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Faelles\Investor Relations\2016\FY 2016\Final files for upload\"/>
    </mc:Choice>
  </mc:AlternateContent>
  <bookViews>
    <workbookView xWindow="240" yWindow="450" windowWidth="19440" windowHeight="11400" tabRatio="911"/>
  </bookViews>
  <sheets>
    <sheet name="Quarterly figures USD" sheetId="1" r:id="rId1"/>
    <sheet name="Quarterly figures TL &amp; EN" sheetId="64" r:id="rId2"/>
    <sheet name="Balance sheet USD" sheetId="3" r:id="rId3"/>
    <sheet name="Cash flow USD" sheetId="5" r:id="rId4"/>
    <sheet name="Summary financial information" sheetId="72" r:id="rId5"/>
    <sheet name="Maersk Line" sheetId="12" r:id="rId6"/>
    <sheet name="APM Terminals" sheetId="14" r:id="rId7"/>
    <sheet name="Damco" sheetId="18" r:id="rId8"/>
    <sheet name="Svitzer" sheetId="19" r:id="rId9"/>
    <sheet name="Maersk Oil" sheetId="13" r:id="rId10"/>
    <sheet name="Maersk Drilling" sheetId="15" r:id="rId11"/>
    <sheet name="Maersk Supply Service" sheetId="16" r:id="rId12"/>
    <sheet name="Maersk Tankers" sheetId="17" r:id="rId13"/>
    <sheet name="MCI" sheetId="62" r:id="rId14"/>
    <sheet name="Condensed income statement" sheetId="73" r:id="rId15"/>
    <sheet name="Segment information 2017 TL" sheetId="74" r:id="rId16"/>
    <sheet name="Segment information 2017 EN" sheetId="76" r:id="rId17"/>
    <sheet name="Segment information 2016 TL" sheetId="77" r:id="rId18"/>
    <sheet name="Segment information 2016 EN" sheetId="78" r:id="rId19"/>
  </sheets>
  <externalReferences>
    <externalReference r:id="rId20"/>
    <externalReference r:id="rId21"/>
  </externalReferences>
  <definedNames>
    <definedName name="data_custom1">'[1]Data 2013 COPY'!$H$4:$AP$4</definedName>
    <definedName name="data_figures">'[1]Data 2013 COPY'!$H$5:$AP$4275</definedName>
    <definedName name="data_searchid">'[1]Data 2013 COPY'!$B$5:$B$4275</definedName>
    <definedName name="_xlnm.Print_Area" localSheetId="3">'Cash flow USD'!$A$1:$AG$40</definedName>
    <definedName name="_xlnm.Print_Area" localSheetId="14">'Condensed income statement'!$A$1:$H$30</definedName>
    <definedName name="_xlnm.Print_Area" localSheetId="18">'Segment information 2016 EN'!$A$1:$V$51</definedName>
    <definedName name="_xlnm.Print_Area" localSheetId="17">'Segment information 2016 TL'!$A$1:$T$50</definedName>
    <definedName name="_xlnm.Print_Area" localSheetId="4">'Summary financial information'!$A$1:$H$69</definedName>
    <definedName name="Segments_custom1_USD">'[2]Q1 2017 USD'!$D$7:$ER$7</definedName>
    <definedName name="Segments_custom1R_USD" localSheetId="14">'[2]Q1 2017 USD'!$D$6:$ER$6</definedName>
    <definedName name="Segments_custom1R_USD" localSheetId="4">'[2]Q1 2017 USD'!$D$6:$ER$6</definedName>
    <definedName name="Segments_custom1R_USD">#REF!</definedName>
    <definedName name="Segments_data_USD">'[2]Q1 2017 USD'!$D$12:$ER$1491</definedName>
    <definedName name="Segments_searchid_USD">'[2]Q1 2017 USD'!$C$12:$C$1491</definedName>
    <definedName name="Segments1_custom1_USD">'[2]Q1 2016 USD'!$D$7:$ES$7</definedName>
    <definedName name="Segments1_custom1R_USD">'[2]Q1 2016 USD'!$D$6:$ES$6</definedName>
    <definedName name="Segments1_data_USD">'[2]Q1 2016 USD'!$D$12:$ES$1490</definedName>
    <definedName name="Segments1_searchid_USD">'[2]Q1 2016 USD'!$C$12:$C$1490</definedName>
    <definedName name="Segments2_custom1_USD">'[2]YE 2016 USD'!$D$7:$ER$7</definedName>
    <definedName name="Segments2_custom1R_USD">'[2]YE 2016 USD'!$D$6:$ER$6</definedName>
    <definedName name="Segments2_data_USD">'[2]YE 2016 USD'!$D$12:$ER$2400</definedName>
    <definedName name="Segments2_searchID_USD">'[2]YE 2016 USD'!$C$12:$C$2400</definedName>
    <definedName name="Segments2010Q1_custom1_USD">#REF!</definedName>
    <definedName name="Segments2010Q1_data_USD">#REF!</definedName>
    <definedName name="Segments2010Q1_searchid_USD">#REF!</definedName>
    <definedName name="Segments2010Q2_custom1_USD">#REF!</definedName>
    <definedName name="Segments2010Q2_data_USD">#REF!</definedName>
    <definedName name="Segments2010Q2_searchid_USD">#REF!</definedName>
    <definedName name="Segments2010Q3_custom1_USD">#REF!</definedName>
    <definedName name="Segments2010Q3_data_USD">#REF!</definedName>
    <definedName name="Segments2010Q3_searchid_USD">#REF!</definedName>
    <definedName name="Segments2010Q4_custom1_USD">#REF!</definedName>
    <definedName name="Segments2010Q4_data_USD">#REF!</definedName>
    <definedName name="Segments2010Q4_searchid_USD">#REF!</definedName>
    <definedName name="Segments2011Q1_custom1_USD">#REF!</definedName>
    <definedName name="Segments2011Q1_data_USD">#REF!</definedName>
    <definedName name="Segments2011Q1_searchid_USD">#REF!</definedName>
    <definedName name="Segments2011Q2_custom1_USD">#REF!</definedName>
    <definedName name="Segments2011Q2_data_USD">#REF!</definedName>
    <definedName name="Segments2011Q2_searchid_USD">#REF!</definedName>
    <definedName name="Segments2011Q3_custom1_USD">#REF!</definedName>
    <definedName name="Segments2011Q3_data_USD">#REF!</definedName>
    <definedName name="Segments2011Q3_searchid_USD">#REF!</definedName>
    <definedName name="Segments2011Q4_custom1_USD">#REF!</definedName>
    <definedName name="Segments2011Q4_data_USD">#REF!</definedName>
    <definedName name="Segments2011Q4_searchid_USD">#REF!</definedName>
    <definedName name="Segments2012Q1_custom1_USD">#REF!</definedName>
    <definedName name="Segments2012Q1_data_USD">#REF!</definedName>
    <definedName name="Segments2012Q1_searchid_USD">#REF!</definedName>
    <definedName name="Segments2012Q2_custom1_USD">#REF!</definedName>
    <definedName name="Segments2012Q2_data_USD">#REF!</definedName>
    <definedName name="Segments2012Q2_searchid_USD">#REF!</definedName>
    <definedName name="Segments2012Q3_custom1_USD">#REF!</definedName>
    <definedName name="Segments2012Q3_data_USD">#REF!</definedName>
    <definedName name="Segments2012Q3_searchid_USD">#REF!</definedName>
    <definedName name="Segments2012Q4_custom1_USD">#REF!</definedName>
    <definedName name="Segments2012Q4_data_USD">#REF!</definedName>
    <definedName name="Segments2012Q4_searchid_USD">#REF!</definedName>
    <definedName name="Segments2013Q1_custom1_USD">#REF!</definedName>
    <definedName name="Segments2013Q1_data_USD">#REF!</definedName>
    <definedName name="Segments2013Q1_searchid_USD">#REF!</definedName>
    <definedName name="Segments2013Q2_custom1_USD">#REF!</definedName>
    <definedName name="Segments2013Q2_data_USD">#REF!</definedName>
    <definedName name="Segments2013Q2_searchid_USD">#REF!</definedName>
    <definedName name="Segments2013Q3_custom1_USD">#REF!</definedName>
    <definedName name="Segments2013Q3_data_USD">#REF!</definedName>
    <definedName name="Segments2013Q3_searchid_USD">#REF!</definedName>
    <definedName name="Segments2013Q4_custom1_USD">#REF!</definedName>
    <definedName name="Segments2013Q4_data_USD">#REF!</definedName>
    <definedName name="Segments2013Q4_searchid_USD">#REF!</definedName>
    <definedName name="Segments2014Q1_custom1_USD">#REF!</definedName>
    <definedName name="Segments2014Q1_data_USD">#REF!</definedName>
    <definedName name="Segments2014Q1_searchid_USD">#REF!</definedName>
    <definedName name="Segments2014Q2_custom1_USD">#REF!</definedName>
    <definedName name="Segments2014Q2_data_USD">#REF!</definedName>
    <definedName name="Segments2014Q2_searchid_USD">#REF!</definedName>
    <definedName name="Segments2014Q3_custom1_USD">#REF!</definedName>
    <definedName name="Segments2014Q3_data_USD">#REF!</definedName>
    <definedName name="Segments2014Q3_searchid_USD">#REF!</definedName>
    <definedName name="Segments2014Q4_custom1_USD">#REF!</definedName>
    <definedName name="Segments2014Q4_data_USD">#REF!</definedName>
    <definedName name="Segments2014Q4_searchid_USD">#REF!</definedName>
    <definedName name="Segments2015Q1_custom1_USD">#REF!</definedName>
    <definedName name="Segments2015Q1_data_USD">#REF!</definedName>
    <definedName name="Segments2015Q1_searchid_USD">#REF!</definedName>
    <definedName name="Segments2015Q2_custom1_USD">#REF!</definedName>
    <definedName name="Segments2015Q2_data_USD">#REF!</definedName>
    <definedName name="Segments2015Q2_searchid_USD">#REF!</definedName>
    <definedName name="Segments2015Q3_custom1_USD">#REF!</definedName>
    <definedName name="Segments2015Q3_data_USD">#REF!</definedName>
    <definedName name="Segments2015Q3_searchid_USD">#REF!</definedName>
    <definedName name="Segments2015Q4_custom1_USD">#REF!</definedName>
    <definedName name="Segments2015Q4_data_USD">#REF!</definedName>
    <definedName name="Segments2015Q4_searchid_USD">#REF!</definedName>
    <definedName name="Segments2016Q1_custom1_USD">#REF!</definedName>
    <definedName name="Segments2016Q1_data_USD">#REF!</definedName>
    <definedName name="Segments2016Q1_searchid_USD">#REF!</definedName>
    <definedName name="Segments2016Q1TL_custom1_USD">#REF!</definedName>
    <definedName name="Segments2016Q1TL_data_USD">#REF!</definedName>
    <definedName name="Segments2016Q1TL_searchid_USD">#REF!</definedName>
    <definedName name="Segments2016Q2_custom1_USD" localSheetId="14">'[2]Q2 2016 USD'!$D$7:$EQ$7</definedName>
    <definedName name="Segments2016Q2_custom1_USD" localSheetId="4">'[2]Q2 2016 USD'!$D$7:$EQ$7</definedName>
    <definedName name="Segments2016Q2_custom1_USD">#REF!</definedName>
    <definedName name="Segments2016Q2_data_USD" localSheetId="14">'[2]Q2 2016 USD'!$D$12:$EQ$1487</definedName>
    <definedName name="Segments2016Q2_data_USD" localSheetId="4">'[2]Q2 2016 USD'!$D$12:$EQ$1487</definedName>
    <definedName name="Segments2016Q2_data_USD">#REF!</definedName>
    <definedName name="Segments2016Q2_searchid_USD" localSheetId="14">'[2]Q2 2016 USD'!$C$12:$C$1487</definedName>
    <definedName name="Segments2016Q2_searchid_USD" localSheetId="4">'[2]Q2 2016 USD'!$C$12:$C$1487</definedName>
    <definedName name="Segments2016Q2_searchid_USD">#REF!</definedName>
    <definedName name="Segments2016Q2TL_custom1_USD">#REF!</definedName>
    <definedName name="Segments2016Q2TL_data_USD">#REF!</definedName>
    <definedName name="Segments2016Q2TL_searchid_USD">#REF!</definedName>
    <definedName name="Segments2016Q3_custom1_USD">#REF!</definedName>
    <definedName name="Segments2016Q3_data_USD">#REF!</definedName>
    <definedName name="Segments2016Q3_searchid_USD">#REF!</definedName>
    <definedName name="Segments2016Q3TL_custom1_USD">#REF!</definedName>
    <definedName name="Segments2016Q3TL_data_USD">#REF!</definedName>
    <definedName name="Segments2016Q3TL_searchid_USD">#REF!</definedName>
    <definedName name="Segments2016Q4TL_custom1_USD">#REF!</definedName>
    <definedName name="Segments2016Q4TL_data_USD">#REF!</definedName>
    <definedName name="Segments2016Q4TL_searchid_USD">#REF!</definedName>
    <definedName name="Segments2017Q1_custom1_USD">#REF!</definedName>
    <definedName name="Segments2017Q1_data_USD">#REF!</definedName>
    <definedName name="Segments2017Q1_searchid_USD">#REF!</definedName>
    <definedName name="Z_33D47353_9DB9_4EBB_B3B1_F14653A7A030_.wvu.Cols" localSheetId="6" hidden="1">'APM Terminals'!$B$1:$B$65547</definedName>
    <definedName name="Z_33D47353_9DB9_4EBB_B3B1_F14653A7A030_.wvu.Cols" localSheetId="2" hidden="1">'Balance sheet USD'!$B:$B</definedName>
    <definedName name="Z_33D47353_9DB9_4EBB_B3B1_F14653A7A030_.wvu.Cols" localSheetId="3" hidden="1">'Cash flow USD'!$B:$B</definedName>
    <definedName name="Z_33D47353_9DB9_4EBB_B3B1_F14653A7A030_.wvu.Cols" localSheetId="14" hidden="1">'Condensed income statement'!$B:$C</definedName>
    <definedName name="Z_33D47353_9DB9_4EBB_B3B1_F14653A7A030_.wvu.Cols" localSheetId="7" hidden="1">Damco!$B$1:$B$65542</definedName>
    <definedName name="Z_33D47353_9DB9_4EBB_B3B1_F14653A7A030_.wvu.Cols" localSheetId="10" hidden="1">'Maersk Drilling'!$B$1:$B$65545</definedName>
    <definedName name="Z_33D47353_9DB9_4EBB_B3B1_F14653A7A030_.wvu.Cols" localSheetId="5" hidden="1">'Maersk Line'!$B$1:$B$65551</definedName>
    <definedName name="Z_33D47353_9DB9_4EBB_B3B1_F14653A7A030_.wvu.Cols" localSheetId="9" hidden="1">'Maersk Oil'!$B$1:$B$65549</definedName>
    <definedName name="Z_33D47353_9DB9_4EBB_B3B1_F14653A7A030_.wvu.Cols" localSheetId="11" hidden="1">'Maersk Supply Service'!$B$1:$B$65544</definedName>
    <definedName name="Z_33D47353_9DB9_4EBB_B3B1_F14653A7A030_.wvu.Cols" localSheetId="12" hidden="1">'Maersk Tankers'!$B$1:$B$65545</definedName>
    <definedName name="Z_33D47353_9DB9_4EBB_B3B1_F14653A7A030_.wvu.Cols" localSheetId="13" hidden="1">MCI!$B$1:$B$65542</definedName>
    <definedName name="Z_33D47353_9DB9_4EBB_B3B1_F14653A7A030_.wvu.Cols" localSheetId="4" hidden="1">'Summary financial information'!$B$1:$B$65483</definedName>
    <definedName name="Z_33D47353_9DB9_4EBB_B3B1_F14653A7A030_.wvu.Cols" localSheetId="8" hidden="1">Svitzer!$B$1:$B$65545</definedName>
    <definedName name="Z_33D47353_9DB9_4EBB_B3B1_F14653A7A030_.wvu.PrintArea" localSheetId="6" hidden="1">'APM Terminals'!$B$1:$B$32</definedName>
    <definedName name="Z_33D47353_9DB9_4EBB_B3B1_F14653A7A030_.wvu.PrintArea" localSheetId="2" hidden="1">'Balance sheet USD'!$B$2:$J$48</definedName>
    <definedName name="Z_33D47353_9DB9_4EBB_B3B1_F14653A7A030_.wvu.PrintArea" localSheetId="3" hidden="1">'Cash flow USD'!$B$2:$K$32</definedName>
    <definedName name="Z_33D47353_9DB9_4EBB_B3B1_F14653A7A030_.wvu.PrintArea" localSheetId="14" hidden="1">'Condensed income statement'!$B$2:$H$25</definedName>
    <definedName name="Z_33D47353_9DB9_4EBB_B3B1_F14653A7A030_.wvu.PrintArea" localSheetId="7" hidden="1">Damco!$B$1:$B$27</definedName>
    <definedName name="Z_33D47353_9DB9_4EBB_B3B1_F14653A7A030_.wvu.PrintArea" localSheetId="10" hidden="1">'Maersk Drilling'!$B$1:$B$30</definedName>
    <definedName name="Z_33D47353_9DB9_4EBB_B3B1_F14653A7A030_.wvu.PrintArea" localSheetId="5" hidden="1">'Maersk Line'!$B$1:$B$34</definedName>
    <definedName name="Z_33D47353_9DB9_4EBB_B3B1_F14653A7A030_.wvu.PrintArea" localSheetId="9" hidden="1">'Maersk Oil'!$B$1:$B$34</definedName>
    <definedName name="Z_33D47353_9DB9_4EBB_B3B1_F14653A7A030_.wvu.PrintArea" localSheetId="11" hidden="1">'Maersk Supply Service'!$B$1:$B$29</definedName>
    <definedName name="Z_33D47353_9DB9_4EBB_B3B1_F14653A7A030_.wvu.PrintArea" localSheetId="12" hidden="1">'Maersk Tankers'!$B$1:$B$30</definedName>
    <definedName name="Z_33D47353_9DB9_4EBB_B3B1_F14653A7A030_.wvu.PrintArea" localSheetId="13" hidden="1">MCI!$B$1:$B$27</definedName>
    <definedName name="Z_33D47353_9DB9_4EBB_B3B1_F14653A7A030_.wvu.PrintArea" localSheetId="4" hidden="1">'Summary financial information'!$B$1:$G$83</definedName>
    <definedName name="Z_33D47353_9DB9_4EBB_B3B1_F14653A7A030_.wvu.PrintArea" localSheetId="8" hidden="1">Svitzer!$B$1:$B$30</definedName>
    <definedName name="Z_33D47353_9DB9_4EBB_B3B1_F14653A7A030_.wvu.PrintTitles" localSheetId="4" hidden="1">'Summary financial information'!$A$1:$HX$11</definedName>
    <definedName name="Z_33D47353_9DB9_4EBB_B3B1_F14653A7A030_.wvu.Rows" localSheetId="6" hidden="1">'APM Terminals'!#REF!,'APM Terminals'!#REF!</definedName>
    <definedName name="Z_33D47353_9DB9_4EBB_B3B1_F14653A7A030_.wvu.Rows" localSheetId="7" hidden="1">Damco!#REF!,Damco!#REF!</definedName>
    <definedName name="Z_33D47353_9DB9_4EBB_B3B1_F14653A7A030_.wvu.Rows" localSheetId="10" hidden="1">'Maersk Drilling'!#REF!,'Maersk Drilling'!#REF!</definedName>
    <definedName name="Z_33D47353_9DB9_4EBB_B3B1_F14653A7A030_.wvu.Rows" localSheetId="5" hidden="1">'Maersk Line'!#REF!,'Maersk Line'!#REF!</definedName>
    <definedName name="Z_33D47353_9DB9_4EBB_B3B1_F14653A7A030_.wvu.Rows" localSheetId="9" hidden="1">'Maersk Oil'!#REF!,'Maersk Oil'!#REF!</definedName>
    <definedName name="Z_33D47353_9DB9_4EBB_B3B1_F14653A7A030_.wvu.Rows" localSheetId="11" hidden="1">'Maersk Supply Service'!#REF!,'Maersk Supply Service'!#REF!</definedName>
    <definedName name="Z_33D47353_9DB9_4EBB_B3B1_F14653A7A030_.wvu.Rows" localSheetId="12" hidden="1">'Maersk Tankers'!#REF!,'Maersk Tankers'!#REF!</definedName>
    <definedName name="Z_33D47353_9DB9_4EBB_B3B1_F14653A7A030_.wvu.Rows" localSheetId="13" hidden="1">MCI!#REF!,MCI!#REF!</definedName>
    <definedName name="Z_33D47353_9DB9_4EBB_B3B1_F14653A7A030_.wvu.Rows" localSheetId="4" hidden="1">'Summary financial information'!$A$8:$HX$9</definedName>
    <definedName name="Z_33D47353_9DB9_4EBB_B3B1_F14653A7A030_.wvu.Rows" localSheetId="8" hidden="1">Svitzer!#REF!,Svitzer!#REF!</definedName>
  </definedNames>
  <calcPr calcId="152511"/>
</workbook>
</file>

<file path=xl/calcChain.xml><?xml version="1.0" encoding="utf-8"?>
<calcChain xmlns="http://schemas.openxmlformats.org/spreadsheetml/2006/main">
  <c r="V25" i="17" l="1"/>
  <c r="V14" i="13"/>
  <c r="V25" i="19"/>
  <c r="V25" i="18"/>
  <c r="AA44" i="12"/>
  <c r="AA47" i="12" s="1"/>
  <c r="V24" i="12"/>
  <c r="AA22" i="12"/>
  <c r="AA21" i="12"/>
  <c r="AB9" i="5" l="1"/>
  <c r="AG9" i="5" s="1"/>
  <c r="AF36" i="5"/>
  <c r="W8" i="3"/>
  <c r="F228" i="1" l="1"/>
  <c r="F229" i="1" s="1"/>
  <c r="E228" i="1"/>
  <c r="E229" i="1" s="1"/>
  <c r="D228" i="1"/>
  <c r="D229" i="1" s="1"/>
  <c r="C228" i="1"/>
  <c r="C229" i="1" s="1"/>
  <c r="F192" i="1"/>
  <c r="F193" i="1" s="1"/>
  <c r="E192" i="1"/>
  <c r="E193" i="1" s="1"/>
  <c r="D192" i="1"/>
  <c r="D193" i="1" s="1"/>
  <c r="C192" i="1"/>
  <c r="C193" i="1" s="1"/>
  <c r="F180" i="1"/>
  <c r="F181" i="1" s="1"/>
  <c r="E180" i="1"/>
  <c r="E181" i="1" s="1"/>
  <c r="D180" i="1"/>
  <c r="D181" i="1" s="1"/>
  <c r="C180" i="1"/>
  <c r="C181" i="1" s="1"/>
  <c r="F143" i="1"/>
  <c r="E143" i="1"/>
  <c r="D143" i="1"/>
  <c r="C143" i="1"/>
  <c r="F131" i="1"/>
  <c r="E131" i="1"/>
  <c r="D131" i="1"/>
  <c r="C131" i="1"/>
  <c r="F116" i="1"/>
  <c r="E116" i="1"/>
  <c r="D116" i="1"/>
  <c r="C116" i="1"/>
  <c r="F92" i="1"/>
  <c r="E92" i="1"/>
  <c r="D92" i="1"/>
  <c r="C92" i="1"/>
  <c r="F79" i="1"/>
  <c r="E79" i="1"/>
  <c r="D79" i="1"/>
  <c r="C79" i="1"/>
  <c r="F78" i="1"/>
  <c r="F126" i="1" s="1"/>
  <c r="F153" i="1" s="1"/>
  <c r="E78" i="1"/>
  <c r="E126" i="1" s="1"/>
  <c r="E153" i="1" s="1"/>
  <c r="D78" i="1"/>
  <c r="D126" i="1" s="1"/>
  <c r="D153" i="1" s="1"/>
  <c r="C78" i="1"/>
  <c r="C126" i="1" s="1"/>
  <c r="F77" i="1"/>
  <c r="F125" i="1" s="1"/>
  <c r="F152" i="1" s="1"/>
  <c r="E77" i="1"/>
  <c r="E125" i="1" s="1"/>
  <c r="E152" i="1" s="1"/>
  <c r="D77" i="1"/>
  <c r="D125" i="1" s="1"/>
  <c r="D152" i="1" s="1"/>
  <c r="C77" i="1"/>
  <c r="C125" i="1" s="1"/>
  <c r="F76" i="1"/>
  <c r="F124" i="1" s="1"/>
  <c r="F151" i="1" s="1"/>
  <c r="E76" i="1"/>
  <c r="E124" i="1" s="1"/>
  <c r="E151" i="1" s="1"/>
  <c r="D76" i="1"/>
  <c r="D124" i="1" s="1"/>
  <c r="D151" i="1" s="1"/>
  <c r="C76" i="1"/>
  <c r="C124" i="1" s="1"/>
  <c r="F75" i="1"/>
  <c r="F123" i="1" s="1"/>
  <c r="F150" i="1" s="1"/>
  <c r="E75" i="1"/>
  <c r="E123" i="1" s="1"/>
  <c r="E150" i="1" s="1"/>
  <c r="D75" i="1"/>
  <c r="D123" i="1" s="1"/>
  <c r="D150" i="1" s="1"/>
  <c r="C75" i="1"/>
  <c r="F74" i="1"/>
  <c r="F122" i="1" s="1"/>
  <c r="F149" i="1" s="1"/>
  <c r="E74" i="1"/>
  <c r="E122" i="1" s="1"/>
  <c r="E149" i="1" s="1"/>
  <c r="D74" i="1"/>
  <c r="D122" i="1" s="1"/>
  <c r="D149" i="1" s="1"/>
  <c r="C74" i="1"/>
  <c r="C122" i="1" s="1"/>
  <c r="F73" i="1"/>
  <c r="F121" i="1" s="1"/>
  <c r="F148" i="1" s="1"/>
  <c r="E73" i="1"/>
  <c r="E121" i="1" s="1"/>
  <c r="E148" i="1" s="1"/>
  <c r="D73" i="1"/>
  <c r="D121" i="1" s="1"/>
  <c r="D148" i="1" s="1"/>
  <c r="C73" i="1"/>
  <c r="C121" i="1" s="1"/>
  <c r="C148" i="1" s="1"/>
  <c r="F72" i="1"/>
  <c r="F120" i="1" s="1"/>
  <c r="F147" i="1" s="1"/>
  <c r="E72" i="1"/>
  <c r="E120" i="1" s="1"/>
  <c r="E147" i="1" s="1"/>
  <c r="D72" i="1"/>
  <c r="D120" i="1" s="1"/>
  <c r="D147" i="1" s="1"/>
  <c r="C72" i="1"/>
  <c r="C120" i="1" s="1"/>
  <c r="F71" i="1"/>
  <c r="F119" i="1" s="1"/>
  <c r="E71" i="1"/>
  <c r="D71" i="1"/>
  <c r="C71" i="1"/>
  <c r="C119" i="1" s="1"/>
  <c r="F68" i="1"/>
  <c r="E68" i="1"/>
  <c r="D68" i="1"/>
  <c r="C68" i="1"/>
  <c r="F56" i="1"/>
  <c r="E56" i="1"/>
  <c r="D56" i="1"/>
  <c r="C56" i="1"/>
  <c r="F44" i="1"/>
  <c r="E44" i="1"/>
  <c r="D44" i="1"/>
  <c r="C44" i="1"/>
  <c r="F31" i="1"/>
  <c r="E31" i="1"/>
  <c r="E127" i="1" s="1"/>
  <c r="D31" i="1"/>
  <c r="C31" i="1"/>
  <c r="C127" i="1" s="1"/>
  <c r="F20" i="1"/>
  <c r="E20" i="1"/>
  <c r="D20" i="1"/>
  <c r="C20" i="1"/>
  <c r="F127" i="1" l="1"/>
  <c r="F128" i="1" s="1"/>
  <c r="C123" i="1"/>
  <c r="C150" i="1" s="1"/>
  <c r="C32" i="1"/>
  <c r="D127" i="1"/>
  <c r="D32" i="1"/>
  <c r="C152" i="1"/>
  <c r="C128" i="1"/>
  <c r="C146" i="1"/>
  <c r="F146" i="1"/>
  <c r="F156" i="1" s="1"/>
  <c r="C149" i="1"/>
  <c r="C151" i="1"/>
  <c r="F80" i="1"/>
  <c r="F32" i="1"/>
  <c r="D119" i="1"/>
  <c r="D80" i="1"/>
  <c r="E119" i="1"/>
  <c r="E80" i="1"/>
  <c r="C147" i="1"/>
  <c r="C80" i="1"/>
  <c r="E32" i="1"/>
  <c r="C153" i="1"/>
  <c r="D146" i="1" l="1"/>
  <c r="D156" i="1" s="1"/>
  <c r="D128" i="1"/>
  <c r="E146" i="1"/>
  <c r="E156" i="1" s="1"/>
  <c r="E128" i="1"/>
  <c r="C156" i="1"/>
  <c r="AA36" i="5" l="1"/>
  <c r="V36" i="5"/>
  <c r="Q36" i="5"/>
  <c r="L36" i="5"/>
  <c r="G36" i="5"/>
  <c r="F27" i="5"/>
  <c r="E27" i="5"/>
  <c r="D27" i="5"/>
  <c r="F26" i="5"/>
  <c r="E26" i="5"/>
  <c r="D26" i="5"/>
  <c r="F25" i="5"/>
  <c r="E25" i="5"/>
  <c r="D25" i="5"/>
  <c r="C25" i="5"/>
  <c r="C30" i="5" s="1"/>
  <c r="F23" i="5"/>
  <c r="E23" i="5"/>
  <c r="D23" i="5"/>
  <c r="C23" i="5"/>
  <c r="F21" i="5"/>
  <c r="E21" i="5"/>
  <c r="D21" i="5"/>
  <c r="C21" i="5"/>
  <c r="F20" i="5"/>
  <c r="E20" i="5"/>
  <c r="D20" i="5"/>
  <c r="C20" i="5"/>
  <c r="F19" i="5"/>
  <c r="E19" i="5"/>
  <c r="D19" i="5"/>
  <c r="D22" i="5" s="1"/>
  <c r="C19" i="5"/>
  <c r="C22" i="5" s="1"/>
  <c r="F17" i="5"/>
  <c r="E17" i="5"/>
  <c r="D17" i="5"/>
  <c r="C17" i="5"/>
  <c r="F16" i="5"/>
  <c r="E16" i="5"/>
  <c r="D16" i="5"/>
  <c r="C16" i="5"/>
  <c r="F14" i="5"/>
  <c r="E14" i="5"/>
  <c r="D14" i="5"/>
  <c r="C14" i="5"/>
  <c r="F13" i="5"/>
  <c r="E13" i="5"/>
  <c r="D13" i="5"/>
  <c r="C13" i="5"/>
  <c r="F12" i="5"/>
  <c r="F15" i="5" s="1"/>
  <c r="E12" i="5"/>
  <c r="E15" i="5" s="1"/>
  <c r="D12" i="5"/>
  <c r="C12" i="5"/>
  <c r="E66" i="3"/>
  <c r="D66" i="3"/>
  <c r="C66" i="3"/>
  <c r="E54" i="3"/>
  <c r="D54" i="3"/>
  <c r="C54" i="3"/>
  <c r="E44" i="3"/>
  <c r="D44" i="3"/>
  <c r="C44" i="3"/>
  <c r="E37" i="3"/>
  <c r="D37" i="3"/>
  <c r="C37" i="3"/>
  <c r="E23" i="3"/>
  <c r="D23" i="3"/>
  <c r="C23" i="3"/>
  <c r="D30" i="5" l="1"/>
  <c r="E18" i="5"/>
  <c r="C24" i="5"/>
  <c r="F18" i="5"/>
  <c r="D24" i="5"/>
  <c r="F30" i="5"/>
  <c r="C15" i="5"/>
  <c r="C18" i="5" s="1"/>
  <c r="C31" i="5" s="1"/>
  <c r="C33" i="5" s="1"/>
  <c r="E22" i="5"/>
  <c r="E24" i="5" s="1"/>
  <c r="D15" i="5"/>
  <c r="D18" i="5" s="1"/>
  <c r="D31" i="5" s="1"/>
  <c r="D33" i="5" s="1"/>
  <c r="F22" i="5"/>
  <c r="F24" i="5" s="1"/>
  <c r="E30" i="5"/>
  <c r="E38" i="3"/>
  <c r="D67" i="3"/>
  <c r="D38" i="3"/>
  <c r="C67" i="3"/>
  <c r="C68" i="3" s="1"/>
  <c r="E31" i="5"/>
  <c r="E33" i="5" s="1"/>
  <c r="D68" i="3"/>
  <c r="C38" i="3"/>
  <c r="E67" i="3"/>
  <c r="E68" i="3" s="1"/>
  <c r="F31" i="5" l="1"/>
  <c r="F33" i="5" s="1"/>
</calcChain>
</file>

<file path=xl/sharedStrings.xml><?xml version="1.0" encoding="utf-8"?>
<sst xmlns="http://schemas.openxmlformats.org/spreadsheetml/2006/main" count="1699" uniqueCount="228">
  <si>
    <t>A.P. Moller - Maersk Group</t>
  </si>
  <si>
    <t>Q1</t>
  </si>
  <si>
    <t>Q2</t>
  </si>
  <si>
    <t>Q3</t>
  </si>
  <si>
    <t>Q4</t>
  </si>
  <si>
    <t>Maersk Line</t>
  </si>
  <si>
    <t>Maersk Oil</t>
  </si>
  <si>
    <t>APM Terminals</t>
  </si>
  <si>
    <t>Maersk Drilling</t>
  </si>
  <si>
    <t>Maersk Supply Service¹</t>
  </si>
  <si>
    <t>Maersk Tankers</t>
  </si>
  <si>
    <t xml:space="preserve">Damco </t>
  </si>
  <si>
    <t>Other businesses</t>
  </si>
  <si>
    <t>Revenue</t>
  </si>
  <si>
    <t>Other businesses, unallocated and eliminations, etc.</t>
  </si>
  <si>
    <t>Profit before depreciation, amortisation and impairment losses, etc. (EBITDA)</t>
  </si>
  <si>
    <t>Depreciation &amp; amortisation</t>
  </si>
  <si>
    <t>Impairment losses</t>
  </si>
  <si>
    <t>Reversal of impairment</t>
  </si>
  <si>
    <t>Depreciation, amortisation and impairment losses</t>
  </si>
  <si>
    <t>Share of profit/loss in associated companies</t>
  </si>
  <si>
    <t>Financial items, net</t>
  </si>
  <si>
    <t>Tax</t>
  </si>
  <si>
    <t>Cash flow from from operating activities</t>
  </si>
  <si>
    <t>Cash flow used for capital expenditure</t>
  </si>
  <si>
    <t>ROIC (USD, quarterly)</t>
  </si>
  <si>
    <t>ROIC (USD, annual)</t>
  </si>
  <si>
    <t>Other businesses, unallocated, eliminations, etc. and discontinued operations</t>
  </si>
  <si>
    <t>Invested capital</t>
  </si>
  <si>
    <t>Intangible assets</t>
  </si>
  <si>
    <t>Property, plant and equipment</t>
  </si>
  <si>
    <t>Investments in associated companies</t>
  </si>
  <si>
    <t>Other equity investments</t>
  </si>
  <si>
    <t>Derivatives</t>
  </si>
  <si>
    <t>Pensions, net assets</t>
  </si>
  <si>
    <t>Other receivables</t>
  </si>
  <si>
    <t>Financial non-current assets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</si>
  <si>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</si>
  <si>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</si>
  <si>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</si>
  <si>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</si>
  <si>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</si>
  <si>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</si>
  <si>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</si>
  <si>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</t>
  </si>
  <si>
    <t>Cash and bank balances</t>
  </si>
  <si>
    <t>Assets held for sale</t>
  </si>
  <si>
    <t>Total current assets</t>
  </si>
  <si>
    <t>Total assets</t>
  </si>
  <si>
    <t>Equity attributable to A.P. Møller - Mærsk A/S</t>
  </si>
  <si>
    <t>Non-controlling interests</t>
  </si>
  <si>
    <t>Total equity</t>
  </si>
  <si>
    <t>Pensions and similar obligations</t>
  </si>
  <si>
    <t>Provisions</t>
  </si>
  <si>
    <t>Other payables</t>
  </si>
  <si>
    <t>Other non-current liabilities</t>
  </si>
  <si>
    <t>Total non-current liabilities</t>
  </si>
  <si>
    <t>Trade payables</t>
  </si>
  <si>
    <t>Tax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</si>
  <si>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</si>
  <si>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</si>
  <si>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</si>
  <si>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</si>
  <si>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</si>
  <si>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</si>
  <si>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Profit before financial items</t>
  </si>
  <si>
    <t>Non-cash items, etc.</t>
  </si>
  <si>
    <t>Change in working capital</t>
  </si>
  <si>
    <t>Cash from operating activities before financial items and tax</t>
  </si>
  <si>
    <t>Financial payments, net</t>
  </si>
  <si>
    <t>Taxes paid</t>
  </si>
  <si>
    <t>Cash flow from operating activities</t>
  </si>
  <si>
    <t>Purchase of intangible assets and property, plant and equipment</t>
  </si>
  <si>
    <t>Sale of intangible assets and property, plant and equipment</t>
  </si>
  <si>
    <t>Acquisition/sale of subsidiaries and activities, etc., net</t>
  </si>
  <si>
    <t>Purchase/sale of securities, trading portfolio</t>
  </si>
  <si>
    <t>Cash flow from investing activities</t>
  </si>
  <si>
    <t>Repayment of/proceeds from loans, net</t>
  </si>
  <si>
    <t>Dividends distributed</t>
  </si>
  <si>
    <t>Dividends distributed to non-controlling interests</t>
  </si>
  <si>
    <t>Other equity transactions</t>
  </si>
  <si>
    <t>Cash flow used for financing activities</t>
  </si>
  <si>
    <t>Net cash flow for the period</t>
  </si>
  <si>
    <t>Full Year</t>
  </si>
  <si>
    <t xml:space="preserve"> </t>
  </si>
  <si>
    <t>USD million</t>
  </si>
  <si>
    <t>Equity ratio</t>
  </si>
  <si>
    <t>Average rate (USD per FFE)</t>
  </si>
  <si>
    <t>Average fuel price (USD per tonne)</t>
  </si>
  <si>
    <t>Average share of oil and gas production</t>
  </si>
  <si>
    <t>(thousand barrels of oil equivalent per day)</t>
  </si>
  <si>
    <t>Average crude oil price (Brent) (USD per barrel)</t>
  </si>
  <si>
    <t>Containers handled (measured in million TEU and weighted with ownership share)</t>
  </si>
  <si>
    <t>Maersk Supply Service</t>
  </si>
  <si>
    <t>Damco</t>
  </si>
  <si>
    <t>Profit/loss for the period</t>
  </si>
  <si>
    <t>Highlights</t>
  </si>
  <si>
    <t>Profit/loss before depreciation, amortisation and impairment losses, etc. (EBITDA)</t>
  </si>
  <si>
    <t>Profit/loss before financial items (EBIT)</t>
  </si>
  <si>
    <t>Net operating profit/loss after tax (NOPAT)</t>
  </si>
  <si>
    <t>ROIC</t>
  </si>
  <si>
    <t>Exploration costs</t>
  </si>
  <si>
    <t>Of which:</t>
  </si>
  <si>
    <t>Depreciation and amortisation</t>
  </si>
  <si>
    <t>Free cash flow</t>
  </si>
  <si>
    <t>Other non-current assets</t>
  </si>
  <si>
    <t>Other current assets</t>
  </si>
  <si>
    <t>Invested capital, net</t>
  </si>
  <si>
    <t>Full year</t>
  </si>
  <si>
    <t>Share of profit/loss in joint ventures</t>
  </si>
  <si>
    <t>Borrowings, non-current</t>
  </si>
  <si>
    <t>Investments in joint venture companies</t>
  </si>
  <si>
    <t>Borrowings. Current</t>
  </si>
  <si>
    <t>Gain/loss on sale of non-current assets, etc., net</t>
  </si>
  <si>
    <t>Investments in joint ventures</t>
  </si>
  <si>
    <t>Operational uptime</t>
  </si>
  <si>
    <t>Average share of oil and gas production (thousand barrels of oil equivalent per day)</t>
  </si>
  <si>
    <t>Discontinued operations</t>
  </si>
  <si>
    <t>Unit cost (USD per FFE incl. VSA income)</t>
  </si>
  <si>
    <t>Intangibles assets</t>
  </si>
  <si>
    <t>Non-interest-bearing liabilities</t>
  </si>
  <si>
    <t>Highlights - Balance Sheet</t>
  </si>
  <si>
    <t>INCOME STATEMENT</t>
  </si>
  <si>
    <t>Profit/loss before tax</t>
  </si>
  <si>
    <t>Profit for the period - continuing operations</t>
  </si>
  <si>
    <t>Net cash flow from continuing operations</t>
  </si>
  <si>
    <t>Net cash flow from discontinued operations</t>
  </si>
  <si>
    <t>Svitzer</t>
  </si>
  <si>
    <t>Purchase of treasury shares</t>
  </si>
  <si>
    <t>Maersk Container Industry</t>
  </si>
  <si>
    <t>QUARTERLY FIGURES</t>
  </si>
  <si>
    <t>AMOUNTS IN USD MILLION</t>
  </si>
  <si>
    <t>Svitzer¹</t>
  </si>
  <si>
    <t>Underlying result</t>
  </si>
  <si>
    <t>Maersk FPSOs and Maersk LNG and Discontinued operations were included in Other businesses in Q1 2013. Comparison figures have been restated for all years</t>
  </si>
  <si>
    <t>Discontinued operations include only Dansk Supermarked Group.</t>
  </si>
  <si>
    <t>Esvagt has been transferred from Maersk Supply Service to Other businesses as of 1 January 2014. Comparison figures have been restated for 2013</t>
  </si>
  <si>
    <t>The 'underlying result' is equal to result of continuing business excluding net impact from divestments and impairments. Comparison figures have been restated for 2014.</t>
  </si>
  <si>
    <t xml:space="preserve">BALANCE SHEET </t>
  </si>
  <si>
    <t>CASH FLOW STATEMENT</t>
  </si>
  <si>
    <t xml:space="preserve">Cash flow for capital expenditure, gross¹ </t>
  </si>
  <si>
    <t>¹ Discontinued operations are not included in the gross cash flow for capital expenditure.</t>
  </si>
  <si>
    <t>Depreciation, amortisation and impairment losses, net</t>
  </si>
  <si>
    <t>¹ ESVAGT has been transferred from Svitzer to Maersk Supply Service as of 1 January 2012. Comparison figures have been restated for 2011.</t>
  </si>
  <si>
    <r>
      <rPr>
        <vertAlign val="superscript"/>
        <sz val="10"/>
        <rFont val="Verdana"/>
        <family val="2"/>
      </rPr>
      <t xml:space="preserve">2 </t>
    </r>
    <r>
      <rPr>
        <sz val="10"/>
        <rFont val="Verdana"/>
        <family val="2"/>
      </rPr>
      <t>Figures referering to 2012 were restated as per IFRS11. Figures before 2012 are not restated</t>
    </r>
  </si>
  <si>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 'Maersk FPSO and Maersk LNG' and 'discontinued operations' were included in 'other businesses' in Q1 2013. Comparison figures have been restated for all years.</t>
    </r>
  </si>
  <si>
    <r>
      <rPr>
        <vertAlign val="superscript"/>
        <sz val="10"/>
        <rFont val="Verdana"/>
        <family val="2"/>
      </rPr>
      <t>4</t>
    </r>
    <r>
      <rPr>
        <sz val="10"/>
        <rFont val="Verdana"/>
        <family val="2"/>
      </rPr>
      <t xml:space="preserve"> Discontinued operations include only Dansk Supermarked Group.</t>
    </r>
  </si>
  <si>
    <t>Energy</t>
  </si>
  <si>
    <t>Maersk</t>
  </si>
  <si>
    <t>Transport &amp; Logistics</t>
  </si>
  <si>
    <t>Eliminations</t>
  </si>
  <si>
    <t>Maersk consolidated</t>
  </si>
  <si>
    <t>Eliminations and financial items</t>
  </si>
  <si>
    <t>A.P. Moller - Maersk</t>
  </si>
  <si>
    <t>Gain on sale of non-current assets, etc., net</t>
  </si>
  <si>
    <t>Profit for the period - discontinued operations</t>
  </si>
  <si>
    <t>A.P. Møller - Mærsk A/S' share</t>
  </si>
  <si>
    <t>BALANCE SHEET</t>
  </si>
  <si>
    <t>Net interest-bearing debt</t>
  </si>
  <si>
    <t>Investments in property, plant and equipment and intangible assets</t>
  </si>
  <si>
    <t>FINANCIAL RATIOS</t>
  </si>
  <si>
    <t>Return on invested capital after tax (ROIC), annualised</t>
  </si>
  <si>
    <t>Return on equity after tax, annualised</t>
  </si>
  <si>
    <t>STOCK MARKET RATIOS</t>
  </si>
  <si>
    <t>Earnings per share (EPS), USD</t>
  </si>
  <si>
    <t>Diluted earnings per share, USD</t>
  </si>
  <si>
    <t>Cash flow from operating activities per share, USD</t>
  </si>
  <si>
    <t>Share price (B share), end of period, DKK</t>
  </si>
  <si>
    <t>Share price (B share), end of period, USD</t>
  </si>
  <si>
    <t>Total market capitalisation, end of period, USD m</t>
  </si>
  <si>
    <t>GROUP BUSINESS DRIVERS</t>
  </si>
  <si>
    <t>Transported volumes (FFE in '000)</t>
  </si>
  <si>
    <t>Average freight rate (USD per FFE)</t>
  </si>
  <si>
    <t>Maersk Line fleet, owned</t>
  </si>
  <si>
    <t>Maersk Line fleet, chartered</t>
  </si>
  <si>
    <t>Fleet capacity (TEU in '000)</t>
  </si>
  <si>
    <t>Number of terminals</t>
  </si>
  <si>
    <t>Contracted days</t>
  </si>
  <si>
    <t>Revenue backlog (USD bn)</t>
  </si>
  <si>
    <t>SUMMARY FINANCIAL INFORMATION</t>
  </si>
  <si>
    <t>A.P. Moller - Maersk Consolidated</t>
  </si>
  <si>
    <t xml:space="preserve"> -</t>
  </si>
  <si>
    <t>Note</t>
  </si>
  <si>
    <t>Profit before depreciation, amortisation and impairment losses, etc.</t>
  </si>
  <si>
    <t>Profit/loss before financial items</t>
  </si>
  <si>
    <t>Earnings per share, USD</t>
  </si>
  <si>
    <t>CONDENSED INCOME STATEMENT</t>
  </si>
  <si>
    <t>APM</t>
  </si>
  <si>
    <r>
      <t>Damco</t>
    </r>
    <r>
      <rPr>
        <b/>
        <vertAlign val="superscript"/>
        <sz val="10"/>
        <color theme="3" tint="-0.499984740745262"/>
        <rFont val="Verdana"/>
        <family val="2"/>
      </rPr>
      <t>1</t>
    </r>
  </si>
  <si>
    <r>
      <t>Svitzer</t>
    </r>
    <r>
      <rPr>
        <b/>
        <vertAlign val="superscript"/>
        <sz val="10"/>
        <color theme="3" tint="-0.499984740745262"/>
        <rFont val="Verdana"/>
        <family val="2"/>
      </rPr>
      <t>1</t>
    </r>
  </si>
  <si>
    <t xml:space="preserve">Maersk </t>
  </si>
  <si>
    <t>Other</t>
  </si>
  <si>
    <t>Unallocated</t>
  </si>
  <si>
    <t xml:space="preserve">Transport </t>
  </si>
  <si>
    <r>
      <t>Line</t>
    </r>
    <r>
      <rPr>
        <b/>
        <vertAlign val="superscript"/>
        <sz val="10"/>
        <color theme="3" tint="-0.499984740745262"/>
        <rFont val="Verdana"/>
        <family val="2"/>
      </rPr>
      <t>1</t>
    </r>
  </si>
  <si>
    <r>
      <t>Terminals</t>
    </r>
    <r>
      <rPr>
        <b/>
        <vertAlign val="superscript"/>
        <sz val="10"/>
        <color theme="3" tint="-0.499984740745262"/>
        <rFont val="Verdana"/>
        <family val="2"/>
      </rPr>
      <t>1</t>
    </r>
  </si>
  <si>
    <t>Container</t>
  </si>
  <si>
    <t>Businesses</t>
  </si>
  <si>
    <t>&amp; Logistics</t>
  </si>
  <si>
    <t>Industry</t>
  </si>
  <si>
    <t>External revenue</t>
  </si>
  <si>
    <t>Inter-segment revenue</t>
  </si>
  <si>
    <t>Total revenue</t>
  </si>
  <si>
    <t>Profit/loss before depreciation, amortisation and impairment losses, etc.</t>
  </si>
  <si>
    <r>
      <t>Gain/loss on sale of non-current assets, etc., net</t>
    </r>
    <r>
      <rPr>
        <vertAlign val="superscript"/>
        <sz val="10"/>
        <color theme="3" tint="-0.499984740745262"/>
        <rFont val="Verdana"/>
        <family val="2"/>
      </rPr>
      <t>2</t>
    </r>
  </si>
  <si>
    <t>Tax on adjustments</t>
  </si>
  <si>
    <r>
      <t>Investments in non-current assets</t>
    </r>
    <r>
      <rPr>
        <b/>
        <vertAlign val="superscript"/>
        <sz val="10"/>
        <color theme="3" tint="-0.499984740745262"/>
        <rFont val="Verdana"/>
        <family val="2"/>
      </rPr>
      <t>3</t>
    </r>
  </si>
  <si>
    <t>Total non-interest bearing assets</t>
  </si>
  <si>
    <t>Non-interest bearing liabilities</t>
  </si>
  <si>
    <t>A.P. Moller - Maersk Consolidated financial statements</t>
  </si>
  <si>
    <t>NOTE 1 SEGMENT INFORMATION</t>
  </si>
  <si>
    <t>Q1 2017</t>
  </si>
  <si>
    <t>1 Reportable segments.</t>
  </si>
  <si>
    <t>2 Including the Group's share of gains on sale of non-current assets.etc, net and impairments, net, recorded in joint ventures and associated companies.</t>
  </si>
  <si>
    <t>3 Comprise additions of intangible assets and property, plant and equipment, including additions from business combinations.</t>
  </si>
  <si>
    <t>Total</t>
  </si>
  <si>
    <r>
      <t>Oil</t>
    </r>
    <r>
      <rPr>
        <b/>
        <vertAlign val="superscript"/>
        <sz val="10"/>
        <color theme="3" tint="-0.499984740745262"/>
        <rFont val="Verdana"/>
        <family val="2"/>
      </rPr>
      <t>1</t>
    </r>
  </si>
  <si>
    <r>
      <t xml:space="preserve"> Drilling</t>
    </r>
    <r>
      <rPr>
        <b/>
        <vertAlign val="superscript"/>
        <sz val="10"/>
        <color theme="3" tint="-0.499984740745262"/>
        <rFont val="Verdana"/>
        <family val="2"/>
      </rPr>
      <t>1</t>
    </r>
  </si>
  <si>
    <t>Supply</t>
  </si>
  <si>
    <r>
      <t>Tankers</t>
    </r>
    <r>
      <rPr>
        <b/>
        <vertAlign val="superscript"/>
        <sz val="10"/>
        <color theme="3" tint="-0.499984740745262"/>
        <rFont val="Verdana"/>
        <family val="2"/>
      </rPr>
      <t>1</t>
    </r>
  </si>
  <si>
    <t>and financial</t>
  </si>
  <si>
    <t>Group</t>
  </si>
  <si>
    <r>
      <t>Service</t>
    </r>
    <r>
      <rPr>
        <b/>
        <vertAlign val="superscript"/>
        <sz val="10"/>
        <color theme="3" tint="-0.499984740745262"/>
        <rFont val="Verdana"/>
        <family val="2"/>
      </rPr>
      <t>1</t>
    </r>
  </si>
  <si>
    <t>items</t>
  </si>
  <si>
    <t>NOTE 1 SEGMENT INFORMATION - CONTINUED</t>
  </si>
  <si>
    <t>Q1 2016</t>
  </si>
  <si>
    <t>Other businesses Transport &amp; Logistics</t>
  </si>
  <si>
    <t>Other businesses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</si>
</sst>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 * #,##0.00_ ;_ * \-#,##0.00_ ;_ * &quot;-&quot;??_ ;_ @_ "/>
    <numFmt numFmtId="164" formatCode="_-* #,##0_-;\-* #,##0_-;_-* &quot;-&quot;_-;_-@_-"/>
    <numFmt numFmtId="165" formatCode="_-* #,##0.00_-;\-* #,##0.00_-;_-* &quot;-&quot;??_-;_-@_-"/>
    <numFmt numFmtId="166" formatCode="#,##0;\-#,##0;_(&quot;-&quot;_)"/>
    <numFmt numFmtId="167" formatCode="\+#"/>
    <numFmt numFmtId="168" formatCode="0.0%"/>
    <numFmt numFmtId="169" formatCode="#,##0.0;\-#,##0.0;_(&quot;-&quot;_)"/>
    <numFmt numFmtId="170" formatCode="\+#,###"/>
    <numFmt numFmtId="171" formatCode="#,##0.00_ ;[Red]\-#,##0.00;\-"/>
    <numFmt numFmtId="172" formatCode="#,##0.00_ ;[Red]\-#,##0.00_ ;\-"/>
    <numFmt numFmtId="173" formatCode="0.00_)"/>
    <numFmt numFmtId="174" formatCode="_(* #,##0.00_);_(* \(#,##0.00\);_(* &quot;-&quot;??_);_(@_)"/>
    <numFmt numFmtId="175" formatCode="#,##0.00_ ;\-#,##0.00\ "/>
    <numFmt numFmtId="176" formatCode="#,##0.0_);\(#,##0.0\)"/>
    <numFmt numFmtId="177" formatCode="#,##0;\(#,##0\)"/>
    <numFmt numFmtId="178" formatCode="_(* #,##0_);_(* \(#,##0\);_(* &quot;-&quot;_);_(@_)"/>
    <numFmt numFmtId="179" formatCode="#,##0.00\ \€"/>
    <numFmt numFmtId="180" formatCode="#,##0.00\ ;[Red]\(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#,##0.0"/>
    <numFmt numFmtId="184" formatCode="0.0"/>
    <numFmt numFmtId="185" formatCode="#,##0.000000"/>
    <numFmt numFmtId="186" formatCode="#,##0_ ;\-#,##0\ "/>
  </numFmts>
  <fonts count="120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6"/>
      <name val="Verdana"/>
      <family val="2"/>
    </font>
    <font>
      <sz val="16"/>
      <name val="Verdana"/>
      <family val="2"/>
    </font>
    <font>
      <sz val="10"/>
      <color indexed="49"/>
      <name val="Verdana"/>
      <family val="2"/>
    </font>
    <font>
      <b/>
      <sz val="10"/>
      <color indexed="49"/>
      <name val="Verdana"/>
      <family val="2"/>
    </font>
    <font>
      <sz val="10"/>
      <color theme="1"/>
      <name val="Verdana"/>
      <family val="2"/>
    </font>
    <font>
      <b/>
      <sz val="14"/>
      <name val="Verdana"/>
      <family val="2"/>
    </font>
    <font>
      <sz val="10"/>
      <color indexed="12"/>
      <name val="Verdana"/>
      <family val="2"/>
    </font>
    <font>
      <i/>
      <sz val="10"/>
      <name val="Verdana"/>
      <family val="2"/>
    </font>
    <font>
      <sz val="10"/>
      <color rgb="FFFF00FF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rgb="FFFF000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17"/>
      <name val="Arial"/>
      <family val="2"/>
    </font>
    <font>
      <sz val="12"/>
      <name val="Times New Roman"/>
      <family val="1"/>
    </font>
    <font>
      <b/>
      <i/>
      <sz val="8"/>
      <color indexed="9"/>
      <name val="Arial"/>
      <family val="2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28"/>
      <name val="Arial"/>
      <family val="2"/>
    </font>
    <font>
      <b/>
      <sz val="11"/>
      <color indexed="19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i/>
      <sz val="16"/>
      <name val="Helv"/>
    </font>
    <font>
      <sz val="10"/>
      <name val="Courier"/>
      <family val="3"/>
    </font>
    <font>
      <sz val="10"/>
      <color rgb="FF000000"/>
      <name val="Verdana"/>
      <family val="2"/>
    </font>
    <font>
      <sz val="10"/>
      <color indexed="8"/>
      <name val="Verdana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6"/>
      <name val="Arial"/>
      <family val="2"/>
    </font>
    <font>
      <b/>
      <sz val="10"/>
      <color indexed="20"/>
      <name val="Arial"/>
      <family val="2"/>
    </font>
    <font>
      <sz val="12"/>
      <name val="Arial Black"/>
      <family val="2"/>
    </font>
    <font>
      <b/>
      <sz val="18"/>
      <color indexed="56"/>
      <name val="Cambria"/>
      <family val="2"/>
    </font>
    <font>
      <b/>
      <sz val="18"/>
      <color indexed="5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53"/>
      <name val="Calibri"/>
      <family val="2"/>
    </font>
    <font>
      <sz val="12"/>
      <name val="MS Song"/>
      <family val="2"/>
      <charset val="134"/>
    </font>
    <font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10"/>
      <color theme="3" tint="-0.499984740745262"/>
      <name val="Verdana"/>
      <family val="2"/>
    </font>
    <font>
      <sz val="16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vertAlign val="superscript"/>
      <sz val="7.5"/>
      <color theme="3" tint="-0.499984740745262"/>
      <name val="Verdana"/>
      <family val="2"/>
    </font>
    <font>
      <i/>
      <sz val="10"/>
      <color theme="3" tint="-0.499984740745262"/>
      <name val="Verdana"/>
      <family val="2"/>
    </font>
    <font>
      <b/>
      <sz val="16"/>
      <color theme="3" tint="-0.499984740745262"/>
      <name val="Verdana"/>
      <family val="2"/>
    </font>
    <font>
      <b/>
      <sz val="10"/>
      <color indexed="10"/>
      <name val="Verdana"/>
      <family val="2"/>
    </font>
    <font>
      <b/>
      <sz val="10"/>
      <color rgb="FFFF00FF"/>
      <name val="Verdana"/>
      <family val="2"/>
    </font>
    <font>
      <b/>
      <sz val="10"/>
      <color rgb="FFFF0000"/>
      <name val="Arial"/>
      <family val="2"/>
    </font>
    <font>
      <vertAlign val="superscript"/>
      <sz val="10"/>
      <name val="Verdana"/>
      <family val="2"/>
    </font>
    <font>
      <b/>
      <sz val="14"/>
      <color theme="3" tint="-0.499984740745262"/>
      <name val="Verdana"/>
      <family val="2"/>
    </font>
    <font>
      <sz val="10"/>
      <name val="Arial"/>
      <family val="2"/>
    </font>
    <font>
      <sz val="10"/>
      <color indexed="14"/>
      <name val="Verdana"/>
      <family val="2"/>
    </font>
    <font>
      <sz val="10"/>
      <color rgb="FF0000FF"/>
      <name val="Verdana"/>
      <family val="2"/>
    </font>
    <font>
      <strike/>
      <sz val="10"/>
      <color theme="3" tint="-0.499984740745262"/>
      <name val="Verdana"/>
      <family val="2"/>
    </font>
    <font>
      <strike/>
      <sz val="10"/>
      <name val="Verdana"/>
      <family val="2"/>
    </font>
    <font>
      <sz val="10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sz val="12"/>
      <color theme="3" tint="-0.499984740745262"/>
      <name val="Verdana"/>
      <family val="2"/>
    </font>
    <font>
      <b/>
      <vertAlign val="superscript"/>
      <sz val="10"/>
      <color theme="3" tint="-0.499984740745262"/>
      <name val="Verdana"/>
      <family val="2"/>
    </font>
    <font>
      <vertAlign val="superscript"/>
      <sz val="10"/>
      <color theme="3" tint="-0.499984740745262"/>
      <name val="Verdana"/>
      <family val="2"/>
    </font>
    <font>
      <vertAlign val="superscript"/>
      <sz val="7.5"/>
      <name val="Verdana"/>
      <family val="2"/>
    </font>
  </fonts>
  <fills count="10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17"/>
      </patternFill>
    </fill>
    <fill>
      <patternFill patternType="solid">
        <fgColor indexed="11"/>
      </patternFill>
    </fill>
    <fill>
      <patternFill patternType="solid">
        <fgColor indexed="45"/>
        <bgColor indexed="29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1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22"/>
      </patternFill>
    </fill>
    <fill>
      <patternFill patternType="solid">
        <fgColor indexed="8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44"/>
      </patternFill>
    </fill>
    <fill>
      <patternFill patternType="solid">
        <fgColor indexed="31"/>
        <bgColor indexed="41"/>
      </patternFill>
    </fill>
    <fill>
      <patternFill patternType="solid">
        <fgColor indexed="44"/>
        <bgColor indexed="43"/>
      </patternFill>
    </fill>
    <fill>
      <patternFill patternType="solid">
        <fgColor indexed="44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3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indexed="49"/>
      </bottom>
      <diagonal/>
    </border>
    <border>
      <left style="thick">
        <color rgb="FFC0C0C0"/>
      </left>
      <right/>
      <top style="thin">
        <color rgb="FF33CCCC"/>
      </top>
      <bottom/>
      <diagonal/>
    </border>
    <border>
      <left/>
      <right/>
      <top style="thin">
        <color rgb="FF33CCCC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1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indexed="64"/>
      </top>
      <bottom style="thick">
        <color theme="3" tint="-0.499984740745262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theme="3" tint="-0.499984740745262"/>
      </top>
      <bottom/>
      <diagonal/>
    </border>
    <border>
      <left/>
      <right/>
      <top/>
      <bottom style="thin">
        <color theme="3" tint="-0.499984740745262"/>
      </bottom>
      <diagonal/>
    </border>
    <border>
      <left/>
      <right/>
      <top style="hair">
        <color theme="1"/>
      </top>
      <bottom style="thick">
        <color theme="3" tint="-0.499984740745262"/>
      </bottom>
      <diagonal/>
    </border>
    <border>
      <left/>
      <right/>
      <top/>
      <bottom style="thick">
        <color auto="1"/>
      </bottom>
      <diagonal/>
    </border>
  </borders>
  <cellStyleXfs count="58472">
    <xf numFmtId="0" fontId="0" fillId="0" borderId="0"/>
    <xf numFmtId="0" fontId="3" fillId="0" borderId="0"/>
    <xf numFmtId="0" fontId="10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31" fillId="0" borderId="0"/>
    <xf numFmtId="0" fontId="32" fillId="0" borderId="0"/>
    <xf numFmtId="0" fontId="3" fillId="0" borderId="0"/>
    <xf numFmtId="0" fontId="31" fillId="0" borderId="0"/>
    <xf numFmtId="0" fontId="32" fillId="0" borderId="0"/>
    <xf numFmtId="0" fontId="32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" fillId="0" borderId="0"/>
    <xf numFmtId="0" fontId="33" fillId="0" borderId="0">
      <alignment vertical="top"/>
    </xf>
    <xf numFmtId="0" fontId="31" fillId="0" borderId="0"/>
    <xf numFmtId="0" fontId="31" fillId="0" borderId="0"/>
    <xf numFmtId="0" fontId="35" fillId="37" borderId="0"/>
    <xf numFmtId="0" fontId="36" fillId="3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7" fillId="39" borderId="21"/>
    <xf numFmtId="0" fontId="37" fillId="39" borderId="21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8" fillId="37" borderId="0"/>
    <xf numFmtId="0" fontId="38" fillId="37" borderId="0"/>
    <xf numFmtId="0" fontId="39" fillId="39" borderId="22"/>
    <xf numFmtId="0" fontId="39" fillId="39" borderId="22"/>
    <xf numFmtId="0" fontId="40" fillId="37" borderId="0"/>
    <xf numFmtId="0" fontId="40" fillId="37" borderId="0"/>
    <xf numFmtId="0" fontId="39" fillId="39" borderId="22"/>
    <xf numFmtId="0" fontId="39" fillId="39" borderId="22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2" fillId="39" borderId="22"/>
    <xf numFmtId="0" fontId="42" fillId="39" borderId="22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1" fillId="37" borderId="0"/>
    <xf numFmtId="0" fontId="43" fillId="37" borderId="0"/>
    <xf numFmtId="0" fontId="43" fillId="37" borderId="0"/>
    <xf numFmtId="0" fontId="44" fillId="39" borderId="22"/>
    <xf numFmtId="0" fontId="44" fillId="39" borderId="22"/>
    <xf numFmtId="0" fontId="45" fillId="37" borderId="0"/>
    <xf numFmtId="0" fontId="45" fillId="37" borderId="0"/>
    <xf numFmtId="0" fontId="44" fillId="39" borderId="22"/>
    <xf numFmtId="0" fontId="44" fillId="39" borderId="22"/>
    <xf numFmtId="0" fontId="46" fillId="37" borderId="0"/>
    <xf numFmtId="0" fontId="46" fillId="37" borderId="0"/>
    <xf numFmtId="0" fontId="44" fillId="39" borderId="23"/>
    <xf numFmtId="0" fontId="44" fillId="39" borderId="23"/>
    <xf numFmtId="0" fontId="47" fillId="37" borderId="0"/>
    <xf numFmtId="0" fontId="32" fillId="0" borderId="0"/>
    <xf numFmtId="0" fontId="31" fillId="0" borderId="0"/>
    <xf numFmtId="0" fontId="3" fillId="0" borderId="0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1" fontId="3" fillId="40" borderId="24"/>
    <xf numFmtId="172" fontId="46" fillId="41" borderId="24"/>
    <xf numFmtId="172" fontId="46" fillId="41" borderId="24"/>
    <xf numFmtId="171" fontId="3" fillId="40" borderId="24"/>
    <xf numFmtId="171" fontId="3" fillId="40" borderId="24"/>
    <xf numFmtId="0" fontId="33" fillId="0" borderId="0">
      <alignment vertical="top"/>
    </xf>
    <xf numFmtId="0" fontId="33" fillId="0" borderId="0">
      <alignment vertical="top"/>
    </xf>
    <xf numFmtId="0" fontId="48" fillId="0" borderId="0"/>
    <xf numFmtId="0" fontId="40" fillId="40" borderId="0"/>
    <xf numFmtId="0" fontId="40" fillId="40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5" fillId="37" borderId="0"/>
    <xf numFmtId="0" fontId="33" fillId="0" borderId="0">
      <alignment vertical="top"/>
    </xf>
    <xf numFmtId="0" fontId="48" fillId="0" borderId="0"/>
    <xf numFmtId="0" fontId="33" fillId="0" borderId="0">
      <alignment vertical="top"/>
    </xf>
    <xf numFmtId="0" fontId="3" fillId="0" borderId="0"/>
    <xf numFmtId="0" fontId="32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2" fillId="0" borderId="0"/>
    <xf numFmtId="0" fontId="32" fillId="0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7" fillId="39" borderId="21"/>
    <xf numFmtId="0" fontId="37" fillId="39" borderId="21"/>
    <xf numFmtId="0" fontId="3" fillId="37" borderId="0"/>
    <xf numFmtId="0" fontId="37" fillId="39" borderId="21"/>
    <xf numFmtId="0" fontId="37" fillId="39" borderId="21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8" fillId="37" borderId="0"/>
    <xf numFmtId="0" fontId="38" fillId="37" borderId="0"/>
    <xf numFmtId="0" fontId="39" fillId="39" borderId="22"/>
    <xf numFmtId="0" fontId="39" fillId="39" borderId="22"/>
    <xf numFmtId="0" fontId="39" fillId="39" borderId="22"/>
    <xf numFmtId="0" fontId="39" fillId="39" borderId="22"/>
    <xf numFmtId="0" fontId="40" fillId="37" borderId="0"/>
    <xf numFmtId="0" fontId="40" fillId="37" borderId="0"/>
    <xf numFmtId="0" fontId="42" fillId="39" borderId="22"/>
    <xf numFmtId="0" fontId="42" fillId="39" borderId="22"/>
    <xf numFmtId="0" fontId="42" fillId="39" borderId="22"/>
    <xf numFmtId="0" fontId="42" fillId="39" borderId="22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42" fillId="39" borderId="22"/>
    <xf numFmtId="0" fontId="42" fillId="39" borderId="22"/>
    <xf numFmtId="0" fontId="42" fillId="39" borderId="22"/>
    <xf numFmtId="0" fontId="42" fillId="39" borderId="22"/>
    <xf numFmtId="0" fontId="3" fillId="37" borderId="0"/>
    <xf numFmtId="0" fontId="3" fillId="37" borderId="0"/>
    <xf numFmtId="0" fontId="43" fillId="37" borderId="0"/>
    <xf numFmtId="0" fontId="43" fillId="37" borderId="0"/>
    <xf numFmtId="0" fontId="49" fillId="39" borderId="22"/>
    <xf numFmtId="0" fontId="49" fillId="39" borderId="22"/>
    <xf numFmtId="0" fontId="49" fillId="39" borderId="22"/>
    <xf numFmtId="0" fontId="49" fillId="39" borderId="22"/>
    <xf numFmtId="0" fontId="45" fillId="37" borderId="0"/>
    <xf numFmtId="0" fontId="45" fillId="37" borderId="0"/>
    <xf numFmtId="0" fontId="44" fillId="39" borderId="22"/>
    <xf numFmtId="0" fontId="44" fillId="39" borderId="22"/>
    <xf numFmtId="0" fontId="44" fillId="39" borderId="22"/>
    <xf numFmtId="0" fontId="44" fillId="39" borderId="22"/>
    <xf numFmtId="0" fontId="46" fillId="37" borderId="0"/>
    <xf numFmtId="0" fontId="46" fillId="37" borderId="0"/>
    <xf numFmtId="0" fontId="44" fillId="39" borderId="23"/>
    <xf numFmtId="0" fontId="44" fillId="39" borderId="23"/>
    <xf numFmtId="0" fontId="44" fillId="39" borderId="23"/>
    <xf numFmtId="0" fontId="44" fillId="39" borderId="23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9" borderId="0" applyNumberFormat="0" applyBorder="0" applyAlignment="0" applyProtection="0"/>
    <xf numFmtId="0" fontId="50" fillId="43" borderId="0" applyNumberFormat="0" applyBorder="0" applyAlignment="0" applyProtection="0"/>
    <xf numFmtId="0" fontId="51" fillId="50" borderId="0" applyNumberFormat="0" applyBorder="0" applyAlignment="0" applyProtection="0"/>
    <xf numFmtId="0" fontId="50" fillId="43" borderId="0" applyNumberFormat="0" applyBorder="0" applyAlignment="0" applyProtection="0"/>
    <xf numFmtId="0" fontId="51" fillId="50" borderId="0" applyNumberFormat="0" applyBorder="0" applyAlignment="0" applyProtection="0"/>
    <xf numFmtId="0" fontId="50" fillId="43" borderId="0" applyNumberFormat="0" applyBorder="0" applyAlignment="0" applyProtection="0"/>
    <xf numFmtId="0" fontId="51" fillId="50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52" borderId="0" applyNumberFormat="0" applyBorder="0" applyAlignment="0" applyProtection="0"/>
    <xf numFmtId="0" fontId="50" fillId="44" borderId="0" applyNumberFormat="0" applyBorder="0" applyAlignment="0" applyProtection="0"/>
    <xf numFmtId="0" fontId="51" fillId="53" borderId="0" applyNumberFormat="0" applyBorder="0" applyAlignment="0" applyProtection="0"/>
    <xf numFmtId="0" fontId="50" fillId="44" borderId="0" applyNumberFormat="0" applyBorder="0" applyAlignment="0" applyProtection="0"/>
    <xf numFmtId="0" fontId="51" fillId="53" borderId="0" applyNumberFormat="0" applyBorder="0" applyAlignment="0" applyProtection="0"/>
    <xf numFmtId="0" fontId="50" fillId="44" borderId="0" applyNumberFormat="0" applyBorder="0" applyAlignment="0" applyProtection="0"/>
    <xf numFmtId="0" fontId="51" fillId="5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55" borderId="0" applyNumberFormat="0" applyBorder="0" applyAlignment="0" applyProtection="0"/>
    <xf numFmtId="0" fontId="50" fillId="45" borderId="0" applyNumberFormat="0" applyBorder="0" applyAlignment="0" applyProtection="0"/>
    <xf numFmtId="0" fontId="51" fillId="56" borderId="0" applyNumberFormat="0" applyBorder="0" applyAlignment="0" applyProtection="0"/>
    <xf numFmtId="0" fontId="50" fillId="45" borderId="0" applyNumberFormat="0" applyBorder="0" applyAlignment="0" applyProtection="0"/>
    <xf numFmtId="0" fontId="51" fillId="56" borderId="0" applyNumberFormat="0" applyBorder="0" applyAlignment="0" applyProtection="0"/>
    <xf numFmtId="0" fontId="50" fillId="45" borderId="0" applyNumberFormat="0" applyBorder="0" applyAlignment="0" applyProtection="0"/>
    <xf numFmtId="0" fontId="51" fillId="56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58" borderId="0" applyNumberFormat="0" applyBorder="0" applyAlignment="0" applyProtection="0"/>
    <xf numFmtId="0" fontId="50" fillId="46" borderId="0" applyNumberFormat="0" applyBorder="0" applyAlignment="0" applyProtection="0"/>
    <xf numFmtId="0" fontId="51" fillId="58" borderId="0" applyNumberFormat="0" applyBorder="0" applyAlignment="0" applyProtection="0"/>
    <xf numFmtId="0" fontId="50" fillId="46" borderId="0" applyNumberFormat="0" applyBorder="0" applyAlignment="0" applyProtection="0"/>
    <xf numFmtId="0" fontId="51" fillId="58" borderId="0" applyNumberFormat="0" applyBorder="0" applyAlignment="0" applyProtection="0"/>
    <xf numFmtId="0" fontId="50" fillId="46" borderId="0" applyNumberFormat="0" applyBorder="0" applyAlignment="0" applyProtection="0"/>
    <xf numFmtId="0" fontId="51" fillId="5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9" borderId="0" applyNumberFormat="0" applyBorder="0" applyAlignment="0" applyProtection="0"/>
    <xf numFmtId="0" fontId="50" fillId="47" borderId="0" applyNumberFormat="0" applyBorder="0" applyAlignment="0" applyProtection="0"/>
    <xf numFmtId="0" fontId="51" fillId="50" borderId="0" applyNumberFormat="0" applyBorder="0" applyAlignment="0" applyProtection="0"/>
    <xf numFmtId="0" fontId="50" fillId="47" borderId="0" applyNumberFormat="0" applyBorder="0" applyAlignment="0" applyProtection="0"/>
    <xf numFmtId="0" fontId="51" fillId="50" borderId="0" applyNumberFormat="0" applyBorder="0" applyAlignment="0" applyProtection="0"/>
    <xf numFmtId="0" fontId="50" fillId="47" borderId="0" applyNumberFormat="0" applyBorder="0" applyAlignment="0" applyProtection="0"/>
    <xf numFmtId="0" fontId="51" fillId="5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60" borderId="0" applyNumberFormat="0" applyBorder="0" applyAlignment="0" applyProtection="0"/>
    <xf numFmtId="0" fontId="50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61" borderId="0" applyNumberFormat="0" applyBorder="0" applyAlignment="0" applyProtection="0"/>
    <xf numFmtId="0" fontId="50" fillId="4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62" borderId="0" applyNumberFormat="0" applyBorder="0" applyAlignment="0" applyProtection="0"/>
    <xf numFmtId="0" fontId="50" fillId="63" borderId="0" applyNumberFormat="0" applyBorder="0" applyAlignment="0" applyProtection="0"/>
    <xf numFmtId="0" fontId="50" fillId="53" borderId="0" applyNumberFormat="0" applyBorder="0" applyAlignment="0" applyProtection="0"/>
    <xf numFmtId="0" fontId="50" fillId="46" borderId="0" applyNumberFormat="0" applyBorder="0" applyAlignment="0" applyProtection="0"/>
    <xf numFmtId="0" fontId="50" fillId="62" borderId="0" applyNumberFormat="0" applyBorder="0" applyAlignment="0" applyProtection="0"/>
    <xf numFmtId="0" fontId="50" fillId="64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49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65" borderId="0" applyNumberFormat="0" applyBorder="0" applyAlignment="0" applyProtection="0"/>
    <xf numFmtId="0" fontId="50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52" borderId="0" applyNumberFormat="0" applyBorder="0" applyAlignment="0" applyProtection="0"/>
    <xf numFmtId="0" fontId="50" fillId="63" borderId="0" applyNumberFormat="0" applyBorder="0" applyAlignment="0" applyProtection="0"/>
    <xf numFmtId="0" fontId="51" fillId="53" borderId="0" applyNumberFormat="0" applyBorder="0" applyAlignment="0" applyProtection="0"/>
    <xf numFmtId="0" fontId="50" fillId="63" borderId="0" applyNumberFormat="0" applyBorder="0" applyAlignment="0" applyProtection="0"/>
    <xf numFmtId="0" fontId="51" fillId="53" borderId="0" applyNumberFormat="0" applyBorder="0" applyAlignment="0" applyProtection="0"/>
    <xf numFmtId="0" fontId="50" fillId="63" borderId="0" applyNumberFormat="0" applyBorder="0" applyAlignment="0" applyProtection="0"/>
    <xf numFmtId="0" fontId="51" fillId="5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66" borderId="0" applyNumberFormat="0" applyBorder="0" applyAlignment="0" applyProtection="0"/>
    <xf numFmtId="0" fontId="50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5" borderId="0" applyNumberFormat="0" applyBorder="0" applyAlignment="0" applyProtection="0"/>
    <xf numFmtId="0" fontId="50" fillId="53" borderId="0" applyNumberFormat="0" applyBorder="0" applyAlignment="0" applyProtection="0"/>
    <xf numFmtId="0" fontId="51" fillId="56" borderId="0" applyNumberFormat="0" applyBorder="0" applyAlignment="0" applyProtection="0"/>
    <xf numFmtId="0" fontId="50" fillId="53" borderId="0" applyNumberFormat="0" applyBorder="0" applyAlignment="0" applyProtection="0"/>
    <xf numFmtId="0" fontId="51" fillId="56" borderId="0" applyNumberFormat="0" applyBorder="0" applyAlignment="0" applyProtection="0"/>
    <xf numFmtId="0" fontId="50" fillId="53" borderId="0" applyNumberFormat="0" applyBorder="0" applyAlignment="0" applyProtection="0"/>
    <xf numFmtId="0" fontId="51" fillId="5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67" borderId="0" applyNumberFormat="0" applyBorder="0" applyAlignment="0" applyProtection="0"/>
    <xf numFmtId="0" fontId="50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68" borderId="0" applyNumberFormat="0" applyBorder="0" applyAlignment="0" applyProtection="0"/>
    <xf numFmtId="0" fontId="50" fillId="46" borderId="0" applyNumberFormat="0" applyBorder="0" applyAlignment="0" applyProtection="0"/>
    <xf numFmtId="0" fontId="51" fillId="69" borderId="0" applyNumberFormat="0" applyBorder="0" applyAlignment="0" applyProtection="0"/>
    <xf numFmtId="0" fontId="50" fillId="46" borderId="0" applyNumberFormat="0" applyBorder="0" applyAlignment="0" applyProtection="0"/>
    <xf numFmtId="0" fontId="51" fillId="69" borderId="0" applyNumberFormat="0" applyBorder="0" applyAlignment="0" applyProtection="0"/>
    <xf numFmtId="0" fontId="50" fillId="46" borderId="0" applyNumberFormat="0" applyBorder="0" applyAlignment="0" applyProtection="0"/>
    <xf numFmtId="0" fontId="51" fillId="69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59" borderId="0" applyNumberFormat="0" applyBorder="0" applyAlignment="0" applyProtection="0"/>
    <xf numFmtId="0" fontId="50" fillId="6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49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65" borderId="0" applyNumberFormat="0" applyBorder="0" applyAlignment="0" applyProtection="0"/>
    <xf numFmtId="0" fontId="50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48" borderId="0" applyNumberFormat="0" applyBorder="0" applyAlignment="0" applyProtection="0"/>
    <xf numFmtId="0" fontId="50" fillId="64" borderId="0" applyNumberFormat="0" applyBorder="0" applyAlignment="0" applyProtection="0"/>
    <xf numFmtId="0" fontId="51" fillId="48" borderId="0" applyNumberFormat="0" applyBorder="0" applyAlignment="0" applyProtection="0"/>
    <xf numFmtId="0" fontId="50" fillId="64" borderId="0" applyNumberFormat="0" applyBorder="0" applyAlignment="0" applyProtection="0"/>
    <xf numFmtId="0" fontId="51" fillId="48" borderId="0" applyNumberFormat="0" applyBorder="0" applyAlignment="0" applyProtection="0"/>
    <xf numFmtId="0" fontId="50" fillId="64" borderId="0" applyNumberFormat="0" applyBorder="0" applyAlignment="0" applyProtection="0"/>
    <xf numFmtId="0" fontId="51" fillId="48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70" borderId="0" applyNumberFormat="0" applyBorder="0" applyAlignment="0" applyProtection="0"/>
    <xf numFmtId="0" fontId="50" fillId="4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2" fillId="71" borderId="0" applyNumberFormat="0" applyBorder="0" applyAlignment="0" applyProtection="0"/>
    <xf numFmtId="0" fontId="52" fillId="63" borderId="0" applyNumberFormat="0" applyBorder="0" applyAlignment="0" applyProtection="0"/>
    <xf numFmtId="0" fontId="52" fillId="53" borderId="0" applyNumberFormat="0" applyBorder="0" applyAlignment="0" applyProtection="0"/>
    <xf numFmtId="0" fontId="52" fillId="72" borderId="0" applyNumberFormat="0" applyBorder="0" applyAlignment="0" applyProtection="0"/>
    <xf numFmtId="0" fontId="52" fillId="73" borderId="0" applyNumberFormat="0" applyBorder="0" applyAlignment="0" applyProtection="0"/>
    <xf numFmtId="0" fontId="52" fillId="74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3" fillId="75" borderId="0" applyNumberFormat="0" applyBorder="0" applyAlignment="0" applyProtection="0"/>
    <xf numFmtId="0" fontId="52" fillId="71" borderId="0" applyNumberFormat="0" applyBorder="0" applyAlignment="0" applyProtection="0"/>
    <xf numFmtId="0" fontId="53" fillId="75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2" fillId="76" borderId="0" applyNumberFormat="0" applyBorder="0" applyAlignment="0" applyProtection="0"/>
    <xf numFmtId="0" fontId="53" fillId="75" borderId="0" applyNumberFormat="0" applyBorder="0" applyAlignment="0" applyProtection="0"/>
    <xf numFmtId="0" fontId="30" fillId="16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2" fillId="63" borderId="0" applyNumberFormat="0" applyBorder="0" applyAlignment="0" applyProtection="0"/>
    <xf numFmtId="0" fontId="53" fillId="5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66" borderId="0" applyNumberFormat="0" applyBorder="0" applyAlignment="0" applyProtection="0"/>
    <xf numFmtId="0" fontId="53" fillId="52" borderId="0" applyNumberFormat="0" applyBorder="0" applyAlignment="0" applyProtection="0"/>
    <xf numFmtId="0" fontId="30" fillId="20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2" fillId="53" borderId="0" applyNumberFormat="0" applyBorder="0" applyAlignment="0" applyProtection="0"/>
    <xf numFmtId="0" fontId="53" fillId="56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67" borderId="0" applyNumberFormat="0" applyBorder="0" applyAlignment="0" applyProtection="0"/>
    <xf numFmtId="0" fontId="53" fillId="55" borderId="0" applyNumberFormat="0" applyBorder="0" applyAlignment="0" applyProtection="0"/>
    <xf numFmtId="0" fontId="30" fillId="24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2" fillId="72" borderId="0" applyNumberFormat="0" applyBorder="0" applyAlignment="0" applyProtection="0"/>
    <xf numFmtId="0" fontId="53" fillId="69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2" fillId="77" borderId="0" applyNumberFormat="0" applyBorder="0" applyAlignment="0" applyProtection="0"/>
    <xf numFmtId="0" fontId="53" fillId="68" borderId="0" applyNumberFormat="0" applyBorder="0" applyAlignment="0" applyProtection="0"/>
    <xf numFmtId="0" fontId="30" fillId="2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8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3" fillId="75" borderId="0" applyNumberFormat="0" applyBorder="0" applyAlignment="0" applyProtection="0"/>
    <xf numFmtId="0" fontId="52" fillId="73" borderId="0" applyNumberFormat="0" applyBorder="0" applyAlignment="0" applyProtection="0"/>
    <xf numFmtId="0" fontId="53" fillId="75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2" fillId="78" borderId="0" applyNumberFormat="0" applyBorder="0" applyAlignment="0" applyProtection="0"/>
    <xf numFmtId="0" fontId="53" fillId="75" borderId="0" applyNumberFormat="0" applyBorder="0" applyAlignment="0" applyProtection="0"/>
    <xf numFmtId="0" fontId="30" fillId="32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3" fillId="48" borderId="0" applyNumberFormat="0" applyBorder="0" applyAlignment="0" applyProtection="0"/>
    <xf numFmtId="0" fontId="52" fillId="74" borderId="0" applyNumberFormat="0" applyBorder="0" applyAlignment="0" applyProtection="0"/>
    <xf numFmtId="0" fontId="53" fillId="48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2" fillId="79" borderId="0" applyNumberFormat="0" applyBorder="0" applyAlignment="0" applyProtection="0"/>
    <xf numFmtId="0" fontId="53" fillId="48" borderId="0" applyNumberFormat="0" applyBorder="0" applyAlignment="0" applyProtection="0"/>
    <xf numFmtId="0" fontId="30" fillId="36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3" fillId="73" borderId="0" applyNumberFormat="0" applyBorder="0" applyAlignment="0" applyProtection="0"/>
    <xf numFmtId="0" fontId="52" fillId="80" borderId="0" applyNumberFormat="0" applyBorder="0" applyAlignment="0" applyProtection="0"/>
    <xf numFmtId="0" fontId="53" fillId="73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2" fillId="80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81" borderId="0" applyNumberFormat="0" applyBorder="0" applyAlignment="0" applyProtection="0"/>
    <xf numFmtId="0" fontId="53" fillId="73" borderId="0" applyNumberFormat="0" applyBorder="0" applyAlignment="0" applyProtection="0"/>
    <xf numFmtId="0" fontId="30" fillId="1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2" fillId="56" borderId="0" applyNumberFormat="0" applyBorder="0" applyAlignment="0" applyProtection="0"/>
    <xf numFmtId="0" fontId="53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82" borderId="0" applyNumberFormat="0" applyBorder="0" applyAlignment="0" applyProtection="0"/>
    <xf numFmtId="0" fontId="53" fillId="52" borderId="0" applyNumberFormat="0" applyBorder="0" applyAlignment="0" applyProtection="0"/>
    <xf numFmtId="0" fontId="30" fillId="17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3" fillId="83" borderId="0" applyNumberFormat="0" applyBorder="0" applyAlignment="0" applyProtection="0"/>
    <xf numFmtId="0" fontId="52" fillId="83" borderId="0" applyNumberFormat="0" applyBorder="0" applyAlignment="0" applyProtection="0"/>
    <xf numFmtId="0" fontId="53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2" fillId="84" borderId="0" applyNumberFormat="0" applyBorder="0" applyAlignment="0" applyProtection="0"/>
    <xf numFmtId="0" fontId="53" fillId="83" borderId="0" applyNumberFormat="0" applyBorder="0" applyAlignment="0" applyProtection="0"/>
    <xf numFmtId="0" fontId="30" fillId="21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3" fillId="85" borderId="0" applyNumberFormat="0" applyBorder="0" applyAlignment="0" applyProtection="0"/>
    <xf numFmtId="0" fontId="52" fillId="72" borderId="0" applyNumberFormat="0" applyBorder="0" applyAlignment="0" applyProtection="0"/>
    <xf numFmtId="0" fontId="53" fillId="85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2" fillId="77" borderId="0" applyNumberFormat="0" applyBorder="0" applyAlignment="0" applyProtection="0"/>
    <xf numFmtId="0" fontId="53" fillId="85" borderId="0" applyNumberFormat="0" applyBorder="0" applyAlignment="0" applyProtection="0"/>
    <xf numFmtId="0" fontId="30" fillId="2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78" borderId="0" applyNumberFormat="0" applyBorder="0" applyAlignment="0" applyProtection="0"/>
    <xf numFmtId="0" fontId="53" fillId="73" borderId="0" applyNumberFormat="0" applyBorder="0" applyAlignment="0" applyProtection="0"/>
    <xf numFmtId="0" fontId="30" fillId="29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2" fillId="86" borderId="0" applyNumberFormat="0" applyBorder="0" applyAlignment="0" applyProtection="0"/>
    <xf numFmtId="0" fontId="53" fillId="53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87" borderId="0" applyNumberFormat="0" applyBorder="0" applyAlignment="0" applyProtection="0"/>
    <xf numFmtId="0" fontId="53" fillId="52" borderId="0" applyNumberFormat="0" applyBorder="0" applyAlignment="0" applyProtection="0"/>
    <xf numFmtId="0" fontId="30" fillId="33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54" borderId="0" applyNumberFormat="0" applyBorder="0" applyAlignment="0" applyProtection="0"/>
    <xf numFmtId="0" fontId="55" fillId="44" borderId="0" applyNumberFormat="0" applyBorder="0" applyAlignment="0" applyProtection="0"/>
    <xf numFmtId="0" fontId="20" fillId="7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3" fillId="88" borderId="25" applyNumberFormat="0" applyFont="0" applyAlignment="0" applyProtection="0"/>
    <xf numFmtId="0" fontId="4" fillId="88" borderId="25" applyNumberFormat="0" applyFont="0" applyAlignment="0" applyProtection="0"/>
    <xf numFmtId="0" fontId="3" fillId="88" borderId="25" applyNumberFormat="0" applyFon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68" borderId="26" applyNumberFormat="0" applyAlignment="0" applyProtection="0"/>
    <xf numFmtId="0" fontId="56" fillId="5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6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89" borderId="26" applyNumberFormat="0" applyAlignment="0" applyProtection="0"/>
    <xf numFmtId="0" fontId="56" fillId="89" borderId="26" applyNumberFormat="0" applyAlignment="0" applyProtection="0"/>
    <xf numFmtId="0" fontId="56" fillId="58" borderId="26" applyNumberFormat="0" applyAlignment="0" applyProtection="0"/>
    <xf numFmtId="0" fontId="24" fillId="10" borderId="14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6" fillId="58" borderId="26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8" fillId="90" borderId="27" applyNumberFormat="0" applyAlignment="0" applyProtection="0"/>
    <xf numFmtId="0" fontId="59" fillId="90" borderId="27" applyNumberFormat="0" applyAlignment="0" applyProtection="0"/>
    <xf numFmtId="0" fontId="58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9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9" fillId="91" borderId="27" applyNumberFormat="0" applyAlignment="0" applyProtection="0"/>
    <xf numFmtId="0" fontId="58" fillId="90" borderId="27" applyNumberFormat="0" applyAlignment="0" applyProtection="0"/>
    <xf numFmtId="0" fontId="26" fillId="11" borderId="1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0" fontId="58" fillId="90" borderId="27" applyNumberFormat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73" fontId="5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7" fontId="61" fillId="4" borderId="0"/>
    <xf numFmtId="49" fontId="62" fillId="0" borderId="0">
      <alignment horizontal="center" vertical="center"/>
    </xf>
    <xf numFmtId="49" fontId="63" fillId="0" borderId="0">
      <alignment horizontal="center" vertical="center"/>
    </xf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64" fillId="41" borderId="20"/>
    <xf numFmtId="179" fontId="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" fillId="92" borderId="21" applyNumberFormat="0" applyBorder="0" applyAlignment="0" applyProtection="0"/>
    <xf numFmtId="0" fontId="65" fillId="0" borderId="0" applyNumberFormat="0" applyFill="0" applyBorder="0" applyAlignment="0" applyProtection="0"/>
    <xf numFmtId="0" fontId="32" fillId="0" borderId="0"/>
    <xf numFmtId="0" fontId="66" fillId="45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6" fillId="45" borderId="0" applyNumberFormat="0" applyBorder="0" applyAlignment="0" applyProtection="0"/>
    <xf numFmtId="0" fontId="67" fillId="56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6" fillId="57" borderId="0" applyNumberFormat="0" applyBorder="0" applyAlignment="0" applyProtection="0"/>
    <xf numFmtId="0" fontId="67" fillId="55" borderId="0" applyNumberFormat="0" applyBorder="0" applyAlignment="0" applyProtection="0"/>
    <xf numFmtId="0" fontId="19" fillId="6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8" fillId="0" borderId="1" applyNumberFormat="0" applyFill="0" applyAlignment="0" applyProtection="0"/>
    <xf numFmtId="0" fontId="69" fillId="0" borderId="28" applyNumberFormat="0" applyFill="0" applyAlignment="0" applyProtection="0"/>
    <xf numFmtId="0" fontId="68" fillId="0" borderId="1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9" fillId="0" borderId="28" applyNumberFormat="0" applyFill="0" applyAlignment="0" applyProtection="0"/>
    <xf numFmtId="0" fontId="68" fillId="0" borderId="1" applyNumberFormat="0" applyFill="0" applyAlignment="0" applyProtection="0"/>
    <xf numFmtId="0" fontId="16" fillId="0" borderId="1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68" fillId="0" borderId="1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1" fillId="0" borderId="8" applyNumberFormat="0" applyFill="0" applyAlignment="0" applyProtection="0"/>
    <xf numFmtId="0" fontId="70" fillId="0" borderId="30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1" fillId="0" borderId="8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1" fillId="0" borderId="8" applyNumberFormat="0" applyFill="0" applyAlignment="0" applyProtection="0"/>
    <xf numFmtId="0" fontId="70" fillId="0" borderId="29" applyNumberFormat="0" applyFill="0" applyAlignment="0" applyProtection="0"/>
    <xf numFmtId="0" fontId="17" fillId="0" borderId="12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29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3" fillId="0" borderId="32" applyNumberFormat="0" applyFill="0" applyAlignment="0" applyProtection="0"/>
    <xf numFmtId="0" fontId="72" fillId="0" borderId="31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3" fillId="0" borderId="32" applyNumberFormat="0" applyFill="0" applyAlignment="0" applyProtection="0"/>
    <xf numFmtId="0" fontId="72" fillId="0" borderId="31" applyNumberFormat="0" applyFill="0" applyAlignment="0" applyProtection="0"/>
    <xf numFmtId="0" fontId="18" fillId="0" borderId="13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61" borderId="26" applyNumberFormat="0" applyAlignment="0" applyProtection="0"/>
    <xf numFmtId="0" fontId="74" fillId="61" borderId="26" applyNumberFormat="0" applyAlignment="0" applyProtection="0"/>
    <xf numFmtId="0" fontId="74" fillId="48" borderId="26" applyNumberFormat="0" applyAlignment="0" applyProtection="0"/>
    <xf numFmtId="0" fontId="22" fillId="9" borderId="14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74" fillId="48" borderId="26" applyNumberFormat="0" applyAlignment="0" applyProtection="0"/>
    <xf numFmtId="0" fontId="59" fillId="90" borderId="27" applyNumberFormat="0" applyAlignment="0" applyProtection="0"/>
    <xf numFmtId="0" fontId="38" fillId="93" borderId="0" applyNumberFormat="0" applyBorder="0" applyAlignment="0" applyProtection="0">
      <alignment wrapText="1"/>
    </xf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25" fillId="0" borderId="16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52" fillId="80" borderId="0" applyNumberFormat="0" applyBorder="0" applyAlignment="0" applyProtection="0"/>
    <xf numFmtId="0" fontId="52" fillId="56" borderId="0" applyNumberFormat="0" applyBorder="0" applyAlignment="0" applyProtection="0"/>
    <xf numFmtId="0" fontId="52" fillId="83" borderId="0" applyNumberFormat="0" applyBorder="0" applyAlignment="0" applyProtection="0"/>
    <xf numFmtId="0" fontId="52" fillId="72" borderId="0" applyNumberFormat="0" applyBorder="0" applyAlignment="0" applyProtection="0"/>
    <xf numFmtId="0" fontId="52" fillId="73" borderId="0" applyNumberFormat="0" applyBorder="0" applyAlignment="0" applyProtection="0"/>
    <xf numFmtId="0" fontId="52" fillId="86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5" borderId="0" applyNumberFormat="0" applyBorder="0" applyAlignment="0" applyProtection="0"/>
    <xf numFmtId="0" fontId="76" fillId="94" borderId="0" applyNumberFormat="0" applyBorder="0" applyAlignment="0" applyProtection="0"/>
    <xf numFmtId="0" fontId="21" fillId="8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0" fontId="76" fillId="94" borderId="0" applyNumberFormat="0" applyBorder="0" applyAlignment="0" applyProtection="0"/>
    <xf numFmtId="173" fontId="77" fillId="0" borderId="0"/>
    <xf numFmtId="173" fontId="78" fillId="0" borderId="0"/>
    <xf numFmtId="173" fontId="78" fillId="0" borderId="0"/>
    <xf numFmtId="173" fontId="78" fillId="0" borderId="0"/>
    <xf numFmtId="173" fontId="77" fillId="0" borderId="0"/>
    <xf numFmtId="173" fontId="78" fillId="0" borderId="0"/>
    <xf numFmtId="173" fontId="78" fillId="0" borderId="0"/>
    <xf numFmtId="173" fontId="78" fillId="0" borderId="0"/>
    <xf numFmtId="173" fontId="78" fillId="0" borderId="0"/>
    <xf numFmtId="173" fontId="78" fillId="0" borderId="0"/>
    <xf numFmtId="173" fontId="78" fillId="0" borderId="0"/>
    <xf numFmtId="173" fontId="78" fillId="0" borderId="0"/>
    <xf numFmtId="173" fontId="78" fillId="0" borderId="0"/>
    <xf numFmtId="18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4" fillId="0" borderId="0"/>
    <xf numFmtId="0" fontId="3" fillId="0" borderId="0"/>
    <xf numFmtId="0" fontId="4" fillId="0" borderId="0"/>
    <xf numFmtId="0" fontId="50" fillId="0" borderId="0"/>
    <xf numFmtId="0" fontId="3" fillId="0" borderId="0"/>
    <xf numFmtId="0" fontId="50" fillId="0" borderId="0"/>
    <xf numFmtId="0" fontId="3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4" fillId="0" borderId="0"/>
    <xf numFmtId="0" fontId="8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8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25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3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3" fillId="88" borderId="34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25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88" borderId="34" applyNumberFormat="0" applyFont="0" applyAlignment="0" applyProtection="0"/>
    <xf numFmtId="0" fontId="4" fillId="96" borderId="25" applyNumberFormat="0" applyAlignment="0" applyProtection="0"/>
    <xf numFmtId="0" fontId="4" fillId="96" borderId="25" applyNumberFormat="0" applyAlignment="0" applyProtection="0"/>
    <xf numFmtId="0" fontId="3" fillId="88" borderId="25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1" fillId="12" borderId="18" applyNumberFormat="0" applyFont="0" applyAlignment="0" applyProtection="0"/>
    <xf numFmtId="0" fontId="1" fillId="12" borderId="18" applyNumberFormat="0" applyFont="0" applyAlignment="0" applyProtection="0"/>
    <xf numFmtId="0" fontId="3" fillId="88" borderId="25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3" fillId="88" borderId="25" applyNumberFormat="0" applyFont="0" applyAlignment="0" applyProtection="0"/>
    <xf numFmtId="0" fontId="3" fillId="88" borderId="34" applyNumberFormat="0" applyFont="0" applyAlignment="0" applyProtection="0"/>
    <xf numFmtId="0" fontId="3" fillId="88" borderId="34" applyNumberFormat="0" applyFon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68" borderId="35" applyNumberFormat="0" applyAlignment="0" applyProtection="0"/>
    <xf numFmtId="0" fontId="82" fillId="5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6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89" borderId="35" applyNumberFormat="0" applyAlignment="0" applyProtection="0"/>
    <xf numFmtId="0" fontId="82" fillId="89" borderId="35" applyNumberFormat="0" applyAlignment="0" applyProtection="0"/>
    <xf numFmtId="0" fontId="82" fillId="58" borderId="35" applyNumberFormat="0" applyAlignment="0" applyProtection="0"/>
    <xf numFmtId="0" fontId="23" fillId="10" borderId="1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82" fillId="58" borderId="35" applyNumberFormat="0" applyAlignment="0" applyProtection="0"/>
    <xf numFmtId="0" fontId="69" fillId="0" borderId="28" applyNumberFormat="0" applyFill="0" applyAlignment="0" applyProtection="0"/>
    <xf numFmtId="0" fontId="71" fillId="0" borderId="8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 applyNumberFormat="0">
      <alignment horizontal="center" vertical="center"/>
    </xf>
    <xf numFmtId="0" fontId="63" fillId="0" borderId="0">
      <alignment horizontal="center" vertical="center"/>
    </xf>
    <xf numFmtId="0" fontId="83" fillId="0" borderId="0" applyNumberFormat="0" applyFont="0" applyFill="0" applyBorder="0" applyAlignment="0" applyProtection="0">
      <alignment horizontal="left"/>
    </xf>
    <xf numFmtId="0" fontId="84" fillId="0" borderId="7">
      <alignment horizontal="center"/>
    </xf>
    <xf numFmtId="0" fontId="75" fillId="0" borderId="33" applyNumberFormat="0" applyFill="0" applyAlignment="0" applyProtection="0"/>
    <xf numFmtId="4" fontId="85" fillId="97" borderId="35" applyNumberFormat="0" applyProtection="0">
      <alignment vertical="center"/>
    </xf>
    <xf numFmtId="4" fontId="85" fillId="97" borderId="35" applyNumberFormat="0" applyProtection="0">
      <alignment vertical="center"/>
    </xf>
    <xf numFmtId="4" fontId="85" fillId="98" borderId="35" applyNumberFormat="0" applyProtection="0">
      <alignment horizontal="left" vertical="center"/>
    </xf>
    <xf numFmtId="4" fontId="85" fillId="98" borderId="35" applyNumberFormat="0" applyProtection="0">
      <alignment horizontal="left" vertical="center"/>
    </xf>
    <xf numFmtId="4" fontId="85" fillId="99" borderId="35" applyNumberFormat="0" applyProtection="0">
      <alignment horizontal="center" vertical="top"/>
    </xf>
    <xf numFmtId="4" fontId="85" fillId="99" borderId="35" applyNumberFormat="0" applyProtection="0">
      <alignment horizontal="center" vertical="top"/>
    </xf>
    <xf numFmtId="0" fontId="38" fillId="100" borderId="35" applyNumberFormat="0" applyProtection="0">
      <alignment horizontal="left" vertical="top"/>
    </xf>
    <xf numFmtId="0" fontId="38" fillId="100" borderId="35" applyNumberFormat="0" applyProtection="0">
      <alignment horizontal="left" vertical="top"/>
    </xf>
    <xf numFmtId="0" fontId="85" fillId="0" borderId="0" applyNumberFormat="0" applyProtection="0">
      <alignment horizontal="left" vertical="center" indent="1"/>
    </xf>
    <xf numFmtId="0" fontId="33" fillId="0" borderId="0" applyNumberFormat="0" applyProtection="0">
      <alignment horizontal="left" vertical="center" indent="1"/>
    </xf>
    <xf numFmtId="0" fontId="3" fillId="101" borderId="35" applyNumberFormat="0" applyProtection="0">
      <alignment horizontal="left" vertical="center" indent="1"/>
    </xf>
    <xf numFmtId="0" fontId="3" fillId="101" borderId="35" applyNumberFormat="0" applyProtection="0">
      <alignment horizontal="left" vertical="center" indent="1"/>
    </xf>
    <xf numFmtId="0" fontId="33" fillId="0" borderId="36" applyNumberFormat="0" applyProtection="0">
      <alignment horizontal="left" vertical="center" indent="1"/>
    </xf>
    <xf numFmtId="4" fontId="33" fillId="102" borderId="35" applyNumberFormat="0" applyProtection="0">
      <alignment horizontal="left" vertical="center" indent="1"/>
    </xf>
    <xf numFmtId="4" fontId="33" fillId="102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0" fontId="3" fillId="0" borderId="35" applyNumberFormat="0" applyProtection="0">
      <alignment horizontal="left" vertical="center" indent="1"/>
    </xf>
    <xf numFmtId="3" fontId="33" fillId="4" borderId="35" applyProtection="0">
      <alignment horizontal="right" vertical="center"/>
    </xf>
    <xf numFmtId="3" fontId="33" fillId="4" borderId="35" applyProtection="0">
      <alignment horizontal="right" vertical="center"/>
    </xf>
    <xf numFmtId="0" fontId="3" fillId="0" borderId="35" applyNumberFormat="0" applyProtection="0">
      <alignment horizontal="left" vertical="center" indent="1"/>
    </xf>
    <xf numFmtId="4" fontId="33" fillId="103" borderId="37" applyNumberFormat="0" applyProtection="0">
      <alignment horizontal="left" vertical="center" indent="1"/>
    </xf>
    <xf numFmtId="0" fontId="38" fillId="65" borderId="35" applyNumberFormat="0" applyProtection="0">
      <alignment horizontal="center" vertical="top"/>
    </xf>
    <xf numFmtId="0" fontId="38" fillId="65" borderId="35" applyNumberFormat="0" applyProtection="0">
      <alignment horizontal="center" vertical="top"/>
    </xf>
    <xf numFmtId="0" fontId="86" fillId="0" borderId="0" applyNumberFormat="0" applyProtection="0"/>
    <xf numFmtId="49" fontId="87" fillId="104" borderId="38"/>
    <xf numFmtId="49" fontId="87" fillId="104" borderId="38"/>
    <xf numFmtId="49" fontId="87" fillId="104" borderId="38"/>
    <xf numFmtId="0" fontId="88" fillId="0" borderId="0">
      <alignment horizontal="center" vertical="center"/>
    </xf>
    <xf numFmtId="0" fontId="3" fillId="0" borderId="0"/>
    <xf numFmtId="0" fontId="31" fillId="0" borderId="0">
      <alignment horizontal="center"/>
    </xf>
    <xf numFmtId="0" fontId="32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2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33" fillId="0" borderId="0">
      <alignment vertical="top"/>
    </xf>
    <xf numFmtId="0" fontId="31" fillId="0" borderId="0"/>
    <xf numFmtId="0" fontId="89" fillId="0" borderId="0" applyNumberFormat="0" applyFill="0" applyBorder="0" applyAlignment="0" applyProtection="0"/>
    <xf numFmtId="0" fontId="90" fillId="92" borderId="0" applyNumberFormat="0" applyBorder="0" applyProtection="0">
      <alignment horizontal="left" vertical="center"/>
    </xf>
    <xf numFmtId="0" fontId="90" fillId="92" borderId="0" applyNumberFormat="0" applyBorder="0" applyProtection="0">
      <alignment horizontal="left" vertical="center"/>
    </xf>
    <xf numFmtId="0" fontId="90" fillId="92" borderId="0" applyNumberFormat="0" applyBorder="0" applyProtection="0">
      <alignment horizontal="left" vertical="center"/>
    </xf>
    <xf numFmtId="0" fontId="90" fillId="92" borderId="0" applyNumberFormat="0" applyBorder="0" applyProtection="0">
      <alignment horizontal="left" vertical="center"/>
    </xf>
    <xf numFmtId="0" fontId="90" fillId="92" borderId="0" applyNumberFormat="0" applyBorder="0" applyProtection="0">
      <alignment horizontal="left" vertical="center"/>
    </xf>
    <xf numFmtId="0" fontId="90" fillId="92" borderId="0" applyNumberFormat="0" applyBorder="0" applyProtection="0">
      <alignment horizontal="left" vertical="center"/>
    </xf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40" applyNumberFormat="0" applyFill="0" applyAlignment="0" applyProtection="0"/>
    <xf numFmtId="0" fontId="82" fillId="0" borderId="39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39" applyNumberFormat="0" applyFill="0" applyAlignment="0" applyProtection="0"/>
    <xf numFmtId="0" fontId="29" fillId="0" borderId="1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93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55" fillId="44" borderId="0" applyNumberFormat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8" fillId="4" borderId="0">
      <protection locked="0"/>
    </xf>
    <xf numFmtId="0" fontId="95" fillId="0" borderId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9" fillId="0" borderId="0"/>
    <xf numFmtId="0" fontId="3" fillId="0" borderId="0"/>
  </cellStyleXfs>
  <cellXfs count="472">
    <xf numFmtId="0" fontId="0" fillId="0" borderId="0" xfId="0"/>
    <xf numFmtId="0" fontId="4" fillId="2" borderId="0" xfId="1" applyFont="1" applyFill="1"/>
    <xf numFmtId="0" fontId="4" fillId="2" borderId="0" xfId="1" applyFont="1" applyFill="1" applyAlignment="1">
      <alignment horizontal="right"/>
    </xf>
    <xf numFmtId="0" fontId="5" fillId="2" borderId="0" xfId="1" applyFont="1" applyFill="1"/>
    <xf numFmtId="0" fontId="6" fillId="2" borderId="0" xfId="1" applyFont="1" applyFill="1"/>
    <xf numFmtId="0" fontId="3" fillId="2" borderId="0" xfId="1" applyFill="1"/>
    <xf numFmtId="0" fontId="4" fillId="2" borderId="0" xfId="1" applyFont="1" applyFill="1" applyBorder="1"/>
    <xf numFmtId="0" fontId="7" fillId="2" borderId="0" xfId="1" applyFont="1" applyFill="1" applyBorder="1" applyAlignment="1">
      <alignment vertical="center"/>
    </xf>
    <xf numFmtId="0" fontId="4" fillId="2" borderId="0" xfId="1" applyFont="1" applyFill="1" applyAlignment="1">
      <alignment vertical="center"/>
    </xf>
    <xf numFmtId="0" fontId="5" fillId="2" borderId="0" xfId="1" applyFont="1" applyFill="1" applyBorder="1" applyAlignment="1">
      <alignment horizontal="right" indent="1"/>
    </xf>
    <xf numFmtId="166" fontId="4" fillId="2" borderId="0" xfId="1" applyNumberFormat="1" applyFont="1" applyFill="1" applyBorder="1" applyAlignment="1">
      <alignment horizontal="right" indent="1"/>
    </xf>
    <xf numFmtId="166" fontId="4" fillId="4" borderId="0" xfId="1" applyNumberFormat="1" applyFont="1" applyFill="1" applyBorder="1" applyAlignment="1">
      <alignment horizontal="right" indent="1"/>
    </xf>
    <xf numFmtId="0" fontId="4" fillId="2" borderId="0" xfId="1" applyFont="1" applyFill="1" applyAlignment="1">
      <alignment horizontal="left"/>
    </xf>
    <xf numFmtId="0" fontId="4" fillId="2" borderId="0" xfId="1" applyFont="1" applyFill="1" applyBorder="1" applyAlignment="1">
      <alignment horizontal="right" indent="1"/>
    </xf>
    <xf numFmtId="166" fontId="4" fillId="2" borderId="0" xfId="1" applyNumberFormat="1" applyFont="1" applyFill="1"/>
    <xf numFmtId="166" fontId="5" fillId="2" borderId="0" xfId="1" applyNumberFormat="1" applyFont="1" applyFill="1" applyBorder="1" applyAlignment="1">
      <alignment horizontal="right" indent="1"/>
    </xf>
    <xf numFmtId="167" fontId="4" fillId="2" borderId="0" xfId="1" applyNumberFormat="1" applyFont="1" applyFill="1" applyBorder="1" applyAlignment="1">
      <alignment horizontal="right" indent="1"/>
    </xf>
    <xf numFmtId="0" fontId="11" fillId="2" borderId="0" xfId="1" applyFont="1" applyFill="1"/>
    <xf numFmtId="0" fontId="3" fillId="2" borderId="0" xfId="1" applyFill="1" applyBorder="1"/>
    <xf numFmtId="0" fontId="4" fillId="5" borderId="0" xfId="1" applyFont="1" applyFill="1" applyBorder="1"/>
    <xf numFmtId="166" fontId="5" fillId="2" borderId="4" xfId="1" applyNumberFormat="1" applyFont="1" applyFill="1" applyBorder="1" applyAlignment="1">
      <alignment horizontal="right" indent="1"/>
    </xf>
    <xf numFmtId="3" fontId="4" fillId="2" borderId="0" xfId="1" applyNumberFormat="1" applyFont="1" applyFill="1" applyBorder="1" applyAlignment="1">
      <alignment horizontal="right"/>
    </xf>
    <xf numFmtId="0" fontId="5" fillId="2" borderId="0" xfId="1" applyFont="1" applyFill="1" applyBorder="1"/>
    <xf numFmtId="0" fontId="4" fillId="2" borderId="0" xfId="1" applyFont="1" applyFill="1" applyBorder="1" applyAlignment="1">
      <alignment horizontal="left"/>
    </xf>
    <xf numFmtId="0" fontId="4" fillId="4" borderId="0" xfId="1" applyFont="1" applyFill="1"/>
    <xf numFmtId="0" fontId="4" fillId="4" borderId="0" xfId="1" applyFont="1" applyFill="1" applyBorder="1"/>
    <xf numFmtId="0" fontId="5" fillId="2" borderId="0" xfId="1" applyFont="1" applyFill="1" applyBorder="1" applyAlignment="1"/>
    <xf numFmtId="0" fontId="13" fillId="2" borderId="0" xfId="1" applyFont="1" applyFill="1"/>
    <xf numFmtId="166" fontId="5" fillId="2" borderId="6" xfId="1" applyNumberFormat="1" applyFont="1" applyFill="1" applyBorder="1" applyAlignment="1">
      <alignment horizontal="right" indent="1"/>
    </xf>
    <xf numFmtId="0" fontId="5" fillId="2" borderId="0" xfId="1" applyFont="1" applyFill="1" applyBorder="1" applyAlignment="1">
      <alignment horizontal="left"/>
    </xf>
    <xf numFmtId="0" fontId="8" fillId="2" borderId="6" xfId="1" applyFont="1" applyFill="1" applyBorder="1" applyAlignment="1">
      <alignment horizontal="right" indent="1"/>
    </xf>
    <xf numFmtId="166" fontId="4" fillId="2" borderId="4" xfId="1" applyNumberFormat="1" applyFont="1" applyFill="1" applyBorder="1" applyAlignment="1">
      <alignment horizontal="right" indent="1"/>
    </xf>
    <xf numFmtId="0" fontId="5" fillId="2" borderId="0" xfId="0" applyFont="1" applyFill="1"/>
    <xf numFmtId="166" fontId="5" fillId="2" borderId="41" xfId="1" applyNumberFormat="1" applyFont="1" applyFill="1" applyBorder="1" applyAlignment="1">
      <alignment horizontal="right" indent="1"/>
    </xf>
    <xf numFmtId="166" fontId="4" fillId="2" borderId="41" xfId="1" applyNumberFormat="1" applyFont="1" applyFill="1" applyBorder="1" applyAlignment="1">
      <alignment horizontal="right" indent="1"/>
    </xf>
    <xf numFmtId="1" fontId="96" fillId="4" borderId="0" xfId="58462" applyNumberFormat="1" applyFont="1" applyFill="1" applyBorder="1"/>
    <xf numFmtId="0" fontId="0" fillId="2" borderId="0" xfId="0" applyFill="1"/>
    <xf numFmtId="0" fontId="4" fillId="2" borderId="0" xfId="7" applyFont="1" applyFill="1"/>
    <xf numFmtId="3" fontId="4" fillId="4" borderId="0" xfId="1" applyNumberFormat="1" applyFont="1" applyFill="1" applyBorder="1" applyAlignment="1">
      <alignment horizontal="right" indent="1"/>
    </xf>
    <xf numFmtId="0" fontId="9" fillId="2" borderId="0" xfId="1" applyFont="1" applyFill="1" applyBorder="1" applyAlignment="1">
      <alignment horizontal="right"/>
    </xf>
    <xf numFmtId="183" fontId="4" fillId="2" borderId="0" xfId="1" applyNumberFormat="1" applyFont="1" applyFill="1" applyBorder="1"/>
    <xf numFmtId="166" fontId="5" fillId="2" borderId="6" xfId="0" applyNumberFormat="1" applyFont="1" applyFill="1" applyBorder="1" applyAlignment="1">
      <alignment horizontal="right" indent="1"/>
    </xf>
    <xf numFmtId="0" fontId="3" fillId="2" borderId="0" xfId="3755" applyFill="1"/>
    <xf numFmtId="1" fontId="96" fillId="4" borderId="6" xfId="58462" applyNumberFormat="1" applyFont="1" applyFill="1" applyBorder="1"/>
    <xf numFmtId="0" fontId="5" fillId="2" borderId="0" xfId="34167" applyFont="1" applyFill="1"/>
    <xf numFmtId="0" fontId="4" fillId="2" borderId="0" xfId="34167" applyFont="1" applyFill="1"/>
    <xf numFmtId="16" fontId="5" fillId="2" borderId="0" xfId="1" applyNumberFormat="1" applyFont="1" applyFill="1" applyBorder="1" applyAlignment="1">
      <alignment horizontal="right" indent="1"/>
    </xf>
    <xf numFmtId="0" fontId="4" fillId="2" borderId="0" xfId="3755" applyFont="1" applyFill="1"/>
    <xf numFmtId="0" fontId="3" fillId="2" borderId="0" xfId="3755" applyFill="1" applyBorder="1"/>
    <xf numFmtId="0" fontId="98" fillId="2" borderId="0" xfId="0" applyFont="1" applyFill="1"/>
    <xf numFmtId="0" fontId="99" fillId="2" borderId="0" xfId="0" applyFont="1" applyFill="1"/>
    <xf numFmtId="0" fontId="98" fillId="2" borderId="0" xfId="0" applyFont="1" applyFill="1" applyBorder="1"/>
    <xf numFmtId="0" fontId="3" fillId="2" borderId="0" xfId="1" applyFont="1" applyFill="1" applyBorder="1"/>
    <xf numFmtId="0" fontId="98" fillId="3" borderId="42" xfId="1" applyFont="1" applyFill="1" applyBorder="1" applyAlignment="1"/>
    <xf numFmtId="0" fontId="98" fillId="2" borderId="43" xfId="1" applyFont="1" applyFill="1" applyBorder="1"/>
    <xf numFmtId="0" fontId="98" fillId="2" borderId="43" xfId="34167" applyFont="1" applyFill="1" applyBorder="1" applyAlignment="1">
      <alignment horizontal="right" indent="1"/>
    </xf>
    <xf numFmtId="0" fontId="100" fillId="2" borderId="0" xfId="34167" applyFont="1" applyFill="1" applyBorder="1"/>
    <xf numFmtId="166" fontId="100" fillId="2" borderId="0" xfId="1" applyNumberFormat="1" applyFont="1" applyFill="1" applyBorder="1" applyAlignment="1">
      <alignment horizontal="right" indent="1"/>
    </xf>
    <xf numFmtId="166" fontId="100" fillId="4" borderId="0" xfId="1" applyNumberFormat="1" applyFont="1" applyFill="1" applyBorder="1" applyAlignment="1">
      <alignment horizontal="right" indent="1"/>
    </xf>
    <xf numFmtId="166" fontId="100" fillId="4" borderId="0" xfId="4774" applyNumberFormat="1" applyFont="1" applyFill="1" applyBorder="1" applyAlignment="1">
      <alignment horizontal="right" indent="1"/>
    </xf>
    <xf numFmtId="166" fontId="100" fillId="2" borderId="0" xfId="4774" applyNumberFormat="1" applyFont="1" applyFill="1" applyBorder="1" applyAlignment="1">
      <alignment horizontal="right" indent="1"/>
    </xf>
    <xf numFmtId="0" fontId="98" fillId="2" borderId="4" xfId="34167" applyFont="1" applyFill="1" applyBorder="1"/>
    <xf numFmtId="0" fontId="100" fillId="2" borderId="0" xfId="1" applyFont="1" applyFill="1" applyBorder="1"/>
    <xf numFmtId="1" fontId="100" fillId="4" borderId="0" xfId="58462" applyNumberFormat="1" applyFont="1" applyFill="1" applyBorder="1"/>
    <xf numFmtId="1" fontId="100" fillId="4" borderId="6" xfId="58462" applyNumberFormat="1" applyFont="1" applyFill="1" applyBorder="1"/>
    <xf numFmtId="0" fontId="100" fillId="2" borderId="0" xfId="1" applyFont="1" applyFill="1" applyBorder="1" applyAlignment="1">
      <alignment horizontal="right" indent="1"/>
    </xf>
    <xf numFmtId="0" fontId="98" fillId="2" borderId="0" xfId="34167" applyFont="1" applyFill="1" applyBorder="1"/>
    <xf numFmtId="3" fontId="98" fillId="2" borderId="0" xfId="34167" applyNumberFormat="1" applyFont="1" applyFill="1" applyBorder="1" applyAlignment="1">
      <alignment horizontal="right" indent="1"/>
    </xf>
    <xf numFmtId="0" fontId="100" fillId="2" borderId="0" xfId="34192" applyFont="1" applyFill="1" applyBorder="1"/>
    <xf numFmtId="166" fontId="100" fillId="105" borderId="0" xfId="1" applyNumberFormat="1" applyFont="1" applyFill="1" applyBorder="1" applyAlignment="1">
      <alignment horizontal="right" indent="1"/>
    </xf>
    <xf numFmtId="166" fontId="98" fillId="2" borderId="0" xfId="1" applyNumberFormat="1" applyFont="1" applyFill="1" applyBorder="1" applyAlignment="1">
      <alignment horizontal="right" indent="1"/>
    </xf>
    <xf numFmtId="0" fontId="100" fillId="2" borderId="0" xfId="4774" applyFont="1" applyFill="1" applyBorder="1" applyAlignment="1">
      <alignment horizontal="right" indent="1"/>
    </xf>
    <xf numFmtId="3" fontId="100" fillId="2" borderId="0" xfId="34167" applyNumberFormat="1" applyFont="1" applyFill="1" applyBorder="1" applyAlignment="1">
      <alignment horizontal="right" indent="1"/>
    </xf>
    <xf numFmtId="166" fontId="100" fillId="4" borderId="0" xfId="58464" applyNumberFormat="1" applyFont="1" applyFill="1" applyBorder="1" applyAlignment="1">
      <alignment horizontal="right" indent="1"/>
    </xf>
    <xf numFmtId="167" fontId="4" fillId="4" borderId="0" xfId="1" applyNumberFormat="1" applyFont="1" applyFill="1" applyBorder="1" applyAlignment="1">
      <alignment horizontal="right" indent="1"/>
    </xf>
    <xf numFmtId="167" fontId="100" fillId="4" borderId="0" xfId="58464" applyNumberFormat="1" applyFont="1" applyFill="1" applyBorder="1" applyAlignment="1">
      <alignment horizontal="right" indent="1"/>
    </xf>
    <xf numFmtId="167" fontId="100" fillId="4" borderId="0" xfId="1" applyNumberFormat="1" applyFont="1" applyFill="1" applyBorder="1" applyAlignment="1">
      <alignment horizontal="right" indent="1"/>
    </xf>
    <xf numFmtId="166" fontId="100" fillId="2" borderId="41" xfId="4774" applyNumberFormat="1" applyFont="1" applyFill="1" applyBorder="1" applyAlignment="1">
      <alignment horizontal="right" indent="1"/>
    </xf>
    <xf numFmtId="166" fontId="4" fillId="106" borderId="0" xfId="1" applyNumberFormat="1" applyFont="1" applyFill="1" applyBorder="1" applyAlignment="1">
      <alignment horizontal="right" indent="1"/>
    </xf>
    <xf numFmtId="166" fontId="4" fillId="4" borderId="41" xfId="1" applyNumberFormat="1" applyFont="1" applyFill="1" applyBorder="1" applyAlignment="1">
      <alignment horizontal="right" indent="1"/>
    </xf>
    <xf numFmtId="0" fontId="98" fillId="2" borderId="5" xfId="34167" applyFont="1" applyFill="1" applyBorder="1"/>
    <xf numFmtId="168" fontId="100" fillId="4" borderId="0" xfId="37198" applyNumberFormat="1" applyFont="1" applyFill="1" applyBorder="1" applyAlignment="1">
      <alignment horizontal="right" indent="1"/>
    </xf>
    <xf numFmtId="168" fontId="98" fillId="2" borderId="5" xfId="34192" applyNumberFormat="1" applyFont="1" applyFill="1" applyBorder="1" applyAlignment="1">
      <alignment horizontal="right" indent="1"/>
    </xf>
    <xf numFmtId="1" fontId="100" fillId="4" borderId="10" xfId="58462" applyNumberFormat="1" applyFont="1" applyFill="1" applyBorder="1"/>
    <xf numFmtId="166" fontId="100" fillId="4" borderId="41" xfId="4774" applyNumberFormat="1" applyFont="1" applyFill="1" applyBorder="1" applyAlignment="1">
      <alignment horizontal="right" indent="1"/>
    </xf>
    <xf numFmtId="0" fontId="100" fillId="2" borderId="6" xfId="1" applyFont="1" applyFill="1" applyBorder="1"/>
    <xf numFmtId="0" fontId="98" fillId="2" borderId="0" xfId="1" applyFont="1" applyFill="1" applyBorder="1" applyAlignment="1">
      <alignment wrapText="1"/>
    </xf>
    <xf numFmtId="0" fontId="100" fillId="2" borderId="0" xfId="1" applyFont="1" applyFill="1" applyAlignment="1">
      <alignment wrapText="1"/>
    </xf>
    <xf numFmtId="3" fontId="100" fillId="4" borderId="0" xfId="1" applyNumberFormat="1" applyFont="1" applyFill="1" applyBorder="1" applyAlignment="1">
      <alignment horizontal="right" indent="1"/>
    </xf>
    <xf numFmtId="3" fontId="100" fillId="2" borderId="0" xfId="1" applyNumberFormat="1" applyFont="1" applyFill="1" applyBorder="1"/>
    <xf numFmtId="0" fontId="100" fillId="2" borderId="0" xfId="58465" applyFont="1" applyFill="1"/>
    <xf numFmtId="166" fontId="100" fillId="5" borderId="0" xfId="1" applyNumberFormat="1" applyFont="1" applyFill="1" applyBorder="1" applyAlignment="1">
      <alignment horizontal="right" indent="1"/>
    </xf>
    <xf numFmtId="0" fontId="100" fillId="2" borderId="0" xfId="1" applyFont="1" applyFill="1" applyBorder="1" applyAlignment="1">
      <alignment wrapText="1"/>
    </xf>
    <xf numFmtId="183" fontId="100" fillId="2" borderId="0" xfId="1" applyNumberFormat="1" applyFont="1" applyFill="1" applyBorder="1"/>
    <xf numFmtId="0" fontId="98" fillId="2" borderId="43" xfId="34167" applyFont="1" applyFill="1" applyBorder="1"/>
    <xf numFmtId="3" fontId="100" fillId="2" borderId="43" xfId="34167" applyNumberFormat="1" applyFont="1" applyFill="1" applyBorder="1" applyAlignment="1">
      <alignment horizontal="right" indent="1"/>
    </xf>
    <xf numFmtId="0" fontId="100" fillId="2" borderId="43" xfId="1" applyFont="1" applyFill="1" applyBorder="1" applyAlignment="1">
      <alignment horizontal="right" indent="1"/>
    </xf>
    <xf numFmtId="0" fontId="100" fillId="2" borderId="0" xfId="34167" applyFont="1" applyFill="1"/>
    <xf numFmtId="3" fontId="5" fillId="2" borderId="0" xfId="2" applyNumberFormat="1" applyFont="1" applyFill="1"/>
    <xf numFmtId="0" fontId="98" fillId="2" borderId="0" xfId="34167" applyFont="1" applyFill="1"/>
    <xf numFmtId="0" fontId="98" fillId="2" borderId="43" xfId="58466" applyFont="1" applyFill="1" applyBorder="1" applyAlignment="1">
      <alignment horizontal="right" indent="1"/>
    </xf>
    <xf numFmtId="3" fontId="5" fillId="2" borderId="4" xfId="58466" applyNumberFormat="1" applyFont="1" applyFill="1" applyBorder="1" applyAlignment="1">
      <alignment horizontal="right" indent="1"/>
    </xf>
    <xf numFmtId="3" fontId="4" fillId="2" borderId="0" xfId="58466" applyNumberFormat="1" applyFont="1" applyFill="1" applyBorder="1" applyAlignment="1">
      <alignment horizontal="right" indent="1"/>
    </xf>
    <xf numFmtId="168" fontId="5" fillId="2" borderId="0" xfId="58466" applyNumberFormat="1" applyFont="1" applyFill="1" applyBorder="1" applyAlignment="1">
      <alignment horizontal="right" indent="1"/>
    </xf>
    <xf numFmtId="168" fontId="5" fillId="5" borderId="0" xfId="58466" applyNumberFormat="1" applyFont="1" applyFill="1" applyBorder="1" applyAlignment="1">
      <alignment horizontal="right" indent="1"/>
    </xf>
    <xf numFmtId="168" fontId="5" fillId="5" borderId="5" xfId="58466" applyNumberFormat="1" applyFont="1" applyFill="1" applyBorder="1" applyAlignment="1">
      <alignment horizontal="right" indent="1"/>
    </xf>
    <xf numFmtId="3" fontId="5" fillId="2" borderId="0" xfId="58466" applyNumberFormat="1" applyFont="1" applyFill="1"/>
    <xf numFmtId="185" fontId="5" fillId="2" borderId="0" xfId="58466" applyNumberFormat="1" applyFont="1" applyFill="1"/>
    <xf numFmtId="185" fontId="4" fillId="2" borderId="0" xfId="1" applyNumberFormat="1" applyFont="1" applyFill="1"/>
    <xf numFmtId="0" fontId="9" fillId="2" borderId="2" xfId="1" applyFont="1" applyFill="1" applyBorder="1" applyAlignment="1"/>
    <xf numFmtId="0" fontId="9" fillId="2" borderId="3" xfId="1" applyFont="1" applyFill="1" applyBorder="1" applyAlignment="1"/>
    <xf numFmtId="0" fontId="13" fillId="2" borderId="0" xfId="4774" applyFont="1" applyFill="1"/>
    <xf numFmtId="0" fontId="4" fillId="2" borderId="0" xfId="4774" applyFont="1" applyFill="1"/>
    <xf numFmtId="0" fontId="4" fillId="2" borderId="44" xfId="1" applyFont="1" applyFill="1" applyBorder="1"/>
    <xf numFmtId="0" fontId="100" fillId="2" borderId="42" xfId="1" applyFont="1" applyFill="1" applyBorder="1"/>
    <xf numFmtId="0" fontId="98" fillId="2" borderId="42" xfId="1" applyFont="1" applyFill="1" applyBorder="1" applyAlignment="1"/>
    <xf numFmtId="0" fontId="100" fillId="2" borderId="43" xfId="1" applyFont="1" applyFill="1" applyBorder="1"/>
    <xf numFmtId="16" fontId="98" fillId="2" borderId="43" xfId="1" applyNumberFormat="1" applyFont="1" applyFill="1" applyBorder="1" applyAlignment="1">
      <alignment horizontal="right" indent="1"/>
    </xf>
    <xf numFmtId="0" fontId="98" fillId="2" borderId="0" xfId="1" applyFont="1" applyFill="1" applyBorder="1"/>
    <xf numFmtId="0" fontId="100" fillId="5" borderId="0" xfId="1" applyFont="1" applyFill="1" applyBorder="1"/>
    <xf numFmtId="166" fontId="100" fillId="2" borderId="41" xfId="1" applyNumberFormat="1" applyFont="1" applyFill="1" applyBorder="1" applyAlignment="1">
      <alignment horizontal="right" indent="1"/>
    </xf>
    <xf numFmtId="0" fontId="98" fillId="2" borderId="4" xfId="1" applyFont="1" applyFill="1" applyBorder="1"/>
    <xf numFmtId="166" fontId="98" fillId="2" borderId="4" xfId="1" applyNumberFormat="1" applyFont="1" applyFill="1" applyBorder="1" applyAlignment="1">
      <alignment horizontal="right" indent="1"/>
    </xf>
    <xf numFmtId="166" fontId="98" fillId="2" borderId="41" xfId="1" applyNumberFormat="1" applyFont="1" applyFill="1" applyBorder="1" applyAlignment="1">
      <alignment horizontal="right" indent="1"/>
    </xf>
    <xf numFmtId="166" fontId="100" fillId="2" borderId="6" xfId="1" applyNumberFormat="1" applyFont="1" applyFill="1" applyBorder="1" applyAlignment="1">
      <alignment horizontal="right" indent="1"/>
    </xf>
    <xf numFmtId="0" fontId="100" fillId="2" borderId="45" xfId="1" applyFont="1" applyFill="1" applyBorder="1"/>
    <xf numFmtId="0" fontId="4" fillId="2" borderId="45" xfId="1" applyFont="1" applyFill="1" applyBorder="1"/>
    <xf numFmtId="0" fontId="7" fillId="2" borderId="0" xfId="0" applyFont="1" applyFill="1"/>
    <xf numFmtId="0" fontId="8" fillId="2" borderId="0" xfId="1" applyFont="1" applyFill="1" applyBorder="1"/>
    <xf numFmtId="0" fontId="100" fillId="2" borderId="41" xfId="1" applyFont="1" applyFill="1" applyBorder="1"/>
    <xf numFmtId="166" fontId="100" fillId="2" borderId="4" xfId="1" applyNumberFormat="1" applyFont="1" applyFill="1" applyBorder="1" applyAlignment="1">
      <alignment horizontal="right" indent="1"/>
    </xf>
    <xf numFmtId="0" fontId="101" fillId="2" borderId="0" xfId="1" applyFont="1" applyFill="1"/>
    <xf numFmtId="3" fontId="100" fillId="2" borderId="0" xfId="1" applyNumberFormat="1" applyFont="1" applyFill="1" applyBorder="1" applyAlignment="1">
      <alignment horizontal="right"/>
    </xf>
    <xf numFmtId="166" fontId="98" fillId="2" borderId="46" xfId="1" applyNumberFormat="1" applyFont="1" applyFill="1" applyBorder="1" applyAlignment="1">
      <alignment horizontal="right" indent="1"/>
    </xf>
    <xf numFmtId="0" fontId="100" fillId="2" borderId="0" xfId="1" applyFont="1" applyFill="1"/>
    <xf numFmtId="0" fontId="98" fillId="2" borderId="0" xfId="1" applyFont="1" applyFill="1"/>
    <xf numFmtId="0" fontId="102" fillId="2" borderId="0" xfId="1" applyFont="1" applyFill="1" applyBorder="1"/>
    <xf numFmtId="0" fontId="98" fillId="2" borderId="0" xfId="1" applyFont="1" applyFill="1" applyBorder="1" applyAlignment="1">
      <alignment horizontal="center"/>
    </xf>
    <xf numFmtId="0" fontId="103" fillId="2" borderId="0" xfId="1" applyFont="1" applyFill="1" applyBorder="1" applyAlignment="1">
      <alignment vertical="top"/>
    </xf>
    <xf numFmtId="0" fontId="97" fillId="2" borderId="0" xfId="0" applyFont="1" applyFill="1" applyBorder="1" applyAlignment="1">
      <alignment horizontal="center"/>
    </xf>
    <xf numFmtId="0" fontId="98" fillId="2" borderId="41" xfId="1" applyFont="1" applyFill="1" applyBorder="1"/>
    <xf numFmtId="0" fontId="98" fillId="2" borderId="41" xfId="1" applyFont="1" applyFill="1" applyBorder="1" applyAlignment="1">
      <alignment horizontal="center"/>
    </xf>
    <xf numFmtId="0" fontId="98" fillId="3" borderId="0" xfId="1" applyFont="1" applyFill="1" applyBorder="1" applyAlignment="1"/>
    <xf numFmtId="0" fontId="98" fillId="2" borderId="0" xfId="1" applyFont="1" applyFill="1" applyBorder="1" applyAlignment="1"/>
    <xf numFmtId="0" fontId="98" fillId="2" borderId="0" xfId="1" applyFont="1" applyFill="1" applyBorder="1" applyAlignment="1">
      <alignment horizontal="right" indent="1"/>
    </xf>
    <xf numFmtId="0" fontId="98" fillId="2" borderId="43" xfId="0" applyFont="1" applyFill="1" applyBorder="1" applyAlignment="1">
      <alignment vertical="top"/>
    </xf>
    <xf numFmtId="0" fontId="98" fillId="2" borderId="43" xfId="1" applyFont="1" applyFill="1" applyBorder="1" applyAlignment="1">
      <alignment horizontal="right" indent="1"/>
    </xf>
    <xf numFmtId="166" fontId="29" fillId="2" borderId="4" xfId="0" applyNumberFormat="1" applyFont="1" applyFill="1" applyBorder="1" applyAlignment="1">
      <alignment horizontal="right" indent="1"/>
    </xf>
    <xf numFmtId="0" fontId="100" fillId="2" borderId="41" xfId="1" applyFont="1" applyFill="1" applyBorder="1" applyAlignment="1">
      <alignment horizontal="left"/>
    </xf>
    <xf numFmtId="0" fontId="98" fillId="2" borderId="6" xfId="1" applyFont="1" applyFill="1" applyBorder="1" applyAlignment="1">
      <alignment horizontal="left"/>
    </xf>
    <xf numFmtId="0" fontId="100" fillId="2" borderId="0" xfId="1" applyFont="1" applyFill="1" applyBorder="1" applyAlignment="1">
      <alignment horizontal="left"/>
    </xf>
    <xf numFmtId="0" fontId="100" fillId="4" borderId="0" xfId="1" applyFont="1" applyFill="1" applyBorder="1" applyAlignment="1">
      <alignment horizontal="left"/>
    </xf>
    <xf numFmtId="0" fontId="98" fillId="2" borderId="42" xfId="1" applyFont="1" applyFill="1" applyBorder="1"/>
    <xf numFmtId="0" fontId="98" fillId="2" borderId="45" xfId="1" applyFont="1" applyFill="1" applyBorder="1" applyAlignment="1"/>
    <xf numFmtId="0" fontId="100" fillId="2" borderId="42" xfId="1" applyFont="1" applyFill="1" applyBorder="1" applyAlignment="1">
      <alignment horizontal="right" indent="1"/>
    </xf>
    <xf numFmtId="0" fontId="98" fillId="2" borderId="41" xfId="1" applyFont="1" applyFill="1" applyBorder="1" applyAlignment="1">
      <alignment horizontal="right" indent="1"/>
    </xf>
    <xf numFmtId="0" fontId="100" fillId="2" borderId="41" xfId="1" applyFont="1" applyFill="1" applyBorder="1" applyAlignment="1">
      <alignment horizontal="right" indent="1"/>
    </xf>
    <xf numFmtId="166" fontId="5" fillId="2" borderId="45" xfId="0" applyNumberFormat="1" applyFont="1" applyFill="1" applyBorder="1" applyAlignment="1">
      <alignment horizontal="right" indent="1"/>
    </xf>
    <xf numFmtId="0" fontId="100" fillId="4" borderId="43" xfId="1" applyFont="1" applyFill="1" applyBorder="1"/>
    <xf numFmtId="0" fontId="100" fillId="2" borderId="6" xfId="1" applyFont="1" applyFill="1" applyBorder="1" applyAlignment="1">
      <alignment horizontal="left"/>
    </xf>
    <xf numFmtId="166" fontId="4" fillId="2" borderId="6" xfId="1" applyNumberFormat="1" applyFont="1" applyFill="1" applyBorder="1" applyAlignment="1">
      <alignment horizontal="right" indent="1"/>
    </xf>
    <xf numFmtId="0" fontId="98" fillId="2" borderId="42" xfId="1" applyFont="1" applyFill="1" applyBorder="1" applyAlignment="1">
      <alignment horizontal="right"/>
    </xf>
    <xf numFmtId="0" fontId="4" fillId="2" borderId="0" xfId="58465" applyFont="1" applyFill="1" applyBorder="1"/>
    <xf numFmtId="166" fontId="4" fillId="4" borderId="0" xfId="58464" applyNumberFormat="1" applyFont="1" applyFill="1" applyBorder="1" applyAlignment="1">
      <alignment horizontal="right" indent="1"/>
    </xf>
    <xf numFmtId="166" fontId="4" fillId="2" borderId="0" xfId="58464" applyNumberFormat="1" applyFont="1" applyFill="1" applyBorder="1" applyAlignment="1">
      <alignment horizontal="right" indent="1"/>
    </xf>
    <xf numFmtId="0" fontId="5" fillId="2" borderId="4" xfId="58465" applyFont="1" applyFill="1" applyBorder="1"/>
    <xf numFmtId="3" fontId="5" fillId="2" borderId="4" xfId="58465" applyNumberFormat="1" applyFont="1" applyFill="1" applyBorder="1" applyAlignment="1">
      <alignment horizontal="right" indent="1"/>
    </xf>
    <xf numFmtId="0" fontId="4" fillId="2" borderId="6" xfId="1" applyFont="1" applyFill="1" applyBorder="1" applyAlignment="1">
      <alignment horizontal="right" indent="1"/>
    </xf>
    <xf numFmtId="0" fontId="5" fillId="2" borderId="0" xfId="58465" applyFont="1" applyFill="1" applyBorder="1"/>
    <xf numFmtId="3" fontId="5" fillId="2" borderId="0" xfId="58465" applyNumberFormat="1" applyFont="1" applyFill="1" applyBorder="1" applyAlignment="1">
      <alignment horizontal="right" indent="1"/>
    </xf>
    <xf numFmtId="0" fontId="4" fillId="2" borderId="0" xfId="34192" applyFont="1" applyFill="1" applyBorder="1"/>
    <xf numFmtId="166" fontId="4" fillId="105" borderId="0" xfId="1" applyNumberFormat="1" applyFont="1" applyFill="1" applyBorder="1" applyAlignment="1">
      <alignment horizontal="right" indent="1"/>
    </xf>
    <xf numFmtId="0" fontId="5" fillId="2" borderId="4" xfId="34192" applyFont="1" applyFill="1" applyBorder="1"/>
    <xf numFmtId="3" fontId="5" fillId="105" borderId="4" xfId="58465" applyNumberFormat="1" applyFont="1" applyFill="1" applyBorder="1" applyAlignment="1">
      <alignment horizontal="right" indent="1"/>
    </xf>
    <xf numFmtId="166" fontId="5" fillId="4" borderId="0" xfId="58464" applyNumberFormat="1" applyFont="1" applyFill="1" applyBorder="1" applyAlignment="1">
      <alignment horizontal="right" indent="1"/>
    </xf>
    <xf numFmtId="166" fontId="5" fillId="2" borderId="0" xfId="58464" applyNumberFormat="1" applyFont="1" applyFill="1" applyBorder="1" applyAlignment="1">
      <alignment horizontal="right" indent="1"/>
    </xf>
    <xf numFmtId="3" fontId="4" fillId="2" borderId="0" xfId="1" applyNumberFormat="1" applyFont="1" applyFill="1" applyBorder="1" applyAlignment="1">
      <alignment horizontal="right" indent="1"/>
    </xf>
    <xf numFmtId="0" fontId="4" fillId="2" borderId="0" xfId="58464" applyFont="1" applyFill="1" applyBorder="1" applyAlignment="1">
      <alignment horizontal="right" indent="1"/>
    </xf>
    <xf numFmtId="3" fontId="4" fillId="2" borderId="0" xfId="58465" applyNumberFormat="1" applyFont="1" applyFill="1" applyBorder="1" applyAlignment="1">
      <alignment horizontal="right" indent="1"/>
    </xf>
    <xf numFmtId="167" fontId="4" fillId="2" borderId="0" xfId="58465" applyNumberFormat="1" applyFont="1" applyFill="1" applyBorder="1" applyAlignment="1">
      <alignment horizontal="right" indent="1"/>
    </xf>
    <xf numFmtId="167" fontId="4" fillId="4" borderId="0" xfId="58464" applyNumberFormat="1" applyFont="1" applyFill="1" applyBorder="1" applyAlignment="1">
      <alignment horizontal="right" indent="1"/>
    </xf>
    <xf numFmtId="170" fontId="4" fillId="4" borderId="0" xfId="58464" applyNumberFormat="1" applyFont="1" applyFill="1" applyBorder="1" applyAlignment="1">
      <alignment horizontal="right" indent="1"/>
    </xf>
    <xf numFmtId="170" fontId="4" fillId="2" borderId="0" xfId="1" applyNumberFormat="1" applyFont="1" applyFill="1" applyBorder="1" applyAlignment="1">
      <alignment horizontal="right" indent="1"/>
    </xf>
    <xf numFmtId="167" fontId="4" fillId="2" borderId="41" xfId="58465" applyNumberFormat="1" applyFont="1" applyFill="1" applyBorder="1" applyAlignment="1">
      <alignment horizontal="right" indent="1"/>
    </xf>
    <xf numFmtId="167" fontId="5" fillId="2" borderId="4" xfId="58466" applyNumberFormat="1" applyFont="1" applyFill="1" applyBorder="1" applyAlignment="1">
      <alignment horizontal="right" indent="1"/>
    </xf>
    <xf numFmtId="166" fontId="4" fillId="2" borderId="41" xfId="58464" applyNumberFormat="1" applyFont="1" applyFill="1" applyBorder="1" applyAlignment="1">
      <alignment horizontal="right" indent="1"/>
    </xf>
    <xf numFmtId="1" fontId="104" fillId="4" borderId="6" xfId="58462" applyNumberFormat="1" applyFont="1" applyFill="1" applyBorder="1"/>
    <xf numFmtId="0" fontId="100" fillId="2" borderId="0" xfId="58465" applyFont="1" applyFill="1" applyBorder="1"/>
    <xf numFmtId="0" fontId="4" fillId="2" borderId="0" xfId="58467" applyFont="1" applyFill="1"/>
    <xf numFmtId="0" fontId="98" fillId="2" borderId="4" xfId="58465" applyFont="1" applyFill="1" applyBorder="1"/>
    <xf numFmtId="3" fontId="98" fillId="105" borderId="4" xfId="58465" applyNumberFormat="1" applyFont="1" applyFill="1" applyBorder="1" applyAlignment="1">
      <alignment horizontal="right" indent="1"/>
    </xf>
    <xf numFmtId="0" fontId="5" fillId="2" borderId="5" xfId="58465" applyFont="1" applyFill="1" applyBorder="1"/>
    <xf numFmtId="168" fontId="4" fillId="2" borderId="0" xfId="58465" applyNumberFormat="1" applyFont="1" applyFill="1" applyBorder="1" applyAlignment="1">
      <alignment horizontal="right" indent="1"/>
    </xf>
    <xf numFmtId="168" fontId="105" fillId="5" borderId="0" xfId="58465" applyNumberFormat="1" applyFont="1" applyFill="1" applyBorder="1" applyAlignment="1">
      <alignment horizontal="right" indent="1"/>
    </xf>
    <xf numFmtId="168" fontId="4" fillId="4" borderId="0" xfId="58468" applyNumberFormat="1" applyFont="1" applyFill="1" applyBorder="1" applyAlignment="1">
      <alignment horizontal="right" indent="1"/>
    </xf>
    <xf numFmtId="168" fontId="98" fillId="5" borderId="0" xfId="58465" applyNumberFormat="1" applyFont="1" applyFill="1" applyBorder="1" applyAlignment="1">
      <alignment horizontal="right" indent="1"/>
    </xf>
    <xf numFmtId="168" fontId="4" fillId="2" borderId="0" xfId="58468" applyNumberFormat="1" applyFont="1" applyFill="1" applyBorder="1" applyAlignment="1">
      <alignment horizontal="right" indent="1"/>
    </xf>
    <xf numFmtId="168" fontId="5" fillId="2" borderId="5" xfId="58465" applyNumberFormat="1" applyFont="1" applyFill="1" applyBorder="1" applyAlignment="1">
      <alignment horizontal="right" indent="1"/>
    </xf>
    <xf numFmtId="168" fontId="105" fillId="5" borderId="5" xfId="58465" applyNumberFormat="1" applyFont="1" applyFill="1" applyBorder="1" applyAlignment="1">
      <alignment horizontal="right" indent="1"/>
    </xf>
    <xf numFmtId="168" fontId="5" fillId="2" borderId="5" xfId="34192" applyNumberFormat="1" applyFont="1" applyFill="1" applyBorder="1" applyAlignment="1">
      <alignment horizontal="right" indent="1"/>
    </xf>
    <xf numFmtId="168" fontId="98" fillId="5" borderId="5" xfId="58465" applyNumberFormat="1" applyFont="1" applyFill="1" applyBorder="1" applyAlignment="1">
      <alignment horizontal="right" indent="1"/>
    </xf>
    <xf numFmtId="168" fontId="5" fillId="2" borderId="0" xfId="58465" applyNumberFormat="1" applyFont="1" applyFill="1" applyBorder="1" applyAlignment="1">
      <alignment horizontal="right" indent="1"/>
    </xf>
    <xf numFmtId="168" fontId="105" fillId="2" borderId="0" xfId="58465" applyNumberFormat="1" applyFont="1" applyFill="1" applyBorder="1" applyAlignment="1">
      <alignment horizontal="right" indent="1"/>
    </xf>
    <xf numFmtId="168" fontId="5" fillId="5" borderId="0" xfId="58465" applyNumberFormat="1" applyFont="1" applyFill="1" applyBorder="1" applyAlignment="1">
      <alignment horizontal="right" indent="1"/>
    </xf>
    <xf numFmtId="168" fontId="4" fillId="5" borderId="0" xfId="58465" applyNumberFormat="1" applyFont="1" applyFill="1" applyBorder="1" applyAlignment="1">
      <alignment horizontal="right" indent="1"/>
    </xf>
    <xf numFmtId="168" fontId="100" fillId="2" borderId="0" xfId="58465" applyNumberFormat="1" applyFont="1" applyFill="1" applyBorder="1" applyAlignment="1">
      <alignment horizontal="right" indent="1"/>
    </xf>
    <xf numFmtId="168" fontId="4" fillId="0" borderId="0" xfId="58465" applyNumberFormat="1" applyFont="1" applyFill="1" applyBorder="1" applyAlignment="1">
      <alignment horizontal="right" indent="1"/>
    </xf>
    <xf numFmtId="168" fontId="4" fillId="2" borderId="9" xfId="58465" applyNumberFormat="1" applyFont="1" applyFill="1" applyBorder="1" applyAlignment="1">
      <alignment horizontal="right" indent="1"/>
    </xf>
    <xf numFmtId="168" fontId="100" fillId="2" borderId="9" xfId="58465" applyNumberFormat="1" applyFont="1" applyFill="1" applyBorder="1" applyAlignment="1">
      <alignment horizontal="right" indent="1"/>
    </xf>
    <xf numFmtId="168" fontId="5" fillId="5" borderId="5" xfId="58465" applyNumberFormat="1" applyFont="1" applyFill="1" applyBorder="1" applyAlignment="1">
      <alignment horizontal="right" indent="1"/>
    </xf>
    <xf numFmtId="168" fontId="98" fillId="2" borderId="5" xfId="58465" applyNumberFormat="1" applyFont="1" applyFill="1" applyBorder="1" applyAlignment="1">
      <alignment horizontal="right" indent="1"/>
    </xf>
    <xf numFmtId="166" fontId="4" fillId="4" borderId="41" xfId="58464" applyNumberFormat="1" applyFont="1" applyFill="1" applyBorder="1" applyAlignment="1">
      <alignment horizontal="right" indent="1"/>
    </xf>
    <xf numFmtId="3" fontId="5" fillId="2" borderId="6" xfId="58465" applyNumberFormat="1" applyFont="1" applyFill="1" applyBorder="1" applyAlignment="1">
      <alignment horizontal="right" indent="1"/>
    </xf>
    <xf numFmtId="0" fontId="5" fillId="2" borderId="0" xfId="58465" applyFont="1" applyFill="1"/>
    <xf numFmtId="3" fontId="5" fillId="2" borderId="10" xfId="58465" applyNumberFormat="1" applyFont="1" applyFill="1" applyBorder="1"/>
    <xf numFmtId="3" fontId="5" fillId="2" borderId="0" xfId="58465" applyNumberFormat="1" applyFont="1" applyFill="1" applyBorder="1"/>
    <xf numFmtId="0" fontId="4" fillId="2" borderId="6" xfId="1" applyFont="1" applyFill="1" applyBorder="1"/>
    <xf numFmtId="0" fontId="4" fillId="2" borderId="10" xfId="1" applyFont="1" applyFill="1" applyBorder="1"/>
    <xf numFmtId="0" fontId="5" fillId="2" borderId="0" xfId="1" applyFont="1" applyFill="1" applyAlignment="1">
      <alignment wrapText="1"/>
    </xf>
    <xf numFmtId="0" fontId="4" fillId="2" borderId="0" xfId="1" applyFont="1" applyFill="1" applyAlignment="1">
      <alignment wrapText="1"/>
    </xf>
    <xf numFmtId="3" fontId="100" fillId="2" borderId="0" xfId="58465" applyNumberFormat="1" applyFont="1" applyFill="1" applyBorder="1"/>
    <xf numFmtId="3" fontId="4" fillId="2" borderId="0" xfId="1" applyNumberFormat="1" applyFont="1" applyFill="1" applyBorder="1"/>
    <xf numFmtId="3" fontId="4" fillId="2" borderId="0" xfId="58465" applyNumberFormat="1" applyFont="1" applyFill="1" applyBorder="1"/>
    <xf numFmtId="0" fontId="4" fillId="2" borderId="0" xfId="58465" applyFont="1" applyFill="1"/>
    <xf numFmtId="166" fontId="4" fillId="5" borderId="0" xfId="1" applyNumberFormat="1" applyFont="1" applyFill="1" applyBorder="1" applyAlignment="1">
      <alignment horizontal="right" indent="1"/>
    </xf>
    <xf numFmtId="3" fontId="4" fillId="5" borderId="0" xfId="58465" applyNumberFormat="1" applyFont="1" applyFill="1" applyBorder="1"/>
    <xf numFmtId="0" fontId="5" fillId="2" borderId="0" xfId="1" applyFont="1" applyFill="1" applyBorder="1" applyAlignment="1">
      <alignment wrapText="1"/>
    </xf>
    <xf numFmtId="0" fontId="106" fillId="2" borderId="0" xfId="1" applyFont="1" applyFill="1" applyBorder="1" applyAlignment="1">
      <alignment horizontal="center"/>
    </xf>
    <xf numFmtId="0" fontId="4" fillId="2" borderId="0" xfId="1" applyFont="1" applyFill="1" applyBorder="1" applyAlignment="1">
      <alignment wrapText="1"/>
    </xf>
    <xf numFmtId="184" fontId="4" fillId="2" borderId="0" xfId="58465" applyNumberFormat="1" applyFont="1" applyFill="1" applyBorder="1"/>
    <xf numFmtId="184" fontId="4" fillId="2" borderId="0" xfId="1" applyNumberFormat="1" applyFont="1" applyFill="1" applyBorder="1"/>
    <xf numFmtId="3" fontId="5" fillId="2" borderId="0" xfId="58465" applyNumberFormat="1" applyFont="1" applyFill="1"/>
    <xf numFmtId="0" fontId="98" fillId="2" borderId="0" xfId="1" applyFont="1" applyFill="1" applyBorder="1" applyAlignment="1">
      <alignment horizontal="right"/>
    </xf>
    <xf numFmtId="0" fontId="9" fillId="2" borderId="0" xfId="1" applyFont="1" applyFill="1" applyBorder="1" applyAlignment="1"/>
    <xf numFmtId="3" fontId="5" fillId="2" borderId="0" xfId="58466" applyNumberFormat="1" applyFont="1" applyFill="1" applyBorder="1" applyAlignment="1">
      <alignment horizontal="right" indent="1"/>
    </xf>
    <xf numFmtId="0" fontId="98" fillId="2" borderId="43" xfId="58465" applyFont="1" applyFill="1" applyBorder="1" applyAlignment="1">
      <alignment horizontal="right" indent="1"/>
    </xf>
    <xf numFmtId="0" fontId="14" fillId="2" borderId="0" xfId="1" applyFont="1" applyFill="1" applyBorder="1" applyAlignment="1">
      <alignment horizontal="right" indent="1"/>
    </xf>
    <xf numFmtId="3" fontId="105" fillId="2" borderId="0" xfId="58465" applyNumberFormat="1" applyFont="1" applyFill="1" applyBorder="1" applyAlignment="1">
      <alignment horizontal="right" indent="1"/>
    </xf>
    <xf numFmtId="0" fontId="14" fillId="2" borderId="0" xfId="58464" applyFont="1" applyFill="1" applyBorder="1" applyAlignment="1">
      <alignment horizontal="right" indent="1"/>
    </xf>
    <xf numFmtId="3" fontId="14" fillId="2" borderId="0" xfId="58465" applyNumberFormat="1" applyFont="1" applyFill="1" applyBorder="1" applyAlignment="1">
      <alignment horizontal="right" indent="1"/>
    </xf>
    <xf numFmtId="1" fontId="96" fillId="4" borderId="10" xfId="58462" applyNumberFormat="1" applyFont="1" applyFill="1" applyBorder="1"/>
    <xf numFmtId="0" fontId="14" fillId="2" borderId="0" xfId="1" applyFont="1" applyFill="1" applyBorder="1"/>
    <xf numFmtId="3" fontId="14" fillId="2" borderId="0" xfId="1" applyNumberFormat="1" applyFont="1" applyFill="1" applyBorder="1"/>
    <xf numFmtId="1" fontId="4" fillId="4" borderId="6" xfId="58462" applyNumberFormat="1" applyFont="1" applyFill="1" applyBorder="1"/>
    <xf numFmtId="0" fontId="5" fillId="2" borderId="47" xfId="58465" applyFont="1" applyFill="1" applyBorder="1"/>
    <xf numFmtId="3" fontId="4" fillId="2" borderId="47" xfId="58465" applyNumberFormat="1" applyFont="1" applyFill="1" applyBorder="1" applyAlignment="1">
      <alignment horizontal="right" indent="1"/>
    </xf>
    <xf numFmtId="0" fontId="4" fillId="2" borderId="47" xfId="1" applyFont="1" applyFill="1" applyBorder="1" applyAlignment="1">
      <alignment horizontal="right" indent="1"/>
    </xf>
    <xf numFmtId="0" fontId="98" fillId="2" borderId="0" xfId="58465" applyFont="1" applyFill="1" applyBorder="1" applyAlignment="1">
      <alignment horizontal="right" indent="1"/>
    </xf>
    <xf numFmtId="0" fontId="4" fillId="2" borderId="0" xfId="1" applyFont="1" applyFill="1" applyBorder="1" applyAlignment="1"/>
    <xf numFmtId="0" fontId="100" fillId="2" borderId="41" xfId="34167" applyFont="1" applyFill="1" applyBorder="1"/>
    <xf numFmtId="166" fontId="100" fillId="5" borderId="41" xfId="1" applyNumberFormat="1" applyFont="1" applyFill="1" applyBorder="1" applyAlignment="1">
      <alignment horizontal="right" indent="1"/>
    </xf>
    <xf numFmtId="166" fontId="5" fillId="5" borderId="0" xfId="58464" applyNumberFormat="1" applyFont="1" applyFill="1" applyBorder="1" applyAlignment="1">
      <alignment horizontal="right" indent="1"/>
    </xf>
    <xf numFmtId="3" fontId="5" fillId="5" borderId="4" xfId="58465" applyNumberFormat="1" applyFont="1" applyFill="1" applyBorder="1" applyAlignment="1">
      <alignment horizontal="right" indent="1"/>
    </xf>
    <xf numFmtId="0" fontId="4" fillId="2" borderId="0" xfId="4774" applyFont="1" applyFill="1" applyAlignment="1">
      <alignment horizontal="right"/>
    </xf>
    <xf numFmtId="183" fontId="4" fillId="107" borderId="0" xfId="1" applyNumberFormat="1" applyFont="1" applyFill="1" applyBorder="1"/>
    <xf numFmtId="167" fontId="5" fillId="4" borderId="0" xfId="58464" applyNumberFormat="1" applyFont="1" applyFill="1" applyBorder="1" applyAlignment="1">
      <alignment horizontal="right" indent="1"/>
    </xf>
    <xf numFmtId="167" fontId="100" fillId="2" borderId="41" xfId="1" applyNumberFormat="1" applyFont="1" applyFill="1" applyBorder="1" applyAlignment="1">
      <alignment horizontal="right" indent="1"/>
    </xf>
    <xf numFmtId="0" fontId="108" fillId="2" borderId="0" xfId="1" applyFont="1" applyFill="1"/>
    <xf numFmtId="0" fontId="100" fillId="2" borderId="48" xfId="1" applyFont="1" applyFill="1" applyBorder="1"/>
    <xf numFmtId="166" fontId="14" fillId="2" borderId="6" xfId="1" applyNumberFormat="1" applyFont="1" applyFill="1" applyBorder="1" applyAlignment="1">
      <alignment horizontal="right" indent="1"/>
    </xf>
    <xf numFmtId="166" fontId="14" fillId="2" borderId="0" xfId="1" applyNumberFormat="1" applyFont="1" applyFill="1" applyBorder="1" applyAlignment="1">
      <alignment horizontal="right" indent="1"/>
    </xf>
    <xf numFmtId="0" fontId="98" fillId="2" borderId="0" xfId="34167" applyFont="1" applyFill="1" applyBorder="1" applyAlignment="1">
      <alignment horizontal="right" indent="1"/>
    </xf>
    <xf numFmtId="166" fontId="5" fillId="2" borderId="46" xfId="1" applyNumberFormat="1" applyFont="1" applyFill="1" applyBorder="1" applyAlignment="1">
      <alignment horizontal="right" indent="1"/>
    </xf>
    <xf numFmtId="0" fontId="98" fillId="2" borderId="42" xfId="1" applyFont="1" applyFill="1" applyBorder="1" applyAlignment="1">
      <alignment horizontal="right" indent="1"/>
    </xf>
    <xf numFmtId="168" fontId="5" fillId="4" borderId="0" xfId="10" applyNumberFormat="1" applyFont="1" applyFill="1" applyBorder="1" applyAlignment="1">
      <alignment horizontal="right" indent="1"/>
    </xf>
    <xf numFmtId="168" fontId="4" fillId="4" borderId="0" xfId="58469" applyNumberFormat="1" applyFont="1" applyFill="1" applyBorder="1" applyAlignment="1">
      <alignment horizontal="right" indent="1"/>
    </xf>
    <xf numFmtId="168" fontId="4" fillId="4" borderId="41" xfId="58469" applyNumberFormat="1" applyFont="1" applyFill="1" applyBorder="1" applyAlignment="1">
      <alignment horizontal="right" indent="1"/>
    </xf>
    <xf numFmtId="166" fontId="4" fillId="5" borderId="41" xfId="1" applyNumberFormat="1" applyFont="1" applyFill="1" applyBorder="1" applyAlignment="1">
      <alignment horizontal="right" indent="1"/>
    </xf>
    <xf numFmtId="168" fontId="5" fillId="4" borderId="4" xfId="10" applyNumberFormat="1" applyFont="1" applyFill="1" applyBorder="1" applyAlignment="1">
      <alignment horizontal="right" indent="1"/>
    </xf>
    <xf numFmtId="167" fontId="4" fillId="4" borderId="41" xfId="1" applyNumberFormat="1" applyFont="1" applyFill="1" applyBorder="1" applyAlignment="1">
      <alignment horizontal="right" indent="1"/>
    </xf>
    <xf numFmtId="0" fontId="4" fillId="2" borderId="0" xfId="1" applyFont="1" applyFill="1" applyBorder="1"/>
    <xf numFmtId="0" fontId="98" fillId="2" borderId="4" xfId="34167" applyFont="1" applyFill="1" applyBorder="1"/>
    <xf numFmtId="0" fontId="98" fillId="2" borderId="0" xfId="34167" applyFont="1" applyFill="1" applyBorder="1"/>
    <xf numFmtId="166" fontId="4" fillId="4" borderId="0" xfId="1" applyNumberFormat="1" applyFont="1" applyFill="1" applyBorder="1" applyAlignment="1">
      <alignment horizontal="right" indent="1"/>
    </xf>
    <xf numFmtId="0" fontId="4" fillId="2" borderId="43" xfId="1" applyFont="1" applyFill="1" applyBorder="1" applyAlignment="1">
      <alignment horizontal="right" indent="1"/>
    </xf>
    <xf numFmtId="168" fontId="5" fillId="2" borderId="5" xfId="58466" applyNumberFormat="1" applyFont="1" applyFill="1" applyBorder="1" applyAlignment="1">
      <alignment horizontal="right" indent="1"/>
    </xf>
    <xf numFmtId="166" fontId="4" fillId="4" borderId="41" xfId="1" applyNumberFormat="1" applyFont="1" applyFill="1" applyBorder="1" applyAlignment="1">
      <alignment horizontal="right" indent="1"/>
    </xf>
    <xf numFmtId="3" fontId="4" fillId="4" borderId="0" xfId="1" applyNumberFormat="1" applyFont="1" applyFill="1" applyBorder="1" applyAlignment="1">
      <alignment horizontal="right" indent="1"/>
    </xf>
    <xf numFmtId="183" fontId="4" fillId="2" borderId="0" xfId="1" applyNumberFormat="1" applyFont="1" applyFill="1" applyBorder="1"/>
    <xf numFmtId="166" fontId="5" fillId="4" borderId="0" xfId="1" applyNumberFormat="1" applyFont="1" applyFill="1" applyBorder="1" applyAlignment="1">
      <alignment horizontal="right" indent="1"/>
    </xf>
    <xf numFmtId="0" fontId="106" fillId="2" borderId="0" xfId="1" applyFont="1" applyFill="1" applyBorder="1"/>
    <xf numFmtId="166" fontId="4" fillId="4" borderId="0" xfId="58464" applyNumberFormat="1" applyFont="1" applyFill="1" applyBorder="1" applyAlignment="1">
      <alignment horizontal="right" indent="1"/>
    </xf>
    <xf numFmtId="168" fontId="4" fillId="2" borderId="0" xfId="58465" applyNumberFormat="1" applyFont="1" applyFill="1" applyBorder="1" applyAlignment="1">
      <alignment horizontal="right" indent="1"/>
    </xf>
    <xf numFmtId="168" fontId="5" fillId="2" borderId="5" xfId="58465" applyNumberFormat="1" applyFont="1" applyFill="1" applyBorder="1" applyAlignment="1">
      <alignment horizontal="right" indent="1"/>
    </xf>
    <xf numFmtId="166" fontId="4" fillId="4" borderId="41" xfId="58464" applyNumberFormat="1" applyFont="1" applyFill="1" applyBorder="1" applyAlignment="1">
      <alignment horizontal="right" indent="1"/>
    </xf>
    <xf numFmtId="0" fontId="106" fillId="2" borderId="0" xfId="1" applyFont="1" applyFill="1" applyBorder="1" applyAlignment="1">
      <alignment horizontal="center"/>
    </xf>
    <xf numFmtId="166" fontId="100" fillId="2" borderId="0" xfId="1" applyNumberFormat="1" applyFont="1" applyFill="1" applyBorder="1" applyAlignment="1">
      <alignment horizontal="right" indent="1"/>
    </xf>
    <xf numFmtId="166" fontId="4" fillId="2" borderId="0" xfId="1" applyNumberFormat="1" applyFont="1" applyFill="1" applyBorder="1" applyAlignment="1">
      <alignment horizontal="right" indent="1"/>
    </xf>
    <xf numFmtId="0" fontId="106" fillId="2" borderId="0" xfId="1" applyFont="1" applyFill="1" applyBorder="1" applyAlignment="1">
      <alignment horizontal="center"/>
    </xf>
    <xf numFmtId="0" fontId="106" fillId="2" borderId="0" xfId="1" applyFont="1" applyFill="1" applyBorder="1" applyAlignment="1">
      <alignment horizontal="center"/>
    </xf>
    <xf numFmtId="0" fontId="4" fillId="4" borderId="0" xfId="58470" applyFont="1" applyFill="1"/>
    <xf numFmtId="0" fontId="4" fillId="2" borderId="0" xfId="58470" applyFont="1" applyFill="1" applyBorder="1"/>
    <xf numFmtId="0" fontId="98" fillId="2" borderId="0" xfId="58470" applyFont="1" applyFill="1"/>
    <xf numFmtId="0" fontId="5" fillId="2" borderId="0" xfId="58470" applyFont="1" applyFill="1" applyBorder="1"/>
    <xf numFmtId="0" fontId="5" fillId="4" borderId="0" xfId="58470" applyFont="1" applyFill="1"/>
    <xf numFmtId="0" fontId="99" fillId="4" borderId="0" xfId="58470" applyFont="1" applyFill="1"/>
    <xf numFmtId="0" fontId="99" fillId="2" borderId="0" xfId="58470" applyFont="1" applyFill="1" applyBorder="1"/>
    <xf numFmtId="0" fontId="4" fillId="4" borderId="0" xfId="58471" applyFont="1" applyFill="1"/>
    <xf numFmtId="0" fontId="109" fillId="4" borderId="0" xfId="58470" applyFill="1"/>
    <xf numFmtId="0" fontId="98" fillId="4" borderId="0" xfId="58470" applyFont="1" applyFill="1" applyBorder="1"/>
    <xf numFmtId="0" fontId="98" fillId="2" borderId="0" xfId="58470" applyFont="1" applyFill="1" applyBorder="1"/>
    <xf numFmtId="0" fontId="4" fillId="4" borderId="0" xfId="58470" applyFont="1" applyFill="1" applyBorder="1"/>
    <xf numFmtId="0" fontId="8" fillId="4" borderId="0" xfId="58470" applyFont="1" applyFill="1" applyBorder="1"/>
    <xf numFmtId="0" fontId="8" fillId="2" borderId="0" xfId="58470" applyFont="1" applyFill="1" applyBorder="1"/>
    <xf numFmtId="0" fontId="4" fillId="4" borderId="0" xfId="58470" applyFont="1" applyFill="1" applyBorder="1" applyAlignment="1">
      <alignment horizontal="right"/>
    </xf>
    <xf numFmtId="0" fontId="4" fillId="4" borderId="0" xfId="58470" applyFont="1" applyFill="1" applyAlignment="1">
      <alignment horizontal="right"/>
    </xf>
    <xf numFmtId="0" fontId="5" fillId="4" borderId="0" xfId="58470" applyFont="1" applyFill="1" applyBorder="1"/>
    <xf numFmtId="0" fontId="98" fillId="4" borderId="0" xfId="58470" applyFont="1" applyFill="1" applyBorder="1" applyAlignment="1">
      <alignment horizontal="right" indent="1"/>
    </xf>
    <xf numFmtId="0" fontId="98" fillId="4" borderId="43" xfId="58470" applyFont="1" applyFill="1" applyBorder="1"/>
    <xf numFmtId="0" fontId="98" fillId="4" borderId="43" xfId="58470" applyFont="1" applyFill="1" applyBorder="1" applyAlignment="1">
      <alignment horizontal="right" indent="1"/>
    </xf>
    <xf numFmtId="0" fontId="100" fillId="4" borderId="43" xfId="58470" applyFont="1" applyFill="1" applyBorder="1" applyAlignment="1">
      <alignment horizontal="right" indent="1"/>
    </xf>
    <xf numFmtId="0" fontId="100" fillId="2" borderId="41" xfId="58470" applyFont="1" applyFill="1" applyBorder="1"/>
    <xf numFmtId="0" fontId="100" fillId="2" borderId="0" xfId="58470" applyFont="1" applyFill="1"/>
    <xf numFmtId="0" fontId="100" fillId="2" borderId="0" xfId="58470" applyFont="1" applyFill="1" applyBorder="1" applyAlignment="1">
      <alignment horizontal="left"/>
    </xf>
    <xf numFmtId="0" fontId="4" fillId="2" borderId="0" xfId="58470" applyFont="1" applyFill="1" applyBorder="1" applyAlignment="1">
      <alignment horizontal="left"/>
    </xf>
    <xf numFmtId="0" fontId="100" fillId="2" borderId="41" xfId="58470" applyFont="1" applyFill="1" applyBorder="1" applyAlignment="1">
      <alignment horizontal="left"/>
    </xf>
    <xf numFmtId="0" fontId="98" fillId="2" borderId="49" xfId="58470" applyFont="1" applyFill="1" applyBorder="1"/>
    <xf numFmtId="0" fontId="5" fillId="2" borderId="49" xfId="58470" applyFont="1" applyFill="1" applyBorder="1"/>
    <xf numFmtId="0" fontId="8" fillId="2" borderId="0" xfId="58470" applyFont="1" applyFill="1" applyBorder="1" applyAlignment="1">
      <alignment horizontal="right" indent="1"/>
    </xf>
    <xf numFmtId="0" fontId="4" fillId="2" borderId="0" xfId="58470" applyFont="1" applyFill="1"/>
    <xf numFmtId="168" fontId="111" fillId="2" borderId="0" xfId="58470" applyNumberFormat="1" applyFont="1" applyFill="1" applyBorder="1" applyAlignment="1">
      <alignment horizontal="right" indent="1"/>
    </xf>
    <xf numFmtId="168" fontId="4" fillId="2" borderId="0" xfId="58470" applyNumberFormat="1" applyFont="1" applyFill="1" applyBorder="1" applyAlignment="1">
      <alignment horizontal="right" indent="1"/>
    </xf>
    <xf numFmtId="168" fontId="12" fillId="2" borderId="0" xfId="58470" applyNumberFormat="1" applyFont="1" applyFill="1" applyBorder="1" applyAlignment="1">
      <alignment horizontal="right" indent="1"/>
    </xf>
    <xf numFmtId="0" fontId="4" fillId="2" borderId="43" xfId="58470" applyFont="1" applyFill="1" applyBorder="1"/>
    <xf numFmtId="168" fontId="4" fillId="2" borderId="43" xfId="58470" applyNumberFormat="1" applyFont="1" applyFill="1" applyBorder="1" applyAlignment="1">
      <alignment horizontal="right" indent="1"/>
    </xf>
    <xf numFmtId="0" fontId="5" fillId="2" borderId="44" xfId="58470" applyFont="1" applyFill="1" applyBorder="1"/>
    <xf numFmtId="0" fontId="100" fillId="2" borderId="0" xfId="58470" applyFont="1" applyFill="1" applyBorder="1"/>
    <xf numFmtId="166" fontId="111" fillId="2" borderId="43" xfId="58470" applyNumberFormat="1" applyFont="1" applyFill="1" applyBorder="1" applyAlignment="1">
      <alignment horizontal="right" indent="1"/>
    </xf>
    <xf numFmtId="0" fontId="112" fillId="2" borderId="6" xfId="58470" applyFont="1" applyFill="1" applyBorder="1"/>
    <xf numFmtId="0" fontId="113" fillId="2" borderId="0" xfId="58470" applyFont="1" applyFill="1" applyBorder="1"/>
    <xf numFmtId="0" fontId="112" fillId="2" borderId="41" xfId="58470" applyFont="1" applyFill="1" applyBorder="1"/>
    <xf numFmtId="0" fontId="100" fillId="2" borderId="6" xfId="58470" applyFont="1" applyFill="1" applyBorder="1"/>
    <xf numFmtId="0" fontId="98" fillId="2" borderId="0" xfId="58470" applyFont="1" applyFill="1" applyBorder="1" applyAlignment="1">
      <alignment horizontal="right" indent="1"/>
    </xf>
    <xf numFmtId="0" fontId="98" fillId="2" borderId="43" xfId="58470" applyFont="1" applyFill="1" applyBorder="1"/>
    <xf numFmtId="0" fontId="98" fillId="2" borderId="43" xfId="58470" applyFont="1" applyFill="1" applyBorder="1" applyAlignment="1">
      <alignment horizontal="right" indent="1"/>
    </xf>
    <xf numFmtId="0" fontId="100" fillId="2" borderId="43" xfId="58470" applyFont="1" applyFill="1" applyBorder="1" applyAlignment="1">
      <alignment horizontal="right" indent="1"/>
    </xf>
    <xf numFmtId="0" fontId="100" fillId="2" borderId="43" xfId="58470" applyFont="1" applyFill="1" applyBorder="1"/>
    <xf numFmtId="166" fontId="100" fillId="2" borderId="41" xfId="58470" applyNumberFormat="1" applyFont="1" applyFill="1" applyBorder="1" applyAlignment="1">
      <alignment horizontal="right" indent="1"/>
    </xf>
    <xf numFmtId="166" fontId="100" fillId="2" borderId="0" xfId="58470" applyNumberFormat="1" applyFont="1" applyFill="1" applyBorder="1" applyAlignment="1">
      <alignment horizontal="right" indent="1"/>
    </xf>
    <xf numFmtId="166" fontId="100" fillId="2" borderId="6" xfId="58470" applyNumberFormat="1" applyFont="1" applyFill="1" applyBorder="1" applyAlignment="1">
      <alignment horizontal="right" indent="1"/>
    </xf>
    <xf numFmtId="166" fontId="112" fillId="2" borderId="0" xfId="58470" applyNumberFormat="1" applyFont="1" applyFill="1" applyBorder="1" applyAlignment="1">
      <alignment horizontal="right" indent="1"/>
    </xf>
    <xf numFmtId="0" fontId="112" fillId="2" borderId="0" xfId="58470" applyFont="1" applyFill="1" applyBorder="1"/>
    <xf numFmtId="0" fontId="98" fillId="2" borderId="49" xfId="58470" applyFont="1" applyFill="1" applyBorder="1" applyAlignment="1">
      <alignment horizontal="right" indent="1"/>
    </xf>
    <xf numFmtId="0" fontId="100" fillId="2" borderId="49" xfId="58470" applyFont="1" applyFill="1" applyBorder="1" applyAlignment="1">
      <alignment horizontal="right" indent="1"/>
    </xf>
    <xf numFmtId="168" fontId="100" fillId="2" borderId="0" xfId="58470" applyNumberFormat="1" applyFont="1" applyFill="1" applyBorder="1" applyAlignment="1">
      <alignment horizontal="right" indent="1"/>
    </xf>
    <xf numFmtId="2" fontId="100" fillId="2" borderId="0" xfId="58470" applyNumberFormat="1" applyFont="1" applyFill="1" applyBorder="1" applyAlignment="1">
      <alignment horizontal="right" indent="1"/>
    </xf>
    <xf numFmtId="0" fontId="98" fillId="2" borderId="44" xfId="58470" applyFont="1" applyFill="1" applyBorder="1"/>
    <xf numFmtId="169" fontId="100" fillId="2" borderId="0" xfId="58470" applyNumberFormat="1" applyFont="1" applyFill="1" applyBorder="1" applyAlignment="1">
      <alignment horizontal="right" indent="1"/>
    </xf>
    <xf numFmtId="9" fontId="100" fillId="2" borderId="0" xfId="10" applyFont="1" applyFill="1" applyBorder="1" applyAlignment="1">
      <alignment horizontal="right" indent="1"/>
    </xf>
    <xf numFmtId="183" fontId="100" fillId="2" borderId="0" xfId="10" applyNumberFormat="1" applyFont="1" applyFill="1" applyBorder="1" applyAlignment="1">
      <alignment horizontal="right" indent="1"/>
    </xf>
    <xf numFmtId="0" fontId="100" fillId="2" borderId="0" xfId="1" applyFont="1" applyFill="1" applyAlignment="1">
      <alignment horizontal="left"/>
    </xf>
    <xf numFmtId="166" fontId="98" fillId="2" borderId="6" xfId="1" applyNumberFormat="1" applyFont="1" applyFill="1" applyBorder="1" applyAlignment="1">
      <alignment horizontal="right" indent="1"/>
    </xf>
    <xf numFmtId="167" fontId="100" fillId="2" borderId="0" xfId="1" applyNumberFormat="1" applyFont="1" applyFill="1" applyBorder="1" applyAlignment="1">
      <alignment horizontal="right" indent="1"/>
    </xf>
    <xf numFmtId="0" fontId="100" fillId="4" borderId="0" xfId="1" applyFont="1" applyFill="1" applyBorder="1"/>
    <xf numFmtId="168" fontId="100" fillId="2" borderId="0" xfId="1" applyNumberFormat="1" applyFont="1" applyFill="1" applyBorder="1" applyAlignment="1">
      <alignment horizontal="right" indent="1"/>
    </xf>
    <xf numFmtId="166" fontId="100" fillId="2" borderId="9" xfId="1" applyNumberFormat="1" applyFont="1" applyFill="1" applyBorder="1" applyAlignment="1">
      <alignment horizontal="right" indent="1"/>
    </xf>
    <xf numFmtId="0" fontId="100" fillId="2" borderId="5" xfId="1" applyFont="1" applyFill="1" applyBorder="1" applyAlignment="1">
      <alignment horizontal="left"/>
    </xf>
    <xf numFmtId="166" fontId="100" fillId="2" borderId="5" xfId="1" applyNumberFormat="1" applyFont="1" applyFill="1" applyBorder="1" applyAlignment="1">
      <alignment horizontal="right" indent="1"/>
    </xf>
    <xf numFmtId="0" fontId="100" fillId="2" borderId="10" xfId="1" applyFont="1" applyFill="1" applyBorder="1" applyAlignment="1">
      <alignment horizontal="left"/>
    </xf>
    <xf numFmtId="166" fontId="100" fillId="2" borderId="10" xfId="1" applyNumberFormat="1" applyFont="1" applyFill="1" applyBorder="1" applyAlignment="1">
      <alignment horizontal="right" indent="1"/>
    </xf>
    <xf numFmtId="0" fontId="100" fillId="2" borderId="50" xfId="1" applyFont="1" applyFill="1" applyBorder="1" applyAlignment="1">
      <alignment horizontal="left"/>
    </xf>
    <xf numFmtId="166" fontId="100" fillId="2" borderId="50" xfId="1" applyNumberFormat="1" applyFont="1" applyFill="1" applyBorder="1" applyAlignment="1">
      <alignment horizontal="right" indent="1"/>
    </xf>
    <xf numFmtId="0" fontId="102" fillId="2" borderId="0" xfId="1" applyFont="1" applyFill="1" applyBorder="1" applyAlignment="1">
      <alignment horizontal="right" indent="1"/>
    </xf>
    <xf numFmtId="0" fontId="100" fillId="2" borderId="6" xfId="1" applyFont="1" applyFill="1" applyBorder="1" applyAlignment="1">
      <alignment horizontal="right" indent="1"/>
    </xf>
    <xf numFmtId="166" fontId="98" fillId="2" borderId="6" xfId="0" applyNumberFormat="1" applyFont="1" applyFill="1" applyBorder="1" applyAlignment="1">
      <alignment horizontal="right" indent="1"/>
    </xf>
    <xf numFmtId="166" fontId="100" fillId="2" borderId="0" xfId="0" applyNumberFormat="1" applyFont="1" applyFill="1" applyBorder="1" applyAlignment="1">
      <alignment horizontal="right" indent="1"/>
    </xf>
    <xf numFmtId="166" fontId="98" fillId="2" borderId="45" xfId="0" applyNumberFormat="1" applyFont="1" applyFill="1" applyBorder="1" applyAlignment="1">
      <alignment horizontal="right" indent="1"/>
    </xf>
    <xf numFmtId="0" fontId="114" fillId="2" borderId="0" xfId="1" applyFont="1" applyFill="1" applyBorder="1"/>
    <xf numFmtId="0" fontId="103" fillId="2" borderId="44" xfId="1" applyFont="1" applyFill="1" applyBorder="1" applyAlignment="1">
      <alignment vertical="top"/>
    </xf>
    <xf numFmtId="0" fontId="100" fillId="2" borderId="44" xfId="1" applyFont="1" applyFill="1" applyBorder="1"/>
    <xf numFmtId="0" fontId="98" fillId="2" borderId="44" xfId="1" applyFont="1" applyFill="1" applyBorder="1"/>
    <xf numFmtId="0" fontId="114" fillId="2" borderId="44" xfId="1" applyFont="1" applyFill="1" applyBorder="1"/>
    <xf numFmtId="0" fontId="115" fillId="2" borderId="44" xfId="1" applyFont="1" applyFill="1" applyBorder="1"/>
    <xf numFmtId="0" fontId="114" fillId="2" borderId="0" xfId="1" applyFont="1" applyFill="1"/>
    <xf numFmtId="0" fontId="116" fillId="3" borderId="0" xfId="1" applyFont="1" applyFill="1" applyBorder="1" applyAlignment="1"/>
    <xf numFmtId="169" fontId="100" fillId="2" borderId="45" xfId="1" applyNumberFormat="1" applyFont="1" applyFill="1" applyBorder="1" applyAlignment="1">
      <alignment horizontal="right" indent="1"/>
    </xf>
    <xf numFmtId="169" fontId="100" fillId="2" borderId="50" xfId="1" applyNumberFormat="1" applyFont="1" applyFill="1" applyBorder="1" applyAlignment="1">
      <alignment horizontal="right" indent="1"/>
    </xf>
    <xf numFmtId="0" fontId="102" fillId="2" borderId="0" xfId="1" applyFont="1" applyFill="1"/>
    <xf numFmtId="0" fontId="97" fillId="2" borderId="0" xfId="1" applyFont="1" applyFill="1"/>
    <xf numFmtId="0" fontId="100" fillId="3" borderId="0" xfId="1" applyFont="1" applyFill="1" applyBorder="1" applyAlignment="1"/>
    <xf numFmtId="170" fontId="100" fillId="4" borderId="0" xfId="4774" applyNumberFormat="1" applyFont="1" applyFill="1" applyBorder="1" applyAlignment="1">
      <alignment horizontal="right" indent="1"/>
    </xf>
    <xf numFmtId="168" fontId="100" fillId="2" borderId="43" xfId="1" applyNumberFormat="1" applyFont="1" applyFill="1" applyBorder="1" applyAlignment="1">
      <alignment horizontal="right" indent="1"/>
    </xf>
    <xf numFmtId="186" fontId="98" fillId="2" borderId="6" xfId="1" applyNumberFormat="1" applyFont="1" applyFill="1" applyBorder="1" applyAlignment="1">
      <alignment horizontal="right" indent="1"/>
    </xf>
    <xf numFmtId="166" fontId="5" fillId="2" borderId="6" xfId="3755" applyNumberFormat="1" applyFont="1" applyFill="1" applyBorder="1" applyAlignment="1">
      <alignment horizontal="right" indent="1"/>
    </xf>
    <xf numFmtId="166" fontId="5" fillId="2" borderId="4" xfId="3755" applyNumberFormat="1" applyFont="1" applyFill="1" applyBorder="1" applyAlignment="1">
      <alignment horizontal="right" indent="1"/>
    </xf>
    <xf numFmtId="0" fontId="98" fillId="2" borderId="6" xfId="1" applyFont="1" applyFill="1" applyBorder="1"/>
    <xf numFmtId="0" fontId="100" fillId="2" borderId="43" xfId="0" applyFont="1" applyFill="1" applyBorder="1" applyAlignment="1">
      <alignment horizontal="left"/>
    </xf>
    <xf numFmtId="9" fontId="100" fillId="2" borderId="43" xfId="37198" applyNumberFormat="1" applyFont="1" applyFill="1" applyBorder="1" applyAlignment="1">
      <alignment horizontal="center"/>
    </xf>
    <xf numFmtId="9" fontId="100" fillId="2" borderId="43" xfId="37198" applyNumberFormat="1" applyFont="1" applyFill="1" applyBorder="1"/>
    <xf numFmtId="9" fontId="100" fillId="2" borderId="43" xfId="10" applyNumberFormat="1" applyFont="1" applyFill="1" applyBorder="1" applyAlignment="1">
      <alignment horizontal="right" indent="1"/>
    </xf>
    <xf numFmtId="9" fontId="100" fillId="2" borderId="43" xfId="37198" applyNumberFormat="1" applyFont="1" applyFill="1" applyBorder="1" applyAlignment="1">
      <alignment horizontal="right"/>
    </xf>
    <xf numFmtId="170" fontId="100" fillId="2" borderId="41" xfId="1" applyNumberFormat="1" applyFont="1" applyFill="1" applyBorder="1" applyAlignment="1">
      <alignment horizontal="right" indent="1"/>
    </xf>
    <xf numFmtId="170" fontId="100" fillId="2" borderId="41" xfId="0" applyNumberFormat="1" applyFont="1" applyFill="1" applyBorder="1" applyAlignment="1">
      <alignment horizontal="right" indent="1"/>
    </xf>
    <xf numFmtId="0" fontId="100" fillId="4" borderId="51" xfId="1" applyFont="1" applyFill="1" applyBorder="1"/>
    <xf numFmtId="168" fontId="100" fillId="2" borderId="51" xfId="1" applyNumberFormat="1" applyFont="1" applyFill="1" applyBorder="1" applyAlignment="1">
      <alignment horizontal="right" indent="1"/>
    </xf>
    <xf numFmtId="166" fontId="100" fillId="2" borderId="41" xfId="0" applyNumberFormat="1" applyFont="1" applyFill="1" applyBorder="1" applyAlignment="1">
      <alignment horizontal="right" indent="1"/>
    </xf>
    <xf numFmtId="166" fontId="98" fillId="2" borderId="4" xfId="0" applyNumberFormat="1" applyFont="1" applyFill="1" applyBorder="1" applyAlignment="1">
      <alignment horizontal="right" indent="1"/>
    </xf>
    <xf numFmtId="168" fontId="100" fillId="2" borderId="43" xfId="0" applyNumberFormat="1" applyFont="1" applyFill="1" applyBorder="1" applyAlignment="1">
      <alignment horizontal="right" indent="1"/>
    </xf>
    <xf numFmtId="0" fontId="98" fillId="2" borderId="0" xfId="3755" applyFont="1" applyFill="1"/>
    <xf numFmtId="0" fontId="5" fillId="2" borderId="0" xfId="3755" applyFont="1" applyFill="1"/>
    <xf numFmtId="0" fontId="99" fillId="2" borderId="0" xfId="3755" applyFont="1" applyFill="1"/>
    <xf numFmtId="0" fontId="11" fillId="4" borderId="0" xfId="1" applyFont="1" applyFill="1"/>
    <xf numFmtId="0" fontId="98" fillId="2" borderId="0" xfId="3755" applyFont="1" applyFill="1" applyBorder="1"/>
    <xf numFmtId="0" fontId="4" fillId="2" borderId="0" xfId="3755" applyFont="1" applyFill="1" applyBorder="1"/>
    <xf numFmtId="0" fontId="98" fillId="2" borderId="42" xfId="3755" applyFont="1" applyFill="1" applyBorder="1"/>
    <xf numFmtId="0" fontId="100" fillId="2" borderId="42" xfId="3755" applyFont="1" applyFill="1" applyBorder="1"/>
    <xf numFmtId="0" fontId="4" fillId="2" borderId="42" xfId="3755" applyFont="1" applyFill="1" applyBorder="1"/>
    <xf numFmtId="0" fontId="98" fillId="2" borderId="42" xfId="3755" applyFont="1" applyFill="1" applyBorder="1" applyAlignment="1">
      <alignment horizontal="right" indent="1"/>
    </xf>
    <xf numFmtId="0" fontId="98" fillId="4" borderId="42" xfId="3755" applyFont="1" applyFill="1" applyBorder="1" applyAlignment="1">
      <alignment horizontal="right" indent="1"/>
    </xf>
    <xf numFmtId="0" fontId="100" fillId="2" borderId="43" xfId="3755" applyFont="1" applyFill="1" applyBorder="1" applyAlignment="1"/>
    <xf numFmtId="0" fontId="100" fillId="2" borderId="43" xfId="3755" applyFont="1" applyFill="1" applyBorder="1"/>
    <xf numFmtId="0" fontId="98" fillId="2" borderId="43" xfId="3755" applyFont="1" applyFill="1" applyBorder="1" applyAlignment="1">
      <alignment horizontal="right" indent="1"/>
    </xf>
    <xf numFmtId="0" fontId="100" fillId="2" borderId="43" xfId="3755" applyFont="1" applyFill="1" applyBorder="1" applyAlignment="1">
      <alignment horizontal="right" indent="1"/>
    </xf>
    <xf numFmtId="0" fontId="100" fillId="2" borderId="0" xfId="3755" applyFont="1" applyFill="1" applyBorder="1" applyAlignment="1">
      <alignment horizontal="right" indent="1"/>
    </xf>
    <xf numFmtId="0" fontId="4" fillId="2" borderId="0" xfId="3755" applyFont="1" applyFill="1" applyAlignment="1">
      <alignment horizontal="left"/>
    </xf>
    <xf numFmtId="0" fontId="5" fillId="2" borderId="0" xfId="3755" applyFont="1" applyFill="1" applyBorder="1"/>
    <xf numFmtId="0" fontId="4" fillId="2" borderId="0" xfId="3755" applyFont="1" applyFill="1" applyBorder="1" applyAlignment="1"/>
    <xf numFmtId="0" fontId="4" fillId="2" borderId="0" xfId="3755" applyFont="1" applyFill="1" applyBorder="1" applyAlignment="1">
      <alignment horizontal="left"/>
    </xf>
    <xf numFmtId="0" fontId="100" fillId="2" borderId="0" xfId="3755" applyFont="1" applyFill="1" applyAlignment="1">
      <alignment horizontal="left"/>
    </xf>
    <xf numFmtId="0" fontId="100" fillId="2" borderId="41" xfId="3755" applyFont="1" applyFill="1" applyBorder="1"/>
    <xf numFmtId="0" fontId="100" fillId="2" borderId="6" xfId="3755" applyFont="1" applyFill="1" applyBorder="1" applyAlignment="1">
      <alignment horizontal="left"/>
    </xf>
    <xf numFmtId="0" fontId="100" fillId="2" borderId="0" xfId="3755" applyFont="1" applyFill="1" applyBorder="1"/>
    <xf numFmtId="0" fontId="100" fillId="2" borderId="41" xfId="3755" applyFont="1" applyFill="1" applyBorder="1" applyAlignment="1">
      <alignment horizontal="left"/>
    </xf>
    <xf numFmtId="0" fontId="100" fillId="2" borderId="4" xfId="3755" applyFont="1" applyFill="1" applyBorder="1" applyAlignment="1">
      <alignment horizontal="left"/>
    </xf>
    <xf numFmtId="0" fontId="98" fillId="2" borderId="4" xfId="3755" applyFont="1" applyFill="1" applyBorder="1"/>
    <xf numFmtId="0" fontId="4" fillId="4" borderId="0" xfId="3755" applyFont="1" applyFill="1"/>
    <xf numFmtId="0" fontId="100" fillId="2" borderId="0" xfId="3755" applyFont="1" applyFill="1" applyBorder="1" applyAlignment="1">
      <alignment horizontal="left"/>
    </xf>
    <xf numFmtId="0" fontId="4" fillId="2" borderId="43" xfId="3755" applyFont="1" applyFill="1" applyBorder="1"/>
    <xf numFmtId="166" fontId="4" fillId="2" borderId="0" xfId="3755" applyNumberFormat="1" applyFont="1" applyFill="1"/>
    <xf numFmtId="166" fontId="100" fillId="2" borderId="41" xfId="3755" applyNumberFormat="1" applyFont="1" applyFill="1" applyBorder="1" applyAlignment="1">
      <alignment horizontal="right" indent="1"/>
    </xf>
    <xf numFmtId="166" fontId="98" fillId="2" borderId="0" xfId="3755" applyNumberFormat="1" applyFont="1" applyFill="1" applyBorder="1" applyAlignment="1">
      <alignment horizontal="right" indent="1"/>
    </xf>
    <xf numFmtId="166" fontId="100" fillId="2" borderId="0" xfId="3755" applyNumberFormat="1" applyFont="1" applyFill="1" applyBorder="1" applyAlignment="1">
      <alignment horizontal="right" indent="1"/>
    </xf>
    <xf numFmtId="166" fontId="98" fillId="2" borderId="4" xfId="3755" applyNumberFormat="1" applyFont="1" applyFill="1" applyBorder="1" applyAlignment="1">
      <alignment horizontal="right" indent="1"/>
    </xf>
    <xf numFmtId="0" fontId="6" fillId="2" borderId="0" xfId="0" applyFont="1" applyFill="1"/>
    <xf numFmtId="0" fontId="4" fillId="4" borderId="0" xfId="1" applyFont="1" applyFill="1" applyAlignment="1">
      <alignment horizontal="right" indent="1"/>
    </xf>
    <xf numFmtId="0" fontId="3" fillId="4" borderId="0" xfId="1" applyFill="1"/>
    <xf numFmtId="0" fontId="4" fillId="4" borderId="44" xfId="1" applyFont="1" applyFill="1" applyBorder="1"/>
    <xf numFmtId="0" fontId="98" fillId="108" borderId="42" xfId="1" applyFont="1" applyFill="1" applyBorder="1" applyAlignment="1">
      <alignment horizontal="right" indent="1"/>
    </xf>
    <xf numFmtId="0" fontId="98" fillId="108" borderId="0" xfId="1" applyFont="1" applyFill="1" applyBorder="1" applyAlignment="1">
      <alignment horizontal="right" indent="1"/>
    </xf>
    <xf numFmtId="0" fontId="98" fillId="108" borderId="43" xfId="1" applyFont="1" applyFill="1" applyBorder="1" applyAlignment="1">
      <alignment horizontal="right" indent="1"/>
    </xf>
    <xf numFmtId="0" fontId="9" fillId="2" borderId="0" xfId="0" applyFont="1" applyFill="1" applyBorder="1" applyAlignment="1">
      <alignment horizontal="right" indent="1"/>
    </xf>
    <xf numFmtId="0" fontId="9" fillId="108" borderId="0" xfId="0" applyFont="1" applyFill="1" applyBorder="1" applyAlignment="1">
      <alignment horizontal="right" indent="1"/>
    </xf>
    <xf numFmtId="0" fontId="100" fillId="2" borderId="0" xfId="1" applyFont="1" applyFill="1" applyBorder="1" applyAlignment="1"/>
    <xf numFmtId="166" fontId="4" fillId="108" borderId="0" xfId="1" applyNumberFormat="1" applyFont="1" applyFill="1" applyBorder="1" applyAlignment="1">
      <alignment horizontal="right" indent="1"/>
    </xf>
    <xf numFmtId="0" fontId="98" fillId="2" borderId="4" xfId="1" applyFont="1" applyFill="1" applyBorder="1" applyAlignment="1"/>
    <xf numFmtId="166" fontId="5" fillId="108" borderId="4" xfId="1" applyNumberFormat="1" applyFont="1" applyFill="1" applyBorder="1" applyAlignment="1">
      <alignment horizontal="right" indent="1"/>
    </xf>
    <xf numFmtId="0" fontId="5" fillId="108" borderId="0" xfId="1" applyFont="1" applyFill="1" applyBorder="1" applyAlignment="1"/>
    <xf numFmtId="166" fontId="5" fillId="108" borderId="0" xfId="1" applyNumberFormat="1" applyFont="1" applyFill="1" applyBorder="1" applyAlignment="1">
      <alignment horizontal="right" indent="1"/>
    </xf>
    <xf numFmtId="0" fontId="100" fillId="0" borderId="0" xfId="1" applyFont="1" applyFill="1" applyBorder="1"/>
    <xf numFmtId="0" fontId="4" fillId="0" borderId="0" xfId="1" applyFont="1" applyFill="1" applyBorder="1"/>
    <xf numFmtId="0" fontId="4" fillId="0" borderId="0" xfId="1" applyFont="1" applyFill="1"/>
    <xf numFmtId="166" fontId="5" fillId="108" borderId="6" xfId="1" applyNumberFormat="1" applyFont="1" applyFill="1" applyBorder="1" applyAlignment="1">
      <alignment horizontal="right" indent="1"/>
    </xf>
    <xf numFmtId="166" fontId="5" fillId="108" borderId="41" xfId="1" applyNumberFormat="1" applyFont="1" applyFill="1" applyBorder="1" applyAlignment="1">
      <alignment horizontal="right" indent="1"/>
    </xf>
    <xf numFmtId="0" fontId="5" fillId="2" borderId="43" xfId="1" applyFont="1" applyFill="1" applyBorder="1" applyAlignment="1"/>
    <xf numFmtId="166" fontId="5" fillId="108" borderId="45" xfId="1" applyNumberFormat="1" applyFont="1" applyFill="1" applyBorder="1" applyAlignment="1">
      <alignment horizontal="right" indent="1"/>
    </xf>
    <xf numFmtId="0" fontId="119" fillId="2" borderId="0" xfId="1" quotePrefix="1" applyFont="1" applyFill="1"/>
    <xf numFmtId="0" fontId="98" fillId="2" borderId="0" xfId="1" applyFont="1" applyFill="1" applyBorder="1" applyAlignment="1">
      <alignment horizontal="left"/>
    </xf>
    <xf numFmtId="166" fontId="98" fillId="2" borderId="45" xfId="1" applyNumberFormat="1" applyFont="1" applyFill="1" applyBorder="1" applyAlignment="1">
      <alignment horizontal="right" indent="1"/>
    </xf>
    <xf numFmtId="0" fontId="98" fillId="2" borderId="43" xfId="1" applyFont="1" applyFill="1" applyBorder="1" applyAlignment="1"/>
    <xf numFmtId="166" fontId="4" fillId="108" borderId="41" xfId="1" applyNumberFormat="1" applyFont="1" applyFill="1" applyBorder="1" applyAlignment="1">
      <alignment horizontal="right" indent="1"/>
    </xf>
    <xf numFmtId="166" fontId="110" fillId="108" borderId="0" xfId="1" applyNumberFormat="1" applyFont="1" applyFill="1" applyBorder="1" applyAlignment="1">
      <alignment horizontal="right" indent="1"/>
    </xf>
    <xf numFmtId="0" fontId="98" fillId="2" borderId="0" xfId="0" applyFont="1" applyFill="1" applyBorder="1" applyAlignment="1">
      <alignment horizontal="right" indent="1"/>
    </xf>
    <xf numFmtId="0" fontId="4" fillId="2" borderId="0" xfId="1" applyFont="1" applyFill="1" applyAlignment="1">
      <alignment horizontal="right" indent="1"/>
    </xf>
    <xf numFmtId="0" fontId="3" fillId="0" borderId="0" xfId="3755"/>
    <xf numFmtId="0" fontId="6" fillId="2" borderId="0" xfId="3755" applyFont="1" applyFill="1"/>
    <xf numFmtId="0" fontId="9" fillId="2" borderId="0" xfId="3755" applyFont="1" applyFill="1" applyBorder="1" applyAlignment="1">
      <alignment horizontal="right" indent="1"/>
    </xf>
    <xf numFmtId="0" fontId="9" fillId="108" borderId="0" xfId="3755" applyFont="1" applyFill="1" applyBorder="1" applyAlignment="1">
      <alignment horizontal="right" indent="1"/>
    </xf>
    <xf numFmtId="0" fontId="5" fillId="2" borderId="43" xfId="1" applyFont="1" applyFill="1" applyBorder="1"/>
    <xf numFmtId="166" fontId="100" fillId="0" borderId="0" xfId="1" applyNumberFormat="1" applyFont="1" applyFill="1" applyBorder="1" applyAlignment="1">
      <alignment horizontal="right" indent="1"/>
    </xf>
    <xf numFmtId="0" fontId="100" fillId="4" borderId="0" xfId="1" applyFont="1" applyFill="1"/>
    <xf numFmtId="0" fontId="98" fillId="2" borderId="42" xfId="1" applyFont="1" applyFill="1" applyBorder="1" applyAlignment="1">
      <alignment horizontal="right"/>
    </xf>
    <xf numFmtId="0" fontId="98" fillId="2" borderId="42" xfId="1" applyFont="1" applyFill="1" applyBorder="1" applyAlignment="1">
      <alignment horizontal="right" indent="1"/>
    </xf>
  </cellXfs>
  <cellStyles count="58472">
    <cellStyle name="_x0007_" xfId="12"/>
    <cellStyle name="_080930 - Corporate Cost Budget 2009" xfId="13"/>
    <cellStyle name="_081112 - Corporate cost tables" xfId="14"/>
    <cellStyle name="_1 VAT jan 2009 support" xfId="15"/>
    <cellStyle name="_2009 FYE Initiatives - overview March" xfId="16"/>
    <cellStyle name="_2009 FYE Initiatives - overview March_EBT per activity" xfId="17"/>
    <cellStyle name="_2009 FYE Initiatives - overview March_FYE Overview" xfId="18"/>
    <cellStyle name="_APA Monthly report 0902" xfId="19"/>
    <cellStyle name="_APA Monthly report 0902_EBT per activity" xfId="20"/>
    <cellStyle name="_APA Monthly report 0902_FYE Overview" xfId="21"/>
    <cellStyle name="_APALOG HC (October 08)" xfId="22"/>
    <cellStyle name="_APALOG HC (October 08)_EBT per activity" xfId="23"/>
    <cellStyle name="_APALOG HC (October 08)_FYE Overview" xfId="24"/>
    <cellStyle name="_ASI Region" xfId="25"/>
    <cellStyle name="_Book1" xfId="26"/>
    <cellStyle name="_Budget presentation 2009 New budget" xfId="27"/>
    <cellStyle name="_Business Performance report Figures - July" xfId="28"/>
    <cellStyle name="_Chnages from Michael 26sept08" xfId="29"/>
    <cellStyle name="_Chnages from Michael 26sept08 -2" xfId="30"/>
    <cellStyle name="_Code" xfId="31"/>
    <cellStyle name="_CodeSection" xfId="32"/>
    <cellStyle name="_Column1" xfId="33"/>
    <cellStyle name="_Column1_091005 Regional Retrieve Budget 2010 (pointe noire moved)" xfId="34"/>
    <cellStyle name="_Column1_091005 Regional Retrieve Budget 2010 (pointe noire moved)_100419 - Financial tables and graphs" xfId="35"/>
    <cellStyle name="_Column1_091005 Regional Retrieve Budget 2010 (pointe noire moved)_100427 - Financial tables and graphs" xfId="36"/>
    <cellStyle name="_Column1_091005 Regional Retrieve Budget 2010 (pointe noire moved)_100504 - Financial tables and graphs (broken link)" xfId="37"/>
    <cellStyle name="_Column1_091005 Regional Retrieve Budget 2010 (pointe noire moved)_100713 - 2010 H1 estimate" xfId="38"/>
    <cellStyle name="_Column1_091005 Regional Retrieve Budget 2010 (pointe noire moved)_100719 - Financial tables and graphs" xfId="39"/>
    <cellStyle name="_Column1_091005 Regional Retrieve Budget 2010 (pointe noire moved)_110124 - Financial tables and graphs" xfId="40"/>
    <cellStyle name="_Column1_091007 - Finance tables" xfId="41"/>
    <cellStyle name="_Column1_091007 - Finance tables_100419 - Financial tables and graphs" xfId="42"/>
    <cellStyle name="_Column1_091007 - Finance tables_100427 - Financial tables and graphs" xfId="43"/>
    <cellStyle name="_Column1_091007 - Finance tables_100504 - Financial tables and graphs (broken link)" xfId="44"/>
    <cellStyle name="_Column1_091007 - Finance tables_100713 - 2010 H1 estimate" xfId="45"/>
    <cellStyle name="_Column1_091007 - Finance tables_100719 - Financial tables and graphs" xfId="46"/>
    <cellStyle name="_Column1_091007 - Finance tables_110124 - Financial tables and graphs" xfId="47"/>
    <cellStyle name="_Column1_091030 - Finance tables" xfId="48"/>
    <cellStyle name="_Column1_091030 - Finance tables_100419 - Financial tables and graphs" xfId="49"/>
    <cellStyle name="_Column1_091030 - Finance tables_100427 - Financial tables and graphs" xfId="50"/>
    <cellStyle name="_Column1_091030 - Finance tables_100504 - Financial tables and graphs (broken link)" xfId="51"/>
    <cellStyle name="_Column1_091030 - Finance tables_100713 - 2010 H1 estimate" xfId="52"/>
    <cellStyle name="_Column1_091030 - Finance tables_100719 - Financial tables and graphs" xfId="53"/>
    <cellStyle name="_Column1_091030 - Finance tables_110124 - Financial tables and graphs" xfId="54"/>
    <cellStyle name="_Column1_091102 - 2010 Financial tables and graphs" xfId="55"/>
    <cellStyle name="_Column1_091116 - Finance tables (BROKEN LINK)" xfId="56"/>
    <cellStyle name="_Column1_091116 - Finance tables (BROKEN LINK)_100419 - Financial tables and graphs" xfId="57"/>
    <cellStyle name="_Column1_091116 - Finance tables (BROKEN LINK)_100427 - Financial tables and graphs" xfId="58"/>
    <cellStyle name="_Column1_091116 - Finance tables (BROKEN LINK)_100504 - Financial tables and graphs (broken link)" xfId="59"/>
    <cellStyle name="_Column1_091116 - Finance tables (BROKEN LINK)_100713 - 2010 H1 estimate" xfId="60"/>
    <cellStyle name="_Column1_091116 - Finance tables (BROKEN LINK)_100719 - Financial tables and graphs" xfId="61"/>
    <cellStyle name="_Column1_091116 - Finance tables (BROKEN LINK)_110124 - Financial tables and graphs" xfId="62"/>
    <cellStyle name="_Column1_100125 - workbook 2009 (version CML)" xfId="63"/>
    <cellStyle name="_Column1_100125 - workbook 2009 (version CML)_100419 - Financial tables and graphs" xfId="64"/>
    <cellStyle name="_Column1_100125 - workbook 2009 (version CML)_100427 - Financial tables and graphs" xfId="65"/>
    <cellStyle name="_Column1_100125 - workbook 2009 (version CML)_100504 - Financial tables and graphs (broken link)" xfId="66"/>
    <cellStyle name="_Column1_100125 - workbook 2009 (version CML)_100713 - 2010 H1 estimate" xfId="67"/>
    <cellStyle name="_Column1_100125 - workbook 2009 (version CML)_100719 - Financial tables and graphs" xfId="68"/>
    <cellStyle name="_Column1_100125 - workbook 2009 (version CML)_110124 - Financial tables and graphs" xfId="69"/>
    <cellStyle name="_Column1_ASI Region" xfId="70"/>
    <cellStyle name="_Column1_Comments" xfId="71"/>
    <cellStyle name="_Column1_Cost split budget 2010" xfId="72"/>
    <cellStyle name="_Column1_Cost split budget 2010_100419 - Financial tables and graphs" xfId="73"/>
    <cellStyle name="_Column1_Cost split budget 2010_100427 - Financial tables and graphs" xfId="74"/>
    <cellStyle name="_Column1_Cost split budget 2010_100504 - Financial tables and graphs (broken link)" xfId="75"/>
    <cellStyle name="_Column1_Cost split budget 2010_100713 - 2010 H1 estimate" xfId="76"/>
    <cellStyle name="_Column1_Cost split budget 2010_100719 - Financial tables and graphs" xfId="77"/>
    <cellStyle name="_Column1_Cost split budget 2010_110124 - Financial tables and graphs" xfId="78"/>
    <cellStyle name="_Column1_Detail Structure TB II" xfId="79"/>
    <cellStyle name="_Column1_Detail Structure TB II_091005 Regional Retrieve Budget 2010 (pointe noire moved)" xfId="80"/>
    <cellStyle name="_Column1_Detail Structure TB II_091005 Regional Retrieve Budget 2010 (pointe noire moved)_100419 - Financial tables and graphs" xfId="81"/>
    <cellStyle name="_Column1_Detail Structure TB II_091005 Regional Retrieve Budget 2010 (pointe noire moved)_100427 - Financial tables and graphs" xfId="82"/>
    <cellStyle name="_Column1_Detail Structure TB II_091005 Regional Retrieve Budget 2010 (pointe noire moved)_100504 - Financial tables and graphs (broken link)" xfId="83"/>
    <cellStyle name="_Column1_Detail Structure TB II_091005 Regional Retrieve Budget 2010 (pointe noire moved)_100713 - 2010 H1 estimate" xfId="84"/>
    <cellStyle name="_Column1_Detail Structure TB II_091005 Regional Retrieve Budget 2010 (pointe noire moved)_100719 - Financial tables and graphs" xfId="85"/>
    <cellStyle name="_Column1_Detail Structure TB II_091005 Regional Retrieve Budget 2010 (pointe noire moved)_110124 - Financial tables and graphs" xfId="86"/>
    <cellStyle name="_Column1_Detail Structure TB II_091007 - Finance tables" xfId="87"/>
    <cellStyle name="_Column1_Detail Structure TB II_091007 - Finance tables_100419 - Financial tables and graphs" xfId="88"/>
    <cellStyle name="_Column1_Detail Structure TB II_091007 - Finance tables_100427 - Financial tables and graphs" xfId="89"/>
    <cellStyle name="_Column1_Detail Structure TB II_091007 - Finance tables_100504 - Financial tables and graphs (broken link)" xfId="90"/>
    <cellStyle name="_Column1_Detail Structure TB II_091007 - Finance tables_100713 - 2010 H1 estimate" xfId="91"/>
    <cellStyle name="_Column1_Detail Structure TB II_091007 - Finance tables_100719 - Financial tables and graphs" xfId="92"/>
    <cellStyle name="_Column1_Detail Structure TB II_091007 - Finance tables_110124 - Financial tables and graphs" xfId="93"/>
    <cellStyle name="_Column1_Detail Structure TB II_091030 - Finance tables" xfId="94"/>
    <cellStyle name="_Column1_Detail Structure TB II_091030 - Finance tables_100419 - Financial tables and graphs" xfId="95"/>
    <cellStyle name="_Column1_Detail Structure TB II_091030 - Finance tables_100427 - Financial tables and graphs" xfId="96"/>
    <cellStyle name="_Column1_Detail Structure TB II_091030 - Finance tables_100504 - Financial tables and graphs (broken link)" xfId="97"/>
    <cellStyle name="_Column1_Detail Structure TB II_091030 - Finance tables_100713 - 2010 H1 estimate" xfId="98"/>
    <cellStyle name="_Column1_Detail Structure TB II_091030 - Finance tables_100719 - Financial tables and graphs" xfId="99"/>
    <cellStyle name="_Column1_Detail Structure TB II_091030 - Finance tables_110124 - Financial tables and graphs" xfId="100"/>
    <cellStyle name="_Column1_Detail Structure TB II_091102 - 2010 Financial tables and graphs" xfId="101"/>
    <cellStyle name="_Column1_Detail Structure TB II_091116 - Finance tables (BROKEN LINK)" xfId="102"/>
    <cellStyle name="_Column1_Detail Structure TB II_091116 - Finance tables (BROKEN LINK)_100419 - Financial tables and graphs" xfId="103"/>
    <cellStyle name="_Column1_Detail Structure TB II_091116 - Finance tables (BROKEN LINK)_100427 - Financial tables and graphs" xfId="104"/>
    <cellStyle name="_Column1_Detail Structure TB II_091116 - Finance tables (BROKEN LINK)_100504 - Financial tables and graphs (broken link)" xfId="105"/>
    <cellStyle name="_Column1_Detail Structure TB II_091116 - Finance tables (BROKEN LINK)_100713 - 2010 H1 estimate" xfId="106"/>
    <cellStyle name="_Column1_Detail Structure TB II_091116 - Finance tables (BROKEN LINK)_100719 - Financial tables and graphs" xfId="107"/>
    <cellStyle name="_Column1_Detail Structure TB II_091116 - Finance tables (BROKEN LINK)_110124 - Financial tables and graphs" xfId="108"/>
    <cellStyle name="_Column1_Detail Structure TB II_100125 - workbook 2009 (version CML)" xfId="109"/>
    <cellStyle name="_Column1_Detail Structure TB II_100125 - workbook 2009 (version CML)_100419 - Financial tables and graphs" xfId="110"/>
    <cellStyle name="_Column1_Detail Structure TB II_100125 - workbook 2009 (version CML)_100427 - Financial tables and graphs" xfId="111"/>
    <cellStyle name="_Column1_Detail Structure TB II_100125 - workbook 2009 (version CML)_100504 - Financial tables and graphs (broken link)" xfId="112"/>
    <cellStyle name="_Column1_Detail Structure TB II_100125 - workbook 2009 (version CML)_100713 - 2010 H1 estimate" xfId="113"/>
    <cellStyle name="_Column1_Detail Structure TB II_100125 - workbook 2009 (version CML)_100719 - Financial tables and graphs" xfId="114"/>
    <cellStyle name="_Column1_Detail Structure TB II_100125 - workbook 2009 (version CML)_110124 - Financial tables and graphs" xfId="115"/>
    <cellStyle name="_Column1_Detail Structure TB II_ASI Region" xfId="116"/>
    <cellStyle name="_Column1_Detail Structure TB II_Comments" xfId="117"/>
    <cellStyle name="_Column1_Detail Structure TB II_Cost split budget 2010" xfId="118"/>
    <cellStyle name="_Column1_Detail Structure TB II_Cost split budget 2010_100419 - Financial tables and graphs" xfId="119"/>
    <cellStyle name="_Column1_Detail Structure TB II_Cost split budget 2010_100427 - Financial tables and graphs" xfId="120"/>
    <cellStyle name="_Column1_Detail Structure TB II_Cost split budget 2010_100504 - Financial tables and graphs (broken link)" xfId="121"/>
    <cellStyle name="_Column1_Detail Structure TB II_Cost split budget 2010_100713 - 2010 H1 estimate" xfId="122"/>
    <cellStyle name="_Column1_Detail Structure TB II_Cost split budget 2010_100719 - Financial tables and graphs" xfId="123"/>
    <cellStyle name="_Column1_Detail Structure TB II_Cost split budget 2010_110124 - Financial tables and graphs" xfId="124"/>
    <cellStyle name="_Column1_Detail Structure TB II_Financial tables and graphs" xfId="125"/>
    <cellStyle name="_Column1_Detail Structure TB II_Financial tables and graphs_100419 - Financial tables and graphs" xfId="126"/>
    <cellStyle name="_Column1_Detail Structure TB II_Financial tables and graphs_100427 - Financial tables and graphs" xfId="127"/>
    <cellStyle name="_Column1_Detail Structure TB II_Financial tables and graphs_100504 - Financial tables and graphs (broken link)" xfId="128"/>
    <cellStyle name="_Column1_Detail Structure TB II_Financial tables and graphs_100713 - 2010 H1 estimate" xfId="129"/>
    <cellStyle name="_Column1_Detail Structure TB II_Financial tables and graphs_100719 - Financial tables and graphs" xfId="130"/>
    <cellStyle name="_Column1_Detail Structure TB II_Financial tables and graphs_110124 - Financial tables and graphs" xfId="131"/>
    <cellStyle name="_Column1_Detail Structure TB II_NEW T - FYE September input request model (done)" xfId="132"/>
    <cellStyle name="_Column1_Detail Structure TB II_OTHER - FYE September input request model (done)" xfId="133"/>
    <cellStyle name="_Column1_Detail Structure TB II_Terminals CFROI- Ownership refreshed-September" xfId="134"/>
    <cellStyle name="_Column1_Detail Structure TB II_Terminals CFROI- Ownership refreshed-September_100419 - Financial tables and graphs" xfId="135"/>
    <cellStyle name="_Column1_Detail Structure TB II_Terminals CFROI- Ownership refreshed-September_100427 - Financial tables and graphs" xfId="136"/>
    <cellStyle name="_Column1_Detail Structure TB II_Terminals CFROI- Ownership refreshed-September_100504 - Financial tables and graphs (broken link)" xfId="137"/>
    <cellStyle name="_Column1_Detail Structure TB II_Terminals CFROI- Ownership refreshed-September_100713 - 2010 H1 estimate" xfId="138"/>
    <cellStyle name="_Column1_Detail Structure TB II_Terminals CFROI- Ownership refreshed-September_100719 - Financial tables and graphs" xfId="139"/>
    <cellStyle name="_Column1_Detail Structure TB II_Terminals CFROI- Ownership refreshed-September_110124 - Financial tables and graphs" xfId="140"/>
    <cellStyle name="_Column1_Detail Structure TB II_Terminals CFROI- Template Bud2010 v2" xfId="141"/>
    <cellStyle name="_Column1_Detail Structure TB II_Terminals CFROI- Template Bud2010 v2_100419 - Financial tables and graphs" xfId="142"/>
    <cellStyle name="_Column1_Detail Structure TB II_Terminals CFROI- Template Bud2010 v2_100427 - Financial tables and graphs" xfId="143"/>
    <cellStyle name="_Column1_Detail Structure TB II_Terminals CFROI- Template Bud2010 v2_100504 - Financial tables and graphs (broken link)" xfId="144"/>
    <cellStyle name="_Column1_Detail Structure TB II_Terminals CFROI- Template Bud2010 v2_100713 - 2010 H1 estimate" xfId="145"/>
    <cellStyle name="_Column1_Detail Structure TB II_Terminals CFROI- Template Bud2010 v2_100719 - Financial tables and graphs" xfId="146"/>
    <cellStyle name="_Column1_Detail Structure TB II_Terminals CFROI- Template Bud2010 v2_110124 - Financial tables and graphs" xfId="147"/>
    <cellStyle name="_Column1_Detail Structure TB II_Upside_Downside" xfId="148"/>
    <cellStyle name="_Column1_Financial tables and graphs" xfId="149"/>
    <cellStyle name="_Column1_Financial tables and graphs_100419 - Financial tables and graphs" xfId="150"/>
    <cellStyle name="_Column1_Financial tables and graphs_100427 - Financial tables and graphs" xfId="151"/>
    <cellStyle name="_Column1_Financial tables and graphs_100504 - Financial tables and graphs (broken link)" xfId="152"/>
    <cellStyle name="_Column1_Financial tables and graphs_100713 - 2010 H1 estimate" xfId="153"/>
    <cellStyle name="_Column1_Financial tables and graphs_100719 - Financial tables and graphs" xfId="154"/>
    <cellStyle name="_Column1_Financial tables and graphs_110124 - Financial tables and graphs" xfId="155"/>
    <cellStyle name="_Column1_NEW T - FYE September input request model (done)" xfId="156"/>
    <cellStyle name="_Column1_OTHER - FYE September input request model (done)" xfId="157"/>
    <cellStyle name="_Column1_Structure_2004_05" xfId="158"/>
    <cellStyle name="_Column1_Structure_2004_05_Terminals CFROI- Template Bud2010 v2" xfId="159"/>
    <cellStyle name="_Column1_Terminals CFROI- Ownership refreshed-September" xfId="160"/>
    <cellStyle name="_Column1_Terminals CFROI- Ownership refreshed-September_100419 - Financial tables and graphs" xfId="161"/>
    <cellStyle name="_Column1_Terminals CFROI- Ownership refreshed-September_100427 - Financial tables and graphs" xfId="162"/>
    <cellStyle name="_Column1_Terminals CFROI- Ownership refreshed-September_100504 - Financial tables and graphs (broken link)" xfId="163"/>
    <cellStyle name="_Column1_Terminals CFROI- Ownership refreshed-September_100713 - 2010 H1 estimate" xfId="164"/>
    <cellStyle name="_Column1_Terminals CFROI- Ownership refreshed-September_100719 - Financial tables and graphs" xfId="165"/>
    <cellStyle name="_Column1_Terminals CFROI- Ownership refreshed-September_110124 - Financial tables and graphs" xfId="166"/>
    <cellStyle name="_Column1_Terminals CFROI- Template Bud2010 v2" xfId="167"/>
    <cellStyle name="_Column1_Terminals CFROI- Template Bud2010 v2_100419 - Financial tables and graphs" xfId="168"/>
    <cellStyle name="_Column1_Terminals CFROI- Template Bud2010 v2_100427 - Financial tables and graphs" xfId="169"/>
    <cellStyle name="_Column1_Terminals CFROI- Template Bud2010 v2_100504 - Financial tables and graphs (broken link)" xfId="170"/>
    <cellStyle name="_Column1_Terminals CFROI- Template Bud2010 v2_100713 - 2010 H1 estimate" xfId="171"/>
    <cellStyle name="_Column1_Terminals CFROI- Template Bud2010 v2_100719 - Financial tables and graphs" xfId="172"/>
    <cellStyle name="_Column1_Terminals CFROI- Template Bud2010 v2_110124 - Financial tables and graphs" xfId="173"/>
    <cellStyle name="_Column1_Upside_Downside" xfId="174"/>
    <cellStyle name="_Column2" xfId="175"/>
    <cellStyle name="_Column2_Detail Structure TB II" xfId="176"/>
    <cellStyle name="_Column2_Structure_2004_05" xfId="177"/>
    <cellStyle name="_Column2_Structure_2004_05_Terminals CFROI- Template Bud2010 v2" xfId="178"/>
    <cellStyle name="_Column3" xfId="179"/>
    <cellStyle name="_Column3_Detail Structure TB II" xfId="180"/>
    <cellStyle name="_Column3_Structure_2004_05" xfId="181"/>
    <cellStyle name="_Column3_Structure_2004_05_Terminals CFROI- Template Bud2010 v2" xfId="182"/>
    <cellStyle name="_Column4" xfId="183"/>
    <cellStyle name="_Column4_091005 Regional Retrieve Budget 2010 (pointe noire moved)" xfId="184"/>
    <cellStyle name="_Column4_091005 Regional Retrieve Budget 2010 (pointe noire moved)_100419 - Financial tables and graphs" xfId="185"/>
    <cellStyle name="_Column4_091005 Regional Retrieve Budget 2010 (pointe noire moved)_100427 - Financial tables and graphs" xfId="186"/>
    <cellStyle name="_Column4_091005 Regional Retrieve Budget 2010 (pointe noire moved)_100504 - Financial tables and graphs (broken link)" xfId="187"/>
    <cellStyle name="_Column4_091005 Regional Retrieve Budget 2010 (pointe noire moved)_100713 - 2010 H1 estimate" xfId="188"/>
    <cellStyle name="_Column4_091005 Regional Retrieve Budget 2010 (pointe noire moved)_100719 - Financial tables and graphs" xfId="189"/>
    <cellStyle name="_Column4_091005 Regional Retrieve Budget 2010 (pointe noire moved)_110124 - Financial tables and graphs" xfId="190"/>
    <cellStyle name="_Column4_091007 - Finance tables" xfId="191"/>
    <cellStyle name="_Column4_091007 - Finance tables_091106 - 2010 Financial tables and graphs vs 1.0" xfId="192"/>
    <cellStyle name="_Column4_091007 - Finance tables_091106 - 2010 Financial tables and graphs vs 1.0_100419 - Financial tables and graphs" xfId="193"/>
    <cellStyle name="_Column4_091007 - Finance tables_091106 - 2010 Financial tables and graphs vs 1.0_100427 - Financial tables and graphs" xfId="194"/>
    <cellStyle name="_Column4_091007 - Finance tables_091106 - 2010 Financial tables and graphs vs 1.0_100504 - Financial tables and graphs (broken link)" xfId="195"/>
    <cellStyle name="_Column4_091007 - Finance tables_091106 - 2010 Financial tables and graphs vs 1.0_100713 - 2010 H1 estimate" xfId="196"/>
    <cellStyle name="_Column4_091007 - Finance tables_091106 - 2010 Financial tables and graphs vs 1.0_100719 - Financial tables and graphs" xfId="197"/>
    <cellStyle name="_Column4_091007 - Finance tables_091106 - 2010 Financial tables and graphs vs 1.0_110124 - Financial tables and graphs" xfId="198"/>
    <cellStyle name="_Column4_091030 - Finance tables" xfId="199"/>
    <cellStyle name="_Column4_091030 - Finance tables_091106 - 2010 Financial tables and graphs vs 1.0" xfId="200"/>
    <cellStyle name="_Column4_091030 - Finance tables_091106 - 2010 Financial tables and graphs vs 1.0_100419 - Financial tables and graphs" xfId="201"/>
    <cellStyle name="_Column4_091030 - Finance tables_091106 - 2010 Financial tables and graphs vs 1.0_100427 - Financial tables and graphs" xfId="202"/>
    <cellStyle name="_Column4_091030 - Finance tables_091106 - 2010 Financial tables and graphs vs 1.0_100504 - Financial tables and graphs (broken link)" xfId="203"/>
    <cellStyle name="_Column4_091030 - Finance tables_091106 - 2010 Financial tables and graphs vs 1.0_100713 - 2010 H1 estimate" xfId="204"/>
    <cellStyle name="_Column4_091030 - Finance tables_091106 - 2010 Financial tables and graphs vs 1.0_100719 - Financial tables and graphs" xfId="205"/>
    <cellStyle name="_Column4_091030 - Finance tables_091106 - 2010 Financial tables and graphs vs 1.0_110124 - Financial tables and graphs" xfId="206"/>
    <cellStyle name="_Column4_091102 - 2010 Financial tables and graphs" xfId="207"/>
    <cellStyle name="_Column4_ASI Region" xfId="208"/>
    <cellStyle name="_Column4_Comments" xfId="209"/>
    <cellStyle name="_Column4_Detail Structure TB II" xfId="210"/>
    <cellStyle name="_Column4_Detail Structure TB II_091005 Regional Retrieve Budget 2010 (pointe noire moved)" xfId="211"/>
    <cellStyle name="_Column4_Detail Structure TB II_091005 Regional Retrieve Budget 2010 (pointe noire moved)_100419 - Financial tables and graphs" xfId="212"/>
    <cellStyle name="_Column4_Detail Structure TB II_091005 Regional Retrieve Budget 2010 (pointe noire moved)_100427 - Financial tables and graphs" xfId="213"/>
    <cellStyle name="_Column4_Detail Structure TB II_091005 Regional Retrieve Budget 2010 (pointe noire moved)_100504 - Financial tables and graphs (broken link)" xfId="214"/>
    <cellStyle name="_Column4_Detail Structure TB II_091005 Regional Retrieve Budget 2010 (pointe noire moved)_100713 - 2010 H1 estimate" xfId="215"/>
    <cellStyle name="_Column4_Detail Structure TB II_091005 Regional Retrieve Budget 2010 (pointe noire moved)_100719 - Financial tables and graphs" xfId="216"/>
    <cellStyle name="_Column4_Detail Structure TB II_091005 Regional Retrieve Budget 2010 (pointe noire moved)_110124 - Financial tables and graphs" xfId="217"/>
    <cellStyle name="_Column4_Detail Structure TB II_091007 - Finance tables" xfId="218"/>
    <cellStyle name="_Column4_Detail Structure TB II_091007 - Finance tables_091106 - 2010 Financial tables and graphs vs 1.0" xfId="219"/>
    <cellStyle name="_Column4_Detail Structure TB II_091007 - Finance tables_091106 - 2010 Financial tables and graphs vs 1.0_100419 - Financial tables and graphs" xfId="220"/>
    <cellStyle name="_Column4_Detail Structure TB II_091007 - Finance tables_091106 - 2010 Financial tables and graphs vs 1.0_100427 - Financial tables and graphs" xfId="221"/>
    <cellStyle name="_Column4_Detail Structure TB II_091007 - Finance tables_091106 - 2010 Financial tables and graphs vs 1.0_100504 - Financial tables and graphs (broken link)" xfId="222"/>
    <cellStyle name="_Column4_Detail Structure TB II_091007 - Finance tables_091106 - 2010 Financial tables and graphs vs 1.0_100713 - 2010 H1 estimate" xfId="223"/>
    <cellStyle name="_Column4_Detail Structure TB II_091007 - Finance tables_091106 - 2010 Financial tables and graphs vs 1.0_100719 - Financial tables and graphs" xfId="224"/>
    <cellStyle name="_Column4_Detail Structure TB II_091007 - Finance tables_091106 - 2010 Financial tables and graphs vs 1.0_110124 - Financial tables and graphs" xfId="225"/>
    <cellStyle name="_Column4_Detail Structure TB II_091030 - Finance tables" xfId="226"/>
    <cellStyle name="_Column4_Detail Structure TB II_091030 - Finance tables_091106 - 2010 Financial tables and graphs vs 1.0" xfId="227"/>
    <cellStyle name="_Column4_Detail Structure TB II_091030 - Finance tables_091106 - 2010 Financial tables and graphs vs 1.0_100419 - Financial tables and graphs" xfId="228"/>
    <cellStyle name="_Column4_Detail Structure TB II_091030 - Finance tables_091106 - 2010 Financial tables and graphs vs 1.0_100427 - Financial tables and graphs" xfId="229"/>
    <cellStyle name="_Column4_Detail Structure TB II_091030 - Finance tables_091106 - 2010 Financial tables and graphs vs 1.0_100504 - Financial tables and graphs (broken link)" xfId="230"/>
    <cellStyle name="_Column4_Detail Structure TB II_091030 - Finance tables_091106 - 2010 Financial tables and graphs vs 1.0_100713 - 2010 H1 estimate" xfId="231"/>
    <cellStyle name="_Column4_Detail Structure TB II_091030 - Finance tables_091106 - 2010 Financial tables and graphs vs 1.0_100719 - Financial tables and graphs" xfId="232"/>
    <cellStyle name="_Column4_Detail Structure TB II_091030 - Finance tables_091106 - 2010 Financial tables and graphs vs 1.0_110124 - Financial tables and graphs" xfId="233"/>
    <cellStyle name="_Column4_Detail Structure TB II_091102 - 2010 Financial tables and graphs" xfId="234"/>
    <cellStyle name="_Column4_Detail Structure TB II_ASI Region" xfId="235"/>
    <cellStyle name="_Column4_Detail Structure TB II_Comments" xfId="236"/>
    <cellStyle name="_Column4_Detail Structure TB II_Financial tables and graphs" xfId="237"/>
    <cellStyle name="_Column4_Detail Structure TB II_Financial tables and graphs_091116 - Finance tables (BROKEN LINK)" xfId="238"/>
    <cellStyle name="_Column4_Detail Structure TB II_Financial tables and graphs_100419 - Financial tables and graphs" xfId="239"/>
    <cellStyle name="_Column4_Detail Structure TB II_Financial tables and graphs_100427 - Financial tables and graphs" xfId="240"/>
    <cellStyle name="_Column4_Detail Structure TB II_Financial tables and graphs_100504 - Financial tables and graphs (broken link)" xfId="241"/>
    <cellStyle name="_Column4_Detail Structure TB II_Financial tables and graphs_100713 - 2010 H1 estimate" xfId="242"/>
    <cellStyle name="_Column4_Detail Structure TB II_Financial tables and graphs_100719 - Financial tables and graphs" xfId="243"/>
    <cellStyle name="_Column4_Detail Structure TB II_Financial tables and graphs_110124 - Financial tables and graphs" xfId="244"/>
    <cellStyle name="_Column4_Detail Structure TB II_NEW T - FYE September input request model (done)" xfId="245"/>
    <cellStyle name="_Column4_Detail Structure TB II_OTHER - FYE September input request model (done)" xfId="246"/>
    <cellStyle name="_Column4_Detail Structure TB II_Terminals CFROI- Ownership refreshed-September" xfId="247"/>
    <cellStyle name="_Column4_Detail Structure TB II_Terminals CFROI- Ownership refreshed-September_100419 - Financial tables and graphs" xfId="248"/>
    <cellStyle name="_Column4_Detail Structure TB II_Terminals CFROI- Ownership refreshed-September_100427 - Financial tables and graphs" xfId="249"/>
    <cellStyle name="_Column4_Detail Structure TB II_Terminals CFROI- Ownership refreshed-September_100504 - Financial tables and graphs (broken link)" xfId="250"/>
    <cellStyle name="_Column4_Detail Structure TB II_Terminals CFROI- Ownership refreshed-September_100713 - 2010 H1 estimate" xfId="251"/>
    <cellStyle name="_Column4_Detail Structure TB II_Terminals CFROI- Ownership refreshed-September_100719 - Financial tables and graphs" xfId="252"/>
    <cellStyle name="_Column4_Detail Structure TB II_Terminals CFROI- Ownership refreshed-September_110124 - Financial tables and graphs" xfId="253"/>
    <cellStyle name="_Column4_Detail Structure TB II_Terminals CFROI- Template Bud2010 v2" xfId="254"/>
    <cellStyle name="_Column4_Detail Structure TB II_Terminals CFROI- Template Bud2010 v2_100419 - Financial tables and graphs" xfId="255"/>
    <cellStyle name="_Column4_Detail Structure TB II_Terminals CFROI- Template Bud2010 v2_100427 - Financial tables and graphs" xfId="256"/>
    <cellStyle name="_Column4_Detail Structure TB II_Terminals CFROI- Template Bud2010 v2_100504 - Financial tables and graphs (broken link)" xfId="257"/>
    <cellStyle name="_Column4_Detail Structure TB II_Terminals CFROI- Template Bud2010 v2_100713 - 2010 H1 estimate" xfId="258"/>
    <cellStyle name="_Column4_Detail Structure TB II_Terminals CFROI- Template Bud2010 v2_100719 - Financial tables and graphs" xfId="259"/>
    <cellStyle name="_Column4_Detail Structure TB II_Terminals CFROI- Template Bud2010 v2_110124 - Financial tables and graphs" xfId="260"/>
    <cellStyle name="_Column4_Detail Structure TB II_Upside_Downside" xfId="261"/>
    <cellStyle name="_Column4_Financial tables and graphs" xfId="262"/>
    <cellStyle name="_Column4_Financial tables and graphs_091116 - Finance tables (BROKEN LINK)" xfId="263"/>
    <cellStyle name="_Column4_Financial tables and graphs_100419 - Financial tables and graphs" xfId="264"/>
    <cellStyle name="_Column4_Financial tables and graphs_100427 - Financial tables and graphs" xfId="265"/>
    <cellStyle name="_Column4_Financial tables and graphs_100504 - Financial tables and graphs (broken link)" xfId="266"/>
    <cellStyle name="_Column4_Financial tables and graphs_100713 - 2010 H1 estimate" xfId="267"/>
    <cellStyle name="_Column4_Financial tables and graphs_100719 - Financial tables and graphs" xfId="268"/>
    <cellStyle name="_Column4_Financial tables and graphs_110124 - Financial tables and graphs" xfId="269"/>
    <cellStyle name="_Column4_NEW T - FYE September input request model (done)" xfId="270"/>
    <cellStyle name="_Column4_OTHER - FYE September input request model (done)" xfId="271"/>
    <cellStyle name="_Column4_Structure_2004_05" xfId="272"/>
    <cellStyle name="_Column4_Structure_2004_05_Terminals CFROI- Template Bud2010 v2" xfId="273"/>
    <cellStyle name="_Column4_Terminals CFROI- Ownership refreshed-September" xfId="274"/>
    <cellStyle name="_Column4_Terminals CFROI- Ownership refreshed-September_100419 - Financial tables and graphs" xfId="275"/>
    <cellStyle name="_Column4_Terminals CFROI- Ownership refreshed-September_100427 - Financial tables and graphs" xfId="276"/>
    <cellStyle name="_Column4_Terminals CFROI- Ownership refreshed-September_100504 - Financial tables and graphs (broken link)" xfId="277"/>
    <cellStyle name="_Column4_Terminals CFROI- Ownership refreshed-September_100713 - 2010 H1 estimate" xfId="278"/>
    <cellStyle name="_Column4_Terminals CFROI- Ownership refreshed-September_100719 - Financial tables and graphs" xfId="279"/>
    <cellStyle name="_Column4_Terminals CFROI- Ownership refreshed-September_110124 - Financial tables and graphs" xfId="280"/>
    <cellStyle name="_Column4_Terminals CFROI- Template Bud2010 v2" xfId="281"/>
    <cellStyle name="_Column4_Terminals CFROI- Template Bud2010 v2_100419 - Financial tables and graphs" xfId="282"/>
    <cellStyle name="_Column4_Terminals CFROI- Template Bud2010 v2_100427 - Financial tables and graphs" xfId="283"/>
    <cellStyle name="_Column4_Terminals CFROI- Template Bud2010 v2_100504 - Financial tables and graphs (broken link)" xfId="284"/>
    <cellStyle name="_Column4_Terminals CFROI- Template Bud2010 v2_100713 - 2010 H1 estimate" xfId="285"/>
    <cellStyle name="_Column4_Terminals CFROI- Template Bud2010 v2_100719 - Financial tables and graphs" xfId="286"/>
    <cellStyle name="_Column4_Terminals CFROI- Template Bud2010 v2_110124 - Financial tables and graphs" xfId="287"/>
    <cellStyle name="_Column4_Upside_Downside" xfId="288"/>
    <cellStyle name="_Column5" xfId="289"/>
    <cellStyle name="_Column5_Detail Structure TB II" xfId="290"/>
    <cellStyle name="_Column5_Structure_2004_05" xfId="291"/>
    <cellStyle name="_Column5_Structure_2004_05_Terminals CFROI- Template Bud2010 v2" xfId="292"/>
    <cellStyle name="_Column6" xfId="293"/>
    <cellStyle name="_Column6_Detail Structure TB II" xfId="294"/>
    <cellStyle name="_Column6_Structure_2004_05" xfId="295"/>
    <cellStyle name="_Column6_Structure_2004_05_Terminals CFROI- Template Bud2010 v2" xfId="296"/>
    <cellStyle name="_Column7" xfId="297"/>
    <cellStyle name="_Column7_Detail Structure TB II" xfId="298"/>
    <cellStyle name="_Column7_Structure_2004_05" xfId="299"/>
    <cellStyle name="_Column7_Structure_2004_05_Terminals CFROI- Template Bud2010 v2" xfId="300"/>
    <cellStyle name="_Comment" xfId="301"/>
    <cellStyle name="_Comments" xfId="302"/>
    <cellStyle name="_Corporate Costs Presentation" xfId="303"/>
    <cellStyle name="_Data" xfId="304"/>
    <cellStyle name="_Data 2" xfId="305"/>
    <cellStyle name="_Data_091005 Regional Retrieve Budget 2010 (pointe noire moved)" xfId="306"/>
    <cellStyle name="_Data_091007 - Finance tables" xfId="307"/>
    <cellStyle name="_Data_091019 - Financial tables and graphsVS 1.0" xfId="308"/>
    <cellStyle name="_Data_091030 - Finance tables" xfId="309"/>
    <cellStyle name="_Data_091030 - Financial tables and graphs" xfId="310"/>
    <cellStyle name="_Data_091102 - 2010 Financial tables and graphs" xfId="311"/>
    <cellStyle name="_Data_091106 - 2010 Financial tables and graphs vs 1.0" xfId="312"/>
    <cellStyle name="_Data_091116 - Finance tables (BROKEN LINK)" xfId="313"/>
    <cellStyle name="_Data_100105 - Financial tables and graphsVS 1.0" xfId="314"/>
    <cellStyle name="_Data_100125 - workbook 2009 (version CML)" xfId="315"/>
    <cellStyle name="_Data_100419 - Financial tables and graphs" xfId="316"/>
    <cellStyle name="_Data_100427 - Financial tables and graphs" xfId="317"/>
    <cellStyle name="_Data_100504 - Financial tables and graphs (broken link)" xfId="318"/>
    <cellStyle name="_Data_100713 - 2010 H1 estimate" xfId="319"/>
    <cellStyle name="_Data_100719 - Financial tables and graphs" xfId="320"/>
    <cellStyle name="_Data_110105 - Financial tables and graphsVS 1.0" xfId="321"/>
    <cellStyle name="_Data_110124 - Financial tables and graphs" xfId="322"/>
    <cellStyle name="_Data_110126 - Financial tables and graphsVS 1.0" xfId="323"/>
    <cellStyle name="_Data_110128 - Financial tables and graphsVS 1.0" xfId="324"/>
    <cellStyle name="_Data_Detail Structure TB II" xfId="325"/>
    <cellStyle name="_Data_Detail Structure TB II_091005 Regional Retrieve Budget 2010 (pointe noire moved)" xfId="326"/>
    <cellStyle name="_Data_Detail Structure TB II_091007 - Finance tables" xfId="327"/>
    <cellStyle name="_Data_Detail Structure TB II_091019 - Financial tables and graphsVS 1.0" xfId="328"/>
    <cellStyle name="_Data_Detail Structure TB II_091030 - Finance tables" xfId="329"/>
    <cellStyle name="_Data_Detail Structure TB II_091030 - Financial tables and graphs" xfId="330"/>
    <cellStyle name="_Data_Detail Structure TB II_091102 - 2010 Financial tables and graphs" xfId="331"/>
    <cellStyle name="_Data_Detail Structure TB II_091106 - 2010 Financial tables and graphs vs 1.0" xfId="332"/>
    <cellStyle name="_Data_Detail Structure TB II_091116 - Finance tables (BROKEN LINK)" xfId="333"/>
    <cellStyle name="_Data_Detail Structure TB II_100105 - Financial tables and graphsVS 1.0" xfId="334"/>
    <cellStyle name="_Data_Detail Structure TB II_100125 - workbook 2009 (version CML)" xfId="335"/>
    <cellStyle name="_Data_Detail Structure TB II_100419 - Financial tables and graphs" xfId="336"/>
    <cellStyle name="_Data_Detail Structure TB II_100427 - Financial tables and graphs" xfId="337"/>
    <cellStyle name="_Data_Detail Structure TB II_100504 - Financial tables and graphs (broken link)" xfId="338"/>
    <cellStyle name="_Data_Detail Structure TB II_100713 - 2010 H1 estimate" xfId="339"/>
    <cellStyle name="_Data_Detail Structure TB II_100719 - Financial tables and graphs" xfId="340"/>
    <cellStyle name="_Data_Detail Structure TB II_110105 - Financial tables and graphsVS 1.0" xfId="341"/>
    <cellStyle name="_Data_Detail Structure TB II_110124 - Financial tables and graphs" xfId="342"/>
    <cellStyle name="_Data_Detail Structure TB II_110126 - Financial tables and graphsVS 1.0" xfId="343"/>
    <cellStyle name="_Data_Detail Structure TB II_110128 - Financial tables and graphsVS 1.0" xfId="344"/>
    <cellStyle name="_Data_Detail Structure TB II_Financial tables and graphs" xfId="345"/>
    <cellStyle name="_Data_Detail Structure TB II_Terminals CFROI- Ownership refreshed-September" xfId="346"/>
    <cellStyle name="_Data_Detail Structure TB II_Terminals CFROI- Template Bud2010 v2" xfId="347"/>
    <cellStyle name="_Data_Financial tables and graphs" xfId="348"/>
    <cellStyle name="_Data_Structure_2004_05" xfId="349"/>
    <cellStyle name="_Data_Structure_2004_05_Terminals CFROI- Template Bud2010 v2" xfId="350"/>
    <cellStyle name="_Data_Terminals CFROI- Ownership refreshed-September" xfId="351"/>
    <cellStyle name="_Data_Terminals CFROI- Template Bud2010 v2" xfId="352"/>
    <cellStyle name="_EBT per activity" xfId="353"/>
    <cellStyle name="_FYE Overview" xfId="354"/>
    <cellStyle name="_HC&amp;Productivity template for budget 2006" xfId="355"/>
    <cellStyle name="_Header" xfId="356"/>
    <cellStyle name="_Header_Detail Structure TB II" xfId="357"/>
    <cellStyle name="_Header_Structure_2004_05" xfId="358"/>
    <cellStyle name="_Header_Structure_2004_05_091005 Regional Retrieve Budget 2010 (pointe noire moved)" xfId="359"/>
    <cellStyle name="_Header_Structure_2004_05_091007 - Finance tables" xfId="360"/>
    <cellStyle name="_Header_Structure_2004_05_091019 - Financial tables and graphsVS 1.0" xfId="361"/>
    <cellStyle name="_Header_Structure_2004_05_091030 - Finance tables" xfId="362"/>
    <cellStyle name="_Header_Structure_2004_05_091030 - Financial tables and graphs" xfId="363"/>
    <cellStyle name="_Header_Structure_2004_05_091102 - 2010 Financial tables and graphs" xfId="364"/>
    <cellStyle name="_Header_Structure_2004_05_091106 - 2010 Financial tables and graphs vs 1.0" xfId="365"/>
    <cellStyle name="_Header_Structure_2004_05_091116 - Finance tables (BROKEN LINK)" xfId="366"/>
    <cellStyle name="_Header_Structure_2004_05_100105 - Financial tables and graphsVS 1.0" xfId="367"/>
    <cellStyle name="_Header_Structure_2004_05_100125 - workbook 2009 (version CML)" xfId="368"/>
    <cellStyle name="_Header_Structure_2004_05_100419 - Financial tables and graphs" xfId="369"/>
    <cellStyle name="_Header_Structure_2004_05_100427 - Financial tables and graphs" xfId="370"/>
    <cellStyle name="_Header_Structure_2004_05_100504 - Financial tables and graphs (broken link)" xfId="371"/>
    <cellStyle name="_Header_Structure_2004_05_100713 - 2010 H1 estimate" xfId="372"/>
    <cellStyle name="_Header_Structure_2004_05_100719 - Financial tables and graphs" xfId="373"/>
    <cellStyle name="_Header_Structure_2004_05_110105 - Financial tables and graphsVS 1.0" xfId="374"/>
    <cellStyle name="_Header_Structure_2004_05_110124 - Financial tables and graphs" xfId="375"/>
    <cellStyle name="_Header_Structure_2004_05_110126 - Financial tables and graphsVS 1.0" xfId="376"/>
    <cellStyle name="_Header_Structure_2004_05_110128 - Financial tables and graphsVS 1.0" xfId="377"/>
    <cellStyle name="_Header_Structure_2004_05_Financial tables and graphs" xfId="378"/>
    <cellStyle name="_Header_Structure_2004_05_Terminals CFROI- Ownership refreshed-September" xfId="379"/>
    <cellStyle name="_Header_Structure_2004_05_Terminals CFROI- Template Bud2010 v2" xfId="380"/>
    <cellStyle name="_Hidden" xfId="381"/>
    <cellStyle name="_IEL volume per top 15 client" xfId="382"/>
    <cellStyle name="_IELVOL" xfId="383"/>
    <cellStyle name="_Improving profitability in LOG - GCA (2)" xfId="384"/>
    <cellStyle name="_Improving profitabillity in LOG - CEU" xfId="385"/>
    <cellStyle name="_Investment lists Container 0707 NEA" xfId="386"/>
    <cellStyle name="_LAM operating costs FYE September" xfId="387"/>
    <cellStyle name="_Logistics HC Report Aug 08 (2)" xfId="388"/>
    <cellStyle name="_Logistics HC Report Aug 08 (2)_EBT per activity" xfId="389"/>
    <cellStyle name="_Logistics HC Report Aug 08 (2)_FYE Overview" xfId="390"/>
    <cellStyle name="_November Monthly report  Financial Overview" xfId="391"/>
    <cellStyle name="_November Monthly report  Financial Overview_EBT per activity" xfId="392"/>
    <cellStyle name="_November Monthly report  Financial Overview_FYE Overview" xfId="393"/>
    <cellStyle name="_Region monthly report template (S92V2)" xfId="394"/>
    <cellStyle name="_Region monthly report template (S92V2)_EBT per activity" xfId="395"/>
    <cellStyle name="_Region monthly report template (S92V2)_FYE Overview" xfId="396"/>
    <cellStyle name="_Row1" xfId="397"/>
    <cellStyle name="_Row1_091005 Regional Retrieve Budget 2010 (pointe noire moved)" xfId="398"/>
    <cellStyle name="_Row1_091005 Regional Retrieve Budget 2010 (pointe noire moved)_100419 - Financial tables and graphs" xfId="399"/>
    <cellStyle name="_Row1_091005 Regional Retrieve Budget 2010 (pointe noire moved)_100427 - Financial tables and graphs" xfId="400"/>
    <cellStyle name="_Row1_091005 Regional Retrieve Budget 2010 (pointe noire moved)_100504 - Financial tables and graphs (broken link)" xfId="401"/>
    <cellStyle name="_Row1_091005 Regional Retrieve Budget 2010 (pointe noire moved)_100713 - 2010 H1 estimate" xfId="402"/>
    <cellStyle name="_Row1_091005 Regional Retrieve Budget 2010 (pointe noire moved)_100719 - Financial tables and graphs" xfId="403"/>
    <cellStyle name="_Row1_091005 Regional Retrieve Budget 2010 (pointe noire moved)_110124 - Financial tables and graphs" xfId="404"/>
    <cellStyle name="_Row1_091007 - Finance tables" xfId="405"/>
    <cellStyle name="_Row1_091007 - Finance tables_100419 - Financial tables and graphs" xfId="406"/>
    <cellStyle name="_Row1_091007 - Finance tables_100427 - Financial tables and graphs" xfId="407"/>
    <cellStyle name="_Row1_091007 - Finance tables_100504 - Financial tables and graphs (broken link)" xfId="408"/>
    <cellStyle name="_Row1_091007 - Finance tables_100713 - 2010 H1 estimate" xfId="409"/>
    <cellStyle name="_Row1_091007 - Finance tables_100719 - Financial tables and graphs" xfId="410"/>
    <cellStyle name="_Row1_091007 - Finance tables_110124 - Financial tables and graphs" xfId="411"/>
    <cellStyle name="_Row1_091030 - Finance tables" xfId="412"/>
    <cellStyle name="_Row1_091030 - Finance tables_100419 - Financial tables and graphs" xfId="413"/>
    <cellStyle name="_Row1_091030 - Finance tables_100427 - Financial tables and graphs" xfId="414"/>
    <cellStyle name="_Row1_091030 - Finance tables_100504 - Financial tables and graphs (broken link)" xfId="415"/>
    <cellStyle name="_Row1_091030 - Finance tables_100713 - 2010 H1 estimate" xfId="416"/>
    <cellStyle name="_Row1_091030 - Finance tables_100719 - Financial tables and graphs" xfId="417"/>
    <cellStyle name="_Row1_091030 - Finance tables_110124 - Financial tables and graphs" xfId="418"/>
    <cellStyle name="_Row1_091102 - 2010 Financial tables and graphs" xfId="419"/>
    <cellStyle name="_Row1_091116 - Finance tables (BROKEN LINK)" xfId="420"/>
    <cellStyle name="_Row1_091116 - Finance tables (BROKEN LINK)_100419 - Financial tables and graphs" xfId="421"/>
    <cellStyle name="_Row1_091116 - Finance tables (BROKEN LINK)_100427 - Financial tables and graphs" xfId="422"/>
    <cellStyle name="_Row1_091116 - Finance tables (BROKEN LINK)_100504 - Financial tables and graphs (broken link)" xfId="423"/>
    <cellStyle name="_Row1_091116 - Finance tables (BROKEN LINK)_100713 - 2010 H1 estimate" xfId="424"/>
    <cellStyle name="_Row1_091116 - Finance tables (BROKEN LINK)_100719 - Financial tables and graphs" xfId="425"/>
    <cellStyle name="_Row1_091116 - Finance tables (BROKEN LINK)_110124 - Financial tables and graphs" xfId="426"/>
    <cellStyle name="_Row1_100125 - workbook 2009 (version CML)" xfId="427"/>
    <cellStyle name="_Row1_100125 - workbook 2009 (version CML)_100419 - Financial tables and graphs" xfId="428"/>
    <cellStyle name="_Row1_100125 - workbook 2009 (version CML)_100427 - Financial tables and graphs" xfId="429"/>
    <cellStyle name="_Row1_100125 - workbook 2009 (version CML)_100504 - Financial tables and graphs (broken link)" xfId="430"/>
    <cellStyle name="_Row1_100125 - workbook 2009 (version CML)_100713 - 2010 H1 estimate" xfId="431"/>
    <cellStyle name="_Row1_100125 - workbook 2009 (version CML)_100719 - Financial tables and graphs" xfId="432"/>
    <cellStyle name="_Row1_100125 - workbook 2009 (version CML)_110124 - Financial tables and graphs" xfId="433"/>
    <cellStyle name="_Row1_ASI Region" xfId="434"/>
    <cellStyle name="_Row1_Comments" xfId="435"/>
    <cellStyle name="_Row1_Cost split budget 2010" xfId="436"/>
    <cellStyle name="_Row1_Cost split budget 2010_100419 - Financial tables and graphs" xfId="437"/>
    <cellStyle name="_Row1_Cost split budget 2010_100427 - Financial tables and graphs" xfId="438"/>
    <cellStyle name="_Row1_Cost split budget 2010_100504 - Financial tables and graphs (broken link)" xfId="439"/>
    <cellStyle name="_Row1_Cost split budget 2010_100713 - 2010 H1 estimate" xfId="440"/>
    <cellStyle name="_Row1_Cost split budget 2010_100719 - Financial tables and graphs" xfId="441"/>
    <cellStyle name="_Row1_Cost split budget 2010_110124 - Financial tables and graphs" xfId="442"/>
    <cellStyle name="_Row1_Detail Structure TB II" xfId="443"/>
    <cellStyle name="_Row1_Detail Structure TB II_091005 Regional Retrieve Budget 2010 (pointe noire moved)" xfId="444"/>
    <cellStyle name="_Row1_Detail Structure TB II_091005 Regional Retrieve Budget 2010 (pointe noire moved)_100419 - Financial tables and graphs" xfId="445"/>
    <cellStyle name="_Row1_Detail Structure TB II_091005 Regional Retrieve Budget 2010 (pointe noire moved)_100427 - Financial tables and graphs" xfId="446"/>
    <cellStyle name="_Row1_Detail Structure TB II_091005 Regional Retrieve Budget 2010 (pointe noire moved)_100504 - Financial tables and graphs (broken link)" xfId="447"/>
    <cellStyle name="_Row1_Detail Structure TB II_091005 Regional Retrieve Budget 2010 (pointe noire moved)_100713 - 2010 H1 estimate" xfId="448"/>
    <cellStyle name="_Row1_Detail Structure TB II_091005 Regional Retrieve Budget 2010 (pointe noire moved)_100719 - Financial tables and graphs" xfId="449"/>
    <cellStyle name="_Row1_Detail Structure TB II_091005 Regional Retrieve Budget 2010 (pointe noire moved)_110124 - Financial tables and graphs" xfId="450"/>
    <cellStyle name="_Row1_Detail Structure TB II_091007 - Finance tables" xfId="451"/>
    <cellStyle name="_Row1_Detail Structure TB II_091007 - Finance tables_100419 - Financial tables and graphs" xfId="452"/>
    <cellStyle name="_Row1_Detail Structure TB II_091007 - Finance tables_100427 - Financial tables and graphs" xfId="453"/>
    <cellStyle name="_Row1_Detail Structure TB II_091007 - Finance tables_100504 - Financial tables and graphs (broken link)" xfId="454"/>
    <cellStyle name="_Row1_Detail Structure TB II_091007 - Finance tables_100713 - 2010 H1 estimate" xfId="455"/>
    <cellStyle name="_Row1_Detail Structure TB II_091007 - Finance tables_100719 - Financial tables and graphs" xfId="456"/>
    <cellStyle name="_Row1_Detail Structure TB II_091007 - Finance tables_110124 - Financial tables and graphs" xfId="457"/>
    <cellStyle name="_Row1_Detail Structure TB II_091030 - Finance tables" xfId="458"/>
    <cellStyle name="_Row1_Detail Structure TB II_091030 - Finance tables_100419 - Financial tables and graphs" xfId="459"/>
    <cellStyle name="_Row1_Detail Structure TB II_091030 - Finance tables_100427 - Financial tables and graphs" xfId="460"/>
    <cellStyle name="_Row1_Detail Structure TB II_091030 - Finance tables_100504 - Financial tables and graphs (broken link)" xfId="461"/>
    <cellStyle name="_Row1_Detail Structure TB II_091030 - Finance tables_100713 - 2010 H1 estimate" xfId="462"/>
    <cellStyle name="_Row1_Detail Structure TB II_091030 - Finance tables_100719 - Financial tables and graphs" xfId="463"/>
    <cellStyle name="_Row1_Detail Structure TB II_091030 - Finance tables_110124 - Financial tables and graphs" xfId="464"/>
    <cellStyle name="_Row1_Detail Structure TB II_091102 - 2010 Financial tables and graphs" xfId="465"/>
    <cellStyle name="_Row1_Detail Structure TB II_091116 - Finance tables (BROKEN LINK)" xfId="466"/>
    <cellStyle name="_Row1_Detail Structure TB II_091116 - Finance tables (BROKEN LINK)_100419 - Financial tables and graphs" xfId="467"/>
    <cellStyle name="_Row1_Detail Structure TB II_091116 - Finance tables (BROKEN LINK)_100427 - Financial tables and graphs" xfId="468"/>
    <cellStyle name="_Row1_Detail Structure TB II_091116 - Finance tables (BROKEN LINK)_100504 - Financial tables and graphs (broken link)" xfId="469"/>
    <cellStyle name="_Row1_Detail Structure TB II_091116 - Finance tables (BROKEN LINK)_100713 - 2010 H1 estimate" xfId="470"/>
    <cellStyle name="_Row1_Detail Structure TB II_091116 - Finance tables (BROKEN LINK)_100719 - Financial tables and graphs" xfId="471"/>
    <cellStyle name="_Row1_Detail Structure TB II_091116 - Finance tables (BROKEN LINK)_110124 - Financial tables and graphs" xfId="472"/>
    <cellStyle name="_Row1_Detail Structure TB II_100125 - workbook 2009 (version CML)" xfId="473"/>
    <cellStyle name="_Row1_Detail Structure TB II_100125 - workbook 2009 (version CML)_100419 - Financial tables and graphs" xfId="474"/>
    <cellStyle name="_Row1_Detail Structure TB II_100125 - workbook 2009 (version CML)_100427 - Financial tables and graphs" xfId="475"/>
    <cellStyle name="_Row1_Detail Structure TB II_100125 - workbook 2009 (version CML)_100504 - Financial tables and graphs (broken link)" xfId="476"/>
    <cellStyle name="_Row1_Detail Structure TB II_100125 - workbook 2009 (version CML)_100713 - 2010 H1 estimate" xfId="477"/>
    <cellStyle name="_Row1_Detail Structure TB II_100125 - workbook 2009 (version CML)_100719 - Financial tables and graphs" xfId="478"/>
    <cellStyle name="_Row1_Detail Structure TB II_100125 - workbook 2009 (version CML)_110124 - Financial tables and graphs" xfId="479"/>
    <cellStyle name="_Row1_Detail Structure TB II_ASI Region" xfId="480"/>
    <cellStyle name="_Row1_Detail Structure TB II_Comments" xfId="481"/>
    <cellStyle name="_Row1_Detail Structure TB II_Cost split budget 2010" xfId="482"/>
    <cellStyle name="_Row1_Detail Structure TB II_Cost split budget 2010_100419 - Financial tables and graphs" xfId="483"/>
    <cellStyle name="_Row1_Detail Structure TB II_Cost split budget 2010_100427 - Financial tables and graphs" xfId="484"/>
    <cellStyle name="_Row1_Detail Structure TB II_Cost split budget 2010_100504 - Financial tables and graphs (broken link)" xfId="485"/>
    <cellStyle name="_Row1_Detail Structure TB II_Cost split budget 2010_100713 - 2010 H1 estimate" xfId="486"/>
    <cellStyle name="_Row1_Detail Structure TB II_Cost split budget 2010_100719 - Financial tables and graphs" xfId="487"/>
    <cellStyle name="_Row1_Detail Structure TB II_Cost split budget 2010_110124 - Financial tables and graphs" xfId="488"/>
    <cellStyle name="_Row1_Detail Structure TB II_Financial tables and graphs" xfId="489"/>
    <cellStyle name="_Row1_Detail Structure TB II_Financial tables and graphs_100419 - Financial tables and graphs" xfId="490"/>
    <cellStyle name="_Row1_Detail Structure TB II_Financial tables and graphs_100427 - Financial tables and graphs" xfId="491"/>
    <cellStyle name="_Row1_Detail Structure TB II_Financial tables and graphs_100504 - Financial tables and graphs (broken link)" xfId="492"/>
    <cellStyle name="_Row1_Detail Structure TB II_Financial tables and graphs_100713 - 2010 H1 estimate" xfId="493"/>
    <cellStyle name="_Row1_Detail Structure TB II_Financial tables and graphs_100719 - Financial tables and graphs" xfId="494"/>
    <cellStyle name="_Row1_Detail Structure TB II_Financial tables and graphs_110124 - Financial tables and graphs" xfId="495"/>
    <cellStyle name="_Row1_Detail Structure TB II_NEW T - FYE September input request model (done)" xfId="496"/>
    <cellStyle name="_Row1_Detail Structure TB II_OTHER - FYE September input request model (done)" xfId="497"/>
    <cellStyle name="_Row1_Detail Structure TB II_Terminals CFROI- Ownership refreshed-September" xfId="498"/>
    <cellStyle name="_Row1_Detail Structure TB II_Terminals CFROI- Ownership refreshed-September_100419 - Financial tables and graphs" xfId="499"/>
    <cellStyle name="_Row1_Detail Structure TB II_Terminals CFROI- Ownership refreshed-September_100427 - Financial tables and graphs" xfId="500"/>
    <cellStyle name="_Row1_Detail Structure TB II_Terminals CFROI- Ownership refreshed-September_100504 - Financial tables and graphs (broken link)" xfId="501"/>
    <cellStyle name="_Row1_Detail Structure TB II_Terminals CFROI- Ownership refreshed-September_100713 - 2010 H1 estimate" xfId="502"/>
    <cellStyle name="_Row1_Detail Structure TB II_Terminals CFROI- Ownership refreshed-September_100719 - Financial tables and graphs" xfId="503"/>
    <cellStyle name="_Row1_Detail Structure TB II_Terminals CFROI- Ownership refreshed-September_110124 - Financial tables and graphs" xfId="504"/>
    <cellStyle name="_Row1_Detail Structure TB II_Terminals CFROI- Template Bud2010 v2" xfId="505"/>
    <cellStyle name="_Row1_Detail Structure TB II_Terminals CFROI- Template Bud2010 v2_100419 - Financial tables and graphs" xfId="506"/>
    <cellStyle name="_Row1_Detail Structure TB II_Terminals CFROI- Template Bud2010 v2_100427 - Financial tables and graphs" xfId="507"/>
    <cellStyle name="_Row1_Detail Structure TB II_Terminals CFROI- Template Bud2010 v2_100504 - Financial tables and graphs (broken link)" xfId="508"/>
    <cellStyle name="_Row1_Detail Structure TB II_Terminals CFROI- Template Bud2010 v2_100713 - 2010 H1 estimate" xfId="509"/>
    <cellStyle name="_Row1_Detail Structure TB II_Terminals CFROI- Template Bud2010 v2_100719 - Financial tables and graphs" xfId="510"/>
    <cellStyle name="_Row1_Detail Structure TB II_Terminals CFROI- Template Bud2010 v2_110124 - Financial tables and graphs" xfId="511"/>
    <cellStyle name="_Row1_Detail Structure TB II_Upside_Downside" xfId="512"/>
    <cellStyle name="_Row1_Financial tables and graphs" xfId="513"/>
    <cellStyle name="_Row1_Financial tables and graphs_100419 - Financial tables and graphs" xfId="514"/>
    <cellStyle name="_Row1_Financial tables and graphs_100427 - Financial tables and graphs" xfId="515"/>
    <cellStyle name="_Row1_Financial tables and graphs_100504 - Financial tables and graphs (broken link)" xfId="516"/>
    <cellStyle name="_Row1_Financial tables and graphs_100713 - 2010 H1 estimate" xfId="517"/>
    <cellStyle name="_Row1_Financial tables and graphs_100719 - Financial tables and graphs" xfId="518"/>
    <cellStyle name="_Row1_Financial tables and graphs_110124 - Financial tables and graphs" xfId="519"/>
    <cellStyle name="_Row1_NEW T - FYE September input request model (done)" xfId="520"/>
    <cellStyle name="_Row1_Notes_280503_final1_draft" xfId="521"/>
    <cellStyle name="_Row1_Notes_280503_final1_draft_Terminals CFROI- Template Bud2010 v2" xfId="522"/>
    <cellStyle name="_Row1_OTHER - FYE September input request model (done)" xfId="523"/>
    <cellStyle name="_Row1_Structure_2004_05" xfId="524"/>
    <cellStyle name="_Row1_Structure_2004_05_Terminals CFROI- Template Bud2010 v2" xfId="525"/>
    <cellStyle name="_Row1_Terminals CFROI- Ownership refreshed-September" xfId="526"/>
    <cellStyle name="_Row1_Terminals CFROI- Ownership refreshed-September_100419 - Financial tables and graphs" xfId="527"/>
    <cellStyle name="_Row1_Terminals CFROI- Ownership refreshed-September_100427 - Financial tables and graphs" xfId="528"/>
    <cellStyle name="_Row1_Terminals CFROI- Ownership refreshed-September_100504 - Financial tables and graphs (broken link)" xfId="529"/>
    <cellStyle name="_Row1_Terminals CFROI- Ownership refreshed-September_100713 - 2010 H1 estimate" xfId="530"/>
    <cellStyle name="_Row1_Terminals CFROI- Ownership refreshed-September_100719 - Financial tables and graphs" xfId="531"/>
    <cellStyle name="_Row1_Terminals CFROI- Ownership refreshed-September_110124 - Financial tables and graphs" xfId="532"/>
    <cellStyle name="_Row1_Terminals CFROI- Template Bud2010 v2" xfId="533"/>
    <cellStyle name="_Row1_Terminals CFROI- Template Bud2010 v2_100419 - Financial tables and graphs" xfId="534"/>
    <cellStyle name="_Row1_Terminals CFROI- Template Bud2010 v2_100427 - Financial tables and graphs" xfId="535"/>
    <cellStyle name="_Row1_Terminals CFROI- Template Bud2010 v2_100504 - Financial tables and graphs (broken link)" xfId="536"/>
    <cellStyle name="_Row1_Terminals CFROI- Template Bud2010 v2_100713 - 2010 H1 estimate" xfId="537"/>
    <cellStyle name="_Row1_Terminals CFROI- Template Bud2010 v2_100719 - Financial tables and graphs" xfId="538"/>
    <cellStyle name="_Row1_Terminals CFROI- Template Bud2010 v2_110124 - Financial tables and graphs" xfId="539"/>
    <cellStyle name="_Row1_Upside_Downside" xfId="540"/>
    <cellStyle name="_Row2" xfId="541"/>
    <cellStyle name="_Row2_Detail Structure TB II" xfId="542"/>
    <cellStyle name="_Row2_Länderreporting" xfId="543"/>
    <cellStyle name="_Row2_Länderreporting_Terminals CFROI- Template Bud2010 v2" xfId="544"/>
    <cellStyle name="_Row2_Structure_2004_05" xfId="545"/>
    <cellStyle name="_Row2_Structure_2004_05_Terminals CFROI- Template Bud2010 v2" xfId="546"/>
    <cellStyle name="_Row3" xfId="547"/>
    <cellStyle name="_Row3_Detail Structure TB II" xfId="548"/>
    <cellStyle name="_Row3_Länderreporting" xfId="549"/>
    <cellStyle name="_Row3_Länderreporting_Terminals CFROI- Template Bud2010 v2" xfId="550"/>
    <cellStyle name="_Row3_Structure_2004_05" xfId="551"/>
    <cellStyle name="_Row3_Structure_2004_05_Terminals CFROI- Template Bud2010 v2" xfId="552"/>
    <cellStyle name="_Row4" xfId="553"/>
    <cellStyle name="_Row4_091005 Regional Retrieve Budget 2010 (pointe noire moved)" xfId="554"/>
    <cellStyle name="_Row4_091007 - Finance tables" xfId="555"/>
    <cellStyle name="_Row4_091019 - Financial tables and graphsVS 1.0" xfId="556"/>
    <cellStyle name="_Row4_091030 - Finance tables" xfId="557"/>
    <cellStyle name="_Row4_091030 - Financial tables and graphs" xfId="558"/>
    <cellStyle name="_Row4_091102 - 2010 Financial tables and graphs" xfId="559"/>
    <cellStyle name="_Row4_091106 - 2010 Financial tables and graphs vs 1.0" xfId="560"/>
    <cellStyle name="_Row4_091116 - Finance tables (BROKEN LINK)" xfId="561"/>
    <cellStyle name="_Row4_100105 - Financial tables and graphsVS 1.0" xfId="562"/>
    <cellStyle name="_Row4_100125 - workbook 2009 (version CML)" xfId="563"/>
    <cellStyle name="_Row4_100419 - Financial tables and graphs" xfId="564"/>
    <cellStyle name="_Row4_100427 - Financial tables and graphs" xfId="565"/>
    <cellStyle name="_Row4_100504 - Financial tables and graphs (broken link)" xfId="566"/>
    <cellStyle name="_Row4_100713 - 2010 H1 estimate" xfId="567"/>
    <cellStyle name="_Row4_100719 - Financial tables and graphs" xfId="568"/>
    <cellStyle name="_Row4_110105 - Financial tables and graphsVS 1.0" xfId="569"/>
    <cellStyle name="_Row4_110124 - Financial tables and graphs" xfId="570"/>
    <cellStyle name="_Row4_110126 - Financial tables and graphsVS 1.0" xfId="571"/>
    <cellStyle name="_Row4_110128 - Financial tables and graphsVS 1.0" xfId="572"/>
    <cellStyle name="_Row4_Detail Structure TB II" xfId="573"/>
    <cellStyle name="_Row4_Detail Structure TB II_091005 Regional Retrieve Budget 2010 (pointe noire moved)" xfId="574"/>
    <cellStyle name="_Row4_Detail Structure TB II_091007 - Finance tables" xfId="575"/>
    <cellStyle name="_Row4_Detail Structure TB II_091019 - Financial tables and graphsVS 1.0" xfId="576"/>
    <cellStyle name="_Row4_Detail Structure TB II_091030 - Finance tables" xfId="577"/>
    <cellStyle name="_Row4_Detail Structure TB II_091030 - Financial tables and graphs" xfId="578"/>
    <cellStyle name="_Row4_Detail Structure TB II_091102 - 2010 Financial tables and graphs" xfId="579"/>
    <cellStyle name="_Row4_Detail Structure TB II_091106 - 2010 Financial tables and graphs vs 1.0" xfId="580"/>
    <cellStyle name="_Row4_Detail Structure TB II_091116 - Finance tables (BROKEN LINK)" xfId="581"/>
    <cellStyle name="_Row4_Detail Structure TB II_100105 - Financial tables and graphsVS 1.0" xfId="582"/>
    <cellStyle name="_Row4_Detail Structure TB II_100125 - workbook 2009 (version CML)" xfId="583"/>
    <cellStyle name="_Row4_Detail Structure TB II_100419 - Financial tables and graphs" xfId="584"/>
    <cellStyle name="_Row4_Detail Structure TB II_100427 - Financial tables and graphs" xfId="585"/>
    <cellStyle name="_Row4_Detail Structure TB II_100504 - Financial tables and graphs (broken link)" xfId="586"/>
    <cellStyle name="_Row4_Detail Structure TB II_100713 - 2010 H1 estimate" xfId="587"/>
    <cellStyle name="_Row4_Detail Structure TB II_100719 - Financial tables and graphs" xfId="588"/>
    <cellStyle name="_Row4_Detail Structure TB II_110105 - Financial tables and graphsVS 1.0" xfId="589"/>
    <cellStyle name="_Row4_Detail Structure TB II_110124 - Financial tables and graphs" xfId="590"/>
    <cellStyle name="_Row4_Detail Structure TB II_110126 - Financial tables and graphsVS 1.0" xfId="591"/>
    <cellStyle name="_Row4_Detail Structure TB II_110128 - Financial tables and graphsVS 1.0" xfId="592"/>
    <cellStyle name="_Row4_Detail Structure TB II_Financial tables and graphs" xfId="593"/>
    <cellStyle name="_Row4_Detail Structure TB II_Terminals CFROI- Ownership refreshed-September" xfId="594"/>
    <cellStyle name="_Row4_Detail Structure TB II_Terminals CFROI- Template Bud2010 v2" xfId="595"/>
    <cellStyle name="_Row4_Financial tables and graphs" xfId="596"/>
    <cellStyle name="_Row4_Länderreporting" xfId="597"/>
    <cellStyle name="_Row4_Länderreporting_Terminals CFROI- Template Bud2010 v2" xfId="598"/>
    <cellStyle name="_Row4_Structure_2004_05" xfId="599"/>
    <cellStyle name="_Row4_Structure_2004_05_Terminals CFROI- Template Bud2010 v2" xfId="600"/>
    <cellStyle name="_Row4_Terminals CFROI- Ownership refreshed-September" xfId="601"/>
    <cellStyle name="_Row4_Terminals CFROI- Template Bud2010 v2" xfId="602"/>
    <cellStyle name="_Row5" xfId="603"/>
    <cellStyle name="_Row5_Detail Structure TB II" xfId="604"/>
    <cellStyle name="_Row5_Länderreporting" xfId="605"/>
    <cellStyle name="_Row5_Länderreporting_Terminals CFROI- Template Bud2010 v2" xfId="606"/>
    <cellStyle name="_Row5_Structure_2004_05" xfId="607"/>
    <cellStyle name="_Row5_Structure_2004_05_Terminals CFROI- Template Bud2010 v2" xfId="608"/>
    <cellStyle name="_Row6" xfId="609"/>
    <cellStyle name="_Row6_Detail Structure TB II" xfId="610"/>
    <cellStyle name="_Row6_Länderreporting" xfId="611"/>
    <cellStyle name="_Row6_Länderreporting_Terminals CFROI- Template Bud2010 v2" xfId="612"/>
    <cellStyle name="_Row6_Structure_2004_05" xfId="613"/>
    <cellStyle name="_Row6_Structure_2004_05_Terminals CFROI- Template Bud2010 v2" xfId="614"/>
    <cellStyle name="_Row7" xfId="615"/>
    <cellStyle name="_Row7_Detail Structure TB II" xfId="616"/>
    <cellStyle name="_Row7_Länderreporting" xfId="617"/>
    <cellStyle name="_Row7_Länderreporting_Terminals CFROI- Template Bud2010 v2" xfId="618"/>
    <cellStyle name="_Row7_Structure_2004_05" xfId="619"/>
    <cellStyle name="_Row7_Structure_2004_05_Terminals CFROI- Template Bud2010 v2" xfId="620"/>
    <cellStyle name="_Sheet1" xfId="621"/>
    <cellStyle name="_Tables for Revised FYE 2009 Presentation" xfId="622"/>
    <cellStyle name="_Tables for Rolf F2F" xfId="623"/>
    <cellStyle name="_Tables for Rolf F2F (APA) II" xfId="624"/>
    <cellStyle name="_Tables for Rolf F2F (APA) II_EBT per activity" xfId="625"/>
    <cellStyle name="_Tables for Rolf F2F (APA) II_FYE Overview" xfId="626"/>
    <cellStyle name="_Tables for Rolf F2F_EBT per activity" xfId="627"/>
    <cellStyle name="_Tables for Rolf F2F_FYE Overview" xfId="628"/>
    <cellStyle name="_Upside_Downside" xfId="629"/>
    <cellStyle name="20 % - Markeringsfarve1" xfId="630"/>
    <cellStyle name="20 % - Markeringsfarve2" xfId="631"/>
    <cellStyle name="20 % - Markeringsfarve3" xfId="632"/>
    <cellStyle name="20 % - Markeringsfarve4" xfId="633"/>
    <cellStyle name="20 % - Markeringsfarve5" xfId="634"/>
    <cellStyle name="20 % - Markeringsfarve6" xfId="635"/>
    <cellStyle name="20% - Accent1 10" xfId="636"/>
    <cellStyle name="20% - Accent1 10 2" xfId="637"/>
    <cellStyle name="20% - Accent1 10 3" xfId="638"/>
    <cellStyle name="20% - Accent1 11" xfId="639"/>
    <cellStyle name="20% - Accent1 11 2" xfId="640"/>
    <cellStyle name="20% - Accent1 11 3" xfId="641"/>
    <cellStyle name="20% - Accent1 12" xfId="642"/>
    <cellStyle name="20% - Accent1 12 2" xfId="643"/>
    <cellStyle name="20% - Accent1 12 3" xfId="644"/>
    <cellStyle name="20% - Accent1 13" xfId="645"/>
    <cellStyle name="20% - Accent1 13 2" xfId="646"/>
    <cellStyle name="20% - Accent1 13 3" xfId="647"/>
    <cellStyle name="20% - Accent1 14" xfId="648"/>
    <cellStyle name="20% - Accent1 14 2" xfId="649"/>
    <cellStyle name="20% - Accent1 14 3" xfId="650"/>
    <cellStyle name="20% - Accent1 15" xfId="651"/>
    <cellStyle name="20% - Accent1 16" xfId="652"/>
    <cellStyle name="20% - Accent1 16 2" xfId="653"/>
    <cellStyle name="20% - Accent1 17" xfId="654"/>
    <cellStyle name="20% - Accent1 17 2" xfId="655"/>
    <cellStyle name="20% - Accent1 18" xfId="656"/>
    <cellStyle name="20% - Accent1 19" xfId="657"/>
    <cellStyle name="20% - Accent1 2" xfId="658"/>
    <cellStyle name="20% - Accent1 2 10" xfId="659"/>
    <cellStyle name="20% - Accent1 2 11" xfId="660"/>
    <cellStyle name="20% - Accent1 2 12" xfId="661"/>
    <cellStyle name="20% - Accent1 2 13" xfId="662"/>
    <cellStyle name="20% - Accent1 2 2" xfId="663"/>
    <cellStyle name="20% - Accent1 2 2 2" xfId="664"/>
    <cellStyle name="20% - Accent1 2 3" xfId="665"/>
    <cellStyle name="20% - Accent1 2 3 2" xfId="666"/>
    <cellStyle name="20% - Accent1 2 4" xfId="667"/>
    <cellStyle name="20% - Accent1 2 4 2" xfId="668"/>
    <cellStyle name="20% - Accent1 2 5" xfId="669"/>
    <cellStyle name="20% - Accent1 2 6" xfId="670"/>
    <cellStyle name="20% - Accent1 2 7" xfId="671"/>
    <cellStyle name="20% - Accent1 2 8" xfId="672"/>
    <cellStyle name="20% - Accent1 2 9" xfId="673"/>
    <cellStyle name="20% - Accent1 20" xfId="674"/>
    <cellStyle name="20% - Accent1 21" xfId="675"/>
    <cellStyle name="20% - Accent1 22" xfId="676"/>
    <cellStyle name="20% - Accent1 23" xfId="677"/>
    <cellStyle name="20% - Accent1 24" xfId="678"/>
    <cellStyle name="20% - Accent1 25" xfId="679"/>
    <cellStyle name="20% - Accent1 26" xfId="680"/>
    <cellStyle name="20% - Accent1 27" xfId="681"/>
    <cellStyle name="20% - Accent1 28" xfId="682"/>
    <cellStyle name="20% - Accent1 29" xfId="683"/>
    <cellStyle name="20% - Accent1 3" xfId="684"/>
    <cellStyle name="20% - Accent1 3 2" xfId="685"/>
    <cellStyle name="20% - Accent1 3 3" xfId="686"/>
    <cellStyle name="20% - Accent1 30" xfId="687"/>
    <cellStyle name="20% - Accent1 31" xfId="688"/>
    <cellStyle name="20% - Accent1 32" xfId="689"/>
    <cellStyle name="20% - Accent1 33" xfId="690"/>
    <cellStyle name="20% - Accent1 34" xfId="691"/>
    <cellStyle name="20% - Accent1 35" xfId="692"/>
    <cellStyle name="20% - Accent1 36" xfId="693"/>
    <cellStyle name="20% - Accent1 37" xfId="694"/>
    <cellStyle name="20% - Accent1 38" xfId="695"/>
    <cellStyle name="20% - Accent1 39" xfId="696"/>
    <cellStyle name="20% - Accent1 4" xfId="697"/>
    <cellStyle name="20% - Accent1 4 2" xfId="698"/>
    <cellStyle name="20% - Accent1 4 3" xfId="699"/>
    <cellStyle name="20% - Accent1 40" xfId="700"/>
    <cellStyle name="20% - Accent1 41" xfId="701"/>
    <cellStyle name="20% - Accent1 42" xfId="702"/>
    <cellStyle name="20% - Accent1 43" xfId="703"/>
    <cellStyle name="20% - Accent1 44" xfId="704"/>
    <cellStyle name="20% - Accent1 45" xfId="705"/>
    <cellStyle name="20% - Accent1 46" xfId="706"/>
    <cellStyle name="20% - Accent1 47" xfId="707"/>
    <cellStyle name="20% - Accent1 48" xfId="708"/>
    <cellStyle name="20% - Accent1 49" xfId="709"/>
    <cellStyle name="20% - Accent1 5" xfId="710"/>
    <cellStyle name="20% - Accent1 5 2" xfId="711"/>
    <cellStyle name="20% - Accent1 5 3" xfId="712"/>
    <cellStyle name="20% - Accent1 50" xfId="713"/>
    <cellStyle name="20% - Accent1 51" xfId="714"/>
    <cellStyle name="20% - Accent1 52" xfId="715"/>
    <cellStyle name="20% - Accent1 53" xfId="716"/>
    <cellStyle name="20% - Accent1 54" xfId="717"/>
    <cellStyle name="20% - Accent1 55" xfId="718"/>
    <cellStyle name="20% - Accent1 56" xfId="719"/>
    <cellStyle name="20% - Accent1 57" xfId="720"/>
    <cellStyle name="20% - Accent1 58" xfId="721"/>
    <cellStyle name="20% - Accent1 59" xfId="722"/>
    <cellStyle name="20% - Accent1 6" xfId="723"/>
    <cellStyle name="20% - Accent1 6 2" xfId="724"/>
    <cellStyle name="20% - Accent1 6 3" xfId="725"/>
    <cellStyle name="20% - Accent1 60" xfId="726"/>
    <cellStyle name="20% - Accent1 61" xfId="727"/>
    <cellStyle name="20% - Accent1 62" xfId="728"/>
    <cellStyle name="20% - Accent1 7" xfId="729"/>
    <cellStyle name="20% - Accent1 7 2" xfId="730"/>
    <cellStyle name="20% - Accent1 7 3" xfId="731"/>
    <cellStyle name="20% - Accent1 8" xfId="732"/>
    <cellStyle name="20% - Accent1 8 2" xfId="733"/>
    <cellStyle name="20% - Accent1 8 3" xfId="734"/>
    <cellStyle name="20% - Accent1 9" xfId="735"/>
    <cellStyle name="20% - Accent1 9 2" xfId="736"/>
    <cellStyle name="20% - Accent1 9 3" xfId="737"/>
    <cellStyle name="20% - Accent2 10" xfId="738"/>
    <cellStyle name="20% - Accent2 10 2" xfId="739"/>
    <cellStyle name="20% - Accent2 10 3" xfId="740"/>
    <cellStyle name="20% - Accent2 11" xfId="741"/>
    <cellStyle name="20% - Accent2 11 2" xfId="742"/>
    <cellStyle name="20% - Accent2 11 3" xfId="743"/>
    <cellStyle name="20% - Accent2 12" xfId="744"/>
    <cellStyle name="20% - Accent2 12 2" xfId="745"/>
    <cellStyle name="20% - Accent2 12 3" xfId="746"/>
    <cellStyle name="20% - Accent2 13" xfId="747"/>
    <cellStyle name="20% - Accent2 13 2" xfId="748"/>
    <cellStyle name="20% - Accent2 13 3" xfId="749"/>
    <cellStyle name="20% - Accent2 14" xfId="750"/>
    <cellStyle name="20% - Accent2 14 2" xfId="751"/>
    <cellStyle name="20% - Accent2 14 3" xfId="752"/>
    <cellStyle name="20% - Accent2 15" xfId="753"/>
    <cellStyle name="20% - Accent2 16" xfId="754"/>
    <cellStyle name="20% - Accent2 16 2" xfId="755"/>
    <cellStyle name="20% - Accent2 17" xfId="756"/>
    <cellStyle name="20% - Accent2 17 2" xfId="757"/>
    <cellStyle name="20% - Accent2 18" xfId="758"/>
    <cellStyle name="20% - Accent2 19" xfId="759"/>
    <cellStyle name="20% - Accent2 2" xfId="760"/>
    <cellStyle name="20% - Accent2 2 10" xfId="761"/>
    <cellStyle name="20% - Accent2 2 11" xfId="762"/>
    <cellStyle name="20% - Accent2 2 12" xfId="763"/>
    <cellStyle name="20% - Accent2 2 13" xfId="764"/>
    <cellStyle name="20% - Accent2 2 2" xfId="765"/>
    <cellStyle name="20% - Accent2 2 2 2" xfId="766"/>
    <cellStyle name="20% - Accent2 2 3" xfId="767"/>
    <cellStyle name="20% - Accent2 2 3 2" xfId="768"/>
    <cellStyle name="20% - Accent2 2 4" xfId="769"/>
    <cellStyle name="20% - Accent2 2 4 2" xfId="770"/>
    <cellStyle name="20% - Accent2 2 5" xfId="771"/>
    <cellStyle name="20% - Accent2 2 6" xfId="772"/>
    <cellStyle name="20% - Accent2 2 7" xfId="773"/>
    <cellStyle name="20% - Accent2 2 8" xfId="774"/>
    <cellStyle name="20% - Accent2 2 9" xfId="775"/>
    <cellStyle name="20% - Accent2 20" xfId="776"/>
    <cellStyle name="20% - Accent2 21" xfId="777"/>
    <cellStyle name="20% - Accent2 22" xfId="778"/>
    <cellStyle name="20% - Accent2 23" xfId="779"/>
    <cellStyle name="20% - Accent2 24" xfId="780"/>
    <cellStyle name="20% - Accent2 25" xfId="781"/>
    <cellStyle name="20% - Accent2 26" xfId="782"/>
    <cellStyle name="20% - Accent2 27" xfId="783"/>
    <cellStyle name="20% - Accent2 28" xfId="784"/>
    <cellStyle name="20% - Accent2 29" xfId="785"/>
    <cellStyle name="20% - Accent2 3" xfId="786"/>
    <cellStyle name="20% - Accent2 3 2" xfId="787"/>
    <cellStyle name="20% - Accent2 3 3" xfId="788"/>
    <cellStyle name="20% - Accent2 30" xfId="789"/>
    <cellStyle name="20% - Accent2 31" xfId="790"/>
    <cellStyle name="20% - Accent2 32" xfId="791"/>
    <cellStyle name="20% - Accent2 33" xfId="792"/>
    <cellStyle name="20% - Accent2 34" xfId="793"/>
    <cellStyle name="20% - Accent2 35" xfId="794"/>
    <cellStyle name="20% - Accent2 36" xfId="795"/>
    <cellStyle name="20% - Accent2 37" xfId="796"/>
    <cellStyle name="20% - Accent2 38" xfId="797"/>
    <cellStyle name="20% - Accent2 39" xfId="798"/>
    <cellStyle name="20% - Accent2 4" xfId="799"/>
    <cellStyle name="20% - Accent2 4 2" xfId="800"/>
    <cellStyle name="20% - Accent2 4 3" xfId="801"/>
    <cellStyle name="20% - Accent2 40" xfId="802"/>
    <cellStyle name="20% - Accent2 41" xfId="803"/>
    <cellStyle name="20% - Accent2 42" xfId="804"/>
    <cellStyle name="20% - Accent2 43" xfId="805"/>
    <cellStyle name="20% - Accent2 44" xfId="806"/>
    <cellStyle name="20% - Accent2 45" xfId="807"/>
    <cellStyle name="20% - Accent2 46" xfId="808"/>
    <cellStyle name="20% - Accent2 47" xfId="809"/>
    <cellStyle name="20% - Accent2 48" xfId="810"/>
    <cellStyle name="20% - Accent2 49" xfId="811"/>
    <cellStyle name="20% - Accent2 5" xfId="812"/>
    <cellStyle name="20% - Accent2 5 2" xfId="813"/>
    <cellStyle name="20% - Accent2 5 3" xfId="814"/>
    <cellStyle name="20% - Accent2 50" xfId="815"/>
    <cellStyle name="20% - Accent2 51" xfId="816"/>
    <cellStyle name="20% - Accent2 52" xfId="817"/>
    <cellStyle name="20% - Accent2 53" xfId="818"/>
    <cellStyle name="20% - Accent2 54" xfId="819"/>
    <cellStyle name="20% - Accent2 55" xfId="820"/>
    <cellStyle name="20% - Accent2 56" xfId="821"/>
    <cellStyle name="20% - Accent2 57" xfId="822"/>
    <cellStyle name="20% - Accent2 58" xfId="823"/>
    <cellStyle name="20% - Accent2 59" xfId="824"/>
    <cellStyle name="20% - Accent2 6" xfId="825"/>
    <cellStyle name="20% - Accent2 6 2" xfId="826"/>
    <cellStyle name="20% - Accent2 6 3" xfId="827"/>
    <cellStyle name="20% - Accent2 60" xfId="828"/>
    <cellStyle name="20% - Accent2 61" xfId="829"/>
    <cellStyle name="20% - Accent2 62" xfId="830"/>
    <cellStyle name="20% - Accent2 7" xfId="831"/>
    <cellStyle name="20% - Accent2 7 2" xfId="832"/>
    <cellStyle name="20% - Accent2 7 3" xfId="833"/>
    <cellStyle name="20% - Accent2 8" xfId="834"/>
    <cellStyle name="20% - Accent2 8 2" xfId="835"/>
    <cellStyle name="20% - Accent2 8 3" xfId="836"/>
    <cellStyle name="20% - Accent2 9" xfId="837"/>
    <cellStyle name="20% - Accent2 9 2" xfId="838"/>
    <cellStyle name="20% - Accent2 9 3" xfId="839"/>
    <cellStyle name="20% - Accent3 10" xfId="840"/>
    <cellStyle name="20% - Accent3 10 2" xfId="841"/>
    <cellStyle name="20% - Accent3 10 3" xfId="842"/>
    <cellStyle name="20% - Accent3 11" xfId="843"/>
    <cellStyle name="20% - Accent3 11 2" xfId="844"/>
    <cellStyle name="20% - Accent3 11 3" xfId="845"/>
    <cellStyle name="20% - Accent3 12" xfId="846"/>
    <cellStyle name="20% - Accent3 12 2" xfId="847"/>
    <cellStyle name="20% - Accent3 12 3" xfId="848"/>
    <cellStyle name="20% - Accent3 13" xfId="849"/>
    <cellStyle name="20% - Accent3 13 2" xfId="850"/>
    <cellStyle name="20% - Accent3 13 3" xfId="851"/>
    <cellStyle name="20% - Accent3 14" xfId="852"/>
    <cellStyle name="20% - Accent3 14 2" xfId="853"/>
    <cellStyle name="20% - Accent3 14 3" xfId="854"/>
    <cellStyle name="20% - Accent3 15" xfId="855"/>
    <cellStyle name="20% - Accent3 16" xfId="856"/>
    <cellStyle name="20% - Accent3 16 2" xfId="857"/>
    <cellStyle name="20% - Accent3 17" xfId="858"/>
    <cellStyle name="20% - Accent3 17 2" xfId="859"/>
    <cellStyle name="20% - Accent3 18" xfId="860"/>
    <cellStyle name="20% - Accent3 19" xfId="861"/>
    <cellStyle name="20% - Accent3 2" xfId="862"/>
    <cellStyle name="20% - Accent3 2 10" xfId="863"/>
    <cellStyle name="20% - Accent3 2 11" xfId="864"/>
    <cellStyle name="20% - Accent3 2 12" xfId="865"/>
    <cellStyle name="20% - Accent3 2 13" xfId="866"/>
    <cellStyle name="20% - Accent3 2 2" xfId="867"/>
    <cellStyle name="20% - Accent3 2 2 2" xfId="868"/>
    <cellStyle name="20% - Accent3 2 3" xfId="869"/>
    <cellStyle name="20% - Accent3 2 3 2" xfId="870"/>
    <cellStyle name="20% - Accent3 2 4" xfId="871"/>
    <cellStyle name="20% - Accent3 2 4 2" xfId="872"/>
    <cellStyle name="20% - Accent3 2 5" xfId="873"/>
    <cellStyle name="20% - Accent3 2 6" xfId="874"/>
    <cellStyle name="20% - Accent3 2 7" xfId="875"/>
    <cellStyle name="20% - Accent3 2 8" xfId="876"/>
    <cellStyle name="20% - Accent3 2 9" xfId="877"/>
    <cellStyle name="20% - Accent3 20" xfId="878"/>
    <cellStyle name="20% - Accent3 21" xfId="879"/>
    <cellStyle name="20% - Accent3 22" xfId="880"/>
    <cellStyle name="20% - Accent3 23" xfId="881"/>
    <cellStyle name="20% - Accent3 24" xfId="882"/>
    <cellStyle name="20% - Accent3 25" xfId="883"/>
    <cellStyle name="20% - Accent3 26" xfId="884"/>
    <cellStyle name="20% - Accent3 27" xfId="885"/>
    <cellStyle name="20% - Accent3 28" xfId="886"/>
    <cellStyle name="20% - Accent3 29" xfId="887"/>
    <cellStyle name="20% - Accent3 3" xfId="888"/>
    <cellStyle name="20% - Accent3 3 2" xfId="889"/>
    <cellStyle name="20% - Accent3 3 3" xfId="890"/>
    <cellStyle name="20% - Accent3 30" xfId="891"/>
    <cellStyle name="20% - Accent3 31" xfId="892"/>
    <cellStyle name="20% - Accent3 32" xfId="893"/>
    <cellStyle name="20% - Accent3 33" xfId="894"/>
    <cellStyle name="20% - Accent3 34" xfId="895"/>
    <cellStyle name="20% - Accent3 35" xfId="896"/>
    <cellStyle name="20% - Accent3 36" xfId="897"/>
    <cellStyle name="20% - Accent3 37" xfId="898"/>
    <cellStyle name="20% - Accent3 38" xfId="899"/>
    <cellStyle name="20% - Accent3 39" xfId="900"/>
    <cellStyle name="20% - Accent3 4" xfId="901"/>
    <cellStyle name="20% - Accent3 4 2" xfId="902"/>
    <cellStyle name="20% - Accent3 4 3" xfId="903"/>
    <cellStyle name="20% - Accent3 40" xfId="904"/>
    <cellStyle name="20% - Accent3 41" xfId="905"/>
    <cellStyle name="20% - Accent3 42" xfId="906"/>
    <cellStyle name="20% - Accent3 43" xfId="907"/>
    <cellStyle name="20% - Accent3 44" xfId="908"/>
    <cellStyle name="20% - Accent3 45" xfId="909"/>
    <cellStyle name="20% - Accent3 46" xfId="910"/>
    <cellStyle name="20% - Accent3 47" xfId="911"/>
    <cellStyle name="20% - Accent3 48" xfId="912"/>
    <cellStyle name="20% - Accent3 49" xfId="913"/>
    <cellStyle name="20% - Accent3 5" xfId="914"/>
    <cellStyle name="20% - Accent3 5 2" xfId="915"/>
    <cellStyle name="20% - Accent3 5 3" xfId="916"/>
    <cellStyle name="20% - Accent3 50" xfId="917"/>
    <cellStyle name="20% - Accent3 51" xfId="918"/>
    <cellStyle name="20% - Accent3 52" xfId="919"/>
    <cellStyle name="20% - Accent3 53" xfId="920"/>
    <cellStyle name="20% - Accent3 54" xfId="921"/>
    <cellStyle name="20% - Accent3 55" xfId="922"/>
    <cellStyle name="20% - Accent3 56" xfId="923"/>
    <cellStyle name="20% - Accent3 57" xfId="924"/>
    <cellStyle name="20% - Accent3 58" xfId="925"/>
    <cellStyle name="20% - Accent3 59" xfId="926"/>
    <cellStyle name="20% - Accent3 6" xfId="927"/>
    <cellStyle name="20% - Accent3 6 2" xfId="928"/>
    <cellStyle name="20% - Accent3 6 3" xfId="929"/>
    <cellStyle name="20% - Accent3 60" xfId="930"/>
    <cellStyle name="20% - Accent3 61" xfId="931"/>
    <cellStyle name="20% - Accent3 62" xfId="932"/>
    <cellStyle name="20% - Accent3 7" xfId="933"/>
    <cellStyle name="20% - Accent3 7 2" xfId="934"/>
    <cellStyle name="20% - Accent3 7 3" xfId="935"/>
    <cellStyle name="20% - Accent3 8" xfId="936"/>
    <cellStyle name="20% - Accent3 8 2" xfId="937"/>
    <cellStyle name="20% - Accent3 8 3" xfId="938"/>
    <cellStyle name="20% - Accent3 9" xfId="939"/>
    <cellStyle name="20% - Accent3 9 2" xfId="940"/>
    <cellStyle name="20% - Accent3 9 3" xfId="941"/>
    <cellStyle name="20% - Accent4 10" xfId="942"/>
    <cellStyle name="20% - Accent4 10 2" xfId="943"/>
    <cellStyle name="20% - Accent4 10 3" xfId="944"/>
    <cellStyle name="20% - Accent4 11" xfId="945"/>
    <cellStyle name="20% - Accent4 11 2" xfId="946"/>
    <cellStyle name="20% - Accent4 11 3" xfId="947"/>
    <cellStyle name="20% - Accent4 12" xfId="948"/>
    <cellStyle name="20% - Accent4 12 2" xfId="949"/>
    <cellStyle name="20% - Accent4 12 3" xfId="950"/>
    <cellStyle name="20% - Accent4 13" xfId="951"/>
    <cellStyle name="20% - Accent4 13 2" xfId="952"/>
    <cellStyle name="20% - Accent4 13 3" xfId="953"/>
    <cellStyle name="20% - Accent4 14" xfId="954"/>
    <cellStyle name="20% - Accent4 14 2" xfId="955"/>
    <cellStyle name="20% - Accent4 14 3" xfId="956"/>
    <cellStyle name="20% - Accent4 15" xfId="957"/>
    <cellStyle name="20% - Accent4 16" xfId="958"/>
    <cellStyle name="20% - Accent4 16 2" xfId="959"/>
    <cellStyle name="20% - Accent4 17" xfId="960"/>
    <cellStyle name="20% - Accent4 17 2" xfId="961"/>
    <cellStyle name="20% - Accent4 18" xfId="962"/>
    <cellStyle name="20% - Accent4 19" xfId="963"/>
    <cellStyle name="20% - Accent4 2" xfId="964"/>
    <cellStyle name="20% - Accent4 2 10" xfId="965"/>
    <cellStyle name="20% - Accent4 2 11" xfId="966"/>
    <cellStyle name="20% - Accent4 2 12" xfId="967"/>
    <cellStyle name="20% - Accent4 2 13" xfId="968"/>
    <cellStyle name="20% - Accent4 2 2" xfId="969"/>
    <cellStyle name="20% - Accent4 2 2 2" xfId="970"/>
    <cellStyle name="20% - Accent4 2 3" xfId="971"/>
    <cellStyle name="20% - Accent4 2 3 2" xfId="972"/>
    <cellStyle name="20% - Accent4 2 4" xfId="973"/>
    <cellStyle name="20% - Accent4 2 4 2" xfId="974"/>
    <cellStyle name="20% - Accent4 2 5" xfId="975"/>
    <cellStyle name="20% - Accent4 2 6" xfId="976"/>
    <cellStyle name="20% - Accent4 2 7" xfId="977"/>
    <cellStyle name="20% - Accent4 2 8" xfId="978"/>
    <cellStyle name="20% - Accent4 2 9" xfId="979"/>
    <cellStyle name="20% - Accent4 20" xfId="980"/>
    <cellStyle name="20% - Accent4 21" xfId="981"/>
    <cellStyle name="20% - Accent4 22" xfId="982"/>
    <cellStyle name="20% - Accent4 23" xfId="983"/>
    <cellStyle name="20% - Accent4 24" xfId="984"/>
    <cellStyle name="20% - Accent4 25" xfId="985"/>
    <cellStyle name="20% - Accent4 26" xfId="986"/>
    <cellStyle name="20% - Accent4 27" xfId="987"/>
    <cellStyle name="20% - Accent4 28" xfId="988"/>
    <cellStyle name="20% - Accent4 29" xfId="989"/>
    <cellStyle name="20% - Accent4 3" xfId="990"/>
    <cellStyle name="20% - Accent4 3 2" xfId="991"/>
    <cellStyle name="20% - Accent4 3 3" xfId="992"/>
    <cellStyle name="20% - Accent4 30" xfId="993"/>
    <cellStyle name="20% - Accent4 31" xfId="994"/>
    <cellStyle name="20% - Accent4 32" xfId="995"/>
    <cellStyle name="20% - Accent4 33" xfId="996"/>
    <cellStyle name="20% - Accent4 34" xfId="997"/>
    <cellStyle name="20% - Accent4 35" xfId="998"/>
    <cellStyle name="20% - Accent4 36" xfId="999"/>
    <cellStyle name="20% - Accent4 37" xfId="1000"/>
    <cellStyle name="20% - Accent4 38" xfId="1001"/>
    <cellStyle name="20% - Accent4 39" xfId="1002"/>
    <cellStyle name="20% - Accent4 4" xfId="1003"/>
    <cellStyle name="20% - Accent4 4 2" xfId="1004"/>
    <cellStyle name="20% - Accent4 4 3" xfId="1005"/>
    <cellStyle name="20% - Accent4 40" xfId="1006"/>
    <cellStyle name="20% - Accent4 41" xfId="1007"/>
    <cellStyle name="20% - Accent4 42" xfId="1008"/>
    <cellStyle name="20% - Accent4 43" xfId="1009"/>
    <cellStyle name="20% - Accent4 44" xfId="1010"/>
    <cellStyle name="20% - Accent4 45" xfId="1011"/>
    <cellStyle name="20% - Accent4 46" xfId="1012"/>
    <cellStyle name="20% - Accent4 47" xfId="1013"/>
    <cellStyle name="20% - Accent4 48" xfId="1014"/>
    <cellStyle name="20% - Accent4 49" xfId="1015"/>
    <cellStyle name="20% - Accent4 5" xfId="1016"/>
    <cellStyle name="20% - Accent4 5 2" xfId="1017"/>
    <cellStyle name="20% - Accent4 5 3" xfId="1018"/>
    <cellStyle name="20% - Accent4 50" xfId="1019"/>
    <cellStyle name="20% - Accent4 51" xfId="1020"/>
    <cellStyle name="20% - Accent4 52" xfId="1021"/>
    <cellStyle name="20% - Accent4 53" xfId="1022"/>
    <cellStyle name="20% - Accent4 54" xfId="1023"/>
    <cellStyle name="20% - Accent4 55" xfId="1024"/>
    <cellStyle name="20% - Accent4 56" xfId="1025"/>
    <cellStyle name="20% - Accent4 57" xfId="1026"/>
    <cellStyle name="20% - Accent4 58" xfId="1027"/>
    <cellStyle name="20% - Accent4 59" xfId="1028"/>
    <cellStyle name="20% - Accent4 6" xfId="1029"/>
    <cellStyle name="20% - Accent4 6 2" xfId="1030"/>
    <cellStyle name="20% - Accent4 6 3" xfId="1031"/>
    <cellStyle name="20% - Accent4 60" xfId="1032"/>
    <cellStyle name="20% - Accent4 61" xfId="1033"/>
    <cellStyle name="20% - Accent4 62" xfId="1034"/>
    <cellStyle name="20% - Accent4 7" xfId="1035"/>
    <cellStyle name="20% - Accent4 7 2" xfId="1036"/>
    <cellStyle name="20% - Accent4 7 3" xfId="1037"/>
    <cellStyle name="20% - Accent4 8" xfId="1038"/>
    <cellStyle name="20% - Accent4 8 2" xfId="1039"/>
    <cellStyle name="20% - Accent4 8 3" xfId="1040"/>
    <cellStyle name="20% - Accent4 9" xfId="1041"/>
    <cellStyle name="20% - Accent4 9 2" xfId="1042"/>
    <cellStyle name="20% - Accent4 9 3" xfId="1043"/>
    <cellStyle name="20% - Accent5 10" xfId="1044"/>
    <cellStyle name="20% - Accent5 10 2" xfId="1045"/>
    <cellStyle name="20% - Accent5 10 3" xfId="1046"/>
    <cellStyle name="20% - Accent5 11" xfId="1047"/>
    <cellStyle name="20% - Accent5 11 2" xfId="1048"/>
    <cellStyle name="20% - Accent5 11 3" xfId="1049"/>
    <cellStyle name="20% - Accent5 12" xfId="1050"/>
    <cellStyle name="20% - Accent5 12 2" xfId="1051"/>
    <cellStyle name="20% - Accent5 12 3" xfId="1052"/>
    <cellStyle name="20% - Accent5 13" xfId="1053"/>
    <cellStyle name="20% - Accent5 13 2" xfId="1054"/>
    <cellStyle name="20% - Accent5 13 3" xfId="1055"/>
    <cellStyle name="20% - Accent5 14" xfId="1056"/>
    <cellStyle name="20% - Accent5 14 2" xfId="1057"/>
    <cellStyle name="20% - Accent5 14 3" xfId="1058"/>
    <cellStyle name="20% - Accent5 15" xfId="1059"/>
    <cellStyle name="20% - Accent5 16" xfId="1060"/>
    <cellStyle name="20% - Accent5 16 2" xfId="1061"/>
    <cellStyle name="20% - Accent5 17" xfId="1062"/>
    <cellStyle name="20% - Accent5 17 2" xfId="1063"/>
    <cellStyle name="20% - Accent5 18" xfId="1064"/>
    <cellStyle name="20% - Accent5 19" xfId="1065"/>
    <cellStyle name="20% - Accent5 2" xfId="1066"/>
    <cellStyle name="20% - Accent5 2 10" xfId="1067"/>
    <cellStyle name="20% - Accent5 2 11" xfId="1068"/>
    <cellStyle name="20% - Accent5 2 12" xfId="1069"/>
    <cellStyle name="20% - Accent5 2 13" xfId="1070"/>
    <cellStyle name="20% - Accent5 2 2" xfId="1071"/>
    <cellStyle name="20% - Accent5 2 2 2" xfId="1072"/>
    <cellStyle name="20% - Accent5 2 3" xfId="1073"/>
    <cellStyle name="20% - Accent5 2 3 2" xfId="1074"/>
    <cellStyle name="20% - Accent5 2 4" xfId="1075"/>
    <cellStyle name="20% - Accent5 2 4 2" xfId="1076"/>
    <cellStyle name="20% - Accent5 2 5" xfId="1077"/>
    <cellStyle name="20% - Accent5 2 6" xfId="1078"/>
    <cellStyle name="20% - Accent5 2 7" xfId="1079"/>
    <cellStyle name="20% - Accent5 2 8" xfId="1080"/>
    <cellStyle name="20% - Accent5 2 9" xfId="1081"/>
    <cellStyle name="20% - Accent5 20" xfId="1082"/>
    <cellStyle name="20% - Accent5 21" xfId="1083"/>
    <cellStyle name="20% - Accent5 22" xfId="1084"/>
    <cellStyle name="20% - Accent5 23" xfId="1085"/>
    <cellStyle name="20% - Accent5 24" xfId="1086"/>
    <cellStyle name="20% - Accent5 25" xfId="1087"/>
    <cellStyle name="20% - Accent5 26" xfId="1088"/>
    <cellStyle name="20% - Accent5 27" xfId="1089"/>
    <cellStyle name="20% - Accent5 28" xfId="1090"/>
    <cellStyle name="20% - Accent5 29" xfId="1091"/>
    <cellStyle name="20% - Accent5 3" xfId="1092"/>
    <cellStyle name="20% - Accent5 3 2" xfId="1093"/>
    <cellStyle name="20% - Accent5 3 3" xfId="1094"/>
    <cellStyle name="20% - Accent5 30" xfId="1095"/>
    <cellStyle name="20% - Accent5 31" xfId="1096"/>
    <cellStyle name="20% - Accent5 32" xfId="1097"/>
    <cellStyle name="20% - Accent5 33" xfId="1098"/>
    <cellStyle name="20% - Accent5 34" xfId="1099"/>
    <cellStyle name="20% - Accent5 35" xfId="1100"/>
    <cellStyle name="20% - Accent5 36" xfId="1101"/>
    <cellStyle name="20% - Accent5 37" xfId="1102"/>
    <cellStyle name="20% - Accent5 38" xfId="1103"/>
    <cellStyle name="20% - Accent5 39" xfId="1104"/>
    <cellStyle name="20% - Accent5 4" xfId="1105"/>
    <cellStyle name="20% - Accent5 4 2" xfId="1106"/>
    <cellStyle name="20% - Accent5 4 3" xfId="1107"/>
    <cellStyle name="20% - Accent5 40" xfId="1108"/>
    <cellStyle name="20% - Accent5 41" xfId="1109"/>
    <cellStyle name="20% - Accent5 42" xfId="1110"/>
    <cellStyle name="20% - Accent5 43" xfId="1111"/>
    <cellStyle name="20% - Accent5 44" xfId="1112"/>
    <cellStyle name="20% - Accent5 45" xfId="1113"/>
    <cellStyle name="20% - Accent5 46" xfId="1114"/>
    <cellStyle name="20% - Accent5 47" xfId="1115"/>
    <cellStyle name="20% - Accent5 48" xfId="1116"/>
    <cellStyle name="20% - Accent5 49" xfId="1117"/>
    <cellStyle name="20% - Accent5 5" xfId="1118"/>
    <cellStyle name="20% - Accent5 5 2" xfId="1119"/>
    <cellStyle name="20% - Accent5 5 3" xfId="1120"/>
    <cellStyle name="20% - Accent5 50" xfId="1121"/>
    <cellStyle name="20% - Accent5 51" xfId="1122"/>
    <cellStyle name="20% - Accent5 52" xfId="1123"/>
    <cellStyle name="20% - Accent5 53" xfId="1124"/>
    <cellStyle name="20% - Accent5 54" xfId="1125"/>
    <cellStyle name="20% - Accent5 55" xfId="1126"/>
    <cellStyle name="20% - Accent5 56" xfId="1127"/>
    <cellStyle name="20% - Accent5 57" xfId="1128"/>
    <cellStyle name="20% - Accent5 58" xfId="1129"/>
    <cellStyle name="20% - Accent5 59" xfId="1130"/>
    <cellStyle name="20% - Accent5 6" xfId="1131"/>
    <cellStyle name="20% - Accent5 6 2" xfId="1132"/>
    <cellStyle name="20% - Accent5 6 3" xfId="1133"/>
    <cellStyle name="20% - Accent5 60" xfId="1134"/>
    <cellStyle name="20% - Accent5 61" xfId="1135"/>
    <cellStyle name="20% - Accent5 62" xfId="1136"/>
    <cellStyle name="20% - Accent5 7" xfId="1137"/>
    <cellStyle name="20% - Accent5 7 2" xfId="1138"/>
    <cellStyle name="20% - Accent5 7 3" xfId="1139"/>
    <cellStyle name="20% - Accent5 8" xfId="1140"/>
    <cellStyle name="20% - Accent5 8 2" xfId="1141"/>
    <cellStyle name="20% - Accent5 8 3" xfId="1142"/>
    <cellStyle name="20% - Accent5 9" xfId="1143"/>
    <cellStyle name="20% - Accent5 9 2" xfId="1144"/>
    <cellStyle name="20% - Accent5 9 3" xfId="1145"/>
    <cellStyle name="20% - Accent6 10" xfId="1146"/>
    <cellStyle name="20% - Accent6 10 2" xfId="1147"/>
    <cellStyle name="20% - Accent6 10 3" xfId="1148"/>
    <cellStyle name="20% - Accent6 11" xfId="1149"/>
    <cellStyle name="20% - Accent6 11 2" xfId="1150"/>
    <cellStyle name="20% - Accent6 11 3" xfId="1151"/>
    <cellStyle name="20% - Accent6 12" xfId="1152"/>
    <cellStyle name="20% - Accent6 12 2" xfId="1153"/>
    <cellStyle name="20% - Accent6 12 3" xfId="1154"/>
    <cellStyle name="20% - Accent6 13" xfId="1155"/>
    <cellStyle name="20% - Accent6 13 2" xfId="1156"/>
    <cellStyle name="20% - Accent6 13 3" xfId="1157"/>
    <cellStyle name="20% - Accent6 14" xfId="1158"/>
    <cellStyle name="20% - Accent6 14 2" xfId="1159"/>
    <cellStyle name="20% - Accent6 14 3" xfId="1160"/>
    <cellStyle name="20% - Accent6 15" xfId="1161"/>
    <cellStyle name="20% - Accent6 16" xfId="1162"/>
    <cellStyle name="20% - Accent6 16 2" xfId="1163"/>
    <cellStyle name="20% - Accent6 17" xfId="1164"/>
    <cellStyle name="20% - Accent6 17 2" xfId="1165"/>
    <cellStyle name="20% - Accent6 18" xfId="1166"/>
    <cellStyle name="20% - Accent6 19" xfId="1167"/>
    <cellStyle name="20% - Accent6 2" xfId="1168"/>
    <cellStyle name="20% - Accent6 2 2" xfId="1169"/>
    <cellStyle name="20% - Accent6 2 3" xfId="1170"/>
    <cellStyle name="20% - Accent6 2 4" xfId="1171"/>
    <cellStyle name="20% - Accent6 20" xfId="1172"/>
    <cellStyle name="20% - Accent6 21" xfId="1173"/>
    <cellStyle name="20% - Accent6 22" xfId="1174"/>
    <cellStyle name="20% - Accent6 23" xfId="1175"/>
    <cellStyle name="20% - Accent6 24" xfId="1176"/>
    <cellStyle name="20% - Accent6 25" xfId="1177"/>
    <cellStyle name="20% - Accent6 26" xfId="1178"/>
    <cellStyle name="20% - Accent6 27" xfId="1179"/>
    <cellStyle name="20% - Accent6 28" xfId="1180"/>
    <cellStyle name="20% - Accent6 29" xfId="1181"/>
    <cellStyle name="20% - Accent6 3" xfId="1182"/>
    <cellStyle name="20% - Accent6 3 2" xfId="1183"/>
    <cellStyle name="20% - Accent6 3 3" xfId="1184"/>
    <cellStyle name="20% - Accent6 30" xfId="1185"/>
    <cellStyle name="20% - Accent6 31" xfId="1186"/>
    <cellStyle name="20% - Accent6 32" xfId="1187"/>
    <cellStyle name="20% - Accent6 33" xfId="1188"/>
    <cellStyle name="20% - Accent6 34" xfId="1189"/>
    <cellStyle name="20% - Accent6 35" xfId="1190"/>
    <cellStyle name="20% - Accent6 36" xfId="1191"/>
    <cellStyle name="20% - Accent6 37" xfId="1192"/>
    <cellStyle name="20% - Accent6 38" xfId="1193"/>
    <cellStyle name="20% - Accent6 39" xfId="1194"/>
    <cellStyle name="20% - Accent6 4" xfId="1195"/>
    <cellStyle name="20% - Accent6 4 2" xfId="1196"/>
    <cellStyle name="20% - Accent6 4 3" xfId="1197"/>
    <cellStyle name="20% - Accent6 40" xfId="1198"/>
    <cellStyle name="20% - Accent6 41" xfId="1199"/>
    <cellStyle name="20% - Accent6 42" xfId="1200"/>
    <cellStyle name="20% - Accent6 43" xfId="1201"/>
    <cellStyle name="20% - Accent6 44" xfId="1202"/>
    <cellStyle name="20% - Accent6 45" xfId="1203"/>
    <cellStyle name="20% - Accent6 46" xfId="1204"/>
    <cellStyle name="20% - Accent6 47" xfId="1205"/>
    <cellStyle name="20% - Accent6 48" xfId="1206"/>
    <cellStyle name="20% - Accent6 49" xfId="1207"/>
    <cellStyle name="20% - Accent6 5" xfId="1208"/>
    <cellStyle name="20% - Accent6 5 2" xfId="1209"/>
    <cellStyle name="20% - Accent6 5 3" xfId="1210"/>
    <cellStyle name="20% - Accent6 50" xfId="1211"/>
    <cellStyle name="20% - Accent6 51" xfId="1212"/>
    <cellStyle name="20% - Accent6 52" xfId="1213"/>
    <cellStyle name="20% - Accent6 53" xfId="1214"/>
    <cellStyle name="20% - Accent6 54" xfId="1215"/>
    <cellStyle name="20% - Accent6 55" xfId="1216"/>
    <cellStyle name="20% - Accent6 56" xfId="1217"/>
    <cellStyle name="20% - Accent6 57" xfId="1218"/>
    <cellStyle name="20% - Accent6 58" xfId="1219"/>
    <cellStyle name="20% - Accent6 59" xfId="1220"/>
    <cellStyle name="20% - Accent6 6" xfId="1221"/>
    <cellStyle name="20% - Accent6 6 2" xfId="1222"/>
    <cellStyle name="20% - Accent6 6 3" xfId="1223"/>
    <cellStyle name="20% - Accent6 60" xfId="1224"/>
    <cellStyle name="20% - Accent6 61" xfId="1225"/>
    <cellStyle name="20% - Accent6 62" xfId="1226"/>
    <cellStyle name="20% - Accent6 7" xfId="1227"/>
    <cellStyle name="20% - Accent6 7 2" xfId="1228"/>
    <cellStyle name="20% - Accent6 7 3" xfId="1229"/>
    <cellStyle name="20% - Accent6 8" xfId="1230"/>
    <cellStyle name="20% - Accent6 8 2" xfId="1231"/>
    <cellStyle name="20% - Accent6 8 3" xfId="1232"/>
    <cellStyle name="20% - Accent6 9" xfId="1233"/>
    <cellStyle name="20% - Accent6 9 2" xfId="1234"/>
    <cellStyle name="20% - Accent6 9 3" xfId="1235"/>
    <cellStyle name="40 % - Markeringsfarve1" xfId="1236"/>
    <cellStyle name="40 % - Markeringsfarve2" xfId="1237"/>
    <cellStyle name="40 % - Markeringsfarve3" xfId="1238"/>
    <cellStyle name="40 % - Markeringsfarve4" xfId="1239"/>
    <cellStyle name="40 % - Markeringsfarve5" xfId="1240"/>
    <cellStyle name="40 % - Markeringsfarve6" xfId="1241"/>
    <cellStyle name="40% - Accent1 10" xfId="1242"/>
    <cellStyle name="40% - Accent1 10 2" xfId="1243"/>
    <cellStyle name="40% - Accent1 10 3" xfId="1244"/>
    <cellStyle name="40% - Accent1 11" xfId="1245"/>
    <cellStyle name="40% - Accent1 11 2" xfId="1246"/>
    <cellStyle name="40% - Accent1 11 3" xfId="1247"/>
    <cellStyle name="40% - Accent1 12" xfId="1248"/>
    <cellStyle name="40% - Accent1 12 2" xfId="1249"/>
    <cellStyle name="40% - Accent1 12 3" xfId="1250"/>
    <cellStyle name="40% - Accent1 13" xfId="1251"/>
    <cellStyle name="40% - Accent1 13 2" xfId="1252"/>
    <cellStyle name="40% - Accent1 13 3" xfId="1253"/>
    <cellStyle name="40% - Accent1 14" xfId="1254"/>
    <cellStyle name="40% - Accent1 14 2" xfId="1255"/>
    <cellStyle name="40% - Accent1 14 3" xfId="1256"/>
    <cellStyle name="40% - Accent1 15" xfId="1257"/>
    <cellStyle name="40% - Accent1 16" xfId="1258"/>
    <cellStyle name="40% - Accent1 16 2" xfId="1259"/>
    <cellStyle name="40% - Accent1 17" xfId="1260"/>
    <cellStyle name="40% - Accent1 17 2" xfId="1261"/>
    <cellStyle name="40% - Accent1 18" xfId="1262"/>
    <cellStyle name="40% - Accent1 19" xfId="1263"/>
    <cellStyle name="40% - Accent1 2" xfId="1264"/>
    <cellStyle name="40% - Accent1 2 10" xfId="1265"/>
    <cellStyle name="40% - Accent1 2 11" xfId="1266"/>
    <cellStyle name="40% - Accent1 2 12" xfId="1267"/>
    <cellStyle name="40% - Accent1 2 13" xfId="1268"/>
    <cellStyle name="40% - Accent1 2 2" xfId="1269"/>
    <cellStyle name="40% - Accent1 2 2 2" xfId="1270"/>
    <cellStyle name="40% - Accent1 2 3" xfId="1271"/>
    <cellStyle name="40% - Accent1 2 3 2" xfId="1272"/>
    <cellStyle name="40% - Accent1 2 4" xfId="1273"/>
    <cellStyle name="40% - Accent1 2 4 2" xfId="1274"/>
    <cellStyle name="40% - Accent1 2 5" xfId="1275"/>
    <cellStyle name="40% - Accent1 2 6" xfId="1276"/>
    <cellStyle name="40% - Accent1 2 7" xfId="1277"/>
    <cellStyle name="40% - Accent1 2 8" xfId="1278"/>
    <cellStyle name="40% - Accent1 2 9" xfId="1279"/>
    <cellStyle name="40% - Accent1 20" xfId="1280"/>
    <cellStyle name="40% - Accent1 21" xfId="1281"/>
    <cellStyle name="40% - Accent1 22" xfId="1282"/>
    <cellStyle name="40% - Accent1 23" xfId="1283"/>
    <cellStyle name="40% - Accent1 24" xfId="1284"/>
    <cellStyle name="40% - Accent1 25" xfId="1285"/>
    <cellStyle name="40% - Accent1 26" xfId="1286"/>
    <cellStyle name="40% - Accent1 27" xfId="1287"/>
    <cellStyle name="40% - Accent1 28" xfId="1288"/>
    <cellStyle name="40% - Accent1 29" xfId="1289"/>
    <cellStyle name="40% - Accent1 3" xfId="1290"/>
    <cellStyle name="40% - Accent1 3 2" xfId="1291"/>
    <cellStyle name="40% - Accent1 3 3" xfId="1292"/>
    <cellStyle name="40% - Accent1 30" xfId="1293"/>
    <cellStyle name="40% - Accent1 31" xfId="1294"/>
    <cellStyle name="40% - Accent1 32" xfId="1295"/>
    <cellStyle name="40% - Accent1 33" xfId="1296"/>
    <cellStyle name="40% - Accent1 34" xfId="1297"/>
    <cellStyle name="40% - Accent1 35" xfId="1298"/>
    <cellStyle name="40% - Accent1 36" xfId="1299"/>
    <cellStyle name="40% - Accent1 37" xfId="1300"/>
    <cellStyle name="40% - Accent1 38" xfId="1301"/>
    <cellStyle name="40% - Accent1 39" xfId="1302"/>
    <cellStyle name="40% - Accent1 4" xfId="1303"/>
    <cellStyle name="40% - Accent1 4 2" xfId="1304"/>
    <cellStyle name="40% - Accent1 4 3" xfId="1305"/>
    <cellStyle name="40% - Accent1 40" xfId="1306"/>
    <cellStyle name="40% - Accent1 41" xfId="1307"/>
    <cellStyle name="40% - Accent1 42" xfId="1308"/>
    <cellStyle name="40% - Accent1 43" xfId="1309"/>
    <cellStyle name="40% - Accent1 44" xfId="1310"/>
    <cellStyle name="40% - Accent1 45" xfId="1311"/>
    <cellStyle name="40% - Accent1 46" xfId="1312"/>
    <cellStyle name="40% - Accent1 47" xfId="1313"/>
    <cellStyle name="40% - Accent1 48" xfId="1314"/>
    <cellStyle name="40% - Accent1 49" xfId="1315"/>
    <cellStyle name="40% - Accent1 5" xfId="1316"/>
    <cellStyle name="40% - Accent1 5 2" xfId="1317"/>
    <cellStyle name="40% - Accent1 5 3" xfId="1318"/>
    <cellStyle name="40% - Accent1 50" xfId="1319"/>
    <cellStyle name="40% - Accent1 51" xfId="1320"/>
    <cellStyle name="40% - Accent1 52" xfId="1321"/>
    <cellStyle name="40% - Accent1 53" xfId="1322"/>
    <cellStyle name="40% - Accent1 54" xfId="1323"/>
    <cellStyle name="40% - Accent1 55" xfId="1324"/>
    <cellStyle name="40% - Accent1 56" xfId="1325"/>
    <cellStyle name="40% - Accent1 57" xfId="1326"/>
    <cellStyle name="40% - Accent1 58" xfId="1327"/>
    <cellStyle name="40% - Accent1 59" xfId="1328"/>
    <cellStyle name="40% - Accent1 6" xfId="1329"/>
    <cellStyle name="40% - Accent1 6 2" xfId="1330"/>
    <cellStyle name="40% - Accent1 6 3" xfId="1331"/>
    <cellStyle name="40% - Accent1 60" xfId="1332"/>
    <cellStyle name="40% - Accent1 61" xfId="1333"/>
    <cellStyle name="40% - Accent1 62" xfId="1334"/>
    <cellStyle name="40% - Accent1 7" xfId="1335"/>
    <cellStyle name="40% - Accent1 7 2" xfId="1336"/>
    <cellStyle name="40% - Accent1 7 3" xfId="1337"/>
    <cellStyle name="40% - Accent1 8" xfId="1338"/>
    <cellStyle name="40% - Accent1 8 2" xfId="1339"/>
    <cellStyle name="40% - Accent1 8 3" xfId="1340"/>
    <cellStyle name="40% - Accent1 9" xfId="1341"/>
    <cellStyle name="40% - Accent1 9 2" xfId="1342"/>
    <cellStyle name="40% - Accent1 9 3" xfId="1343"/>
    <cellStyle name="40% - Accent2 10" xfId="1344"/>
    <cellStyle name="40% - Accent2 10 2" xfId="1345"/>
    <cellStyle name="40% - Accent2 10 3" xfId="1346"/>
    <cellStyle name="40% - Accent2 11" xfId="1347"/>
    <cellStyle name="40% - Accent2 11 2" xfId="1348"/>
    <cellStyle name="40% - Accent2 11 3" xfId="1349"/>
    <cellStyle name="40% - Accent2 12" xfId="1350"/>
    <cellStyle name="40% - Accent2 12 2" xfId="1351"/>
    <cellStyle name="40% - Accent2 12 3" xfId="1352"/>
    <cellStyle name="40% - Accent2 13" xfId="1353"/>
    <cellStyle name="40% - Accent2 13 2" xfId="1354"/>
    <cellStyle name="40% - Accent2 13 3" xfId="1355"/>
    <cellStyle name="40% - Accent2 14" xfId="1356"/>
    <cellStyle name="40% - Accent2 14 2" xfId="1357"/>
    <cellStyle name="40% - Accent2 14 3" xfId="1358"/>
    <cellStyle name="40% - Accent2 15" xfId="1359"/>
    <cellStyle name="40% - Accent2 16" xfId="1360"/>
    <cellStyle name="40% - Accent2 16 2" xfId="1361"/>
    <cellStyle name="40% - Accent2 17" xfId="1362"/>
    <cellStyle name="40% - Accent2 17 2" xfId="1363"/>
    <cellStyle name="40% - Accent2 18" xfId="1364"/>
    <cellStyle name="40% - Accent2 19" xfId="1365"/>
    <cellStyle name="40% - Accent2 2" xfId="1366"/>
    <cellStyle name="40% - Accent2 2 10" xfId="1367"/>
    <cellStyle name="40% - Accent2 2 11" xfId="1368"/>
    <cellStyle name="40% - Accent2 2 12" xfId="1369"/>
    <cellStyle name="40% - Accent2 2 13" xfId="1370"/>
    <cellStyle name="40% - Accent2 2 2" xfId="1371"/>
    <cellStyle name="40% - Accent2 2 2 2" xfId="1372"/>
    <cellStyle name="40% - Accent2 2 3" xfId="1373"/>
    <cellStyle name="40% - Accent2 2 3 2" xfId="1374"/>
    <cellStyle name="40% - Accent2 2 4" xfId="1375"/>
    <cellStyle name="40% - Accent2 2 4 2" xfId="1376"/>
    <cellStyle name="40% - Accent2 2 5" xfId="1377"/>
    <cellStyle name="40% - Accent2 2 6" xfId="1378"/>
    <cellStyle name="40% - Accent2 2 7" xfId="1379"/>
    <cellStyle name="40% - Accent2 2 8" xfId="1380"/>
    <cellStyle name="40% - Accent2 2 9" xfId="1381"/>
    <cellStyle name="40% - Accent2 20" xfId="1382"/>
    <cellStyle name="40% - Accent2 21" xfId="1383"/>
    <cellStyle name="40% - Accent2 22" xfId="1384"/>
    <cellStyle name="40% - Accent2 23" xfId="1385"/>
    <cellStyle name="40% - Accent2 24" xfId="1386"/>
    <cellStyle name="40% - Accent2 25" xfId="1387"/>
    <cellStyle name="40% - Accent2 26" xfId="1388"/>
    <cellStyle name="40% - Accent2 27" xfId="1389"/>
    <cellStyle name="40% - Accent2 28" xfId="1390"/>
    <cellStyle name="40% - Accent2 29" xfId="1391"/>
    <cellStyle name="40% - Accent2 3" xfId="1392"/>
    <cellStyle name="40% - Accent2 3 2" xfId="1393"/>
    <cellStyle name="40% - Accent2 3 3" xfId="1394"/>
    <cellStyle name="40% - Accent2 30" xfId="1395"/>
    <cellStyle name="40% - Accent2 31" xfId="1396"/>
    <cellStyle name="40% - Accent2 32" xfId="1397"/>
    <cellStyle name="40% - Accent2 33" xfId="1398"/>
    <cellStyle name="40% - Accent2 34" xfId="1399"/>
    <cellStyle name="40% - Accent2 35" xfId="1400"/>
    <cellStyle name="40% - Accent2 36" xfId="1401"/>
    <cellStyle name="40% - Accent2 37" xfId="1402"/>
    <cellStyle name="40% - Accent2 38" xfId="1403"/>
    <cellStyle name="40% - Accent2 39" xfId="1404"/>
    <cellStyle name="40% - Accent2 4" xfId="1405"/>
    <cellStyle name="40% - Accent2 4 2" xfId="1406"/>
    <cellStyle name="40% - Accent2 4 3" xfId="1407"/>
    <cellStyle name="40% - Accent2 40" xfId="1408"/>
    <cellStyle name="40% - Accent2 41" xfId="1409"/>
    <cellStyle name="40% - Accent2 42" xfId="1410"/>
    <cellStyle name="40% - Accent2 43" xfId="1411"/>
    <cellStyle name="40% - Accent2 44" xfId="1412"/>
    <cellStyle name="40% - Accent2 45" xfId="1413"/>
    <cellStyle name="40% - Accent2 46" xfId="1414"/>
    <cellStyle name="40% - Accent2 47" xfId="1415"/>
    <cellStyle name="40% - Accent2 48" xfId="1416"/>
    <cellStyle name="40% - Accent2 49" xfId="1417"/>
    <cellStyle name="40% - Accent2 5" xfId="1418"/>
    <cellStyle name="40% - Accent2 5 2" xfId="1419"/>
    <cellStyle name="40% - Accent2 5 3" xfId="1420"/>
    <cellStyle name="40% - Accent2 50" xfId="1421"/>
    <cellStyle name="40% - Accent2 51" xfId="1422"/>
    <cellStyle name="40% - Accent2 52" xfId="1423"/>
    <cellStyle name="40% - Accent2 53" xfId="1424"/>
    <cellStyle name="40% - Accent2 54" xfId="1425"/>
    <cellStyle name="40% - Accent2 55" xfId="1426"/>
    <cellStyle name="40% - Accent2 56" xfId="1427"/>
    <cellStyle name="40% - Accent2 57" xfId="1428"/>
    <cellStyle name="40% - Accent2 58" xfId="1429"/>
    <cellStyle name="40% - Accent2 59" xfId="1430"/>
    <cellStyle name="40% - Accent2 6" xfId="1431"/>
    <cellStyle name="40% - Accent2 6 2" xfId="1432"/>
    <cellStyle name="40% - Accent2 6 3" xfId="1433"/>
    <cellStyle name="40% - Accent2 60" xfId="1434"/>
    <cellStyle name="40% - Accent2 61" xfId="1435"/>
    <cellStyle name="40% - Accent2 62" xfId="1436"/>
    <cellStyle name="40% - Accent2 7" xfId="1437"/>
    <cellStyle name="40% - Accent2 7 2" xfId="1438"/>
    <cellStyle name="40% - Accent2 7 3" xfId="1439"/>
    <cellStyle name="40% - Accent2 8" xfId="1440"/>
    <cellStyle name="40% - Accent2 8 2" xfId="1441"/>
    <cellStyle name="40% - Accent2 8 3" xfId="1442"/>
    <cellStyle name="40% - Accent2 9" xfId="1443"/>
    <cellStyle name="40% - Accent2 9 2" xfId="1444"/>
    <cellStyle name="40% - Accent2 9 3" xfId="1445"/>
    <cellStyle name="40% - Accent3 10" xfId="1446"/>
    <cellStyle name="40% - Accent3 10 2" xfId="1447"/>
    <cellStyle name="40% - Accent3 10 3" xfId="1448"/>
    <cellStyle name="40% - Accent3 11" xfId="1449"/>
    <cellStyle name="40% - Accent3 11 2" xfId="1450"/>
    <cellStyle name="40% - Accent3 11 3" xfId="1451"/>
    <cellStyle name="40% - Accent3 12" xfId="1452"/>
    <cellStyle name="40% - Accent3 12 2" xfId="1453"/>
    <cellStyle name="40% - Accent3 12 3" xfId="1454"/>
    <cellStyle name="40% - Accent3 13" xfId="1455"/>
    <cellStyle name="40% - Accent3 13 2" xfId="1456"/>
    <cellStyle name="40% - Accent3 13 3" xfId="1457"/>
    <cellStyle name="40% - Accent3 14" xfId="1458"/>
    <cellStyle name="40% - Accent3 14 2" xfId="1459"/>
    <cellStyle name="40% - Accent3 14 3" xfId="1460"/>
    <cellStyle name="40% - Accent3 15" xfId="1461"/>
    <cellStyle name="40% - Accent3 16" xfId="1462"/>
    <cellStyle name="40% - Accent3 16 2" xfId="1463"/>
    <cellStyle name="40% - Accent3 17" xfId="1464"/>
    <cellStyle name="40% - Accent3 17 2" xfId="1465"/>
    <cellStyle name="40% - Accent3 18" xfId="1466"/>
    <cellStyle name="40% - Accent3 19" xfId="1467"/>
    <cellStyle name="40% - Accent3 2" xfId="1468"/>
    <cellStyle name="40% - Accent3 2 10" xfId="1469"/>
    <cellStyle name="40% - Accent3 2 11" xfId="1470"/>
    <cellStyle name="40% - Accent3 2 12" xfId="1471"/>
    <cellStyle name="40% - Accent3 2 13" xfId="1472"/>
    <cellStyle name="40% - Accent3 2 2" xfId="1473"/>
    <cellStyle name="40% - Accent3 2 2 2" xfId="1474"/>
    <cellStyle name="40% - Accent3 2 3" xfId="1475"/>
    <cellStyle name="40% - Accent3 2 3 2" xfId="1476"/>
    <cellStyle name="40% - Accent3 2 4" xfId="1477"/>
    <cellStyle name="40% - Accent3 2 4 2" xfId="1478"/>
    <cellStyle name="40% - Accent3 2 5" xfId="1479"/>
    <cellStyle name="40% - Accent3 2 6" xfId="1480"/>
    <cellStyle name="40% - Accent3 2 7" xfId="1481"/>
    <cellStyle name="40% - Accent3 2 8" xfId="1482"/>
    <cellStyle name="40% - Accent3 2 9" xfId="1483"/>
    <cellStyle name="40% - Accent3 20" xfId="1484"/>
    <cellStyle name="40% - Accent3 21" xfId="1485"/>
    <cellStyle name="40% - Accent3 22" xfId="1486"/>
    <cellStyle name="40% - Accent3 23" xfId="1487"/>
    <cellStyle name="40% - Accent3 24" xfId="1488"/>
    <cellStyle name="40% - Accent3 25" xfId="1489"/>
    <cellStyle name="40% - Accent3 26" xfId="1490"/>
    <cellStyle name="40% - Accent3 27" xfId="1491"/>
    <cellStyle name="40% - Accent3 28" xfId="1492"/>
    <cellStyle name="40% - Accent3 29" xfId="1493"/>
    <cellStyle name="40% - Accent3 3" xfId="1494"/>
    <cellStyle name="40% - Accent3 3 2" xfId="1495"/>
    <cellStyle name="40% - Accent3 3 3" xfId="1496"/>
    <cellStyle name="40% - Accent3 30" xfId="1497"/>
    <cellStyle name="40% - Accent3 31" xfId="1498"/>
    <cellStyle name="40% - Accent3 32" xfId="1499"/>
    <cellStyle name="40% - Accent3 33" xfId="1500"/>
    <cellStyle name="40% - Accent3 34" xfId="1501"/>
    <cellStyle name="40% - Accent3 35" xfId="1502"/>
    <cellStyle name="40% - Accent3 36" xfId="1503"/>
    <cellStyle name="40% - Accent3 37" xfId="1504"/>
    <cellStyle name="40% - Accent3 38" xfId="1505"/>
    <cellStyle name="40% - Accent3 39" xfId="1506"/>
    <cellStyle name="40% - Accent3 4" xfId="1507"/>
    <cellStyle name="40% - Accent3 4 2" xfId="1508"/>
    <cellStyle name="40% - Accent3 4 3" xfId="1509"/>
    <cellStyle name="40% - Accent3 40" xfId="1510"/>
    <cellStyle name="40% - Accent3 41" xfId="1511"/>
    <cellStyle name="40% - Accent3 42" xfId="1512"/>
    <cellStyle name="40% - Accent3 43" xfId="1513"/>
    <cellStyle name="40% - Accent3 44" xfId="1514"/>
    <cellStyle name="40% - Accent3 45" xfId="1515"/>
    <cellStyle name="40% - Accent3 46" xfId="1516"/>
    <cellStyle name="40% - Accent3 47" xfId="1517"/>
    <cellStyle name="40% - Accent3 48" xfId="1518"/>
    <cellStyle name="40% - Accent3 49" xfId="1519"/>
    <cellStyle name="40% - Accent3 5" xfId="1520"/>
    <cellStyle name="40% - Accent3 5 2" xfId="1521"/>
    <cellStyle name="40% - Accent3 5 3" xfId="1522"/>
    <cellStyle name="40% - Accent3 50" xfId="1523"/>
    <cellStyle name="40% - Accent3 51" xfId="1524"/>
    <cellStyle name="40% - Accent3 52" xfId="1525"/>
    <cellStyle name="40% - Accent3 53" xfId="1526"/>
    <cellStyle name="40% - Accent3 54" xfId="1527"/>
    <cellStyle name="40% - Accent3 55" xfId="1528"/>
    <cellStyle name="40% - Accent3 56" xfId="1529"/>
    <cellStyle name="40% - Accent3 57" xfId="1530"/>
    <cellStyle name="40% - Accent3 58" xfId="1531"/>
    <cellStyle name="40% - Accent3 59" xfId="1532"/>
    <cellStyle name="40% - Accent3 6" xfId="1533"/>
    <cellStyle name="40% - Accent3 6 2" xfId="1534"/>
    <cellStyle name="40% - Accent3 6 3" xfId="1535"/>
    <cellStyle name="40% - Accent3 60" xfId="1536"/>
    <cellStyle name="40% - Accent3 61" xfId="1537"/>
    <cellStyle name="40% - Accent3 62" xfId="1538"/>
    <cellStyle name="40% - Accent3 7" xfId="1539"/>
    <cellStyle name="40% - Accent3 7 2" xfId="1540"/>
    <cellStyle name="40% - Accent3 7 3" xfId="1541"/>
    <cellStyle name="40% - Accent3 8" xfId="1542"/>
    <cellStyle name="40% - Accent3 8 2" xfId="1543"/>
    <cellStyle name="40% - Accent3 8 3" xfId="1544"/>
    <cellStyle name="40% - Accent3 9" xfId="1545"/>
    <cellStyle name="40% - Accent3 9 2" xfId="1546"/>
    <cellStyle name="40% - Accent3 9 3" xfId="1547"/>
    <cellStyle name="40% - Accent4 10" xfId="1548"/>
    <cellStyle name="40% - Accent4 10 2" xfId="1549"/>
    <cellStyle name="40% - Accent4 10 3" xfId="1550"/>
    <cellStyle name="40% - Accent4 11" xfId="1551"/>
    <cellStyle name="40% - Accent4 11 2" xfId="1552"/>
    <cellStyle name="40% - Accent4 11 3" xfId="1553"/>
    <cellStyle name="40% - Accent4 12" xfId="1554"/>
    <cellStyle name="40% - Accent4 12 2" xfId="1555"/>
    <cellStyle name="40% - Accent4 12 3" xfId="1556"/>
    <cellStyle name="40% - Accent4 13" xfId="1557"/>
    <cellStyle name="40% - Accent4 13 2" xfId="1558"/>
    <cellStyle name="40% - Accent4 13 3" xfId="1559"/>
    <cellStyle name="40% - Accent4 14" xfId="1560"/>
    <cellStyle name="40% - Accent4 14 2" xfId="1561"/>
    <cellStyle name="40% - Accent4 14 3" xfId="1562"/>
    <cellStyle name="40% - Accent4 15" xfId="1563"/>
    <cellStyle name="40% - Accent4 16" xfId="1564"/>
    <cellStyle name="40% - Accent4 16 2" xfId="1565"/>
    <cellStyle name="40% - Accent4 17" xfId="1566"/>
    <cellStyle name="40% - Accent4 17 2" xfId="1567"/>
    <cellStyle name="40% - Accent4 18" xfId="1568"/>
    <cellStyle name="40% - Accent4 19" xfId="1569"/>
    <cellStyle name="40% - Accent4 2" xfId="1570"/>
    <cellStyle name="40% - Accent4 2 10" xfId="1571"/>
    <cellStyle name="40% - Accent4 2 11" xfId="1572"/>
    <cellStyle name="40% - Accent4 2 12" xfId="1573"/>
    <cellStyle name="40% - Accent4 2 13" xfId="1574"/>
    <cellStyle name="40% - Accent4 2 2" xfId="1575"/>
    <cellStyle name="40% - Accent4 2 2 2" xfId="1576"/>
    <cellStyle name="40% - Accent4 2 3" xfId="1577"/>
    <cellStyle name="40% - Accent4 2 3 2" xfId="1578"/>
    <cellStyle name="40% - Accent4 2 4" xfId="1579"/>
    <cellStyle name="40% - Accent4 2 4 2" xfId="1580"/>
    <cellStyle name="40% - Accent4 2 5" xfId="1581"/>
    <cellStyle name="40% - Accent4 2 6" xfId="1582"/>
    <cellStyle name="40% - Accent4 2 7" xfId="1583"/>
    <cellStyle name="40% - Accent4 2 8" xfId="1584"/>
    <cellStyle name="40% - Accent4 2 9" xfId="1585"/>
    <cellStyle name="40% - Accent4 20" xfId="1586"/>
    <cellStyle name="40% - Accent4 21" xfId="1587"/>
    <cellStyle name="40% - Accent4 22" xfId="1588"/>
    <cellStyle name="40% - Accent4 23" xfId="1589"/>
    <cellStyle name="40% - Accent4 24" xfId="1590"/>
    <cellStyle name="40% - Accent4 25" xfId="1591"/>
    <cellStyle name="40% - Accent4 26" xfId="1592"/>
    <cellStyle name="40% - Accent4 27" xfId="1593"/>
    <cellStyle name="40% - Accent4 28" xfId="1594"/>
    <cellStyle name="40% - Accent4 29" xfId="1595"/>
    <cellStyle name="40% - Accent4 3" xfId="1596"/>
    <cellStyle name="40% - Accent4 3 2" xfId="1597"/>
    <cellStyle name="40% - Accent4 3 3" xfId="1598"/>
    <cellStyle name="40% - Accent4 30" xfId="1599"/>
    <cellStyle name="40% - Accent4 31" xfId="1600"/>
    <cellStyle name="40% - Accent4 32" xfId="1601"/>
    <cellStyle name="40% - Accent4 33" xfId="1602"/>
    <cellStyle name="40% - Accent4 34" xfId="1603"/>
    <cellStyle name="40% - Accent4 35" xfId="1604"/>
    <cellStyle name="40% - Accent4 36" xfId="1605"/>
    <cellStyle name="40% - Accent4 37" xfId="1606"/>
    <cellStyle name="40% - Accent4 38" xfId="1607"/>
    <cellStyle name="40% - Accent4 39" xfId="1608"/>
    <cellStyle name="40% - Accent4 4" xfId="1609"/>
    <cellStyle name="40% - Accent4 4 2" xfId="1610"/>
    <cellStyle name="40% - Accent4 4 3" xfId="1611"/>
    <cellStyle name="40% - Accent4 40" xfId="1612"/>
    <cellStyle name="40% - Accent4 41" xfId="1613"/>
    <cellStyle name="40% - Accent4 42" xfId="1614"/>
    <cellStyle name="40% - Accent4 43" xfId="1615"/>
    <cellStyle name="40% - Accent4 44" xfId="1616"/>
    <cellStyle name="40% - Accent4 45" xfId="1617"/>
    <cellStyle name="40% - Accent4 46" xfId="1618"/>
    <cellStyle name="40% - Accent4 47" xfId="1619"/>
    <cellStyle name="40% - Accent4 48" xfId="1620"/>
    <cellStyle name="40% - Accent4 49" xfId="1621"/>
    <cellStyle name="40% - Accent4 5" xfId="1622"/>
    <cellStyle name="40% - Accent4 5 2" xfId="1623"/>
    <cellStyle name="40% - Accent4 5 3" xfId="1624"/>
    <cellStyle name="40% - Accent4 50" xfId="1625"/>
    <cellStyle name="40% - Accent4 51" xfId="1626"/>
    <cellStyle name="40% - Accent4 52" xfId="1627"/>
    <cellStyle name="40% - Accent4 53" xfId="1628"/>
    <cellStyle name="40% - Accent4 54" xfId="1629"/>
    <cellStyle name="40% - Accent4 55" xfId="1630"/>
    <cellStyle name="40% - Accent4 56" xfId="1631"/>
    <cellStyle name="40% - Accent4 57" xfId="1632"/>
    <cellStyle name="40% - Accent4 58" xfId="1633"/>
    <cellStyle name="40% - Accent4 59" xfId="1634"/>
    <cellStyle name="40% - Accent4 6" xfId="1635"/>
    <cellStyle name="40% - Accent4 6 2" xfId="1636"/>
    <cellStyle name="40% - Accent4 6 3" xfId="1637"/>
    <cellStyle name="40% - Accent4 60" xfId="1638"/>
    <cellStyle name="40% - Accent4 61" xfId="1639"/>
    <cellStyle name="40% - Accent4 62" xfId="1640"/>
    <cellStyle name="40% - Accent4 7" xfId="1641"/>
    <cellStyle name="40% - Accent4 7 2" xfId="1642"/>
    <cellStyle name="40% - Accent4 7 3" xfId="1643"/>
    <cellStyle name="40% - Accent4 8" xfId="1644"/>
    <cellStyle name="40% - Accent4 8 2" xfId="1645"/>
    <cellStyle name="40% - Accent4 8 3" xfId="1646"/>
    <cellStyle name="40% - Accent4 9" xfId="1647"/>
    <cellStyle name="40% - Accent4 9 2" xfId="1648"/>
    <cellStyle name="40% - Accent4 9 3" xfId="1649"/>
    <cellStyle name="40% - Accent5 10" xfId="1650"/>
    <cellStyle name="40% - Accent5 10 2" xfId="1651"/>
    <cellStyle name="40% - Accent5 10 3" xfId="1652"/>
    <cellStyle name="40% - Accent5 11" xfId="1653"/>
    <cellStyle name="40% - Accent5 11 2" xfId="1654"/>
    <cellStyle name="40% - Accent5 11 3" xfId="1655"/>
    <cellStyle name="40% - Accent5 12" xfId="1656"/>
    <cellStyle name="40% - Accent5 12 2" xfId="1657"/>
    <cellStyle name="40% - Accent5 12 3" xfId="1658"/>
    <cellStyle name="40% - Accent5 13" xfId="1659"/>
    <cellStyle name="40% - Accent5 13 2" xfId="1660"/>
    <cellStyle name="40% - Accent5 13 3" xfId="1661"/>
    <cellStyle name="40% - Accent5 14" xfId="1662"/>
    <cellStyle name="40% - Accent5 14 2" xfId="1663"/>
    <cellStyle name="40% - Accent5 14 3" xfId="1664"/>
    <cellStyle name="40% - Accent5 15" xfId="1665"/>
    <cellStyle name="40% - Accent5 16" xfId="1666"/>
    <cellStyle name="40% - Accent5 16 2" xfId="1667"/>
    <cellStyle name="40% - Accent5 17" xfId="1668"/>
    <cellStyle name="40% - Accent5 17 2" xfId="1669"/>
    <cellStyle name="40% - Accent5 18" xfId="1670"/>
    <cellStyle name="40% - Accent5 19" xfId="1671"/>
    <cellStyle name="40% - Accent5 2" xfId="1672"/>
    <cellStyle name="40% - Accent5 2 10" xfId="1673"/>
    <cellStyle name="40% - Accent5 2 11" xfId="1674"/>
    <cellStyle name="40% - Accent5 2 12" xfId="1675"/>
    <cellStyle name="40% - Accent5 2 13" xfId="1676"/>
    <cellStyle name="40% - Accent5 2 2" xfId="1677"/>
    <cellStyle name="40% - Accent5 2 2 2" xfId="1678"/>
    <cellStyle name="40% - Accent5 2 3" xfId="1679"/>
    <cellStyle name="40% - Accent5 2 3 2" xfId="1680"/>
    <cellStyle name="40% - Accent5 2 4" xfId="1681"/>
    <cellStyle name="40% - Accent5 2 4 2" xfId="1682"/>
    <cellStyle name="40% - Accent5 2 5" xfId="1683"/>
    <cellStyle name="40% - Accent5 2 6" xfId="1684"/>
    <cellStyle name="40% - Accent5 2 7" xfId="1685"/>
    <cellStyle name="40% - Accent5 2 8" xfId="1686"/>
    <cellStyle name="40% - Accent5 2 9" xfId="1687"/>
    <cellStyle name="40% - Accent5 20" xfId="1688"/>
    <cellStyle name="40% - Accent5 21" xfId="1689"/>
    <cellStyle name="40% - Accent5 22" xfId="1690"/>
    <cellStyle name="40% - Accent5 23" xfId="1691"/>
    <cellStyle name="40% - Accent5 24" xfId="1692"/>
    <cellStyle name="40% - Accent5 25" xfId="1693"/>
    <cellStyle name="40% - Accent5 26" xfId="1694"/>
    <cellStyle name="40% - Accent5 27" xfId="1695"/>
    <cellStyle name="40% - Accent5 28" xfId="1696"/>
    <cellStyle name="40% - Accent5 29" xfId="1697"/>
    <cellStyle name="40% - Accent5 3" xfId="1698"/>
    <cellStyle name="40% - Accent5 3 2" xfId="1699"/>
    <cellStyle name="40% - Accent5 3 3" xfId="1700"/>
    <cellStyle name="40% - Accent5 30" xfId="1701"/>
    <cellStyle name="40% - Accent5 31" xfId="1702"/>
    <cellStyle name="40% - Accent5 32" xfId="1703"/>
    <cellStyle name="40% - Accent5 33" xfId="1704"/>
    <cellStyle name="40% - Accent5 34" xfId="1705"/>
    <cellStyle name="40% - Accent5 35" xfId="1706"/>
    <cellStyle name="40% - Accent5 36" xfId="1707"/>
    <cellStyle name="40% - Accent5 37" xfId="1708"/>
    <cellStyle name="40% - Accent5 38" xfId="1709"/>
    <cellStyle name="40% - Accent5 39" xfId="1710"/>
    <cellStyle name="40% - Accent5 4" xfId="1711"/>
    <cellStyle name="40% - Accent5 4 2" xfId="1712"/>
    <cellStyle name="40% - Accent5 4 3" xfId="1713"/>
    <cellStyle name="40% - Accent5 40" xfId="1714"/>
    <cellStyle name="40% - Accent5 41" xfId="1715"/>
    <cellStyle name="40% - Accent5 42" xfId="1716"/>
    <cellStyle name="40% - Accent5 43" xfId="1717"/>
    <cellStyle name="40% - Accent5 44" xfId="1718"/>
    <cellStyle name="40% - Accent5 45" xfId="1719"/>
    <cellStyle name="40% - Accent5 46" xfId="1720"/>
    <cellStyle name="40% - Accent5 47" xfId="1721"/>
    <cellStyle name="40% - Accent5 48" xfId="1722"/>
    <cellStyle name="40% - Accent5 49" xfId="1723"/>
    <cellStyle name="40% - Accent5 5" xfId="1724"/>
    <cellStyle name="40% - Accent5 5 2" xfId="1725"/>
    <cellStyle name="40% - Accent5 5 3" xfId="1726"/>
    <cellStyle name="40% - Accent5 50" xfId="1727"/>
    <cellStyle name="40% - Accent5 51" xfId="1728"/>
    <cellStyle name="40% - Accent5 52" xfId="1729"/>
    <cellStyle name="40% - Accent5 53" xfId="1730"/>
    <cellStyle name="40% - Accent5 54" xfId="1731"/>
    <cellStyle name="40% - Accent5 55" xfId="1732"/>
    <cellStyle name="40% - Accent5 56" xfId="1733"/>
    <cellStyle name="40% - Accent5 57" xfId="1734"/>
    <cellStyle name="40% - Accent5 58" xfId="1735"/>
    <cellStyle name="40% - Accent5 59" xfId="1736"/>
    <cellStyle name="40% - Accent5 6" xfId="1737"/>
    <cellStyle name="40% - Accent5 6 2" xfId="1738"/>
    <cellStyle name="40% - Accent5 6 3" xfId="1739"/>
    <cellStyle name="40% - Accent5 60" xfId="1740"/>
    <cellStyle name="40% - Accent5 61" xfId="1741"/>
    <cellStyle name="40% - Accent5 62" xfId="1742"/>
    <cellStyle name="40% - Accent5 7" xfId="1743"/>
    <cellStyle name="40% - Accent5 7 2" xfId="1744"/>
    <cellStyle name="40% - Accent5 7 3" xfId="1745"/>
    <cellStyle name="40% - Accent5 8" xfId="1746"/>
    <cellStyle name="40% - Accent5 8 2" xfId="1747"/>
    <cellStyle name="40% - Accent5 8 3" xfId="1748"/>
    <cellStyle name="40% - Accent5 9" xfId="1749"/>
    <cellStyle name="40% - Accent5 9 2" xfId="1750"/>
    <cellStyle name="40% - Accent5 9 3" xfId="1751"/>
    <cellStyle name="40% - Accent6 10" xfId="1752"/>
    <cellStyle name="40% - Accent6 10 2" xfId="1753"/>
    <cellStyle name="40% - Accent6 10 3" xfId="1754"/>
    <cellStyle name="40% - Accent6 11" xfId="1755"/>
    <cellStyle name="40% - Accent6 11 2" xfId="1756"/>
    <cellStyle name="40% - Accent6 11 3" xfId="1757"/>
    <cellStyle name="40% - Accent6 12" xfId="1758"/>
    <cellStyle name="40% - Accent6 12 2" xfId="1759"/>
    <cellStyle name="40% - Accent6 12 3" xfId="1760"/>
    <cellStyle name="40% - Accent6 13" xfId="1761"/>
    <cellStyle name="40% - Accent6 13 2" xfId="1762"/>
    <cellStyle name="40% - Accent6 13 3" xfId="1763"/>
    <cellStyle name="40% - Accent6 14" xfId="1764"/>
    <cellStyle name="40% - Accent6 14 2" xfId="1765"/>
    <cellStyle name="40% - Accent6 14 3" xfId="1766"/>
    <cellStyle name="40% - Accent6 15" xfId="1767"/>
    <cellStyle name="40% - Accent6 16" xfId="1768"/>
    <cellStyle name="40% - Accent6 16 2" xfId="1769"/>
    <cellStyle name="40% - Accent6 17" xfId="1770"/>
    <cellStyle name="40% - Accent6 17 2" xfId="1771"/>
    <cellStyle name="40% - Accent6 18" xfId="1772"/>
    <cellStyle name="40% - Accent6 19" xfId="1773"/>
    <cellStyle name="40% - Accent6 2" xfId="1774"/>
    <cellStyle name="40% - Accent6 2 10" xfId="1775"/>
    <cellStyle name="40% - Accent6 2 11" xfId="1776"/>
    <cellStyle name="40% - Accent6 2 12" xfId="1777"/>
    <cellStyle name="40% - Accent6 2 13" xfId="1778"/>
    <cellStyle name="40% - Accent6 2 2" xfId="1779"/>
    <cellStyle name="40% - Accent6 2 2 2" xfId="1780"/>
    <cellStyle name="40% - Accent6 2 3" xfId="1781"/>
    <cellStyle name="40% - Accent6 2 3 2" xfId="1782"/>
    <cellStyle name="40% - Accent6 2 4" xfId="1783"/>
    <cellStyle name="40% - Accent6 2 4 2" xfId="1784"/>
    <cellStyle name="40% - Accent6 2 5" xfId="1785"/>
    <cellStyle name="40% - Accent6 2 6" xfId="1786"/>
    <cellStyle name="40% - Accent6 2 7" xfId="1787"/>
    <cellStyle name="40% - Accent6 2 8" xfId="1788"/>
    <cellStyle name="40% - Accent6 2 9" xfId="1789"/>
    <cellStyle name="40% - Accent6 20" xfId="1790"/>
    <cellStyle name="40% - Accent6 21" xfId="1791"/>
    <cellStyle name="40% - Accent6 22" xfId="1792"/>
    <cellStyle name="40% - Accent6 23" xfId="1793"/>
    <cellStyle name="40% - Accent6 24" xfId="1794"/>
    <cellStyle name="40% - Accent6 25" xfId="1795"/>
    <cellStyle name="40% - Accent6 26" xfId="1796"/>
    <cellStyle name="40% - Accent6 27" xfId="1797"/>
    <cellStyle name="40% - Accent6 28" xfId="1798"/>
    <cellStyle name="40% - Accent6 29" xfId="1799"/>
    <cellStyle name="40% - Accent6 3" xfId="1800"/>
    <cellStyle name="40% - Accent6 3 2" xfId="1801"/>
    <cellStyle name="40% - Accent6 3 3" xfId="1802"/>
    <cellStyle name="40% - Accent6 30" xfId="1803"/>
    <cellStyle name="40% - Accent6 31" xfId="1804"/>
    <cellStyle name="40% - Accent6 32" xfId="1805"/>
    <cellStyle name="40% - Accent6 33" xfId="1806"/>
    <cellStyle name="40% - Accent6 34" xfId="1807"/>
    <cellStyle name="40% - Accent6 35" xfId="1808"/>
    <cellStyle name="40% - Accent6 36" xfId="1809"/>
    <cellStyle name="40% - Accent6 37" xfId="1810"/>
    <cellStyle name="40% - Accent6 38" xfId="1811"/>
    <cellStyle name="40% - Accent6 39" xfId="1812"/>
    <cellStyle name="40% - Accent6 4" xfId="1813"/>
    <cellStyle name="40% - Accent6 4 2" xfId="1814"/>
    <cellStyle name="40% - Accent6 4 3" xfId="1815"/>
    <cellStyle name="40% - Accent6 40" xfId="1816"/>
    <cellStyle name="40% - Accent6 41" xfId="1817"/>
    <cellStyle name="40% - Accent6 42" xfId="1818"/>
    <cellStyle name="40% - Accent6 43" xfId="1819"/>
    <cellStyle name="40% - Accent6 44" xfId="1820"/>
    <cellStyle name="40% - Accent6 45" xfId="1821"/>
    <cellStyle name="40% - Accent6 46" xfId="1822"/>
    <cellStyle name="40% - Accent6 47" xfId="1823"/>
    <cellStyle name="40% - Accent6 48" xfId="1824"/>
    <cellStyle name="40% - Accent6 49" xfId="1825"/>
    <cellStyle name="40% - Accent6 5" xfId="1826"/>
    <cellStyle name="40% - Accent6 5 2" xfId="1827"/>
    <cellStyle name="40% - Accent6 5 3" xfId="1828"/>
    <cellStyle name="40% - Accent6 50" xfId="1829"/>
    <cellStyle name="40% - Accent6 51" xfId="1830"/>
    <cellStyle name="40% - Accent6 52" xfId="1831"/>
    <cellStyle name="40% - Accent6 53" xfId="1832"/>
    <cellStyle name="40% - Accent6 54" xfId="1833"/>
    <cellStyle name="40% - Accent6 55" xfId="1834"/>
    <cellStyle name="40% - Accent6 56" xfId="1835"/>
    <cellStyle name="40% - Accent6 57" xfId="1836"/>
    <cellStyle name="40% - Accent6 58" xfId="1837"/>
    <cellStyle name="40% - Accent6 59" xfId="1838"/>
    <cellStyle name="40% - Accent6 6" xfId="1839"/>
    <cellStyle name="40% - Accent6 6 2" xfId="1840"/>
    <cellStyle name="40% - Accent6 6 3" xfId="1841"/>
    <cellStyle name="40% - Accent6 60" xfId="1842"/>
    <cellStyle name="40% - Accent6 61" xfId="1843"/>
    <cellStyle name="40% - Accent6 62" xfId="1844"/>
    <cellStyle name="40% - Accent6 7" xfId="1845"/>
    <cellStyle name="40% - Accent6 7 2" xfId="1846"/>
    <cellStyle name="40% - Accent6 7 3" xfId="1847"/>
    <cellStyle name="40% - Accent6 8" xfId="1848"/>
    <cellStyle name="40% - Accent6 8 2" xfId="1849"/>
    <cellStyle name="40% - Accent6 8 3" xfId="1850"/>
    <cellStyle name="40% - Accent6 9" xfId="1851"/>
    <cellStyle name="40% - Accent6 9 2" xfId="1852"/>
    <cellStyle name="40% - Accent6 9 3" xfId="1853"/>
    <cellStyle name="60 % - Markeringsfarve1" xfId="1854"/>
    <cellStyle name="60 % - Markeringsfarve2" xfId="1855"/>
    <cellStyle name="60 % - Markeringsfarve3" xfId="1856"/>
    <cellStyle name="60 % - Markeringsfarve4" xfId="1857"/>
    <cellStyle name="60 % - Markeringsfarve5" xfId="1858"/>
    <cellStyle name="60 % - Markeringsfarve6" xfId="1859"/>
    <cellStyle name="60% - Accent1 10" xfId="1860"/>
    <cellStyle name="60% - Accent1 10 2" xfId="1861"/>
    <cellStyle name="60% - Accent1 11" xfId="1862"/>
    <cellStyle name="60% - Accent1 11 2" xfId="1863"/>
    <cellStyle name="60% - Accent1 12" xfId="1864"/>
    <cellStyle name="60% - Accent1 12 2" xfId="1865"/>
    <cellStyle name="60% - Accent1 13" xfId="1866"/>
    <cellStyle name="60% - Accent1 13 2" xfId="1867"/>
    <cellStyle name="60% - Accent1 14" xfId="1868"/>
    <cellStyle name="60% - Accent1 14 2" xfId="1869"/>
    <cellStyle name="60% - Accent1 15" xfId="1870"/>
    <cellStyle name="60% - Accent1 16" xfId="1871"/>
    <cellStyle name="60% - Accent1 16 2" xfId="1872"/>
    <cellStyle name="60% - Accent1 17" xfId="1873"/>
    <cellStyle name="60% - Accent1 17 2" xfId="1874"/>
    <cellStyle name="60% - Accent1 18" xfId="1875"/>
    <cellStyle name="60% - Accent1 19" xfId="1876"/>
    <cellStyle name="60% - Accent1 2" xfId="1877"/>
    <cellStyle name="60% - Accent1 2 10" xfId="1878"/>
    <cellStyle name="60% - Accent1 2 11" xfId="1879"/>
    <cellStyle name="60% - Accent1 2 12" xfId="1880"/>
    <cellStyle name="60% - Accent1 2 13" xfId="1881"/>
    <cellStyle name="60% - Accent1 2 2" xfId="1882"/>
    <cellStyle name="60% - Accent1 2 2 2" xfId="1883"/>
    <cellStyle name="60% - Accent1 2 3" xfId="1884"/>
    <cellStyle name="60% - Accent1 2 4" xfId="1885"/>
    <cellStyle name="60% - Accent1 2 5" xfId="1886"/>
    <cellStyle name="60% - Accent1 2 6" xfId="1887"/>
    <cellStyle name="60% - Accent1 2 7" xfId="1888"/>
    <cellStyle name="60% - Accent1 2 8" xfId="1889"/>
    <cellStyle name="60% - Accent1 2 9" xfId="1890"/>
    <cellStyle name="60% - Accent1 20" xfId="1891"/>
    <cellStyle name="60% - Accent1 21" xfId="1892"/>
    <cellStyle name="60% - Accent1 22" xfId="1893"/>
    <cellStyle name="60% - Accent1 23" xfId="1894"/>
    <cellStyle name="60% - Accent1 24" xfId="1895"/>
    <cellStyle name="60% - Accent1 25" xfId="1896"/>
    <cellStyle name="60% - Accent1 3" xfId="1897"/>
    <cellStyle name="60% - Accent1 3 2" xfId="1898"/>
    <cellStyle name="60% - Accent1 4" xfId="1899"/>
    <cellStyle name="60% - Accent1 4 2" xfId="1900"/>
    <cellStyle name="60% - Accent1 5" xfId="1901"/>
    <cellStyle name="60% - Accent1 5 2" xfId="1902"/>
    <cellStyle name="60% - Accent1 6" xfId="1903"/>
    <cellStyle name="60% - Accent1 6 2" xfId="1904"/>
    <cellStyle name="60% - Accent1 7" xfId="1905"/>
    <cellStyle name="60% - Accent1 7 2" xfId="1906"/>
    <cellStyle name="60% - Accent1 8" xfId="1907"/>
    <cellStyle name="60% - Accent1 8 2" xfId="1908"/>
    <cellStyle name="60% - Accent1 9" xfId="1909"/>
    <cellStyle name="60% - Accent1 9 2" xfId="1910"/>
    <cellStyle name="60% - Accent2 10" xfId="1911"/>
    <cellStyle name="60% - Accent2 10 2" xfId="1912"/>
    <cellStyle name="60% - Accent2 10 3" xfId="1913"/>
    <cellStyle name="60% - Accent2 11" xfId="1914"/>
    <cellStyle name="60% - Accent2 11 2" xfId="1915"/>
    <cellStyle name="60% - Accent2 11 3" xfId="1916"/>
    <cellStyle name="60% - Accent2 12" xfId="1917"/>
    <cellStyle name="60% - Accent2 12 2" xfId="1918"/>
    <cellStyle name="60% - Accent2 12 3" xfId="1919"/>
    <cellStyle name="60% - Accent2 13" xfId="1920"/>
    <cellStyle name="60% - Accent2 13 2" xfId="1921"/>
    <cellStyle name="60% - Accent2 13 3" xfId="1922"/>
    <cellStyle name="60% - Accent2 14" xfId="1923"/>
    <cellStyle name="60% - Accent2 14 2" xfId="1924"/>
    <cellStyle name="60% - Accent2 14 3" xfId="1925"/>
    <cellStyle name="60% - Accent2 15" xfId="1926"/>
    <cellStyle name="60% - Accent2 16" xfId="1927"/>
    <cellStyle name="60% - Accent2 16 2" xfId="1928"/>
    <cellStyle name="60% - Accent2 17" xfId="1929"/>
    <cellStyle name="60% - Accent2 17 2" xfId="1930"/>
    <cellStyle name="60% - Accent2 18" xfId="1931"/>
    <cellStyle name="60% - Accent2 19" xfId="1932"/>
    <cellStyle name="60% - Accent2 2" xfId="1933"/>
    <cellStyle name="60% - Accent2 2 10" xfId="1934"/>
    <cellStyle name="60% - Accent2 2 11" xfId="1935"/>
    <cellStyle name="60% - Accent2 2 12" xfId="1936"/>
    <cellStyle name="60% - Accent2 2 13" xfId="1937"/>
    <cellStyle name="60% - Accent2 2 14" xfId="1938"/>
    <cellStyle name="60% - Accent2 2 2" xfId="1939"/>
    <cellStyle name="60% - Accent2 2 2 2" xfId="1940"/>
    <cellStyle name="60% - Accent2 2 3" xfId="1941"/>
    <cellStyle name="60% - Accent2 2 4" xfId="1942"/>
    <cellStyle name="60% - Accent2 2 5" xfId="1943"/>
    <cellStyle name="60% - Accent2 2 6" xfId="1944"/>
    <cellStyle name="60% - Accent2 2 7" xfId="1945"/>
    <cellStyle name="60% - Accent2 2 8" xfId="1946"/>
    <cellStyle name="60% - Accent2 2 9" xfId="1947"/>
    <cellStyle name="60% - Accent2 20" xfId="1948"/>
    <cellStyle name="60% - Accent2 21" xfId="1949"/>
    <cellStyle name="60% - Accent2 22" xfId="1950"/>
    <cellStyle name="60% - Accent2 23" xfId="1951"/>
    <cellStyle name="60% - Accent2 24" xfId="1952"/>
    <cellStyle name="60% - Accent2 25" xfId="1953"/>
    <cellStyle name="60% - Accent2 3" xfId="1954"/>
    <cellStyle name="60% - Accent2 3 2" xfId="1955"/>
    <cellStyle name="60% - Accent2 3 3" xfId="1956"/>
    <cellStyle name="60% - Accent2 4" xfId="1957"/>
    <cellStyle name="60% - Accent2 4 2" xfId="1958"/>
    <cellStyle name="60% - Accent2 4 3" xfId="1959"/>
    <cellStyle name="60% - Accent2 5" xfId="1960"/>
    <cellStyle name="60% - Accent2 5 2" xfId="1961"/>
    <cellStyle name="60% - Accent2 5 3" xfId="1962"/>
    <cellStyle name="60% - Accent2 6" xfId="1963"/>
    <cellStyle name="60% - Accent2 6 2" xfId="1964"/>
    <cellStyle name="60% - Accent2 6 3" xfId="1965"/>
    <cellStyle name="60% - Accent2 7" xfId="1966"/>
    <cellStyle name="60% - Accent2 7 2" xfId="1967"/>
    <cellStyle name="60% - Accent2 7 3" xfId="1968"/>
    <cellStyle name="60% - Accent2 8" xfId="1969"/>
    <cellStyle name="60% - Accent2 8 2" xfId="1970"/>
    <cellStyle name="60% - Accent2 8 3" xfId="1971"/>
    <cellStyle name="60% - Accent2 9" xfId="1972"/>
    <cellStyle name="60% - Accent2 9 2" xfId="1973"/>
    <cellStyle name="60% - Accent2 9 3" xfId="1974"/>
    <cellStyle name="60% - Accent3 10" xfId="1975"/>
    <cellStyle name="60% - Accent3 10 2" xfId="1976"/>
    <cellStyle name="60% - Accent3 10 3" xfId="1977"/>
    <cellStyle name="60% - Accent3 11" xfId="1978"/>
    <cellStyle name="60% - Accent3 11 2" xfId="1979"/>
    <cellStyle name="60% - Accent3 11 3" xfId="1980"/>
    <cellStyle name="60% - Accent3 12" xfId="1981"/>
    <cellStyle name="60% - Accent3 12 2" xfId="1982"/>
    <cellStyle name="60% - Accent3 12 3" xfId="1983"/>
    <cellStyle name="60% - Accent3 13" xfId="1984"/>
    <cellStyle name="60% - Accent3 13 2" xfId="1985"/>
    <cellStyle name="60% - Accent3 13 3" xfId="1986"/>
    <cellStyle name="60% - Accent3 14" xfId="1987"/>
    <cellStyle name="60% - Accent3 14 2" xfId="1988"/>
    <cellStyle name="60% - Accent3 14 3" xfId="1989"/>
    <cellStyle name="60% - Accent3 15" xfId="1990"/>
    <cellStyle name="60% - Accent3 16" xfId="1991"/>
    <cellStyle name="60% - Accent3 16 2" xfId="1992"/>
    <cellStyle name="60% - Accent3 17" xfId="1993"/>
    <cellStyle name="60% - Accent3 17 2" xfId="1994"/>
    <cellStyle name="60% - Accent3 18" xfId="1995"/>
    <cellStyle name="60% - Accent3 19" xfId="1996"/>
    <cellStyle name="60% - Accent3 2" xfId="1997"/>
    <cellStyle name="60% - Accent3 2 10" xfId="1998"/>
    <cellStyle name="60% - Accent3 2 11" xfId="1999"/>
    <cellStyle name="60% - Accent3 2 12" xfId="2000"/>
    <cellStyle name="60% - Accent3 2 13" xfId="2001"/>
    <cellStyle name="60% - Accent3 2 14" xfId="2002"/>
    <cellStyle name="60% - Accent3 2 2" xfId="2003"/>
    <cellStyle name="60% - Accent3 2 2 2" xfId="2004"/>
    <cellStyle name="60% - Accent3 2 3" xfId="2005"/>
    <cellStyle name="60% - Accent3 2 4" xfId="2006"/>
    <cellStyle name="60% - Accent3 2 5" xfId="2007"/>
    <cellStyle name="60% - Accent3 2 6" xfId="2008"/>
    <cellStyle name="60% - Accent3 2 7" xfId="2009"/>
    <cellStyle name="60% - Accent3 2 8" xfId="2010"/>
    <cellStyle name="60% - Accent3 2 9" xfId="2011"/>
    <cellStyle name="60% - Accent3 20" xfId="2012"/>
    <cellStyle name="60% - Accent3 21" xfId="2013"/>
    <cellStyle name="60% - Accent3 22" xfId="2014"/>
    <cellStyle name="60% - Accent3 23" xfId="2015"/>
    <cellStyle name="60% - Accent3 24" xfId="2016"/>
    <cellStyle name="60% - Accent3 25" xfId="2017"/>
    <cellStyle name="60% - Accent3 3" xfId="2018"/>
    <cellStyle name="60% - Accent3 3 2" xfId="2019"/>
    <cellStyle name="60% - Accent3 3 3" xfId="2020"/>
    <cellStyle name="60% - Accent3 4" xfId="2021"/>
    <cellStyle name="60% - Accent3 4 2" xfId="2022"/>
    <cellStyle name="60% - Accent3 4 3" xfId="2023"/>
    <cellStyle name="60% - Accent3 5" xfId="2024"/>
    <cellStyle name="60% - Accent3 5 2" xfId="2025"/>
    <cellStyle name="60% - Accent3 5 3" xfId="2026"/>
    <cellStyle name="60% - Accent3 6" xfId="2027"/>
    <cellStyle name="60% - Accent3 6 2" xfId="2028"/>
    <cellStyle name="60% - Accent3 6 3" xfId="2029"/>
    <cellStyle name="60% - Accent3 7" xfId="2030"/>
    <cellStyle name="60% - Accent3 7 2" xfId="2031"/>
    <cellStyle name="60% - Accent3 7 3" xfId="2032"/>
    <cellStyle name="60% - Accent3 8" xfId="2033"/>
    <cellStyle name="60% - Accent3 8 2" xfId="2034"/>
    <cellStyle name="60% - Accent3 8 3" xfId="2035"/>
    <cellStyle name="60% - Accent3 9" xfId="2036"/>
    <cellStyle name="60% - Accent3 9 2" xfId="2037"/>
    <cellStyle name="60% - Accent3 9 3" xfId="2038"/>
    <cellStyle name="60% - Accent4 10" xfId="2039"/>
    <cellStyle name="60% - Accent4 10 2" xfId="2040"/>
    <cellStyle name="60% - Accent4 10 3" xfId="2041"/>
    <cellStyle name="60% - Accent4 11" xfId="2042"/>
    <cellStyle name="60% - Accent4 11 2" xfId="2043"/>
    <cellStyle name="60% - Accent4 11 3" xfId="2044"/>
    <cellStyle name="60% - Accent4 12" xfId="2045"/>
    <cellStyle name="60% - Accent4 12 2" xfId="2046"/>
    <cellStyle name="60% - Accent4 12 3" xfId="2047"/>
    <cellStyle name="60% - Accent4 13" xfId="2048"/>
    <cellStyle name="60% - Accent4 13 2" xfId="2049"/>
    <cellStyle name="60% - Accent4 13 3" xfId="2050"/>
    <cellStyle name="60% - Accent4 14" xfId="2051"/>
    <cellStyle name="60% - Accent4 14 2" xfId="2052"/>
    <cellStyle name="60% - Accent4 14 3" xfId="2053"/>
    <cellStyle name="60% - Accent4 15" xfId="2054"/>
    <cellStyle name="60% - Accent4 16" xfId="2055"/>
    <cellStyle name="60% - Accent4 16 2" xfId="2056"/>
    <cellStyle name="60% - Accent4 17" xfId="2057"/>
    <cellStyle name="60% - Accent4 17 2" xfId="2058"/>
    <cellStyle name="60% - Accent4 18" xfId="2059"/>
    <cellStyle name="60% - Accent4 19" xfId="2060"/>
    <cellStyle name="60% - Accent4 2" xfId="2061"/>
    <cellStyle name="60% - Accent4 2 10" xfId="2062"/>
    <cellStyle name="60% - Accent4 2 11" xfId="2063"/>
    <cellStyle name="60% - Accent4 2 12" xfId="2064"/>
    <cellStyle name="60% - Accent4 2 13" xfId="2065"/>
    <cellStyle name="60% - Accent4 2 14" xfId="2066"/>
    <cellStyle name="60% - Accent4 2 2" xfId="2067"/>
    <cellStyle name="60% - Accent4 2 2 2" xfId="2068"/>
    <cellStyle name="60% - Accent4 2 3" xfId="2069"/>
    <cellStyle name="60% - Accent4 2 4" xfId="2070"/>
    <cellStyle name="60% - Accent4 2 5" xfId="2071"/>
    <cellStyle name="60% - Accent4 2 6" xfId="2072"/>
    <cellStyle name="60% - Accent4 2 7" xfId="2073"/>
    <cellStyle name="60% - Accent4 2 8" xfId="2074"/>
    <cellStyle name="60% - Accent4 2 9" xfId="2075"/>
    <cellStyle name="60% - Accent4 20" xfId="2076"/>
    <cellStyle name="60% - Accent4 21" xfId="2077"/>
    <cellStyle name="60% - Accent4 22" xfId="2078"/>
    <cellStyle name="60% - Accent4 23" xfId="2079"/>
    <cellStyle name="60% - Accent4 24" xfId="2080"/>
    <cellStyle name="60% - Accent4 25" xfId="2081"/>
    <cellStyle name="60% - Accent4 3" xfId="2082"/>
    <cellStyle name="60% - Accent4 3 2" xfId="2083"/>
    <cellStyle name="60% - Accent4 3 3" xfId="2084"/>
    <cellStyle name="60% - Accent4 4" xfId="2085"/>
    <cellStyle name="60% - Accent4 4 2" xfId="2086"/>
    <cellStyle name="60% - Accent4 4 3" xfId="2087"/>
    <cellStyle name="60% - Accent4 5" xfId="2088"/>
    <cellStyle name="60% - Accent4 5 2" xfId="2089"/>
    <cellStyle name="60% - Accent4 5 3" xfId="2090"/>
    <cellStyle name="60% - Accent4 6" xfId="2091"/>
    <cellStyle name="60% - Accent4 6 2" xfId="2092"/>
    <cellStyle name="60% - Accent4 6 3" xfId="2093"/>
    <cellStyle name="60% - Accent4 7" xfId="2094"/>
    <cellStyle name="60% - Accent4 7 2" xfId="2095"/>
    <cellStyle name="60% - Accent4 7 3" xfId="2096"/>
    <cellStyle name="60% - Accent4 8" xfId="2097"/>
    <cellStyle name="60% - Accent4 8 2" xfId="2098"/>
    <cellStyle name="60% - Accent4 8 3" xfId="2099"/>
    <cellStyle name="60% - Accent4 9" xfId="2100"/>
    <cellStyle name="60% - Accent4 9 2" xfId="2101"/>
    <cellStyle name="60% - Accent4 9 3" xfId="2102"/>
    <cellStyle name="60% - Accent5 10" xfId="2103"/>
    <cellStyle name="60% - Accent5 10 2" xfId="2104"/>
    <cellStyle name="60% - Accent5 11" xfId="2105"/>
    <cellStyle name="60% - Accent5 11 2" xfId="2106"/>
    <cellStyle name="60% - Accent5 12" xfId="2107"/>
    <cellStyle name="60% - Accent5 12 2" xfId="2108"/>
    <cellStyle name="60% - Accent5 13" xfId="2109"/>
    <cellStyle name="60% - Accent5 13 2" xfId="2110"/>
    <cellStyle name="60% - Accent5 14" xfId="2111"/>
    <cellStyle name="60% - Accent5 14 2" xfId="2112"/>
    <cellStyle name="60% - Accent5 15" xfId="2113"/>
    <cellStyle name="60% - Accent5 16" xfId="2114"/>
    <cellStyle name="60% - Accent5 16 2" xfId="2115"/>
    <cellStyle name="60% - Accent5 17" xfId="2116"/>
    <cellStyle name="60% - Accent5 17 2" xfId="2117"/>
    <cellStyle name="60% - Accent5 18" xfId="2118"/>
    <cellStyle name="60% - Accent5 19" xfId="2119"/>
    <cellStyle name="60% - Accent5 2" xfId="2120"/>
    <cellStyle name="60% - Accent5 2 10" xfId="2121"/>
    <cellStyle name="60% - Accent5 2 11" xfId="2122"/>
    <cellStyle name="60% - Accent5 2 12" xfId="2123"/>
    <cellStyle name="60% - Accent5 2 13" xfId="2124"/>
    <cellStyle name="60% - Accent5 2 2" xfId="2125"/>
    <cellStyle name="60% - Accent5 2 2 2" xfId="2126"/>
    <cellStyle name="60% - Accent5 2 3" xfId="2127"/>
    <cellStyle name="60% - Accent5 2 4" xfId="2128"/>
    <cellStyle name="60% - Accent5 2 5" xfId="2129"/>
    <cellStyle name="60% - Accent5 2 6" xfId="2130"/>
    <cellStyle name="60% - Accent5 2 7" xfId="2131"/>
    <cellStyle name="60% - Accent5 2 8" xfId="2132"/>
    <cellStyle name="60% - Accent5 2 9" xfId="2133"/>
    <cellStyle name="60% - Accent5 20" xfId="2134"/>
    <cellStyle name="60% - Accent5 21" xfId="2135"/>
    <cellStyle name="60% - Accent5 22" xfId="2136"/>
    <cellStyle name="60% - Accent5 23" xfId="2137"/>
    <cellStyle name="60% - Accent5 24" xfId="2138"/>
    <cellStyle name="60% - Accent5 25" xfId="2139"/>
    <cellStyle name="60% - Accent5 3" xfId="2140"/>
    <cellStyle name="60% - Accent5 3 2" xfId="2141"/>
    <cellStyle name="60% - Accent5 4" xfId="2142"/>
    <cellStyle name="60% - Accent5 4 2" xfId="2143"/>
    <cellStyle name="60% - Accent5 5" xfId="2144"/>
    <cellStyle name="60% - Accent5 5 2" xfId="2145"/>
    <cellStyle name="60% - Accent5 6" xfId="2146"/>
    <cellStyle name="60% - Accent5 6 2" xfId="2147"/>
    <cellStyle name="60% - Accent5 7" xfId="2148"/>
    <cellStyle name="60% - Accent5 7 2" xfId="2149"/>
    <cellStyle name="60% - Accent5 8" xfId="2150"/>
    <cellStyle name="60% - Accent5 8 2" xfId="2151"/>
    <cellStyle name="60% - Accent5 9" xfId="2152"/>
    <cellStyle name="60% - Accent5 9 2" xfId="2153"/>
    <cellStyle name="60% - Accent6 10" xfId="2154"/>
    <cellStyle name="60% - Accent6 10 2" xfId="2155"/>
    <cellStyle name="60% - Accent6 11" xfId="2156"/>
    <cellStyle name="60% - Accent6 11 2" xfId="2157"/>
    <cellStyle name="60% - Accent6 12" xfId="2158"/>
    <cellStyle name="60% - Accent6 12 2" xfId="2159"/>
    <cellStyle name="60% - Accent6 13" xfId="2160"/>
    <cellStyle name="60% - Accent6 13 2" xfId="2161"/>
    <cellStyle name="60% - Accent6 14" xfId="2162"/>
    <cellStyle name="60% - Accent6 14 2" xfId="2163"/>
    <cellStyle name="60% - Accent6 15" xfId="2164"/>
    <cellStyle name="60% - Accent6 16" xfId="2165"/>
    <cellStyle name="60% - Accent6 16 2" xfId="2166"/>
    <cellStyle name="60% - Accent6 17" xfId="2167"/>
    <cellStyle name="60% - Accent6 17 2" xfId="2168"/>
    <cellStyle name="60% - Accent6 18" xfId="2169"/>
    <cellStyle name="60% - Accent6 19" xfId="2170"/>
    <cellStyle name="60% - Accent6 2" xfId="2171"/>
    <cellStyle name="60% - Accent6 2 10" xfId="2172"/>
    <cellStyle name="60% - Accent6 2 11" xfId="2173"/>
    <cellStyle name="60% - Accent6 2 12" xfId="2174"/>
    <cellStyle name="60% - Accent6 2 13" xfId="2175"/>
    <cellStyle name="60% - Accent6 2 2" xfId="2176"/>
    <cellStyle name="60% - Accent6 2 2 2" xfId="2177"/>
    <cellStyle name="60% - Accent6 2 3" xfId="2178"/>
    <cellStyle name="60% - Accent6 2 4" xfId="2179"/>
    <cellStyle name="60% - Accent6 2 5" xfId="2180"/>
    <cellStyle name="60% - Accent6 2 6" xfId="2181"/>
    <cellStyle name="60% - Accent6 2 7" xfId="2182"/>
    <cellStyle name="60% - Accent6 2 8" xfId="2183"/>
    <cellStyle name="60% - Accent6 2 9" xfId="2184"/>
    <cellStyle name="60% - Accent6 20" xfId="2185"/>
    <cellStyle name="60% - Accent6 21" xfId="2186"/>
    <cellStyle name="60% - Accent6 22" xfId="2187"/>
    <cellStyle name="60% - Accent6 23" xfId="2188"/>
    <cellStyle name="60% - Accent6 24" xfId="2189"/>
    <cellStyle name="60% - Accent6 25" xfId="2190"/>
    <cellStyle name="60% - Accent6 3" xfId="2191"/>
    <cellStyle name="60% - Accent6 3 2" xfId="2192"/>
    <cellStyle name="60% - Accent6 4" xfId="2193"/>
    <cellStyle name="60% - Accent6 4 2" xfId="2194"/>
    <cellStyle name="60% - Accent6 5" xfId="2195"/>
    <cellStyle name="60% - Accent6 5 2" xfId="2196"/>
    <cellStyle name="60% - Accent6 6" xfId="2197"/>
    <cellStyle name="60% - Accent6 6 2" xfId="2198"/>
    <cellStyle name="60% - Accent6 7" xfId="2199"/>
    <cellStyle name="60% - Accent6 7 2" xfId="2200"/>
    <cellStyle name="60% - Accent6 8" xfId="2201"/>
    <cellStyle name="60% - Accent6 8 2" xfId="2202"/>
    <cellStyle name="60% - Accent6 9" xfId="2203"/>
    <cellStyle name="60% - Accent6 9 2" xfId="2204"/>
    <cellStyle name="Accent1 10" xfId="2205"/>
    <cellStyle name="Accent1 10 2" xfId="2206"/>
    <cellStyle name="Accent1 11" xfId="2207"/>
    <cellStyle name="Accent1 11 2" xfId="2208"/>
    <cellStyle name="Accent1 12" xfId="2209"/>
    <cellStyle name="Accent1 12 2" xfId="2210"/>
    <cellStyle name="Accent1 13" xfId="2211"/>
    <cellStyle name="Accent1 13 2" xfId="2212"/>
    <cellStyle name="Accent1 14" xfId="2213"/>
    <cellStyle name="Accent1 14 2" xfId="2214"/>
    <cellStyle name="Accent1 15" xfId="2215"/>
    <cellStyle name="Accent1 16" xfId="2216"/>
    <cellStyle name="Accent1 16 2" xfId="2217"/>
    <cellStyle name="Accent1 17" xfId="2218"/>
    <cellStyle name="Accent1 17 2" xfId="2219"/>
    <cellStyle name="Accent1 18" xfId="2220"/>
    <cellStyle name="Accent1 19" xfId="2221"/>
    <cellStyle name="Accent1 2" xfId="2222"/>
    <cellStyle name="Accent1 2 10" xfId="2223"/>
    <cellStyle name="Accent1 2 11" xfId="2224"/>
    <cellStyle name="Accent1 2 12" xfId="2225"/>
    <cellStyle name="Accent1 2 13" xfId="2226"/>
    <cellStyle name="Accent1 2 2" xfId="2227"/>
    <cellStyle name="Accent1 2 2 2" xfId="2228"/>
    <cellStyle name="Accent1 2 3" xfId="2229"/>
    <cellStyle name="Accent1 2 4" xfId="2230"/>
    <cellStyle name="Accent1 2 5" xfId="2231"/>
    <cellStyle name="Accent1 2 6" xfId="2232"/>
    <cellStyle name="Accent1 2 7" xfId="2233"/>
    <cellStyle name="Accent1 2 8" xfId="2234"/>
    <cellStyle name="Accent1 2 9" xfId="2235"/>
    <cellStyle name="Accent1 20" xfId="2236"/>
    <cellStyle name="Accent1 21" xfId="2237"/>
    <cellStyle name="Accent1 22" xfId="2238"/>
    <cellStyle name="Accent1 23" xfId="2239"/>
    <cellStyle name="Accent1 24" xfId="2240"/>
    <cellStyle name="Accent1 25" xfId="2241"/>
    <cellStyle name="Accent1 3" xfId="2242"/>
    <cellStyle name="Accent1 3 2" xfId="2243"/>
    <cellStyle name="Accent1 4" xfId="2244"/>
    <cellStyle name="Accent1 4 2" xfId="2245"/>
    <cellStyle name="Accent1 5" xfId="2246"/>
    <cellStyle name="Accent1 5 2" xfId="2247"/>
    <cellStyle name="Accent1 6" xfId="2248"/>
    <cellStyle name="Accent1 6 2" xfId="2249"/>
    <cellStyle name="Accent1 7" xfId="2250"/>
    <cellStyle name="Accent1 7 2" xfId="2251"/>
    <cellStyle name="Accent1 8" xfId="2252"/>
    <cellStyle name="Accent1 8 2" xfId="2253"/>
    <cellStyle name="Accent1 9" xfId="2254"/>
    <cellStyle name="Accent1 9 2" xfId="2255"/>
    <cellStyle name="Accent2 10" xfId="2256"/>
    <cellStyle name="Accent2 10 2" xfId="2257"/>
    <cellStyle name="Accent2 10 3" xfId="2258"/>
    <cellStyle name="Accent2 11" xfId="2259"/>
    <cellStyle name="Accent2 11 2" xfId="2260"/>
    <cellStyle name="Accent2 11 3" xfId="2261"/>
    <cellStyle name="Accent2 12" xfId="2262"/>
    <cellStyle name="Accent2 12 2" xfId="2263"/>
    <cellStyle name="Accent2 12 3" xfId="2264"/>
    <cellStyle name="Accent2 13" xfId="2265"/>
    <cellStyle name="Accent2 13 2" xfId="2266"/>
    <cellStyle name="Accent2 13 3" xfId="2267"/>
    <cellStyle name="Accent2 14" xfId="2268"/>
    <cellStyle name="Accent2 14 2" xfId="2269"/>
    <cellStyle name="Accent2 14 3" xfId="2270"/>
    <cellStyle name="Accent2 15" xfId="2271"/>
    <cellStyle name="Accent2 16" xfId="2272"/>
    <cellStyle name="Accent2 16 2" xfId="2273"/>
    <cellStyle name="Accent2 17" xfId="2274"/>
    <cellStyle name="Accent2 17 2" xfId="2275"/>
    <cellStyle name="Accent2 18" xfId="2276"/>
    <cellStyle name="Accent2 19" xfId="2277"/>
    <cellStyle name="Accent2 2" xfId="2278"/>
    <cellStyle name="Accent2 2 10" xfId="2279"/>
    <cellStyle name="Accent2 2 11" xfId="2280"/>
    <cellStyle name="Accent2 2 12" xfId="2281"/>
    <cellStyle name="Accent2 2 13" xfId="2282"/>
    <cellStyle name="Accent2 2 14" xfId="2283"/>
    <cellStyle name="Accent2 2 2" xfId="2284"/>
    <cellStyle name="Accent2 2 2 2" xfId="2285"/>
    <cellStyle name="Accent2 2 3" xfId="2286"/>
    <cellStyle name="Accent2 2 4" xfId="2287"/>
    <cellStyle name="Accent2 2 5" xfId="2288"/>
    <cellStyle name="Accent2 2 6" xfId="2289"/>
    <cellStyle name="Accent2 2 7" xfId="2290"/>
    <cellStyle name="Accent2 2 8" xfId="2291"/>
    <cellStyle name="Accent2 2 9" xfId="2292"/>
    <cellStyle name="Accent2 20" xfId="2293"/>
    <cellStyle name="Accent2 21" xfId="2294"/>
    <cellStyle name="Accent2 22" xfId="2295"/>
    <cellStyle name="Accent2 23" xfId="2296"/>
    <cellStyle name="Accent2 24" xfId="2297"/>
    <cellStyle name="Accent2 25" xfId="2298"/>
    <cellStyle name="Accent2 3" xfId="2299"/>
    <cellStyle name="Accent2 3 2" xfId="2300"/>
    <cellStyle name="Accent2 3 3" xfId="2301"/>
    <cellStyle name="Accent2 4" xfId="2302"/>
    <cellStyle name="Accent2 4 2" xfId="2303"/>
    <cellStyle name="Accent2 4 3" xfId="2304"/>
    <cellStyle name="Accent2 5" xfId="2305"/>
    <cellStyle name="Accent2 5 2" xfId="2306"/>
    <cellStyle name="Accent2 5 3" xfId="2307"/>
    <cellStyle name="Accent2 6" xfId="2308"/>
    <cellStyle name="Accent2 6 2" xfId="2309"/>
    <cellStyle name="Accent2 6 3" xfId="2310"/>
    <cellStyle name="Accent2 7" xfId="2311"/>
    <cellStyle name="Accent2 7 2" xfId="2312"/>
    <cellStyle name="Accent2 7 3" xfId="2313"/>
    <cellStyle name="Accent2 8" xfId="2314"/>
    <cellStyle name="Accent2 8 2" xfId="2315"/>
    <cellStyle name="Accent2 8 3" xfId="2316"/>
    <cellStyle name="Accent2 9" xfId="2317"/>
    <cellStyle name="Accent2 9 2" xfId="2318"/>
    <cellStyle name="Accent2 9 3" xfId="2319"/>
    <cellStyle name="Accent3 10" xfId="2320"/>
    <cellStyle name="Accent3 10 2" xfId="2321"/>
    <cellStyle name="Accent3 11" xfId="2322"/>
    <cellStyle name="Accent3 11 2" xfId="2323"/>
    <cellStyle name="Accent3 12" xfId="2324"/>
    <cellStyle name="Accent3 12 2" xfId="2325"/>
    <cellStyle name="Accent3 13" xfId="2326"/>
    <cellStyle name="Accent3 13 2" xfId="2327"/>
    <cellStyle name="Accent3 14" xfId="2328"/>
    <cellStyle name="Accent3 14 2" xfId="2329"/>
    <cellStyle name="Accent3 15" xfId="2330"/>
    <cellStyle name="Accent3 16" xfId="2331"/>
    <cellStyle name="Accent3 16 2" xfId="2332"/>
    <cellStyle name="Accent3 17" xfId="2333"/>
    <cellStyle name="Accent3 17 2" xfId="2334"/>
    <cellStyle name="Accent3 18" xfId="2335"/>
    <cellStyle name="Accent3 19" xfId="2336"/>
    <cellStyle name="Accent3 2" xfId="2337"/>
    <cellStyle name="Accent3 2 10" xfId="2338"/>
    <cellStyle name="Accent3 2 11" xfId="2339"/>
    <cellStyle name="Accent3 2 12" xfId="2340"/>
    <cellStyle name="Accent3 2 13" xfId="2341"/>
    <cellStyle name="Accent3 2 2" xfId="2342"/>
    <cellStyle name="Accent3 2 2 2" xfId="2343"/>
    <cellStyle name="Accent3 2 3" xfId="2344"/>
    <cellStyle name="Accent3 2 4" xfId="2345"/>
    <cellStyle name="Accent3 2 5" xfId="2346"/>
    <cellStyle name="Accent3 2 6" xfId="2347"/>
    <cellStyle name="Accent3 2 7" xfId="2348"/>
    <cellStyle name="Accent3 2 8" xfId="2349"/>
    <cellStyle name="Accent3 2 9" xfId="2350"/>
    <cellStyle name="Accent3 20" xfId="2351"/>
    <cellStyle name="Accent3 21" xfId="2352"/>
    <cellStyle name="Accent3 22" xfId="2353"/>
    <cellStyle name="Accent3 23" xfId="2354"/>
    <cellStyle name="Accent3 24" xfId="2355"/>
    <cellStyle name="Accent3 25" xfId="2356"/>
    <cellStyle name="Accent3 3" xfId="2357"/>
    <cellStyle name="Accent3 3 2" xfId="2358"/>
    <cellStyle name="Accent3 4" xfId="2359"/>
    <cellStyle name="Accent3 4 2" xfId="2360"/>
    <cellStyle name="Accent3 5" xfId="2361"/>
    <cellStyle name="Accent3 5 2" xfId="2362"/>
    <cellStyle name="Accent3 6" xfId="2363"/>
    <cellStyle name="Accent3 6 2" xfId="2364"/>
    <cellStyle name="Accent3 7" xfId="2365"/>
    <cellStyle name="Accent3 7 2" xfId="2366"/>
    <cellStyle name="Accent3 8" xfId="2367"/>
    <cellStyle name="Accent3 8 2" xfId="2368"/>
    <cellStyle name="Accent3 9" xfId="2369"/>
    <cellStyle name="Accent3 9 2" xfId="2370"/>
    <cellStyle name="Accent4 10" xfId="2371"/>
    <cellStyle name="Accent4 10 2" xfId="2372"/>
    <cellStyle name="Accent4 11" xfId="2373"/>
    <cellStyle name="Accent4 11 2" xfId="2374"/>
    <cellStyle name="Accent4 12" xfId="2375"/>
    <cellStyle name="Accent4 12 2" xfId="2376"/>
    <cellStyle name="Accent4 13" xfId="2377"/>
    <cellStyle name="Accent4 13 2" xfId="2378"/>
    <cellStyle name="Accent4 14" xfId="2379"/>
    <cellStyle name="Accent4 14 2" xfId="2380"/>
    <cellStyle name="Accent4 15" xfId="2381"/>
    <cellStyle name="Accent4 16" xfId="2382"/>
    <cellStyle name="Accent4 16 2" xfId="2383"/>
    <cellStyle name="Accent4 17" xfId="2384"/>
    <cellStyle name="Accent4 17 2" xfId="2385"/>
    <cellStyle name="Accent4 18" xfId="2386"/>
    <cellStyle name="Accent4 19" xfId="2387"/>
    <cellStyle name="Accent4 2" xfId="2388"/>
    <cellStyle name="Accent4 2 10" xfId="2389"/>
    <cellStyle name="Accent4 2 11" xfId="2390"/>
    <cellStyle name="Accent4 2 12" xfId="2391"/>
    <cellStyle name="Accent4 2 13" xfId="2392"/>
    <cellStyle name="Accent4 2 2" xfId="2393"/>
    <cellStyle name="Accent4 2 2 2" xfId="2394"/>
    <cellStyle name="Accent4 2 3" xfId="2395"/>
    <cellStyle name="Accent4 2 4" xfId="2396"/>
    <cellStyle name="Accent4 2 5" xfId="2397"/>
    <cellStyle name="Accent4 2 6" xfId="2398"/>
    <cellStyle name="Accent4 2 7" xfId="2399"/>
    <cellStyle name="Accent4 2 8" xfId="2400"/>
    <cellStyle name="Accent4 2 9" xfId="2401"/>
    <cellStyle name="Accent4 20" xfId="2402"/>
    <cellStyle name="Accent4 21" xfId="2403"/>
    <cellStyle name="Accent4 22" xfId="2404"/>
    <cellStyle name="Accent4 23" xfId="2405"/>
    <cellStyle name="Accent4 24" xfId="2406"/>
    <cellStyle name="Accent4 25" xfId="2407"/>
    <cellStyle name="Accent4 3" xfId="2408"/>
    <cellStyle name="Accent4 3 2" xfId="2409"/>
    <cellStyle name="Accent4 4" xfId="2410"/>
    <cellStyle name="Accent4 4 2" xfId="2411"/>
    <cellStyle name="Accent4 5" xfId="2412"/>
    <cellStyle name="Accent4 5 2" xfId="2413"/>
    <cellStyle name="Accent4 6" xfId="2414"/>
    <cellStyle name="Accent4 6 2" xfId="2415"/>
    <cellStyle name="Accent4 7" xfId="2416"/>
    <cellStyle name="Accent4 7 2" xfId="2417"/>
    <cellStyle name="Accent4 8" xfId="2418"/>
    <cellStyle name="Accent4 8 2" xfId="2419"/>
    <cellStyle name="Accent4 9" xfId="2420"/>
    <cellStyle name="Accent4 9 2" xfId="2421"/>
    <cellStyle name="Accent5 10" xfId="2422"/>
    <cellStyle name="Accent5 10 2" xfId="2423"/>
    <cellStyle name="Accent5 11" xfId="2424"/>
    <cellStyle name="Accent5 11 2" xfId="2425"/>
    <cellStyle name="Accent5 12" xfId="2426"/>
    <cellStyle name="Accent5 12 2" xfId="2427"/>
    <cellStyle name="Accent5 13" xfId="2428"/>
    <cellStyle name="Accent5 13 2" xfId="2429"/>
    <cellStyle name="Accent5 14" xfId="2430"/>
    <cellStyle name="Accent5 14 2" xfId="2431"/>
    <cellStyle name="Accent5 15" xfId="2432"/>
    <cellStyle name="Accent5 16" xfId="2433"/>
    <cellStyle name="Accent5 16 2" xfId="2434"/>
    <cellStyle name="Accent5 17" xfId="2435"/>
    <cellStyle name="Accent5 17 2" xfId="2436"/>
    <cellStyle name="Accent5 18" xfId="2437"/>
    <cellStyle name="Accent5 19" xfId="2438"/>
    <cellStyle name="Accent5 2" xfId="2439"/>
    <cellStyle name="Accent5 2 10" xfId="2440"/>
    <cellStyle name="Accent5 2 11" xfId="2441"/>
    <cellStyle name="Accent5 2 12" xfId="2442"/>
    <cellStyle name="Accent5 2 13" xfId="2443"/>
    <cellStyle name="Accent5 2 2" xfId="2444"/>
    <cellStyle name="Accent5 2 2 2" xfId="2445"/>
    <cellStyle name="Accent5 2 3" xfId="2446"/>
    <cellStyle name="Accent5 2 4" xfId="2447"/>
    <cellStyle name="Accent5 2 5" xfId="2448"/>
    <cellStyle name="Accent5 2 6" xfId="2449"/>
    <cellStyle name="Accent5 2 7" xfId="2450"/>
    <cellStyle name="Accent5 2 8" xfId="2451"/>
    <cellStyle name="Accent5 2 9" xfId="2452"/>
    <cellStyle name="Accent5 20" xfId="2453"/>
    <cellStyle name="Accent5 21" xfId="2454"/>
    <cellStyle name="Accent5 22" xfId="2455"/>
    <cellStyle name="Accent5 23" xfId="2456"/>
    <cellStyle name="Accent5 24" xfId="2457"/>
    <cellStyle name="Accent5 25" xfId="2458"/>
    <cellStyle name="Accent5 3" xfId="2459"/>
    <cellStyle name="Accent5 3 2" xfId="2460"/>
    <cellStyle name="Accent5 4" xfId="2461"/>
    <cellStyle name="Accent5 4 2" xfId="2462"/>
    <cellStyle name="Accent5 5" xfId="2463"/>
    <cellStyle name="Accent5 5 2" xfId="2464"/>
    <cellStyle name="Accent5 6" xfId="2465"/>
    <cellStyle name="Accent5 6 2" xfId="2466"/>
    <cellStyle name="Accent5 7" xfId="2467"/>
    <cellStyle name="Accent5 7 2" xfId="2468"/>
    <cellStyle name="Accent5 8" xfId="2469"/>
    <cellStyle name="Accent5 8 2" xfId="2470"/>
    <cellStyle name="Accent5 9" xfId="2471"/>
    <cellStyle name="Accent5 9 2" xfId="2472"/>
    <cellStyle name="Accent6 10" xfId="2473"/>
    <cellStyle name="Accent6 10 2" xfId="2474"/>
    <cellStyle name="Accent6 10 3" xfId="2475"/>
    <cellStyle name="Accent6 11" xfId="2476"/>
    <cellStyle name="Accent6 11 2" xfId="2477"/>
    <cellStyle name="Accent6 11 3" xfId="2478"/>
    <cellStyle name="Accent6 12" xfId="2479"/>
    <cellStyle name="Accent6 12 2" xfId="2480"/>
    <cellStyle name="Accent6 12 3" xfId="2481"/>
    <cellStyle name="Accent6 13" xfId="2482"/>
    <cellStyle name="Accent6 13 2" xfId="2483"/>
    <cellStyle name="Accent6 13 3" xfId="2484"/>
    <cellStyle name="Accent6 14" xfId="2485"/>
    <cellStyle name="Accent6 14 2" xfId="2486"/>
    <cellStyle name="Accent6 14 3" xfId="2487"/>
    <cellStyle name="Accent6 15" xfId="2488"/>
    <cellStyle name="Accent6 16" xfId="2489"/>
    <cellStyle name="Accent6 16 2" xfId="2490"/>
    <cellStyle name="Accent6 17" xfId="2491"/>
    <cellStyle name="Accent6 17 2" xfId="2492"/>
    <cellStyle name="Accent6 18" xfId="2493"/>
    <cellStyle name="Accent6 19" xfId="2494"/>
    <cellStyle name="Accent6 2" xfId="2495"/>
    <cellStyle name="Accent6 2 10" xfId="2496"/>
    <cellStyle name="Accent6 2 11" xfId="2497"/>
    <cellStyle name="Accent6 2 12" xfId="2498"/>
    <cellStyle name="Accent6 2 13" xfId="2499"/>
    <cellStyle name="Accent6 2 14" xfId="2500"/>
    <cellStyle name="Accent6 2 2" xfId="2501"/>
    <cellStyle name="Accent6 2 2 2" xfId="2502"/>
    <cellStyle name="Accent6 2 3" xfId="2503"/>
    <cellStyle name="Accent6 2 4" xfId="2504"/>
    <cellStyle name="Accent6 2 5" xfId="2505"/>
    <cellStyle name="Accent6 2 6" xfId="2506"/>
    <cellStyle name="Accent6 2 7" xfId="2507"/>
    <cellStyle name="Accent6 2 8" xfId="2508"/>
    <cellStyle name="Accent6 2 9" xfId="2509"/>
    <cellStyle name="Accent6 20" xfId="2510"/>
    <cellStyle name="Accent6 21" xfId="2511"/>
    <cellStyle name="Accent6 22" xfId="2512"/>
    <cellStyle name="Accent6 23" xfId="2513"/>
    <cellStyle name="Accent6 24" xfId="2514"/>
    <cellStyle name="Accent6 25" xfId="2515"/>
    <cellStyle name="Accent6 3" xfId="2516"/>
    <cellStyle name="Accent6 3 2" xfId="2517"/>
    <cellStyle name="Accent6 3 3" xfId="2518"/>
    <cellStyle name="Accent6 4" xfId="2519"/>
    <cellStyle name="Accent6 4 2" xfId="2520"/>
    <cellStyle name="Accent6 4 3" xfId="2521"/>
    <cellStyle name="Accent6 5" xfId="2522"/>
    <cellStyle name="Accent6 5 2" xfId="2523"/>
    <cellStyle name="Accent6 5 3" xfId="2524"/>
    <cellStyle name="Accent6 6" xfId="2525"/>
    <cellStyle name="Accent6 6 2" xfId="2526"/>
    <cellStyle name="Accent6 6 3" xfId="2527"/>
    <cellStyle name="Accent6 7" xfId="2528"/>
    <cellStyle name="Accent6 7 2" xfId="2529"/>
    <cellStyle name="Accent6 7 3" xfId="2530"/>
    <cellStyle name="Accent6 8" xfId="2531"/>
    <cellStyle name="Accent6 8 2" xfId="2532"/>
    <cellStyle name="Accent6 8 3" xfId="2533"/>
    <cellStyle name="Accent6 9" xfId="2534"/>
    <cellStyle name="Accent6 9 2" xfId="2535"/>
    <cellStyle name="Accent6 9 3" xfId="2536"/>
    <cellStyle name="Advarselstekst" xfId="2537"/>
    <cellStyle name="Bad 10" xfId="2538"/>
    <cellStyle name="Bad 10 2" xfId="2539"/>
    <cellStyle name="Bad 11" xfId="2540"/>
    <cellStyle name="Bad 11 2" xfId="2541"/>
    <cellStyle name="Bad 12" xfId="2542"/>
    <cellStyle name="Bad 12 2" xfId="2543"/>
    <cellStyle name="Bad 13" xfId="2544"/>
    <cellStyle name="Bad 13 2" xfId="2545"/>
    <cellStyle name="Bad 14" xfId="2546"/>
    <cellStyle name="Bad 14 2" xfId="2547"/>
    <cellStyle name="Bad 15" xfId="2548"/>
    <cellStyle name="Bad 16" xfId="2549"/>
    <cellStyle name="Bad 16 2" xfId="2550"/>
    <cellStyle name="Bad 17" xfId="2551"/>
    <cellStyle name="Bad 17 2" xfId="2552"/>
    <cellStyle name="Bad 18" xfId="2553"/>
    <cellStyle name="Bad 19" xfId="2554"/>
    <cellStyle name="Bad 2" xfId="2555"/>
    <cellStyle name="Bad 2 2" xfId="2556"/>
    <cellStyle name="Bad 20" xfId="2557"/>
    <cellStyle name="Bad 21" xfId="2558"/>
    <cellStyle name="Bad 22" xfId="2559"/>
    <cellStyle name="Bad 23" xfId="2560"/>
    <cellStyle name="Bad 24" xfId="2561"/>
    <cellStyle name="Bad 25" xfId="2562"/>
    <cellStyle name="Bad 3" xfId="2563"/>
    <cellStyle name="Bad 3 2" xfId="2564"/>
    <cellStyle name="Bad 4" xfId="2565"/>
    <cellStyle name="Bad 4 2" xfId="2566"/>
    <cellStyle name="Bad 5" xfId="2567"/>
    <cellStyle name="Bad 5 2" xfId="2568"/>
    <cellStyle name="Bad 6" xfId="2569"/>
    <cellStyle name="Bad 6 2" xfId="2570"/>
    <cellStyle name="Bad 7" xfId="2571"/>
    <cellStyle name="Bad 7 2" xfId="2572"/>
    <cellStyle name="Bad 8" xfId="2573"/>
    <cellStyle name="Bad 8 2" xfId="2574"/>
    <cellStyle name="Bad 9" xfId="2575"/>
    <cellStyle name="Bad 9 2" xfId="2576"/>
    <cellStyle name="Bemærk!" xfId="2577"/>
    <cellStyle name="Bemærk! 2" xfId="2578"/>
    <cellStyle name="Bemærk! 3" xfId="2579"/>
    <cellStyle name="Beregning" xfId="2580"/>
    <cellStyle name="Beregning 2" xfId="2581"/>
    <cellStyle name="Besuchter Hyperlink_0206-10 040526 0918 Alternative Hierarchie Mail V12f 103" xfId="2582"/>
    <cellStyle name="Calculation 10" xfId="2583"/>
    <cellStyle name="Calculation 10 2" xfId="2584"/>
    <cellStyle name="Calculation 11" xfId="2585"/>
    <cellStyle name="Calculation 11 2" xfId="2586"/>
    <cellStyle name="Calculation 12" xfId="2587"/>
    <cellStyle name="Calculation 12 2" xfId="2588"/>
    <cellStyle name="Calculation 13" xfId="2589"/>
    <cellStyle name="Calculation 13 2" xfId="2590"/>
    <cellStyle name="Calculation 14" xfId="2591"/>
    <cellStyle name="Calculation 14 2" xfId="2592"/>
    <cellStyle name="Calculation 15" xfId="2593"/>
    <cellStyle name="Calculation 15 2" xfId="2594"/>
    <cellStyle name="Calculation 16" xfId="2595"/>
    <cellStyle name="Calculation 16 2" xfId="2596"/>
    <cellStyle name="Calculation 16 2 2" xfId="2597"/>
    <cellStyle name="Calculation 16 3" xfId="2598"/>
    <cellStyle name="Calculation 17" xfId="2599"/>
    <cellStyle name="Calculation 17 2" xfId="2600"/>
    <cellStyle name="Calculation 17 2 2" xfId="2601"/>
    <cellStyle name="Calculation 17 3" xfId="2602"/>
    <cellStyle name="Calculation 18" xfId="2603"/>
    <cellStyle name="Calculation 18 2" xfId="2604"/>
    <cellStyle name="Calculation 19" xfId="2605"/>
    <cellStyle name="Calculation 19 2" xfId="2606"/>
    <cellStyle name="Calculation 2" xfId="2607"/>
    <cellStyle name="Calculation 2 10" xfId="2608"/>
    <cellStyle name="Calculation 2 10 2" xfId="2609"/>
    <cellStyle name="Calculation 2 11" xfId="2610"/>
    <cellStyle name="Calculation 2 11 2" xfId="2611"/>
    <cellStyle name="Calculation 2 12" xfId="2612"/>
    <cellStyle name="Calculation 2 12 2" xfId="2613"/>
    <cellStyle name="Calculation 2 13" xfId="2614"/>
    <cellStyle name="Calculation 2 14" xfId="2615"/>
    <cellStyle name="Calculation 2 2" xfId="2616"/>
    <cellStyle name="Calculation 2 2 2" xfId="2617"/>
    <cellStyle name="Calculation 2 3" xfId="2618"/>
    <cellStyle name="Calculation 2 3 2" xfId="2619"/>
    <cellStyle name="Calculation 2 4" xfId="2620"/>
    <cellStyle name="Calculation 2 4 2" xfId="2621"/>
    <cellStyle name="Calculation 2 5" xfId="2622"/>
    <cellStyle name="Calculation 2 5 2" xfId="2623"/>
    <cellStyle name="Calculation 2 6" xfId="2624"/>
    <cellStyle name="Calculation 2 6 2" xfId="2625"/>
    <cellStyle name="Calculation 2 7" xfId="2626"/>
    <cellStyle name="Calculation 2 7 2" xfId="2627"/>
    <cellStyle name="Calculation 2 8" xfId="2628"/>
    <cellStyle name="Calculation 2 8 2" xfId="2629"/>
    <cellStyle name="Calculation 2 9" xfId="2630"/>
    <cellStyle name="Calculation 2 9 2" xfId="2631"/>
    <cellStyle name="Calculation 20" xfId="2632"/>
    <cellStyle name="Calculation 20 2" xfId="2633"/>
    <cellStyle name="Calculation 21" xfId="2634"/>
    <cellStyle name="Calculation 21 2" xfId="2635"/>
    <cellStyle name="Calculation 22" xfId="2636"/>
    <cellStyle name="Calculation 22 2" xfId="2637"/>
    <cellStyle name="Calculation 23" xfId="2638"/>
    <cellStyle name="Calculation 24" xfId="2639"/>
    <cellStyle name="Calculation 25" xfId="2640"/>
    <cellStyle name="Calculation 3" xfId="2641"/>
    <cellStyle name="Calculation 3 2" xfId="2642"/>
    <cellStyle name="Calculation 4" xfId="2643"/>
    <cellStyle name="Calculation 4 2" xfId="2644"/>
    <cellStyle name="Calculation 5" xfId="2645"/>
    <cellStyle name="Calculation 5 2" xfId="2646"/>
    <cellStyle name="Calculation 6" xfId="2647"/>
    <cellStyle name="Calculation 6 2" xfId="2648"/>
    <cellStyle name="Calculation 7" xfId="2649"/>
    <cellStyle name="Calculation 7 2" xfId="2650"/>
    <cellStyle name="Calculation 8" xfId="2651"/>
    <cellStyle name="Calculation 8 2" xfId="2652"/>
    <cellStyle name="Calculation 9" xfId="2653"/>
    <cellStyle name="Calculation 9 2" xfId="2654"/>
    <cellStyle name="Check Cell 10" xfId="2655"/>
    <cellStyle name="Check Cell 10 2" xfId="2656"/>
    <cellStyle name="Check Cell 11" xfId="2657"/>
    <cellStyle name="Check Cell 11 2" xfId="2658"/>
    <cellStyle name="Check Cell 12" xfId="2659"/>
    <cellStyle name="Check Cell 12 2" xfId="2660"/>
    <cellStyle name="Check Cell 13" xfId="2661"/>
    <cellStyle name="Check Cell 13 2" xfId="2662"/>
    <cellStyle name="Check Cell 14" xfId="2663"/>
    <cellStyle name="Check Cell 14 2" xfId="2664"/>
    <cellStyle name="Check Cell 15" xfId="2665"/>
    <cellStyle name="Check Cell 16" xfId="2666"/>
    <cellStyle name="Check Cell 16 2" xfId="2667"/>
    <cellStyle name="Check Cell 17" xfId="2668"/>
    <cellStyle name="Check Cell 17 2" xfId="2669"/>
    <cellStyle name="Check Cell 18" xfId="2670"/>
    <cellStyle name="Check Cell 19" xfId="2671"/>
    <cellStyle name="Check Cell 2" xfId="2672"/>
    <cellStyle name="Check Cell 2 10" xfId="2673"/>
    <cellStyle name="Check Cell 2 11" xfId="2674"/>
    <cellStyle name="Check Cell 2 12" xfId="2675"/>
    <cellStyle name="Check Cell 2 13" xfId="2676"/>
    <cellStyle name="Check Cell 2 2" xfId="2677"/>
    <cellStyle name="Check Cell 2 2 2" xfId="2678"/>
    <cellStyle name="Check Cell 2 3" xfId="2679"/>
    <cellStyle name="Check Cell 2 4" xfId="2680"/>
    <cellStyle name="Check Cell 2 5" xfId="2681"/>
    <cellStyle name="Check Cell 2 6" xfId="2682"/>
    <cellStyle name="Check Cell 2 7" xfId="2683"/>
    <cellStyle name="Check Cell 2 8" xfId="2684"/>
    <cellStyle name="Check Cell 2 9" xfId="2685"/>
    <cellStyle name="Check Cell 20" xfId="2686"/>
    <cellStyle name="Check Cell 21" xfId="2687"/>
    <cellStyle name="Check Cell 22" xfId="2688"/>
    <cellStyle name="Check Cell 23" xfId="2689"/>
    <cellStyle name="Check Cell 24" xfId="2690"/>
    <cellStyle name="Check Cell 25" xfId="2691"/>
    <cellStyle name="Check Cell 3" xfId="2692"/>
    <cellStyle name="Check Cell 3 2" xfId="2693"/>
    <cellStyle name="Check Cell 4" xfId="2694"/>
    <cellStyle name="Check Cell 4 2" xfId="2695"/>
    <cellStyle name="Check Cell 5" xfId="2696"/>
    <cellStyle name="Check Cell 5 2" xfId="2697"/>
    <cellStyle name="Check Cell 6" xfId="2698"/>
    <cellStyle name="Check Cell 6 2" xfId="2699"/>
    <cellStyle name="Check Cell 7" xfId="2700"/>
    <cellStyle name="Check Cell 7 2" xfId="2701"/>
    <cellStyle name="Check Cell 8" xfId="2702"/>
    <cellStyle name="Check Cell 8 2" xfId="2703"/>
    <cellStyle name="Check Cell 9" xfId="2704"/>
    <cellStyle name="Check Cell 9 2" xfId="2705"/>
    <cellStyle name="Comma [0] 2" xfId="2706"/>
    <cellStyle name="Comma [0] 2 10" xfId="2707"/>
    <cellStyle name="Comma [0] 2 2" xfId="2708"/>
    <cellStyle name="Comma [0] 2 3" xfId="2709"/>
    <cellStyle name="Comma [0] 2 4" xfId="2710"/>
    <cellStyle name="Comma [0] 2 5" xfId="2711"/>
    <cellStyle name="Comma [0] 2 6" xfId="2712"/>
    <cellStyle name="Comma [0] 2 7" xfId="2713"/>
    <cellStyle name="Comma [0] 2 8" xfId="2714"/>
    <cellStyle name="Comma [0] 2 9" xfId="2715"/>
    <cellStyle name="Comma [0] 9" xfId="2716"/>
    <cellStyle name="Comma 10" xfId="2717"/>
    <cellStyle name="Comma 10 2" xfId="2718"/>
    <cellStyle name="Comma 11" xfId="2719"/>
    <cellStyle name="Comma 11 2" xfId="2720"/>
    <cellStyle name="Comma 12" xfId="2721"/>
    <cellStyle name="Comma 12 2" xfId="2722"/>
    <cellStyle name="Comma 13" xfId="2723"/>
    <cellStyle name="Comma 13 2" xfId="2724"/>
    <cellStyle name="Comma 14" xfId="2725"/>
    <cellStyle name="Comma 14 2" xfId="2726"/>
    <cellStyle name="Comma 15" xfId="2727"/>
    <cellStyle name="Comma 15 2" xfId="2728"/>
    <cellStyle name="Comma 16" xfId="2729"/>
    <cellStyle name="Comma 16 2" xfId="2730"/>
    <cellStyle name="Comma 17" xfId="2731"/>
    <cellStyle name="Comma 17 2" xfId="2732"/>
    <cellStyle name="Comma 18" xfId="2733"/>
    <cellStyle name="Comma 18 2" xfId="2734"/>
    <cellStyle name="Comma 19" xfId="2735"/>
    <cellStyle name="Comma 19 2" xfId="2736"/>
    <cellStyle name="Comma 2" xfId="3"/>
    <cellStyle name="Comma 2 10" xfId="2737"/>
    <cellStyle name="Comma 2 10 2" xfId="2738"/>
    <cellStyle name="Comma 2 10 3" xfId="2739"/>
    <cellStyle name="Comma 2 10 4" xfId="2740"/>
    <cellStyle name="Comma 2 11" xfId="2741"/>
    <cellStyle name="Comma 2 11 2" xfId="2742"/>
    <cellStyle name="Comma 2 11 3" xfId="2743"/>
    <cellStyle name="Comma 2 12" xfId="2744"/>
    <cellStyle name="Comma 2 12 2" xfId="2745"/>
    <cellStyle name="Comma 2 12 3" xfId="2746"/>
    <cellStyle name="Comma 2 13" xfId="2747"/>
    <cellStyle name="Comma 2 13 2" xfId="2748"/>
    <cellStyle name="Comma 2 13 3" xfId="2749"/>
    <cellStyle name="Comma 2 13 4" xfId="2750"/>
    <cellStyle name="Comma 2 14" xfId="2751"/>
    <cellStyle name="Comma 2 14 2" xfId="2752"/>
    <cellStyle name="Comma 2 14 3" xfId="2753"/>
    <cellStyle name="Comma 2 14 4" xfId="2754"/>
    <cellStyle name="Comma 2 15" xfId="2755"/>
    <cellStyle name="Comma 2 15 2" xfId="2756"/>
    <cellStyle name="Comma 2 15 3" xfId="2757"/>
    <cellStyle name="Comma 2 15 4" xfId="2758"/>
    <cellStyle name="Comma 2 16" xfId="2759"/>
    <cellStyle name="Comma 2 16 2" xfId="2760"/>
    <cellStyle name="Comma 2 16 3" xfId="2761"/>
    <cellStyle name="Comma 2 16 4" xfId="2762"/>
    <cellStyle name="Comma 2 17" xfId="2763"/>
    <cellStyle name="Comma 2 17 2" xfId="2764"/>
    <cellStyle name="Comma 2 18" xfId="2765"/>
    <cellStyle name="Comma 2 18 2" xfId="2766"/>
    <cellStyle name="Comma 2 19" xfId="2767"/>
    <cellStyle name="Comma 2 19 2" xfId="2768"/>
    <cellStyle name="Comma 2 2" xfId="2769"/>
    <cellStyle name="Comma 2 2 2" xfId="2770"/>
    <cellStyle name="Comma 2 20" xfId="2771"/>
    <cellStyle name="Comma 2 21" xfId="2772"/>
    <cellStyle name="Comma 2 3" xfId="2773"/>
    <cellStyle name="Comma 2 3 2" xfId="2774"/>
    <cellStyle name="Comma 2 3 2 2" xfId="2775"/>
    <cellStyle name="Comma 2 3 3" xfId="2776"/>
    <cellStyle name="Comma 2 3 4" xfId="2777"/>
    <cellStyle name="Comma 2 3 5" xfId="2778"/>
    <cellStyle name="Comma 2 4" xfId="2779"/>
    <cellStyle name="Comma 2 4 2" xfId="2780"/>
    <cellStyle name="Comma 2 4 2 2" xfId="2781"/>
    <cellStyle name="Comma 2 4 3" xfId="2782"/>
    <cellStyle name="Comma 2 4 4" xfId="2783"/>
    <cellStyle name="Comma 2 4 5" xfId="2784"/>
    <cellStyle name="Comma 2 5" xfId="2785"/>
    <cellStyle name="Comma 2 5 10" xfId="2786"/>
    <cellStyle name="Comma 2 5 10 2" xfId="2787"/>
    <cellStyle name="Comma 2 5 11" xfId="2788"/>
    <cellStyle name="Comma 2 5 11 2" xfId="2789"/>
    <cellStyle name="Comma 2 5 12" xfId="2790"/>
    <cellStyle name="Comma 2 5 12 2" xfId="2791"/>
    <cellStyle name="Comma 2 5 13" xfId="2792"/>
    <cellStyle name="Comma 2 5 2" xfId="2793"/>
    <cellStyle name="Comma 2 5 2 2" xfId="2794"/>
    <cellStyle name="Comma 2 5 2 2 2" xfId="2795"/>
    <cellStyle name="Comma 2 5 2 3" xfId="2796"/>
    <cellStyle name="Comma 2 5 3" xfId="2797"/>
    <cellStyle name="Comma 2 5 3 2" xfId="2798"/>
    <cellStyle name="Comma 2 5 4" xfId="2799"/>
    <cellStyle name="Comma 2 5 4 2" xfId="2800"/>
    <cellStyle name="Comma 2 5 5" xfId="2801"/>
    <cellStyle name="Comma 2 5 5 2" xfId="2802"/>
    <cellStyle name="Comma 2 5 6" xfId="2803"/>
    <cellStyle name="Comma 2 5 6 2" xfId="2804"/>
    <cellStyle name="Comma 2 5 7" xfId="2805"/>
    <cellStyle name="Comma 2 5 7 2" xfId="2806"/>
    <cellStyle name="Comma 2 5 8" xfId="2807"/>
    <cellStyle name="Comma 2 5 8 2" xfId="2808"/>
    <cellStyle name="Comma 2 5 9" xfId="2809"/>
    <cellStyle name="Comma 2 5 9 2" xfId="2810"/>
    <cellStyle name="Comma 2 6" xfId="2811"/>
    <cellStyle name="Comma 2 6 2" xfId="2812"/>
    <cellStyle name="Comma 2 6 3" xfId="2813"/>
    <cellStyle name="Comma 2 7" xfId="2814"/>
    <cellStyle name="Comma 2 7 2" xfId="2815"/>
    <cellStyle name="Comma 2 7 3" xfId="2816"/>
    <cellStyle name="Comma 2 8" xfId="2817"/>
    <cellStyle name="Comma 2 8 2" xfId="2818"/>
    <cellStyle name="Comma 2 8 3" xfId="2819"/>
    <cellStyle name="Comma 2 8 4" xfId="2820"/>
    <cellStyle name="Comma 2 9" xfId="2821"/>
    <cellStyle name="Comma 2 9 2" xfId="2822"/>
    <cellStyle name="Comma 2 9 3" xfId="2823"/>
    <cellStyle name="Comma 2 9 4" xfId="2824"/>
    <cellStyle name="Comma 20" xfId="2825"/>
    <cellStyle name="Comma 20 2" xfId="2826"/>
    <cellStyle name="Comma 21" xfId="2827"/>
    <cellStyle name="Comma 21 2" xfId="2828"/>
    <cellStyle name="Comma 22" xfId="2829"/>
    <cellStyle name="Comma 22 2" xfId="2830"/>
    <cellStyle name="Comma 23" xfId="2831"/>
    <cellStyle name="Comma 23 2" xfId="2832"/>
    <cellStyle name="Comma 24" xfId="2833"/>
    <cellStyle name="Comma 24 2" xfId="2834"/>
    <cellStyle name="Comma 25" xfId="2835"/>
    <cellStyle name="Comma 25 2" xfId="2836"/>
    <cellStyle name="Comma 26" xfId="2837"/>
    <cellStyle name="Comma 26 2" xfId="2838"/>
    <cellStyle name="Comma 27" xfId="2839"/>
    <cellStyle name="Comma 28" xfId="2840"/>
    <cellStyle name="Comma 29" xfId="2841"/>
    <cellStyle name="Comma 3" xfId="4"/>
    <cellStyle name="Comma 3 10" xfId="2842"/>
    <cellStyle name="Comma 3 10 2" xfId="2843"/>
    <cellStyle name="Comma 3 11" xfId="2844"/>
    <cellStyle name="Comma 3 11 2" xfId="2845"/>
    <cellStyle name="Comma 3 12" xfId="2846"/>
    <cellStyle name="Comma 3 12 2" xfId="2847"/>
    <cellStyle name="Comma 3 13" xfId="2848"/>
    <cellStyle name="Comma 3 14" xfId="2849"/>
    <cellStyle name="Comma 3 15" xfId="2850"/>
    <cellStyle name="Comma 3 2" xfId="2851"/>
    <cellStyle name="Comma 3 2 2" xfId="2852"/>
    <cellStyle name="Comma 3 2 3" xfId="2853"/>
    <cellStyle name="Comma 3 3" xfId="2854"/>
    <cellStyle name="Comma 3 3 2" xfId="2855"/>
    <cellStyle name="Comma 3 3 3" xfId="2856"/>
    <cellStyle name="Comma 3 4" xfId="2857"/>
    <cellStyle name="Comma 3 4 2" xfId="2858"/>
    <cellStyle name="Comma 3 4 3" xfId="2859"/>
    <cellStyle name="Comma 3 5" xfId="2860"/>
    <cellStyle name="Comma 3 5 2" xfId="2861"/>
    <cellStyle name="Comma 3 6" xfId="2862"/>
    <cellStyle name="Comma 3 6 2" xfId="2863"/>
    <cellStyle name="Comma 3 7" xfId="2864"/>
    <cellStyle name="Comma 3 7 2" xfId="2865"/>
    <cellStyle name="Comma 3 8" xfId="2866"/>
    <cellStyle name="Comma 3 8 2" xfId="2867"/>
    <cellStyle name="Comma 3 9" xfId="2868"/>
    <cellStyle name="Comma 3 9 2" xfId="2869"/>
    <cellStyle name="Comma 30" xfId="2870"/>
    <cellStyle name="Comma 31" xfId="2871"/>
    <cellStyle name="Comma 32" xfId="2872"/>
    <cellStyle name="Comma 32 2" xfId="2873"/>
    <cellStyle name="Comma 33" xfId="2874"/>
    <cellStyle name="Comma 33 2" xfId="2875"/>
    <cellStyle name="Comma 34" xfId="2876"/>
    <cellStyle name="Comma 34 10" xfId="2877"/>
    <cellStyle name="Comma 34 10 2" xfId="2878"/>
    <cellStyle name="Comma 34 10 2 2" xfId="2879"/>
    <cellStyle name="Comma 34 10 2 2 2" xfId="2880"/>
    <cellStyle name="Comma 34 10 2 3" xfId="2881"/>
    <cellStyle name="Comma 34 10 3" xfId="2882"/>
    <cellStyle name="Comma 34 10 3 2" xfId="2883"/>
    <cellStyle name="Comma 34 10 4" xfId="2884"/>
    <cellStyle name="Comma 34 10 5" xfId="2885"/>
    <cellStyle name="Comma 34 10 6" xfId="2886"/>
    <cellStyle name="Comma 34 10 7" xfId="2887"/>
    <cellStyle name="Comma 34 11" xfId="2888"/>
    <cellStyle name="Comma 34 11 2" xfId="2889"/>
    <cellStyle name="Comma 34 11 2 2" xfId="2890"/>
    <cellStyle name="Comma 34 11 2 2 2" xfId="2891"/>
    <cellStyle name="Comma 34 11 2 3" xfId="2892"/>
    <cellStyle name="Comma 34 11 3" xfId="2893"/>
    <cellStyle name="Comma 34 11 3 2" xfId="2894"/>
    <cellStyle name="Comma 34 11 4" xfId="2895"/>
    <cellStyle name="Comma 34 11 5" xfId="2896"/>
    <cellStyle name="Comma 34 11 6" xfId="2897"/>
    <cellStyle name="Comma 34 11 7" xfId="2898"/>
    <cellStyle name="Comma 34 12" xfId="2899"/>
    <cellStyle name="Comma 34 12 2" xfId="2900"/>
    <cellStyle name="Comma 34 12 2 2" xfId="2901"/>
    <cellStyle name="Comma 34 12 2 2 2" xfId="2902"/>
    <cellStyle name="Comma 34 12 2 3" xfId="2903"/>
    <cellStyle name="Comma 34 12 3" xfId="2904"/>
    <cellStyle name="Comma 34 12 3 2" xfId="2905"/>
    <cellStyle name="Comma 34 12 4" xfId="2906"/>
    <cellStyle name="Comma 34 12 5" xfId="2907"/>
    <cellStyle name="Comma 34 12 6" xfId="2908"/>
    <cellStyle name="Comma 34 12 7" xfId="2909"/>
    <cellStyle name="Comma 34 13" xfId="2910"/>
    <cellStyle name="Comma 34 13 2" xfId="2911"/>
    <cellStyle name="Comma 34 13 2 2" xfId="2912"/>
    <cellStyle name="Comma 34 13 3" xfId="2913"/>
    <cellStyle name="Comma 34 14" xfId="2914"/>
    <cellStyle name="Comma 34 14 2" xfId="2915"/>
    <cellStyle name="Comma 34 15" xfId="2916"/>
    <cellStyle name="Comma 34 16" xfId="2917"/>
    <cellStyle name="Comma 34 17" xfId="2918"/>
    <cellStyle name="Comma 34 18" xfId="2919"/>
    <cellStyle name="Comma 34 2" xfId="2920"/>
    <cellStyle name="Comma 34 2 2" xfId="2921"/>
    <cellStyle name="Comma 34 2 2 2" xfId="2922"/>
    <cellStyle name="Comma 34 2 2 2 2" xfId="2923"/>
    <cellStyle name="Comma 34 2 2 3" xfId="2924"/>
    <cellStyle name="Comma 34 2 3" xfId="2925"/>
    <cellStyle name="Comma 34 2 3 2" xfId="2926"/>
    <cellStyle name="Comma 34 2 4" xfId="2927"/>
    <cellStyle name="Comma 34 2 5" xfId="2928"/>
    <cellStyle name="Comma 34 2 6" xfId="2929"/>
    <cellStyle name="Comma 34 2 7" xfId="2930"/>
    <cellStyle name="Comma 34 3" xfId="2931"/>
    <cellStyle name="Comma 34 3 2" xfId="2932"/>
    <cellStyle name="Comma 34 3 2 2" xfId="2933"/>
    <cellStyle name="Comma 34 3 2 2 2" xfId="2934"/>
    <cellStyle name="Comma 34 3 2 3" xfId="2935"/>
    <cellStyle name="Comma 34 3 3" xfId="2936"/>
    <cellStyle name="Comma 34 3 3 2" xfId="2937"/>
    <cellStyle name="Comma 34 3 4" xfId="2938"/>
    <cellStyle name="Comma 34 3 5" xfId="2939"/>
    <cellStyle name="Comma 34 3 6" xfId="2940"/>
    <cellStyle name="Comma 34 3 7" xfId="2941"/>
    <cellStyle name="Comma 34 4" xfId="2942"/>
    <cellStyle name="Comma 34 4 2" xfId="2943"/>
    <cellStyle name="Comma 34 4 2 2" xfId="2944"/>
    <cellStyle name="Comma 34 4 2 2 2" xfId="2945"/>
    <cellStyle name="Comma 34 4 2 3" xfId="2946"/>
    <cellStyle name="Comma 34 4 3" xfId="2947"/>
    <cellStyle name="Comma 34 4 3 2" xfId="2948"/>
    <cellStyle name="Comma 34 4 4" xfId="2949"/>
    <cellStyle name="Comma 34 4 5" xfId="2950"/>
    <cellStyle name="Comma 34 4 6" xfId="2951"/>
    <cellStyle name="Comma 34 4 7" xfId="2952"/>
    <cellStyle name="Comma 34 5" xfId="2953"/>
    <cellStyle name="Comma 34 5 2" xfId="2954"/>
    <cellStyle name="Comma 34 5 2 2" xfId="2955"/>
    <cellStyle name="Comma 34 5 2 2 2" xfId="2956"/>
    <cellStyle name="Comma 34 5 2 3" xfId="2957"/>
    <cellStyle name="Comma 34 5 3" xfId="2958"/>
    <cellStyle name="Comma 34 5 3 2" xfId="2959"/>
    <cellStyle name="Comma 34 5 4" xfId="2960"/>
    <cellStyle name="Comma 34 5 5" xfId="2961"/>
    <cellStyle name="Comma 34 5 6" xfId="2962"/>
    <cellStyle name="Comma 34 5 7" xfId="2963"/>
    <cellStyle name="Comma 34 6" xfId="2964"/>
    <cellStyle name="Comma 34 6 2" xfId="2965"/>
    <cellStyle name="Comma 34 6 2 2" xfId="2966"/>
    <cellStyle name="Comma 34 6 2 2 2" xfId="2967"/>
    <cellStyle name="Comma 34 6 2 3" xfId="2968"/>
    <cellStyle name="Comma 34 6 3" xfId="2969"/>
    <cellStyle name="Comma 34 6 3 2" xfId="2970"/>
    <cellStyle name="Comma 34 6 4" xfId="2971"/>
    <cellStyle name="Comma 34 6 5" xfId="2972"/>
    <cellStyle name="Comma 34 6 6" xfId="2973"/>
    <cellStyle name="Comma 34 6 7" xfId="2974"/>
    <cellStyle name="Comma 34 7" xfId="2975"/>
    <cellStyle name="Comma 34 7 2" xfId="2976"/>
    <cellStyle name="Comma 34 7 2 2" xfId="2977"/>
    <cellStyle name="Comma 34 7 2 2 2" xfId="2978"/>
    <cellStyle name="Comma 34 7 2 3" xfId="2979"/>
    <cellStyle name="Comma 34 7 3" xfId="2980"/>
    <cellStyle name="Comma 34 7 3 2" xfId="2981"/>
    <cellStyle name="Comma 34 7 4" xfId="2982"/>
    <cellStyle name="Comma 34 7 5" xfId="2983"/>
    <cellStyle name="Comma 34 7 6" xfId="2984"/>
    <cellStyle name="Comma 34 7 7" xfId="2985"/>
    <cellStyle name="Comma 34 8" xfId="2986"/>
    <cellStyle name="Comma 34 8 2" xfId="2987"/>
    <cellStyle name="Comma 34 8 2 2" xfId="2988"/>
    <cellStyle name="Comma 34 8 2 2 2" xfId="2989"/>
    <cellStyle name="Comma 34 8 2 3" xfId="2990"/>
    <cellStyle name="Comma 34 8 3" xfId="2991"/>
    <cellStyle name="Comma 34 8 3 2" xfId="2992"/>
    <cellStyle name="Comma 34 8 4" xfId="2993"/>
    <cellStyle name="Comma 34 8 5" xfId="2994"/>
    <cellStyle name="Comma 34 8 6" xfId="2995"/>
    <cellStyle name="Comma 34 8 7" xfId="2996"/>
    <cellStyle name="Comma 34 9" xfId="2997"/>
    <cellStyle name="Comma 34 9 2" xfId="2998"/>
    <cellStyle name="Comma 34 9 2 2" xfId="2999"/>
    <cellStyle name="Comma 34 9 2 2 2" xfId="3000"/>
    <cellStyle name="Comma 34 9 2 3" xfId="3001"/>
    <cellStyle name="Comma 34 9 3" xfId="3002"/>
    <cellStyle name="Comma 34 9 3 2" xfId="3003"/>
    <cellStyle name="Comma 34 9 4" xfId="3004"/>
    <cellStyle name="Comma 34 9 5" xfId="3005"/>
    <cellStyle name="Comma 34 9 6" xfId="3006"/>
    <cellStyle name="Comma 34 9 7" xfId="3007"/>
    <cellStyle name="Comma 35" xfId="3008"/>
    <cellStyle name="Comma 35 2" xfId="3009"/>
    <cellStyle name="Comma 36" xfId="3010"/>
    <cellStyle name="Comma 37" xfId="3011"/>
    <cellStyle name="Comma 38" xfId="3012"/>
    <cellStyle name="Comma 4" xfId="3013"/>
    <cellStyle name="Comma 4 2" xfId="3014"/>
    <cellStyle name="Comma 4 2 2" xfId="3015"/>
    <cellStyle name="Comma 4 3" xfId="3016"/>
    <cellStyle name="Comma 4 4" xfId="3017"/>
    <cellStyle name="Comma 5" xfId="3018"/>
    <cellStyle name="Comma 5 10" xfId="3019"/>
    <cellStyle name="Comma 5 10 2" xfId="3020"/>
    <cellStyle name="Comma 5 10 2 2" xfId="3021"/>
    <cellStyle name="Comma 5 10 2 2 2" xfId="3022"/>
    <cellStyle name="Comma 5 10 2 3" xfId="3023"/>
    <cellStyle name="Comma 5 10 3" xfId="3024"/>
    <cellStyle name="Comma 5 10 3 2" xfId="3025"/>
    <cellStyle name="Comma 5 10 4" xfId="3026"/>
    <cellStyle name="Comma 5 10 5" xfId="3027"/>
    <cellStyle name="Comma 5 10 6" xfId="3028"/>
    <cellStyle name="Comma 5 10 7" xfId="3029"/>
    <cellStyle name="Comma 5 11" xfId="3030"/>
    <cellStyle name="Comma 5 11 2" xfId="3031"/>
    <cellStyle name="Comma 5 11 2 2" xfId="3032"/>
    <cellStyle name="Comma 5 11 2 2 2" xfId="3033"/>
    <cellStyle name="Comma 5 11 2 3" xfId="3034"/>
    <cellStyle name="Comma 5 11 3" xfId="3035"/>
    <cellStyle name="Comma 5 11 3 2" xfId="3036"/>
    <cellStyle name="Comma 5 11 4" xfId="3037"/>
    <cellStyle name="Comma 5 11 5" xfId="3038"/>
    <cellStyle name="Comma 5 11 6" xfId="3039"/>
    <cellStyle name="Comma 5 11 7" xfId="3040"/>
    <cellStyle name="Comma 5 12" xfId="3041"/>
    <cellStyle name="Comma 5 12 2" xfId="3042"/>
    <cellStyle name="Comma 5 12 2 2" xfId="3043"/>
    <cellStyle name="Comma 5 12 2 2 2" xfId="3044"/>
    <cellStyle name="Comma 5 12 2 3" xfId="3045"/>
    <cellStyle name="Comma 5 12 3" xfId="3046"/>
    <cellStyle name="Comma 5 12 3 2" xfId="3047"/>
    <cellStyle name="Comma 5 12 4" xfId="3048"/>
    <cellStyle name="Comma 5 12 5" xfId="3049"/>
    <cellStyle name="Comma 5 12 6" xfId="3050"/>
    <cellStyle name="Comma 5 12 7" xfId="3051"/>
    <cellStyle name="Comma 5 13" xfId="3052"/>
    <cellStyle name="Comma 5 13 2" xfId="3053"/>
    <cellStyle name="Comma 5 14" xfId="3054"/>
    <cellStyle name="Comma 5 14 2" xfId="3055"/>
    <cellStyle name="Comma 5 15" xfId="3056"/>
    <cellStyle name="Comma 5 16" xfId="3057"/>
    <cellStyle name="Comma 5 17" xfId="3058"/>
    <cellStyle name="Comma 5 2" xfId="3059"/>
    <cellStyle name="Comma 5 2 10" xfId="3060"/>
    <cellStyle name="Comma 5 2 10 2" xfId="3061"/>
    <cellStyle name="Comma 5 2 11" xfId="3062"/>
    <cellStyle name="Comma 5 2 11 2" xfId="3063"/>
    <cellStyle name="Comma 5 2 12" xfId="3064"/>
    <cellStyle name="Comma 5 2 12 2" xfId="3065"/>
    <cellStyle name="Comma 5 2 13" xfId="3066"/>
    <cellStyle name="Comma 5 2 2" xfId="3067"/>
    <cellStyle name="Comma 5 2 2 2" xfId="3068"/>
    <cellStyle name="Comma 5 2 2 2 2" xfId="3069"/>
    <cellStyle name="Comma 5 2 2 3" xfId="3070"/>
    <cellStyle name="Comma 5 2 2 3 2" xfId="3071"/>
    <cellStyle name="Comma 5 2 2 3 2 2" xfId="3072"/>
    <cellStyle name="Comma 5 2 2 3 3" xfId="3073"/>
    <cellStyle name="Comma 5 2 2 4" xfId="3074"/>
    <cellStyle name="Comma 5 2 2 4 2" xfId="3075"/>
    <cellStyle name="Comma 5 2 2 5" xfId="3076"/>
    <cellStyle name="Comma 5 2 2 6" xfId="3077"/>
    <cellStyle name="Comma 5 2 2 7" xfId="3078"/>
    <cellStyle name="Comma 5 2 2 8" xfId="3079"/>
    <cellStyle name="Comma 5 2 3" xfId="3080"/>
    <cellStyle name="Comma 5 2 3 2" xfId="3081"/>
    <cellStyle name="Comma 5 2 4" xfId="3082"/>
    <cellStyle name="Comma 5 2 4 2" xfId="3083"/>
    <cellStyle name="Comma 5 2 5" xfId="3084"/>
    <cellStyle name="Comma 5 2 5 2" xfId="3085"/>
    <cellStyle name="Comma 5 2 6" xfId="3086"/>
    <cellStyle name="Comma 5 2 6 2" xfId="3087"/>
    <cellStyle name="Comma 5 2 7" xfId="3088"/>
    <cellStyle name="Comma 5 2 7 2" xfId="3089"/>
    <cellStyle name="Comma 5 2 8" xfId="3090"/>
    <cellStyle name="Comma 5 2 8 2" xfId="3091"/>
    <cellStyle name="Comma 5 2 9" xfId="3092"/>
    <cellStyle name="Comma 5 2 9 2" xfId="3093"/>
    <cellStyle name="Comma 5 3" xfId="3094"/>
    <cellStyle name="Comma 5 3 2" xfId="3095"/>
    <cellStyle name="Comma 5 3 2 2" xfId="3096"/>
    <cellStyle name="Comma 5 3 2 2 2" xfId="3097"/>
    <cellStyle name="Comma 5 3 2 2 2 2" xfId="3098"/>
    <cellStyle name="Comma 5 3 2 2 3" xfId="3099"/>
    <cellStyle name="Comma 5 3 2 3" xfId="3100"/>
    <cellStyle name="Comma 5 3 2 3 2" xfId="3101"/>
    <cellStyle name="Comma 5 3 2 4" xfId="3102"/>
    <cellStyle name="Comma 5 3 2 5" xfId="3103"/>
    <cellStyle name="Comma 5 3 2 6" xfId="3104"/>
    <cellStyle name="Comma 5 3 2 7" xfId="3105"/>
    <cellStyle name="Comma 5 3 3" xfId="3106"/>
    <cellStyle name="Comma 5 4" xfId="3107"/>
    <cellStyle name="Comma 5 4 2" xfId="3108"/>
    <cellStyle name="Comma 5 4 2 2" xfId="3109"/>
    <cellStyle name="Comma 5 4 2 2 2" xfId="3110"/>
    <cellStyle name="Comma 5 4 2 3" xfId="3111"/>
    <cellStyle name="Comma 5 4 3" xfId="3112"/>
    <cellStyle name="Comma 5 4 3 2" xfId="3113"/>
    <cellStyle name="Comma 5 4 4" xfId="3114"/>
    <cellStyle name="Comma 5 4 5" xfId="3115"/>
    <cellStyle name="Comma 5 4 6" xfId="3116"/>
    <cellStyle name="Comma 5 4 7" xfId="3117"/>
    <cellStyle name="Comma 5 5" xfId="3118"/>
    <cellStyle name="Comma 5 5 2" xfId="3119"/>
    <cellStyle name="Comma 5 5 2 2" xfId="3120"/>
    <cellStyle name="Comma 5 5 2 2 2" xfId="3121"/>
    <cellStyle name="Comma 5 5 2 3" xfId="3122"/>
    <cellStyle name="Comma 5 5 3" xfId="3123"/>
    <cellStyle name="Comma 5 5 3 2" xfId="3124"/>
    <cellStyle name="Comma 5 5 4" xfId="3125"/>
    <cellStyle name="Comma 5 5 5" xfId="3126"/>
    <cellStyle name="Comma 5 5 6" xfId="3127"/>
    <cellStyle name="Comma 5 5 7" xfId="3128"/>
    <cellStyle name="Comma 5 6" xfId="3129"/>
    <cellStyle name="Comma 5 6 2" xfId="3130"/>
    <cellStyle name="Comma 5 6 2 2" xfId="3131"/>
    <cellStyle name="Comma 5 6 2 2 2" xfId="3132"/>
    <cellStyle name="Comma 5 6 2 3" xfId="3133"/>
    <cellStyle name="Comma 5 6 3" xfId="3134"/>
    <cellStyle name="Comma 5 6 3 2" xfId="3135"/>
    <cellStyle name="Comma 5 6 4" xfId="3136"/>
    <cellStyle name="Comma 5 6 5" xfId="3137"/>
    <cellStyle name="Comma 5 6 6" xfId="3138"/>
    <cellStyle name="Comma 5 6 7" xfId="3139"/>
    <cellStyle name="Comma 5 7" xfId="3140"/>
    <cellStyle name="Comma 5 7 2" xfId="3141"/>
    <cellStyle name="Comma 5 7 2 2" xfId="3142"/>
    <cellStyle name="Comma 5 7 2 2 2" xfId="3143"/>
    <cellStyle name="Comma 5 7 2 3" xfId="3144"/>
    <cellStyle name="Comma 5 7 3" xfId="3145"/>
    <cellStyle name="Comma 5 7 3 2" xfId="3146"/>
    <cellStyle name="Comma 5 7 4" xfId="3147"/>
    <cellStyle name="Comma 5 7 5" xfId="3148"/>
    <cellStyle name="Comma 5 7 6" xfId="3149"/>
    <cellStyle name="Comma 5 7 7" xfId="3150"/>
    <cellStyle name="Comma 5 8" xfId="3151"/>
    <cellStyle name="Comma 5 8 2" xfId="3152"/>
    <cellStyle name="Comma 5 8 2 2" xfId="3153"/>
    <cellStyle name="Comma 5 8 2 2 2" xfId="3154"/>
    <cellStyle name="Comma 5 8 2 3" xfId="3155"/>
    <cellStyle name="Comma 5 8 3" xfId="3156"/>
    <cellStyle name="Comma 5 8 3 2" xfId="3157"/>
    <cellStyle name="Comma 5 8 4" xfId="3158"/>
    <cellStyle name="Comma 5 8 5" xfId="3159"/>
    <cellStyle name="Comma 5 8 6" xfId="3160"/>
    <cellStyle name="Comma 5 8 7" xfId="3161"/>
    <cellStyle name="Comma 5 9" xfId="3162"/>
    <cellStyle name="Comma 5 9 2" xfId="3163"/>
    <cellStyle name="Comma 5 9 2 2" xfId="3164"/>
    <cellStyle name="Comma 5 9 2 2 2" xfId="3165"/>
    <cellStyle name="Comma 5 9 2 3" xfId="3166"/>
    <cellStyle name="Comma 5 9 3" xfId="3167"/>
    <cellStyle name="Comma 5 9 3 2" xfId="3168"/>
    <cellStyle name="Comma 5 9 4" xfId="3169"/>
    <cellStyle name="Comma 5 9 5" xfId="3170"/>
    <cellStyle name="Comma 5 9 6" xfId="3171"/>
    <cellStyle name="Comma 5 9 7" xfId="3172"/>
    <cellStyle name="Comma 6" xfId="3173"/>
    <cellStyle name="Comma 6 2" xfId="3174"/>
    <cellStyle name="Comma 7" xfId="3175"/>
    <cellStyle name="Comma 7 2" xfId="3176"/>
    <cellStyle name="Comma 8" xfId="3177"/>
    <cellStyle name="Comma 8 2" xfId="3178"/>
    <cellStyle name="Comma 9" xfId="3179"/>
    <cellStyle name="Comma 9 2" xfId="3180"/>
    <cellStyle name="DATA_COMP" xfId="3181"/>
    <cellStyle name="DATES 1" xfId="3182"/>
    <cellStyle name="DATES 2" xfId="3183"/>
    <cellStyle name="Dezimal [0]_040526 Work-folder for Corporate Personnel_Update_v3" xfId="3184"/>
    <cellStyle name="Dezimal_030722 CREST DHL Notes v1" xfId="3185"/>
    <cellStyle name="DOWNFOOT" xfId="3186"/>
    <cellStyle name="Euro" xfId="3187"/>
    <cellStyle name="Explanatory Text 10" xfId="3188"/>
    <cellStyle name="Explanatory Text 10 2" xfId="3189"/>
    <cellStyle name="Explanatory Text 11" xfId="3190"/>
    <cellStyle name="Explanatory Text 11 2" xfId="3191"/>
    <cellStyle name="Explanatory Text 12" xfId="3192"/>
    <cellStyle name="Explanatory Text 12 2" xfId="3193"/>
    <cellStyle name="Explanatory Text 13" xfId="3194"/>
    <cellStyle name="Explanatory Text 13 2" xfId="3195"/>
    <cellStyle name="Explanatory Text 14" xfId="3196"/>
    <cellStyle name="Explanatory Text 14 2" xfId="3197"/>
    <cellStyle name="Explanatory Text 15" xfId="3198"/>
    <cellStyle name="Explanatory Text 16" xfId="3199"/>
    <cellStyle name="Explanatory Text 16 2" xfId="3200"/>
    <cellStyle name="Explanatory Text 17" xfId="3201"/>
    <cellStyle name="Explanatory Text 17 2" xfId="3202"/>
    <cellStyle name="Explanatory Text 18" xfId="3203"/>
    <cellStyle name="Explanatory Text 19" xfId="3204"/>
    <cellStyle name="Explanatory Text 2" xfId="3205"/>
    <cellStyle name="Explanatory Text 2 2" xfId="3206"/>
    <cellStyle name="Explanatory Text 20" xfId="3207"/>
    <cellStyle name="Explanatory Text 21" xfId="3208"/>
    <cellStyle name="Explanatory Text 22" xfId="3209"/>
    <cellStyle name="Explanatory Text 23" xfId="3210"/>
    <cellStyle name="Explanatory Text 24" xfId="3211"/>
    <cellStyle name="Explanatory Text 3" xfId="3212"/>
    <cellStyle name="Explanatory Text 3 2" xfId="3213"/>
    <cellStyle name="Explanatory Text 4" xfId="3214"/>
    <cellStyle name="Explanatory Text 4 2" xfId="3215"/>
    <cellStyle name="Explanatory Text 5" xfId="3216"/>
    <cellStyle name="Explanatory Text 5 2" xfId="3217"/>
    <cellStyle name="Explanatory Text 6" xfId="3218"/>
    <cellStyle name="Explanatory Text 6 2" xfId="3219"/>
    <cellStyle name="Explanatory Text 7" xfId="3220"/>
    <cellStyle name="Explanatory Text 7 2" xfId="3221"/>
    <cellStyle name="Explanatory Text 8" xfId="3222"/>
    <cellStyle name="Explanatory Text 8 2" xfId="3223"/>
    <cellStyle name="Explanatory Text 9" xfId="3224"/>
    <cellStyle name="Explanatory Text 9 2" xfId="3225"/>
    <cellStyle name="Feld" xfId="3226"/>
    <cellStyle name="Forklarende tekst" xfId="3227"/>
    <cellStyle name="Format 1" xfId="3228"/>
    <cellStyle name="God" xfId="3229"/>
    <cellStyle name="Good 10" xfId="3230"/>
    <cellStyle name="Good 10 2" xfId="3231"/>
    <cellStyle name="Good 10 3" xfId="3232"/>
    <cellStyle name="Good 11" xfId="3233"/>
    <cellStyle name="Good 11 2" xfId="3234"/>
    <cellStyle name="Good 11 3" xfId="3235"/>
    <cellStyle name="Good 12" xfId="3236"/>
    <cellStyle name="Good 12 2" xfId="3237"/>
    <cellStyle name="Good 12 3" xfId="3238"/>
    <cellStyle name="Good 13" xfId="3239"/>
    <cellStyle name="Good 13 2" xfId="3240"/>
    <cellStyle name="Good 13 3" xfId="3241"/>
    <cellStyle name="Good 14" xfId="3242"/>
    <cellStyle name="Good 14 2" xfId="3243"/>
    <cellStyle name="Good 14 3" xfId="3244"/>
    <cellStyle name="Good 15" xfId="3245"/>
    <cellStyle name="Good 16" xfId="3246"/>
    <cellStyle name="Good 16 2" xfId="3247"/>
    <cellStyle name="Good 17" xfId="3248"/>
    <cellStyle name="Good 17 2" xfId="3249"/>
    <cellStyle name="Good 18" xfId="3250"/>
    <cellStyle name="Good 19" xfId="3251"/>
    <cellStyle name="Good 2" xfId="3252"/>
    <cellStyle name="Good 2 10" xfId="3253"/>
    <cellStyle name="Good 2 11" xfId="3254"/>
    <cellStyle name="Good 2 12" xfId="3255"/>
    <cellStyle name="Good 2 13" xfId="3256"/>
    <cellStyle name="Good 2 14" xfId="3257"/>
    <cellStyle name="Good 2 2" xfId="3258"/>
    <cellStyle name="Good 2 2 2" xfId="3259"/>
    <cellStyle name="Good 2 3" xfId="3260"/>
    <cellStyle name="Good 2 4" xfId="3261"/>
    <cellStyle name="Good 2 5" xfId="3262"/>
    <cellStyle name="Good 2 6" xfId="3263"/>
    <cellStyle name="Good 2 7" xfId="3264"/>
    <cellStyle name="Good 2 8" xfId="3265"/>
    <cellStyle name="Good 2 9" xfId="3266"/>
    <cellStyle name="Good 20" xfId="3267"/>
    <cellStyle name="Good 21" xfId="3268"/>
    <cellStyle name="Good 22" xfId="3269"/>
    <cellStyle name="Good 23" xfId="3270"/>
    <cellStyle name="Good 24" xfId="3271"/>
    <cellStyle name="Good 25" xfId="3272"/>
    <cellStyle name="Good 3" xfId="3273"/>
    <cellStyle name="Good 3 2" xfId="3274"/>
    <cellStyle name="Good 3 3" xfId="3275"/>
    <cellStyle name="Good 4" xfId="3276"/>
    <cellStyle name="Good 4 2" xfId="3277"/>
    <cellStyle name="Good 4 3" xfId="3278"/>
    <cellStyle name="Good 5" xfId="3279"/>
    <cellStyle name="Good 5 2" xfId="3280"/>
    <cellStyle name="Good 5 3" xfId="3281"/>
    <cellStyle name="Good 6" xfId="3282"/>
    <cellStyle name="Good 6 2" xfId="3283"/>
    <cellStyle name="Good 6 3" xfId="3284"/>
    <cellStyle name="Good 7" xfId="3285"/>
    <cellStyle name="Good 7 2" xfId="3286"/>
    <cellStyle name="Good 7 3" xfId="3287"/>
    <cellStyle name="Good 8" xfId="3288"/>
    <cellStyle name="Good 8 2" xfId="3289"/>
    <cellStyle name="Good 8 3" xfId="3290"/>
    <cellStyle name="Good 9" xfId="3291"/>
    <cellStyle name="Good 9 2" xfId="3292"/>
    <cellStyle name="Good 9 3" xfId="3293"/>
    <cellStyle name="Heading 1 10" xfId="3294"/>
    <cellStyle name="Heading 1 10 2" xfId="3295"/>
    <cellStyle name="Heading 1 11" xfId="3296"/>
    <cellStyle name="Heading 1 11 2" xfId="3297"/>
    <cellStyle name="Heading 1 12" xfId="3298"/>
    <cellStyle name="Heading 1 12 2" xfId="3299"/>
    <cellStyle name="Heading 1 13" xfId="3300"/>
    <cellStyle name="Heading 1 13 2" xfId="3301"/>
    <cellStyle name="Heading 1 14" xfId="3302"/>
    <cellStyle name="Heading 1 14 2" xfId="3303"/>
    <cellStyle name="Heading 1 15" xfId="3304"/>
    <cellStyle name="Heading 1 16" xfId="3305"/>
    <cellStyle name="Heading 1 16 2" xfId="3306"/>
    <cellStyle name="Heading 1 17" xfId="3307"/>
    <cellStyle name="Heading 1 17 2" xfId="3308"/>
    <cellStyle name="Heading 1 18" xfId="3309"/>
    <cellStyle name="Heading 1 19" xfId="3310"/>
    <cellStyle name="Heading 1 2" xfId="3311"/>
    <cellStyle name="Heading 1 2 10" xfId="3312"/>
    <cellStyle name="Heading 1 2 11" xfId="3313"/>
    <cellStyle name="Heading 1 2 12" xfId="3314"/>
    <cellStyle name="Heading 1 2 13" xfId="3315"/>
    <cellStyle name="Heading 1 2 2" xfId="3316"/>
    <cellStyle name="Heading 1 2 2 2" xfId="3317"/>
    <cellStyle name="Heading 1 2 3" xfId="3318"/>
    <cellStyle name="Heading 1 2 4" xfId="3319"/>
    <cellStyle name="Heading 1 2 5" xfId="3320"/>
    <cellStyle name="Heading 1 2 6" xfId="3321"/>
    <cellStyle name="Heading 1 2 7" xfId="3322"/>
    <cellStyle name="Heading 1 2 8" xfId="3323"/>
    <cellStyle name="Heading 1 2 9" xfId="3324"/>
    <cellStyle name="Heading 1 20" xfId="3325"/>
    <cellStyle name="Heading 1 21" xfId="3326"/>
    <cellStyle name="Heading 1 22" xfId="3327"/>
    <cellStyle name="Heading 1 23" xfId="3328"/>
    <cellStyle name="Heading 1 24" xfId="3329"/>
    <cellStyle name="Heading 1 25" xfId="3330"/>
    <cellStyle name="Heading 1 3" xfId="3331"/>
    <cellStyle name="Heading 1 3 2" xfId="3332"/>
    <cellStyle name="Heading 1 4" xfId="3333"/>
    <cellStyle name="Heading 1 4 2" xfId="3334"/>
    <cellStyle name="Heading 1 5" xfId="3335"/>
    <cellStyle name="Heading 1 5 2" xfId="3336"/>
    <cellStyle name="Heading 1 6" xfId="3337"/>
    <cellStyle name="Heading 1 6 2" xfId="3338"/>
    <cellStyle name="Heading 1 7" xfId="3339"/>
    <cellStyle name="Heading 1 7 2" xfId="3340"/>
    <cellStyle name="Heading 1 8" xfId="3341"/>
    <cellStyle name="Heading 1 8 2" xfId="3342"/>
    <cellStyle name="Heading 1 9" xfId="3343"/>
    <cellStyle name="Heading 1 9 2" xfId="3344"/>
    <cellStyle name="Heading 2 10" xfId="3345"/>
    <cellStyle name="Heading 2 10 2" xfId="3346"/>
    <cellStyle name="Heading 2 10 3" xfId="3347"/>
    <cellStyle name="Heading 2 11" xfId="3348"/>
    <cellStyle name="Heading 2 11 2" xfId="3349"/>
    <cellStyle name="Heading 2 11 3" xfId="3350"/>
    <cellStyle name="Heading 2 12" xfId="3351"/>
    <cellStyle name="Heading 2 12 2" xfId="3352"/>
    <cellStyle name="Heading 2 12 3" xfId="3353"/>
    <cellStyle name="Heading 2 13" xfId="3354"/>
    <cellStyle name="Heading 2 13 2" xfId="3355"/>
    <cellStyle name="Heading 2 13 3" xfId="3356"/>
    <cellStyle name="Heading 2 14" xfId="3357"/>
    <cellStyle name="Heading 2 14 2" xfId="3358"/>
    <cellStyle name="Heading 2 14 3" xfId="3359"/>
    <cellStyle name="Heading 2 15" xfId="3360"/>
    <cellStyle name="Heading 2 16" xfId="3361"/>
    <cellStyle name="Heading 2 16 2" xfId="3362"/>
    <cellStyle name="Heading 2 17" xfId="3363"/>
    <cellStyle name="Heading 2 17 2" xfId="3364"/>
    <cellStyle name="Heading 2 18" xfId="3365"/>
    <cellStyle name="Heading 2 19" xfId="3366"/>
    <cellStyle name="Heading 2 2" xfId="3367"/>
    <cellStyle name="Heading 2 2 10" xfId="3368"/>
    <cellStyle name="Heading 2 2 11" xfId="3369"/>
    <cellStyle name="Heading 2 2 12" xfId="3370"/>
    <cellStyle name="Heading 2 2 13" xfId="3371"/>
    <cellStyle name="Heading 2 2 14" xfId="3372"/>
    <cellStyle name="Heading 2 2 2" xfId="3373"/>
    <cellStyle name="Heading 2 2 2 2" xfId="3374"/>
    <cellStyle name="Heading 2 2 3" xfId="3375"/>
    <cellStyle name="Heading 2 2 4" xfId="3376"/>
    <cellStyle name="Heading 2 2 5" xfId="3377"/>
    <cellStyle name="Heading 2 2 6" xfId="3378"/>
    <cellStyle name="Heading 2 2 7" xfId="3379"/>
    <cellStyle name="Heading 2 2 8" xfId="3380"/>
    <cellStyle name="Heading 2 2 9" xfId="3381"/>
    <cellStyle name="Heading 2 20" xfId="3382"/>
    <cellStyle name="Heading 2 21" xfId="3383"/>
    <cellStyle name="Heading 2 22" xfId="3384"/>
    <cellStyle name="Heading 2 23" xfId="3385"/>
    <cellStyle name="Heading 2 24" xfId="3386"/>
    <cellStyle name="Heading 2 25" xfId="3387"/>
    <cellStyle name="Heading 2 3" xfId="3388"/>
    <cellStyle name="Heading 2 3 2" xfId="3389"/>
    <cellStyle name="Heading 2 3 3" xfId="3390"/>
    <cellStyle name="Heading 2 4" xfId="3391"/>
    <cellStyle name="Heading 2 4 2" xfId="3392"/>
    <cellStyle name="Heading 2 4 3" xfId="3393"/>
    <cellStyle name="Heading 2 5" xfId="3394"/>
    <cellStyle name="Heading 2 5 2" xfId="3395"/>
    <cellStyle name="Heading 2 5 3" xfId="3396"/>
    <cellStyle name="Heading 2 6" xfId="3397"/>
    <cellStyle name="Heading 2 6 2" xfId="3398"/>
    <cellStyle name="Heading 2 6 3" xfId="3399"/>
    <cellStyle name="Heading 2 7" xfId="3400"/>
    <cellStyle name="Heading 2 7 2" xfId="3401"/>
    <cellStyle name="Heading 2 7 3" xfId="3402"/>
    <cellStyle name="Heading 2 8" xfId="3403"/>
    <cellStyle name="Heading 2 8 2" xfId="3404"/>
    <cellStyle name="Heading 2 8 3" xfId="3405"/>
    <cellStyle name="Heading 2 9" xfId="3406"/>
    <cellStyle name="Heading 2 9 2" xfId="3407"/>
    <cellStyle name="Heading 2 9 3" xfId="3408"/>
    <cellStyle name="Heading 3 10" xfId="3409"/>
    <cellStyle name="Heading 3 10 2" xfId="3410"/>
    <cellStyle name="Heading 3 11" xfId="3411"/>
    <cellStyle name="Heading 3 11 2" xfId="3412"/>
    <cellStyle name="Heading 3 12" xfId="3413"/>
    <cellStyle name="Heading 3 12 2" xfId="3414"/>
    <cellStyle name="Heading 3 13" xfId="3415"/>
    <cellStyle name="Heading 3 13 2" xfId="3416"/>
    <cellStyle name="Heading 3 14" xfId="3417"/>
    <cellStyle name="Heading 3 14 2" xfId="3418"/>
    <cellStyle name="Heading 3 15" xfId="3419"/>
    <cellStyle name="Heading 3 16" xfId="3420"/>
    <cellStyle name="Heading 3 16 2" xfId="3421"/>
    <cellStyle name="Heading 3 17" xfId="3422"/>
    <cellStyle name="Heading 3 17 2" xfId="3423"/>
    <cellStyle name="Heading 3 18" xfId="3424"/>
    <cellStyle name="Heading 3 19" xfId="3425"/>
    <cellStyle name="Heading 3 2" xfId="3426"/>
    <cellStyle name="Heading 3 2 10" xfId="3427"/>
    <cellStyle name="Heading 3 2 11" xfId="3428"/>
    <cellStyle name="Heading 3 2 12" xfId="3429"/>
    <cellStyle name="Heading 3 2 13" xfId="3430"/>
    <cellStyle name="Heading 3 2 14" xfId="3431"/>
    <cellStyle name="Heading 3 2 2" xfId="3432"/>
    <cellStyle name="Heading 3 2 2 2" xfId="3433"/>
    <cellStyle name="Heading 3 2 3" xfId="3434"/>
    <cellStyle name="Heading 3 2 4" xfId="3435"/>
    <cellStyle name="Heading 3 2 5" xfId="3436"/>
    <cellStyle name="Heading 3 2 6" xfId="3437"/>
    <cellStyle name="Heading 3 2 7" xfId="3438"/>
    <cellStyle name="Heading 3 2 8" xfId="3439"/>
    <cellStyle name="Heading 3 2 9" xfId="3440"/>
    <cellStyle name="Heading 3 20" xfId="3441"/>
    <cellStyle name="Heading 3 21" xfId="3442"/>
    <cellStyle name="Heading 3 22" xfId="3443"/>
    <cellStyle name="Heading 3 23" xfId="3444"/>
    <cellStyle name="Heading 3 24" xfId="3445"/>
    <cellStyle name="Heading 3 25" xfId="3446"/>
    <cellStyle name="Heading 3 26" xfId="3447"/>
    <cellStyle name="Heading 3 3" xfId="3448"/>
    <cellStyle name="Heading 3 3 2" xfId="3449"/>
    <cellStyle name="Heading 3 4" xfId="3450"/>
    <cellStyle name="Heading 3 4 2" xfId="3451"/>
    <cellStyle name="Heading 3 5" xfId="3452"/>
    <cellStyle name="Heading 3 5 2" xfId="3453"/>
    <cellStyle name="Heading 3 6" xfId="3454"/>
    <cellStyle name="Heading 3 6 2" xfId="3455"/>
    <cellStyle name="Heading 3 7" xfId="3456"/>
    <cellStyle name="Heading 3 7 2" xfId="3457"/>
    <cellStyle name="Heading 3 8" xfId="3458"/>
    <cellStyle name="Heading 3 8 2" xfId="3459"/>
    <cellStyle name="Heading 3 9" xfId="3460"/>
    <cellStyle name="Heading 3 9 2" xfId="3461"/>
    <cellStyle name="Heading 4 10" xfId="3462"/>
    <cellStyle name="Heading 4 10 2" xfId="3463"/>
    <cellStyle name="Heading 4 11" xfId="3464"/>
    <cellStyle name="Heading 4 11 2" xfId="3465"/>
    <cellStyle name="Heading 4 12" xfId="3466"/>
    <cellStyle name="Heading 4 12 2" xfId="3467"/>
    <cellStyle name="Heading 4 13" xfId="3468"/>
    <cellStyle name="Heading 4 13 2" xfId="3469"/>
    <cellStyle name="Heading 4 14" xfId="3470"/>
    <cellStyle name="Heading 4 14 2" xfId="3471"/>
    <cellStyle name="Heading 4 15" xfId="3472"/>
    <cellStyle name="Heading 4 16" xfId="3473"/>
    <cellStyle name="Heading 4 16 2" xfId="3474"/>
    <cellStyle name="Heading 4 17" xfId="3475"/>
    <cellStyle name="Heading 4 17 2" xfId="3476"/>
    <cellStyle name="Heading 4 18" xfId="3477"/>
    <cellStyle name="Heading 4 19" xfId="3478"/>
    <cellStyle name="Heading 4 2" xfId="3479"/>
    <cellStyle name="Heading 4 2 10" xfId="3480"/>
    <cellStyle name="Heading 4 2 11" xfId="3481"/>
    <cellStyle name="Heading 4 2 12" xfId="3482"/>
    <cellStyle name="Heading 4 2 13" xfId="3483"/>
    <cellStyle name="Heading 4 2 2" xfId="3484"/>
    <cellStyle name="Heading 4 2 2 2" xfId="3485"/>
    <cellStyle name="Heading 4 2 3" xfId="3486"/>
    <cellStyle name="Heading 4 2 4" xfId="3487"/>
    <cellStyle name="Heading 4 2 5" xfId="3488"/>
    <cellStyle name="Heading 4 2 6" xfId="3489"/>
    <cellStyle name="Heading 4 2 7" xfId="3490"/>
    <cellStyle name="Heading 4 2 8" xfId="3491"/>
    <cellStyle name="Heading 4 2 9" xfId="3492"/>
    <cellStyle name="Heading 4 20" xfId="3493"/>
    <cellStyle name="Heading 4 21" xfId="3494"/>
    <cellStyle name="Heading 4 22" xfId="3495"/>
    <cellStyle name="Heading 4 23" xfId="3496"/>
    <cellStyle name="Heading 4 24" xfId="3497"/>
    <cellStyle name="Heading 4 25" xfId="3498"/>
    <cellStyle name="Heading 4 3" xfId="3499"/>
    <cellStyle name="Heading 4 3 2" xfId="3500"/>
    <cellStyle name="Heading 4 4" xfId="3501"/>
    <cellStyle name="Heading 4 4 2" xfId="3502"/>
    <cellStyle name="Heading 4 5" xfId="3503"/>
    <cellStyle name="Heading 4 5 2" xfId="3504"/>
    <cellStyle name="Heading 4 6" xfId="3505"/>
    <cellStyle name="Heading 4 6 2" xfId="3506"/>
    <cellStyle name="Heading 4 7" xfId="3507"/>
    <cellStyle name="Heading 4 7 2" xfId="3508"/>
    <cellStyle name="Heading 4 8" xfId="3509"/>
    <cellStyle name="Heading 4 8 2" xfId="3510"/>
    <cellStyle name="Heading 4 9" xfId="3511"/>
    <cellStyle name="Heading 4 9 2" xfId="3512"/>
    <cellStyle name="Input 10" xfId="3513"/>
    <cellStyle name="Input 10 2" xfId="3514"/>
    <cellStyle name="Input 11" xfId="3515"/>
    <cellStyle name="Input 11 2" xfId="3516"/>
    <cellStyle name="Input 12" xfId="3517"/>
    <cellStyle name="Input 12 2" xfId="3518"/>
    <cellStyle name="Input 13" xfId="3519"/>
    <cellStyle name="Input 13 2" xfId="3520"/>
    <cellStyle name="Input 14" xfId="3521"/>
    <cellStyle name="Input 14 2" xfId="3522"/>
    <cellStyle name="Input 15" xfId="3523"/>
    <cellStyle name="Input 15 2" xfId="3524"/>
    <cellStyle name="Input 16" xfId="3525"/>
    <cellStyle name="Input 16 2" xfId="3526"/>
    <cellStyle name="Input 16 2 2" xfId="3527"/>
    <cellStyle name="Input 16 3" xfId="3528"/>
    <cellStyle name="Input 17" xfId="3529"/>
    <cellStyle name="Input 17 2" xfId="3530"/>
    <cellStyle name="Input 17 2 2" xfId="3531"/>
    <cellStyle name="Input 17 3" xfId="3532"/>
    <cellStyle name="Input 18" xfId="3533"/>
    <cellStyle name="Input 18 2" xfId="3534"/>
    <cellStyle name="Input 19" xfId="3535"/>
    <cellStyle name="Input 19 2" xfId="3536"/>
    <cellStyle name="Input 2" xfId="3537"/>
    <cellStyle name="Input 2 2" xfId="3538"/>
    <cellStyle name="Input 2 3" xfId="3539"/>
    <cellStyle name="Input 20" xfId="3540"/>
    <cellStyle name="Input 20 2" xfId="3541"/>
    <cellStyle name="Input 21" xfId="3542"/>
    <cellStyle name="Input 21 2" xfId="3543"/>
    <cellStyle name="Input 22" xfId="3544"/>
    <cellStyle name="Input 22 2" xfId="3545"/>
    <cellStyle name="Input 23" xfId="3546"/>
    <cellStyle name="Input 24" xfId="3547"/>
    <cellStyle name="Input 25" xfId="3548"/>
    <cellStyle name="Input 3" xfId="3549"/>
    <cellStyle name="Input 3 2" xfId="3550"/>
    <cellStyle name="Input 4" xfId="3551"/>
    <cellStyle name="Input 4 2" xfId="3552"/>
    <cellStyle name="Input 5" xfId="3553"/>
    <cellStyle name="Input 5 2" xfId="3554"/>
    <cellStyle name="Input 6" xfId="3555"/>
    <cellStyle name="Input 6 2" xfId="3556"/>
    <cellStyle name="Input 7" xfId="3557"/>
    <cellStyle name="Input 7 2" xfId="3558"/>
    <cellStyle name="Input 8" xfId="3559"/>
    <cellStyle name="Input 8 2" xfId="3560"/>
    <cellStyle name="Input 9" xfId="3561"/>
    <cellStyle name="Input 9 2" xfId="3562"/>
    <cellStyle name="Kontroller celle" xfId="3563"/>
    <cellStyle name="Kopf" xfId="3564"/>
    <cellStyle name="Linked Cell 10" xfId="3565"/>
    <cellStyle name="Linked Cell 10 2" xfId="3566"/>
    <cellStyle name="Linked Cell 11" xfId="3567"/>
    <cellStyle name="Linked Cell 11 2" xfId="3568"/>
    <cellStyle name="Linked Cell 12" xfId="3569"/>
    <cellStyle name="Linked Cell 12 2" xfId="3570"/>
    <cellStyle name="Linked Cell 13" xfId="3571"/>
    <cellStyle name="Linked Cell 13 2" xfId="3572"/>
    <cellStyle name="Linked Cell 14" xfId="3573"/>
    <cellStyle name="Linked Cell 14 2" xfId="3574"/>
    <cellStyle name="Linked Cell 15" xfId="3575"/>
    <cellStyle name="Linked Cell 16" xfId="3576"/>
    <cellStyle name="Linked Cell 16 2" xfId="3577"/>
    <cellStyle name="Linked Cell 17" xfId="3578"/>
    <cellStyle name="Linked Cell 17 2" xfId="3579"/>
    <cellStyle name="Linked Cell 18" xfId="3580"/>
    <cellStyle name="Linked Cell 19" xfId="3581"/>
    <cellStyle name="Linked Cell 2" xfId="3582"/>
    <cellStyle name="Linked Cell 2 2" xfId="3583"/>
    <cellStyle name="Linked Cell 20" xfId="3584"/>
    <cellStyle name="Linked Cell 21" xfId="3585"/>
    <cellStyle name="Linked Cell 22" xfId="3586"/>
    <cellStyle name="Linked Cell 23" xfId="3587"/>
    <cellStyle name="Linked Cell 24" xfId="3588"/>
    <cellStyle name="Linked Cell 3" xfId="3589"/>
    <cellStyle name="Linked Cell 3 2" xfId="3590"/>
    <cellStyle name="Linked Cell 4" xfId="3591"/>
    <cellStyle name="Linked Cell 4 2" xfId="3592"/>
    <cellStyle name="Linked Cell 5" xfId="3593"/>
    <cellStyle name="Linked Cell 5 2" xfId="3594"/>
    <cellStyle name="Linked Cell 6" xfId="3595"/>
    <cellStyle name="Linked Cell 6 2" xfId="3596"/>
    <cellStyle name="Linked Cell 7" xfId="3597"/>
    <cellStyle name="Linked Cell 7 2" xfId="3598"/>
    <cellStyle name="Linked Cell 8" xfId="3599"/>
    <cellStyle name="Linked Cell 8 2" xfId="3600"/>
    <cellStyle name="Linked Cell 9" xfId="3601"/>
    <cellStyle name="Linked Cell 9 2" xfId="3602"/>
    <cellStyle name="Markeringsfarve1" xfId="3603"/>
    <cellStyle name="Markeringsfarve2" xfId="3604"/>
    <cellStyle name="Markeringsfarve3" xfId="3605"/>
    <cellStyle name="Markeringsfarve4" xfId="3606"/>
    <cellStyle name="Markeringsfarve5" xfId="3607"/>
    <cellStyle name="Markeringsfarve6" xfId="3608"/>
    <cellStyle name="Neutral 10" xfId="3609"/>
    <cellStyle name="Neutral 10 2" xfId="3610"/>
    <cellStyle name="Neutral 11" xfId="3611"/>
    <cellStyle name="Neutral 11 2" xfId="3612"/>
    <cellStyle name="Neutral 12" xfId="3613"/>
    <cellStyle name="Neutral 12 2" xfId="3614"/>
    <cellStyle name="Neutral 13" xfId="3615"/>
    <cellStyle name="Neutral 13 2" xfId="3616"/>
    <cellStyle name="Neutral 14" xfId="3617"/>
    <cellStyle name="Neutral 14 2" xfId="3618"/>
    <cellStyle name="Neutral 15" xfId="3619"/>
    <cellStyle name="Neutral 16" xfId="3620"/>
    <cellStyle name="Neutral 16 2" xfId="3621"/>
    <cellStyle name="Neutral 17" xfId="3622"/>
    <cellStyle name="Neutral 17 2" xfId="3623"/>
    <cellStyle name="Neutral 18" xfId="3624"/>
    <cellStyle name="Neutral 19" xfId="3625"/>
    <cellStyle name="Neutral 2" xfId="3626"/>
    <cellStyle name="Neutral 2 2" xfId="3627"/>
    <cellStyle name="Neutral 20" xfId="3628"/>
    <cellStyle name="Neutral 21" xfId="3629"/>
    <cellStyle name="Neutral 22" xfId="3630"/>
    <cellStyle name="Neutral 23" xfId="3631"/>
    <cellStyle name="Neutral 24" xfId="3632"/>
    <cellStyle name="Neutral 25" xfId="3633"/>
    <cellStyle name="Neutral 3" xfId="3634"/>
    <cellStyle name="Neutral 3 2" xfId="3635"/>
    <cellStyle name="Neutral 4" xfId="3636"/>
    <cellStyle name="Neutral 4 2" xfId="3637"/>
    <cellStyle name="Neutral 5" xfId="3638"/>
    <cellStyle name="Neutral 5 2" xfId="3639"/>
    <cellStyle name="Neutral 6" xfId="3640"/>
    <cellStyle name="Neutral 6 2" xfId="3641"/>
    <cellStyle name="Neutral 7" xfId="3642"/>
    <cellStyle name="Neutral 7 2" xfId="3643"/>
    <cellStyle name="Neutral 8" xfId="3644"/>
    <cellStyle name="Neutral 8 2" xfId="3645"/>
    <cellStyle name="Neutral 9" xfId="3646"/>
    <cellStyle name="Neutral 9 2" xfId="3647"/>
    <cellStyle name="Normal" xfId="0" builtinId="0"/>
    <cellStyle name="Normal - Style1" xfId="3648"/>
    <cellStyle name="Normal - Style1 10" xfId="3649"/>
    <cellStyle name="Normal - Style1 11" xfId="3650"/>
    <cellStyle name="Normal - Style1 12" xfId="3651"/>
    <cellStyle name="Normal - Style1 13" xfId="3652"/>
    <cellStyle name="Normal - Style1 2" xfId="3653"/>
    <cellStyle name="Normal - Style1 3" xfId="3654"/>
    <cellStyle name="Normal - Style1 4" xfId="3655"/>
    <cellStyle name="Normal - Style1 5" xfId="3656"/>
    <cellStyle name="Normal - Style1 6" xfId="3657"/>
    <cellStyle name="Normal - Style1 7" xfId="3658"/>
    <cellStyle name="Normal - Style1 8" xfId="3659"/>
    <cellStyle name="Normal - Style1 9" xfId="3660"/>
    <cellStyle name="Normal [00]" xfId="3661"/>
    <cellStyle name="Normal 10" xfId="3662"/>
    <cellStyle name="Normal 10 2" xfId="3663"/>
    <cellStyle name="Normal 10 2 2" xfId="3664"/>
    <cellStyle name="Normal 10 3" xfId="3665"/>
    <cellStyle name="Normal 10 4" xfId="3666"/>
    <cellStyle name="Normal 10 5" xfId="3667"/>
    <cellStyle name="Normal 10 6" xfId="3668"/>
    <cellStyle name="Normal 10 7" xfId="3669"/>
    <cellStyle name="Normal 10 8" xfId="3670"/>
    <cellStyle name="Normal 100" xfId="3671"/>
    <cellStyle name="Normal 100 2" xfId="3672"/>
    <cellStyle name="Normal 101" xfId="3673"/>
    <cellStyle name="Normal 101 2" xfId="3674"/>
    <cellStyle name="Normal 101 2 2" xfId="3675"/>
    <cellStyle name="Normal 101 3" xfId="3676"/>
    <cellStyle name="Normal 102" xfId="3677"/>
    <cellStyle name="Normal 102 2" xfId="3678"/>
    <cellStyle name="Normal 102 2 2" xfId="3679"/>
    <cellStyle name="Normal 102 3" xfId="3680"/>
    <cellStyle name="Normal 103" xfId="3681"/>
    <cellStyle name="Normal 103 2" xfId="3682"/>
    <cellStyle name="Normal 103 3" xfId="3683"/>
    <cellStyle name="Normal 104" xfId="3684"/>
    <cellStyle name="Normal 104 2" xfId="3685"/>
    <cellStyle name="Normal 104 3" xfId="3686"/>
    <cellStyle name="Normal 105" xfId="3687"/>
    <cellStyle name="Normal 105 2" xfId="3688"/>
    <cellStyle name="Normal 105 3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3698"/>
    <cellStyle name="Normal 11 2" xfId="3699"/>
    <cellStyle name="Normal 11 2 2" xfId="3700"/>
    <cellStyle name="Normal 11 3" xfId="3701"/>
    <cellStyle name="Normal 11 4" xfId="3702"/>
    <cellStyle name="Normal 11 5" xfId="3703"/>
    <cellStyle name="Normal 11 6" xfId="3704"/>
    <cellStyle name="Normal 11 7" xfId="3705"/>
    <cellStyle name="Normal 11 8" xfId="3706"/>
    <cellStyle name="Normal 110" xfId="3707"/>
    <cellStyle name="Normal 110 2" xfId="3708"/>
    <cellStyle name="Normal 111" xfId="3709"/>
    <cellStyle name="Normal 111 2" xfId="3710"/>
    <cellStyle name="Normal 112" xfId="3711"/>
    <cellStyle name="Normal 112 2" xfId="3712"/>
    <cellStyle name="Normal 113" xfId="3713"/>
    <cellStyle name="Normal 113 2" xfId="3714"/>
    <cellStyle name="Normal 114" xfId="3715"/>
    <cellStyle name="Normal 114 2" xfId="3716"/>
    <cellStyle name="Normal 114 3" xfId="3717"/>
    <cellStyle name="Normal 115" xfId="3718"/>
    <cellStyle name="Normal 115 2" xfId="3719"/>
    <cellStyle name="Normal 116" xfId="3720"/>
    <cellStyle name="Normal 116 2" xfId="3721"/>
    <cellStyle name="Normal 117" xfId="3722"/>
    <cellStyle name="Normal 117 2" xfId="3723"/>
    <cellStyle name="Normal 118" xfId="3724"/>
    <cellStyle name="Normal 118 2" xfId="3725"/>
    <cellStyle name="Normal 119" xfId="3726"/>
    <cellStyle name="Normal 119 2" xfId="3727"/>
    <cellStyle name="Normal 12" xfId="3728"/>
    <cellStyle name="Normal 12 2" xfId="3729"/>
    <cellStyle name="Normal 12 2 2" xfId="3730"/>
    <cellStyle name="Normal 12 3" xfId="3731"/>
    <cellStyle name="Normal 12 4" xfId="3732"/>
    <cellStyle name="Normal 12 5" xfId="3733"/>
    <cellStyle name="Normal 12 6" xfId="3734"/>
    <cellStyle name="Normal 12 7" xfId="3735"/>
    <cellStyle name="Normal 12 8" xfId="3736"/>
    <cellStyle name="Normal 120" xfId="3737"/>
    <cellStyle name="Normal 120 2" xfId="3738"/>
    <cellStyle name="Normal 121" xfId="3739"/>
    <cellStyle name="Normal 121 2" xfId="3740"/>
    <cellStyle name="Normal 122" xfId="3741"/>
    <cellStyle name="Normal 122 2" xfId="3742"/>
    <cellStyle name="Normal 123" xfId="3743"/>
    <cellStyle name="Normal 123 2" xfId="3744"/>
    <cellStyle name="Normal 124" xfId="3745"/>
    <cellStyle name="Normal 124 2" xfId="3746"/>
    <cellStyle name="Normal 125" xfId="3747"/>
    <cellStyle name="Normal 125 2" xfId="3748"/>
    <cellStyle name="Normal 125 3" xfId="3749"/>
    <cellStyle name="Normal 126" xfId="3750"/>
    <cellStyle name="Normal 126 2" xfId="3751"/>
    <cellStyle name="Normal 126 3" xfId="3752"/>
    <cellStyle name="Normal 127" xfId="3753"/>
    <cellStyle name="Normal 127 2" xfId="3754"/>
    <cellStyle name="Normal 128" xfId="3755"/>
    <cellStyle name="Normal 128 2" xfId="3756"/>
    <cellStyle name="Normal 128 3" xfId="3757"/>
    <cellStyle name="Normal 129" xfId="3758"/>
    <cellStyle name="Normal 129 2" xfId="3759"/>
    <cellStyle name="Normal 13" xfId="3760"/>
    <cellStyle name="Normal 13 2" xfId="3761"/>
    <cellStyle name="Normal 13 2 2" xfId="3762"/>
    <cellStyle name="Normal 13 3" xfId="3763"/>
    <cellStyle name="Normal 13 4" xfId="3764"/>
    <cellStyle name="Normal 13 5" xfId="3765"/>
    <cellStyle name="Normal 13 6" xfId="3766"/>
    <cellStyle name="Normal 13 7" xfId="3767"/>
    <cellStyle name="Normal 13 8" xfId="3768"/>
    <cellStyle name="Normal 130" xfId="3769"/>
    <cellStyle name="Normal 130 2" xfId="3770"/>
    <cellStyle name="Normal 131" xfId="3771"/>
    <cellStyle name="Normal 131 2" xfId="3772"/>
    <cellStyle name="Normal 132" xfId="3773"/>
    <cellStyle name="Normal 132 2" xfId="3774"/>
    <cellStyle name="Normal 132 3" xfId="3775"/>
    <cellStyle name="Normal 133" xfId="3776"/>
    <cellStyle name="Normal 133 2" xfId="3777"/>
    <cellStyle name="Normal 133 3" xfId="3778"/>
    <cellStyle name="Normal 134" xfId="3779"/>
    <cellStyle name="Normal 134 2" xfId="3780"/>
    <cellStyle name="Normal 134 3" xfId="3781"/>
    <cellStyle name="Normal 135" xfId="3782"/>
    <cellStyle name="Normal 135 2" xfId="3783"/>
    <cellStyle name="Normal 136" xfId="3784"/>
    <cellStyle name="Normal 136 2" xfId="3785"/>
    <cellStyle name="Normal 137" xfId="3786"/>
    <cellStyle name="Normal 137 2" xfId="3787"/>
    <cellStyle name="Normal 138" xfId="3788"/>
    <cellStyle name="Normal 138 2" xfId="3789"/>
    <cellStyle name="Normal 139" xfId="3790"/>
    <cellStyle name="Normal 139 2" xfId="3791"/>
    <cellStyle name="Normal 139 3" xfId="3792"/>
    <cellStyle name="Normal 14" xfId="3793"/>
    <cellStyle name="Normal 14 2" xfId="3794"/>
    <cellStyle name="Normal 14 2 2" xfId="3795"/>
    <cellStyle name="Normal 14 3" xfId="3796"/>
    <cellStyle name="Normal 14 4" xfId="3797"/>
    <cellStyle name="Normal 14 5" xfId="3798"/>
    <cellStyle name="Normal 14 6" xfId="3799"/>
    <cellStyle name="Normal 14 7" xfId="3800"/>
    <cellStyle name="Normal 14 8" xfId="3801"/>
    <cellStyle name="Normal 140" xfId="3802"/>
    <cellStyle name="Normal 140 2" xfId="3803"/>
    <cellStyle name="Normal 141" xfId="3804"/>
    <cellStyle name="Normal 141 2" xfId="3805"/>
    <cellStyle name="Normal 142" xfId="3806"/>
    <cellStyle name="Normal 142 2" xfId="3807"/>
    <cellStyle name="Normal 143" xfId="3808"/>
    <cellStyle name="Normal 143 2" xfId="3809"/>
    <cellStyle name="Normal 144" xfId="3810"/>
    <cellStyle name="Normal 144 2" xfId="3811"/>
    <cellStyle name="Normal 145" xfId="3812"/>
    <cellStyle name="Normal 145 2" xfId="3813"/>
    <cellStyle name="Normal 146" xfId="3814"/>
    <cellStyle name="Normal 146 2" xfId="3815"/>
    <cellStyle name="Normal 147" xfId="3816"/>
    <cellStyle name="Normal 147 2" xfId="3817"/>
    <cellStyle name="Normal 148" xfId="3818"/>
    <cellStyle name="Normal 148 2" xfId="3819"/>
    <cellStyle name="Normal 149" xfId="3820"/>
    <cellStyle name="Normal 149 2" xfId="3821"/>
    <cellStyle name="Normal 15" xfId="3822"/>
    <cellStyle name="Normal 15 2" xfId="3823"/>
    <cellStyle name="Normal 15 2 2" xfId="3824"/>
    <cellStyle name="Normal 15 3" xfId="3825"/>
    <cellStyle name="Normal 15 4" xfId="3826"/>
    <cellStyle name="Normal 15 5" xfId="3827"/>
    <cellStyle name="Normal 15 6" xfId="3828"/>
    <cellStyle name="Normal 15 7" xfId="3829"/>
    <cellStyle name="Normal 15 8" xfId="3830"/>
    <cellStyle name="Normal 150" xfId="3831"/>
    <cellStyle name="Normal 150 2" xfId="3832"/>
    <cellStyle name="Normal 150 3" xfId="3833"/>
    <cellStyle name="Normal 151" xfId="3834"/>
    <cellStyle name="Normal 151 2" xfId="3835"/>
    <cellStyle name="Normal 151 3" xfId="3836"/>
    <cellStyle name="Normal 152" xfId="3837"/>
    <cellStyle name="Normal 152 2" xfId="3838"/>
    <cellStyle name="Normal 152 3" xfId="3839"/>
    <cellStyle name="Normal 153" xfId="3840"/>
    <cellStyle name="Normal 153 2" xfId="3841"/>
    <cellStyle name="Normal 153 3" xfId="3842"/>
    <cellStyle name="Normal 154" xfId="3843"/>
    <cellStyle name="Normal 154 2" xfId="3844"/>
    <cellStyle name="Normal 154 3" xfId="3845"/>
    <cellStyle name="Normal 155" xfId="3846"/>
    <cellStyle name="Normal 155 2" xfId="3847"/>
    <cellStyle name="Normal 155 3" xfId="3848"/>
    <cellStyle name="Normal 156" xfId="3849"/>
    <cellStyle name="Normal 156 2" xfId="3850"/>
    <cellStyle name="Normal 156 3" xfId="3851"/>
    <cellStyle name="Normal 157" xfId="3852"/>
    <cellStyle name="Normal 157 2" xfId="3853"/>
    <cellStyle name="Normal 157 3" xfId="3854"/>
    <cellStyle name="Normal 158" xfId="3855"/>
    <cellStyle name="Normal 158 2" xfId="3856"/>
    <cellStyle name="Normal 158 3" xfId="3857"/>
    <cellStyle name="Normal 159" xfId="3858"/>
    <cellStyle name="Normal 159 2" xfId="3859"/>
    <cellStyle name="Normal 159 3" xfId="3860"/>
    <cellStyle name="Normal 16" xfId="3861"/>
    <cellStyle name="Normal 16 2" xfId="3862"/>
    <cellStyle name="Normal 16 2 2" xfId="3863"/>
    <cellStyle name="Normal 16 3" xfId="3864"/>
    <cellStyle name="Normal 16 4" xfId="3865"/>
    <cellStyle name="Normal 16 5" xfId="3866"/>
    <cellStyle name="Normal 16 6" xfId="3867"/>
    <cellStyle name="Normal 16 7" xfId="3868"/>
    <cellStyle name="Normal 16 8" xfId="3869"/>
    <cellStyle name="Normal 160" xfId="3870"/>
    <cellStyle name="Normal 160 2" xfId="3871"/>
    <cellStyle name="Normal 160 3" xfId="3872"/>
    <cellStyle name="Normal 161" xfId="3873"/>
    <cellStyle name="Normal 161 2" xfId="3874"/>
    <cellStyle name="Normal 161 3" xfId="3875"/>
    <cellStyle name="Normal 162" xfId="3876"/>
    <cellStyle name="Normal 162 2" xfId="3877"/>
    <cellStyle name="Normal 163" xfId="3878"/>
    <cellStyle name="Normal 163 2" xfId="3879"/>
    <cellStyle name="Normal 164" xfId="3880"/>
    <cellStyle name="Normal 164 2" xfId="3881"/>
    <cellStyle name="Normal 165" xfId="3882"/>
    <cellStyle name="Normal 165 2" xfId="3883"/>
    <cellStyle name="Normal 166" xfId="3884"/>
    <cellStyle name="Normal 166 2" xfId="3885"/>
    <cellStyle name="Normal 167" xfId="3886"/>
    <cellStyle name="Normal 168" xfId="3887"/>
    <cellStyle name="Normal 169" xfId="3888"/>
    <cellStyle name="Normal 17" xfId="3889"/>
    <cellStyle name="Normal 17 2" xfId="3890"/>
    <cellStyle name="Normal 17 2 2" xfId="3891"/>
    <cellStyle name="Normal 17 3" xfId="3892"/>
    <cellStyle name="Normal 17 4" xfId="3893"/>
    <cellStyle name="Normal 17 5" xfId="3894"/>
    <cellStyle name="Normal 17 6" xfId="3895"/>
    <cellStyle name="Normal 17 7" xfId="3896"/>
    <cellStyle name="Normal 17 8" xfId="3897"/>
    <cellStyle name="Normal 170" xfId="3898"/>
    <cellStyle name="Normal 171" xfId="3899"/>
    <cellStyle name="Normal 172" xfId="3900"/>
    <cellStyle name="Normal 173" xfId="3901"/>
    <cellStyle name="Normal 174" xfId="3902"/>
    <cellStyle name="Normal 175" xfId="3903"/>
    <cellStyle name="Normal 176" xfId="3904"/>
    <cellStyle name="Normal 177" xfId="3905"/>
    <cellStyle name="Normal 178" xfId="3906"/>
    <cellStyle name="Normal 179" xfId="3907"/>
    <cellStyle name="Normal 18" xfId="3908"/>
    <cellStyle name="Normal 18 2" xfId="3909"/>
    <cellStyle name="Normal 18 2 2" xfId="3910"/>
    <cellStyle name="Normal 18 3" xfId="3911"/>
    <cellStyle name="Normal 18 4" xfId="3912"/>
    <cellStyle name="Normal 18 5" xfId="3913"/>
    <cellStyle name="Normal 18 6" xfId="3914"/>
    <cellStyle name="Normal 18 7" xfId="3915"/>
    <cellStyle name="Normal 18 8" xfId="3916"/>
    <cellStyle name="Normal 180" xfId="3917"/>
    <cellStyle name="Normal 181" xfId="3918"/>
    <cellStyle name="Normal 182" xfId="3919"/>
    <cellStyle name="Normal 183" xfId="3920"/>
    <cellStyle name="Normal 184" xfId="3921"/>
    <cellStyle name="Normal 185" xfId="3922"/>
    <cellStyle name="Normal 186" xfId="3923"/>
    <cellStyle name="Normal 187" xfId="3924"/>
    <cellStyle name="Normal 188" xfId="3925"/>
    <cellStyle name="Normal 189" xfId="3926"/>
    <cellStyle name="Normal 19" xfId="3927"/>
    <cellStyle name="Normal 19 2" xfId="3928"/>
    <cellStyle name="Normal 19 2 2" xfId="3929"/>
    <cellStyle name="Normal 19 3" xfId="3930"/>
    <cellStyle name="Normal 19 4" xfId="3931"/>
    <cellStyle name="Normal 19 5" xfId="3932"/>
    <cellStyle name="Normal 19 6" xfId="3933"/>
    <cellStyle name="Normal 19 7" xfId="3934"/>
    <cellStyle name="Normal 19 8" xfId="3935"/>
    <cellStyle name="Normal 190" xfId="3936"/>
    <cellStyle name="Normal 191" xfId="3937"/>
    <cellStyle name="Normal 192" xfId="3938"/>
    <cellStyle name="Normal 193" xfId="3939"/>
    <cellStyle name="Normal 194" xfId="3940"/>
    <cellStyle name="Normal 195" xfId="3941"/>
    <cellStyle name="Normal 196" xfId="3942"/>
    <cellStyle name="Normal 197" xfId="3943"/>
    <cellStyle name="Normal 198" xfId="3944"/>
    <cellStyle name="Normal 199" xfId="3945"/>
    <cellStyle name="Normal 2" xfId="1"/>
    <cellStyle name="Normal 2 10" xfId="3946"/>
    <cellStyle name="Normal 2 10 10" xfId="3947"/>
    <cellStyle name="Normal 2 10 10 2" xfId="3948"/>
    <cellStyle name="Normal 2 10 11" xfId="3949"/>
    <cellStyle name="Normal 2 10 11 2" xfId="3950"/>
    <cellStyle name="Normal 2 10 12" xfId="3951"/>
    <cellStyle name="Normal 2 10 12 2" xfId="3952"/>
    <cellStyle name="Normal 2 10 13" xfId="3953"/>
    <cellStyle name="Normal 2 10 13 2" xfId="3954"/>
    <cellStyle name="Normal 2 10 14" xfId="3955"/>
    <cellStyle name="Normal 2 10 14 2" xfId="3956"/>
    <cellStyle name="Normal 2 10 15" xfId="3957"/>
    <cellStyle name="Normal 2 10 15 2" xfId="3958"/>
    <cellStyle name="Normal 2 10 16" xfId="3959"/>
    <cellStyle name="Normal 2 10 2" xfId="3960"/>
    <cellStyle name="Normal 2 10 2 10" xfId="3961"/>
    <cellStyle name="Normal 2 10 2 11" xfId="3962"/>
    <cellStyle name="Normal 2 10 2 12" xfId="3963"/>
    <cellStyle name="Normal 2 10 2 2" xfId="3964"/>
    <cellStyle name="Normal 2 10 2 2 2" xfId="3965"/>
    <cellStyle name="Normal 2 10 2 2 3" xfId="3966"/>
    <cellStyle name="Normal 2 10 2 3" xfId="3967"/>
    <cellStyle name="Normal 2 10 2 4" xfId="3968"/>
    <cellStyle name="Normal 2 10 2 5" xfId="3969"/>
    <cellStyle name="Normal 2 10 2 6" xfId="3970"/>
    <cellStyle name="Normal 2 10 2 7" xfId="3971"/>
    <cellStyle name="Normal 2 10 2 8" xfId="3972"/>
    <cellStyle name="Normal 2 10 2 9" xfId="3973"/>
    <cellStyle name="Normal 2 10 3" xfId="3974"/>
    <cellStyle name="Normal 2 10 4" xfId="3975"/>
    <cellStyle name="Normal 2 10 5" xfId="3976"/>
    <cellStyle name="Normal 2 10 6" xfId="3977"/>
    <cellStyle name="Normal 2 10 6 2" xfId="3978"/>
    <cellStyle name="Normal 2 10 6 2 2" xfId="3979"/>
    <cellStyle name="Normal 2 10 7" xfId="3980"/>
    <cellStyle name="Normal 2 10 7 2" xfId="3981"/>
    <cellStyle name="Normal 2 10 8" xfId="3982"/>
    <cellStyle name="Normal 2 10 8 2" xfId="3983"/>
    <cellStyle name="Normal 2 10 9" xfId="3984"/>
    <cellStyle name="Normal 2 10 9 2" xfId="3985"/>
    <cellStyle name="Normal 2 100" xfId="3986"/>
    <cellStyle name="Normal 2 101" xfId="3987"/>
    <cellStyle name="Normal 2 102" xfId="3988"/>
    <cellStyle name="Normal 2 103" xfId="3989"/>
    <cellStyle name="Normal 2 104" xfId="3990"/>
    <cellStyle name="Normal 2 105" xfId="3991"/>
    <cellStyle name="Normal 2 106" xfId="3992"/>
    <cellStyle name="Normal 2 107" xfId="3993"/>
    <cellStyle name="Normal 2 108" xfId="3994"/>
    <cellStyle name="Normal 2 109" xfId="3995"/>
    <cellStyle name="Normal 2 11" xfId="3996"/>
    <cellStyle name="Normal 2 11 10" xfId="3997"/>
    <cellStyle name="Normal 2 11 10 2" xfId="3998"/>
    <cellStyle name="Normal 2 11 11" xfId="3999"/>
    <cellStyle name="Normal 2 11 11 2" xfId="4000"/>
    <cellStyle name="Normal 2 11 12" xfId="4001"/>
    <cellStyle name="Normal 2 11 12 2" xfId="4002"/>
    <cellStyle name="Normal 2 11 13" xfId="4003"/>
    <cellStyle name="Normal 2 11 2" xfId="4004"/>
    <cellStyle name="Normal 2 11 2 10" xfId="4005"/>
    <cellStyle name="Normal 2 11 2 11" xfId="4006"/>
    <cellStyle name="Normal 2 11 2 12" xfId="4007"/>
    <cellStyle name="Normal 2 11 2 2" xfId="4008"/>
    <cellStyle name="Normal 2 11 2 2 2" xfId="4009"/>
    <cellStyle name="Normal 2 11 2 2 3" xfId="4010"/>
    <cellStyle name="Normal 2 11 2 3" xfId="4011"/>
    <cellStyle name="Normal 2 11 2 4" xfId="4012"/>
    <cellStyle name="Normal 2 11 2 5" xfId="4013"/>
    <cellStyle name="Normal 2 11 2 6" xfId="4014"/>
    <cellStyle name="Normal 2 11 2 7" xfId="4015"/>
    <cellStyle name="Normal 2 11 2 8" xfId="4016"/>
    <cellStyle name="Normal 2 11 2 9" xfId="4017"/>
    <cellStyle name="Normal 2 11 3" xfId="4018"/>
    <cellStyle name="Normal 2 11 3 2" xfId="4019"/>
    <cellStyle name="Normal 2 11 3 2 2" xfId="4020"/>
    <cellStyle name="Normal 2 11 4" xfId="4021"/>
    <cellStyle name="Normal 2 11 4 2" xfId="4022"/>
    <cellStyle name="Normal 2 11 5" xfId="4023"/>
    <cellStyle name="Normal 2 11 5 2" xfId="4024"/>
    <cellStyle name="Normal 2 11 6" xfId="4025"/>
    <cellStyle name="Normal 2 11 6 2" xfId="4026"/>
    <cellStyle name="Normal 2 11 7" xfId="4027"/>
    <cellStyle name="Normal 2 11 7 2" xfId="4028"/>
    <cellStyle name="Normal 2 11 8" xfId="4029"/>
    <cellStyle name="Normal 2 11 8 2" xfId="4030"/>
    <cellStyle name="Normal 2 11 9" xfId="4031"/>
    <cellStyle name="Normal 2 11 9 2" xfId="4032"/>
    <cellStyle name="Normal 2 110" xfId="4033"/>
    <cellStyle name="Normal 2 111" xfId="4034"/>
    <cellStyle name="Normal 2 112" xfId="4035"/>
    <cellStyle name="Normal 2 113" xfId="4036"/>
    <cellStyle name="Normal 2 114" xfId="4037"/>
    <cellStyle name="Normal 2 115" xfId="4038"/>
    <cellStyle name="Normal 2 116" xfId="4039"/>
    <cellStyle name="Normal 2 117" xfId="4040"/>
    <cellStyle name="Normal 2 117 2" xfId="4041"/>
    <cellStyle name="Normal 2 118" xfId="4042"/>
    <cellStyle name="Normal 2 118 2" xfId="4043"/>
    <cellStyle name="Normal 2 119" xfId="4044"/>
    <cellStyle name="Normal 2 119 2" xfId="4045"/>
    <cellStyle name="Normal 2 12" xfId="4046"/>
    <cellStyle name="Normal 2 12 10" xfId="4047"/>
    <cellStyle name="Normal 2 12 10 2" xfId="4048"/>
    <cellStyle name="Normal 2 12 11" xfId="4049"/>
    <cellStyle name="Normal 2 12 11 2" xfId="4050"/>
    <cellStyle name="Normal 2 12 12" xfId="4051"/>
    <cellStyle name="Normal 2 12 12 2" xfId="4052"/>
    <cellStyle name="Normal 2 12 13" xfId="4053"/>
    <cellStyle name="Normal 2 12 2" xfId="4054"/>
    <cellStyle name="Normal 2 12 2 2" xfId="4055"/>
    <cellStyle name="Normal 2 12 2 2 2" xfId="4056"/>
    <cellStyle name="Normal 2 12 3" xfId="4057"/>
    <cellStyle name="Normal 2 12 3 2" xfId="4058"/>
    <cellStyle name="Normal 2 12 4" xfId="4059"/>
    <cellStyle name="Normal 2 12 4 2" xfId="4060"/>
    <cellStyle name="Normal 2 12 5" xfId="4061"/>
    <cellStyle name="Normal 2 12 5 2" xfId="4062"/>
    <cellStyle name="Normal 2 12 6" xfId="4063"/>
    <cellStyle name="Normal 2 12 6 2" xfId="4064"/>
    <cellStyle name="Normal 2 12 7" xfId="4065"/>
    <cellStyle name="Normal 2 12 7 2" xfId="4066"/>
    <cellStyle name="Normal 2 12 8" xfId="4067"/>
    <cellStyle name="Normal 2 12 8 2" xfId="4068"/>
    <cellStyle name="Normal 2 12 9" xfId="4069"/>
    <cellStyle name="Normal 2 12 9 2" xfId="4070"/>
    <cellStyle name="Normal 2 120" xfId="4071"/>
    <cellStyle name="Normal 2 120 2" xfId="4072"/>
    <cellStyle name="Normal 2 121" xfId="4073"/>
    <cellStyle name="Normal 2 121 2" xfId="4074"/>
    <cellStyle name="Normal 2 122" xfId="4075"/>
    <cellStyle name="Normal 2 122 2" xfId="4076"/>
    <cellStyle name="Normal 2 123" xfId="4077"/>
    <cellStyle name="Normal 2 123 2" xfId="4078"/>
    <cellStyle name="Normal 2 124" xfId="4079"/>
    <cellStyle name="Normal 2 124 2" xfId="4080"/>
    <cellStyle name="Normal 2 125" xfId="4081"/>
    <cellStyle name="Normal 2 125 2" xfId="4082"/>
    <cellStyle name="Normal 2 126" xfId="4083"/>
    <cellStyle name="Normal 2 126 2" xfId="4084"/>
    <cellStyle name="Normal 2 127" xfId="4085"/>
    <cellStyle name="Normal 2 127 2" xfId="4086"/>
    <cellStyle name="Normal 2 128" xfId="4087"/>
    <cellStyle name="Normal 2 128 2" xfId="4088"/>
    <cellStyle name="Normal 2 129" xfId="4089"/>
    <cellStyle name="Normal 2 129 2" xfId="4090"/>
    <cellStyle name="Normal 2 13" xfId="4091"/>
    <cellStyle name="Normal 2 13 10" xfId="4092"/>
    <cellStyle name="Normal 2 13 10 2" xfId="4093"/>
    <cellStyle name="Normal 2 13 11" xfId="4094"/>
    <cellStyle name="Normal 2 13 11 2" xfId="4095"/>
    <cellStyle name="Normal 2 13 12" xfId="4096"/>
    <cellStyle name="Normal 2 13 12 2" xfId="4097"/>
    <cellStyle name="Normal 2 13 13" xfId="4098"/>
    <cellStyle name="Normal 2 13 2" xfId="4099"/>
    <cellStyle name="Normal 2 13 2 2" xfId="4100"/>
    <cellStyle name="Normal 2 13 2 2 2" xfId="4101"/>
    <cellStyle name="Normal 2 13 3" xfId="4102"/>
    <cellStyle name="Normal 2 13 3 2" xfId="4103"/>
    <cellStyle name="Normal 2 13 4" xfId="4104"/>
    <cellStyle name="Normal 2 13 4 2" xfId="4105"/>
    <cellStyle name="Normal 2 13 5" xfId="4106"/>
    <cellStyle name="Normal 2 13 5 2" xfId="4107"/>
    <cellStyle name="Normal 2 13 6" xfId="4108"/>
    <cellStyle name="Normal 2 13 6 2" xfId="4109"/>
    <cellStyle name="Normal 2 13 7" xfId="4110"/>
    <cellStyle name="Normal 2 13 7 2" xfId="4111"/>
    <cellStyle name="Normal 2 13 8" xfId="4112"/>
    <cellStyle name="Normal 2 13 8 2" xfId="4113"/>
    <cellStyle name="Normal 2 13 9" xfId="4114"/>
    <cellStyle name="Normal 2 13 9 2" xfId="4115"/>
    <cellStyle name="Normal 2 130" xfId="4116"/>
    <cellStyle name="Normal 2 130 2" xfId="4117"/>
    <cellStyle name="Normal 2 131" xfId="4118"/>
    <cellStyle name="Normal 2 132" xfId="4119"/>
    <cellStyle name="Normal 2 133" xfId="4120"/>
    <cellStyle name="Normal 2 134" xfId="4121"/>
    <cellStyle name="Normal 2 135" xfId="4122"/>
    <cellStyle name="Normal 2 136" xfId="4123"/>
    <cellStyle name="Normal 2 137" xfId="4124"/>
    <cellStyle name="Normal 2 138" xfId="4125"/>
    <cellStyle name="Normal 2 139" xfId="4126"/>
    <cellStyle name="Normal 2 14" xfId="4127"/>
    <cellStyle name="Normal 2 14 10" xfId="4128"/>
    <cellStyle name="Normal 2 14 10 2" xfId="4129"/>
    <cellStyle name="Normal 2 14 11" xfId="4130"/>
    <cellStyle name="Normal 2 14 11 2" xfId="4131"/>
    <cellStyle name="Normal 2 14 12" xfId="4132"/>
    <cellStyle name="Normal 2 14 12 2" xfId="4133"/>
    <cellStyle name="Normal 2 14 13" xfId="4134"/>
    <cellStyle name="Normal 2 14 2" xfId="4135"/>
    <cellStyle name="Normal 2 14 2 2" xfId="4136"/>
    <cellStyle name="Normal 2 14 2 2 2" xfId="4137"/>
    <cellStyle name="Normal 2 14 3" xfId="4138"/>
    <cellStyle name="Normal 2 14 3 2" xfId="4139"/>
    <cellStyle name="Normal 2 14 4" xfId="4140"/>
    <cellStyle name="Normal 2 14 4 2" xfId="4141"/>
    <cellStyle name="Normal 2 14 5" xfId="4142"/>
    <cellStyle name="Normal 2 14 5 2" xfId="4143"/>
    <cellStyle name="Normal 2 14 6" xfId="4144"/>
    <cellStyle name="Normal 2 14 6 2" xfId="4145"/>
    <cellStyle name="Normal 2 14 7" xfId="4146"/>
    <cellStyle name="Normal 2 14 7 2" xfId="4147"/>
    <cellStyle name="Normal 2 14 8" xfId="4148"/>
    <cellStyle name="Normal 2 14 8 2" xfId="4149"/>
    <cellStyle name="Normal 2 14 9" xfId="4150"/>
    <cellStyle name="Normal 2 14 9 2" xfId="4151"/>
    <cellStyle name="Normal 2 140" xfId="4152"/>
    <cellStyle name="Normal 2 141" xfId="4153"/>
    <cellStyle name="Normal 2 142" xfId="4154"/>
    <cellStyle name="Normal 2 142 2" xfId="4155"/>
    <cellStyle name="Normal 2 143" xfId="4156"/>
    <cellStyle name="Normal 2 144" xfId="4157"/>
    <cellStyle name="Normal 2 144 2" xfId="4158"/>
    <cellStyle name="Normal 2 15" xfId="4159"/>
    <cellStyle name="Normal 2 15 10" xfId="4160"/>
    <cellStyle name="Normal 2 15 10 2" xfId="4161"/>
    <cellStyle name="Normal 2 15 11" xfId="4162"/>
    <cellStyle name="Normal 2 15 11 2" xfId="4163"/>
    <cellStyle name="Normal 2 15 12" xfId="4164"/>
    <cellStyle name="Normal 2 15 12 2" xfId="4165"/>
    <cellStyle name="Normal 2 15 13" xfId="4166"/>
    <cellStyle name="Normal 2 15 2" xfId="4167"/>
    <cellStyle name="Normal 2 15 2 2" xfId="4168"/>
    <cellStyle name="Normal 2 15 2 2 2" xfId="4169"/>
    <cellStyle name="Normal 2 15 3" xfId="4170"/>
    <cellStyle name="Normal 2 15 3 2" xfId="4171"/>
    <cellStyle name="Normal 2 15 4" xfId="4172"/>
    <cellStyle name="Normal 2 15 4 2" xfId="4173"/>
    <cellStyle name="Normal 2 15 5" xfId="4174"/>
    <cellStyle name="Normal 2 15 5 2" xfId="4175"/>
    <cellStyle name="Normal 2 15 6" xfId="4176"/>
    <cellStyle name="Normal 2 15 6 2" xfId="4177"/>
    <cellStyle name="Normal 2 15 7" xfId="4178"/>
    <cellStyle name="Normal 2 15 7 2" xfId="4179"/>
    <cellStyle name="Normal 2 15 8" xfId="4180"/>
    <cellStyle name="Normal 2 15 8 2" xfId="4181"/>
    <cellStyle name="Normal 2 15 9" xfId="4182"/>
    <cellStyle name="Normal 2 15 9 2" xfId="4183"/>
    <cellStyle name="Normal 2 16" xfId="4184"/>
    <cellStyle name="Normal 2 16 10" xfId="4185"/>
    <cellStyle name="Normal 2 16 10 2" xfId="4186"/>
    <cellStyle name="Normal 2 16 11" xfId="4187"/>
    <cellStyle name="Normal 2 16 11 2" xfId="4188"/>
    <cellStyle name="Normal 2 16 12" xfId="4189"/>
    <cellStyle name="Normal 2 16 12 2" xfId="4190"/>
    <cellStyle name="Normal 2 16 13" xfId="4191"/>
    <cellStyle name="Normal 2 16 2" xfId="4192"/>
    <cellStyle name="Normal 2 16 2 2" xfId="4193"/>
    <cellStyle name="Normal 2 16 2 2 2" xfId="4194"/>
    <cellStyle name="Normal 2 16 3" xfId="4195"/>
    <cellStyle name="Normal 2 16 3 2" xfId="4196"/>
    <cellStyle name="Normal 2 16 4" xfId="4197"/>
    <cellStyle name="Normal 2 16 4 2" xfId="4198"/>
    <cellStyle name="Normal 2 16 5" xfId="4199"/>
    <cellStyle name="Normal 2 16 5 2" xfId="4200"/>
    <cellStyle name="Normal 2 16 6" xfId="4201"/>
    <cellStyle name="Normal 2 16 6 2" xfId="4202"/>
    <cellStyle name="Normal 2 16 7" xfId="4203"/>
    <cellStyle name="Normal 2 16 7 2" xfId="4204"/>
    <cellStyle name="Normal 2 16 8" xfId="4205"/>
    <cellStyle name="Normal 2 16 8 2" xfId="4206"/>
    <cellStyle name="Normal 2 16 9" xfId="4207"/>
    <cellStyle name="Normal 2 16 9 2" xfId="4208"/>
    <cellStyle name="Normal 2 17" xfId="4209"/>
    <cellStyle name="Normal 2 17 10" xfId="4210"/>
    <cellStyle name="Normal 2 17 10 2" xfId="4211"/>
    <cellStyle name="Normal 2 17 11" xfId="4212"/>
    <cellStyle name="Normal 2 17 11 2" xfId="4213"/>
    <cellStyle name="Normal 2 17 12" xfId="4214"/>
    <cellStyle name="Normal 2 17 12 2" xfId="4215"/>
    <cellStyle name="Normal 2 17 13" xfId="4216"/>
    <cellStyle name="Normal 2 17 2" xfId="4217"/>
    <cellStyle name="Normal 2 17 2 2" xfId="4218"/>
    <cellStyle name="Normal 2 17 2 2 2" xfId="4219"/>
    <cellStyle name="Normal 2 17 3" xfId="4220"/>
    <cellStyle name="Normal 2 17 3 2" xfId="4221"/>
    <cellStyle name="Normal 2 17 4" xfId="4222"/>
    <cellStyle name="Normal 2 17 4 2" xfId="4223"/>
    <cellStyle name="Normal 2 17 5" xfId="4224"/>
    <cellStyle name="Normal 2 17 5 2" xfId="4225"/>
    <cellStyle name="Normal 2 17 6" xfId="4226"/>
    <cellStyle name="Normal 2 17 6 2" xfId="4227"/>
    <cellStyle name="Normal 2 17 7" xfId="4228"/>
    <cellStyle name="Normal 2 17 7 2" xfId="4229"/>
    <cellStyle name="Normal 2 17 8" xfId="4230"/>
    <cellStyle name="Normal 2 17 8 2" xfId="4231"/>
    <cellStyle name="Normal 2 17 9" xfId="4232"/>
    <cellStyle name="Normal 2 17 9 2" xfId="4233"/>
    <cellStyle name="Normal 2 18" xfId="4234"/>
    <cellStyle name="Normal 2 18 10" xfId="4235"/>
    <cellStyle name="Normal 2 18 10 2" xfId="4236"/>
    <cellStyle name="Normal 2 18 11" xfId="4237"/>
    <cellStyle name="Normal 2 18 11 2" xfId="4238"/>
    <cellStyle name="Normal 2 18 12" xfId="4239"/>
    <cellStyle name="Normal 2 18 12 2" xfId="4240"/>
    <cellStyle name="Normal 2 18 13" xfId="4241"/>
    <cellStyle name="Normal 2 18 2" xfId="4242"/>
    <cellStyle name="Normal 2 18 2 2" xfId="4243"/>
    <cellStyle name="Normal 2 18 2 2 2" xfId="4244"/>
    <cellStyle name="Normal 2 18 3" xfId="4245"/>
    <cellStyle name="Normal 2 18 3 2" xfId="4246"/>
    <cellStyle name="Normal 2 18 4" xfId="4247"/>
    <cellStyle name="Normal 2 18 4 2" xfId="4248"/>
    <cellStyle name="Normal 2 18 5" xfId="4249"/>
    <cellStyle name="Normal 2 18 5 2" xfId="4250"/>
    <cellStyle name="Normal 2 18 6" xfId="4251"/>
    <cellStyle name="Normal 2 18 6 2" xfId="4252"/>
    <cellStyle name="Normal 2 18 7" xfId="4253"/>
    <cellStyle name="Normal 2 18 7 2" xfId="4254"/>
    <cellStyle name="Normal 2 18 8" xfId="4255"/>
    <cellStyle name="Normal 2 18 8 2" xfId="4256"/>
    <cellStyle name="Normal 2 18 9" xfId="4257"/>
    <cellStyle name="Normal 2 18 9 2" xfId="4258"/>
    <cellStyle name="Normal 2 19" xfId="4259"/>
    <cellStyle name="Normal 2 19 2" xfId="4260"/>
    <cellStyle name="Normal 2 2" xfId="5"/>
    <cellStyle name="Normal 2 2 10" xfId="4261"/>
    <cellStyle name="Normal 2 2 11" xfId="4262"/>
    <cellStyle name="Normal 2 2 12" xfId="4263"/>
    <cellStyle name="Normal 2 2 13" xfId="4264"/>
    <cellStyle name="Normal 2 2 14" xfId="4265"/>
    <cellStyle name="Normal 2 2 15" xfId="4266"/>
    <cellStyle name="Normal 2 2 2" xfId="4267"/>
    <cellStyle name="Normal 2 2 2 2" xfId="4268"/>
    <cellStyle name="Normal 2 2 3" xfId="4269"/>
    <cellStyle name="Normal 2 2 3 2" xfId="4270"/>
    <cellStyle name="Normal 2 2 4" xfId="4271"/>
    <cellStyle name="Normal 2 2 4 2" xfId="4272"/>
    <cellStyle name="Normal 2 2 5" xfId="4273"/>
    <cellStyle name="Normal 2 2 6" xfId="4274"/>
    <cellStyle name="Normal 2 2 7" xfId="4275"/>
    <cellStyle name="Normal 2 2 8" xfId="4276"/>
    <cellStyle name="Normal 2 2 9" xfId="4277"/>
    <cellStyle name="Normal 2 20" xfId="4278"/>
    <cellStyle name="Normal 2 20 2" xfId="4279"/>
    <cellStyle name="Normal 2 21" xfId="4280"/>
    <cellStyle name="Normal 2 21 2" xfId="4281"/>
    <cellStyle name="Normal 2 22" xfId="4282"/>
    <cellStyle name="Normal 2 22 2" xfId="4283"/>
    <cellStyle name="Normal 2 23" xfId="4284"/>
    <cellStyle name="Normal 2 23 2" xfId="4285"/>
    <cellStyle name="Normal 2 24" xfId="4286"/>
    <cellStyle name="Normal 2 24 2" xfId="4287"/>
    <cellStyle name="Normal 2 25" xfId="4288"/>
    <cellStyle name="Normal 2 25 2" xfId="4289"/>
    <cellStyle name="Normal 2 26" xfId="4290"/>
    <cellStyle name="Normal 2 26 2" xfId="4291"/>
    <cellStyle name="Normal 2 27" xfId="4292"/>
    <cellStyle name="Normal 2 27 2" xfId="4293"/>
    <cellStyle name="Normal 2 28" xfId="4294"/>
    <cellStyle name="Normal 2 29" xfId="4295"/>
    <cellStyle name="Normal 2 3" xfId="4296"/>
    <cellStyle name="Normal 2 3 10" xfId="4297"/>
    <cellStyle name="Normal 2 3 11" xfId="4298"/>
    <cellStyle name="Normal 2 3 12" xfId="4299"/>
    <cellStyle name="Normal 2 3 2" xfId="4300"/>
    <cellStyle name="Normal 2 3 3" xfId="4301"/>
    <cellStyle name="Normal 2 3 4" xfId="4302"/>
    <cellStyle name="Normal 2 3 4 2" xfId="4303"/>
    <cellStyle name="Normal 2 3 5" xfId="4304"/>
    <cellStyle name="Normal 2 3 6" xfId="4305"/>
    <cellStyle name="Normal 2 3 7" xfId="4306"/>
    <cellStyle name="Normal 2 3 8" xfId="4307"/>
    <cellStyle name="Normal 2 3 9" xfId="4308"/>
    <cellStyle name="Normal 2 30" xfId="4309"/>
    <cellStyle name="Normal 2 31" xfId="4310"/>
    <cellStyle name="Normal 2 32" xfId="4311"/>
    <cellStyle name="Normal 2 33" xfId="4312"/>
    <cellStyle name="Normal 2 34" xfId="4313"/>
    <cellStyle name="Normal 2 35" xfId="4314"/>
    <cellStyle name="Normal 2 36" xfId="4315"/>
    <cellStyle name="Normal 2 37" xfId="4316"/>
    <cellStyle name="Normal 2 38" xfId="4317"/>
    <cellStyle name="Normal 2 39" xfId="4318"/>
    <cellStyle name="Normal 2 4" xfId="4319"/>
    <cellStyle name="Normal 2 4 10" xfId="4320"/>
    <cellStyle name="Normal 2 4 11" xfId="4321"/>
    <cellStyle name="Normal 2 4 2" xfId="4322"/>
    <cellStyle name="Normal 2 4 3" xfId="4323"/>
    <cellStyle name="Normal 2 4 4" xfId="4324"/>
    <cellStyle name="Normal 2 4 4 2" xfId="4325"/>
    <cellStyle name="Normal 2 4 5" xfId="4326"/>
    <cellStyle name="Normal 2 4 6" xfId="4327"/>
    <cellStyle name="Normal 2 4 7" xfId="4328"/>
    <cellStyle name="Normal 2 4 8" xfId="4329"/>
    <cellStyle name="Normal 2 4 9" xfId="4330"/>
    <cellStyle name="Normal 2 40" xfId="4331"/>
    <cellStyle name="Normal 2 41" xfId="4332"/>
    <cellStyle name="Normal 2 42" xfId="4333"/>
    <cellStyle name="Normal 2 43" xfId="4334"/>
    <cellStyle name="Normal 2 44" xfId="4335"/>
    <cellStyle name="Normal 2 45" xfId="4336"/>
    <cellStyle name="Normal 2 46" xfId="4337"/>
    <cellStyle name="Normal 2 47" xfId="4338"/>
    <cellStyle name="Normal 2 48" xfId="4339"/>
    <cellStyle name="Normal 2 49" xfId="4340"/>
    <cellStyle name="Normal 2 5" xfId="4341"/>
    <cellStyle name="Normal 2 5 2" xfId="4342"/>
    <cellStyle name="Normal 2 5 2 2" xfId="4343"/>
    <cellStyle name="Normal 2 5 3" xfId="4344"/>
    <cellStyle name="Normal 2 5 4" xfId="4345"/>
    <cellStyle name="Normal 2 5 5" xfId="4346"/>
    <cellStyle name="Normal 2 5 6" xfId="4347"/>
    <cellStyle name="Normal 2 50" xfId="4348"/>
    <cellStyle name="Normal 2 51" xfId="4349"/>
    <cellStyle name="Normal 2 52" xfId="4350"/>
    <cellStyle name="Normal 2 53" xfId="4351"/>
    <cellStyle name="Normal 2 54" xfId="4352"/>
    <cellStyle name="Normal 2 55" xfId="4353"/>
    <cellStyle name="Normal 2 56" xfId="4354"/>
    <cellStyle name="Normal 2 57" xfId="4355"/>
    <cellStyle name="Normal 2 58" xfId="4356"/>
    <cellStyle name="Normal 2 59" xfId="4357"/>
    <cellStyle name="Normal 2 6" xfId="4358"/>
    <cellStyle name="Normal 2 6 2" xfId="4359"/>
    <cellStyle name="Normal 2 6 2 2" xfId="4360"/>
    <cellStyle name="Normal 2 6 3" xfId="4361"/>
    <cellStyle name="Normal 2 6 4" xfId="4362"/>
    <cellStyle name="Normal 2 6 5" xfId="4363"/>
    <cellStyle name="Normal 2 6 6" xfId="4364"/>
    <cellStyle name="Normal 2 60" xfId="4365"/>
    <cellStyle name="Normal 2 61" xfId="4366"/>
    <cellStyle name="Normal 2 62" xfId="4367"/>
    <cellStyle name="Normal 2 63" xfId="4368"/>
    <cellStyle name="Normal 2 64" xfId="4369"/>
    <cellStyle name="Normal 2 65" xfId="4370"/>
    <cellStyle name="Normal 2 66" xfId="4371"/>
    <cellStyle name="Normal 2 67" xfId="4372"/>
    <cellStyle name="Normal 2 68" xfId="4373"/>
    <cellStyle name="Normal 2 69" xfId="4374"/>
    <cellStyle name="Normal 2 7" xfId="4375"/>
    <cellStyle name="Normal 2 7 10" xfId="4376"/>
    <cellStyle name="Normal 2 7 10 2" xfId="4377"/>
    <cellStyle name="Normal 2 7 10 2 2" xfId="4378"/>
    <cellStyle name="Normal 2 7 11" xfId="4379"/>
    <cellStyle name="Normal 2 7 11 2" xfId="4380"/>
    <cellStyle name="Normal 2 7 12" xfId="4381"/>
    <cellStyle name="Normal 2 7 12 2" xfId="4382"/>
    <cellStyle name="Normal 2 7 13" xfId="4383"/>
    <cellStyle name="Normal 2 7 13 2" xfId="4384"/>
    <cellStyle name="Normal 2 7 14" xfId="4385"/>
    <cellStyle name="Normal 2 7 14 2" xfId="4386"/>
    <cellStyle name="Normal 2 7 15" xfId="4387"/>
    <cellStyle name="Normal 2 7 15 2" xfId="4388"/>
    <cellStyle name="Normal 2 7 16" xfId="4389"/>
    <cellStyle name="Normal 2 7 16 2" xfId="4390"/>
    <cellStyle name="Normal 2 7 17" xfId="4391"/>
    <cellStyle name="Normal 2 7 17 2" xfId="4392"/>
    <cellStyle name="Normal 2 7 18" xfId="4393"/>
    <cellStyle name="Normal 2 7 18 2" xfId="4394"/>
    <cellStyle name="Normal 2 7 19" xfId="4395"/>
    <cellStyle name="Normal 2 7 19 2" xfId="4396"/>
    <cellStyle name="Normal 2 7 2" xfId="4397"/>
    <cellStyle name="Normal 2 7 2 10" xfId="4398"/>
    <cellStyle name="Normal 2 7 2 11" xfId="4399"/>
    <cellStyle name="Normal 2 7 2 12" xfId="4400"/>
    <cellStyle name="Normal 2 7 2 2" xfId="4401"/>
    <cellStyle name="Normal 2 7 2 2 2" xfId="4402"/>
    <cellStyle name="Normal 2 7 2 2 3" xfId="4403"/>
    <cellStyle name="Normal 2 7 2 3" xfId="4404"/>
    <cellStyle name="Normal 2 7 2 4" xfId="4405"/>
    <cellStyle name="Normal 2 7 2 5" xfId="4406"/>
    <cellStyle name="Normal 2 7 2 6" xfId="4407"/>
    <cellStyle name="Normal 2 7 2 7" xfId="4408"/>
    <cellStyle name="Normal 2 7 2 8" xfId="4409"/>
    <cellStyle name="Normal 2 7 2 9" xfId="4410"/>
    <cellStyle name="Normal 2 7 20" xfId="4411"/>
    <cellStyle name="Normal 2 7 3" xfId="4412"/>
    <cellStyle name="Normal 2 7 4" xfId="4413"/>
    <cellStyle name="Normal 2 7 5" xfId="4414"/>
    <cellStyle name="Normal 2 7 6" xfId="4415"/>
    <cellStyle name="Normal 2 7 7" xfId="4416"/>
    <cellStyle name="Normal 2 7 8" xfId="4417"/>
    <cellStyle name="Normal 2 7 9" xfId="4418"/>
    <cellStyle name="Normal 2 70" xfId="4419"/>
    <cellStyle name="Normal 2 71" xfId="4420"/>
    <cellStyle name="Normal 2 72" xfId="4421"/>
    <cellStyle name="Normal 2 73" xfId="4422"/>
    <cellStyle name="Normal 2 74" xfId="4423"/>
    <cellStyle name="Normal 2 75" xfId="4424"/>
    <cellStyle name="Normal 2 76" xfId="4425"/>
    <cellStyle name="Normal 2 77" xfId="4426"/>
    <cellStyle name="Normal 2 78" xfId="4427"/>
    <cellStyle name="Normal 2 79" xfId="4428"/>
    <cellStyle name="Normal 2 8" xfId="4429"/>
    <cellStyle name="Normal 2 8 2" xfId="4430"/>
    <cellStyle name="Normal 2 8 2 2" xfId="4431"/>
    <cellStyle name="Normal 2 8 3" xfId="4432"/>
    <cellStyle name="Normal 2 8 4" xfId="4433"/>
    <cellStyle name="Normal 2 80" xfId="4434"/>
    <cellStyle name="Normal 2 81" xfId="4435"/>
    <cellStyle name="Normal 2 82" xfId="4436"/>
    <cellStyle name="Normal 2 83" xfId="4437"/>
    <cellStyle name="Normal 2 84" xfId="4438"/>
    <cellStyle name="Normal 2 85" xfId="4439"/>
    <cellStyle name="Normal 2 86" xfId="4440"/>
    <cellStyle name="Normal 2 87" xfId="4441"/>
    <cellStyle name="Normal 2 88" xfId="4442"/>
    <cellStyle name="Normal 2 89" xfId="4443"/>
    <cellStyle name="Normal 2 9" xfId="4444"/>
    <cellStyle name="Normal 2 9 10" xfId="4445"/>
    <cellStyle name="Normal 2 9 10 2" xfId="4446"/>
    <cellStyle name="Normal 2 9 11" xfId="4447"/>
    <cellStyle name="Normal 2 9 11 2" xfId="4448"/>
    <cellStyle name="Normal 2 9 12" xfId="4449"/>
    <cellStyle name="Normal 2 9 12 2" xfId="4450"/>
    <cellStyle name="Normal 2 9 13" xfId="4451"/>
    <cellStyle name="Normal 2 9 13 2" xfId="4452"/>
    <cellStyle name="Normal 2 9 14" xfId="4453"/>
    <cellStyle name="Normal 2 9 14 2" xfId="4454"/>
    <cellStyle name="Normal 2 9 15" xfId="4455"/>
    <cellStyle name="Normal 2 9 15 2" xfId="4456"/>
    <cellStyle name="Normal 2 9 16" xfId="4457"/>
    <cellStyle name="Normal 2 9 16 2" xfId="4458"/>
    <cellStyle name="Normal 2 9 17" xfId="4459"/>
    <cellStyle name="Normal 2 9 17 2" xfId="4460"/>
    <cellStyle name="Normal 2 9 18" xfId="4461"/>
    <cellStyle name="Normal 2 9 2" xfId="4462"/>
    <cellStyle name="Normal 2 9 2 10" xfId="4463"/>
    <cellStyle name="Normal 2 9 2 11" xfId="4464"/>
    <cellStyle name="Normal 2 9 2 12" xfId="4465"/>
    <cellStyle name="Normal 2 9 2 2" xfId="4466"/>
    <cellStyle name="Normal 2 9 2 2 2" xfId="4467"/>
    <cellStyle name="Normal 2 9 2 2 3" xfId="4468"/>
    <cellStyle name="Normal 2 9 2 3" xfId="4469"/>
    <cellStyle name="Normal 2 9 2 4" xfId="4470"/>
    <cellStyle name="Normal 2 9 2 5" xfId="4471"/>
    <cellStyle name="Normal 2 9 2 6" xfId="4472"/>
    <cellStyle name="Normal 2 9 2 7" xfId="4473"/>
    <cellStyle name="Normal 2 9 2 8" xfId="4474"/>
    <cellStyle name="Normal 2 9 2 9" xfId="4475"/>
    <cellStyle name="Normal 2 9 3" xfId="4476"/>
    <cellStyle name="Normal 2 9 4" xfId="4477"/>
    <cellStyle name="Normal 2 9 5" xfId="4478"/>
    <cellStyle name="Normal 2 9 6" xfId="4479"/>
    <cellStyle name="Normal 2 9 7" xfId="4480"/>
    <cellStyle name="Normal 2 9 8" xfId="4481"/>
    <cellStyle name="Normal 2 9 8 2" xfId="4482"/>
    <cellStyle name="Normal 2 9 8 2 2" xfId="4483"/>
    <cellStyle name="Normal 2 9 9" xfId="4484"/>
    <cellStyle name="Normal 2 9 9 2" xfId="4485"/>
    <cellStyle name="Normal 2 90" xfId="4486"/>
    <cellStyle name="Normal 2 91" xfId="4487"/>
    <cellStyle name="Normal 2 92" xfId="4488"/>
    <cellStyle name="Normal 2 93" xfId="4489"/>
    <cellStyle name="Normal 2 94" xfId="4490"/>
    <cellStyle name="Normal 2 95" xfId="4491"/>
    <cellStyle name="Normal 2 96" xfId="4492"/>
    <cellStyle name="Normal 2 97" xfId="4493"/>
    <cellStyle name="Normal 2 98" xfId="4494"/>
    <cellStyle name="Normal 2 99" xfId="4495"/>
    <cellStyle name="Normal 2_110110 - Investment List vs 1.0" xfId="4496"/>
    <cellStyle name="Normal 20" xfId="4497"/>
    <cellStyle name="Normal 20 2" xfId="4498"/>
    <cellStyle name="Normal 20 2 2" xfId="4499"/>
    <cellStyle name="Normal 20 3" xfId="4500"/>
    <cellStyle name="Normal 20 4" xfId="4501"/>
    <cellStyle name="Normal 20 5" xfId="4502"/>
    <cellStyle name="Normal 20 6" xfId="4503"/>
    <cellStyle name="Normal 20 7" xfId="4504"/>
    <cellStyle name="Normal 20 8" xfId="4505"/>
    <cellStyle name="Normal 200" xfId="4506"/>
    <cellStyle name="Normal 201" xfId="4507"/>
    <cellStyle name="Normal 202" xfId="4508"/>
    <cellStyle name="Normal 203" xfId="4509"/>
    <cellStyle name="Normal 204" xfId="4510"/>
    <cellStyle name="Normal 205" xfId="4511"/>
    <cellStyle name="Normal 206" xfId="4512"/>
    <cellStyle name="Normal 207" xfId="4513"/>
    <cellStyle name="Normal 208" xfId="4514"/>
    <cellStyle name="Normal 209" xfId="4515"/>
    <cellStyle name="Normal 21" xfId="4516"/>
    <cellStyle name="Normal 21 2" xfId="4517"/>
    <cellStyle name="Normal 21 2 2" xfId="4518"/>
    <cellStyle name="Normal 21 3" xfId="4519"/>
    <cellStyle name="Normal 21 4" xfId="4520"/>
    <cellStyle name="Normal 21 5" xfId="4521"/>
    <cellStyle name="Normal 21 6" xfId="4522"/>
    <cellStyle name="Normal 21 7" xfId="4523"/>
    <cellStyle name="Normal 21 8" xfId="4524"/>
    <cellStyle name="Normal 210" xfId="4525"/>
    <cellStyle name="Normal 211" xfId="4526"/>
    <cellStyle name="Normal 212" xfId="4527"/>
    <cellStyle name="Normal 213" xfId="4528"/>
    <cellStyle name="Normal 214" xfId="4529"/>
    <cellStyle name="Normal 215" xfId="4530"/>
    <cellStyle name="Normal 216" xfId="4531"/>
    <cellStyle name="Normal 217" xfId="4532"/>
    <cellStyle name="Normal 218" xfId="4533"/>
    <cellStyle name="Normal 219" xfId="4534"/>
    <cellStyle name="Normal 22" xfId="4535"/>
    <cellStyle name="Normal 22 2" xfId="4536"/>
    <cellStyle name="Normal 22 2 2" xfId="4537"/>
    <cellStyle name="Normal 22 3" xfId="4538"/>
    <cellStyle name="Normal 22 4" xfId="4539"/>
    <cellStyle name="Normal 22 5" xfId="4540"/>
    <cellStyle name="Normal 22 6" xfId="4541"/>
    <cellStyle name="Normal 22 7" xfId="4542"/>
    <cellStyle name="Normal 22 8" xfId="4543"/>
    <cellStyle name="Normal 220" xfId="4544"/>
    <cellStyle name="Normal 221" xfId="4545"/>
    <cellStyle name="Normal 222" xfId="4546"/>
    <cellStyle name="Normal 223" xfId="4547"/>
    <cellStyle name="Normal 224" xfId="4548"/>
    <cellStyle name="Normal 225" xfId="4549"/>
    <cellStyle name="Normal 226" xfId="4550"/>
    <cellStyle name="Normal 227" xfId="4551"/>
    <cellStyle name="Normal 228" xfId="4552"/>
    <cellStyle name="Normal 229" xfId="4553"/>
    <cellStyle name="Normal 23" xfId="4554"/>
    <cellStyle name="Normal 23 10" xfId="4555"/>
    <cellStyle name="Normal 23 11" xfId="4556"/>
    <cellStyle name="Normal 23 12" xfId="4557"/>
    <cellStyle name="Normal 23 13" xfId="4558"/>
    <cellStyle name="Normal 23 14" xfId="4559"/>
    <cellStyle name="Normal 23 2" xfId="4560"/>
    <cellStyle name="Normal 23 2 2" xfId="4561"/>
    <cellStyle name="Normal 23 3" xfId="4562"/>
    <cellStyle name="Normal 23 3 2" xfId="4563"/>
    <cellStyle name="Normal 23 4" xfId="4564"/>
    <cellStyle name="Normal 23 4 2" xfId="4565"/>
    <cellStyle name="Normal 23 5" xfId="4566"/>
    <cellStyle name="Normal 23 5 2" xfId="4567"/>
    <cellStyle name="Normal 23 6" xfId="4568"/>
    <cellStyle name="Normal 23 6 2" xfId="4569"/>
    <cellStyle name="Normal 23 7" xfId="4570"/>
    <cellStyle name="Normal 23 7 2" xfId="4571"/>
    <cellStyle name="Normal 23 8" xfId="4572"/>
    <cellStyle name="Normal 23 9" xfId="4573"/>
    <cellStyle name="Normal 230" xfId="4574"/>
    <cellStyle name="Normal 231" xfId="4575"/>
    <cellStyle name="Normal 232" xfId="4576"/>
    <cellStyle name="Normal 233" xfId="4577"/>
    <cellStyle name="Normal 234" xfId="4578"/>
    <cellStyle name="Normal 235" xfId="4579"/>
    <cellStyle name="Normal 236" xfId="4580"/>
    <cellStyle name="Normal 237" xfId="4581"/>
    <cellStyle name="Normal 238" xfId="4582"/>
    <cellStyle name="Normal 239" xfId="4583"/>
    <cellStyle name="Normal 24" xfId="4584"/>
    <cellStyle name="Normal 24 10" xfId="4585"/>
    <cellStyle name="Normal 24 11" xfId="4586"/>
    <cellStyle name="Normal 24 12" xfId="4587"/>
    <cellStyle name="Normal 24 13" xfId="4588"/>
    <cellStyle name="Normal 24 14" xfId="4589"/>
    <cellStyle name="Normal 24 2" xfId="4590"/>
    <cellStyle name="Normal 24 2 2" xfId="4591"/>
    <cellStyle name="Normal 24 3" xfId="4592"/>
    <cellStyle name="Normal 24 3 2" xfId="4593"/>
    <cellStyle name="Normal 24 4" xfId="4594"/>
    <cellStyle name="Normal 24 4 2" xfId="4595"/>
    <cellStyle name="Normal 24 5" xfId="4596"/>
    <cellStyle name="Normal 24 5 2" xfId="4597"/>
    <cellStyle name="Normal 24 6" xfId="4598"/>
    <cellStyle name="Normal 24 6 2" xfId="4599"/>
    <cellStyle name="Normal 24 7" xfId="4600"/>
    <cellStyle name="Normal 24 7 2" xfId="4601"/>
    <cellStyle name="Normal 24 8" xfId="4602"/>
    <cellStyle name="Normal 24 9" xfId="4603"/>
    <cellStyle name="Normal 240" xfId="4604"/>
    <cellStyle name="Normal 241" xfId="4605"/>
    <cellStyle name="Normal 242" xfId="4606"/>
    <cellStyle name="Normal 243" xfId="4607"/>
    <cellStyle name="Normal 244" xfId="4608"/>
    <cellStyle name="Normal 245" xfId="4609"/>
    <cellStyle name="Normal 246" xfId="4610"/>
    <cellStyle name="Normal 247" xfId="4611"/>
    <cellStyle name="Normal 248" xfId="4612"/>
    <cellStyle name="Normal 249" xfId="4613"/>
    <cellStyle name="Normal 25" xfId="4614"/>
    <cellStyle name="Normal 25 10" xfId="4615"/>
    <cellStyle name="Normal 25 11" xfId="4616"/>
    <cellStyle name="Normal 25 12" xfId="4617"/>
    <cellStyle name="Normal 25 13" xfId="4618"/>
    <cellStyle name="Normal 25 14" xfId="4619"/>
    <cellStyle name="Normal 25 2" xfId="4620"/>
    <cellStyle name="Normal 25 2 2" xfId="4621"/>
    <cellStyle name="Normal 25 3" xfId="4622"/>
    <cellStyle name="Normal 25 3 2" xfId="4623"/>
    <cellStyle name="Normal 25 4" xfId="4624"/>
    <cellStyle name="Normal 25 4 2" xfId="4625"/>
    <cellStyle name="Normal 25 5" xfId="4626"/>
    <cellStyle name="Normal 25 5 2" xfId="4627"/>
    <cellStyle name="Normal 25 6" xfId="4628"/>
    <cellStyle name="Normal 25 6 2" xfId="4629"/>
    <cellStyle name="Normal 25 7" xfId="4630"/>
    <cellStyle name="Normal 25 7 2" xfId="4631"/>
    <cellStyle name="Normal 25 8" xfId="4632"/>
    <cellStyle name="Normal 25 9" xfId="4633"/>
    <cellStyle name="Normal 250" xfId="4634"/>
    <cellStyle name="Normal 251" xfId="4635"/>
    <cellStyle name="Normal 252" xfId="4636"/>
    <cellStyle name="Normal 253" xfId="4637"/>
    <cellStyle name="Normal 254" xfId="4638"/>
    <cellStyle name="Normal 255" xfId="4639"/>
    <cellStyle name="Normal 256" xfId="4640"/>
    <cellStyle name="Normal 257" xfId="4641"/>
    <cellStyle name="Normal 258" xfId="4642"/>
    <cellStyle name="Normal 259" xfId="4643"/>
    <cellStyle name="Normal 26" xfId="4644"/>
    <cellStyle name="Normal 26 10" xfId="4645"/>
    <cellStyle name="Normal 26 11" xfId="4646"/>
    <cellStyle name="Normal 26 12" xfId="4647"/>
    <cellStyle name="Normal 26 13" xfId="4648"/>
    <cellStyle name="Normal 26 14" xfId="4649"/>
    <cellStyle name="Normal 26 2" xfId="4650"/>
    <cellStyle name="Normal 26 2 2" xfId="4651"/>
    <cellStyle name="Normal 26 3" xfId="4652"/>
    <cellStyle name="Normal 26 3 2" xfId="4653"/>
    <cellStyle name="Normal 26 4" xfId="4654"/>
    <cellStyle name="Normal 26 4 2" xfId="4655"/>
    <cellStyle name="Normal 26 5" xfId="4656"/>
    <cellStyle name="Normal 26 5 2" xfId="4657"/>
    <cellStyle name="Normal 26 6" xfId="4658"/>
    <cellStyle name="Normal 26 6 2" xfId="4659"/>
    <cellStyle name="Normal 26 7" xfId="4660"/>
    <cellStyle name="Normal 26 7 2" xfId="4661"/>
    <cellStyle name="Normal 26 8" xfId="4662"/>
    <cellStyle name="Normal 26 9" xfId="4663"/>
    <cellStyle name="Normal 260" xfId="4664"/>
    <cellStyle name="Normal 261" xfId="4665"/>
    <cellStyle name="Normal 262" xfId="4666"/>
    <cellStyle name="Normal 263" xfId="4667"/>
    <cellStyle name="Normal 264" xfId="4668"/>
    <cellStyle name="Normal 265" xfId="4669"/>
    <cellStyle name="Normal 266" xfId="4670"/>
    <cellStyle name="Normal 267" xfId="4671"/>
    <cellStyle name="Normal 268" xfId="4672"/>
    <cellStyle name="Normal 269" xfId="4673"/>
    <cellStyle name="Normal 27" xfId="4674"/>
    <cellStyle name="Normal 27 10" xfId="4675"/>
    <cellStyle name="Normal 27 11" xfId="4676"/>
    <cellStyle name="Normal 27 12" xfId="4677"/>
    <cellStyle name="Normal 27 13" xfId="4678"/>
    <cellStyle name="Normal 27 14" xfId="4679"/>
    <cellStyle name="Normal 27 2" xfId="4680"/>
    <cellStyle name="Normal 27 2 2" xfId="4681"/>
    <cellStyle name="Normal 27 3" xfId="4682"/>
    <cellStyle name="Normal 27 3 2" xfId="4683"/>
    <cellStyle name="Normal 27 4" xfId="4684"/>
    <cellStyle name="Normal 27 4 2" xfId="4685"/>
    <cellStyle name="Normal 27 5" xfId="4686"/>
    <cellStyle name="Normal 27 5 2" xfId="4687"/>
    <cellStyle name="Normal 27 6" xfId="4688"/>
    <cellStyle name="Normal 27 6 2" xfId="4689"/>
    <cellStyle name="Normal 27 7" xfId="4690"/>
    <cellStyle name="Normal 27 7 2" xfId="4691"/>
    <cellStyle name="Normal 27 8" xfId="4692"/>
    <cellStyle name="Normal 27 9" xfId="4693"/>
    <cellStyle name="Normal 270" xfId="4694"/>
    <cellStyle name="Normal 271" xfId="4695"/>
    <cellStyle name="Normal 272" xfId="4696"/>
    <cellStyle name="Normal 273" xfId="4697"/>
    <cellStyle name="Normal 274" xfId="4698"/>
    <cellStyle name="Normal 275" xfId="4699"/>
    <cellStyle name="Normal 276" xfId="4700"/>
    <cellStyle name="Normal 277" xfId="4701"/>
    <cellStyle name="Normal 278" xfId="4702"/>
    <cellStyle name="Normal 279" xfId="4703"/>
    <cellStyle name="Normal 28" xfId="4704"/>
    <cellStyle name="Normal 28 2" xfId="4705"/>
    <cellStyle name="Normal 28 2 2" xfId="4706"/>
    <cellStyle name="Normal 28 3" xfId="4707"/>
    <cellStyle name="Normal 28 4" xfId="4708"/>
    <cellStyle name="Normal 28 5" xfId="4709"/>
    <cellStyle name="Normal 28 6" xfId="4710"/>
    <cellStyle name="Normal 28 7" xfId="4711"/>
    <cellStyle name="Normal 28 8" xfId="4712"/>
    <cellStyle name="Normal 280" xfId="4713"/>
    <cellStyle name="Normal 281" xfId="4714"/>
    <cellStyle name="Normal 282" xfId="4715"/>
    <cellStyle name="Normal 283" xfId="4716"/>
    <cellStyle name="Normal 284" xfId="4717"/>
    <cellStyle name="Normal 285" xfId="4718"/>
    <cellStyle name="Normal 286" xfId="4719"/>
    <cellStyle name="Normal 287" xfId="4720"/>
    <cellStyle name="Normal 288" xfId="4721"/>
    <cellStyle name="Normal 289" xfId="4722"/>
    <cellStyle name="Normal 29" xfId="4723"/>
    <cellStyle name="Normal 29 2" xfId="4724"/>
    <cellStyle name="Normal 29 2 2" xfId="4725"/>
    <cellStyle name="Normal 29 3" xfId="4726"/>
    <cellStyle name="Normal 29 4" xfId="4727"/>
    <cellStyle name="Normal 29 5" xfId="4728"/>
    <cellStyle name="Normal 29 6" xfId="4729"/>
    <cellStyle name="Normal 29 7" xfId="4730"/>
    <cellStyle name="Normal 29 8" xfId="4731"/>
    <cellStyle name="Normal 290" xfId="4732"/>
    <cellStyle name="Normal 291" xfId="4733"/>
    <cellStyle name="Normal 292" xfId="4734"/>
    <cellStyle name="Normal 293" xfId="4735"/>
    <cellStyle name="Normal 294" xfId="4736"/>
    <cellStyle name="Normal 295" xfId="4737"/>
    <cellStyle name="Normal 296" xfId="4738"/>
    <cellStyle name="Normal 297" xfId="4739"/>
    <cellStyle name="Normal 298" xfId="4740"/>
    <cellStyle name="Normal 299" xfId="4741"/>
    <cellStyle name="Normal 3" xfId="6"/>
    <cellStyle name="Normal 3 10" xfId="4742"/>
    <cellStyle name="Normal 3 10 2" xfId="4743"/>
    <cellStyle name="Normal 3 11" xfId="4744"/>
    <cellStyle name="Normal 3 11 2" xfId="4745"/>
    <cellStyle name="Normal 3 12" xfId="4746"/>
    <cellStyle name="Normal 3 12 2" xfId="4747"/>
    <cellStyle name="Normal 3 13" xfId="4748"/>
    <cellStyle name="Normal 3 13 2" xfId="4749"/>
    <cellStyle name="Normal 3 14" xfId="4750"/>
    <cellStyle name="Normal 3 14 2" xfId="4751"/>
    <cellStyle name="Normal 3 15" xfId="4752"/>
    <cellStyle name="Normal 3 15 2" xfId="4753"/>
    <cellStyle name="Normal 3 16" xfId="4754"/>
    <cellStyle name="Normal 3 16 2" xfId="4755"/>
    <cellStyle name="Normal 3 17" xfId="4756"/>
    <cellStyle name="Normal 3 17 2" xfId="4757"/>
    <cellStyle name="Normal 3 18" xfId="4758"/>
    <cellStyle name="Normal 3 18 2" xfId="4759"/>
    <cellStyle name="Normal 3 19" xfId="4760"/>
    <cellStyle name="Normal 3 19 2" xfId="4761"/>
    <cellStyle name="Normal 3 2" xfId="7"/>
    <cellStyle name="Normal 3 2 10" xfId="4762"/>
    <cellStyle name="Normal 3 2 11" xfId="4763"/>
    <cellStyle name="Normal 3 2 12" xfId="4764"/>
    <cellStyle name="Normal 3 2 13" xfId="4765"/>
    <cellStyle name="Normal 3 2 14" xfId="4766"/>
    <cellStyle name="Normal 3 2 15" xfId="4767"/>
    <cellStyle name="Normal 3 2 16" xfId="4768"/>
    <cellStyle name="Normal 3 2 17" xfId="4769"/>
    <cellStyle name="Normal 3 2 18" xfId="4770"/>
    <cellStyle name="Normal 3 2 19" xfId="4771"/>
    <cellStyle name="Normal 3 2 2" xfId="4772"/>
    <cellStyle name="Normal 3 2 2 2" xfId="4773"/>
    <cellStyle name="Normal 3 2 2 2 2" xfId="4774"/>
    <cellStyle name="Normal 3 2 2 2 2 3" xfId="58464"/>
    <cellStyle name="Normal 3 2 2 3" xfId="4775"/>
    <cellStyle name="Normal 3 2 2 4" xfId="4776"/>
    <cellStyle name="Normal 3 2 20" xfId="4777"/>
    <cellStyle name="Normal 3 2 21" xfId="4778"/>
    <cellStyle name="Normal 3 2 22" xfId="4779"/>
    <cellStyle name="Normal 3 2 23" xfId="4780"/>
    <cellStyle name="Normal 3 2 24" xfId="4781"/>
    <cellStyle name="Normal 3 2 25" xfId="4782"/>
    <cellStyle name="Normal 3 2 26" xfId="4783"/>
    <cellStyle name="Normal 3 2 27" xfId="4784"/>
    <cellStyle name="Normal 3 2 28" xfId="4785"/>
    <cellStyle name="Normal 3 2 29" xfId="4786"/>
    <cellStyle name="Normal 3 2 3" xfId="4787"/>
    <cellStyle name="Normal 3 2 3 2" xfId="4788"/>
    <cellStyle name="Normal 3 2 3 3" xfId="4789"/>
    <cellStyle name="Normal 3 2 30" xfId="4790"/>
    <cellStyle name="Normal 3 2 31" xfId="4791"/>
    <cellStyle name="Normal 3 2 32" xfId="4792"/>
    <cellStyle name="Normal 3 2 33" xfId="4793"/>
    <cellStyle name="Normal 3 2 34" xfId="4794"/>
    <cellStyle name="Normal 3 2 35" xfId="4795"/>
    <cellStyle name="Normal 3 2 36" xfId="4796"/>
    <cellStyle name="Normal 3 2 37" xfId="4797"/>
    <cellStyle name="Normal 3 2 38" xfId="4798"/>
    <cellStyle name="Normal 3 2 39" xfId="4799"/>
    <cellStyle name="Normal 3 2 4" xfId="4800"/>
    <cellStyle name="Normal 3 2 4 2" xfId="4801"/>
    <cellStyle name="Normal 3 2 40" xfId="4802"/>
    <cellStyle name="Normal 3 2 41" xfId="4803"/>
    <cellStyle name="Normal 3 2 42" xfId="4804"/>
    <cellStyle name="Normal 3 2 44" xfId="58467"/>
    <cellStyle name="Normal 3 2 5" xfId="4805"/>
    <cellStyle name="Normal 3 2 6" xfId="4806"/>
    <cellStyle name="Normal 3 2 7" xfId="4807"/>
    <cellStyle name="Normal 3 2 8" xfId="4808"/>
    <cellStyle name="Normal 3 2 9" xfId="4809"/>
    <cellStyle name="Normal 3 20" xfId="4810"/>
    <cellStyle name="Normal 3 20 2" xfId="4811"/>
    <cellStyle name="Normal 3 21" xfId="4812"/>
    <cellStyle name="Normal 3 21 2" xfId="4813"/>
    <cellStyle name="Normal 3 22" xfId="4814"/>
    <cellStyle name="Normal 3 22 2" xfId="4815"/>
    <cellStyle name="Normal 3 23" xfId="4816"/>
    <cellStyle name="Normal 3 24" xfId="4817"/>
    <cellStyle name="Normal 3 25" xfId="4818"/>
    <cellStyle name="Normal 3 26" xfId="4819"/>
    <cellStyle name="Normal 3 27" xfId="4820"/>
    <cellStyle name="Normal 3 28" xfId="4821"/>
    <cellStyle name="Normal 3 29" xfId="4822"/>
    <cellStyle name="Normal 3 3" xfId="4823"/>
    <cellStyle name="Normal 3 3 2" xfId="4824"/>
    <cellStyle name="Normal 3 3 2 2" xfId="4825"/>
    <cellStyle name="Normal 3 3 2 3" xfId="4826"/>
    <cellStyle name="Normal 3 3 3" xfId="4827"/>
    <cellStyle name="Normal 3 3 4" xfId="4828"/>
    <cellStyle name="Normal 3 30" xfId="4829"/>
    <cellStyle name="Normal 3 31" xfId="4830"/>
    <cellStyle name="Normal 3 32" xfId="4831"/>
    <cellStyle name="Normal 3 33" xfId="4832"/>
    <cellStyle name="Normal 3 34" xfId="4833"/>
    <cellStyle name="Normal 3 35" xfId="4834"/>
    <cellStyle name="Normal 3 36" xfId="4835"/>
    <cellStyle name="Normal 3 37" xfId="4836"/>
    <cellStyle name="Normal 3 38" xfId="4837"/>
    <cellStyle name="Normal 3 39" xfId="4838"/>
    <cellStyle name="Normal 3 4" xfId="4839"/>
    <cellStyle name="Normal 3 4 2" xfId="4840"/>
    <cellStyle name="Normal 3 4 2 2" xfId="4841"/>
    <cellStyle name="Normal 3 4 3" xfId="4842"/>
    <cellStyle name="Normal 3 40" xfId="4843"/>
    <cellStyle name="Normal 3 41" xfId="4844"/>
    <cellStyle name="Normal 3 42" xfId="4845"/>
    <cellStyle name="Normal 3 43" xfId="4846"/>
    <cellStyle name="Normal 3 44" xfId="4847"/>
    <cellStyle name="Normal 3 45" xfId="4848"/>
    <cellStyle name="Normal 3 46" xfId="4849"/>
    <cellStyle name="Normal 3 47" xfId="4850"/>
    <cellStyle name="Normal 3 48" xfId="4851"/>
    <cellStyle name="Normal 3 49" xfId="4852"/>
    <cellStyle name="Normal 3 5" xfId="4853"/>
    <cellStyle name="Normal 3 5 2" xfId="4854"/>
    <cellStyle name="Normal 3 5 3" xfId="4855"/>
    <cellStyle name="Normal 3 50" xfId="4856"/>
    <cellStyle name="Normal 3 51" xfId="4857"/>
    <cellStyle name="Normal 3 52" xfId="4858"/>
    <cellStyle name="Normal 3 53" xfId="4859"/>
    <cellStyle name="Normal 3 54" xfId="4860"/>
    <cellStyle name="Normal 3 55" xfId="4861"/>
    <cellStyle name="Normal 3 56" xfId="4862"/>
    <cellStyle name="Normal 3 57" xfId="4863"/>
    <cellStyle name="Normal 3 58" xfId="4864"/>
    <cellStyle name="Normal 3 59" xfId="4865"/>
    <cellStyle name="Normal 3 6" xfId="4866"/>
    <cellStyle name="Normal 3 6 2" xfId="4867"/>
    <cellStyle name="Normal 3 60" xfId="4868"/>
    <cellStyle name="Normal 3 61" xfId="4869"/>
    <cellStyle name="Normal 3 62" xfId="4870"/>
    <cellStyle name="Normal 3 63" xfId="4871"/>
    <cellStyle name="Normal 3 64" xfId="4872"/>
    <cellStyle name="Normal 3 65" xfId="4873"/>
    <cellStyle name="Normal 3 66" xfId="4874"/>
    <cellStyle name="Normal 3 67" xfId="4875"/>
    <cellStyle name="Normal 3 68" xfId="4876"/>
    <cellStyle name="Normal 3 69" xfId="4877"/>
    <cellStyle name="Normal 3 7" xfId="4878"/>
    <cellStyle name="Normal 3 7 2" xfId="4879"/>
    <cellStyle name="Normal 3 7 3" xfId="4880"/>
    <cellStyle name="Normal 3 7 4" xfId="4881"/>
    <cellStyle name="Normal 3 70" xfId="4882"/>
    <cellStyle name="Normal 3 71" xfId="4883"/>
    <cellStyle name="Normal 3 72" xfId="4884"/>
    <cellStyle name="Normal 3 73" xfId="4885"/>
    <cellStyle name="Normal 3 74" xfId="4886"/>
    <cellStyle name="Normal 3 75" xfId="4887"/>
    <cellStyle name="Normal 3 8" xfId="4888"/>
    <cellStyle name="Normal 3 8 2" xfId="4889"/>
    <cellStyle name="Normal 3 8 3" xfId="4890"/>
    <cellStyle name="Normal 3 8 4" xfId="4891"/>
    <cellStyle name="Normal 3 9" xfId="4892"/>
    <cellStyle name="Normal 3 9 2" xfId="4893"/>
    <cellStyle name="Normal 3_110110 - Investment List vs 1.0" xfId="4894"/>
    <cellStyle name="Normal 30" xfId="4895"/>
    <cellStyle name="Normal 30 10" xfId="4896"/>
    <cellStyle name="Normal 30 10 2" xfId="4897"/>
    <cellStyle name="Normal 30 11" xfId="4898"/>
    <cellStyle name="Normal 30 11 2" xfId="4899"/>
    <cellStyle name="Normal 30 12" xfId="4900"/>
    <cellStyle name="Normal 30 12 2" xfId="4901"/>
    <cellStyle name="Normal 30 13" xfId="4902"/>
    <cellStyle name="Normal 30 2" xfId="4903"/>
    <cellStyle name="Normal 30 2 2" xfId="4904"/>
    <cellStyle name="Normal 30 3" xfId="4905"/>
    <cellStyle name="Normal 30 3 2" xfId="4906"/>
    <cellStyle name="Normal 30 4" xfId="4907"/>
    <cellStyle name="Normal 30 4 2" xfId="4908"/>
    <cellStyle name="Normal 30 5" xfId="4909"/>
    <cellStyle name="Normal 30 5 2" xfId="4910"/>
    <cellStyle name="Normal 30 6" xfId="4911"/>
    <cellStyle name="Normal 30 6 2" xfId="4912"/>
    <cellStyle name="Normal 30 7" xfId="4913"/>
    <cellStyle name="Normal 30 7 2" xfId="4914"/>
    <cellStyle name="Normal 30 8" xfId="4915"/>
    <cellStyle name="Normal 30 8 2" xfId="4916"/>
    <cellStyle name="Normal 30 9" xfId="4917"/>
    <cellStyle name="Normal 30 9 2" xfId="4918"/>
    <cellStyle name="Normal 300" xfId="4919"/>
    <cellStyle name="Normal 301" xfId="4920"/>
    <cellStyle name="Normal 302" xfId="4921"/>
    <cellStyle name="Normal 303" xfId="4922"/>
    <cellStyle name="Normal 304" xfId="4923"/>
    <cellStyle name="Normal 305" xfId="4924"/>
    <cellStyle name="Normal 306" xfId="4925"/>
    <cellStyle name="Normal 307" xfId="4926"/>
    <cellStyle name="Normal 308" xfId="4927"/>
    <cellStyle name="Normal 309" xfId="4928"/>
    <cellStyle name="Normal 31" xfId="4929"/>
    <cellStyle name="Normal 31 10" xfId="4930"/>
    <cellStyle name="Normal 31 10 10" xfId="4931"/>
    <cellStyle name="Normal 31 10 10 2" xfId="4932"/>
    <cellStyle name="Normal 31 10 10 2 2" xfId="4933"/>
    <cellStyle name="Normal 31 10 10 2 2 2" xfId="4934"/>
    <cellStyle name="Normal 31 10 10 2 3" xfId="4935"/>
    <cellStyle name="Normal 31 10 10 3" xfId="4936"/>
    <cellStyle name="Normal 31 10 10 3 2" xfId="4937"/>
    <cellStyle name="Normal 31 10 10 4" xfId="4938"/>
    <cellStyle name="Normal 31 10 10 5" xfId="4939"/>
    <cellStyle name="Normal 31 10 10 6" xfId="4940"/>
    <cellStyle name="Normal 31 10 10 7" xfId="4941"/>
    <cellStyle name="Normal 31 10 11" xfId="4942"/>
    <cellStyle name="Normal 31 10 11 2" xfId="4943"/>
    <cellStyle name="Normal 31 10 11 2 2" xfId="4944"/>
    <cellStyle name="Normal 31 10 11 2 2 2" xfId="4945"/>
    <cellStyle name="Normal 31 10 11 2 3" xfId="4946"/>
    <cellStyle name="Normal 31 10 11 3" xfId="4947"/>
    <cellStyle name="Normal 31 10 11 3 2" xfId="4948"/>
    <cellStyle name="Normal 31 10 11 4" xfId="4949"/>
    <cellStyle name="Normal 31 10 11 5" xfId="4950"/>
    <cellStyle name="Normal 31 10 11 6" xfId="4951"/>
    <cellStyle name="Normal 31 10 11 7" xfId="4952"/>
    <cellStyle name="Normal 31 10 12" xfId="4953"/>
    <cellStyle name="Normal 31 10 12 2" xfId="4954"/>
    <cellStyle name="Normal 31 10 12 2 2" xfId="4955"/>
    <cellStyle name="Normal 31 10 12 2 2 2" xfId="4956"/>
    <cellStyle name="Normal 31 10 12 2 3" xfId="4957"/>
    <cellStyle name="Normal 31 10 12 3" xfId="4958"/>
    <cellStyle name="Normal 31 10 12 3 2" xfId="4959"/>
    <cellStyle name="Normal 31 10 12 4" xfId="4960"/>
    <cellStyle name="Normal 31 10 12 5" xfId="4961"/>
    <cellStyle name="Normal 31 10 12 6" xfId="4962"/>
    <cellStyle name="Normal 31 10 12 7" xfId="4963"/>
    <cellStyle name="Normal 31 10 13" xfId="4964"/>
    <cellStyle name="Normal 31 10 13 2" xfId="4965"/>
    <cellStyle name="Normal 31 10 13 2 2" xfId="4966"/>
    <cellStyle name="Normal 31 10 13 3" xfId="4967"/>
    <cellStyle name="Normal 31 10 14" xfId="4968"/>
    <cellStyle name="Normal 31 10 14 2" xfId="4969"/>
    <cellStyle name="Normal 31 10 15" xfId="4970"/>
    <cellStyle name="Normal 31 10 16" xfId="4971"/>
    <cellStyle name="Normal 31 10 17" xfId="4972"/>
    <cellStyle name="Normal 31 10 18" xfId="4973"/>
    <cellStyle name="Normal 31 10 2" xfId="4974"/>
    <cellStyle name="Normal 31 10 2 2" xfId="4975"/>
    <cellStyle name="Normal 31 10 2 2 2" xfId="4976"/>
    <cellStyle name="Normal 31 10 2 2 2 2" xfId="4977"/>
    <cellStyle name="Normal 31 10 2 2 3" xfId="4978"/>
    <cellStyle name="Normal 31 10 2 3" xfId="4979"/>
    <cellStyle name="Normal 31 10 2 3 2" xfId="4980"/>
    <cellStyle name="Normal 31 10 2 4" xfId="4981"/>
    <cellStyle name="Normal 31 10 2 5" xfId="4982"/>
    <cellStyle name="Normal 31 10 2 6" xfId="4983"/>
    <cellStyle name="Normal 31 10 2 7" xfId="4984"/>
    <cellStyle name="Normal 31 10 3" xfId="4985"/>
    <cellStyle name="Normal 31 10 3 2" xfId="4986"/>
    <cellStyle name="Normal 31 10 3 2 2" xfId="4987"/>
    <cellStyle name="Normal 31 10 3 2 2 2" xfId="4988"/>
    <cellStyle name="Normal 31 10 3 2 3" xfId="4989"/>
    <cellStyle name="Normal 31 10 3 3" xfId="4990"/>
    <cellStyle name="Normal 31 10 3 3 2" xfId="4991"/>
    <cellStyle name="Normal 31 10 3 4" xfId="4992"/>
    <cellStyle name="Normal 31 10 3 5" xfId="4993"/>
    <cellStyle name="Normal 31 10 3 6" xfId="4994"/>
    <cellStyle name="Normal 31 10 3 7" xfId="4995"/>
    <cellStyle name="Normal 31 10 4" xfId="4996"/>
    <cellStyle name="Normal 31 10 4 2" xfId="4997"/>
    <cellStyle name="Normal 31 10 4 2 2" xfId="4998"/>
    <cellStyle name="Normal 31 10 4 2 2 2" xfId="4999"/>
    <cellStyle name="Normal 31 10 4 2 3" xfId="5000"/>
    <cellStyle name="Normal 31 10 4 3" xfId="5001"/>
    <cellStyle name="Normal 31 10 4 3 2" xfId="5002"/>
    <cellStyle name="Normal 31 10 4 4" xfId="5003"/>
    <cellStyle name="Normal 31 10 4 5" xfId="5004"/>
    <cellStyle name="Normal 31 10 4 6" xfId="5005"/>
    <cellStyle name="Normal 31 10 4 7" xfId="5006"/>
    <cellStyle name="Normal 31 10 5" xfId="5007"/>
    <cellStyle name="Normal 31 10 5 2" xfId="5008"/>
    <cellStyle name="Normal 31 10 5 2 2" xfId="5009"/>
    <cellStyle name="Normal 31 10 5 2 2 2" xfId="5010"/>
    <cellStyle name="Normal 31 10 5 2 3" xfId="5011"/>
    <cellStyle name="Normal 31 10 5 3" xfId="5012"/>
    <cellStyle name="Normal 31 10 5 3 2" xfId="5013"/>
    <cellStyle name="Normal 31 10 5 4" xfId="5014"/>
    <cellStyle name="Normal 31 10 5 5" xfId="5015"/>
    <cellStyle name="Normal 31 10 5 6" xfId="5016"/>
    <cellStyle name="Normal 31 10 5 7" xfId="5017"/>
    <cellStyle name="Normal 31 10 6" xfId="5018"/>
    <cellStyle name="Normal 31 10 6 2" xfId="5019"/>
    <cellStyle name="Normal 31 10 6 2 2" xfId="5020"/>
    <cellStyle name="Normal 31 10 6 2 2 2" xfId="5021"/>
    <cellStyle name="Normal 31 10 6 2 3" xfId="5022"/>
    <cellStyle name="Normal 31 10 6 3" xfId="5023"/>
    <cellStyle name="Normal 31 10 6 3 2" xfId="5024"/>
    <cellStyle name="Normal 31 10 6 4" xfId="5025"/>
    <cellStyle name="Normal 31 10 6 5" xfId="5026"/>
    <cellStyle name="Normal 31 10 6 6" xfId="5027"/>
    <cellStyle name="Normal 31 10 6 7" xfId="5028"/>
    <cellStyle name="Normal 31 10 7" xfId="5029"/>
    <cellStyle name="Normal 31 10 7 2" xfId="5030"/>
    <cellStyle name="Normal 31 10 7 2 2" xfId="5031"/>
    <cellStyle name="Normal 31 10 7 2 2 2" xfId="5032"/>
    <cellStyle name="Normal 31 10 7 2 3" xfId="5033"/>
    <cellStyle name="Normal 31 10 7 3" xfId="5034"/>
    <cellStyle name="Normal 31 10 7 3 2" xfId="5035"/>
    <cellStyle name="Normal 31 10 7 4" xfId="5036"/>
    <cellStyle name="Normal 31 10 7 5" xfId="5037"/>
    <cellStyle name="Normal 31 10 7 6" xfId="5038"/>
    <cellStyle name="Normal 31 10 7 7" xfId="5039"/>
    <cellStyle name="Normal 31 10 8" xfId="5040"/>
    <cellStyle name="Normal 31 10 8 2" xfId="5041"/>
    <cellStyle name="Normal 31 10 8 2 2" xfId="5042"/>
    <cellStyle name="Normal 31 10 8 2 2 2" xfId="5043"/>
    <cellStyle name="Normal 31 10 8 2 3" xfId="5044"/>
    <cellStyle name="Normal 31 10 8 3" xfId="5045"/>
    <cellStyle name="Normal 31 10 8 3 2" xfId="5046"/>
    <cellStyle name="Normal 31 10 8 4" xfId="5047"/>
    <cellStyle name="Normal 31 10 8 5" xfId="5048"/>
    <cellStyle name="Normal 31 10 8 6" xfId="5049"/>
    <cellStyle name="Normal 31 10 8 7" xfId="5050"/>
    <cellStyle name="Normal 31 10 9" xfId="5051"/>
    <cellStyle name="Normal 31 10 9 2" xfId="5052"/>
    <cellStyle name="Normal 31 10 9 2 2" xfId="5053"/>
    <cellStyle name="Normal 31 10 9 2 2 2" xfId="5054"/>
    <cellStyle name="Normal 31 10 9 2 3" xfId="5055"/>
    <cellStyle name="Normal 31 10 9 3" xfId="5056"/>
    <cellStyle name="Normal 31 10 9 3 2" xfId="5057"/>
    <cellStyle name="Normal 31 10 9 4" xfId="5058"/>
    <cellStyle name="Normal 31 10 9 5" xfId="5059"/>
    <cellStyle name="Normal 31 10 9 6" xfId="5060"/>
    <cellStyle name="Normal 31 10 9 7" xfId="5061"/>
    <cellStyle name="Normal 31 100" xfId="5062"/>
    <cellStyle name="Normal 31 100 2" xfId="5063"/>
    <cellStyle name="Normal 31 100 2 2" xfId="5064"/>
    <cellStyle name="Normal 31 100 2 2 2" xfId="5065"/>
    <cellStyle name="Normal 31 100 2 3" xfId="5066"/>
    <cellStyle name="Normal 31 100 3" xfId="5067"/>
    <cellStyle name="Normal 31 100 3 2" xfId="5068"/>
    <cellStyle name="Normal 31 100 4" xfId="5069"/>
    <cellStyle name="Normal 31 100 5" xfId="5070"/>
    <cellStyle name="Normal 31 100 6" xfId="5071"/>
    <cellStyle name="Normal 31 100 7" xfId="5072"/>
    <cellStyle name="Normal 31 101" xfId="5073"/>
    <cellStyle name="Normal 31 101 2" xfId="5074"/>
    <cellStyle name="Normal 31 101 2 2" xfId="5075"/>
    <cellStyle name="Normal 31 101 2 2 2" xfId="5076"/>
    <cellStyle name="Normal 31 101 2 3" xfId="5077"/>
    <cellStyle name="Normal 31 101 3" xfId="5078"/>
    <cellStyle name="Normal 31 101 3 2" xfId="5079"/>
    <cellStyle name="Normal 31 101 4" xfId="5080"/>
    <cellStyle name="Normal 31 101 5" xfId="5081"/>
    <cellStyle name="Normal 31 101 6" xfId="5082"/>
    <cellStyle name="Normal 31 101 7" xfId="5083"/>
    <cellStyle name="Normal 31 102" xfId="5084"/>
    <cellStyle name="Normal 31 102 2" xfId="5085"/>
    <cellStyle name="Normal 31 102 2 2" xfId="5086"/>
    <cellStyle name="Normal 31 102 2 2 2" xfId="5087"/>
    <cellStyle name="Normal 31 102 2 3" xfId="5088"/>
    <cellStyle name="Normal 31 102 3" xfId="5089"/>
    <cellStyle name="Normal 31 102 3 2" xfId="5090"/>
    <cellStyle name="Normal 31 102 4" xfId="5091"/>
    <cellStyle name="Normal 31 102 5" xfId="5092"/>
    <cellStyle name="Normal 31 102 6" xfId="5093"/>
    <cellStyle name="Normal 31 102 7" xfId="5094"/>
    <cellStyle name="Normal 31 103" xfId="5095"/>
    <cellStyle name="Normal 31 103 2" xfId="5096"/>
    <cellStyle name="Normal 31 103 2 2" xfId="5097"/>
    <cellStyle name="Normal 31 103 2 2 2" xfId="5098"/>
    <cellStyle name="Normal 31 103 2 3" xfId="5099"/>
    <cellStyle name="Normal 31 103 3" xfId="5100"/>
    <cellStyle name="Normal 31 103 3 2" xfId="5101"/>
    <cellStyle name="Normal 31 103 4" xfId="5102"/>
    <cellStyle name="Normal 31 103 5" xfId="5103"/>
    <cellStyle name="Normal 31 103 6" xfId="5104"/>
    <cellStyle name="Normal 31 103 7" xfId="5105"/>
    <cellStyle name="Normal 31 104" xfId="5106"/>
    <cellStyle name="Normal 31 104 2" xfId="5107"/>
    <cellStyle name="Normal 31 104 2 2" xfId="5108"/>
    <cellStyle name="Normal 31 104 2 2 2" xfId="5109"/>
    <cellStyle name="Normal 31 104 2 3" xfId="5110"/>
    <cellStyle name="Normal 31 104 3" xfId="5111"/>
    <cellStyle name="Normal 31 104 3 2" xfId="5112"/>
    <cellStyle name="Normal 31 104 4" xfId="5113"/>
    <cellStyle name="Normal 31 104 5" xfId="5114"/>
    <cellStyle name="Normal 31 104 6" xfId="5115"/>
    <cellStyle name="Normal 31 104 7" xfId="5116"/>
    <cellStyle name="Normal 31 105" xfId="5117"/>
    <cellStyle name="Normal 31 105 2" xfId="5118"/>
    <cellStyle name="Normal 31 105 2 2" xfId="5119"/>
    <cellStyle name="Normal 31 105 2 2 2" xfId="5120"/>
    <cellStyle name="Normal 31 105 2 3" xfId="5121"/>
    <cellStyle name="Normal 31 105 3" xfId="5122"/>
    <cellStyle name="Normal 31 105 3 2" xfId="5123"/>
    <cellStyle name="Normal 31 105 4" xfId="5124"/>
    <cellStyle name="Normal 31 105 5" xfId="5125"/>
    <cellStyle name="Normal 31 105 6" xfId="5126"/>
    <cellStyle name="Normal 31 105 7" xfId="5127"/>
    <cellStyle name="Normal 31 106" xfId="5128"/>
    <cellStyle name="Normal 31 106 2" xfId="5129"/>
    <cellStyle name="Normal 31 106 2 2" xfId="5130"/>
    <cellStyle name="Normal 31 106 2 2 2" xfId="5131"/>
    <cellStyle name="Normal 31 106 2 3" xfId="5132"/>
    <cellStyle name="Normal 31 106 3" xfId="5133"/>
    <cellStyle name="Normal 31 106 3 2" xfId="5134"/>
    <cellStyle name="Normal 31 106 4" xfId="5135"/>
    <cellStyle name="Normal 31 106 5" xfId="5136"/>
    <cellStyle name="Normal 31 106 6" xfId="5137"/>
    <cellStyle name="Normal 31 106 7" xfId="5138"/>
    <cellStyle name="Normal 31 107" xfId="5139"/>
    <cellStyle name="Normal 31 107 2" xfId="5140"/>
    <cellStyle name="Normal 31 107 2 2" xfId="5141"/>
    <cellStyle name="Normal 31 107 2 2 2" xfId="5142"/>
    <cellStyle name="Normal 31 107 2 3" xfId="5143"/>
    <cellStyle name="Normal 31 107 3" xfId="5144"/>
    <cellStyle name="Normal 31 107 3 2" xfId="5145"/>
    <cellStyle name="Normal 31 107 4" xfId="5146"/>
    <cellStyle name="Normal 31 107 5" xfId="5147"/>
    <cellStyle name="Normal 31 107 6" xfId="5148"/>
    <cellStyle name="Normal 31 107 7" xfId="5149"/>
    <cellStyle name="Normal 31 108" xfId="5150"/>
    <cellStyle name="Normal 31 108 2" xfId="5151"/>
    <cellStyle name="Normal 31 108 2 2" xfId="5152"/>
    <cellStyle name="Normal 31 108 2 2 2" xfId="5153"/>
    <cellStyle name="Normal 31 108 2 3" xfId="5154"/>
    <cellStyle name="Normal 31 108 3" xfId="5155"/>
    <cellStyle name="Normal 31 108 3 2" xfId="5156"/>
    <cellStyle name="Normal 31 108 4" xfId="5157"/>
    <cellStyle name="Normal 31 108 5" xfId="5158"/>
    <cellStyle name="Normal 31 108 6" xfId="5159"/>
    <cellStyle name="Normal 31 108 7" xfId="5160"/>
    <cellStyle name="Normal 31 109" xfId="5161"/>
    <cellStyle name="Normal 31 109 2" xfId="5162"/>
    <cellStyle name="Normal 31 109 2 2" xfId="5163"/>
    <cellStyle name="Normal 31 109 2 2 2" xfId="5164"/>
    <cellStyle name="Normal 31 109 2 3" xfId="5165"/>
    <cellStyle name="Normal 31 109 3" xfId="5166"/>
    <cellStyle name="Normal 31 109 3 2" xfId="5167"/>
    <cellStyle name="Normal 31 109 4" xfId="5168"/>
    <cellStyle name="Normal 31 109 5" xfId="5169"/>
    <cellStyle name="Normal 31 109 6" xfId="5170"/>
    <cellStyle name="Normal 31 109 7" xfId="5171"/>
    <cellStyle name="Normal 31 11" xfId="5172"/>
    <cellStyle name="Normal 31 11 10" xfId="5173"/>
    <cellStyle name="Normal 31 11 10 2" xfId="5174"/>
    <cellStyle name="Normal 31 11 10 2 2" xfId="5175"/>
    <cellStyle name="Normal 31 11 10 2 2 2" xfId="5176"/>
    <cellStyle name="Normal 31 11 10 2 3" xfId="5177"/>
    <cellStyle name="Normal 31 11 10 3" xfId="5178"/>
    <cellStyle name="Normal 31 11 10 3 2" xfId="5179"/>
    <cellStyle name="Normal 31 11 10 4" xfId="5180"/>
    <cellStyle name="Normal 31 11 10 5" xfId="5181"/>
    <cellStyle name="Normal 31 11 10 6" xfId="5182"/>
    <cellStyle name="Normal 31 11 10 7" xfId="5183"/>
    <cellStyle name="Normal 31 11 11" xfId="5184"/>
    <cellStyle name="Normal 31 11 11 2" xfId="5185"/>
    <cellStyle name="Normal 31 11 11 2 2" xfId="5186"/>
    <cellStyle name="Normal 31 11 11 2 2 2" xfId="5187"/>
    <cellStyle name="Normal 31 11 11 2 3" xfId="5188"/>
    <cellStyle name="Normal 31 11 11 3" xfId="5189"/>
    <cellStyle name="Normal 31 11 11 3 2" xfId="5190"/>
    <cellStyle name="Normal 31 11 11 4" xfId="5191"/>
    <cellStyle name="Normal 31 11 11 5" xfId="5192"/>
    <cellStyle name="Normal 31 11 11 6" xfId="5193"/>
    <cellStyle name="Normal 31 11 11 7" xfId="5194"/>
    <cellStyle name="Normal 31 11 12" xfId="5195"/>
    <cellStyle name="Normal 31 11 12 2" xfId="5196"/>
    <cellStyle name="Normal 31 11 12 2 2" xfId="5197"/>
    <cellStyle name="Normal 31 11 12 2 2 2" xfId="5198"/>
    <cellStyle name="Normal 31 11 12 2 3" xfId="5199"/>
    <cellStyle name="Normal 31 11 12 3" xfId="5200"/>
    <cellStyle name="Normal 31 11 12 3 2" xfId="5201"/>
    <cellStyle name="Normal 31 11 12 4" xfId="5202"/>
    <cellStyle name="Normal 31 11 12 5" xfId="5203"/>
    <cellStyle name="Normal 31 11 12 6" xfId="5204"/>
    <cellStyle name="Normal 31 11 12 7" xfId="5205"/>
    <cellStyle name="Normal 31 11 13" xfId="5206"/>
    <cellStyle name="Normal 31 11 13 2" xfId="5207"/>
    <cellStyle name="Normal 31 11 13 2 2" xfId="5208"/>
    <cellStyle name="Normal 31 11 13 3" xfId="5209"/>
    <cellStyle name="Normal 31 11 14" xfId="5210"/>
    <cellStyle name="Normal 31 11 14 2" xfId="5211"/>
    <cellStyle name="Normal 31 11 15" xfId="5212"/>
    <cellStyle name="Normal 31 11 16" xfId="5213"/>
    <cellStyle name="Normal 31 11 17" xfId="5214"/>
    <cellStyle name="Normal 31 11 18" xfId="5215"/>
    <cellStyle name="Normal 31 11 2" xfId="5216"/>
    <cellStyle name="Normal 31 11 2 2" xfId="5217"/>
    <cellStyle name="Normal 31 11 2 2 2" xfId="5218"/>
    <cellStyle name="Normal 31 11 2 2 2 2" xfId="5219"/>
    <cellStyle name="Normal 31 11 2 2 3" xfId="5220"/>
    <cellStyle name="Normal 31 11 2 3" xfId="5221"/>
    <cellStyle name="Normal 31 11 2 3 2" xfId="5222"/>
    <cellStyle name="Normal 31 11 2 4" xfId="5223"/>
    <cellStyle name="Normal 31 11 2 5" xfId="5224"/>
    <cellStyle name="Normal 31 11 2 6" xfId="5225"/>
    <cellStyle name="Normal 31 11 2 7" xfId="5226"/>
    <cellStyle name="Normal 31 11 3" xfId="5227"/>
    <cellStyle name="Normal 31 11 3 2" xfId="5228"/>
    <cellStyle name="Normal 31 11 3 2 2" xfId="5229"/>
    <cellStyle name="Normal 31 11 3 2 2 2" xfId="5230"/>
    <cellStyle name="Normal 31 11 3 2 3" xfId="5231"/>
    <cellStyle name="Normal 31 11 3 3" xfId="5232"/>
    <cellStyle name="Normal 31 11 3 3 2" xfId="5233"/>
    <cellStyle name="Normal 31 11 3 4" xfId="5234"/>
    <cellStyle name="Normal 31 11 3 5" xfId="5235"/>
    <cellStyle name="Normal 31 11 3 6" xfId="5236"/>
    <cellStyle name="Normal 31 11 3 7" xfId="5237"/>
    <cellStyle name="Normal 31 11 4" xfId="5238"/>
    <cellStyle name="Normal 31 11 4 2" xfId="5239"/>
    <cellStyle name="Normal 31 11 4 2 2" xfId="5240"/>
    <cellStyle name="Normal 31 11 4 2 2 2" xfId="5241"/>
    <cellStyle name="Normal 31 11 4 2 3" xfId="5242"/>
    <cellStyle name="Normal 31 11 4 3" xfId="5243"/>
    <cellStyle name="Normal 31 11 4 3 2" xfId="5244"/>
    <cellStyle name="Normal 31 11 4 4" xfId="5245"/>
    <cellStyle name="Normal 31 11 4 5" xfId="5246"/>
    <cellStyle name="Normal 31 11 4 6" xfId="5247"/>
    <cellStyle name="Normal 31 11 4 7" xfId="5248"/>
    <cellStyle name="Normal 31 11 5" xfId="5249"/>
    <cellStyle name="Normal 31 11 5 2" xfId="5250"/>
    <cellStyle name="Normal 31 11 5 2 2" xfId="5251"/>
    <cellStyle name="Normal 31 11 5 2 2 2" xfId="5252"/>
    <cellStyle name="Normal 31 11 5 2 3" xfId="5253"/>
    <cellStyle name="Normal 31 11 5 3" xfId="5254"/>
    <cellStyle name="Normal 31 11 5 3 2" xfId="5255"/>
    <cellStyle name="Normal 31 11 5 4" xfId="5256"/>
    <cellStyle name="Normal 31 11 5 5" xfId="5257"/>
    <cellStyle name="Normal 31 11 5 6" xfId="5258"/>
    <cellStyle name="Normal 31 11 5 7" xfId="5259"/>
    <cellStyle name="Normal 31 11 6" xfId="5260"/>
    <cellStyle name="Normal 31 11 6 2" xfId="5261"/>
    <cellStyle name="Normal 31 11 6 2 2" xfId="5262"/>
    <cellStyle name="Normal 31 11 6 2 2 2" xfId="5263"/>
    <cellStyle name="Normal 31 11 6 2 3" xfId="5264"/>
    <cellStyle name="Normal 31 11 6 3" xfId="5265"/>
    <cellStyle name="Normal 31 11 6 3 2" xfId="5266"/>
    <cellStyle name="Normal 31 11 6 4" xfId="5267"/>
    <cellStyle name="Normal 31 11 6 5" xfId="5268"/>
    <cellStyle name="Normal 31 11 6 6" xfId="5269"/>
    <cellStyle name="Normal 31 11 6 7" xfId="5270"/>
    <cellStyle name="Normal 31 11 7" xfId="5271"/>
    <cellStyle name="Normal 31 11 7 2" xfId="5272"/>
    <cellStyle name="Normal 31 11 7 2 2" xfId="5273"/>
    <cellStyle name="Normal 31 11 7 2 2 2" xfId="5274"/>
    <cellStyle name="Normal 31 11 7 2 3" xfId="5275"/>
    <cellStyle name="Normal 31 11 7 3" xfId="5276"/>
    <cellStyle name="Normal 31 11 7 3 2" xfId="5277"/>
    <cellStyle name="Normal 31 11 7 4" xfId="5278"/>
    <cellStyle name="Normal 31 11 7 5" xfId="5279"/>
    <cellStyle name="Normal 31 11 7 6" xfId="5280"/>
    <cellStyle name="Normal 31 11 7 7" xfId="5281"/>
    <cellStyle name="Normal 31 11 8" xfId="5282"/>
    <cellStyle name="Normal 31 11 8 2" xfId="5283"/>
    <cellStyle name="Normal 31 11 8 2 2" xfId="5284"/>
    <cellStyle name="Normal 31 11 8 2 2 2" xfId="5285"/>
    <cellStyle name="Normal 31 11 8 2 3" xfId="5286"/>
    <cellStyle name="Normal 31 11 8 3" xfId="5287"/>
    <cellStyle name="Normal 31 11 8 3 2" xfId="5288"/>
    <cellStyle name="Normal 31 11 8 4" xfId="5289"/>
    <cellStyle name="Normal 31 11 8 5" xfId="5290"/>
    <cellStyle name="Normal 31 11 8 6" xfId="5291"/>
    <cellStyle name="Normal 31 11 8 7" xfId="5292"/>
    <cellStyle name="Normal 31 11 9" xfId="5293"/>
    <cellStyle name="Normal 31 11 9 2" xfId="5294"/>
    <cellStyle name="Normal 31 11 9 2 2" xfId="5295"/>
    <cellStyle name="Normal 31 11 9 2 2 2" xfId="5296"/>
    <cellStyle name="Normal 31 11 9 2 3" xfId="5297"/>
    <cellStyle name="Normal 31 11 9 3" xfId="5298"/>
    <cellStyle name="Normal 31 11 9 3 2" xfId="5299"/>
    <cellStyle name="Normal 31 11 9 4" xfId="5300"/>
    <cellStyle name="Normal 31 11 9 5" xfId="5301"/>
    <cellStyle name="Normal 31 11 9 6" xfId="5302"/>
    <cellStyle name="Normal 31 11 9 7" xfId="5303"/>
    <cellStyle name="Normal 31 110" xfId="5304"/>
    <cellStyle name="Normal 31 110 2" xfId="5305"/>
    <cellStyle name="Normal 31 110 2 2" xfId="5306"/>
    <cellStyle name="Normal 31 110 2 2 2" xfId="5307"/>
    <cellStyle name="Normal 31 110 2 3" xfId="5308"/>
    <cellStyle name="Normal 31 110 3" xfId="5309"/>
    <cellStyle name="Normal 31 110 3 2" xfId="5310"/>
    <cellStyle name="Normal 31 110 4" xfId="5311"/>
    <cellStyle name="Normal 31 110 5" xfId="5312"/>
    <cellStyle name="Normal 31 110 6" xfId="5313"/>
    <cellStyle name="Normal 31 110 7" xfId="5314"/>
    <cellStyle name="Normal 31 111" xfId="5315"/>
    <cellStyle name="Normal 31 111 2" xfId="5316"/>
    <cellStyle name="Normal 31 111 2 2" xfId="5317"/>
    <cellStyle name="Normal 31 111 2 2 2" xfId="5318"/>
    <cellStyle name="Normal 31 111 2 3" xfId="5319"/>
    <cellStyle name="Normal 31 111 3" xfId="5320"/>
    <cellStyle name="Normal 31 111 3 2" xfId="5321"/>
    <cellStyle name="Normal 31 111 4" xfId="5322"/>
    <cellStyle name="Normal 31 111 5" xfId="5323"/>
    <cellStyle name="Normal 31 111 6" xfId="5324"/>
    <cellStyle name="Normal 31 111 7" xfId="5325"/>
    <cellStyle name="Normal 31 112" xfId="5326"/>
    <cellStyle name="Normal 31 112 2" xfId="5327"/>
    <cellStyle name="Normal 31 112 2 2" xfId="5328"/>
    <cellStyle name="Normal 31 112 3" xfId="5329"/>
    <cellStyle name="Normal 31 113" xfId="5330"/>
    <cellStyle name="Normal 31 113 2" xfId="5331"/>
    <cellStyle name="Normal 31 114" xfId="5332"/>
    <cellStyle name="Normal 31 115" xfId="5333"/>
    <cellStyle name="Normal 31 12" xfId="5334"/>
    <cellStyle name="Normal 31 12 10" xfId="5335"/>
    <cellStyle name="Normal 31 12 10 2" xfId="5336"/>
    <cellStyle name="Normal 31 12 10 2 2" xfId="5337"/>
    <cellStyle name="Normal 31 12 10 2 2 2" xfId="5338"/>
    <cellStyle name="Normal 31 12 10 2 3" xfId="5339"/>
    <cellStyle name="Normal 31 12 10 3" xfId="5340"/>
    <cellStyle name="Normal 31 12 10 3 2" xfId="5341"/>
    <cellStyle name="Normal 31 12 10 4" xfId="5342"/>
    <cellStyle name="Normal 31 12 10 5" xfId="5343"/>
    <cellStyle name="Normal 31 12 10 6" xfId="5344"/>
    <cellStyle name="Normal 31 12 10 7" xfId="5345"/>
    <cellStyle name="Normal 31 12 11" xfId="5346"/>
    <cellStyle name="Normal 31 12 11 2" xfId="5347"/>
    <cellStyle name="Normal 31 12 11 2 2" xfId="5348"/>
    <cellStyle name="Normal 31 12 11 2 2 2" xfId="5349"/>
    <cellStyle name="Normal 31 12 11 2 3" xfId="5350"/>
    <cellStyle name="Normal 31 12 11 3" xfId="5351"/>
    <cellStyle name="Normal 31 12 11 3 2" xfId="5352"/>
    <cellStyle name="Normal 31 12 11 4" xfId="5353"/>
    <cellStyle name="Normal 31 12 11 5" xfId="5354"/>
    <cellStyle name="Normal 31 12 11 6" xfId="5355"/>
    <cellStyle name="Normal 31 12 11 7" xfId="5356"/>
    <cellStyle name="Normal 31 12 12" xfId="5357"/>
    <cellStyle name="Normal 31 12 12 2" xfId="5358"/>
    <cellStyle name="Normal 31 12 12 2 2" xfId="5359"/>
    <cellStyle name="Normal 31 12 12 2 2 2" xfId="5360"/>
    <cellStyle name="Normal 31 12 12 2 3" xfId="5361"/>
    <cellStyle name="Normal 31 12 12 3" xfId="5362"/>
    <cellStyle name="Normal 31 12 12 3 2" xfId="5363"/>
    <cellStyle name="Normal 31 12 12 4" xfId="5364"/>
    <cellStyle name="Normal 31 12 12 5" xfId="5365"/>
    <cellStyle name="Normal 31 12 12 6" xfId="5366"/>
    <cellStyle name="Normal 31 12 12 7" xfId="5367"/>
    <cellStyle name="Normal 31 12 13" xfId="5368"/>
    <cellStyle name="Normal 31 12 13 2" xfId="5369"/>
    <cellStyle name="Normal 31 12 13 2 2" xfId="5370"/>
    <cellStyle name="Normal 31 12 13 3" xfId="5371"/>
    <cellStyle name="Normal 31 12 14" xfId="5372"/>
    <cellStyle name="Normal 31 12 14 2" xfId="5373"/>
    <cellStyle name="Normal 31 12 15" xfId="5374"/>
    <cellStyle name="Normal 31 12 16" xfId="5375"/>
    <cellStyle name="Normal 31 12 17" xfId="5376"/>
    <cellStyle name="Normal 31 12 18" xfId="5377"/>
    <cellStyle name="Normal 31 12 2" xfId="5378"/>
    <cellStyle name="Normal 31 12 2 2" xfId="5379"/>
    <cellStyle name="Normal 31 12 2 2 2" xfId="5380"/>
    <cellStyle name="Normal 31 12 2 2 2 2" xfId="5381"/>
    <cellStyle name="Normal 31 12 2 2 3" xfId="5382"/>
    <cellStyle name="Normal 31 12 2 3" xfId="5383"/>
    <cellStyle name="Normal 31 12 2 3 2" xfId="5384"/>
    <cellStyle name="Normal 31 12 2 4" xfId="5385"/>
    <cellStyle name="Normal 31 12 2 5" xfId="5386"/>
    <cellStyle name="Normal 31 12 2 6" xfId="5387"/>
    <cellStyle name="Normal 31 12 2 7" xfId="5388"/>
    <cellStyle name="Normal 31 12 3" xfId="5389"/>
    <cellStyle name="Normal 31 12 3 2" xfId="5390"/>
    <cellStyle name="Normal 31 12 3 2 2" xfId="5391"/>
    <cellStyle name="Normal 31 12 3 2 2 2" xfId="5392"/>
    <cellStyle name="Normal 31 12 3 2 3" xfId="5393"/>
    <cellStyle name="Normal 31 12 3 3" xfId="5394"/>
    <cellStyle name="Normal 31 12 3 3 2" xfId="5395"/>
    <cellStyle name="Normal 31 12 3 4" xfId="5396"/>
    <cellStyle name="Normal 31 12 3 5" xfId="5397"/>
    <cellStyle name="Normal 31 12 3 6" xfId="5398"/>
    <cellStyle name="Normal 31 12 3 7" xfId="5399"/>
    <cellStyle name="Normal 31 12 4" xfId="5400"/>
    <cellStyle name="Normal 31 12 4 2" xfId="5401"/>
    <cellStyle name="Normal 31 12 4 2 2" xfId="5402"/>
    <cellStyle name="Normal 31 12 4 2 2 2" xfId="5403"/>
    <cellStyle name="Normal 31 12 4 2 3" xfId="5404"/>
    <cellStyle name="Normal 31 12 4 3" xfId="5405"/>
    <cellStyle name="Normal 31 12 4 3 2" xfId="5406"/>
    <cellStyle name="Normal 31 12 4 4" xfId="5407"/>
    <cellStyle name="Normal 31 12 4 5" xfId="5408"/>
    <cellStyle name="Normal 31 12 4 6" xfId="5409"/>
    <cellStyle name="Normal 31 12 4 7" xfId="5410"/>
    <cellStyle name="Normal 31 12 5" xfId="5411"/>
    <cellStyle name="Normal 31 12 5 2" xfId="5412"/>
    <cellStyle name="Normal 31 12 5 2 2" xfId="5413"/>
    <cellStyle name="Normal 31 12 5 2 2 2" xfId="5414"/>
    <cellStyle name="Normal 31 12 5 2 3" xfId="5415"/>
    <cellStyle name="Normal 31 12 5 3" xfId="5416"/>
    <cellStyle name="Normal 31 12 5 3 2" xfId="5417"/>
    <cellStyle name="Normal 31 12 5 4" xfId="5418"/>
    <cellStyle name="Normal 31 12 5 5" xfId="5419"/>
    <cellStyle name="Normal 31 12 5 6" xfId="5420"/>
    <cellStyle name="Normal 31 12 5 7" xfId="5421"/>
    <cellStyle name="Normal 31 12 6" xfId="5422"/>
    <cellStyle name="Normal 31 12 6 2" xfId="5423"/>
    <cellStyle name="Normal 31 12 6 2 2" xfId="5424"/>
    <cellStyle name="Normal 31 12 6 2 2 2" xfId="5425"/>
    <cellStyle name="Normal 31 12 6 2 3" xfId="5426"/>
    <cellStyle name="Normal 31 12 6 3" xfId="5427"/>
    <cellStyle name="Normal 31 12 6 3 2" xfId="5428"/>
    <cellStyle name="Normal 31 12 6 4" xfId="5429"/>
    <cellStyle name="Normal 31 12 6 5" xfId="5430"/>
    <cellStyle name="Normal 31 12 6 6" xfId="5431"/>
    <cellStyle name="Normal 31 12 6 7" xfId="5432"/>
    <cellStyle name="Normal 31 12 7" xfId="5433"/>
    <cellStyle name="Normal 31 12 7 2" xfId="5434"/>
    <cellStyle name="Normal 31 12 7 2 2" xfId="5435"/>
    <cellStyle name="Normal 31 12 7 2 2 2" xfId="5436"/>
    <cellStyle name="Normal 31 12 7 2 3" xfId="5437"/>
    <cellStyle name="Normal 31 12 7 3" xfId="5438"/>
    <cellStyle name="Normal 31 12 7 3 2" xfId="5439"/>
    <cellStyle name="Normal 31 12 7 4" xfId="5440"/>
    <cellStyle name="Normal 31 12 7 5" xfId="5441"/>
    <cellStyle name="Normal 31 12 7 6" xfId="5442"/>
    <cellStyle name="Normal 31 12 7 7" xfId="5443"/>
    <cellStyle name="Normal 31 12 8" xfId="5444"/>
    <cellStyle name="Normal 31 12 8 2" xfId="5445"/>
    <cellStyle name="Normal 31 12 8 2 2" xfId="5446"/>
    <cellStyle name="Normal 31 12 8 2 2 2" xfId="5447"/>
    <cellStyle name="Normal 31 12 8 2 3" xfId="5448"/>
    <cellStyle name="Normal 31 12 8 3" xfId="5449"/>
    <cellStyle name="Normal 31 12 8 3 2" xfId="5450"/>
    <cellStyle name="Normal 31 12 8 4" xfId="5451"/>
    <cellStyle name="Normal 31 12 8 5" xfId="5452"/>
    <cellStyle name="Normal 31 12 8 6" xfId="5453"/>
    <cellStyle name="Normal 31 12 8 7" xfId="5454"/>
    <cellStyle name="Normal 31 12 9" xfId="5455"/>
    <cellStyle name="Normal 31 12 9 2" xfId="5456"/>
    <cellStyle name="Normal 31 12 9 2 2" xfId="5457"/>
    <cellStyle name="Normal 31 12 9 2 2 2" xfId="5458"/>
    <cellStyle name="Normal 31 12 9 2 3" xfId="5459"/>
    <cellStyle name="Normal 31 12 9 3" xfId="5460"/>
    <cellStyle name="Normal 31 12 9 3 2" xfId="5461"/>
    <cellStyle name="Normal 31 12 9 4" xfId="5462"/>
    <cellStyle name="Normal 31 12 9 5" xfId="5463"/>
    <cellStyle name="Normal 31 12 9 6" xfId="5464"/>
    <cellStyle name="Normal 31 12 9 7" xfId="5465"/>
    <cellStyle name="Normal 31 13" xfId="5466"/>
    <cellStyle name="Normal 31 13 10" xfId="5467"/>
    <cellStyle name="Normal 31 13 10 2" xfId="5468"/>
    <cellStyle name="Normal 31 13 10 2 2" xfId="5469"/>
    <cellStyle name="Normal 31 13 10 2 2 2" xfId="5470"/>
    <cellStyle name="Normal 31 13 10 2 3" xfId="5471"/>
    <cellStyle name="Normal 31 13 10 3" xfId="5472"/>
    <cellStyle name="Normal 31 13 10 3 2" xfId="5473"/>
    <cellStyle name="Normal 31 13 10 4" xfId="5474"/>
    <cellStyle name="Normal 31 13 10 5" xfId="5475"/>
    <cellStyle name="Normal 31 13 10 6" xfId="5476"/>
    <cellStyle name="Normal 31 13 10 7" xfId="5477"/>
    <cellStyle name="Normal 31 13 11" xfId="5478"/>
    <cellStyle name="Normal 31 13 11 2" xfId="5479"/>
    <cellStyle name="Normal 31 13 11 2 2" xfId="5480"/>
    <cellStyle name="Normal 31 13 11 2 2 2" xfId="5481"/>
    <cellStyle name="Normal 31 13 11 2 3" xfId="5482"/>
    <cellStyle name="Normal 31 13 11 3" xfId="5483"/>
    <cellStyle name="Normal 31 13 11 3 2" xfId="5484"/>
    <cellStyle name="Normal 31 13 11 4" xfId="5485"/>
    <cellStyle name="Normal 31 13 11 5" xfId="5486"/>
    <cellStyle name="Normal 31 13 11 6" xfId="5487"/>
    <cellStyle name="Normal 31 13 11 7" xfId="5488"/>
    <cellStyle name="Normal 31 13 12" xfId="5489"/>
    <cellStyle name="Normal 31 13 12 2" xfId="5490"/>
    <cellStyle name="Normal 31 13 12 2 2" xfId="5491"/>
    <cellStyle name="Normal 31 13 12 2 2 2" xfId="5492"/>
    <cellStyle name="Normal 31 13 12 2 3" xfId="5493"/>
    <cellStyle name="Normal 31 13 12 3" xfId="5494"/>
    <cellStyle name="Normal 31 13 12 3 2" xfId="5495"/>
    <cellStyle name="Normal 31 13 12 4" xfId="5496"/>
    <cellStyle name="Normal 31 13 12 5" xfId="5497"/>
    <cellStyle name="Normal 31 13 12 6" xfId="5498"/>
    <cellStyle name="Normal 31 13 12 7" xfId="5499"/>
    <cellStyle name="Normal 31 13 13" xfId="5500"/>
    <cellStyle name="Normal 31 13 13 2" xfId="5501"/>
    <cellStyle name="Normal 31 13 13 2 2" xfId="5502"/>
    <cellStyle name="Normal 31 13 13 3" xfId="5503"/>
    <cellStyle name="Normal 31 13 14" xfId="5504"/>
    <cellStyle name="Normal 31 13 14 2" xfId="5505"/>
    <cellStyle name="Normal 31 13 15" xfId="5506"/>
    <cellStyle name="Normal 31 13 16" xfId="5507"/>
    <cellStyle name="Normal 31 13 17" xfId="5508"/>
    <cellStyle name="Normal 31 13 18" xfId="5509"/>
    <cellStyle name="Normal 31 13 2" xfId="5510"/>
    <cellStyle name="Normal 31 13 2 2" xfId="5511"/>
    <cellStyle name="Normal 31 13 2 2 2" xfId="5512"/>
    <cellStyle name="Normal 31 13 2 2 2 2" xfId="5513"/>
    <cellStyle name="Normal 31 13 2 2 3" xfId="5514"/>
    <cellStyle name="Normal 31 13 2 3" xfId="5515"/>
    <cellStyle name="Normal 31 13 2 3 2" xfId="5516"/>
    <cellStyle name="Normal 31 13 2 4" xfId="5517"/>
    <cellStyle name="Normal 31 13 2 5" xfId="5518"/>
    <cellStyle name="Normal 31 13 2 6" xfId="5519"/>
    <cellStyle name="Normal 31 13 2 7" xfId="5520"/>
    <cellStyle name="Normal 31 13 3" xfId="5521"/>
    <cellStyle name="Normal 31 13 3 2" xfId="5522"/>
    <cellStyle name="Normal 31 13 3 2 2" xfId="5523"/>
    <cellStyle name="Normal 31 13 3 2 2 2" xfId="5524"/>
    <cellStyle name="Normal 31 13 3 2 3" xfId="5525"/>
    <cellStyle name="Normal 31 13 3 3" xfId="5526"/>
    <cellStyle name="Normal 31 13 3 3 2" xfId="5527"/>
    <cellStyle name="Normal 31 13 3 4" xfId="5528"/>
    <cellStyle name="Normal 31 13 3 5" xfId="5529"/>
    <cellStyle name="Normal 31 13 3 6" xfId="5530"/>
    <cellStyle name="Normal 31 13 3 7" xfId="5531"/>
    <cellStyle name="Normal 31 13 4" xfId="5532"/>
    <cellStyle name="Normal 31 13 4 2" xfId="5533"/>
    <cellStyle name="Normal 31 13 4 2 2" xfId="5534"/>
    <cellStyle name="Normal 31 13 4 2 2 2" xfId="5535"/>
    <cellStyle name="Normal 31 13 4 2 3" xfId="5536"/>
    <cellStyle name="Normal 31 13 4 3" xfId="5537"/>
    <cellStyle name="Normal 31 13 4 3 2" xfId="5538"/>
    <cellStyle name="Normal 31 13 4 4" xfId="5539"/>
    <cellStyle name="Normal 31 13 4 5" xfId="5540"/>
    <cellStyle name="Normal 31 13 4 6" xfId="5541"/>
    <cellStyle name="Normal 31 13 4 7" xfId="5542"/>
    <cellStyle name="Normal 31 13 5" xfId="5543"/>
    <cellStyle name="Normal 31 13 5 2" xfId="5544"/>
    <cellStyle name="Normal 31 13 5 2 2" xfId="5545"/>
    <cellStyle name="Normal 31 13 5 2 2 2" xfId="5546"/>
    <cellStyle name="Normal 31 13 5 2 3" xfId="5547"/>
    <cellStyle name="Normal 31 13 5 3" xfId="5548"/>
    <cellStyle name="Normal 31 13 5 3 2" xfId="5549"/>
    <cellStyle name="Normal 31 13 5 4" xfId="5550"/>
    <cellStyle name="Normal 31 13 5 5" xfId="5551"/>
    <cellStyle name="Normal 31 13 5 6" xfId="5552"/>
    <cellStyle name="Normal 31 13 5 7" xfId="5553"/>
    <cellStyle name="Normal 31 13 6" xfId="5554"/>
    <cellStyle name="Normal 31 13 6 2" xfId="5555"/>
    <cellStyle name="Normal 31 13 6 2 2" xfId="5556"/>
    <cellStyle name="Normal 31 13 6 2 2 2" xfId="5557"/>
    <cellStyle name="Normal 31 13 6 2 3" xfId="5558"/>
    <cellStyle name="Normal 31 13 6 3" xfId="5559"/>
    <cellStyle name="Normal 31 13 6 3 2" xfId="5560"/>
    <cellStyle name="Normal 31 13 6 4" xfId="5561"/>
    <cellStyle name="Normal 31 13 6 5" xfId="5562"/>
    <cellStyle name="Normal 31 13 6 6" xfId="5563"/>
    <cellStyle name="Normal 31 13 6 7" xfId="5564"/>
    <cellStyle name="Normal 31 13 7" xfId="5565"/>
    <cellStyle name="Normal 31 13 7 2" xfId="5566"/>
    <cellStyle name="Normal 31 13 7 2 2" xfId="5567"/>
    <cellStyle name="Normal 31 13 7 2 2 2" xfId="5568"/>
    <cellStyle name="Normal 31 13 7 2 3" xfId="5569"/>
    <cellStyle name="Normal 31 13 7 3" xfId="5570"/>
    <cellStyle name="Normal 31 13 7 3 2" xfId="5571"/>
    <cellStyle name="Normal 31 13 7 4" xfId="5572"/>
    <cellStyle name="Normal 31 13 7 5" xfId="5573"/>
    <cellStyle name="Normal 31 13 7 6" xfId="5574"/>
    <cellStyle name="Normal 31 13 7 7" xfId="5575"/>
    <cellStyle name="Normal 31 13 8" xfId="5576"/>
    <cellStyle name="Normal 31 13 8 2" xfId="5577"/>
    <cellStyle name="Normal 31 13 8 2 2" xfId="5578"/>
    <cellStyle name="Normal 31 13 8 2 2 2" xfId="5579"/>
    <cellStyle name="Normal 31 13 8 2 3" xfId="5580"/>
    <cellStyle name="Normal 31 13 8 3" xfId="5581"/>
    <cellStyle name="Normal 31 13 8 3 2" xfId="5582"/>
    <cellStyle name="Normal 31 13 8 4" xfId="5583"/>
    <cellStyle name="Normal 31 13 8 5" xfId="5584"/>
    <cellStyle name="Normal 31 13 8 6" xfId="5585"/>
    <cellStyle name="Normal 31 13 8 7" xfId="5586"/>
    <cellStyle name="Normal 31 13 9" xfId="5587"/>
    <cellStyle name="Normal 31 13 9 2" xfId="5588"/>
    <cellStyle name="Normal 31 13 9 2 2" xfId="5589"/>
    <cellStyle name="Normal 31 13 9 2 2 2" xfId="5590"/>
    <cellStyle name="Normal 31 13 9 2 3" xfId="5591"/>
    <cellStyle name="Normal 31 13 9 3" xfId="5592"/>
    <cellStyle name="Normal 31 13 9 3 2" xfId="5593"/>
    <cellStyle name="Normal 31 13 9 4" xfId="5594"/>
    <cellStyle name="Normal 31 13 9 5" xfId="5595"/>
    <cellStyle name="Normal 31 13 9 6" xfId="5596"/>
    <cellStyle name="Normal 31 13 9 7" xfId="5597"/>
    <cellStyle name="Normal 31 14" xfId="5598"/>
    <cellStyle name="Normal 31 14 10" xfId="5599"/>
    <cellStyle name="Normal 31 14 10 2" xfId="5600"/>
    <cellStyle name="Normal 31 14 10 2 2" xfId="5601"/>
    <cellStyle name="Normal 31 14 10 2 2 2" xfId="5602"/>
    <cellStyle name="Normal 31 14 10 2 3" xfId="5603"/>
    <cellStyle name="Normal 31 14 10 3" xfId="5604"/>
    <cellStyle name="Normal 31 14 10 3 2" xfId="5605"/>
    <cellStyle name="Normal 31 14 10 4" xfId="5606"/>
    <cellStyle name="Normal 31 14 10 5" xfId="5607"/>
    <cellStyle name="Normal 31 14 10 6" xfId="5608"/>
    <cellStyle name="Normal 31 14 10 7" xfId="5609"/>
    <cellStyle name="Normal 31 14 11" xfId="5610"/>
    <cellStyle name="Normal 31 14 11 2" xfId="5611"/>
    <cellStyle name="Normal 31 14 11 2 2" xfId="5612"/>
    <cellStyle name="Normal 31 14 11 2 2 2" xfId="5613"/>
    <cellStyle name="Normal 31 14 11 2 3" xfId="5614"/>
    <cellStyle name="Normal 31 14 11 3" xfId="5615"/>
    <cellStyle name="Normal 31 14 11 3 2" xfId="5616"/>
    <cellStyle name="Normal 31 14 11 4" xfId="5617"/>
    <cellStyle name="Normal 31 14 11 5" xfId="5618"/>
    <cellStyle name="Normal 31 14 11 6" xfId="5619"/>
    <cellStyle name="Normal 31 14 11 7" xfId="5620"/>
    <cellStyle name="Normal 31 14 12" xfId="5621"/>
    <cellStyle name="Normal 31 14 12 2" xfId="5622"/>
    <cellStyle name="Normal 31 14 12 2 2" xfId="5623"/>
    <cellStyle name="Normal 31 14 12 2 2 2" xfId="5624"/>
    <cellStyle name="Normal 31 14 12 2 3" xfId="5625"/>
    <cellStyle name="Normal 31 14 12 3" xfId="5626"/>
    <cellStyle name="Normal 31 14 12 3 2" xfId="5627"/>
    <cellStyle name="Normal 31 14 12 4" xfId="5628"/>
    <cellStyle name="Normal 31 14 12 5" xfId="5629"/>
    <cellStyle name="Normal 31 14 12 6" xfId="5630"/>
    <cellStyle name="Normal 31 14 12 7" xfId="5631"/>
    <cellStyle name="Normal 31 14 13" xfId="5632"/>
    <cellStyle name="Normal 31 14 13 2" xfId="5633"/>
    <cellStyle name="Normal 31 14 13 2 2" xfId="5634"/>
    <cellStyle name="Normal 31 14 13 3" xfId="5635"/>
    <cellStyle name="Normal 31 14 14" xfId="5636"/>
    <cellStyle name="Normal 31 14 14 2" xfId="5637"/>
    <cellStyle name="Normal 31 14 15" xfId="5638"/>
    <cellStyle name="Normal 31 14 16" xfId="5639"/>
    <cellStyle name="Normal 31 14 17" xfId="5640"/>
    <cellStyle name="Normal 31 14 18" xfId="5641"/>
    <cellStyle name="Normal 31 14 2" xfId="5642"/>
    <cellStyle name="Normal 31 14 2 2" xfId="5643"/>
    <cellStyle name="Normal 31 14 2 2 2" xfId="5644"/>
    <cellStyle name="Normal 31 14 2 2 2 2" xfId="5645"/>
    <cellStyle name="Normal 31 14 2 2 3" xfId="5646"/>
    <cellStyle name="Normal 31 14 2 3" xfId="5647"/>
    <cellStyle name="Normal 31 14 2 3 2" xfId="5648"/>
    <cellStyle name="Normal 31 14 2 4" xfId="5649"/>
    <cellStyle name="Normal 31 14 2 5" xfId="5650"/>
    <cellStyle name="Normal 31 14 2 6" xfId="5651"/>
    <cellStyle name="Normal 31 14 2 7" xfId="5652"/>
    <cellStyle name="Normal 31 14 3" xfId="5653"/>
    <cellStyle name="Normal 31 14 3 2" xfId="5654"/>
    <cellStyle name="Normal 31 14 3 2 2" xfId="5655"/>
    <cellStyle name="Normal 31 14 3 2 2 2" xfId="5656"/>
    <cellStyle name="Normal 31 14 3 2 3" xfId="5657"/>
    <cellStyle name="Normal 31 14 3 3" xfId="5658"/>
    <cellStyle name="Normal 31 14 3 3 2" xfId="5659"/>
    <cellStyle name="Normal 31 14 3 4" xfId="5660"/>
    <cellStyle name="Normal 31 14 3 5" xfId="5661"/>
    <cellStyle name="Normal 31 14 3 6" xfId="5662"/>
    <cellStyle name="Normal 31 14 3 7" xfId="5663"/>
    <cellStyle name="Normal 31 14 4" xfId="5664"/>
    <cellStyle name="Normal 31 14 4 2" xfId="5665"/>
    <cellStyle name="Normal 31 14 4 2 2" xfId="5666"/>
    <cellStyle name="Normal 31 14 4 2 2 2" xfId="5667"/>
    <cellStyle name="Normal 31 14 4 2 3" xfId="5668"/>
    <cellStyle name="Normal 31 14 4 3" xfId="5669"/>
    <cellStyle name="Normal 31 14 4 3 2" xfId="5670"/>
    <cellStyle name="Normal 31 14 4 4" xfId="5671"/>
    <cellStyle name="Normal 31 14 4 5" xfId="5672"/>
    <cellStyle name="Normal 31 14 4 6" xfId="5673"/>
    <cellStyle name="Normal 31 14 4 7" xfId="5674"/>
    <cellStyle name="Normal 31 14 5" xfId="5675"/>
    <cellStyle name="Normal 31 14 5 2" xfId="5676"/>
    <cellStyle name="Normal 31 14 5 2 2" xfId="5677"/>
    <cellStyle name="Normal 31 14 5 2 2 2" xfId="5678"/>
    <cellStyle name="Normal 31 14 5 2 3" xfId="5679"/>
    <cellStyle name="Normal 31 14 5 3" xfId="5680"/>
    <cellStyle name="Normal 31 14 5 3 2" xfId="5681"/>
    <cellStyle name="Normal 31 14 5 4" xfId="5682"/>
    <cellStyle name="Normal 31 14 5 5" xfId="5683"/>
    <cellStyle name="Normal 31 14 5 6" xfId="5684"/>
    <cellStyle name="Normal 31 14 5 7" xfId="5685"/>
    <cellStyle name="Normal 31 14 6" xfId="5686"/>
    <cellStyle name="Normal 31 14 6 2" xfId="5687"/>
    <cellStyle name="Normal 31 14 6 2 2" xfId="5688"/>
    <cellStyle name="Normal 31 14 6 2 2 2" xfId="5689"/>
    <cellStyle name="Normal 31 14 6 2 3" xfId="5690"/>
    <cellStyle name="Normal 31 14 6 3" xfId="5691"/>
    <cellStyle name="Normal 31 14 6 3 2" xfId="5692"/>
    <cellStyle name="Normal 31 14 6 4" xfId="5693"/>
    <cellStyle name="Normal 31 14 6 5" xfId="5694"/>
    <cellStyle name="Normal 31 14 6 6" xfId="5695"/>
    <cellStyle name="Normal 31 14 6 7" xfId="5696"/>
    <cellStyle name="Normal 31 14 7" xfId="5697"/>
    <cellStyle name="Normal 31 14 7 2" xfId="5698"/>
    <cellStyle name="Normal 31 14 7 2 2" xfId="5699"/>
    <cellStyle name="Normal 31 14 7 2 2 2" xfId="5700"/>
    <cellStyle name="Normal 31 14 7 2 3" xfId="5701"/>
    <cellStyle name="Normal 31 14 7 3" xfId="5702"/>
    <cellStyle name="Normal 31 14 7 3 2" xfId="5703"/>
    <cellStyle name="Normal 31 14 7 4" xfId="5704"/>
    <cellStyle name="Normal 31 14 7 5" xfId="5705"/>
    <cellStyle name="Normal 31 14 7 6" xfId="5706"/>
    <cellStyle name="Normal 31 14 7 7" xfId="5707"/>
    <cellStyle name="Normal 31 14 8" xfId="5708"/>
    <cellStyle name="Normal 31 14 8 2" xfId="5709"/>
    <cellStyle name="Normal 31 14 8 2 2" xfId="5710"/>
    <cellStyle name="Normal 31 14 8 2 2 2" xfId="5711"/>
    <cellStyle name="Normal 31 14 8 2 3" xfId="5712"/>
    <cellStyle name="Normal 31 14 8 3" xfId="5713"/>
    <cellStyle name="Normal 31 14 8 3 2" xfId="5714"/>
    <cellStyle name="Normal 31 14 8 4" xfId="5715"/>
    <cellStyle name="Normal 31 14 8 5" xfId="5716"/>
    <cellStyle name="Normal 31 14 8 6" xfId="5717"/>
    <cellStyle name="Normal 31 14 8 7" xfId="5718"/>
    <cellStyle name="Normal 31 14 9" xfId="5719"/>
    <cellStyle name="Normal 31 14 9 2" xfId="5720"/>
    <cellStyle name="Normal 31 14 9 2 2" xfId="5721"/>
    <cellStyle name="Normal 31 14 9 2 2 2" xfId="5722"/>
    <cellStyle name="Normal 31 14 9 2 3" xfId="5723"/>
    <cellStyle name="Normal 31 14 9 3" xfId="5724"/>
    <cellStyle name="Normal 31 14 9 3 2" xfId="5725"/>
    <cellStyle name="Normal 31 14 9 4" xfId="5726"/>
    <cellStyle name="Normal 31 14 9 5" xfId="5727"/>
    <cellStyle name="Normal 31 14 9 6" xfId="5728"/>
    <cellStyle name="Normal 31 14 9 7" xfId="5729"/>
    <cellStyle name="Normal 31 15" xfId="5730"/>
    <cellStyle name="Normal 31 15 10" xfId="5731"/>
    <cellStyle name="Normal 31 15 10 2" xfId="5732"/>
    <cellStyle name="Normal 31 15 11" xfId="5733"/>
    <cellStyle name="Normal 31 15 11 2" xfId="5734"/>
    <cellStyle name="Normal 31 15 12" xfId="5735"/>
    <cellStyle name="Normal 31 15 12 2" xfId="5736"/>
    <cellStyle name="Normal 31 15 13" xfId="5737"/>
    <cellStyle name="Normal 31 15 2" xfId="5738"/>
    <cellStyle name="Normal 31 15 2 2" xfId="5739"/>
    <cellStyle name="Normal 31 15 2 2 2" xfId="5740"/>
    <cellStyle name="Normal 31 15 2 2 3" xfId="5741"/>
    <cellStyle name="Normal 31 15 2 3" xfId="5742"/>
    <cellStyle name="Normal 31 15 2 3 2" xfId="5743"/>
    <cellStyle name="Normal 31 15 2 3 2 2" xfId="5744"/>
    <cellStyle name="Normal 31 15 2 3 3" xfId="5745"/>
    <cellStyle name="Normal 31 15 2 4" xfId="5746"/>
    <cellStyle name="Normal 31 15 2 4 2" xfId="5747"/>
    <cellStyle name="Normal 31 15 2 5" xfId="5748"/>
    <cellStyle name="Normal 31 15 2 6" xfId="5749"/>
    <cellStyle name="Normal 31 15 2 7" xfId="5750"/>
    <cellStyle name="Normal 31 15 2 8" xfId="5751"/>
    <cellStyle name="Normal 31 15 3" xfId="5752"/>
    <cellStyle name="Normal 31 15 3 2" xfId="5753"/>
    <cellStyle name="Normal 31 15 4" xfId="5754"/>
    <cellStyle name="Normal 31 15 4 2" xfId="5755"/>
    <cellStyle name="Normal 31 15 5" xfId="5756"/>
    <cellStyle name="Normal 31 15 5 2" xfId="5757"/>
    <cellStyle name="Normal 31 15 6" xfId="5758"/>
    <cellStyle name="Normal 31 15 6 2" xfId="5759"/>
    <cellStyle name="Normal 31 15 7" xfId="5760"/>
    <cellStyle name="Normal 31 15 7 2" xfId="5761"/>
    <cellStyle name="Normal 31 15 8" xfId="5762"/>
    <cellStyle name="Normal 31 15 8 2" xfId="5763"/>
    <cellStyle name="Normal 31 15 9" xfId="5764"/>
    <cellStyle name="Normal 31 15 9 2" xfId="5765"/>
    <cellStyle name="Normal 31 16" xfId="5766"/>
    <cellStyle name="Normal 31 16 2" xfId="5767"/>
    <cellStyle name="Normal 31 16 2 2" xfId="5768"/>
    <cellStyle name="Normal 31 16 2 2 2" xfId="5769"/>
    <cellStyle name="Normal 31 16 2 3" xfId="5770"/>
    <cellStyle name="Normal 31 16 3" xfId="5771"/>
    <cellStyle name="Normal 31 16 3 2" xfId="5772"/>
    <cellStyle name="Normal 31 16 4" xfId="5773"/>
    <cellStyle name="Normal 31 16 5" xfId="5774"/>
    <cellStyle name="Normal 31 16 6" xfId="5775"/>
    <cellStyle name="Normal 31 16 7" xfId="5776"/>
    <cellStyle name="Normal 31 17" xfId="5777"/>
    <cellStyle name="Normal 31 17 2" xfId="5778"/>
    <cellStyle name="Normal 31 17 2 2" xfId="5779"/>
    <cellStyle name="Normal 31 17 2 2 2" xfId="5780"/>
    <cellStyle name="Normal 31 17 2 3" xfId="5781"/>
    <cellStyle name="Normal 31 17 3" xfId="5782"/>
    <cellStyle name="Normal 31 17 3 2" xfId="5783"/>
    <cellStyle name="Normal 31 17 4" xfId="5784"/>
    <cellStyle name="Normal 31 17 5" xfId="5785"/>
    <cellStyle name="Normal 31 17 6" xfId="5786"/>
    <cellStyle name="Normal 31 17 7" xfId="5787"/>
    <cellStyle name="Normal 31 18" xfId="5788"/>
    <cellStyle name="Normal 31 18 2" xfId="5789"/>
    <cellStyle name="Normal 31 18 2 2" xfId="5790"/>
    <cellStyle name="Normal 31 18 2 2 2" xfId="5791"/>
    <cellStyle name="Normal 31 18 2 3" xfId="5792"/>
    <cellStyle name="Normal 31 18 3" xfId="5793"/>
    <cellStyle name="Normal 31 18 3 2" xfId="5794"/>
    <cellStyle name="Normal 31 18 4" xfId="5795"/>
    <cellStyle name="Normal 31 18 5" xfId="5796"/>
    <cellStyle name="Normal 31 18 6" xfId="5797"/>
    <cellStyle name="Normal 31 18 7" xfId="5798"/>
    <cellStyle name="Normal 31 19" xfId="5799"/>
    <cellStyle name="Normal 31 19 2" xfId="5800"/>
    <cellStyle name="Normal 31 19 2 2" xfId="5801"/>
    <cellStyle name="Normal 31 19 2 2 2" xfId="5802"/>
    <cellStyle name="Normal 31 19 2 3" xfId="5803"/>
    <cellStyle name="Normal 31 19 3" xfId="5804"/>
    <cellStyle name="Normal 31 19 3 2" xfId="5805"/>
    <cellStyle name="Normal 31 19 4" xfId="5806"/>
    <cellStyle name="Normal 31 19 5" xfId="5807"/>
    <cellStyle name="Normal 31 19 6" xfId="5808"/>
    <cellStyle name="Normal 31 19 7" xfId="5809"/>
    <cellStyle name="Normal 31 2" xfId="5810"/>
    <cellStyle name="Normal 31 2 10" xfId="5811"/>
    <cellStyle name="Normal 31 2 10 10" xfId="5812"/>
    <cellStyle name="Normal 31 2 10 10 2" xfId="5813"/>
    <cellStyle name="Normal 31 2 10 10 2 2" xfId="5814"/>
    <cellStyle name="Normal 31 2 10 10 2 2 2" xfId="5815"/>
    <cellStyle name="Normal 31 2 10 10 2 3" xfId="5816"/>
    <cellStyle name="Normal 31 2 10 10 3" xfId="5817"/>
    <cellStyle name="Normal 31 2 10 10 3 2" xfId="5818"/>
    <cellStyle name="Normal 31 2 10 10 4" xfId="5819"/>
    <cellStyle name="Normal 31 2 10 10 5" xfId="5820"/>
    <cellStyle name="Normal 31 2 10 10 6" xfId="5821"/>
    <cellStyle name="Normal 31 2 10 10 7" xfId="5822"/>
    <cellStyle name="Normal 31 2 10 11" xfId="5823"/>
    <cellStyle name="Normal 31 2 10 11 2" xfId="5824"/>
    <cellStyle name="Normal 31 2 10 11 2 2" xfId="5825"/>
    <cellStyle name="Normal 31 2 10 11 2 2 2" xfId="5826"/>
    <cellStyle name="Normal 31 2 10 11 2 3" xfId="5827"/>
    <cellStyle name="Normal 31 2 10 11 3" xfId="5828"/>
    <cellStyle name="Normal 31 2 10 11 3 2" xfId="5829"/>
    <cellStyle name="Normal 31 2 10 11 4" xfId="5830"/>
    <cellStyle name="Normal 31 2 10 11 5" xfId="5831"/>
    <cellStyle name="Normal 31 2 10 11 6" xfId="5832"/>
    <cellStyle name="Normal 31 2 10 11 7" xfId="5833"/>
    <cellStyle name="Normal 31 2 10 12" xfId="5834"/>
    <cellStyle name="Normal 31 2 10 12 2" xfId="5835"/>
    <cellStyle name="Normal 31 2 10 12 2 2" xfId="5836"/>
    <cellStyle name="Normal 31 2 10 12 2 2 2" xfId="5837"/>
    <cellStyle name="Normal 31 2 10 12 2 3" xfId="5838"/>
    <cellStyle name="Normal 31 2 10 12 3" xfId="5839"/>
    <cellStyle name="Normal 31 2 10 12 3 2" xfId="5840"/>
    <cellStyle name="Normal 31 2 10 12 4" xfId="5841"/>
    <cellStyle name="Normal 31 2 10 12 5" xfId="5842"/>
    <cellStyle name="Normal 31 2 10 12 6" xfId="5843"/>
    <cellStyle name="Normal 31 2 10 12 7" xfId="5844"/>
    <cellStyle name="Normal 31 2 10 13" xfId="5845"/>
    <cellStyle name="Normal 31 2 10 13 2" xfId="5846"/>
    <cellStyle name="Normal 31 2 10 13 2 2" xfId="5847"/>
    <cellStyle name="Normal 31 2 10 13 3" xfId="5848"/>
    <cellStyle name="Normal 31 2 10 14" xfId="5849"/>
    <cellStyle name="Normal 31 2 10 14 2" xfId="5850"/>
    <cellStyle name="Normal 31 2 10 15" xfId="5851"/>
    <cellStyle name="Normal 31 2 10 16" xfId="5852"/>
    <cellStyle name="Normal 31 2 10 17" xfId="5853"/>
    <cellStyle name="Normal 31 2 10 18" xfId="5854"/>
    <cellStyle name="Normal 31 2 10 2" xfId="5855"/>
    <cellStyle name="Normal 31 2 10 2 2" xfId="5856"/>
    <cellStyle name="Normal 31 2 10 2 2 2" xfId="5857"/>
    <cellStyle name="Normal 31 2 10 2 2 2 2" xfId="5858"/>
    <cellStyle name="Normal 31 2 10 2 2 3" xfId="5859"/>
    <cellStyle name="Normal 31 2 10 2 3" xfId="5860"/>
    <cellStyle name="Normal 31 2 10 2 3 2" xfId="5861"/>
    <cellStyle name="Normal 31 2 10 2 4" xfId="5862"/>
    <cellStyle name="Normal 31 2 10 2 5" xfId="5863"/>
    <cellStyle name="Normal 31 2 10 2 6" xfId="5864"/>
    <cellStyle name="Normal 31 2 10 2 7" xfId="5865"/>
    <cellStyle name="Normal 31 2 10 3" xfId="5866"/>
    <cellStyle name="Normal 31 2 10 3 2" xfId="5867"/>
    <cellStyle name="Normal 31 2 10 3 2 2" xfId="5868"/>
    <cellStyle name="Normal 31 2 10 3 2 2 2" xfId="5869"/>
    <cellStyle name="Normal 31 2 10 3 2 3" xfId="5870"/>
    <cellStyle name="Normal 31 2 10 3 3" xfId="5871"/>
    <cellStyle name="Normal 31 2 10 3 3 2" xfId="5872"/>
    <cellStyle name="Normal 31 2 10 3 4" xfId="5873"/>
    <cellStyle name="Normal 31 2 10 3 5" xfId="5874"/>
    <cellStyle name="Normal 31 2 10 3 6" xfId="5875"/>
    <cellStyle name="Normal 31 2 10 3 7" xfId="5876"/>
    <cellStyle name="Normal 31 2 10 4" xfId="5877"/>
    <cellStyle name="Normal 31 2 10 4 2" xfId="5878"/>
    <cellStyle name="Normal 31 2 10 4 2 2" xfId="5879"/>
    <cellStyle name="Normal 31 2 10 4 2 2 2" xfId="5880"/>
    <cellStyle name="Normal 31 2 10 4 2 3" xfId="5881"/>
    <cellStyle name="Normal 31 2 10 4 3" xfId="5882"/>
    <cellStyle name="Normal 31 2 10 4 3 2" xfId="5883"/>
    <cellStyle name="Normal 31 2 10 4 4" xfId="5884"/>
    <cellStyle name="Normal 31 2 10 4 5" xfId="5885"/>
    <cellStyle name="Normal 31 2 10 4 6" xfId="5886"/>
    <cellStyle name="Normal 31 2 10 4 7" xfId="5887"/>
    <cellStyle name="Normal 31 2 10 5" xfId="5888"/>
    <cellStyle name="Normal 31 2 10 5 2" xfId="5889"/>
    <cellStyle name="Normal 31 2 10 5 2 2" xfId="5890"/>
    <cellStyle name="Normal 31 2 10 5 2 2 2" xfId="5891"/>
    <cellStyle name="Normal 31 2 10 5 2 3" xfId="5892"/>
    <cellStyle name="Normal 31 2 10 5 3" xfId="5893"/>
    <cellStyle name="Normal 31 2 10 5 3 2" xfId="5894"/>
    <cellStyle name="Normal 31 2 10 5 4" xfId="5895"/>
    <cellStyle name="Normal 31 2 10 5 5" xfId="5896"/>
    <cellStyle name="Normal 31 2 10 5 6" xfId="5897"/>
    <cellStyle name="Normal 31 2 10 5 7" xfId="5898"/>
    <cellStyle name="Normal 31 2 10 6" xfId="5899"/>
    <cellStyle name="Normal 31 2 10 6 2" xfId="5900"/>
    <cellStyle name="Normal 31 2 10 6 2 2" xfId="5901"/>
    <cellStyle name="Normal 31 2 10 6 2 2 2" xfId="5902"/>
    <cellStyle name="Normal 31 2 10 6 2 3" xfId="5903"/>
    <cellStyle name="Normal 31 2 10 6 3" xfId="5904"/>
    <cellStyle name="Normal 31 2 10 6 3 2" xfId="5905"/>
    <cellStyle name="Normal 31 2 10 6 4" xfId="5906"/>
    <cellStyle name="Normal 31 2 10 6 5" xfId="5907"/>
    <cellStyle name="Normal 31 2 10 6 6" xfId="5908"/>
    <cellStyle name="Normal 31 2 10 6 7" xfId="5909"/>
    <cellStyle name="Normal 31 2 10 7" xfId="5910"/>
    <cellStyle name="Normal 31 2 10 7 2" xfId="5911"/>
    <cellStyle name="Normal 31 2 10 7 2 2" xfId="5912"/>
    <cellStyle name="Normal 31 2 10 7 2 2 2" xfId="5913"/>
    <cellStyle name="Normal 31 2 10 7 2 3" xfId="5914"/>
    <cellStyle name="Normal 31 2 10 7 3" xfId="5915"/>
    <cellStyle name="Normal 31 2 10 7 3 2" xfId="5916"/>
    <cellStyle name="Normal 31 2 10 7 4" xfId="5917"/>
    <cellStyle name="Normal 31 2 10 7 5" xfId="5918"/>
    <cellStyle name="Normal 31 2 10 7 6" xfId="5919"/>
    <cellStyle name="Normal 31 2 10 7 7" xfId="5920"/>
    <cellStyle name="Normal 31 2 10 8" xfId="5921"/>
    <cellStyle name="Normal 31 2 10 8 2" xfId="5922"/>
    <cellStyle name="Normal 31 2 10 8 2 2" xfId="5923"/>
    <cellStyle name="Normal 31 2 10 8 2 2 2" xfId="5924"/>
    <cellStyle name="Normal 31 2 10 8 2 3" xfId="5925"/>
    <cellStyle name="Normal 31 2 10 8 3" xfId="5926"/>
    <cellStyle name="Normal 31 2 10 8 3 2" xfId="5927"/>
    <cellStyle name="Normal 31 2 10 8 4" xfId="5928"/>
    <cellStyle name="Normal 31 2 10 8 5" xfId="5929"/>
    <cellStyle name="Normal 31 2 10 8 6" xfId="5930"/>
    <cellStyle name="Normal 31 2 10 8 7" xfId="5931"/>
    <cellStyle name="Normal 31 2 10 9" xfId="5932"/>
    <cellStyle name="Normal 31 2 10 9 2" xfId="5933"/>
    <cellStyle name="Normal 31 2 10 9 2 2" xfId="5934"/>
    <cellStyle name="Normal 31 2 10 9 2 2 2" xfId="5935"/>
    <cellStyle name="Normal 31 2 10 9 2 3" xfId="5936"/>
    <cellStyle name="Normal 31 2 10 9 3" xfId="5937"/>
    <cellStyle name="Normal 31 2 10 9 3 2" xfId="5938"/>
    <cellStyle name="Normal 31 2 10 9 4" xfId="5939"/>
    <cellStyle name="Normal 31 2 10 9 5" xfId="5940"/>
    <cellStyle name="Normal 31 2 10 9 6" xfId="5941"/>
    <cellStyle name="Normal 31 2 10 9 7" xfId="5942"/>
    <cellStyle name="Normal 31 2 100" xfId="5943"/>
    <cellStyle name="Normal 31 2 100 2" xfId="5944"/>
    <cellStyle name="Normal 31 2 100 2 2" xfId="5945"/>
    <cellStyle name="Normal 31 2 100 3" xfId="5946"/>
    <cellStyle name="Normal 31 2 101" xfId="5947"/>
    <cellStyle name="Normal 31 2 101 2" xfId="5948"/>
    <cellStyle name="Normal 31 2 102" xfId="5949"/>
    <cellStyle name="Normal 31 2 103" xfId="5950"/>
    <cellStyle name="Normal 31 2 104" xfId="5951"/>
    <cellStyle name="Normal 31 2 105" xfId="5952"/>
    <cellStyle name="Normal 31 2 11" xfId="5953"/>
    <cellStyle name="Normal 31 2 11 10" xfId="5954"/>
    <cellStyle name="Normal 31 2 11 10 2" xfId="5955"/>
    <cellStyle name="Normal 31 2 11 10 2 2" xfId="5956"/>
    <cellStyle name="Normal 31 2 11 10 2 2 2" xfId="5957"/>
    <cellStyle name="Normal 31 2 11 10 2 3" xfId="5958"/>
    <cellStyle name="Normal 31 2 11 10 3" xfId="5959"/>
    <cellStyle name="Normal 31 2 11 10 3 2" xfId="5960"/>
    <cellStyle name="Normal 31 2 11 10 4" xfId="5961"/>
    <cellStyle name="Normal 31 2 11 10 5" xfId="5962"/>
    <cellStyle name="Normal 31 2 11 10 6" xfId="5963"/>
    <cellStyle name="Normal 31 2 11 10 7" xfId="5964"/>
    <cellStyle name="Normal 31 2 11 11" xfId="5965"/>
    <cellStyle name="Normal 31 2 11 11 2" xfId="5966"/>
    <cellStyle name="Normal 31 2 11 11 2 2" xfId="5967"/>
    <cellStyle name="Normal 31 2 11 11 2 2 2" xfId="5968"/>
    <cellStyle name="Normal 31 2 11 11 2 3" xfId="5969"/>
    <cellStyle name="Normal 31 2 11 11 3" xfId="5970"/>
    <cellStyle name="Normal 31 2 11 11 3 2" xfId="5971"/>
    <cellStyle name="Normal 31 2 11 11 4" xfId="5972"/>
    <cellStyle name="Normal 31 2 11 11 5" xfId="5973"/>
    <cellStyle name="Normal 31 2 11 11 6" xfId="5974"/>
    <cellStyle name="Normal 31 2 11 11 7" xfId="5975"/>
    <cellStyle name="Normal 31 2 11 12" xfId="5976"/>
    <cellStyle name="Normal 31 2 11 12 2" xfId="5977"/>
    <cellStyle name="Normal 31 2 11 12 2 2" xfId="5978"/>
    <cellStyle name="Normal 31 2 11 12 2 2 2" xfId="5979"/>
    <cellStyle name="Normal 31 2 11 12 2 3" xfId="5980"/>
    <cellStyle name="Normal 31 2 11 12 3" xfId="5981"/>
    <cellStyle name="Normal 31 2 11 12 3 2" xfId="5982"/>
    <cellStyle name="Normal 31 2 11 12 4" xfId="5983"/>
    <cellStyle name="Normal 31 2 11 12 5" xfId="5984"/>
    <cellStyle name="Normal 31 2 11 12 6" xfId="5985"/>
    <cellStyle name="Normal 31 2 11 12 7" xfId="5986"/>
    <cellStyle name="Normal 31 2 11 13" xfId="5987"/>
    <cellStyle name="Normal 31 2 11 13 2" xfId="5988"/>
    <cellStyle name="Normal 31 2 11 13 2 2" xfId="5989"/>
    <cellStyle name="Normal 31 2 11 13 3" xfId="5990"/>
    <cellStyle name="Normal 31 2 11 14" xfId="5991"/>
    <cellStyle name="Normal 31 2 11 14 2" xfId="5992"/>
    <cellStyle name="Normal 31 2 11 15" xfId="5993"/>
    <cellStyle name="Normal 31 2 11 16" xfId="5994"/>
    <cellStyle name="Normal 31 2 11 17" xfId="5995"/>
    <cellStyle name="Normal 31 2 11 18" xfId="5996"/>
    <cellStyle name="Normal 31 2 11 2" xfId="5997"/>
    <cellStyle name="Normal 31 2 11 2 2" xfId="5998"/>
    <cellStyle name="Normal 31 2 11 2 2 2" xfId="5999"/>
    <cellStyle name="Normal 31 2 11 2 2 2 2" xfId="6000"/>
    <cellStyle name="Normal 31 2 11 2 2 3" xfId="6001"/>
    <cellStyle name="Normal 31 2 11 2 3" xfId="6002"/>
    <cellStyle name="Normal 31 2 11 2 3 2" xfId="6003"/>
    <cellStyle name="Normal 31 2 11 2 4" xfId="6004"/>
    <cellStyle name="Normal 31 2 11 2 5" xfId="6005"/>
    <cellStyle name="Normal 31 2 11 2 6" xfId="6006"/>
    <cellStyle name="Normal 31 2 11 2 7" xfId="6007"/>
    <cellStyle name="Normal 31 2 11 3" xfId="6008"/>
    <cellStyle name="Normal 31 2 11 3 2" xfId="6009"/>
    <cellStyle name="Normal 31 2 11 3 2 2" xfId="6010"/>
    <cellStyle name="Normal 31 2 11 3 2 2 2" xfId="6011"/>
    <cellStyle name="Normal 31 2 11 3 2 3" xfId="6012"/>
    <cellStyle name="Normal 31 2 11 3 3" xfId="6013"/>
    <cellStyle name="Normal 31 2 11 3 3 2" xfId="6014"/>
    <cellStyle name="Normal 31 2 11 3 4" xfId="6015"/>
    <cellStyle name="Normal 31 2 11 3 5" xfId="6016"/>
    <cellStyle name="Normal 31 2 11 3 6" xfId="6017"/>
    <cellStyle name="Normal 31 2 11 3 7" xfId="6018"/>
    <cellStyle name="Normal 31 2 11 4" xfId="6019"/>
    <cellStyle name="Normal 31 2 11 4 2" xfId="6020"/>
    <cellStyle name="Normal 31 2 11 4 2 2" xfId="6021"/>
    <cellStyle name="Normal 31 2 11 4 2 2 2" xfId="6022"/>
    <cellStyle name="Normal 31 2 11 4 2 3" xfId="6023"/>
    <cellStyle name="Normal 31 2 11 4 3" xfId="6024"/>
    <cellStyle name="Normal 31 2 11 4 3 2" xfId="6025"/>
    <cellStyle name="Normal 31 2 11 4 4" xfId="6026"/>
    <cellStyle name="Normal 31 2 11 4 5" xfId="6027"/>
    <cellStyle name="Normal 31 2 11 4 6" xfId="6028"/>
    <cellStyle name="Normal 31 2 11 4 7" xfId="6029"/>
    <cellStyle name="Normal 31 2 11 5" xfId="6030"/>
    <cellStyle name="Normal 31 2 11 5 2" xfId="6031"/>
    <cellStyle name="Normal 31 2 11 5 2 2" xfId="6032"/>
    <cellStyle name="Normal 31 2 11 5 2 2 2" xfId="6033"/>
    <cellStyle name="Normal 31 2 11 5 2 3" xfId="6034"/>
    <cellStyle name="Normal 31 2 11 5 3" xfId="6035"/>
    <cellStyle name="Normal 31 2 11 5 3 2" xfId="6036"/>
    <cellStyle name="Normal 31 2 11 5 4" xfId="6037"/>
    <cellStyle name="Normal 31 2 11 5 5" xfId="6038"/>
    <cellStyle name="Normal 31 2 11 5 6" xfId="6039"/>
    <cellStyle name="Normal 31 2 11 5 7" xfId="6040"/>
    <cellStyle name="Normal 31 2 11 6" xfId="6041"/>
    <cellStyle name="Normal 31 2 11 6 2" xfId="6042"/>
    <cellStyle name="Normal 31 2 11 6 2 2" xfId="6043"/>
    <cellStyle name="Normal 31 2 11 6 2 2 2" xfId="6044"/>
    <cellStyle name="Normal 31 2 11 6 2 3" xfId="6045"/>
    <cellStyle name="Normal 31 2 11 6 3" xfId="6046"/>
    <cellStyle name="Normal 31 2 11 6 3 2" xfId="6047"/>
    <cellStyle name="Normal 31 2 11 6 4" xfId="6048"/>
    <cellStyle name="Normal 31 2 11 6 5" xfId="6049"/>
    <cellStyle name="Normal 31 2 11 6 6" xfId="6050"/>
    <cellStyle name="Normal 31 2 11 6 7" xfId="6051"/>
    <cellStyle name="Normal 31 2 11 7" xfId="6052"/>
    <cellStyle name="Normal 31 2 11 7 2" xfId="6053"/>
    <cellStyle name="Normal 31 2 11 7 2 2" xfId="6054"/>
    <cellStyle name="Normal 31 2 11 7 2 2 2" xfId="6055"/>
    <cellStyle name="Normal 31 2 11 7 2 3" xfId="6056"/>
    <cellStyle name="Normal 31 2 11 7 3" xfId="6057"/>
    <cellStyle name="Normal 31 2 11 7 3 2" xfId="6058"/>
    <cellStyle name="Normal 31 2 11 7 4" xfId="6059"/>
    <cellStyle name="Normal 31 2 11 7 5" xfId="6060"/>
    <cellStyle name="Normal 31 2 11 7 6" xfId="6061"/>
    <cellStyle name="Normal 31 2 11 7 7" xfId="6062"/>
    <cellStyle name="Normal 31 2 11 8" xfId="6063"/>
    <cellStyle name="Normal 31 2 11 8 2" xfId="6064"/>
    <cellStyle name="Normal 31 2 11 8 2 2" xfId="6065"/>
    <cellStyle name="Normal 31 2 11 8 2 2 2" xfId="6066"/>
    <cellStyle name="Normal 31 2 11 8 2 3" xfId="6067"/>
    <cellStyle name="Normal 31 2 11 8 3" xfId="6068"/>
    <cellStyle name="Normal 31 2 11 8 3 2" xfId="6069"/>
    <cellStyle name="Normal 31 2 11 8 4" xfId="6070"/>
    <cellStyle name="Normal 31 2 11 8 5" xfId="6071"/>
    <cellStyle name="Normal 31 2 11 8 6" xfId="6072"/>
    <cellStyle name="Normal 31 2 11 8 7" xfId="6073"/>
    <cellStyle name="Normal 31 2 11 9" xfId="6074"/>
    <cellStyle name="Normal 31 2 11 9 2" xfId="6075"/>
    <cellStyle name="Normal 31 2 11 9 2 2" xfId="6076"/>
    <cellStyle name="Normal 31 2 11 9 2 2 2" xfId="6077"/>
    <cellStyle name="Normal 31 2 11 9 2 3" xfId="6078"/>
    <cellStyle name="Normal 31 2 11 9 3" xfId="6079"/>
    <cellStyle name="Normal 31 2 11 9 3 2" xfId="6080"/>
    <cellStyle name="Normal 31 2 11 9 4" xfId="6081"/>
    <cellStyle name="Normal 31 2 11 9 5" xfId="6082"/>
    <cellStyle name="Normal 31 2 11 9 6" xfId="6083"/>
    <cellStyle name="Normal 31 2 11 9 7" xfId="6084"/>
    <cellStyle name="Normal 31 2 12" xfId="6085"/>
    <cellStyle name="Normal 31 2 12 10" xfId="6086"/>
    <cellStyle name="Normal 31 2 12 10 2" xfId="6087"/>
    <cellStyle name="Normal 31 2 12 10 2 2" xfId="6088"/>
    <cellStyle name="Normal 31 2 12 10 2 2 2" xfId="6089"/>
    <cellStyle name="Normal 31 2 12 10 2 3" xfId="6090"/>
    <cellStyle name="Normal 31 2 12 10 3" xfId="6091"/>
    <cellStyle name="Normal 31 2 12 10 3 2" xfId="6092"/>
    <cellStyle name="Normal 31 2 12 10 4" xfId="6093"/>
    <cellStyle name="Normal 31 2 12 10 5" xfId="6094"/>
    <cellStyle name="Normal 31 2 12 10 6" xfId="6095"/>
    <cellStyle name="Normal 31 2 12 10 7" xfId="6096"/>
    <cellStyle name="Normal 31 2 12 11" xfId="6097"/>
    <cellStyle name="Normal 31 2 12 11 2" xfId="6098"/>
    <cellStyle name="Normal 31 2 12 11 2 2" xfId="6099"/>
    <cellStyle name="Normal 31 2 12 11 2 2 2" xfId="6100"/>
    <cellStyle name="Normal 31 2 12 11 2 3" xfId="6101"/>
    <cellStyle name="Normal 31 2 12 11 3" xfId="6102"/>
    <cellStyle name="Normal 31 2 12 11 3 2" xfId="6103"/>
    <cellStyle name="Normal 31 2 12 11 4" xfId="6104"/>
    <cellStyle name="Normal 31 2 12 11 5" xfId="6105"/>
    <cellStyle name="Normal 31 2 12 11 6" xfId="6106"/>
    <cellStyle name="Normal 31 2 12 11 7" xfId="6107"/>
    <cellStyle name="Normal 31 2 12 12" xfId="6108"/>
    <cellStyle name="Normal 31 2 12 12 2" xfId="6109"/>
    <cellStyle name="Normal 31 2 12 12 2 2" xfId="6110"/>
    <cellStyle name="Normal 31 2 12 12 2 2 2" xfId="6111"/>
    <cellStyle name="Normal 31 2 12 12 2 3" xfId="6112"/>
    <cellStyle name="Normal 31 2 12 12 3" xfId="6113"/>
    <cellStyle name="Normal 31 2 12 12 3 2" xfId="6114"/>
    <cellStyle name="Normal 31 2 12 12 4" xfId="6115"/>
    <cellStyle name="Normal 31 2 12 12 5" xfId="6116"/>
    <cellStyle name="Normal 31 2 12 12 6" xfId="6117"/>
    <cellStyle name="Normal 31 2 12 12 7" xfId="6118"/>
    <cellStyle name="Normal 31 2 12 13" xfId="6119"/>
    <cellStyle name="Normal 31 2 12 13 2" xfId="6120"/>
    <cellStyle name="Normal 31 2 12 13 2 2" xfId="6121"/>
    <cellStyle name="Normal 31 2 12 13 3" xfId="6122"/>
    <cellStyle name="Normal 31 2 12 14" xfId="6123"/>
    <cellStyle name="Normal 31 2 12 14 2" xfId="6124"/>
    <cellStyle name="Normal 31 2 12 15" xfId="6125"/>
    <cellStyle name="Normal 31 2 12 16" xfId="6126"/>
    <cellStyle name="Normal 31 2 12 17" xfId="6127"/>
    <cellStyle name="Normal 31 2 12 18" xfId="6128"/>
    <cellStyle name="Normal 31 2 12 2" xfId="6129"/>
    <cellStyle name="Normal 31 2 12 2 2" xfId="6130"/>
    <cellStyle name="Normal 31 2 12 2 2 2" xfId="6131"/>
    <cellStyle name="Normal 31 2 12 2 2 2 2" xfId="6132"/>
    <cellStyle name="Normal 31 2 12 2 2 3" xfId="6133"/>
    <cellStyle name="Normal 31 2 12 2 3" xfId="6134"/>
    <cellStyle name="Normal 31 2 12 2 3 2" xfId="6135"/>
    <cellStyle name="Normal 31 2 12 2 4" xfId="6136"/>
    <cellStyle name="Normal 31 2 12 2 5" xfId="6137"/>
    <cellStyle name="Normal 31 2 12 2 6" xfId="6138"/>
    <cellStyle name="Normal 31 2 12 2 7" xfId="6139"/>
    <cellStyle name="Normal 31 2 12 3" xfId="6140"/>
    <cellStyle name="Normal 31 2 12 3 2" xfId="6141"/>
    <cellStyle name="Normal 31 2 12 3 2 2" xfId="6142"/>
    <cellStyle name="Normal 31 2 12 3 2 2 2" xfId="6143"/>
    <cellStyle name="Normal 31 2 12 3 2 3" xfId="6144"/>
    <cellStyle name="Normal 31 2 12 3 3" xfId="6145"/>
    <cellStyle name="Normal 31 2 12 3 3 2" xfId="6146"/>
    <cellStyle name="Normal 31 2 12 3 4" xfId="6147"/>
    <cellStyle name="Normal 31 2 12 3 5" xfId="6148"/>
    <cellStyle name="Normal 31 2 12 3 6" xfId="6149"/>
    <cellStyle name="Normal 31 2 12 3 7" xfId="6150"/>
    <cellStyle name="Normal 31 2 12 4" xfId="6151"/>
    <cellStyle name="Normal 31 2 12 4 2" xfId="6152"/>
    <cellStyle name="Normal 31 2 12 4 2 2" xfId="6153"/>
    <cellStyle name="Normal 31 2 12 4 2 2 2" xfId="6154"/>
    <cellStyle name="Normal 31 2 12 4 2 3" xfId="6155"/>
    <cellStyle name="Normal 31 2 12 4 3" xfId="6156"/>
    <cellStyle name="Normal 31 2 12 4 3 2" xfId="6157"/>
    <cellStyle name="Normal 31 2 12 4 4" xfId="6158"/>
    <cellStyle name="Normal 31 2 12 4 5" xfId="6159"/>
    <cellStyle name="Normal 31 2 12 4 6" xfId="6160"/>
    <cellStyle name="Normal 31 2 12 4 7" xfId="6161"/>
    <cellStyle name="Normal 31 2 12 5" xfId="6162"/>
    <cellStyle name="Normal 31 2 12 5 2" xfId="6163"/>
    <cellStyle name="Normal 31 2 12 5 2 2" xfId="6164"/>
    <cellStyle name="Normal 31 2 12 5 2 2 2" xfId="6165"/>
    <cellStyle name="Normal 31 2 12 5 2 3" xfId="6166"/>
    <cellStyle name="Normal 31 2 12 5 3" xfId="6167"/>
    <cellStyle name="Normal 31 2 12 5 3 2" xfId="6168"/>
    <cellStyle name="Normal 31 2 12 5 4" xfId="6169"/>
    <cellStyle name="Normal 31 2 12 5 5" xfId="6170"/>
    <cellStyle name="Normal 31 2 12 5 6" xfId="6171"/>
    <cellStyle name="Normal 31 2 12 5 7" xfId="6172"/>
    <cellStyle name="Normal 31 2 12 6" xfId="6173"/>
    <cellStyle name="Normal 31 2 12 6 2" xfId="6174"/>
    <cellStyle name="Normal 31 2 12 6 2 2" xfId="6175"/>
    <cellStyle name="Normal 31 2 12 6 2 2 2" xfId="6176"/>
    <cellStyle name="Normal 31 2 12 6 2 3" xfId="6177"/>
    <cellStyle name="Normal 31 2 12 6 3" xfId="6178"/>
    <cellStyle name="Normal 31 2 12 6 3 2" xfId="6179"/>
    <cellStyle name="Normal 31 2 12 6 4" xfId="6180"/>
    <cellStyle name="Normal 31 2 12 6 5" xfId="6181"/>
    <cellStyle name="Normal 31 2 12 6 6" xfId="6182"/>
    <cellStyle name="Normal 31 2 12 6 7" xfId="6183"/>
    <cellStyle name="Normal 31 2 12 7" xfId="6184"/>
    <cellStyle name="Normal 31 2 12 7 2" xfId="6185"/>
    <cellStyle name="Normal 31 2 12 7 2 2" xfId="6186"/>
    <cellStyle name="Normal 31 2 12 7 2 2 2" xfId="6187"/>
    <cellStyle name="Normal 31 2 12 7 2 3" xfId="6188"/>
    <cellStyle name="Normal 31 2 12 7 3" xfId="6189"/>
    <cellStyle name="Normal 31 2 12 7 3 2" xfId="6190"/>
    <cellStyle name="Normal 31 2 12 7 4" xfId="6191"/>
    <cellStyle name="Normal 31 2 12 7 5" xfId="6192"/>
    <cellStyle name="Normal 31 2 12 7 6" xfId="6193"/>
    <cellStyle name="Normal 31 2 12 7 7" xfId="6194"/>
    <cellStyle name="Normal 31 2 12 8" xfId="6195"/>
    <cellStyle name="Normal 31 2 12 8 2" xfId="6196"/>
    <cellStyle name="Normal 31 2 12 8 2 2" xfId="6197"/>
    <cellStyle name="Normal 31 2 12 8 2 2 2" xfId="6198"/>
    <cellStyle name="Normal 31 2 12 8 2 3" xfId="6199"/>
    <cellStyle name="Normal 31 2 12 8 3" xfId="6200"/>
    <cellStyle name="Normal 31 2 12 8 3 2" xfId="6201"/>
    <cellStyle name="Normal 31 2 12 8 4" xfId="6202"/>
    <cellStyle name="Normal 31 2 12 8 5" xfId="6203"/>
    <cellStyle name="Normal 31 2 12 8 6" xfId="6204"/>
    <cellStyle name="Normal 31 2 12 8 7" xfId="6205"/>
    <cellStyle name="Normal 31 2 12 9" xfId="6206"/>
    <cellStyle name="Normal 31 2 12 9 2" xfId="6207"/>
    <cellStyle name="Normal 31 2 12 9 2 2" xfId="6208"/>
    <cellStyle name="Normal 31 2 12 9 2 2 2" xfId="6209"/>
    <cellStyle name="Normal 31 2 12 9 2 3" xfId="6210"/>
    <cellStyle name="Normal 31 2 12 9 3" xfId="6211"/>
    <cellStyle name="Normal 31 2 12 9 3 2" xfId="6212"/>
    <cellStyle name="Normal 31 2 12 9 4" xfId="6213"/>
    <cellStyle name="Normal 31 2 12 9 5" xfId="6214"/>
    <cellStyle name="Normal 31 2 12 9 6" xfId="6215"/>
    <cellStyle name="Normal 31 2 12 9 7" xfId="6216"/>
    <cellStyle name="Normal 31 2 13" xfId="6217"/>
    <cellStyle name="Normal 31 2 13 10" xfId="6218"/>
    <cellStyle name="Normal 31 2 13 10 2" xfId="6219"/>
    <cellStyle name="Normal 31 2 13 10 2 2" xfId="6220"/>
    <cellStyle name="Normal 31 2 13 10 2 2 2" xfId="6221"/>
    <cellStyle name="Normal 31 2 13 10 2 3" xfId="6222"/>
    <cellStyle name="Normal 31 2 13 10 3" xfId="6223"/>
    <cellStyle name="Normal 31 2 13 10 3 2" xfId="6224"/>
    <cellStyle name="Normal 31 2 13 10 4" xfId="6225"/>
    <cellStyle name="Normal 31 2 13 10 5" xfId="6226"/>
    <cellStyle name="Normal 31 2 13 10 6" xfId="6227"/>
    <cellStyle name="Normal 31 2 13 10 7" xfId="6228"/>
    <cellStyle name="Normal 31 2 13 11" xfId="6229"/>
    <cellStyle name="Normal 31 2 13 11 2" xfId="6230"/>
    <cellStyle name="Normal 31 2 13 11 2 2" xfId="6231"/>
    <cellStyle name="Normal 31 2 13 11 2 2 2" xfId="6232"/>
    <cellStyle name="Normal 31 2 13 11 2 3" xfId="6233"/>
    <cellStyle name="Normal 31 2 13 11 3" xfId="6234"/>
    <cellStyle name="Normal 31 2 13 11 3 2" xfId="6235"/>
    <cellStyle name="Normal 31 2 13 11 4" xfId="6236"/>
    <cellStyle name="Normal 31 2 13 11 5" xfId="6237"/>
    <cellStyle name="Normal 31 2 13 11 6" xfId="6238"/>
    <cellStyle name="Normal 31 2 13 11 7" xfId="6239"/>
    <cellStyle name="Normal 31 2 13 12" xfId="6240"/>
    <cellStyle name="Normal 31 2 13 12 2" xfId="6241"/>
    <cellStyle name="Normal 31 2 13 12 2 2" xfId="6242"/>
    <cellStyle name="Normal 31 2 13 12 2 2 2" xfId="6243"/>
    <cellStyle name="Normal 31 2 13 12 2 3" xfId="6244"/>
    <cellStyle name="Normal 31 2 13 12 3" xfId="6245"/>
    <cellStyle name="Normal 31 2 13 12 3 2" xfId="6246"/>
    <cellStyle name="Normal 31 2 13 12 4" xfId="6247"/>
    <cellStyle name="Normal 31 2 13 12 5" xfId="6248"/>
    <cellStyle name="Normal 31 2 13 12 6" xfId="6249"/>
    <cellStyle name="Normal 31 2 13 12 7" xfId="6250"/>
    <cellStyle name="Normal 31 2 13 13" xfId="6251"/>
    <cellStyle name="Normal 31 2 13 13 2" xfId="6252"/>
    <cellStyle name="Normal 31 2 13 13 2 2" xfId="6253"/>
    <cellStyle name="Normal 31 2 13 13 3" xfId="6254"/>
    <cellStyle name="Normal 31 2 13 14" xfId="6255"/>
    <cellStyle name="Normal 31 2 13 14 2" xfId="6256"/>
    <cellStyle name="Normal 31 2 13 15" xfId="6257"/>
    <cellStyle name="Normal 31 2 13 16" xfId="6258"/>
    <cellStyle name="Normal 31 2 13 17" xfId="6259"/>
    <cellStyle name="Normal 31 2 13 18" xfId="6260"/>
    <cellStyle name="Normal 31 2 13 2" xfId="6261"/>
    <cellStyle name="Normal 31 2 13 2 2" xfId="6262"/>
    <cellStyle name="Normal 31 2 13 2 2 2" xfId="6263"/>
    <cellStyle name="Normal 31 2 13 2 2 2 2" xfId="6264"/>
    <cellStyle name="Normal 31 2 13 2 2 3" xfId="6265"/>
    <cellStyle name="Normal 31 2 13 2 3" xfId="6266"/>
    <cellStyle name="Normal 31 2 13 2 3 2" xfId="6267"/>
    <cellStyle name="Normal 31 2 13 2 4" xfId="6268"/>
    <cellStyle name="Normal 31 2 13 2 5" xfId="6269"/>
    <cellStyle name="Normal 31 2 13 2 6" xfId="6270"/>
    <cellStyle name="Normal 31 2 13 2 7" xfId="6271"/>
    <cellStyle name="Normal 31 2 13 3" xfId="6272"/>
    <cellStyle name="Normal 31 2 13 3 2" xfId="6273"/>
    <cellStyle name="Normal 31 2 13 3 2 2" xfId="6274"/>
    <cellStyle name="Normal 31 2 13 3 2 2 2" xfId="6275"/>
    <cellStyle name="Normal 31 2 13 3 2 3" xfId="6276"/>
    <cellStyle name="Normal 31 2 13 3 3" xfId="6277"/>
    <cellStyle name="Normal 31 2 13 3 3 2" xfId="6278"/>
    <cellStyle name="Normal 31 2 13 3 4" xfId="6279"/>
    <cellStyle name="Normal 31 2 13 3 5" xfId="6280"/>
    <cellStyle name="Normal 31 2 13 3 6" xfId="6281"/>
    <cellStyle name="Normal 31 2 13 3 7" xfId="6282"/>
    <cellStyle name="Normal 31 2 13 4" xfId="6283"/>
    <cellStyle name="Normal 31 2 13 4 2" xfId="6284"/>
    <cellStyle name="Normal 31 2 13 4 2 2" xfId="6285"/>
    <cellStyle name="Normal 31 2 13 4 2 2 2" xfId="6286"/>
    <cellStyle name="Normal 31 2 13 4 2 3" xfId="6287"/>
    <cellStyle name="Normal 31 2 13 4 3" xfId="6288"/>
    <cellStyle name="Normal 31 2 13 4 3 2" xfId="6289"/>
    <cellStyle name="Normal 31 2 13 4 4" xfId="6290"/>
    <cellStyle name="Normal 31 2 13 4 5" xfId="6291"/>
    <cellStyle name="Normal 31 2 13 4 6" xfId="6292"/>
    <cellStyle name="Normal 31 2 13 4 7" xfId="6293"/>
    <cellStyle name="Normal 31 2 13 5" xfId="6294"/>
    <cellStyle name="Normal 31 2 13 5 2" xfId="6295"/>
    <cellStyle name="Normal 31 2 13 5 2 2" xfId="6296"/>
    <cellStyle name="Normal 31 2 13 5 2 2 2" xfId="6297"/>
    <cellStyle name="Normal 31 2 13 5 2 3" xfId="6298"/>
    <cellStyle name="Normal 31 2 13 5 3" xfId="6299"/>
    <cellStyle name="Normal 31 2 13 5 3 2" xfId="6300"/>
    <cellStyle name="Normal 31 2 13 5 4" xfId="6301"/>
    <cellStyle name="Normal 31 2 13 5 5" xfId="6302"/>
    <cellStyle name="Normal 31 2 13 5 6" xfId="6303"/>
    <cellStyle name="Normal 31 2 13 5 7" xfId="6304"/>
    <cellStyle name="Normal 31 2 13 6" xfId="6305"/>
    <cellStyle name="Normal 31 2 13 6 2" xfId="6306"/>
    <cellStyle name="Normal 31 2 13 6 2 2" xfId="6307"/>
    <cellStyle name="Normal 31 2 13 6 2 2 2" xfId="6308"/>
    <cellStyle name="Normal 31 2 13 6 2 3" xfId="6309"/>
    <cellStyle name="Normal 31 2 13 6 3" xfId="6310"/>
    <cellStyle name="Normal 31 2 13 6 3 2" xfId="6311"/>
    <cellStyle name="Normal 31 2 13 6 4" xfId="6312"/>
    <cellStyle name="Normal 31 2 13 6 5" xfId="6313"/>
    <cellStyle name="Normal 31 2 13 6 6" xfId="6314"/>
    <cellStyle name="Normal 31 2 13 6 7" xfId="6315"/>
    <cellStyle name="Normal 31 2 13 7" xfId="6316"/>
    <cellStyle name="Normal 31 2 13 7 2" xfId="6317"/>
    <cellStyle name="Normal 31 2 13 7 2 2" xfId="6318"/>
    <cellStyle name="Normal 31 2 13 7 2 2 2" xfId="6319"/>
    <cellStyle name="Normal 31 2 13 7 2 3" xfId="6320"/>
    <cellStyle name="Normal 31 2 13 7 3" xfId="6321"/>
    <cellStyle name="Normal 31 2 13 7 3 2" xfId="6322"/>
    <cellStyle name="Normal 31 2 13 7 4" xfId="6323"/>
    <cellStyle name="Normal 31 2 13 7 5" xfId="6324"/>
    <cellStyle name="Normal 31 2 13 7 6" xfId="6325"/>
    <cellStyle name="Normal 31 2 13 7 7" xfId="6326"/>
    <cellStyle name="Normal 31 2 13 8" xfId="6327"/>
    <cellStyle name="Normal 31 2 13 8 2" xfId="6328"/>
    <cellStyle name="Normal 31 2 13 8 2 2" xfId="6329"/>
    <cellStyle name="Normal 31 2 13 8 2 2 2" xfId="6330"/>
    <cellStyle name="Normal 31 2 13 8 2 3" xfId="6331"/>
    <cellStyle name="Normal 31 2 13 8 3" xfId="6332"/>
    <cellStyle name="Normal 31 2 13 8 3 2" xfId="6333"/>
    <cellStyle name="Normal 31 2 13 8 4" xfId="6334"/>
    <cellStyle name="Normal 31 2 13 8 5" xfId="6335"/>
    <cellStyle name="Normal 31 2 13 8 6" xfId="6336"/>
    <cellStyle name="Normal 31 2 13 8 7" xfId="6337"/>
    <cellStyle name="Normal 31 2 13 9" xfId="6338"/>
    <cellStyle name="Normal 31 2 13 9 2" xfId="6339"/>
    <cellStyle name="Normal 31 2 13 9 2 2" xfId="6340"/>
    <cellStyle name="Normal 31 2 13 9 2 2 2" xfId="6341"/>
    <cellStyle name="Normal 31 2 13 9 2 3" xfId="6342"/>
    <cellStyle name="Normal 31 2 13 9 3" xfId="6343"/>
    <cellStyle name="Normal 31 2 13 9 3 2" xfId="6344"/>
    <cellStyle name="Normal 31 2 13 9 4" xfId="6345"/>
    <cellStyle name="Normal 31 2 13 9 5" xfId="6346"/>
    <cellStyle name="Normal 31 2 13 9 6" xfId="6347"/>
    <cellStyle name="Normal 31 2 13 9 7" xfId="6348"/>
    <cellStyle name="Normal 31 2 14" xfId="6349"/>
    <cellStyle name="Normal 31 2 14 2" xfId="6350"/>
    <cellStyle name="Normal 31 2 14 2 2" xfId="6351"/>
    <cellStyle name="Normal 31 2 14 2 2 2" xfId="6352"/>
    <cellStyle name="Normal 31 2 14 2 3" xfId="6353"/>
    <cellStyle name="Normal 31 2 14 3" xfId="6354"/>
    <cellStyle name="Normal 31 2 14 3 2" xfId="6355"/>
    <cellStyle name="Normal 31 2 14 4" xfId="6356"/>
    <cellStyle name="Normal 31 2 14 5" xfId="6357"/>
    <cellStyle name="Normal 31 2 14 6" xfId="6358"/>
    <cellStyle name="Normal 31 2 14 7" xfId="6359"/>
    <cellStyle name="Normal 31 2 15" xfId="6360"/>
    <cellStyle name="Normal 31 2 15 2" xfId="6361"/>
    <cellStyle name="Normal 31 2 15 2 2" xfId="6362"/>
    <cellStyle name="Normal 31 2 15 2 2 2" xfId="6363"/>
    <cellStyle name="Normal 31 2 15 2 3" xfId="6364"/>
    <cellStyle name="Normal 31 2 15 3" xfId="6365"/>
    <cellStyle name="Normal 31 2 15 3 2" xfId="6366"/>
    <cellStyle name="Normal 31 2 15 4" xfId="6367"/>
    <cellStyle name="Normal 31 2 15 5" xfId="6368"/>
    <cellStyle name="Normal 31 2 15 6" xfId="6369"/>
    <cellStyle name="Normal 31 2 15 7" xfId="6370"/>
    <cellStyle name="Normal 31 2 16" xfId="6371"/>
    <cellStyle name="Normal 31 2 16 2" xfId="6372"/>
    <cellStyle name="Normal 31 2 16 2 2" xfId="6373"/>
    <cellStyle name="Normal 31 2 16 2 2 2" xfId="6374"/>
    <cellStyle name="Normal 31 2 16 2 3" xfId="6375"/>
    <cellStyle name="Normal 31 2 16 3" xfId="6376"/>
    <cellStyle name="Normal 31 2 16 3 2" xfId="6377"/>
    <cellStyle name="Normal 31 2 16 4" xfId="6378"/>
    <cellStyle name="Normal 31 2 16 5" xfId="6379"/>
    <cellStyle name="Normal 31 2 16 6" xfId="6380"/>
    <cellStyle name="Normal 31 2 16 7" xfId="6381"/>
    <cellStyle name="Normal 31 2 17" xfId="6382"/>
    <cellStyle name="Normal 31 2 17 2" xfId="6383"/>
    <cellStyle name="Normal 31 2 17 2 2" xfId="6384"/>
    <cellStyle name="Normal 31 2 17 2 2 2" xfId="6385"/>
    <cellStyle name="Normal 31 2 17 2 3" xfId="6386"/>
    <cellStyle name="Normal 31 2 17 3" xfId="6387"/>
    <cellStyle name="Normal 31 2 17 3 2" xfId="6388"/>
    <cellStyle name="Normal 31 2 17 4" xfId="6389"/>
    <cellStyle name="Normal 31 2 17 5" xfId="6390"/>
    <cellStyle name="Normal 31 2 17 6" xfId="6391"/>
    <cellStyle name="Normal 31 2 17 7" xfId="6392"/>
    <cellStyle name="Normal 31 2 18" xfId="6393"/>
    <cellStyle name="Normal 31 2 18 2" xfId="6394"/>
    <cellStyle name="Normal 31 2 18 2 2" xfId="6395"/>
    <cellStyle name="Normal 31 2 18 2 2 2" xfId="6396"/>
    <cellStyle name="Normal 31 2 18 2 3" xfId="6397"/>
    <cellStyle name="Normal 31 2 18 3" xfId="6398"/>
    <cellStyle name="Normal 31 2 18 3 2" xfId="6399"/>
    <cellStyle name="Normal 31 2 18 4" xfId="6400"/>
    <cellStyle name="Normal 31 2 18 5" xfId="6401"/>
    <cellStyle name="Normal 31 2 18 6" xfId="6402"/>
    <cellStyle name="Normal 31 2 18 7" xfId="6403"/>
    <cellStyle name="Normal 31 2 19" xfId="6404"/>
    <cellStyle name="Normal 31 2 19 2" xfId="6405"/>
    <cellStyle name="Normal 31 2 19 2 2" xfId="6406"/>
    <cellStyle name="Normal 31 2 19 2 2 2" xfId="6407"/>
    <cellStyle name="Normal 31 2 19 2 3" xfId="6408"/>
    <cellStyle name="Normal 31 2 19 3" xfId="6409"/>
    <cellStyle name="Normal 31 2 19 3 2" xfId="6410"/>
    <cellStyle name="Normal 31 2 19 4" xfId="6411"/>
    <cellStyle name="Normal 31 2 19 5" xfId="6412"/>
    <cellStyle name="Normal 31 2 19 6" xfId="6413"/>
    <cellStyle name="Normal 31 2 19 7" xfId="6414"/>
    <cellStyle name="Normal 31 2 2" xfId="6415"/>
    <cellStyle name="Normal 31 2 2 10" xfId="6416"/>
    <cellStyle name="Normal 31 2 2 10 10" xfId="6417"/>
    <cellStyle name="Normal 31 2 2 10 10 2" xfId="6418"/>
    <cellStyle name="Normal 31 2 2 10 10 2 2" xfId="6419"/>
    <cellStyle name="Normal 31 2 2 10 10 2 2 2" xfId="6420"/>
    <cellStyle name="Normal 31 2 2 10 10 2 3" xfId="6421"/>
    <cellStyle name="Normal 31 2 2 10 10 3" xfId="6422"/>
    <cellStyle name="Normal 31 2 2 10 10 3 2" xfId="6423"/>
    <cellStyle name="Normal 31 2 2 10 10 4" xfId="6424"/>
    <cellStyle name="Normal 31 2 2 10 10 5" xfId="6425"/>
    <cellStyle name="Normal 31 2 2 10 10 6" xfId="6426"/>
    <cellStyle name="Normal 31 2 2 10 10 7" xfId="6427"/>
    <cellStyle name="Normal 31 2 2 10 11" xfId="6428"/>
    <cellStyle name="Normal 31 2 2 10 11 2" xfId="6429"/>
    <cellStyle name="Normal 31 2 2 10 11 2 2" xfId="6430"/>
    <cellStyle name="Normal 31 2 2 10 11 2 2 2" xfId="6431"/>
    <cellStyle name="Normal 31 2 2 10 11 2 3" xfId="6432"/>
    <cellStyle name="Normal 31 2 2 10 11 3" xfId="6433"/>
    <cellStyle name="Normal 31 2 2 10 11 3 2" xfId="6434"/>
    <cellStyle name="Normal 31 2 2 10 11 4" xfId="6435"/>
    <cellStyle name="Normal 31 2 2 10 11 5" xfId="6436"/>
    <cellStyle name="Normal 31 2 2 10 11 6" xfId="6437"/>
    <cellStyle name="Normal 31 2 2 10 11 7" xfId="6438"/>
    <cellStyle name="Normal 31 2 2 10 12" xfId="6439"/>
    <cellStyle name="Normal 31 2 2 10 12 2" xfId="6440"/>
    <cellStyle name="Normal 31 2 2 10 12 2 2" xfId="6441"/>
    <cellStyle name="Normal 31 2 2 10 12 2 2 2" xfId="6442"/>
    <cellStyle name="Normal 31 2 2 10 12 2 3" xfId="6443"/>
    <cellStyle name="Normal 31 2 2 10 12 3" xfId="6444"/>
    <cellStyle name="Normal 31 2 2 10 12 3 2" xfId="6445"/>
    <cellStyle name="Normal 31 2 2 10 12 4" xfId="6446"/>
    <cellStyle name="Normal 31 2 2 10 12 5" xfId="6447"/>
    <cellStyle name="Normal 31 2 2 10 12 6" xfId="6448"/>
    <cellStyle name="Normal 31 2 2 10 12 7" xfId="6449"/>
    <cellStyle name="Normal 31 2 2 10 13" xfId="6450"/>
    <cellStyle name="Normal 31 2 2 10 13 2" xfId="6451"/>
    <cellStyle name="Normal 31 2 2 10 13 2 2" xfId="6452"/>
    <cellStyle name="Normal 31 2 2 10 13 3" xfId="6453"/>
    <cellStyle name="Normal 31 2 2 10 14" xfId="6454"/>
    <cellStyle name="Normal 31 2 2 10 14 2" xfId="6455"/>
    <cellStyle name="Normal 31 2 2 10 15" xfId="6456"/>
    <cellStyle name="Normal 31 2 2 10 16" xfId="6457"/>
    <cellStyle name="Normal 31 2 2 10 17" xfId="6458"/>
    <cellStyle name="Normal 31 2 2 10 18" xfId="6459"/>
    <cellStyle name="Normal 31 2 2 10 2" xfId="6460"/>
    <cellStyle name="Normal 31 2 2 10 2 2" xfId="6461"/>
    <cellStyle name="Normal 31 2 2 10 2 2 2" xfId="6462"/>
    <cellStyle name="Normal 31 2 2 10 2 2 2 2" xfId="6463"/>
    <cellStyle name="Normal 31 2 2 10 2 2 3" xfId="6464"/>
    <cellStyle name="Normal 31 2 2 10 2 3" xfId="6465"/>
    <cellStyle name="Normal 31 2 2 10 2 3 2" xfId="6466"/>
    <cellStyle name="Normal 31 2 2 10 2 4" xfId="6467"/>
    <cellStyle name="Normal 31 2 2 10 2 5" xfId="6468"/>
    <cellStyle name="Normal 31 2 2 10 2 6" xfId="6469"/>
    <cellStyle name="Normal 31 2 2 10 2 7" xfId="6470"/>
    <cellStyle name="Normal 31 2 2 10 3" xfId="6471"/>
    <cellStyle name="Normal 31 2 2 10 3 2" xfId="6472"/>
    <cellStyle name="Normal 31 2 2 10 3 2 2" xfId="6473"/>
    <cellStyle name="Normal 31 2 2 10 3 2 2 2" xfId="6474"/>
    <cellStyle name="Normal 31 2 2 10 3 2 3" xfId="6475"/>
    <cellStyle name="Normal 31 2 2 10 3 3" xfId="6476"/>
    <cellStyle name="Normal 31 2 2 10 3 3 2" xfId="6477"/>
    <cellStyle name="Normal 31 2 2 10 3 4" xfId="6478"/>
    <cellStyle name="Normal 31 2 2 10 3 5" xfId="6479"/>
    <cellStyle name="Normal 31 2 2 10 3 6" xfId="6480"/>
    <cellStyle name="Normal 31 2 2 10 3 7" xfId="6481"/>
    <cellStyle name="Normal 31 2 2 10 4" xfId="6482"/>
    <cellStyle name="Normal 31 2 2 10 4 2" xfId="6483"/>
    <cellStyle name="Normal 31 2 2 10 4 2 2" xfId="6484"/>
    <cellStyle name="Normal 31 2 2 10 4 2 2 2" xfId="6485"/>
    <cellStyle name="Normal 31 2 2 10 4 2 3" xfId="6486"/>
    <cellStyle name="Normal 31 2 2 10 4 3" xfId="6487"/>
    <cellStyle name="Normal 31 2 2 10 4 3 2" xfId="6488"/>
    <cellStyle name="Normal 31 2 2 10 4 4" xfId="6489"/>
    <cellStyle name="Normal 31 2 2 10 4 5" xfId="6490"/>
    <cellStyle name="Normal 31 2 2 10 4 6" xfId="6491"/>
    <cellStyle name="Normal 31 2 2 10 4 7" xfId="6492"/>
    <cellStyle name="Normal 31 2 2 10 5" xfId="6493"/>
    <cellStyle name="Normal 31 2 2 10 5 2" xfId="6494"/>
    <cellStyle name="Normal 31 2 2 10 5 2 2" xfId="6495"/>
    <cellStyle name="Normal 31 2 2 10 5 2 2 2" xfId="6496"/>
    <cellStyle name="Normal 31 2 2 10 5 2 3" xfId="6497"/>
    <cellStyle name="Normal 31 2 2 10 5 3" xfId="6498"/>
    <cellStyle name="Normal 31 2 2 10 5 3 2" xfId="6499"/>
    <cellStyle name="Normal 31 2 2 10 5 4" xfId="6500"/>
    <cellStyle name="Normal 31 2 2 10 5 5" xfId="6501"/>
    <cellStyle name="Normal 31 2 2 10 5 6" xfId="6502"/>
    <cellStyle name="Normal 31 2 2 10 5 7" xfId="6503"/>
    <cellStyle name="Normal 31 2 2 10 6" xfId="6504"/>
    <cellStyle name="Normal 31 2 2 10 6 2" xfId="6505"/>
    <cellStyle name="Normal 31 2 2 10 6 2 2" xfId="6506"/>
    <cellStyle name="Normal 31 2 2 10 6 2 2 2" xfId="6507"/>
    <cellStyle name="Normal 31 2 2 10 6 2 3" xfId="6508"/>
    <cellStyle name="Normal 31 2 2 10 6 3" xfId="6509"/>
    <cellStyle name="Normal 31 2 2 10 6 3 2" xfId="6510"/>
    <cellStyle name="Normal 31 2 2 10 6 4" xfId="6511"/>
    <cellStyle name="Normal 31 2 2 10 6 5" xfId="6512"/>
    <cellStyle name="Normal 31 2 2 10 6 6" xfId="6513"/>
    <cellStyle name="Normal 31 2 2 10 6 7" xfId="6514"/>
    <cellStyle name="Normal 31 2 2 10 7" xfId="6515"/>
    <cellStyle name="Normal 31 2 2 10 7 2" xfId="6516"/>
    <cellStyle name="Normal 31 2 2 10 7 2 2" xfId="6517"/>
    <cellStyle name="Normal 31 2 2 10 7 2 2 2" xfId="6518"/>
    <cellStyle name="Normal 31 2 2 10 7 2 3" xfId="6519"/>
    <cellStyle name="Normal 31 2 2 10 7 3" xfId="6520"/>
    <cellStyle name="Normal 31 2 2 10 7 3 2" xfId="6521"/>
    <cellStyle name="Normal 31 2 2 10 7 4" xfId="6522"/>
    <cellStyle name="Normal 31 2 2 10 7 5" xfId="6523"/>
    <cellStyle name="Normal 31 2 2 10 7 6" xfId="6524"/>
    <cellStyle name="Normal 31 2 2 10 7 7" xfId="6525"/>
    <cellStyle name="Normal 31 2 2 10 8" xfId="6526"/>
    <cellStyle name="Normal 31 2 2 10 8 2" xfId="6527"/>
    <cellStyle name="Normal 31 2 2 10 8 2 2" xfId="6528"/>
    <cellStyle name="Normal 31 2 2 10 8 2 2 2" xfId="6529"/>
    <cellStyle name="Normal 31 2 2 10 8 2 3" xfId="6530"/>
    <cellStyle name="Normal 31 2 2 10 8 3" xfId="6531"/>
    <cellStyle name="Normal 31 2 2 10 8 3 2" xfId="6532"/>
    <cellStyle name="Normal 31 2 2 10 8 4" xfId="6533"/>
    <cellStyle name="Normal 31 2 2 10 8 5" xfId="6534"/>
    <cellStyle name="Normal 31 2 2 10 8 6" xfId="6535"/>
    <cellStyle name="Normal 31 2 2 10 8 7" xfId="6536"/>
    <cellStyle name="Normal 31 2 2 10 9" xfId="6537"/>
    <cellStyle name="Normal 31 2 2 10 9 2" xfId="6538"/>
    <cellStyle name="Normal 31 2 2 10 9 2 2" xfId="6539"/>
    <cellStyle name="Normal 31 2 2 10 9 2 2 2" xfId="6540"/>
    <cellStyle name="Normal 31 2 2 10 9 2 3" xfId="6541"/>
    <cellStyle name="Normal 31 2 2 10 9 3" xfId="6542"/>
    <cellStyle name="Normal 31 2 2 10 9 3 2" xfId="6543"/>
    <cellStyle name="Normal 31 2 2 10 9 4" xfId="6544"/>
    <cellStyle name="Normal 31 2 2 10 9 5" xfId="6545"/>
    <cellStyle name="Normal 31 2 2 10 9 6" xfId="6546"/>
    <cellStyle name="Normal 31 2 2 10 9 7" xfId="6547"/>
    <cellStyle name="Normal 31 2 2 100" xfId="6548"/>
    <cellStyle name="Normal 31 2 2 101" xfId="6549"/>
    <cellStyle name="Normal 31 2 2 102" xfId="6550"/>
    <cellStyle name="Normal 31 2 2 103" xfId="6551"/>
    <cellStyle name="Normal 31 2 2 11" xfId="6552"/>
    <cellStyle name="Normal 31 2 2 11 10" xfId="6553"/>
    <cellStyle name="Normal 31 2 2 11 10 2" xfId="6554"/>
    <cellStyle name="Normal 31 2 2 11 10 2 2" xfId="6555"/>
    <cellStyle name="Normal 31 2 2 11 10 2 2 2" xfId="6556"/>
    <cellStyle name="Normal 31 2 2 11 10 2 3" xfId="6557"/>
    <cellStyle name="Normal 31 2 2 11 10 3" xfId="6558"/>
    <cellStyle name="Normal 31 2 2 11 10 3 2" xfId="6559"/>
    <cellStyle name="Normal 31 2 2 11 10 4" xfId="6560"/>
    <cellStyle name="Normal 31 2 2 11 10 5" xfId="6561"/>
    <cellStyle name="Normal 31 2 2 11 10 6" xfId="6562"/>
    <cellStyle name="Normal 31 2 2 11 10 7" xfId="6563"/>
    <cellStyle name="Normal 31 2 2 11 11" xfId="6564"/>
    <cellStyle name="Normal 31 2 2 11 11 2" xfId="6565"/>
    <cellStyle name="Normal 31 2 2 11 11 2 2" xfId="6566"/>
    <cellStyle name="Normal 31 2 2 11 11 2 2 2" xfId="6567"/>
    <cellStyle name="Normal 31 2 2 11 11 2 3" xfId="6568"/>
    <cellStyle name="Normal 31 2 2 11 11 3" xfId="6569"/>
    <cellStyle name="Normal 31 2 2 11 11 3 2" xfId="6570"/>
    <cellStyle name="Normal 31 2 2 11 11 4" xfId="6571"/>
    <cellStyle name="Normal 31 2 2 11 11 5" xfId="6572"/>
    <cellStyle name="Normal 31 2 2 11 11 6" xfId="6573"/>
    <cellStyle name="Normal 31 2 2 11 11 7" xfId="6574"/>
    <cellStyle name="Normal 31 2 2 11 12" xfId="6575"/>
    <cellStyle name="Normal 31 2 2 11 12 2" xfId="6576"/>
    <cellStyle name="Normal 31 2 2 11 12 2 2" xfId="6577"/>
    <cellStyle name="Normal 31 2 2 11 12 2 2 2" xfId="6578"/>
    <cellStyle name="Normal 31 2 2 11 12 2 3" xfId="6579"/>
    <cellStyle name="Normal 31 2 2 11 12 3" xfId="6580"/>
    <cellStyle name="Normal 31 2 2 11 12 3 2" xfId="6581"/>
    <cellStyle name="Normal 31 2 2 11 12 4" xfId="6582"/>
    <cellStyle name="Normal 31 2 2 11 12 5" xfId="6583"/>
    <cellStyle name="Normal 31 2 2 11 12 6" xfId="6584"/>
    <cellStyle name="Normal 31 2 2 11 12 7" xfId="6585"/>
    <cellStyle name="Normal 31 2 2 11 13" xfId="6586"/>
    <cellStyle name="Normal 31 2 2 11 13 2" xfId="6587"/>
    <cellStyle name="Normal 31 2 2 11 13 2 2" xfId="6588"/>
    <cellStyle name="Normal 31 2 2 11 13 3" xfId="6589"/>
    <cellStyle name="Normal 31 2 2 11 14" xfId="6590"/>
    <cellStyle name="Normal 31 2 2 11 14 2" xfId="6591"/>
    <cellStyle name="Normal 31 2 2 11 15" xfId="6592"/>
    <cellStyle name="Normal 31 2 2 11 16" xfId="6593"/>
    <cellStyle name="Normal 31 2 2 11 17" xfId="6594"/>
    <cellStyle name="Normal 31 2 2 11 18" xfId="6595"/>
    <cellStyle name="Normal 31 2 2 11 2" xfId="6596"/>
    <cellStyle name="Normal 31 2 2 11 2 2" xfId="6597"/>
    <cellStyle name="Normal 31 2 2 11 2 2 2" xfId="6598"/>
    <cellStyle name="Normal 31 2 2 11 2 2 2 2" xfId="6599"/>
    <cellStyle name="Normal 31 2 2 11 2 2 3" xfId="6600"/>
    <cellStyle name="Normal 31 2 2 11 2 3" xfId="6601"/>
    <cellStyle name="Normal 31 2 2 11 2 3 2" xfId="6602"/>
    <cellStyle name="Normal 31 2 2 11 2 4" xfId="6603"/>
    <cellStyle name="Normal 31 2 2 11 2 5" xfId="6604"/>
    <cellStyle name="Normal 31 2 2 11 2 6" xfId="6605"/>
    <cellStyle name="Normal 31 2 2 11 2 7" xfId="6606"/>
    <cellStyle name="Normal 31 2 2 11 3" xfId="6607"/>
    <cellStyle name="Normal 31 2 2 11 3 2" xfId="6608"/>
    <cellStyle name="Normal 31 2 2 11 3 2 2" xfId="6609"/>
    <cellStyle name="Normal 31 2 2 11 3 2 2 2" xfId="6610"/>
    <cellStyle name="Normal 31 2 2 11 3 2 3" xfId="6611"/>
    <cellStyle name="Normal 31 2 2 11 3 3" xfId="6612"/>
    <cellStyle name="Normal 31 2 2 11 3 3 2" xfId="6613"/>
    <cellStyle name="Normal 31 2 2 11 3 4" xfId="6614"/>
    <cellStyle name="Normal 31 2 2 11 3 5" xfId="6615"/>
    <cellStyle name="Normal 31 2 2 11 3 6" xfId="6616"/>
    <cellStyle name="Normal 31 2 2 11 3 7" xfId="6617"/>
    <cellStyle name="Normal 31 2 2 11 4" xfId="6618"/>
    <cellStyle name="Normal 31 2 2 11 4 2" xfId="6619"/>
    <cellStyle name="Normal 31 2 2 11 4 2 2" xfId="6620"/>
    <cellStyle name="Normal 31 2 2 11 4 2 2 2" xfId="6621"/>
    <cellStyle name="Normal 31 2 2 11 4 2 3" xfId="6622"/>
    <cellStyle name="Normal 31 2 2 11 4 3" xfId="6623"/>
    <cellStyle name="Normal 31 2 2 11 4 3 2" xfId="6624"/>
    <cellStyle name="Normal 31 2 2 11 4 4" xfId="6625"/>
    <cellStyle name="Normal 31 2 2 11 4 5" xfId="6626"/>
    <cellStyle name="Normal 31 2 2 11 4 6" xfId="6627"/>
    <cellStyle name="Normal 31 2 2 11 4 7" xfId="6628"/>
    <cellStyle name="Normal 31 2 2 11 5" xfId="6629"/>
    <cellStyle name="Normal 31 2 2 11 5 2" xfId="6630"/>
    <cellStyle name="Normal 31 2 2 11 5 2 2" xfId="6631"/>
    <cellStyle name="Normal 31 2 2 11 5 2 2 2" xfId="6632"/>
    <cellStyle name="Normal 31 2 2 11 5 2 3" xfId="6633"/>
    <cellStyle name="Normal 31 2 2 11 5 3" xfId="6634"/>
    <cellStyle name="Normal 31 2 2 11 5 3 2" xfId="6635"/>
    <cellStyle name="Normal 31 2 2 11 5 4" xfId="6636"/>
    <cellStyle name="Normal 31 2 2 11 5 5" xfId="6637"/>
    <cellStyle name="Normal 31 2 2 11 5 6" xfId="6638"/>
    <cellStyle name="Normal 31 2 2 11 5 7" xfId="6639"/>
    <cellStyle name="Normal 31 2 2 11 6" xfId="6640"/>
    <cellStyle name="Normal 31 2 2 11 6 2" xfId="6641"/>
    <cellStyle name="Normal 31 2 2 11 6 2 2" xfId="6642"/>
    <cellStyle name="Normal 31 2 2 11 6 2 2 2" xfId="6643"/>
    <cellStyle name="Normal 31 2 2 11 6 2 3" xfId="6644"/>
    <cellStyle name="Normal 31 2 2 11 6 3" xfId="6645"/>
    <cellStyle name="Normal 31 2 2 11 6 3 2" xfId="6646"/>
    <cellStyle name="Normal 31 2 2 11 6 4" xfId="6647"/>
    <cellStyle name="Normal 31 2 2 11 6 5" xfId="6648"/>
    <cellStyle name="Normal 31 2 2 11 6 6" xfId="6649"/>
    <cellStyle name="Normal 31 2 2 11 6 7" xfId="6650"/>
    <cellStyle name="Normal 31 2 2 11 7" xfId="6651"/>
    <cellStyle name="Normal 31 2 2 11 7 2" xfId="6652"/>
    <cellStyle name="Normal 31 2 2 11 7 2 2" xfId="6653"/>
    <cellStyle name="Normal 31 2 2 11 7 2 2 2" xfId="6654"/>
    <cellStyle name="Normal 31 2 2 11 7 2 3" xfId="6655"/>
    <cellStyle name="Normal 31 2 2 11 7 3" xfId="6656"/>
    <cellStyle name="Normal 31 2 2 11 7 3 2" xfId="6657"/>
    <cellStyle name="Normal 31 2 2 11 7 4" xfId="6658"/>
    <cellStyle name="Normal 31 2 2 11 7 5" xfId="6659"/>
    <cellStyle name="Normal 31 2 2 11 7 6" xfId="6660"/>
    <cellStyle name="Normal 31 2 2 11 7 7" xfId="6661"/>
    <cellStyle name="Normal 31 2 2 11 8" xfId="6662"/>
    <cellStyle name="Normal 31 2 2 11 8 2" xfId="6663"/>
    <cellStyle name="Normal 31 2 2 11 8 2 2" xfId="6664"/>
    <cellStyle name="Normal 31 2 2 11 8 2 2 2" xfId="6665"/>
    <cellStyle name="Normal 31 2 2 11 8 2 3" xfId="6666"/>
    <cellStyle name="Normal 31 2 2 11 8 3" xfId="6667"/>
    <cellStyle name="Normal 31 2 2 11 8 3 2" xfId="6668"/>
    <cellStyle name="Normal 31 2 2 11 8 4" xfId="6669"/>
    <cellStyle name="Normal 31 2 2 11 8 5" xfId="6670"/>
    <cellStyle name="Normal 31 2 2 11 8 6" xfId="6671"/>
    <cellStyle name="Normal 31 2 2 11 8 7" xfId="6672"/>
    <cellStyle name="Normal 31 2 2 11 9" xfId="6673"/>
    <cellStyle name="Normal 31 2 2 11 9 2" xfId="6674"/>
    <cellStyle name="Normal 31 2 2 11 9 2 2" xfId="6675"/>
    <cellStyle name="Normal 31 2 2 11 9 2 2 2" xfId="6676"/>
    <cellStyle name="Normal 31 2 2 11 9 2 3" xfId="6677"/>
    <cellStyle name="Normal 31 2 2 11 9 3" xfId="6678"/>
    <cellStyle name="Normal 31 2 2 11 9 3 2" xfId="6679"/>
    <cellStyle name="Normal 31 2 2 11 9 4" xfId="6680"/>
    <cellStyle name="Normal 31 2 2 11 9 5" xfId="6681"/>
    <cellStyle name="Normal 31 2 2 11 9 6" xfId="6682"/>
    <cellStyle name="Normal 31 2 2 11 9 7" xfId="6683"/>
    <cellStyle name="Normal 31 2 2 12" xfId="6684"/>
    <cellStyle name="Normal 31 2 2 12 2" xfId="6685"/>
    <cellStyle name="Normal 31 2 2 12 2 2" xfId="6686"/>
    <cellStyle name="Normal 31 2 2 12 2 2 2" xfId="6687"/>
    <cellStyle name="Normal 31 2 2 12 2 3" xfId="6688"/>
    <cellStyle name="Normal 31 2 2 12 3" xfId="6689"/>
    <cellStyle name="Normal 31 2 2 12 3 2" xfId="6690"/>
    <cellStyle name="Normal 31 2 2 12 4" xfId="6691"/>
    <cellStyle name="Normal 31 2 2 12 5" xfId="6692"/>
    <cellStyle name="Normal 31 2 2 12 6" xfId="6693"/>
    <cellStyle name="Normal 31 2 2 12 7" xfId="6694"/>
    <cellStyle name="Normal 31 2 2 13" xfId="6695"/>
    <cellStyle name="Normal 31 2 2 13 2" xfId="6696"/>
    <cellStyle name="Normal 31 2 2 13 2 2" xfId="6697"/>
    <cellStyle name="Normal 31 2 2 13 2 2 2" xfId="6698"/>
    <cellStyle name="Normal 31 2 2 13 2 3" xfId="6699"/>
    <cellStyle name="Normal 31 2 2 13 3" xfId="6700"/>
    <cellStyle name="Normal 31 2 2 13 3 2" xfId="6701"/>
    <cellStyle name="Normal 31 2 2 13 4" xfId="6702"/>
    <cellStyle name="Normal 31 2 2 13 5" xfId="6703"/>
    <cellStyle name="Normal 31 2 2 13 6" xfId="6704"/>
    <cellStyle name="Normal 31 2 2 13 7" xfId="6705"/>
    <cellStyle name="Normal 31 2 2 14" xfId="6706"/>
    <cellStyle name="Normal 31 2 2 14 2" xfId="6707"/>
    <cellStyle name="Normal 31 2 2 14 2 2" xfId="6708"/>
    <cellStyle name="Normal 31 2 2 14 2 2 2" xfId="6709"/>
    <cellStyle name="Normal 31 2 2 14 2 3" xfId="6710"/>
    <cellStyle name="Normal 31 2 2 14 3" xfId="6711"/>
    <cellStyle name="Normal 31 2 2 14 3 2" xfId="6712"/>
    <cellStyle name="Normal 31 2 2 14 4" xfId="6713"/>
    <cellStyle name="Normal 31 2 2 14 5" xfId="6714"/>
    <cellStyle name="Normal 31 2 2 14 6" xfId="6715"/>
    <cellStyle name="Normal 31 2 2 14 7" xfId="6716"/>
    <cellStyle name="Normal 31 2 2 15" xfId="6717"/>
    <cellStyle name="Normal 31 2 2 15 2" xfId="6718"/>
    <cellStyle name="Normal 31 2 2 15 2 2" xfId="6719"/>
    <cellStyle name="Normal 31 2 2 15 2 2 2" xfId="6720"/>
    <cellStyle name="Normal 31 2 2 15 2 3" xfId="6721"/>
    <cellStyle name="Normal 31 2 2 15 3" xfId="6722"/>
    <cellStyle name="Normal 31 2 2 15 3 2" xfId="6723"/>
    <cellStyle name="Normal 31 2 2 15 4" xfId="6724"/>
    <cellStyle name="Normal 31 2 2 15 5" xfId="6725"/>
    <cellStyle name="Normal 31 2 2 15 6" xfId="6726"/>
    <cellStyle name="Normal 31 2 2 15 7" xfId="6727"/>
    <cellStyle name="Normal 31 2 2 16" xfId="6728"/>
    <cellStyle name="Normal 31 2 2 16 2" xfId="6729"/>
    <cellStyle name="Normal 31 2 2 16 2 2" xfId="6730"/>
    <cellStyle name="Normal 31 2 2 16 2 2 2" xfId="6731"/>
    <cellStyle name="Normal 31 2 2 16 2 3" xfId="6732"/>
    <cellStyle name="Normal 31 2 2 16 3" xfId="6733"/>
    <cellStyle name="Normal 31 2 2 16 3 2" xfId="6734"/>
    <cellStyle name="Normal 31 2 2 16 4" xfId="6735"/>
    <cellStyle name="Normal 31 2 2 16 5" xfId="6736"/>
    <cellStyle name="Normal 31 2 2 16 6" xfId="6737"/>
    <cellStyle name="Normal 31 2 2 16 7" xfId="6738"/>
    <cellStyle name="Normal 31 2 2 17" xfId="6739"/>
    <cellStyle name="Normal 31 2 2 17 2" xfId="6740"/>
    <cellStyle name="Normal 31 2 2 17 2 2" xfId="6741"/>
    <cellStyle name="Normal 31 2 2 17 2 2 2" xfId="6742"/>
    <cellStyle name="Normal 31 2 2 17 2 3" xfId="6743"/>
    <cellStyle name="Normal 31 2 2 17 3" xfId="6744"/>
    <cellStyle name="Normal 31 2 2 17 3 2" xfId="6745"/>
    <cellStyle name="Normal 31 2 2 17 4" xfId="6746"/>
    <cellStyle name="Normal 31 2 2 17 5" xfId="6747"/>
    <cellStyle name="Normal 31 2 2 17 6" xfId="6748"/>
    <cellStyle name="Normal 31 2 2 17 7" xfId="6749"/>
    <cellStyle name="Normal 31 2 2 18" xfId="6750"/>
    <cellStyle name="Normal 31 2 2 18 2" xfId="6751"/>
    <cellStyle name="Normal 31 2 2 18 2 2" xfId="6752"/>
    <cellStyle name="Normal 31 2 2 18 2 2 2" xfId="6753"/>
    <cellStyle name="Normal 31 2 2 18 2 3" xfId="6754"/>
    <cellStyle name="Normal 31 2 2 18 3" xfId="6755"/>
    <cellStyle name="Normal 31 2 2 18 3 2" xfId="6756"/>
    <cellStyle name="Normal 31 2 2 18 4" xfId="6757"/>
    <cellStyle name="Normal 31 2 2 18 5" xfId="6758"/>
    <cellStyle name="Normal 31 2 2 18 6" xfId="6759"/>
    <cellStyle name="Normal 31 2 2 18 7" xfId="6760"/>
    <cellStyle name="Normal 31 2 2 19" xfId="6761"/>
    <cellStyle name="Normal 31 2 2 19 2" xfId="6762"/>
    <cellStyle name="Normal 31 2 2 19 2 2" xfId="6763"/>
    <cellStyle name="Normal 31 2 2 19 2 2 2" xfId="6764"/>
    <cellStyle name="Normal 31 2 2 19 2 3" xfId="6765"/>
    <cellStyle name="Normal 31 2 2 19 3" xfId="6766"/>
    <cellStyle name="Normal 31 2 2 19 3 2" xfId="6767"/>
    <cellStyle name="Normal 31 2 2 19 4" xfId="6768"/>
    <cellStyle name="Normal 31 2 2 19 5" xfId="6769"/>
    <cellStyle name="Normal 31 2 2 19 6" xfId="6770"/>
    <cellStyle name="Normal 31 2 2 19 7" xfId="6771"/>
    <cellStyle name="Normal 31 2 2 2" xfId="6772"/>
    <cellStyle name="Normal 31 2 2 2 10" xfId="6773"/>
    <cellStyle name="Normal 31 2 2 2 11" xfId="6774"/>
    <cellStyle name="Normal 31 2 2 2 12" xfId="6775"/>
    <cellStyle name="Normal 31 2 2 2 13" xfId="6776"/>
    <cellStyle name="Normal 31 2 2 2 2" xfId="6777"/>
    <cellStyle name="Normal 31 2 2 2 2 2" xfId="6778"/>
    <cellStyle name="Normal 31 2 2 2 2 2 2" xfId="6779"/>
    <cellStyle name="Normal 31 2 2 2 2 2 3" xfId="6780"/>
    <cellStyle name="Normal 31 2 2 2 2 3" xfId="6781"/>
    <cellStyle name="Normal 31 2 2 2 2 3 2" xfId="6782"/>
    <cellStyle name="Normal 31 2 2 2 2 3 2 2" xfId="6783"/>
    <cellStyle name="Normal 31 2 2 2 2 3 3" xfId="6784"/>
    <cellStyle name="Normal 31 2 2 2 2 4" xfId="6785"/>
    <cellStyle name="Normal 31 2 2 2 2 4 2" xfId="6786"/>
    <cellStyle name="Normal 31 2 2 2 2 5" xfId="6787"/>
    <cellStyle name="Normal 31 2 2 2 2 6" xfId="6788"/>
    <cellStyle name="Normal 31 2 2 2 2 7" xfId="6789"/>
    <cellStyle name="Normal 31 2 2 2 2 8" xfId="6790"/>
    <cellStyle name="Normal 31 2 2 2 3" xfId="6791"/>
    <cellStyle name="Normal 31 2 2 2 4" xfId="6792"/>
    <cellStyle name="Normal 31 2 2 2 5" xfId="6793"/>
    <cellStyle name="Normal 31 2 2 2 6" xfId="6794"/>
    <cellStyle name="Normal 31 2 2 2 7" xfId="6795"/>
    <cellStyle name="Normal 31 2 2 2 8" xfId="6796"/>
    <cellStyle name="Normal 31 2 2 2 9" xfId="6797"/>
    <cellStyle name="Normal 31 2 2 20" xfId="6798"/>
    <cellStyle name="Normal 31 2 2 20 2" xfId="6799"/>
    <cellStyle name="Normal 31 2 2 20 2 2" xfId="6800"/>
    <cellStyle name="Normal 31 2 2 20 2 2 2" xfId="6801"/>
    <cellStyle name="Normal 31 2 2 20 2 3" xfId="6802"/>
    <cellStyle name="Normal 31 2 2 20 3" xfId="6803"/>
    <cellStyle name="Normal 31 2 2 20 3 2" xfId="6804"/>
    <cellStyle name="Normal 31 2 2 20 4" xfId="6805"/>
    <cellStyle name="Normal 31 2 2 20 5" xfId="6806"/>
    <cellStyle name="Normal 31 2 2 20 6" xfId="6807"/>
    <cellStyle name="Normal 31 2 2 20 7" xfId="6808"/>
    <cellStyle name="Normal 31 2 2 21" xfId="6809"/>
    <cellStyle name="Normal 31 2 2 21 2" xfId="6810"/>
    <cellStyle name="Normal 31 2 2 21 2 2" xfId="6811"/>
    <cellStyle name="Normal 31 2 2 21 2 2 2" xfId="6812"/>
    <cellStyle name="Normal 31 2 2 21 2 3" xfId="6813"/>
    <cellStyle name="Normal 31 2 2 21 3" xfId="6814"/>
    <cellStyle name="Normal 31 2 2 21 3 2" xfId="6815"/>
    <cellStyle name="Normal 31 2 2 21 4" xfId="6816"/>
    <cellStyle name="Normal 31 2 2 21 5" xfId="6817"/>
    <cellStyle name="Normal 31 2 2 21 6" xfId="6818"/>
    <cellStyle name="Normal 31 2 2 21 7" xfId="6819"/>
    <cellStyle name="Normal 31 2 2 22" xfId="6820"/>
    <cellStyle name="Normal 31 2 2 22 2" xfId="6821"/>
    <cellStyle name="Normal 31 2 2 22 2 2" xfId="6822"/>
    <cellStyle name="Normal 31 2 2 22 2 2 2" xfId="6823"/>
    <cellStyle name="Normal 31 2 2 22 2 3" xfId="6824"/>
    <cellStyle name="Normal 31 2 2 22 3" xfId="6825"/>
    <cellStyle name="Normal 31 2 2 22 3 2" xfId="6826"/>
    <cellStyle name="Normal 31 2 2 22 4" xfId="6827"/>
    <cellStyle name="Normal 31 2 2 22 5" xfId="6828"/>
    <cellStyle name="Normal 31 2 2 22 6" xfId="6829"/>
    <cellStyle name="Normal 31 2 2 22 7" xfId="6830"/>
    <cellStyle name="Normal 31 2 2 23" xfId="6831"/>
    <cellStyle name="Normal 31 2 2 23 2" xfId="6832"/>
    <cellStyle name="Normal 31 2 2 23 2 2" xfId="6833"/>
    <cellStyle name="Normal 31 2 2 23 2 2 2" xfId="6834"/>
    <cellStyle name="Normal 31 2 2 23 2 3" xfId="6835"/>
    <cellStyle name="Normal 31 2 2 23 3" xfId="6836"/>
    <cellStyle name="Normal 31 2 2 23 3 2" xfId="6837"/>
    <cellStyle name="Normal 31 2 2 23 4" xfId="6838"/>
    <cellStyle name="Normal 31 2 2 23 5" xfId="6839"/>
    <cellStyle name="Normal 31 2 2 23 6" xfId="6840"/>
    <cellStyle name="Normal 31 2 2 23 7" xfId="6841"/>
    <cellStyle name="Normal 31 2 2 24" xfId="6842"/>
    <cellStyle name="Normal 31 2 2 24 2" xfId="6843"/>
    <cellStyle name="Normal 31 2 2 24 2 2" xfId="6844"/>
    <cellStyle name="Normal 31 2 2 24 2 2 2" xfId="6845"/>
    <cellStyle name="Normal 31 2 2 24 2 3" xfId="6846"/>
    <cellStyle name="Normal 31 2 2 24 3" xfId="6847"/>
    <cellStyle name="Normal 31 2 2 24 3 2" xfId="6848"/>
    <cellStyle name="Normal 31 2 2 24 4" xfId="6849"/>
    <cellStyle name="Normal 31 2 2 24 5" xfId="6850"/>
    <cellStyle name="Normal 31 2 2 24 6" xfId="6851"/>
    <cellStyle name="Normal 31 2 2 24 7" xfId="6852"/>
    <cellStyle name="Normal 31 2 2 25" xfId="6853"/>
    <cellStyle name="Normal 31 2 2 25 2" xfId="6854"/>
    <cellStyle name="Normal 31 2 2 25 2 2" xfId="6855"/>
    <cellStyle name="Normal 31 2 2 25 2 2 2" xfId="6856"/>
    <cellStyle name="Normal 31 2 2 25 2 3" xfId="6857"/>
    <cellStyle name="Normal 31 2 2 25 3" xfId="6858"/>
    <cellStyle name="Normal 31 2 2 25 3 2" xfId="6859"/>
    <cellStyle name="Normal 31 2 2 25 4" xfId="6860"/>
    <cellStyle name="Normal 31 2 2 25 5" xfId="6861"/>
    <cellStyle name="Normal 31 2 2 25 6" xfId="6862"/>
    <cellStyle name="Normal 31 2 2 25 7" xfId="6863"/>
    <cellStyle name="Normal 31 2 2 26" xfId="6864"/>
    <cellStyle name="Normal 31 2 2 26 2" xfId="6865"/>
    <cellStyle name="Normal 31 2 2 26 2 2" xfId="6866"/>
    <cellStyle name="Normal 31 2 2 26 2 2 2" xfId="6867"/>
    <cellStyle name="Normal 31 2 2 26 2 3" xfId="6868"/>
    <cellStyle name="Normal 31 2 2 26 3" xfId="6869"/>
    <cellStyle name="Normal 31 2 2 26 3 2" xfId="6870"/>
    <cellStyle name="Normal 31 2 2 26 4" xfId="6871"/>
    <cellStyle name="Normal 31 2 2 26 5" xfId="6872"/>
    <cellStyle name="Normal 31 2 2 26 6" xfId="6873"/>
    <cellStyle name="Normal 31 2 2 26 7" xfId="6874"/>
    <cellStyle name="Normal 31 2 2 27" xfId="6875"/>
    <cellStyle name="Normal 31 2 2 27 2" xfId="6876"/>
    <cellStyle name="Normal 31 2 2 27 2 2" xfId="6877"/>
    <cellStyle name="Normal 31 2 2 27 2 2 2" xfId="6878"/>
    <cellStyle name="Normal 31 2 2 27 2 3" xfId="6879"/>
    <cellStyle name="Normal 31 2 2 27 3" xfId="6880"/>
    <cellStyle name="Normal 31 2 2 27 3 2" xfId="6881"/>
    <cellStyle name="Normal 31 2 2 27 4" xfId="6882"/>
    <cellStyle name="Normal 31 2 2 27 5" xfId="6883"/>
    <cellStyle name="Normal 31 2 2 27 6" xfId="6884"/>
    <cellStyle name="Normal 31 2 2 27 7" xfId="6885"/>
    <cellStyle name="Normal 31 2 2 28" xfId="6886"/>
    <cellStyle name="Normal 31 2 2 28 2" xfId="6887"/>
    <cellStyle name="Normal 31 2 2 28 2 2" xfId="6888"/>
    <cellStyle name="Normal 31 2 2 28 2 2 2" xfId="6889"/>
    <cellStyle name="Normal 31 2 2 28 2 3" xfId="6890"/>
    <cellStyle name="Normal 31 2 2 28 3" xfId="6891"/>
    <cellStyle name="Normal 31 2 2 28 3 2" xfId="6892"/>
    <cellStyle name="Normal 31 2 2 28 4" xfId="6893"/>
    <cellStyle name="Normal 31 2 2 28 5" xfId="6894"/>
    <cellStyle name="Normal 31 2 2 28 6" xfId="6895"/>
    <cellStyle name="Normal 31 2 2 28 7" xfId="6896"/>
    <cellStyle name="Normal 31 2 2 29" xfId="6897"/>
    <cellStyle name="Normal 31 2 2 29 2" xfId="6898"/>
    <cellStyle name="Normal 31 2 2 29 2 2" xfId="6899"/>
    <cellStyle name="Normal 31 2 2 29 2 2 2" xfId="6900"/>
    <cellStyle name="Normal 31 2 2 29 2 3" xfId="6901"/>
    <cellStyle name="Normal 31 2 2 29 3" xfId="6902"/>
    <cellStyle name="Normal 31 2 2 29 3 2" xfId="6903"/>
    <cellStyle name="Normal 31 2 2 29 4" xfId="6904"/>
    <cellStyle name="Normal 31 2 2 29 5" xfId="6905"/>
    <cellStyle name="Normal 31 2 2 29 6" xfId="6906"/>
    <cellStyle name="Normal 31 2 2 29 7" xfId="6907"/>
    <cellStyle name="Normal 31 2 2 3" xfId="6908"/>
    <cellStyle name="Normal 31 2 2 3 10" xfId="6909"/>
    <cellStyle name="Normal 31 2 2 3 11" xfId="6910"/>
    <cellStyle name="Normal 31 2 2 3 12" xfId="6911"/>
    <cellStyle name="Normal 31 2 2 3 2" xfId="6912"/>
    <cellStyle name="Normal 31 2 2 3 2 2" xfId="6913"/>
    <cellStyle name="Normal 31 2 2 3 2 3" xfId="6914"/>
    <cellStyle name="Normal 31 2 2 3 2 3 2" xfId="6915"/>
    <cellStyle name="Normal 31 2 2 3 2 3 2 2" xfId="6916"/>
    <cellStyle name="Normal 31 2 2 3 2 3 3" xfId="6917"/>
    <cellStyle name="Normal 31 2 2 3 2 4" xfId="6918"/>
    <cellStyle name="Normal 31 2 2 3 2 4 2" xfId="6919"/>
    <cellStyle name="Normal 31 2 2 3 2 5" xfId="6920"/>
    <cellStyle name="Normal 31 2 2 3 2 6" xfId="6921"/>
    <cellStyle name="Normal 31 2 2 3 2 7" xfId="6922"/>
    <cellStyle name="Normal 31 2 2 3 2 8" xfId="6923"/>
    <cellStyle name="Normal 31 2 2 3 3" xfId="6924"/>
    <cellStyle name="Normal 31 2 2 3 4" xfId="6925"/>
    <cellStyle name="Normal 31 2 2 3 5" xfId="6926"/>
    <cellStyle name="Normal 31 2 2 3 6" xfId="6927"/>
    <cellStyle name="Normal 31 2 2 3 7" xfId="6928"/>
    <cellStyle name="Normal 31 2 2 3 8" xfId="6929"/>
    <cellStyle name="Normal 31 2 2 3 9" xfId="6930"/>
    <cellStyle name="Normal 31 2 2 30" xfId="6931"/>
    <cellStyle name="Normal 31 2 2 30 2" xfId="6932"/>
    <cellStyle name="Normal 31 2 2 30 2 2" xfId="6933"/>
    <cellStyle name="Normal 31 2 2 30 2 2 2" xfId="6934"/>
    <cellStyle name="Normal 31 2 2 30 2 3" xfId="6935"/>
    <cellStyle name="Normal 31 2 2 30 3" xfId="6936"/>
    <cellStyle name="Normal 31 2 2 30 3 2" xfId="6937"/>
    <cellStyle name="Normal 31 2 2 30 4" xfId="6938"/>
    <cellStyle name="Normal 31 2 2 30 5" xfId="6939"/>
    <cellStyle name="Normal 31 2 2 30 6" xfId="6940"/>
    <cellStyle name="Normal 31 2 2 30 7" xfId="6941"/>
    <cellStyle name="Normal 31 2 2 31" xfId="6942"/>
    <cellStyle name="Normal 31 2 2 31 2" xfId="6943"/>
    <cellStyle name="Normal 31 2 2 31 2 2" xfId="6944"/>
    <cellStyle name="Normal 31 2 2 31 2 2 2" xfId="6945"/>
    <cellStyle name="Normal 31 2 2 31 2 3" xfId="6946"/>
    <cellStyle name="Normal 31 2 2 31 3" xfId="6947"/>
    <cellStyle name="Normal 31 2 2 31 3 2" xfId="6948"/>
    <cellStyle name="Normal 31 2 2 31 4" xfId="6949"/>
    <cellStyle name="Normal 31 2 2 31 5" xfId="6950"/>
    <cellStyle name="Normal 31 2 2 31 6" xfId="6951"/>
    <cellStyle name="Normal 31 2 2 31 7" xfId="6952"/>
    <cellStyle name="Normal 31 2 2 32" xfId="6953"/>
    <cellStyle name="Normal 31 2 2 32 2" xfId="6954"/>
    <cellStyle name="Normal 31 2 2 32 2 2" xfId="6955"/>
    <cellStyle name="Normal 31 2 2 32 2 2 2" xfId="6956"/>
    <cellStyle name="Normal 31 2 2 32 2 3" xfId="6957"/>
    <cellStyle name="Normal 31 2 2 32 3" xfId="6958"/>
    <cellStyle name="Normal 31 2 2 32 3 2" xfId="6959"/>
    <cellStyle name="Normal 31 2 2 32 4" xfId="6960"/>
    <cellStyle name="Normal 31 2 2 32 5" xfId="6961"/>
    <cellStyle name="Normal 31 2 2 32 6" xfId="6962"/>
    <cellStyle name="Normal 31 2 2 32 7" xfId="6963"/>
    <cellStyle name="Normal 31 2 2 33" xfId="6964"/>
    <cellStyle name="Normal 31 2 2 33 2" xfId="6965"/>
    <cellStyle name="Normal 31 2 2 33 2 2" xfId="6966"/>
    <cellStyle name="Normal 31 2 2 33 2 2 2" xfId="6967"/>
    <cellStyle name="Normal 31 2 2 33 2 3" xfId="6968"/>
    <cellStyle name="Normal 31 2 2 33 3" xfId="6969"/>
    <cellStyle name="Normal 31 2 2 33 3 2" xfId="6970"/>
    <cellStyle name="Normal 31 2 2 33 4" xfId="6971"/>
    <cellStyle name="Normal 31 2 2 33 5" xfId="6972"/>
    <cellStyle name="Normal 31 2 2 33 6" xfId="6973"/>
    <cellStyle name="Normal 31 2 2 33 7" xfId="6974"/>
    <cellStyle name="Normal 31 2 2 34" xfId="6975"/>
    <cellStyle name="Normal 31 2 2 34 2" xfId="6976"/>
    <cellStyle name="Normal 31 2 2 34 2 2" xfId="6977"/>
    <cellStyle name="Normal 31 2 2 34 2 2 2" xfId="6978"/>
    <cellStyle name="Normal 31 2 2 34 2 3" xfId="6979"/>
    <cellStyle name="Normal 31 2 2 34 3" xfId="6980"/>
    <cellStyle name="Normal 31 2 2 34 3 2" xfId="6981"/>
    <cellStyle name="Normal 31 2 2 34 4" xfId="6982"/>
    <cellStyle name="Normal 31 2 2 34 5" xfId="6983"/>
    <cellStyle name="Normal 31 2 2 34 6" xfId="6984"/>
    <cellStyle name="Normal 31 2 2 34 7" xfId="6985"/>
    <cellStyle name="Normal 31 2 2 35" xfId="6986"/>
    <cellStyle name="Normal 31 2 2 35 2" xfId="6987"/>
    <cellStyle name="Normal 31 2 2 35 2 2" xfId="6988"/>
    <cellStyle name="Normal 31 2 2 35 2 2 2" xfId="6989"/>
    <cellStyle name="Normal 31 2 2 35 2 3" xfId="6990"/>
    <cellStyle name="Normal 31 2 2 35 3" xfId="6991"/>
    <cellStyle name="Normal 31 2 2 35 3 2" xfId="6992"/>
    <cellStyle name="Normal 31 2 2 35 4" xfId="6993"/>
    <cellStyle name="Normal 31 2 2 35 5" xfId="6994"/>
    <cellStyle name="Normal 31 2 2 35 6" xfId="6995"/>
    <cellStyle name="Normal 31 2 2 35 7" xfId="6996"/>
    <cellStyle name="Normal 31 2 2 36" xfId="6997"/>
    <cellStyle name="Normal 31 2 2 36 2" xfId="6998"/>
    <cellStyle name="Normal 31 2 2 36 2 2" xfId="6999"/>
    <cellStyle name="Normal 31 2 2 36 2 2 2" xfId="7000"/>
    <cellStyle name="Normal 31 2 2 36 2 3" xfId="7001"/>
    <cellStyle name="Normal 31 2 2 36 3" xfId="7002"/>
    <cellStyle name="Normal 31 2 2 36 3 2" xfId="7003"/>
    <cellStyle name="Normal 31 2 2 36 4" xfId="7004"/>
    <cellStyle name="Normal 31 2 2 36 5" xfId="7005"/>
    <cellStyle name="Normal 31 2 2 36 6" xfId="7006"/>
    <cellStyle name="Normal 31 2 2 36 7" xfId="7007"/>
    <cellStyle name="Normal 31 2 2 37" xfId="7008"/>
    <cellStyle name="Normal 31 2 2 37 2" xfId="7009"/>
    <cellStyle name="Normal 31 2 2 37 2 2" xfId="7010"/>
    <cellStyle name="Normal 31 2 2 37 2 2 2" xfId="7011"/>
    <cellStyle name="Normal 31 2 2 37 2 3" xfId="7012"/>
    <cellStyle name="Normal 31 2 2 37 3" xfId="7013"/>
    <cellStyle name="Normal 31 2 2 37 3 2" xfId="7014"/>
    <cellStyle name="Normal 31 2 2 37 4" xfId="7015"/>
    <cellStyle name="Normal 31 2 2 37 5" xfId="7016"/>
    <cellStyle name="Normal 31 2 2 37 6" xfId="7017"/>
    <cellStyle name="Normal 31 2 2 37 7" xfId="7018"/>
    <cellStyle name="Normal 31 2 2 38" xfId="7019"/>
    <cellStyle name="Normal 31 2 2 38 2" xfId="7020"/>
    <cellStyle name="Normal 31 2 2 38 2 2" xfId="7021"/>
    <cellStyle name="Normal 31 2 2 38 2 2 2" xfId="7022"/>
    <cellStyle name="Normal 31 2 2 38 2 3" xfId="7023"/>
    <cellStyle name="Normal 31 2 2 38 3" xfId="7024"/>
    <cellStyle name="Normal 31 2 2 38 3 2" xfId="7025"/>
    <cellStyle name="Normal 31 2 2 38 4" xfId="7026"/>
    <cellStyle name="Normal 31 2 2 38 5" xfId="7027"/>
    <cellStyle name="Normal 31 2 2 38 6" xfId="7028"/>
    <cellStyle name="Normal 31 2 2 38 7" xfId="7029"/>
    <cellStyle name="Normal 31 2 2 39" xfId="7030"/>
    <cellStyle name="Normal 31 2 2 39 2" xfId="7031"/>
    <cellStyle name="Normal 31 2 2 39 2 2" xfId="7032"/>
    <cellStyle name="Normal 31 2 2 39 2 2 2" xfId="7033"/>
    <cellStyle name="Normal 31 2 2 39 2 3" xfId="7034"/>
    <cellStyle name="Normal 31 2 2 39 3" xfId="7035"/>
    <cellStyle name="Normal 31 2 2 39 3 2" xfId="7036"/>
    <cellStyle name="Normal 31 2 2 39 4" xfId="7037"/>
    <cellStyle name="Normal 31 2 2 39 5" xfId="7038"/>
    <cellStyle name="Normal 31 2 2 39 6" xfId="7039"/>
    <cellStyle name="Normal 31 2 2 39 7" xfId="7040"/>
    <cellStyle name="Normal 31 2 2 4" xfId="7041"/>
    <cellStyle name="Normal 31 2 2 4 10" xfId="7042"/>
    <cellStyle name="Normal 31 2 2 4 10 2" xfId="7043"/>
    <cellStyle name="Normal 31 2 2 4 10 2 2" xfId="7044"/>
    <cellStyle name="Normal 31 2 2 4 10 2 2 2" xfId="7045"/>
    <cellStyle name="Normal 31 2 2 4 10 2 3" xfId="7046"/>
    <cellStyle name="Normal 31 2 2 4 10 3" xfId="7047"/>
    <cellStyle name="Normal 31 2 2 4 10 3 2" xfId="7048"/>
    <cellStyle name="Normal 31 2 2 4 10 4" xfId="7049"/>
    <cellStyle name="Normal 31 2 2 4 10 5" xfId="7050"/>
    <cellStyle name="Normal 31 2 2 4 10 6" xfId="7051"/>
    <cellStyle name="Normal 31 2 2 4 10 7" xfId="7052"/>
    <cellStyle name="Normal 31 2 2 4 11" xfId="7053"/>
    <cellStyle name="Normal 31 2 2 4 11 2" xfId="7054"/>
    <cellStyle name="Normal 31 2 2 4 11 2 2" xfId="7055"/>
    <cellStyle name="Normal 31 2 2 4 11 2 2 2" xfId="7056"/>
    <cellStyle name="Normal 31 2 2 4 11 2 3" xfId="7057"/>
    <cellStyle name="Normal 31 2 2 4 11 3" xfId="7058"/>
    <cellStyle name="Normal 31 2 2 4 11 3 2" xfId="7059"/>
    <cellStyle name="Normal 31 2 2 4 11 4" xfId="7060"/>
    <cellStyle name="Normal 31 2 2 4 11 5" xfId="7061"/>
    <cellStyle name="Normal 31 2 2 4 11 6" xfId="7062"/>
    <cellStyle name="Normal 31 2 2 4 11 7" xfId="7063"/>
    <cellStyle name="Normal 31 2 2 4 12" xfId="7064"/>
    <cellStyle name="Normal 31 2 2 4 12 2" xfId="7065"/>
    <cellStyle name="Normal 31 2 2 4 12 2 2" xfId="7066"/>
    <cellStyle name="Normal 31 2 2 4 12 2 2 2" xfId="7067"/>
    <cellStyle name="Normal 31 2 2 4 12 2 3" xfId="7068"/>
    <cellStyle name="Normal 31 2 2 4 12 3" xfId="7069"/>
    <cellStyle name="Normal 31 2 2 4 12 3 2" xfId="7070"/>
    <cellStyle name="Normal 31 2 2 4 12 4" xfId="7071"/>
    <cellStyle name="Normal 31 2 2 4 12 5" xfId="7072"/>
    <cellStyle name="Normal 31 2 2 4 12 6" xfId="7073"/>
    <cellStyle name="Normal 31 2 2 4 12 7" xfId="7074"/>
    <cellStyle name="Normal 31 2 2 4 13" xfId="7075"/>
    <cellStyle name="Normal 31 2 2 4 13 2" xfId="7076"/>
    <cellStyle name="Normal 31 2 2 4 13 2 2" xfId="7077"/>
    <cellStyle name="Normal 31 2 2 4 13 3" xfId="7078"/>
    <cellStyle name="Normal 31 2 2 4 14" xfId="7079"/>
    <cellStyle name="Normal 31 2 2 4 14 2" xfId="7080"/>
    <cellStyle name="Normal 31 2 2 4 15" xfId="7081"/>
    <cellStyle name="Normal 31 2 2 4 16" xfId="7082"/>
    <cellStyle name="Normal 31 2 2 4 17" xfId="7083"/>
    <cellStyle name="Normal 31 2 2 4 18" xfId="7084"/>
    <cellStyle name="Normal 31 2 2 4 2" xfId="7085"/>
    <cellStyle name="Normal 31 2 2 4 2 2" xfId="7086"/>
    <cellStyle name="Normal 31 2 2 4 2 2 2" xfId="7087"/>
    <cellStyle name="Normal 31 2 2 4 2 2 2 2" xfId="7088"/>
    <cellStyle name="Normal 31 2 2 4 2 2 3" xfId="7089"/>
    <cellStyle name="Normal 31 2 2 4 2 3" xfId="7090"/>
    <cellStyle name="Normal 31 2 2 4 2 3 2" xfId="7091"/>
    <cellStyle name="Normal 31 2 2 4 2 4" xfId="7092"/>
    <cellStyle name="Normal 31 2 2 4 2 5" xfId="7093"/>
    <cellStyle name="Normal 31 2 2 4 2 6" xfId="7094"/>
    <cellStyle name="Normal 31 2 2 4 2 7" xfId="7095"/>
    <cellStyle name="Normal 31 2 2 4 3" xfId="7096"/>
    <cellStyle name="Normal 31 2 2 4 3 2" xfId="7097"/>
    <cellStyle name="Normal 31 2 2 4 3 2 2" xfId="7098"/>
    <cellStyle name="Normal 31 2 2 4 3 2 2 2" xfId="7099"/>
    <cellStyle name="Normal 31 2 2 4 3 2 3" xfId="7100"/>
    <cellStyle name="Normal 31 2 2 4 3 3" xfId="7101"/>
    <cellStyle name="Normal 31 2 2 4 3 3 2" xfId="7102"/>
    <cellStyle name="Normal 31 2 2 4 3 4" xfId="7103"/>
    <cellStyle name="Normal 31 2 2 4 3 5" xfId="7104"/>
    <cellStyle name="Normal 31 2 2 4 3 6" xfId="7105"/>
    <cellStyle name="Normal 31 2 2 4 3 7" xfId="7106"/>
    <cellStyle name="Normal 31 2 2 4 4" xfId="7107"/>
    <cellStyle name="Normal 31 2 2 4 4 2" xfId="7108"/>
    <cellStyle name="Normal 31 2 2 4 4 2 2" xfId="7109"/>
    <cellStyle name="Normal 31 2 2 4 4 2 2 2" xfId="7110"/>
    <cellStyle name="Normal 31 2 2 4 4 2 3" xfId="7111"/>
    <cellStyle name="Normal 31 2 2 4 4 3" xfId="7112"/>
    <cellStyle name="Normal 31 2 2 4 4 3 2" xfId="7113"/>
    <cellStyle name="Normal 31 2 2 4 4 4" xfId="7114"/>
    <cellStyle name="Normal 31 2 2 4 4 5" xfId="7115"/>
    <cellStyle name="Normal 31 2 2 4 4 6" xfId="7116"/>
    <cellStyle name="Normal 31 2 2 4 4 7" xfId="7117"/>
    <cellStyle name="Normal 31 2 2 4 5" xfId="7118"/>
    <cellStyle name="Normal 31 2 2 4 5 2" xfId="7119"/>
    <cellStyle name="Normal 31 2 2 4 5 2 2" xfId="7120"/>
    <cellStyle name="Normal 31 2 2 4 5 2 2 2" xfId="7121"/>
    <cellStyle name="Normal 31 2 2 4 5 2 3" xfId="7122"/>
    <cellStyle name="Normal 31 2 2 4 5 3" xfId="7123"/>
    <cellStyle name="Normal 31 2 2 4 5 3 2" xfId="7124"/>
    <cellStyle name="Normal 31 2 2 4 5 4" xfId="7125"/>
    <cellStyle name="Normal 31 2 2 4 5 5" xfId="7126"/>
    <cellStyle name="Normal 31 2 2 4 5 6" xfId="7127"/>
    <cellStyle name="Normal 31 2 2 4 5 7" xfId="7128"/>
    <cellStyle name="Normal 31 2 2 4 6" xfId="7129"/>
    <cellStyle name="Normal 31 2 2 4 6 2" xfId="7130"/>
    <cellStyle name="Normal 31 2 2 4 6 2 2" xfId="7131"/>
    <cellStyle name="Normal 31 2 2 4 6 2 2 2" xfId="7132"/>
    <cellStyle name="Normal 31 2 2 4 6 2 3" xfId="7133"/>
    <cellStyle name="Normal 31 2 2 4 6 3" xfId="7134"/>
    <cellStyle name="Normal 31 2 2 4 6 3 2" xfId="7135"/>
    <cellStyle name="Normal 31 2 2 4 6 4" xfId="7136"/>
    <cellStyle name="Normal 31 2 2 4 6 5" xfId="7137"/>
    <cellStyle name="Normal 31 2 2 4 6 6" xfId="7138"/>
    <cellStyle name="Normal 31 2 2 4 6 7" xfId="7139"/>
    <cellStyle name="Normal 31 2 2 4 7" xfId="7140"/>
    <cellStyle name="Normal 31 2 2 4 7 2" xfId="7141"/>
    <cellStyle name="Normal 31 2 2 4 7 2 2" xfId="7142"/>
    <cellStyle name="Normal 31 2 2 4 7 2 2 2" xfId="7143"/>
    <cellStyle name="Normal 31 2 2 4 7 2 3" xfId="7144"/>
    <cellStyle name="Normal 31 2 2 4 7 3" xfId="7145"/>
    <cellStyle name="Normal 31 2 2 4 7 3 2" xfId="7146"/>
    <cellStyle name="Normal 31 2 2 4 7 4" xfId="7147"/>
    <cellStyle name="Normal 31 2 2 4 7 5" xfId="7148"/>
    <cellStyle name="Normal 31 2 2 4 7 6" xfId="7149"/>
    <cellStyle name="Normal 31 2 2 4 7 7" xfId="7150"/>
    <cellStyle name="Normal 31 2 2 4 8" xfId="7151"/>
    <cellStyle name="Normal 31 2 2 4 8 2" xfId="7152"/>
    <cellStyle name="Normal 31 2 2 4 8 2 2" xfId="7153"/>
    <cellStyle name="Normal 31 2 2 4 8 2 2 2" xfId="7154"/>
    <cellStyle name="Normal 31 2 2 4 8 2 3" xfId="7155"/>
    <cellStyle name="Normal 31 2 2 4 8 3" xfId="7156"/>
    <cellStyle name="Normal 31 2 2 4 8 3 2" xfId="7157"/>
    <cellStyle name="Normal 31 2 2 4 8 4" xfId="7158"/>
    <cellStyle name="Normal 31 2 2 4 8 5" xfId="7159"/>
    <cellStyle name="Normal 31 2 2 4 8 6" xfId="7160"/>
    <cellStyle name="Normal 31 2 2 4 8 7" xfId="7161"/>
    <cellStyle name="Normal 31 2 2 4 9" xfId="7162"/>
    <cellStyle name="Normal 31 2 2 4 9 2" xfId="7163"/>
    <cellStyle name="Normal 31 2 2 4 9 2 2" xfId="7164"/>
    <cellStyle name="Normal 31 2 2 4 9 2 2 2" xfId="7165"/>
    <cellStyle name="Normal 31 2 2 4 9 2 3" xfId="7166"/>
    <cellStyle name="Normal 31 2 2 4 9 3" xfId="7167"/>
    <cellStyle name="Normal 31 2 2 4 9 3 2" xfId="7168"/>
    <cellStyle name="Normal 31 2 2 4 9 4" xfId="7169"/>
    <cellStyle name="Normal 31 2 2 4 9 5" xfId="7170"/>
    <cellStyle name="Normal 31 2 2 4 9 6" xfId="7171"/>
    <cellStyle name="Normal 31 2 2 4 9 7" xfId="7172"/>
    <cellStyle name="Normal 31 2 2 40" xfId="7173"/>
    <cellStyle name="Normal 31 2 2 40 2" xfId="7174"/>
    <cellStyle name="Normal 31 2 2 40 2 2" xfId="7175"/>
    <cellStyle name="Normal 31 2 2 40 2 2 2" xfId="7176"/>
    <cellStyle name="Normal 31 2 2 40 2 3" xfId="7177"/>
    <cellStyle name="Normal 31 2 2 40 3" xfId="7178"/>
    <cellStyle name="Normal 31 2 2 40 3 2" xfId="7179"/>
    <cellStyle name="Normal 31 2 2 40 4" xfId="7180"/>
    <cellStyle name="Normal 31 2 2 40 5" xfId="7181"/>
    <cellStyle name="Normal 31 2 2 40 6" xfId="7182"/>
    <cellStyle name="Normal 31 2 2 40 7" xfId="7183"/>
    <cellStyle name="Normal 31 2 2 41" xfId="7184"/>
    <cellStyle name="Normal 31 2 2 41 2" xfId="7185"/>
    <cellStyle name="Normal 31 2 2 41 2 2" xfId="7186"/>
    <cellStyle name="Normal 31 2 2 41 2 2 2" xfId="7187"/>
    <cellStyle name="Normal 31 2 2 41 2 3" xfId="7188"/>
    <cellStyle name="Normal 31 2 2 41 3" xfId="7189"/>
    <cellStyle name="Normal 31 2 2 41 3 2" xfId="7190"/>
    <cellStyle name="Normal 31 2 2 41 4" xfId="7191"/>
    <cellStyle name="Normal 31 2 2 41 5" xfId="7192"/>
    <cellStyle name="Normal 31 2 2 41 6" xfId="7193"/>
    <cellStyle name="Normal 31 2 2 41 7" xfId="7194"/>
    <cellStyle name="Normal 31 2 2 42" xfId="7195"/>
    <cellStyle name="Normal 31 2 2 42 2" xfId="7196"/>
    <cellStyle name="Normal 31 2 2 42 2 2" xfId="7197"/>
    <cellStyle name="Normal 31 2 2 42 2 2 2" xfId="7198"/>
    <cellStyle name="Normal 31 2 2 42 2 3" xfId="7199"/>
    <cellStyle name="Normal 31 2 2 42 3" xfId="7200"/>
    <cellStyle name="Normal 31 2 2 42 3 2" xfId="7201"/>
    <cellStyle name="Normal 31 2 2 42 4" xfId="7202"/>
    <cellStyle name="Normal 31 2 2 42 5" xfId="7203"/>
    <cellStyle name="Normal 31 2 2 42 6" xfId="7204"/>
    <cellStyle name="Normal 31 2 2 42 7" xfId="7205"/>
    <cellStyle name="Normal 31 2 2 43" xfId="7206"/>
    <cellStyle name="Normal 31 2 2 43 2" xfId="7207"/>
    <cellStyle name="Normal 31 2 2 43 2 2" xfId="7208"/>
    <cellStyle name="Normal 31 2 2 43 2 2 2" xfId="7209"/>
    <cellStyle name="Normal 31 2 2 43 2 3" xfId="7210"/>
    <cellStyle name="Normal 31 2 2 43 3" xfId="7211"/>
    <cellStyle name="Normal 31 2 2 43 3 2" xfId="7212"/>
    <cellStyle name="Normal 31 2 2 43 4" xfId="7213"/>
    <cellStyle name="Normal 31 2 2 43 5" xfId="7214"/>
    <cellStyle name="Normal 31 2 2 43 6" xfId="7215"/>
    <cellStyle name="Normal 31 2 2 43 7" xfId="7216"/>
    <cellStyle name="Normal 31 2 2 44" xfId="7217"/>
    <cellStyle name="Normal 31 2 2 44 2" xfId="7218"/>
    <cellStyle name="Normal 31 2 2 44 2 2" xfId="7219"/>
    <cellStyle name="Normal 31 2 2 44 2 2 2" xfId="7220"/>
    <cellStyle name="Normal 31 2 2 44 2 3" xfId="7221"/>
    <cellStyle name="Normal 31 2 2 44 3" xfId="7222"/>
    <cellStyle name="Normal 31 2 2 44 3 2" xfId="7223"/>
    <cellStyle name="Normal 31 2 2 44 4" xfId="7224"/>
    <cellStyle name="Normal 31 2 2 44 5" xfId="7225"/>
    <cellStyle name="Normal 31 2 2 44 6" xfId="7226"/>
    <cellStyle name="Normal 31 2 2 44 7" xfId="7227"/>
    <cellStyle name="Normal 31 2 2 45" xfId="7228"/>
    <cellStyle name="Normal 31 2 2 45 2" xfId="7229"/>
    <cellStyle name="Normal 31 2 2 45 2 2" xfId="7230"/>
    <cellStyle name="Normal 31 2 2 45 2 2 2" xfId="7231"/>
    <cellStyle name="Normal 31 2 2 45 2 3" xfId="7232"/>
    <cellStyle name="Normal 31 2 2 45 3" xfId="7233"/>
    <cellStyle name="Normal 31 2 2 45 3 2" xfId="7234"/>
    <cellStyle name="Normal 31 2 2 45 4" xfId="7235"/>
    <cellStyle name="Normal 31 2 2 45 5" xfId="7236"/>
    <cellStyle name="Normal 31 2 2 45 6" xfId="7237"/>
    <cellStyle name="Normal 31 2 2 45 7" xfId="7238"/>
    <cellStyle name="Normal 31 2 2 46" xfId="7239"/>
    <cellStyle name="Normal 31 2 2 46 2" xfId="7240"/>
    <cellStyle name="Normal 31 2 2 46 2 2" xfId="7241"/>
    <cellStyle name="Normal 31 2 2 46 2 2 2" xfId="7242"/>
    <cellStyle name="Normal 31 2 2 46 2 3" xfId="7243"/>
    <cellStyle name="Normal 31 2 2 46 3" xfId="7244"/>
    <cellStyle name="Normal 31 2 2 46 3 2" xfId="7245"/>
    <cellStyle name="Normal 31 2 2 46 4" xfId="7246"/>
    <cellStyle name="Normal 31 2 2 46 5" xfId="7247"/>
    <cellStyle name="Normal 31 2 2 46 6" xfId="7248"/>
    <cellStyle name="Normal 31 2 2 46 7" xfId="7249"/>
    <cellStyle name="Normal 31 2 2 47" xfId="7250"/>
    <cellStyle name="Normal 31 2 2 47 2" xfId="7251"/>
    <cellStyle name="Normal 31 2 2 47 2 2" xfId="7252"/>
    <cellStyle name="Normal 31 2 2 47 2 2 2" xfId="7253"/>
    <cellStyle name="Normal 31 2 2 47 2 3" xfId="7254"/>
    <cellStyle name="Normal 31 2 2 47 3" xfId="7255"/>
    <cellStyle name="Normal 31 2 2 47 3 2" xfId="7256"/>
    <cellStyle name="Normal 31 2 2 47 4" xfId="7257"/>
    <cellStyle name="Normal 31 2 2 47 5" xfId="7258"/>
    <cellStyle name="Normal 31 2 2 47 6" xfId="7259"/>
    <cellStyle name="Normal 31 2 2 47 7" xfId="7260"/>
    <cellStyle name="Normal 31 2 2 48" xfId="7261"/>
    <cellStyle name="Normal 31 2 2 48 2" xfId="7262"/>
    <cellStyle name="Normal 31 2 2 48 2 2" xfId="7263"/>
    <cellStyle name="Normal 31 2 2 48 2 2 2" xfId="7264"/>
    <cellStyle name="Normal 31 2 2 48 2 3" xfId="7265"/>
    <cellStyle name="Normal 31 2 2 48 3" xfId="7266"/>
    <cellStyle name="Normal 31 2 2 48 3 2" xfId="7267"/>
    <cellStyle name="Normal 31 2 2 48 4" xfId="7268"/>
    <cellStyle name="Normal 31 2 2 48 5" xfId="7269"/>
    <cellStyle name="Normal 31 2 2 48 6" xfId="7270"/>
    <cellStyle name="Normal 31 2 2 48 7" xfId="7271"/>
    <cellStyle name="Normal 31 2 2 49" xfId="7272"/>
    <cellStyle name="Normal 31 2 2 49 2" xfId="7273"/>
    <cellStyle name="Normal 31 2 2 49 2 2" xfId="7274"/>
    <cellStyle name="Normal 31 2 2 49 2 2 2" xfId="7275"/>
    <cellStyle name="Normal 31 2 2 49 2 3" xfId="7276"/>
    <cellStyle name="Normal 31 2 2 49 3" xfId="7277"/>
    <cellStyle name="Normal 31 2 2 49 3 2" xfId="7278"/>
    <cellStyle name="Normal 31 2 2 49 4" xfId="7279"/>
    <cellStyle name="Normal 31 2 2 49 5" xfId="7280"/>
    <cellStyle name="Normal 31 2 2 49 6" xfId="7281"/>
    <cellStyle name="Normal 31 2 2 49 7" xfId="7282"/>
    <cellStyle name="Normal 31 2 2 5" xfId="7283"/>
    <cellStyle name="Normal 31 2 2 5 10" xfId="7284"/>
    <cellStyle name="Normal 31 2 2 5 10 2" xfId="7285"/>
    <cellStyle name="Normal 31 2 2 5 10 2 2" xfId="7286"/>
    <cellStyle name="Normal 31 2 2 5 10 2 2 2" xfId="7287"/>
    <cellStyle name="Normal 31 2 2 5 10 2 3" xfId="7288"/>
    <cellStyle name="Normal 31 2 2 5 10 3" xfId="7289"/>
    <cellStyle name="Normal 31 2 2 5 10 3 2" xfId="7290"/>
    <cellStyle name="Normal 31 2 2 5 10 4" xfId="7291"/>
    <cellStyle name="Normal 31 2 2 5 10 5" xfId="7292"/>
    <cellStyle name="Normal 31 2 2 5 10 6" xfId="7293"/>
    <cellStyle name="Normal 31 2 2 5 10 7" xfId="7294"/>
    <cellStyle name="Normal 31 2 2 5 11" xfId="7295"/>
    <cellStyle name="Normal 31 2 2 5 11 2" xfId="7296"/>
    <cellStyle name="Normal 31 2 2 5 11 2 2" xfId="7297"/>
    <cellStyle name="Normal 31 2 2 5 11 2 2 2" xfId="7298"/>
    <cellStyle name="Normal 31 2 2 5 11 2 3" xfId="7299"/>
    <cellStyle name="Normal 31 2 2 5 11 3" xfId="7300"/>
    <cellStyle name="Normal 31 2 2 5 11 3 2" xfId="7301"/>
    <cellStyle name="Normal 31 2 2 5 11 4" xfId="7302"/>
    <cellStyle name="Normal 31 2 2 5 11 5" xfId="7303"/>
    <cellStyle name="Normal 31 2 2 5 11 6" xfId="7304"/>
    <cellStyle name="Normal 31 2 2 5 11 7" xfId="7305"/>
    <cellStyle name="Normal 31 2 2 5 12" xfId="7306"/>
    <cellStyle name="Normal 31 2 2 5 12 2" xfId="7307"/>
    <cellStyle name="Normal 31 2 2 5 12 2 2" xfId="7308"/>
    <cellStyle name="Normal 31 2 2 5 12 2 2 2" xfId="7309"/>
    <cellStyle name="Normal 31 2 2 5 12 2 3" xfId="7310"/>
    <cellStyle name="Normal 31 2 2 5 12 3" xfId="7311"/>
    <cellStyle name="Normal 31 2 2 5 12 3 2" xfId="7312"/>
    <cellStyle name="Normal 31 2 2 5 12 4" xfId="7313"/>
    <cellStyle name="Normal 31 2 2 5 12 5" xfId="7314"/>
    <cellStyle name="Normal 31 2 2 5 12 6" xfId="7315"/>
    <cellStyle name="Normal 31 2 2 5 12 7" xfId="7316"/>
    <cellStyle name="Normal 31 2 2 5 13" xfId="7317"/>
    <cellStyle name="Normal 31 2 2 5 13 2" xfId="7318"/>
    <cellStyle name="Normal 31 2 2 5 13 2 2" xfId="7319"/>
    <cellStyle name="Normal 31 2 2 5 13 3" xfId="7320"/>
    <cellStyle name="Normal 31 2 2 5 14" xfId="7321"/>
    <cellStyle name="Normal 31 2 2 5 14 2" xfId="7322"/>
    <cellStyle name="Normal 31 2 2 5 15" xfId="7323"/>
    <cellStyle name="Normal 31 2 2 5 16" xfId="7324"/>
    <cellStyle name="Normal 31 2 2 5 17" xfId="7325"/>
    <cellStyle name="Normal 31 2 2 5 18" xfId="7326"/>
    <cellStyle name="Normal 31 2 2 5 2" xfId="7327"/>
    <cellStyle name="Normal 31 2 2 5 2 2" xfId="7328"/>
    <cellStyle name="Normal 31 2 2 5 2 2 2" xfId="7329"/>
    <cellStyle name="Normal 31 2 2 5 2 2 2 2" xfId="7330"/>
    <cellStyle name="Normal 31 2 2 5 2 2 3" xfId="7331"/>
    <cellStyle name="Normal 31 2 2 5 2 3" xfId="7332"/>
    <cellStyle name="Normal 31 2 2 5 2 3 2" xfId="7333"/>
    <cellStyle name="Normal 31 2 2 5 2 4" xfId="7334"/>
    <cellStyle name="Normal 31 2 2 5 2 5" xfId="7335"/>
    <cellStyle name="Normal 31 2 2 5 2 6" xfId="7336"/>
    <cellStyle name="Normal 31 2 2 5 2 7" xfId="7337"/>
    <cellStyle name="Normal 31 2 2 5 3" xfId="7338"/>
    <cellStyle name="Normal 31 2 2 5 3 2" xfId="7339"/>
    <cellStyle name="Normal 31 2 2 5 3 2 2" xfId="7340"/>
    <cellStyle name="Normal 31 2 2 5 3 2 2 2" xfId="7341"/>
    <cellStyle name="Normal 31 2 2 5 3 2 3" xfId="7342"/>
    <cellStyle name="Normal 31 2 2 5 3 3" xfId="7343"/>
    <cellStyle name="Normal 31 2 2 5 3 3 2" xfId="7344"/>
    <cellStyle name="Normal 31 2 2 5 3 4" xfId="7345"/>
    <cellStyle name="Normal 31 2 2 5 3 5" xfId="7346"/>
    <cellStyle name="Normal 31 2 2 5 3 6" xfId="7347"/>
    <cellStyle name="Normal 31 2 2 5 3 7" xfId="7348"/>
    <cellStyle name="Normal 31 2 2 5 4" xfId="7349"/>
    <cellStyle name="Normal 31 2 2 5 4 2" xfId="7350"/>
    <cellStyle name="Normal 31 2 2 5 4 2 2" xfId="7351"/>
    <cellStyle name="Normal 31 2 2 5 4 2 2 2" xfId="7352"/>
    <cellStyle name="Normal 31 2 2 5 4 2 3" xfId="7353"/>
    <cellStyle name="Normal 31 2 2 5 4 3" xfId="7354"/>
    <cellStyle name="Normal 31 2 2 5 4 3 2" xfId="7355"/>
    <cellStyle name="Normal 31 2 2 5 4 4" xfId="7356"/>
    <cellStyle name="Normal 31 2 2 5 4 5" xfId="7357"/>
    <cellStyle name="Normal 31 2 2 5 4 6" xfId="7358"/>
    <cellStyle name="Normal 31 2 2 5 4 7" xfId="7359"/>
    <cellStyle name="Normal 31 2 2 5 5" xfId="7360"/>
    <cellStyle name="Normal 31 2 2 5 5 2" xfId="7361"/>
    <cellStyle name="Normal 31 2 2 5 5 2 2" xfId="7362"/>
    <cellStyle name="Normal 31 2 2 5 5 2 2 2" xfId="7363"/>
    <cellStyle name="Normal 31 2 2 5 5 2 3" xfId="7364"/>
    <cellStyle name="Normal 31 2 2 5 5 3" xfId="7365"/>
    <cellStyle name="Normal 31 2 2 5 5 3 2" xfId="7366"/>
    <cellStyle name="Normal 31 2 2 5 5 4" xfId="7367"/>
    <cellStyle name="Normal 31 2 2 5 5 5" xfId="7368"/>
    <cellStyle name="Normal 31 2 2 5 5 6" xfId="7369"/>
    <cellStyle name="Normal 31 2 2 5 5 7" xfId="7370"/>
    <cellStyle name="Normal 31 2 2 5 6" xfId="7371"/>
    <cellStyle name="Normal 31 2 2 5 6 2" xfId="7372"/>
    <cellStyle name="Normal 31 2 2 5 6 2 2" xfId="7373"/>
    <cellStyle name="Normal 31 2 2 5 6 2 2 2" xfId="7374"/>
    <cellStyle name="Normal 31 2 2 5 6 2 3" xfId="7375"/>
    <cellStyle name="Normal 31 2 2 5 6 3" xfId="7376"/>
    <cellStyle name="Normal 31 2 2 5 6 3 2" xfId="7377"/>
    <cellStyle name="Normal 31 2 2 5 6 4" xfId="7378"/>
    <cellStyle name="Normal 31 2 2 5 6 5" xfId="7379"/>
    <cellStyle name="Normal 31 2 2 5 6 6" xfId="7380"/>
    <cellStyle name="Normal 31 2 2 5 6 7" xfId="7381"/>
    <cellStyle name="Normal 31 2 2 5 7" xfId="7382"/>
    <cellStyle name="Normal 31 2 2 5 7 2" xfId="7383"/>
    <cellStyle name="Normal 31 2 2 5 7 2 2" xfId="7384"/>
    <cellStyle name="Normal 31 2 2 5 7 2 2 2" xfId="7385"/>
    <cellStyle name="Normal 31 2 2 5 7 2 3" xfId="7386"/>
    <cellStyle name="Normal 31 2 2 5 7 3" xfId="7387"/>
    <cellStyle name="Normal 31 2 2 5 7 3 2" xfId="7388"/>
    <cellStyle name="Normal 31 2 2 5 7 4" xfId="7389"/>
    <cellStyle name="Normal 31 2 2 5 7 5" xfId="7390"/>
    <cellStyle name="Normal 31 2 2 5 7 6" xfId="7391"/>
    <cellStyle name="Normal 31 2 2 5 7 7" xfId="7392"/>
    <cellStyle name="Normal 31 2 2 5 8" xfId="7393"/>
    <cellStyle name="Normal 31 2 2 5 8 2" xfId="7394"/>
    <cellStyle name="Normal 31 2 2 5 8 2 2" xfId="7395"/>
    <cellStyle name="Normal 31 2 2 5 8 2 2 2" xfId="7396"/>
    <cellStyle name="Normal 31 2 2 5 8 2 3" xfId="7397"/>
    <cellStyle name="Normal 31 2 2 5 8 3" xfId="7398"/>
    <cellStyle name="Normal 31 2 2 5 8 3 2" xfId="7399"/>
    <cellStyle name="Normal 31 2 2 5 8 4" xfId="7400"/>
    <cellStyle name="Normal 31 2 2 5 8 5" xfId="7401"/>
    <cellStyle name="Normal 31 2 2 5 8 6" xfId="7402"/>
    <cellStyle name="Normal 31 2 2 5 8 7" xfId="7403"/>
    <cellStyle name="Normal 31 2 2 5 9" xfId="7404"/>
    <cellStyle name="Normal 31 2 2 5 9 2" xfId="7405"/>
    <cellStyle name="Normal 31 2 2 5 9 2 2" xfId="7406"/>
    <cellStyle name="Normal 31 2 2 5 9 2 2 2" xfId="7407"/>
    <cellStyle name="Normal 31 2 2 5 9 2 3" xfId="7408"/>
    <cellStyle name="Normal 31 2 2 5 9 3" xfId="7409"/>
    <cellStyle name="Normal 31 2 2 5 9 3 2" xfId="7410"/>
    <cellStyle name="Normal 31 2 2 5 9 4" xfId="7411"/>
    <cellStyle name="Normal 31 2 2 5 9 5" xfId="7412"/>
    <cellStyle name="Normal 31 2 2 5 9 6" xfId="7413"/>
    <cellStyle name="Normal 31 2 2 5 9 7" xfId="7414"/>
    <cellStyle name="Normal 31 2 2 50" xfId="7415"/>
    <cellStyle name="Normal 31 2 2 50 2" xfId="7416"/>
    <cellStyle name="Normal 31 2 2 50 2 2" xfId="7417"/>
    <cellStyle name="Normal 31 2 2 50 2 2 2" xfId="7418"/>
    <cellStyle name="Normal 31 2 2 50 2 3" xfId="7419"/>
    <cellStyle name="Normal 31 2 2 50 3" xfId="7420"/>
    <cellStyle name="Normal 31 2 2 50 3 2" xfId="7421"/>
    <cellStyle name="Normal 31 2 2 50 4" xfId="7422"/>
    <cellStyle name="Normal 31 2 2 50 5" xfId="7423"/>
    <cellStyle name="Normal 31 2 2 50 6" xfId="7424"/>
    <cellStyle name="Normal 31 2 2 50 7" xfId="7425"/>
    <cellStyle name="Normal 31 2 2 51" xfId="7426"/>
    <cellStyle name="Normal 31 2 2 51 2" xfId="7427"/>
    <cellStyle name="Normal 31 2 2 51 2 2" xfId="7428"/>
    <cellStyle name="Normal 31 2 2 51 2 2 2" xfId="7429"/>
    <cellStyle name="Normal 31 2 2 51 2 3" xfId="7430"/>
    <cellStyle name="Normal 31 2 2 51 3" xfId="7431"/>
    <cellStyle name="Normal 31 2 2 51 3 2" xfId="7432"/>
    <cellStyle name="Normal 31 2 2 51 4" xfId="7433"/>
    <cellStyle name="Normal 31 2 2 51 5" xfId="7434"/>
    <cellStyle name="Normal 31 2 2 51 6" xfId="7435"/>
    <cellStyle name="Normal 31 2 2 51 7" xfId="7436"/>
    <cellStyle name="Normal 31 2 2 52" xfId="7437"/>
    <cellStyle name="Normal 31 2 2 52 2" xfId="7438"/>
    <cellStyle name="Normal 31 2 2 52 2 2" xfId="7439"/>
    <cellStyle name="Normal 31 2 2 52 2 2 2" xfId="7440"/>
    <cellStyle name="Normal 31 2 2 52 2 3" xfId="7441"/>
    <cellStyle name="Normal 31 2 2 52 3" xfId="7442"/>
    <cellStyle name="Normal 31 2 2 52 3 2" xfId="7443"/>
    <cellStyle name="Normal 31 2 2 52 4" xfId="7444"/>
    <cellStyle name="Normal 31 2 2 52 5" xfId="7445"/>
    <cellStyle name="Normal 31 2 2 52 6" xfId="7446"/>
    <cellStyle name="Normal 31 2 2 52 7" xfId="7447"/>
    <cellStyle name="Normal 31 2 2 53" xfId="7448"/>
    <cellStyle name="Normal 31 2 2 53 2" xfId="7449"/>
    <cellStyle name="Normal 31 2 2 53 2 2" xfId="7450"/>
    <cellStyle name="Normal 31 2 2 53 2 2 2" xfId="7451"/>
    <cellStyle name="Normal 31 2 2 53 2 3" xfId="7452"/>
    <cellStyle name="Normal 31 2 2 53 3" xfId="7453"/>
    <cellStyle name="Normal 31 2 2 53 3 2" xfId="7454"/>
    <cellStyle name="Normal 31 2 2 53 4" xfId="7455"/>
    <cellStyle name="Normal 31 2 2 53 5" xfId="7456"/>
    <cellStyle name="Normal 31 2 2 53 6" xfId="7457"/>
    <cellStyle name="Normal 31 2 2 53 7" xfId="7458"/>
    <cellStyle name="Normal 31 2 2 54" xfId="7459"/>
    <cellStyle name="Normal 31 2 2 54 2" xfId="7460"/>
    <cellStyle name="Normal 31 2 2 54 2 2" xfId="7461"/>
    <cellStyle name="Normal 31 2 2 54 2 2 2" xfId="7462"/>
    <cellStyle name="Normal 31 2 2 54 2 3" xfId="7463"/>
    <cellStyle name="Normal 31 2 2 54 3" xfId="7464"/>
    <cellStyle name="Normal 31 2 2 54 3 2" xfId="7465"/>
    <cellStyle name="Normal 31 2 2 54 4" xfId="7466"/>
    <cellStyle name="Normal 31 2 2 54 5" xfId="7467"/>
    <cellStyle name="Normal 31 2 2 54 6" xfId="7468"/>
    <cellStyle name="Normal 31 2 2 54 7" xfId="7469"/>
    <cellStyle name="Normal 31 2 2 55" xfId="7470"/>
    <cellStyle name="Normal 31 2 2 55 2" xfId="7471"/>
    <cellStyle name="Normal 31 2 2 55 2 2" xfId="7472"/>
    <cellStyle name="Normal 31 2 2 55 2 2 2" xfId="7473"/>
    <cellStyle name="Normal 31 2 2 55 2 3" xfId="7474"/>
    <cellStyle name="Normal 31 2 2 55 3" xfId="7475"/>
    <cellStyle name="Normal 31 2 2 55 3 2" xfId="7476"/>
    <cellStyle name="Normal 31 2 2 55 4" xfId="7477"/>
    <cellStyle name="Normal 31 2 2 55 5" xfId="7478"/>
    <cellStyle name="Normal 31 2 2 55 6" xfId="7479"/>
    <cellStyle name="Normal 31 2 2 55 7" xfId="7480"/>
    <cellStyle name="Normal 31 2 2 56" xfId="7481"/>
    <cellStyle name="Normal 31 2 2 56 2" xfId="7482"/>
    <cellStyle name="Normal 31 2 2 56 2 2" xfId="7483"/>
    <cellStyle name="Normal 31 2 2 56 2 2 2" xfId="7484"/>
    <cellStyle name="Normal 31 2 2 56 2 3" xfId="7485"/>
    <cellStyle name="Normal 31 2 2 56 3" xfId="7486"/>
    <cellStyle name="Normal 31 2 2 56 3 2" xfId="7487"/>
    <cellStyle name="Normal 31 2 2 56 4" xfId="7488"/>
    <cellStyle name="Normal 31 2 2 56 5" xfId="7489"/>
    <cellStyle name="Normal 31 2 2 56 6" xfId="7490"/>
    <cellStyle name="Normal 31 2 2 56 7" xfId="7491"/>
    <cellStyle name="Normal 31 2 2 57" xfId="7492"/>
    <cellStyle name="Normal 31 2 2 57 2" xfId="7493"/>
    <cellStyle name="Normal 31 2 2 57 2 2" xfId="7494"/>
    <cellStyle name="Normal 31 2 2 57 2 2 2" xfId="7495"/>
    <cellStyle name="Normal 31 2 2 57 2 3" xfId="7496"/>
    <cellStyle name="Normal 31 2 2 57 3" xfId="7497"/>
    <cellStyle name="Normal 31 2 2 57 3 2" xfId="7498"/>
    <cellStyle name="Normal 31 2 2 57 4" xfId="7499"/>
    <cellStyle name="Normal 31 2 2 57 5" xfId="7500"/>
    <cellStyle name="Normal 31 2 2 57 6" xfId="7501"/>
    <cellStyle name="Normal 31 2 2 57 7" xfId="7502"/>
    <cellStyle name="Normal 31 2 2 58" xfId="7503"/>
    <cellStyle name="Normal 31 2 2 58 2" xfId="7504"/>
    <cellStyle name="Normal 31 2 2 58 2 2" xfId="7505"/>
    <cellStyle name="Normal 31 2 2 58 2 2 2" xfId="7506"/>
    <cellStyle name="Normal 31 2 2 58 2 3" xfId="7507"/>
    <cellStyle name="Normal 31 2 2 58 3" xfId="7508"/>
    <cellStyle name="Normal 31 2 2 58 3 2" xfId="7509"/>
    <cellStyle name="Normal 31 2 2 58 4" xfId="7510"/>
    <cellStyle name="Normal 31 2 2 58 5" xfId="7511"/>
    <cellStyle name="Normal 31 2 2 58 6" xfId="7512"/>
    <cellStyle name="Normal 31 2 2 58 7" xfId="7513"/>
    <cellStyle name="Normal 31 2 2 59" xfId="7514"/>
    <cellStyle name="Normal 31 2 2 59 2" xfId="7515"/>
    <cellStyle name="Normal 31 2 2 59 2 2" xfId="7516"/>
    <cellStyle name="Normal 31 2 2 59 2 2 2" xfId="7517"/>
    <cellStyle name="Normal 31 2 2 59 2 3" xfId="7518"/>
    <cellStyle name="Normal 31 2 2 59 3" xfId="7519"/>
    <cellStyle name="Normal 31 2 2 59 3 2" xfId="7520"/>
    <cellStyle name="Normal 31 2 2 59 4" xfId="7521"/>
    <cellStyle name="Normal 31 2 2 59 5" xfId="7522"/>
    <cellStyle name="Normal 31 2 2 59 6" xfId="7523"/>
    <cellStyle name="Normal 31 2 2 59 7" xfId="7524"/>
    <cellStyle name="Normal 31 2 2 6" xfId="7525"/>
    <cellStyle name="Normal 31 2 2 6 10" xfId="7526"/>
    <cellStyle name="Normal 31 2 2 6 10 2" xfId="7527"/>
    <cellStyle name="Normal 31 2 2 6 10 2 2" xfId="7528"/>
    <cellStyle name="Normal 31 2 2 6 10 2 2 2" xfId="7529"/>
    <cellStyle name="Normal 31 2 2 6 10 2 3" xfId="7530"/>
    <cellStyle name="Normal 31 2 2 6 10 3" xfId="7531"/>
    <cellStyle name="Normal 31 2 2 6 10 3 2" xfId="7532"/>
    <cellStyle name="Normal 31 2 2 6 10 4" xfId="7533"/>
    <cellStyle name="Normal 31 2 2 6 10 5" xfId="7534"/>
    <cellStyle name="Normal 31 2 2 6 10 6" xfId="7535"/>
    <cellStyle name="Normal 31 2 2 6 10 7" xfId="7536"/>
    <cellStyle name="Normal 31 2 2 6 11" xfId="7537"/>
    <cellStyle name="Normal 31 2 2 6 11 2" xfId="7538"/>
    <cellStyle name="Normal 31 2 2 6 11 2 2" xfId="7539"/>
    <cellStyle name="Normal 31 2 2 6 11 2 2 2" xfId="7540"/>
    <cellStyle name="Normal 31 2 2 6 11 2 3" xfId="7541"/>
    <cellStyle name="Normal 31 2 2 6 11 3" xfId="7542"/>
    <cellStyle name="Normal 31 2 2 6 11 3 2" xfId="7543"/>
    <cellStyle name="Normal 31 2 2 6 11 4" xfId="7544"/>
    <cellStyle name="Normal 31 2 2 6 11 5" xfId="7545"/>
    <cellStyle name="Normal 31 2 2 6 11 6" xfId="7546"/>
    <cellStyle name="Normal 31 2 2 6 11 7" xfId="7547"/>
    <cellStyle name="Normal 31 2 2 6 12" xfId="7548"/>
    <cellStyle name="Normal 31 2 2 6 12 2" xfId="7549"/>
    <cellStyle name="Normal 31 2 2 6 12 2 2" xfId="7550"/>
    <cellStyle name="Normal 31 2 2 6 12 2 2 2" xfId="7551"/>
    <cellStyle name="Normal 31 2 2 6 12 2 3" xfId="7552"/>
    <cellStyle name="Normal 31 2 2 6 12 3" xfId="7553"/>
    <cellStyle name="Normal 31 2 2 6 12 3 2" xfId="7554"/>
    <cellStyle name="Normal 31 2 2 6 12 4" xfId="7555"/>
    <cellStyle name="Normal 31 2 2 6 12 5" xfId="7556"/>
    <cellStyle name="Normal 31 2 2 6 12 6" xfId="7557"/>
    <cellStyle name="Normal 31 2 2 6 12 7" xfId="7558"/>
    <cellStyle name="Normal 31 2 2 6 13" xfId="7559"/>
    <cellStyle name="Normal 31 2 2 6 13 2" xfId="7560"/>
    <cellStyle name="Normal 31 2 2 6 13 2 2" xfId="7561"/>
    <cellStyle name="Normal 31 2 2 6 13 3" xfId="7562"/>
    <cellStyle name="Normal 31 2 2 6 14" xfId="7563"/>
    <cellStyle name="Normal 31 2 2 6 14 2" xfId="7564"/>
    <cellStyle name="Normal 31 2 2 6 15" xfId="7565"/>
    <cellStyle name="Normal 31 2 2 6 16" xfId="7566"/>
    <cellStyle name="Normal 31 2 2 6 17" xfId="7567"/>
    <cellStyle name="Normal 31 2 2 6 18" xfId="7568"/>
    <cellStyle name="Normal 31 2 2 6 2" xfId="7569"/>
    <cellStyle name="Normal 31 2 2 6 2 2" xfId="7570"/>
    <cellStyle name="Normal 31 2 2 6 2 2 2" xfId="7571"/>
    <cellStyle name="Normal 31 2 2 6 2 2 2 2" xfId="7572"/>
    <cellStyle name="Normal 31 2 2 6 2 2 3" xfId="7573"/>
    <cellStyle name="Normal 31 2 2 6 2 3" xfId="7574"/>
    <cellStyle name="Normal 31 2 2 6 2 3 2" xfId="7575"/>
    <cellStyle name="Normal 31 2 2 6 2 4" xfId="7576"/>
    <cellStyle name="Normal 31 2 2 6 2 5" xfId="7577"/>
    <cellStyle name="Normal 31 2 2 6 2 6" xfId="7578"/>
    <cellStyle name="Normal 31 2 2 6 2 7" xfId="7579"/>
    <cellStyle name="Normal 31 2 2 6 3" xfId="7580"/>
    <cellStyle name="Normal 31 2 2 6 3 2" xfId="7581"/>
    <cellStyle name="Normal 31 2 2 6 3 2 2" xfId="7582"/>
    <cellStyle name="Normal 31 2 2 6 3 2 2 2" xfId="7583"/>
    <cellStyle name="Normal 31 2 2 6 3 2 3" xfId="7584"/>
    <cellStyle name="Normal 31 2 2 6 3 3" xfId="7585"/>
    <cellStyle name="Normal 31 2 2 6 3 3 2" xfId="7586"/>
    <cellStyle name="Normal 31 2 2 6 3 4" xfId="7587"/>
    <cellStyle name="Normal 31 2 2 6 3 5" xfId="7588"/>
    <cellStyle name="Normal 31 2 2 6 3 6" xfId="7589"/>
    <cellStyle name="Normal 31 2 2 6 3 7" xfId="7590"/>
    <cellStyle name="Normal 31 2 2 6 4" xfId="7591"/>
    <cellStyle name="Normal 31 2 2 6 4 2" xfId="7592"/>
    <cellStyle name="Normal 31 2 2 6 4 2 2" xfId="7593"/>
    <cellStyle name="Normal 31 2 2 6 4 2 2 2" xfId="7594"/>
    <cellStyle name="Normal 31 2 2 6 4 2 3" xfId="7595"/>
    <cellStyle name="Normal 31 2 2 6 4 3" xfId="7596"/>
    <cellStyle name="Normal 31 2 2 6 4 3 2" xfId="7597"/>
    <cellStyle name="Normal 31 2 2 6 4 4" xfId="7598"/>
    <cellStyle name="Normal 31 2 2 6 4 5" xfId="7599"/>
    <cellStyle name="Normal 31 2 2 6 4 6" xfId="7600"/>
    <cellStyle name="Normal 31 2 2 6 4 7" xfId="7601"/>
    <cellStyle name="Normal 31 2 2 6 5" xfId="7602"/>
    <cellStyle name="Normal 31 2 2 6 5 2" xfId="7603"/>
    <cellStyle name="Normal 31 2 2 6 5 2 2" xfId="7604"/>
    <cellStyle name="Normal 31 2 2 6 5 2 2 2" xfId="7605"/>
    <cellStyle name="Normal 31 2 2 6 5 2 3" xfId="7606"/>
    <cellStyle name="Normal 31 2 2 6 5 3" xfId="7607"/>
    <cellStyle name="Normal 31 2 2 6 5 3 2" xfId="7608"/>
    <cellStyle name="Normal 31 2 2 6 5 4" xfId="7609"/>
    <cellStyle name="Normal 31 2 2 6 5 5" xfId="7610"/>
    <cellStyle name="Normal 31 2 2 6 5 6" xfId="7611"/>
    <cellStyle name="Normal 31 2 2 6 5 7" xfId="7612"/>
    <cellStyle name="Normal 31 2 2 6 6" xfId="7613"/>
    <cellStyle name="Normal 31 2 2 6 6 2" xfId="7614"/>
    <cellStyle name="Normal 31 2 2 6 6 2 2" xfId="7615"/>
    <cellStyle name="Normal 31 2 2 6 6 2 2 2" xfId="7616"/>
    <cellStyle name="Normal 31 2 2 6 6 2 3" xfId="7617"/>
    <cellStyle name="Normal 31 2 2 6 6 3" xfId="7618"/>
    <cellStyle name="Normal 31 2 2 6 6 3 2" xfId="7619"/>
    <cellStyle name="Normal 31 2 2 6 6 4" xfId="7620"/>
    <cellStyle name="Normal 31 2 2 6 6 5" xfId="7621"/>
    <cellStyle name="Normal 31 2 2 6 6 6" xfId="7622"/>
    <cellStyle name="Normal 31 2 2 6 6 7" xfId="7623"/>
    <cellStyle name="Normal 31 2 2 6 7" xfId="7624"/>
    <cellStyle name="Normal 31 2 2 6 7 2" xfId="7625"/>
    <cellStyle name="Normal 31 2 2 6 7 2 2" xfId="7626"/>
    <cellStyle name="Normal 31 2 2 6 7 2 2 2" xfId="7627"/>
    <cellStyle name="Normal 31 2 2 6 7 2 3" xfId="7628"/>
    <cellStyle name="Normal 31 2 2 6 7 3" xfId="7629"/>
    <cellStyle name="Normal 31 2 2 6 7 3 2" xfId="7630"/>
    <cellStyle name="Normal 31 2 2 6 7 4" xfId="7631"/>
    <cellStyle name="Normal 31 2 2 6 7 5" xfId="7632"/>
    <cellStyle name="Normal 31 2 2 6 7 6" xfId="7633"/>
    <cellStyle name="Normal 31 2 2 6 7 7" xfId="7634"/>
    <cellStyle name="Normal 31 2 2 6 8" xfId="7635"/>
    <cellStyle name="Normal 31 2 2 6 8 2" xfId="7636"/>
    <cellStyle name="Normal 31 2 2 6 8 2 2" xfId="7637"/>
    <cellStyle name="Normal 31 2 2 6 8 2 2 2" xfId="7638"/>
    <cellStyle name="Normal 31 2 2 6 8 2 3" xfId="7639"/>
    <cellStyle name="Normal 31 2 2 6 8 3" xfId="7640"/>
    <cellStyle name="Normal 31 2 2 6 8 3 2" xfId="7641"/>
    <cellStyle name="Normal 31 2 2 6 8 4" xfId="7642"/>
    <cellStyle name="Normal 31 2 2 6 8 5" xfId="7643"/>
    <cellStyle name="Normal 31 2 2 6 8 6" xfId="7644"/>
    <cellStyle name="Normal 31 2 2 6 8 7" xfId="7645"/>
    <cellStyle name="Normal 31 2 2 6 9" xfId="7646"/>
    <cellStyle name="Normal 31 2 2 6 9 2" xfId="7647"/>
    <cellStyle name="Normal 31 2 2 6 9 2 2" xfId="7648"/>
    <cellStyle name="Normal 31 2 2 6 9 2 2 2" xfId="7649"/>
    <cellStyle name="Normal 31 2 2 6 9 2 3" xfId="7650"/>
    <cellStyle name="Normal 31 2 2 6 9 3" xfId="7651"/>
    <cellStyle name="Normal 31 2 2 6 9 3 2" xfId="7652"/>
    <cellStyle name="Normal 31 2 2 6 9 4" xfId="7653"/>
    <cellStyle name="Normal 31 2 2 6 9 5" xfId="7654"/>
    <cellStyle name="Normal 31 2 2 6 9 6" xfId="7655"/>
    <cellStyle name="Normal 31 2 2 6 9 7" xfId="7656"/>
    <cellStyle name="Normal 31 2 2 60" xfId="7657"/>
    <cellStyle name="Normal 31 2 2 60 2" xfId="7658"/>
    <cellStyle name="Normal 31 2 2 60 2 2" xfId="7659"/>
    <cellStyle name="Normal 31 2 2 60 2 2 2" xfId="7660"/>
    <cellStyle name="Normal 31 2 2 60 2 3" xfId="7661"/>
    <cellStyle name="Normal 31 2 2 60 3" xfId="7662"/>
    <cellStyle name="Normal 31 2 2 60 3 2" xfId="7663"/>
    <cellStyle name="Normal 31 2 2 60 4" xfId="7664"/>
    <cellStyle name="Normal 31 2 2 60 5" xfId="7665"/>
    <cellStyle name="Normal 31 2 2 60 6" xfId="7666"/>
    <cellStyle name="Normal 31 2 2 60 7" xfId="7667"/>
    <cellStyle name="Normal 31 2 2 61" xfId="7668"/>
    <cellStyle name="Normal 31 2 2 61 2" xfId="7669"/>
    <cellStyle name="Normal 31 2 2 61 2 2" xfId="7670"/>
    <cellStyle name="Normal 31 2 2 61 2 2 2" xfId="7671"/>
    <cellStyle name="Normal 31 2 2 61 2 3" xfId="7672"/>
    <cellStyle name="Normal 31 2 2 61 3" xfId="7673"/>
    <cellStyle name="Normal 31 2 2 61 3 2" xfId="7674"/>
    <cellStyle name="Normal 31 2 2 61 4" xfId="7675"/>
    <cellStyle name="Normal 31 2 2 61 5" xfId="7676"/>
    <cellStyle name="Normal 31 2 2 61 6" xfId="7677"/>
    <cellStyle name="Normal 31 2 2 61 7" xfId="7678"/>
    <cellStyle name="Normal 31 2 2 62" xfId="7679"/>
    <cellStyle name="Normal 31 2 2 62 2" xfId="7680"/>
    <cellStyle name="Normal 31 2 2 62 2 2" xfId="7681"/>
    <cellStyle name="Normal 31 2 2 62 2 2 2" xfId="7682"/>
    <cellStyle name="Normal 31 2 2 62 2 3" xfId="7683"/>
    <cellStyle name="Normal 31 2 2 62 3" xfId="7684"/>
    <cellStyle name="Normal 31 2 2 62 3 2" xfId="7685"/>
    <cellStyle name="Normal 31 2 2 62 4" xfId="7686"/>
    <cellStyle name="Normal 31 2 2 62 5" xfId="7687"/>
    <cellStyle name="Normal 31 2 2 62 6" xfId="7688"/>
    <cellStyle name="Normal 31 2 2 62 7" xfId="7689"/>
    <cellStyle name="Normal 31 2 2 63" xfId="7690"/>
    <cellStyle name="Normal 31 2 2 63 2" xfId="7691"/>
    <cellStyle name="Normal 31 2 2 63 2 2" xfId="7692"/>
    <cellStyle name="Normal 31 2 2 63 2 2 2" xfId="7693"/>
    <cellStyle name="Normal 31 2 2 63 2 3" xfId="7694"/>
    <cellStyle name="Normal 31 2 2 63 3" xfId="7695"/>
    <cellStyle name="Normal 31 2 2 63 3 2" xfId="7696"/>
    <cellStyle name="Normal 31 2 2 63 4" xfId="7697"/>
    <cellStyle name="Normal 31 2 2 63 5" xfId="7698"/>
    <cellStyle name="Normal 31 2 2 63 6" xfId="7699"/>
    <cellStyle name="Normal 31 2 2 63 7" xfId="7700"/>
    <cellStyle name="Normal 31 2 2 64" xfId="7701"/>
    <cellStyle name="Normal 31 2 2 64 2" xfId="7702"/>
    <cellStyle name="Normal 31 2 2 64 2 2" xfId="7703"/>
    <cellStyle name="Normal 31 2 2 64 2 2 2" xfId="7704"/>
    <cellStyle name="Normal 31 2 2 64 2 3" xfId="7705"/>
    <cellStyle name="Normal 31 2 2 64 3" xfId="7706"/>
    <cellStyle name="Normal 31 2 2 64 3 2" xfId="7707"/>
    <cellStyle name="Normal 31 2 2 64 4" xfId="7708"/>
    <cellStyle name="Normal 31 2 2 64 5" xfId="7709"/>
    <cellStyle name="Normal 31 2 2 64 6" xfId="7710"/>
    <cellStyle name="Normal 31 2 2 64 7" xfId="7711"/>
    <cellStyle name="Normal 31 2 2 65" xfId="7712"/>
    <cellStyle name="Normal 31 2 2 65 2" xfId="7713"/>
    <cellStyle name="Normal 31 2 2 65 2 2" xfId="7714"/>
    <cellStyle name="Normal 31 2 2 65 2 2 2" xfId="7715"/>
    <cellStyle name="Normal 31 2 2 65 2 3" xfId="7716"/>
    <cellStyle name="Normal 31 2 2 65 3" xfId="7717"/>
    <cellStyle name="Normal 31 2 2 65 3 2" xfId="7718"/>
    <cellStyle name="Normal 31 2 2 65 4" xfId="7719"/>
    <cellStyle name="Normal 31 2 2 65 5" xfId="7720"/>
    <cellStyle name="Normal 31 2 2 65 6" xfId="7721"/>
    <cellStyle name="Normal 31 2 2 65 7" xfId="7722"/>
    <cellStyle name="Normal 31 2 2 66" xfId="7723"/>
    <cellStyle name="Normal 31 2 2 66 2" xfId="7724"/>
    <cellStyle name="Normal 31 2 2 66 2 2" xfId="7725"/>
    <cellStyle name="Normal 31 2 2 66 2 2 2" xfId="7726"/>
    <cellStyle name="Normal 31 2 2 66 2 3" xfId="7727"/>
    <cellStyle name="Normal 31 2 2 66 3" xfId="7728"/>
    <cellStyle name="Normal 31 2 2 66 3 2" xfId="7729"/>
    <cellStyle name="Normal 31 2 2 66 4" xfId="7730"/>
    <cellStyle name="Normal 31 2 2 66 5" xfId="7731"/>
    <cellStyle name="Normal 31 2 2 66 6" xfId="7732"/>
    <cellStyle name="Normal 31 2 2 66 7" xfId="7733"/>
    <cellStyle name="Normal 31 2 2 67" xfId="7734"/>
    <cellStyle name="Normal 31 2 2 67 2" xfId="7735"/>
    <cellStyle name="Normal 31 2 2 67 2 2" xfId="7736"/>
    <cellStyle name="Normal 31 2 2 67 2 2 2" xfId="7737"/>
    <cellStyle name="Normal 31 2 2 67 2 3" xfId="7738"/>
    <cellStyle name="Normal 31 2 2 67 3" xfId="7739"/>
    <cellStyle name="Normal 31 2 2 67 3 2" xfId="7740"/>
    <cellStyle name="Normal 31 2 2 67 4" xfId="7741"/>
    <cellStyle name="Normal 31 2 2 67 5" xfId="7742"/>
    <cellStyle name="Normal 31 2 2 67 6" xfId="7743"/>
    <cellStyle name="Normal 31 2 2 67 7" xfId="7744"/>
    <cellStyle name="Normal 31 2 2 68" xfId="7745"/>
    <cellStyle name="Normal 31 2 2 68 2" xfId="7746"/>
    <cellStyle name="Normal 31 2 2 68 2 2" xfId="7747"/>
    <cellStyle name="Normal 31 2 2 68 2 2 2" xfId="7748"/>
    <cellStyle name="Normal 31 2 2 68 2 3" xfId="7749"/>
    <cellStyle name="Normal 31 2 2 68 3" xfId="7750"/>
    <cellStyle name="Normal 31 2 2 68 3 2" xfId="7751"/>
    <cellStyle name="Normal 31 2 2 68 4" xfId="7752"/>
    <cellStyle name="Normal 31 2 2 68 5" xfId="7753"/>
    <cellStyle name="Normal 31 2 2 68 6" xfId="7754"/>
    <cellStyle name="Normal 31 2 2 68 7" xfId="7755"/>
    <cellStyle name="Normal 31 2 2 69" xfId="7756"/>
    <cellStyle name="Normal 31 2 2 69 2" xfId="7757"/>
    <cellStyle name="Normal 31 2 2 69 2 2" xfId="7758"/>
    <cellStyle name="Normal 31 2 2 69 2 2 2" xfId="7759"/>
    <cellStyle name="Normal 31 2 2 69 2 3" xfId="7760"/>
    <cellStyle name="Normal 31 2 2 69 3" xfId="7761"/>
    <cellStyle name="Normal 31 2 2 69 3 2" xfId="7762"/>
    <cellStyle name="Normal 31 2 2 69 4" xfId="7763"/>
    <cellStyle name="Normal 31 2 2 69 5" xfId="7764"/>
    <cellStyle name="Normal 31 2 2 69 6" xfId="7765"/>
    <cellStyle name="Normal 31 2 2 69 7" xfId="7766"/>
    <cellStyle name="Normal 31 2 2 7" xfId="7767"/>
    <cellStyle name="Normal 31 2 2 7 10" xfId="7768"/>
    <cellStyle name="Normal 31 2 2 7 10 2" xfId="7769"/>
    <cellStyle name="Normal 31 2 2 7 10 2 2" xfId="7770"/>
    <cellStyle name="Normal 31 2 2 7 10 2 2 2" xfId="7771"/>
    <cellStyle name="Normal 31 2 2 7 10 2 3" xfId="7772"/>
    <cellStyle name="Normal 31 2 2 7 10 3" xfId="7773"/>
    <cellStyle name="Normal 31 2 2 7 10 3 2" xfId="7774"/>
    <cellStyle name="Normal 31 2 2 7 10 4" xfId="7775"/>
    <cellStyle name="Normal 31 2 2 7 10 5" xfId="7776"/>
    <cellStyle name="Normal 31 2 2 7 10 6" xfId="7777"/>
    <cellStyle name="Normal 31 2 2 7 10 7" xfId="7778"/>
    <cellStyle name="Normal 31 2 2 7 11" xfId="7779"/>
    <cellStyle name="Normal 31 2 2 7 11 2" xfId="7780"/>
    <cellStyle name="Normal 31 2 2 7 11 2 2" xfId="7781"/>
    <cellStyle name="Normal 31 2 2 7 11 2 2 2" xfId="7782"/>
    <cellStyle name="Normal 31 2 2 7 11 2 3" xfId="7783"/>
    <cellStyle name="Normal 31 2 2 7 11 3" xfId="7784"/>
    <cellStyle name="Normal 31 2 2 7 11 3 2" xfId="7785"/>
    <cellStyle name="Normal 31 2 2 7 11 4" xfId="7786"/>
    <cellStyle name="Normal 31 2 2 7 11 5" xfId="7787"/>
    <cellStyle name="Normal 31 2 2 7 11 6" xfId="7788"/>
    <cellStyle name="Normal 31 2 2 7 11 7" xfId="7789"/>
    <cellStyle name="Normal 31 2 2 7 12" xfId="7790"/>
    <cellStyle name="Normal 31 2 2 7 12 2" xfId="7791"/>
    <cellStyle name="Normal 31 2 2 7 12 2 2" xfId="7792"/>
    <cellStyle name="Normal 31 2 2 7 12 2 2 2" xfId="7793"/>
    <cellStyle name="Normal 31 2 2 7 12 2 3" xfId="7794"/>
    <cellStyle name="Normal 31 2 2 7 12 3" xfId="7795"/>
    <cellStyle name="Normal 31 2 2 7 12 3 2" xfId="7796"/>
    <cellStyle name="Normal 31 2 2 7 12 4" xfId="7797"/>
    <cellStyle name="Normal 31 2 2 7 12 5" xfId="7798"/>
    <cellStyle name="Normal 31 2 2 7 12 6" xfId="7799"/>
    <cellStyle name="Normal 31 2 2 7 12 7" xfId="7800"/>
    <cellStyle name="Normal 31 2 2 7 13" xfId="7801"/>
    <cellStyle name="Normal 31 2 2 7 13 2" xfId="7802"/>
    <cellStyle name="Normal 31 2 2 7 13 2 2" xfId="7803"/>
    <cellStyle name="Normal 31 2 2 7 13 3" xfId="7804"/>
    <cellStyle name="Normal 31 2 2 7 14" xfId="7805"/>
    <cellStyle name="Normal 31 2 2 7 14 2" xfId="7806"/>
    <cellStyle name="Normal 31 2 2 7 15" xfId="7807"/>
    <cellStyle name="Normal 31 2 2 7 16" xfId="7808"/>
    <cellStyle name="Normal 31 2 2 7 17" xfId="7809"/>
    <cellStyle name="Normal 31 2 2 7 18" xfId="7810"/>
    <cellStyle name="Normal 31 2 2 7 2" xfId="7811"/>
    <cellStyle name="Normal 31 2 2 7 2 2" xfId="7812"/>
    <cellStyle name="Normal 31 2 2 7 2 2 2" xfId="7813"/>
    <cellStyle name="Normal 31 2 2 7 2 2 2 2" xfId="7814"/>
    <cellStyle name="Normal 31 2 2 7 2 2 3" xfId="7815"/>
    <cellStyle name="Normal 31 2 2 7 2 3" xfId="7816"/>
    <cellStyle name="Normal 31 2 2 7 2 3 2" xfId="7817"/>
    <cellStyle name="Normal 31 2 2 7 2 4" xfId="7818"/>
    <cellStyle name="Normal 31 2 2 7 2 5" xfId="7819"/>
    <cellStyle name="Normal 31 2 2 7 2 6" xfId="7820"/>
    <cellStyle name="Normal 31 2 2 7 2 7" xfId="7821"/>
    <cellStyle name="Normal 31 2 2 7 3" xfId="7822"/>
    <cellStyle name="Normal 31 2 2 7 3 2" xfId="7823"/>
    <cellStyle name="Normal 31 2 2 7 3 2 2" xfId="7824"/>
    <cellStyle name="Normal 31 2 2 7 3 2 2 2" xfId="7825"/>
    <cellStyle name="Normal 31 2 2 7 3 2 3" xfId="7826"/>
    <cellStyle name="Normal 31 2 2 7 3 3" xfId="7827"/>
    <cellStyle name="Normal 31 2 2 7 3 3 2" xfId="7828"/>
    <cellStyle name="Normal 31 2 2 7 3 4" xfId="7829"/>
    <cellStyle name="Normal 31 2 2 7 3 5" xfId="7830"/>
    <cellStyle name="Normal 31 2 2 7 3 6" xfId="7831"/>
    <cellStyle name="Normal 31 2 2 7 3 7" xfId="7832"/>
    <cellStyle name="Normal 31 2 2 7 4" xfId="7833"/>
    <cellStyle name="Normal 31 2 2 7 4 2" xfId="7834"/>
    <cellStyle name="Normal 31 2 2 7 4 2 2" xfId="7835"/>
    <cellStyle name="Normal 31 2 2 7 4 2 2 2" xfId="7836"/>
    <cellStyle name="Normal 31 2 2 7 4 2 3" xfId="7837"/>
    <cellStyle name="Normal 31 2 2 7 4 3" xfId="7838"/>
    <cellStyle name="Normal 31 2 2 7 4 3 2" xfId="7839"/>
    <cellStyle name="Normal 31 2 2 7 4 4" xfId="7840"/>
    <cellStyle name="Normal 31 2 2 7 4 5" xfId="7841"/>
    <cellStyle name="Normal 31 2 2 7 4 6" xfId="7842"/>
    <cellStyle name="Normal 31 2 2 7 4 7" xfId="7843"/>
    <cellStyle name="Normal 31 2 2 7 5" xfId="7844"/>
    <cellStyle name="Normal 31 2 2 7 5 2" xfId="7845"/>
    <cellStyle name="Normal 31 2 2 7 5 2 2" xfId="7846"/>
    <cellStyle name="Normal 31 2 2 7 5 2 2 2" xfId="7847"/>
    <cellStyle name="Normal 31 2 2 7 5 2 3" xfId="7848"/>
    <cellStyle name="Normal 31 2 2 7 5 3" xfId="7849"/>
    <cellStyle name="Normal 31 2 2 7 5 3 2" xfId="7850"/>
    <cellStyle name="Normal 31 2 2 7 5 4" xfId="7851"/>
    <cellStyle name="Normal 31 2 2 7 5 5" xfId="7852"/>
    <cellStyle name="Normal 31 2 2 7 5 6" xfId="7853"/>
    <cellStyle name="Normal 31 2 2 7 5 7" xfId="7854"/>
    <cellStyle name="Normal 31 2 2 7 6" xfId="7855"/>
    <cellStyle name="Normal 31 2 2 7 6 2" xfId="7856"/>
    <cellStyle name="Normal 31 2 2 7 6 2 2" xfId="7857"/>
    <cellStyle name="Normal 31 2 2 7 6 2 2 2" xfId="7858"/>
    <cellStyle name="Normal 31 2 2 7 6 2 3" xfId="7859"/>
    <cellStyle name="Normal 31 2 2 7 6 3" xfId="7860"/>
    <cellStyle name="Normal 31 2 2 7 6 3 2" xfId="7861"/>
    <cellStyle name="Normal 31 2 2 7 6 4" xfId="7862"/>
    <cellStyle name="Normal 31 2 2 7 6 5" xfId="7863"/>
    <cellStyle name="Normal 31 2 2 7 6 6" xfId="7864"/>
    <cellStyle name="Normal 31 2 2 7 6 7" xfId="7865"/>
    <cellStyle name="Normal 31 2 2 7 7" xfId="7866"/>
    <cellStyle name="Normal 31 2 2 7 7 2" xfId="7867"/>
    <cellStyle name="Normal 31 2 2 7 7 2 2" xfId="7868"/>
    <cellStyle name="Normal 31 2 2 7 7 2 2 2" xfId="7869"/>
    <cellStyle name="Normal 31 2 2 7 7 2 3" xfId="7870"/>
    <cellStyle name="Normal 31 2 2 7 7 3" xfId="7871"/>
    <cellStyle name="Normal 31 2 2 7 7 3 2" xfId="7872"/>
    <cellStyle name="Normal 31 2 2 7 7 4" xfId="7873"/>
    <cellStyle name="Normal 31 2 2 7 7 5" xfId="7874"/>
    <cellStyle name="Normal 31 2 2 7 7 6" xfId="7875"/>
    <cellStyle name="Normal 31 2 2 7 7 7" xfId="7876"/>
    <cellStyle name="Normal 31 2 2 7 8" xfId="7877"/>
    <cellStyle name="Normal 31 2 2 7 8 2" xfId="7878"/>
    <cellStyle name="Normal 31 2 2 7 8 2 2" xfId="7879"/>
    <cellStyle name="Normal 31 2 2 7 8 2 2 2" xfId="7880"/>
    <cellStyle name="Normal 31 2 2 7 8 2 3" xfId="7881"/>
    <cellStyle name="Normal 31 2 2 7 8 3" xfId="7882"/>
    <cellStyle name="Normal 31 2 2 7 8 3 2" xfId="7883"/>
    <cellStyle name="Normal 31 2 2 7 8 4" xfId="7884"/>
    <cellStyle name="Normal 31 2 2 7 8 5" xfId="7885"/>
    <cellStyle name="Normal 31 2 2 7 8 6" xfId="7886"/>
    <cellStyle name="Normal 31 2 2 7 8 7" xfId="7887"/>
    <cellStyle name="Normal 31 2 2 7 9" xfId="7888"/>
    <cellStyle name="Normal 31 2 2 7 9 2" xfId="7889"/>
    <cellStyle name="Normal 31 2 2 7 9 2 2" xfId="7890"/>
    <cellStyle name="Normal 31 2 2 7 9 2 2 2" xfId="7891"/>
    <cellStyle name="Normal 31 2 2 7 9 2 3" xfId="7892"/>
    <cellStyle name="Normal 31 2 2 7 9 3" xfId="7893"/>
    <cellStyle name="Normal 31 2 2 7 9 3 2" xfId="7894"/>
    <cellStyle name="Normal 31 2 2 7 9 4" xfId="7895"/>
    <cellStyle name="Normal 31 2 2 7 9 5" xfId="7896"/>
    <cellStyle name="Normal 31 2 2 7 9 6" xfId="7897"/>
    <cellStyle name="Normal 31 2 2 7 9 7" xfId="7898"/>
    <cellStyle name="Normal 31 2 2 70" xfId="7899"/>
    <cellStyle name="Normal 31 2 2 70 2" xfId="7900"/>
    <cellStyle name="Normal 31 2 2 70 2 2" xfId="7901"/>
    <cellStyle name="Normal 31 2 2 70 2 2 2" xfId="7902"/>
    <cellStyle name="Normal 31 2 2 70 2 3" xfId="7903"/>
    <cellStyle name="Normal 31 2 2 70 3" xfId="7904"/>
    <cellStyle name="Normal 31 2 2 70 3 2" xfId="7905"/>
    <cellStyle name="Normal 31 2 2 70 4" xfId="7906"/>
    <cellStyle name="Normal 31 2 2 70 5" xfId="7907"/>
    <cellStyle name="Normal 31 2 2 70 6" xfId="7908"/>
    <cellStyle name="Normal 31 2 2 70 7" xfId="7909"/>
    <cellStyle name="Normal 31 2 2 71" xfId="7910"/>
    <cellStyle name="Normal 31 2 2 71 2" xfId="7911"/>
    <cellStyle name="Normal 31 2 2 71 2 2" xfId="7912"/>
    <cellStyle name="Normal 31 2 2 71 2 2 2" xfId="7913"/>
    <cellStyle name="Normal 31 2 2 71 2 3" xfId="7914"/>
    <cellStyle name="Normal 31 2 2 71 3" xfId="7915"/>
    <cellStyle name="Normal 31 2 2 71 3 2" xfId="7916"/>
    <cellStyle name="Normal 31 2 2 71 4" xfId="7917"/>
    <cellStyle name="Normal 31 2 2 71 5" xfId="7918"/>
    <cellStyle name="Normal 31 2 2 71 6" xfId="7919"/>
    <cellStyle name="Normal 31 2 2 71 7" xfId="7920"/>
    <cellStyle name="Normal 31 2 2 72" xfId="7921"/>
    <cellStyle name="Normal 31 2 2 72 2" xfId="7922"/>
    <cellStyle name="Normal 31 2 2 72 2 2" xfId="7923"/>
    <cellStyle name="Normal 31 2 2 72 2 2 2" xfId="7924"/>
    <cellStyle name="Normal 31 2 2 72 2 3" xfId="7925"/>
    <cellStyle name="Normal 31 2 2 72 3" xfId="7926"/>
    <cellStyle name="Normal 31 2 2 72 3 2" xfId="7927"/>
    <cellStyle name="Normal 31 2 2 72 4" xfId="7928"/>
    <cellStyle name="Normal 31 2 2 72 5" xfId="7929"/>
    <cellStyle name="Normal 31 2 2 72 6" xfId="7930"/>
    <cellStyle name="Normal 31 2 2 72 7" xfId="7931"/>
    <cellStyle name="Normal 31 2 2 73" xfId="7932"/>
    <cellStyle name="Normal 31 2 2 73 2" xfId="7933"/>
    <cellStyle name="Normal 31 2 2 73 2 2" xfId="7934"/>
    <cellStyle name="Normal 31 2 2 73 2 2 2" xfId="7935"/>
    <cellStyle name="Normal 31 2 2 73 2 3" xfId="7936"/>
    <cellStyle name="Normal 31 2 2 73 3" xfId="7937"/>
    <cellStyle name="Normal 31 2 2 73 3 2" xfId="7938"/>
    <cellStyle name="Normal 31 2 2 73 4" xfId="7939"/>
    <cellStyle name="Normal 31 2 2 73 5" xfId="7940"/>
    <cellStyle name="Normal 31 2 2 73 6" xfId="7941"/>
    <cellStyle name="Normal 31 2 2 73 7" xfId="7942"/>
    <cellStyle name="Normal 31 2 2 74" xfId="7943"/>
    <cellStyle name="Normal 31 2 2 74 2" xfId="7944"/>
    <cellStyle name="Normal 31 2 2 74 2 2" xfId="7945"/>
    <cellStyle name="Normal 31 2 2 74 2 2 2" xfId="7946"/>
    <cellStyle name="Normal 31 2 2 74 2 3" xfId="7947"/>
    <cellStyle name="Normal 31 2 2 74 3" xfId="7948"/>
    <cellStyle name="Normal 31 2 2 74 3 2" xfId="7949"/>
    <cellStyle name="Normal 31 2 2 74 4" xfId="7950"/>
    <cellStyle name="Normal 31 2 2 74 5" xfId="7951"/>
    <cellStyle name="Normal 31 2 2 74 6" xfId="7952"/>
    <cellStyle name="Normal 31 2 2 74 7" xfId="7953"/>
    <cellStyle name="Normal 31 2 2 75" xfId="7954"/>
    <cellStyle name="Normal 31 2 2 75 2" xfId="7955"/>
    <cellStyle name="Normal 31 2 2 75 2 2" xfId="7956"/>
    <cellStyle name="Normal 31 2 2 75 2 2 2" xfId="7957"/>
    <cellStyle name="Normal 31 2 2 75 2 3" xfId="7958"/>
    <cellStyle name="Normal 31 2 2 75 3" xfId="7959"/>
    <cellStyle name="Normal 31 2 2 75 3 2" xfId="7960"/>
    <cellStyle name="Normal 31 2 2 75 4" xfId="7961"/>
    <cellStyle name="Normal 31 2 2 75 5" xfId="7962"/>
    <cellStyle name="Normal 31 2 2 75 6" xfId="7963"/>
    <cellStyle name="Normal 31 2 2 75 7" xfId="7964"/>
    <cellStyle name="Normal 31 2 2 76" xfId="7965"/>
    <cellStyle name="Normal 31 2 2 76 2" xfId="7966"/>
    <cellStyle name="Normal 31 2 2 76 2 2" xfId="7967"/>
    <cellStyle name="Normal 31 2 2 76 2 2 2" xfId="7968"/>
    <cellStyle name="Normal 31 2 2 76 2 3" xfId="7969"/>
    <cellStyle name="Normal 31 2 2 76 3" xfId="7970"/>
    <cellStyle name="Normal 31 2 2 76 3 2" xfId="7971"/>
    <cellStyle name="Normal 31 2 2 76 4" xfId="7972"/>
    <cellStyle name="Normal 31 2 2 76 5" xfId="7973"/>
    <cellStyle name="Normal 31 2 2 76 6" xfId="7974"/>
    <cellStyle name="Normal 31 2 2 76 7" xfId="7975"/>
    <cellStyle name="Normal 31 2 2 77" xfId="7976"/>
    <cellStyle name="Normal 31 2 2 77 2" xfId="7977"/>
    <cellStyle name="Normal 31 2 2 77 2 2" xfId="7978"/>
    <cellStyle name="Normal 31 2 2 77 2 2 2" xfId="7979"/>
    <cellStyle name="Normal 31 2 2 77 2 3" xfId="7980"/>
    <cellStyle name="Normal 31 2 2 77 3" xfId="7981"/>
    <cellStyle name="Normal 31 2 2 77 3 2" xfId="7982"/>
    <cellStyle name="Normal 31 2 2 77 4" xfId="7983"/>
    <cellStyle name="Normal 31 2 2 77 5" xfId="7984"/>
    <cellStyle name="Normal 31 2 2 77 6" xfId="7985"/>
    <cellStyle name="Normal 31 2 2 77 7" xfId="7986"/>
    <cellStyle name="Normal 31 2 2 78" xfId="7987"/>
    <cellStyle name="Normal 31 2 2 78 2" xfId="7988"/>
    <cellStyle name="Normal 31 2 2 78 2 2" xfId="7989"/>
    <cellStyle name="Normal 31 2 2 78 2 2 2" xfId="7990"/>
    <cellStyle name="Normal 31 2 2 78 2 3" xfId="7991"/>
    <cellStyle name="Normal 31 2 2 78 3" xfId="7992"/>
    <cellStyle name="Normal 31 2 2 78 3 2" xfId="7993"/>
    <cellStyle name="Normal 31 2 2 78 4" xfId="7994"/>
    <cellStyle name="Normal 31 2 2 78 5" xfId="7995"/>
    <cellStyle name="Normal 31 2 2 78 6" xfId="7996"/>
    <cellStyle name="Normal 31 2 2 78 7" xfId="7997"/>
    <cellStyle name="Normal 31 2 2 79" xfId="7998"/>
    <cellStyle name="Normal 31 2 2 79 2" xfId="7999"/>
    <cellStyle name="Normal 31 2 2 79 2 2" xfId="8000"/>
    <cellStyle name="Normal 31 2 2 79 2 2 2" xfId="8001"/>
    <cellStyle name="Normal 31 2 2 79 2 3" xfId="8002"/>
    <cellStyle name="Normal 31 2 2 79 3" xfId="8003"/>
    <cellStyle name="Normal 31 2 2 79 3 2" xfId="8004"/>
    <cellStyle name="Normal 31 2 2 79 4" xfId="8005"/>
    <cellStyle name="Normal 31 2 2 79 5" xfId="8006"/>
    <cellStyle name="Normal 31 2 2 79 6" xfId="8007"/>
    <cellStyle name="Normal 31 2 2 79 7" xfId="8008"/>
    <cellStyle name="Normal 31 2 2 8" xfId="8009"/>
    <cellStyle name="Normal 31 2 2 8 10" xfId="8010"/>
    <cellStyle name="Normal 31 2 2 8 10 2" xfId="8011"/>
    <cellStyle name="Normal 31 2 2 8 10 2 2" xfId="8012"/>
    <cellStyle name="Normal 31 2 2 8 10 2 2 2" xfId="8013"/>
    <cellStyle name="Normal 31 2 2 8 10 2 3" xfId="8014"/>
    <cellStyle name="Normal 31 2 2 8 10 3" xfId="8015"/>
    <cellStyle name="Normal 31 2 2 8 10 3 2" xfId="8016"/>
    <cellStyle name="Normal 31 2 2 8 10 4" xfId="8017"/>
    <cellStyle name="Normal 31 2 2 8 10 5" xfId="8018"/>
    <cellStyle name="Normal 31 2 2 8 10 6" xfId="8019"/>
    <cellStyle name="Normal 31 2 2 8 10 7" xfId="8020"/>
    <cellStyle name="Normal 31 2 2 8 11" xfId="8021"/>
    <cellStyle name="Normal 31 2 2 8 11 2" xfId="8022"/>
    <cellStyle name="Normal 31 2 2 8 11 2 2" xfId="8023"/>
    <cellStyle name="Normal 31 2 2 8 11 2 2 2" xfId="8024"/>
    <cellStyle name="Normal 31 2 2 8 11 2 3" xfId="8025"/>
    <cellStyle name="Normal 31 2 2 8 11 3" xfId="8026"/>
    <cellStyle name="Normal 31 2 2 8 11 3 2" xfId="8027"/>
    <cellStyle name="Normal 31 2 2 8 11 4" xfId="8028"/>
    <cellStyle name="Normal 31 2 2 8 11 5" xfId="8029"/>
    <cellStyle name="Normal 31 2 2 8 11 6" xfId="8030"/>
    <cellStyle name="Normal 31 2 2 8 11 7" xfId="8031"/>
    <cellStyle name="Normal 31 2 2 8 12" xfId="8032"/>
    <cellStyle name="Normal 31 2 2 8 12 2" xfId="8033"/>
    <cellStyle name="Normal 31 2 2 8 12 2 2" xfId="8034"/>
    <cellStyle name="Normal 31 2 2 8 12 2 2 2" xfId="8035"/>
    <cellStyle name="Normal 31 2 2 8 12 2 3" xfId="8036"/>
    <cellStyle name="Normal 31 2 2 8 12 3" xfId="8037"/>
    <cellStyle name="Normal 31 2 2 8 12 3 2" xfId="8038"/>
    <cellStyle name="Normal 31 2 2 8 12 4" xfId="8039"/>
    <cellStyle name="Normal 31 2 2 8 12 5" xfId="8040"/>
    <cellStyle name="Normal 31 2 2 8 12 6" xfId="8041"/>
    <cellStyle name="Normal 31 2 2 8 12 7" xfId="8042"/>
    <cellStyle name="Normal 31 2 2 8 13" xfId="8043"/>
    <cellStyle name="Normal 31 2 2 8 13 2" xfId="8044"/>
    <cellStyle name="Normal 31 2 2 8 13 2 2" xfId="8045"/>
    <cellStyle name="Normal 31 2 2 8 13 3" xfId="8046"/>
    <cellStyle name="Normal 31 2 2 8 14" xfId="8047"/>
    <cellStyle name="Normal 31 2 2 8 14 2" xfId="8048"/>
    <cellStyle name="Normal 31 2 2 8 15" xfId="8049"/>
    <cellStyle name="Normal 31 2 2 8 16" xfId="8050"/>
    <cellStyle name="Normal 31 2 2 8 17" xfId="8051"/>
    <cellStyle name="Normal 31 2 2 8 18" xfId="8052"/>
    <cellStyle name="Normal 31 2 2 8 2" xfId="8053"/>
    <cellStyle name="Normal 31 2 2 8 2 2" xfId="8054"/>
    <cellStyle name="Normal 31 2 2 8 2 2 2" xfId="8055"/>
    <cellStyle name="Normal 31 2 2 8 2 2 2 2" xfId="8056"/>
    <cellStyle name="Normal 31 2 2 8 2 2 3" xfId="8057"/>
    <cellStyle name="Normal 31 2 2 8 2 3" xfId="8058"/>
    <cellStyle name="Normal 31 2 2 8 2 3 2" xfId="8059"/>
    <cellStyle name="Normal 31 2 2 8 2 4" xfId="8060"/>
    <cellStyle name="Normal 31 2 2 8 2 5" xfId="8061"/>
    <cellStyle name="Normal 31 2 2 8 2 6" xfId="8062"/>
    <cellStyle name="Normal 31 2 2 8 2 7" xfId="8063"/>
    <cellStyle name="Normal 31 2 2 8 3" xfId="8064"/>
    <cellStyle name="Normal 31 2 2 8 3 2" xfId="8065"/>
    <cellStyle name="Normal 31 2 2 8 3 2 2" xfId="8066"/>
    <cellStyle name="Normal 31 2 2 8 3 2 2 2" xfId="8067"/>
    <cellStyle name="Normal 31 2 2 8 3 2 3" xfId="8068"/>
    <cellStyle name="Normal 31 2 2 8 3 3" xfId="8069"/>
    <cellStyle name="Normal 31 2 2 8 3 3 2" xfId="8070"/>
    <cellStyle name="Normal 31 2 2 8 3 4" xfId="8071"/>
    <cellStyle name="Normal 31 2 2 8 3 5" xfId="8072"/>
    <cellStyle name="Normal 31 2 2 8 3 6" xfId="8073"/>
    <cellStyle name="Normal 31 2 2 8 3 7" xfId="8074"/>
    <cellStyle name="Normal 31 2 2 8 4" xfId="8075"/>
    <cellStyle name="Normal 31 2 2 8 4 2" xfId="8076"/>
    <cellStyle name="Normal 31 2 2 8 4 2 2" xfId="8077"/>
    <cellStyle name="Normal 31 2 2 8 4 2 2 2" xfId="8078"/>
    <cellStyle name="Normal 31 2 2 8 4 2 3" xfId="8079"/>
    <cellStyle name="Normal 31 2 2 8 4 3" xfId="8080"/>
    <cellStyle name="Normal 31 2 2 8 4 3 2" xfId="8081"/>
    <cellStyle name="Normal 31 2 2 8 4 4" xfId="8082"/>
    <cellStyle name="Normal 31 2 2 8 4 5" xfId="8083"/>
    <cellStyle name="Normal 31 2 2 8 4 6" xfId="8084"/>
    <cellStyle name="Normal 31 2 2 8 4 7" xfId="8085"/>
    <cellStyle name="Normal 31 2 2 8 5" xfId="8086"/>
    <cellStyle name="Normal 31 2 2 8 5 2" xfId="8087"/>
    <cellStyle name="Normal 31 2 2 8 5 2 2" xfId="8088"/>
    <cellStyle name="Normal 31 2 2 8 5 2 2 2" xfId="8089"/>
    <cellStyle name="Normal 31 2 2 8 5 2 3" xfId="8090"/>
    <cellStyle name="Normal 31 2 2 8 5 3" xfId="8091"/>
    <cellStyle name="Normal 31 2 2 8 5 3 2" xfId="8092"/>
    <cellStyle name="Normal 31 2 2 8 5 4" xfId="8093"/>
    <cellStyle name="Normal 31 2 2 8 5 5" xfId="8094"/>
    <cellStyle name="Normal 31 2 2 8 5 6" xfId="8095"/>
    <cellStyle name="Normal 31 2 2 8 5 7" xfId="8096"/>
    <cellStyle name="Normal 31 2 2 8 6" xfId="8097"/>
    <cellStyle name="Normal 31 2 2 8 6 2" xfId="8098"/>
    <cellStyle name="Normal 31 2 2 8 6 2 2" xfId="8099"/>
    <cellStyle name="Normal 31 2 2 8 6 2 2 2" xfId="8100"/>
    <cellStyle name="Normal 31 2 2 8 6 2 3" xfId="8101"/>
    <cellStyle name="Normal 31 2 2 8 6 3" xfId="8102"/>
    <cellStyle name="Normal 31 2 2 8 6 3 2" xfId="8103"/>
    <cellStyle name="Normal 31 2 2 8 6 4" xfId="8104"/>
    <cellStyle name="Normal 31 2 2 8 6 5" xfId="8105"/>
    <cellStyle name="Normal 31 2 2 8 6 6" xfId="8106"/>
    <cellStyle name="Normal 31 2 2 8 6 7" xfId="8107"/>
    <cellStyle name="Normal 31 2 2 8 7" xfId="8108"/>
    <cellStyle name="Normal 31 2 2 8 7 2" xfId="8109"/>
    <cellStyle name="Normal 31 2 2 8 7 2 2" xfId="8110"/>
    <cellStyle name="Normal 31 2 2 8 7 2 2 2" xfId="8111"/>
    <cellStyle name="Normal 31 2 2 8 7 2 3" xfId="8112"/>
    <cellStyle name="Normal 31 2 2 8 7 3" xfId="8113"/>
    <cellStyle name="Normal 31 2 2 8 7 3 2" xfId="8114"/>
    <cellStyle name="Normal 31 2 2 8 7 4" xfId="8115"/>
    <cellStyle name="Normal 31 2 2 8 7 5" xfId="8116"/>
    <cellStyle name="Normal 31 2 2 8 7 6" xfId="8117"/>
    <cellStyle name="Normal 31 2 2 8 7 7" xfId="8118"/>
    <cellStyle name="Normal 31 2 2 8 8" xfId="8119"/>
    <cellStyle name="Normal 31 2 2 8 8 2" xfId="8120"/>
    <cellStyle name="Normal 31 2 2 8 8 2 2" xfId="8121"/>
    <cellStyle name="Normal 31 2 2 8 8 2 2 2" xfId="8122"/>
    <cellStyle name="Normal 31 2 2 8 8 2 3" xfId="8123"/>
    <cellStyle name="Normal 31 2 2 8 8 3" xfId="8124"/>
    <cellStyle name="Normal 31 2 2 8 8 3 2" xfId="8125"/>
    <cellStyle name="Normal 31 2 2 8 8 4" xfId="8126"/>
    <cellStyle name="Normal 31 2 2 8 8 5" xfId="8127"/>
    <cellStyle name="Normal 31 2 2 8 8 6" xfId="8128"/>
    <cellStyle name="Normal 31 2 2 8 8 7" xfId="8129"/>
    <cellStyle name="Normal 31 2 2 8 9" xfId="8130"/>
    <cellStyle name="Normal 31 2 2 8 9 2" xfId="8131"/>
    <cellStyle name="Normal 31 2 2 8 9 2 2" xfId="8132"/>
    <cellStyle name="Normal 31 2 2 8 9 2 2 2" xfId="8133"/>
    <cellStyle name="Normal 31 2 2 8 9 2 3" xfId="8134"/>
    <cellStyle name="Normal 31 2 2 8 9 3" xfId="8135"/>
    <cellStyle name="Normal 31 2 2 8 9 3 2" xfId="8136"/>
    <cellStyle name="Normal 31 2 2 8 9 4" xfId="8137"/>
    <cellStyle name="Normal 31 2 2 8 9 5" xfId="8138"/>
    <cellStyle name="Normal 31 2 2 8 9 6" xfId="8139"/>
    <cellStyle name="Normal 31 2 2 8 9 7" xfId="8140"/>
    <cellStyle name="Normal 31 2 2 80" xfId="8141"/>
    <cellStyle name="Normal 31 2 2 80 2" xfId="8142"/>
    <cellStyle name="Normal 31 2 2 80 2 2" xfId="8143"/>
    <cellStyle name="Normal 31 2 2 80 2 2 2" xfId="8144"/>
    <cellStyle name="Normal 31 2 2 80 2 3" xfId="8145"/>
    <cellStyle name="Normal 31 2 2 80 3" xfId="8146"/>
    <cellStyle name="Normal 31 2 2 80 3 2" xfId="8147"/>
    <cellStyle name="Normal 31 2 2 80 4" xfId="8148"/>
    <cellStyle name="Normal 31 2 2 80 5" xfId="8149"/>
    <cellStyle name="Normal 31 2 2 80 6" xfId="8150"/>
    <cellStyle name="Normal 31 2 2 80 7" xfId="8151"/>
    <cellStyle name="Normal 31 2 2 81" xfId="8152"/>
    <cellStyle name="Normal 31 2 2 81 2" xfId="8153"/>
    <cellStyle name="Normal 31 2 2 81 2 2" xfId="8154"/>
    <cellStyle name="Normal 31 2 2 81 2 2 2" xfId="8155"/>
    <cellStyle name="Normal 31 2 2 81 2 3" xfId="8156"/>
    <cellStyle name="Normal 31 2 2 81 3" xfId="8157"/>
    <cellStyle name="Normal 31 2 2 81 3 2" xfId="8158"/>
    <cellStyle name="Normal 31 2 2 81 4" xfId="8159"/>
    <cellStyle name="Normal 31 2 2 81 5" xfId="8160"/>
    <cellStyle name="Normal 31 2 2 81 6" xfId="8161"/>
    <cellStyle name="Normal 31 2 2 81 7" xfId="8162"/>
    <cellStyle name="Normal 31 2 2 82" xfId="8163"/>
    <cellStyle name="Normal 31 2 2 82 2" xfId="8164"/>
    <cellStyle name="Normal 31 2 2 82 2 2" xfId="8165"/>
    <cellStyle name="Normal 31 2 2 82 2 2 2" xfId="8166"/>
    <cellStyle name="Normal 31 2 2 82 2 3" xfId="8167"/>
    <cellStyle name="Normal 31 2 2 82 3" xfId="8168"/>
    <cellStyle name="Normal 31 2 2 82 3 2" xfId="8169"/>
    <cellStyle name="Normal 31 2 2 82 4" xfId="8170"/>
    <cellStyle name="Normal 31 2 2 82 5" xfId="8171"/>
    <cellStyle name="Normal 31 2 2 82 6" xfId="8172"/>
    <cellStyle name="Normal 31 2 2 82 7" xfId="8173"/>
    <cellStyle name="Normal 31 2 2 83" xfId="8174"/>
    <cellStyle name="Normal 31 2 2 83 2" xfId="8175"/>
    <cellStyle name="Normal 31 2 2 83 2 2" xfId="8176"/>
    <cellStyle name="Normal 31 2 2 83 2 2 2" xfId="8177"/>
    <cellStyle name="Normal 31 2 2 83 2 3" xfId="8178"/>
    <cellStyle name="Normal 31 2 2 83 3" xfId="8179"/>
    <cellStyle name="Normal 31 2 2 83 3 2" xfId="8180"/>
    <cellStyle name="Normal 31 2 2 83 4" xfId="8181"/>
    <cellStyle name="Normal 31 2 2 83 5" xfId="8182"/>
    <cellStyle name="Normal 31 2 2 83 6" xfId="8183"/>
    <cellStyle name="Normal 31 2 2 83 7" xfId="8184"/>
    <cellStyle name="Normal 31 2 2 84" xfId="8185"/>
    <cellStyle name="Normal 31 2 2 84 2" xfId="8186"/>
    <cellStyle name="Normal 31 2 2 84 2 2" xfId="8187"/>
    <cellStyle name="Normal 31 2 2 84 2 2 2" xfId="8188"/>
    <cellStyle name="Normal 31 2 2 84 2 3" xfId="8189"/>
    <cellStyle name="Normal 31 2 2 84 3" xfId="8190"/>
    <cellStyle name="Normal 31 2 2 84 3 2" xfId="8191"/>
    <cellStyle name="Normal 31 2 2 84 4" xfId="8192"/>
    <cellStyle name="Normal 31 2 2 84 5" xfId="8193"/>
    <cellStyle name="Normal 31 2 2 84 6" xfId="8194"/>
    <cellStyle name="Normal 31 2 2 84 7" xfId="8195"/>
    <cellStyle name="Normal 31 2 2 85" xfId="8196"/>
    <cellStyle name="Normal 31 2 2 85 2" xfId="8197"/>
    <cellStyle name="Normal 31 2 2 85 2 2" xfId="8198"/>
    <cellStyle name="Normal 31 2 2 85 2 2 2" xfId="8199"/>
    <cellStyle name="Normal 31 2 2 85 2 3" xfId="8200"/>
    <cellStyle name="Normal 31 2 2 85 3" xfId="8201"/>
    <cellStyle name="Normal 31 2 2 85 3 2" xfId="8202"/>
    <cellStyle name="Normal 31 2 2 85 4" xfId="8203"/>
    <cellStyle name="Normal 31 2 2 85 5" xfId="8204"/>
    <cellStyle name="Normal 31 2 2 85 6" xfId="8205"/>
    <cellStyle name="Normal 31 2 2 85 7" xfId="8206"/>
    <cellStyle name="Normal 31 2 2 86" xfId="8207"/>
    <cellStyle name="Normal 31 2 2 86 2" xfId="8208"/>
    <cellStyle name="Normal 31 2 2 86 2 2" xfId="8209"/>
    <cellStyle name="Normal 31 2 2 86 2 2 2" xfId="8210"/>
    <cellStyle name="Normal 31 2 2 86 2 3" xfId="8211"/>
    <cellStyle name="Normal 31 2 2 86 3" xfId="8212"/>
    <cellStyle name="Normal 31 2 2 86 3 2" xfId="8213"/>
    <cellStyle name="Normal 31 2 2 86 4" xfId="8214"/>
    <cellStyle name="Normal 31 2 2 86 5" xfId="8215"/>
    <cellStyle name="Normal 31 2 2 86 6" xfId="8216"/>
    <cellStyle name="Normal 31 2 2 86 7" xfId="8217"/>
    <cellStyle name="Normal 31 2 2 87" xfId="8218"/>
    <cellStyle name="Normal 31 2 2 87 2" xfId="8219"/>
    <cellStyle name="Normal 31 2 2 87 2 2" xfId="8220"/>
    <cellStyle name="Normal 31 2 2 87 2 2 2" xfId="8221"/>
    <cellStyle name="Normal 31 2 2 87 2 3" xfId="8222"/>
    <cellStyle name="Normal 31 2 2 87 3" xfId="8223"/>
    <cellStyle name="Normal 31 2 2 87 3 2" xfId="8224"/>
    <cellStyle name="Normal 31 2 2 87 4" xfId="8225"/>
    <cellStyle name="Normal 31 2 2 87 5" xfId="8226"/>
    <cellStyle name="Normal 31 2 2 87 6" xfId="8227"/>
    <cellStyle name="Normal 31 2 2 87 7" xfId="8228"/>
    <cellStyle name="Normal 31 2 2 88" xfId="8229"/>
    <cellStyle name="Normal 31 2 2 88 2" xfId="8230"/>
    <cellStyle name="Normal 31 2 2 88 2 2" xfId="8231"/>
    <cellStyle name="Normal 31 2 2 88 2 2 2" xfId="8232"/>
    <cellStyle name="Normal 31 2 2 88 2 3" xfId="8233"/>
    <cellStyle name="Normal 31 2 2 88 3" xfId="8234"/>
    <cellStyle name="Normal 31 2 2 88 3 2" xfId="8235"/>
    <cellStyle name="Normal 31 2 2 88 4" xfId="8236"/>
    <cellStyle name="Normal 31 2 2 88 5" xfId="8237"/>
    <cellStyle name="Normal 31 2 2 88 6" xfId="8238"/>
    <cellStyle name="Normal 31 2 2 88 7" xfId="8239"/>
    <cellStyle name="Normal 31 2 2 89" xfId="8240"/>
    <cellStyle name="Normal 31 2 2 89 2" xfId="8241"/>
    <cellStyle name="Normal 31 2 2 89 2 2" xfId="8242"/>
    <cellStyle name="Normal 31 2 2 89 2 2 2" xfId="8243"/>
    <cellStyle name="Normal 31 2 2 89 2 3" xfId="8244"/>
    <cellStyle name="Normal 31 2 2 89 3" xfId="8245"/>
    <cellStyle name="Normal 31 2 2 89 3 2" xfId="8246"/>
    <cellStyle name="Normal 31 2 2 89 4" xfId="8247"/>
    <cellStyle name="Normal 31 2 2 89 5" xfId="8248"/>
    <cellStyle name="Normal 31 2 2 89 6" xfId="8249"/>
    <cellStyle name="Normal 31 2 2 89 7" xfId="8250"/>
    <cellStyle name="Normal 31 2 2 9" xfId="8251"/>
    <cellStyle name="Normal 31 2 2 9 10" xfId="8252"/>
    <cellStyle name="Normal 31 2 2 9 10 2" xfId="8253"/>
    <cellStyle name="Normal 31 2 2 9 10 2 2" xfId="8254"/>
    <cellStyle name="Normal 31 2 2 9 10 2 2 2" xfId="8255"/>
    <cellStyle name="Normal 31 2 2 9 10 2 3" xfId="8256"/>
    <cellStyle name="Normal 31 2 2 9 10 3" xfId="8257"/>
    <cellStyle name="Normal 31 2 2 9 10 3 2" xfId="8258"/>
    <cellStyle name="Normal 31 2 2 9 10 4" xfId="8259"/>
    <cellStyle name="Normal 31 2 2 9 10 5" xfId="8260"/>
    <cellStyle name="Normal 31 2 2 9 10 6" xfId="8261"/>
    <cellStyle name="Normal 31 2 2 9 10 7" xfId="8262"/>
    <cellStyle name="Normal 31 2 2 9 11" xfId="8263"/>
    <cellStyle name="Normal 31 2 2 9 11 2" xfId="8264"/>
    <cellStyle name="Normal 31 2 2 9 11 2 2" xfId="8265"/>
    <cellStyle name="Normal 31 2 2 9 11 2 2 2" xfId="8266"/>
    <cellStyle name="Normal 31 2 2 9 11 2 3" xfId="8267"/>
    <cellStyle name="Normal 31 2 2 9 11 3" xfId="8268"/>
    <cellStyle name="Normal 31 2 2 9 11 3 2" xfId="8269"/>
    <cellStyle name="Normal 31 2 2 9 11 4" xfId="8270"/>
    <cellStyle name="Normal 31 2 2 9 11 5" xfId="8271"/>
    <cellStyle name="Normal 31 2 2 9 11 6" xfId="8272"/>
    <cellStyle name="Normal 31 2 2 9 11 7" xfId="8273"/>
    <cellStyle name="Normal 31 2 2 9 12" xfId="8274"/>
    <cellStyle name="Normal 31 2 2 9 12 2" xfId="8275"/>
    <cellStyle name="Normal 31 2 2 9 12 2 2" xfId="8276"/>
    <cellStyle name="Normal 31 2 2 9 12 2 2 2" xfId="8277"/>
    <cellStyle name="Normal 31 2 2 9 12 2 3" xfId="8278"/>
    <cellStyle name="Normal 31 2 2 9 12 3" xfId="8279"/>
    <cellStyle name="Normal 31 2 2 9 12 3 2" xfId="8280"/>
    <cellStyle name="Normal 31 2 2 9 12 4" xfId="8281"/>
    <cellStyle name="Normal 31 2 2 9 12 5" xfId="8282"/>
    <cellStyle name="Normal 31 2 2 9 12 6" xfId="8283"/>
    <cellStyle name="Normal 31 2 2 9 12 7" xfId="8284"/>
    <cellStyle name="Normal 31 2 2 9 13" xfId="8285"/>
    <cellStyle name="Normal 31 2 2 9 13 2" xfId="8286"/>
    <cellStyle name="Normal 31 2 2 9 13 2 2" xfId="8287"/>
    <cellStyle name="Normal 31 2 2 9 13 3" xfId="8288"/>
    <cellStyle name="Normal 31 2 2 9 14" xfId="8289"/>
    <cellStyle name="Normal 31 2 2 9 14 2" xfId="8290"/>
    <cellStyle name="Normal 31 2 2 9 15" xfId="8291"/>
    <cellStyle name="Normal 31 2 2 9 16" xfId="8292"/>
    <cellStyle name="Normal 31 2 2 9 17" xfId="8293"/>
    <cellStyle name="Normal 31 2 2 9 18" xfId="8294"/>
    <cellStyle name="Normal 31 2 2 9 2" xfId="8295"/>
    <cellStyle name="Normal 31 2 2 9 2 2" xfId="8296"/>
    <cellStyle name="Normal 31 2 2 9 2 2 2" xfId="8297"/>
    <cellStyle name="Normal 31 2 2 9 2 2 2 2" xfId="8298"/>
    <cellStyle name="Normal 31 2 2 9 2 2 3" xfId="8299"/>
    <cellStyle name="Normal 31 2 2 9 2 3" xfId="8300"/>
    <cellStyle name="Normal 31 2 2 9 2 3 2" xfId="8301"/>
    <cellStyle name="Normal 31 2 2 9 2 4" xfId="8302"/>
    <cellStyle name="Normal 31 2 2 9 2 5" xfId="8303"/>
    <cellStyle name="Normal 31 2 2 9 2 6" xfId="8304"/>
    <cellStyle name="Normal 31 2 2 9 2 7" xfId="8305"/>
    <cellStyle name="Normal 31 2 2 9 3" xfId="8306"/>
    <cellStyle name="Normal 31 2 2 9 3 2" xfId="8307"/>
    <cellStyle name="Normal 31 2 2 9 3 2 2" xfId="8308"/>
    <cellStyle name="Normal 31 2 2 9 3 2 2 2" xfId="8309"/>
    <cellStyle name="Normal 31 2 2 9 3 2 3" xfId="8310"/>
    <cellStyle name="Normal 31 2 2 9 3 3" xfId="8311"/>
    <cellStyle name="Normal 31 2 2 9 3 3 2" xfId="8312"/>
    <cellStyle name="Normal 31 2 2 9 3 4" xfId="8313"/>
    <cellStyle name="Normal 31 2 2 9 3 5" xfId="8314"/>
    <cellStyle name="Normal 31 2 2 9 3 6" xfId="8315"/>
    <cellStyle name="Normal 31 2 2 9 3 7" xfId="8316"/>
    <cellStyle name="Normal 31 2 2 9 4" xfId="8317"/>
    <cellStyle name="Normal 31 2 2 9 4 2" xfId="8318"/>
    <cellStyle name="Normal 31 2 2 9 4 2 2" xfId="8319"/>
    <cellStyle name="Normal 31 2 2 9 4 2 2 2" xfId="8320"/>
    <cellStyle name="Normal 31 2 2 9 4 2 3" xfId="8321"/>
    <cellStyle name="Normal 31 2 2 9 4 3" xfId="8322"/>
    <cellStyle name="Normal 31 2 2 9 4 3 2" xfId="8323"/>
    <cellStyle name="Normal 31 2 2 9 4 4" xfId="8324"/>
    <cellStyle name="Normal 31 2 2 9 4 5" xfId="8325"/>
    <cellStyle name="Normal 31 2 2 9 4 6" xfId="8326"/>
    <cellStyle name="Normal 31 2 2 9 4 7" xfId="8327"/>
    <cellStyle name="Normal 31 2 2 9 5" xfId="8328"/>
    <cellStyle name="Normal 31 2 2 9 5 2" xfId="8329"/>
    <cellStyle name="Normal 31 2 2 9 5 2 2" xfId="8330"/>
    <cellStyle name="Normal 31 2 2 9 5 2 2 2" xfId="8331"/>
    <cellStyle name="Normal 31 2 2 9 5 2 3" xfId="8332"/>
    <cellStyle name="Normal 31 2 2 9 5 3" xfId="8333"/>
    <cellStyle name="Normal 31 2 2 9 5 3 2" xfId="8334"/>
    <cellStyle name="Normal 31 2 2 9 5 4" xfId="8335"/>
    <cellStyle name="Normal 31 2 2 9 5 5" xfId="8336"/>
    <cellStyle name="Normal 31 2 2 9 5 6" xfId="8337"/>
    <cellStyle name="Normal 31 2 2 9 5 7" xfId="8338"/>
    <cellStyle name="Normal 31 2 2 9 6" xfId="8339"/>
    <cellStyle name="Normal 31 2 2 9 6 2" xfId="8340"/>
    <cellStyle name="Normal 31 2 2 9 6 2 2" xfId="8341"/>
    <cellStyle name="Normal 31 2 2 9 6 2 2 2" xfId="8342"/>
    <cellStyle name="Normal 31 2 2 9 6 2 3" xfId="8343"/>
    <cellStyle name="Normal 31 2 2 9 6 3" xfId="8344"/>
    <cellStyle name="Normal 31 2 2 9 6 3 2" xfId="8345"/>
    <cellStyle name="Normal 31 2 2 9 6 4" xfId="8346"/>
    <cellStyle name="Normal 31 2 2 9 6 5" xfId="8347"/>
    <cellStyle name="Normal 31 2 2 9 6 6" xfId="8348"/>
    <cellStyle name="Normal 31 2 2 9 6 7" xfId="8349"/>
    <cellStyle name="Normal 31 2 2 9 7" xfId="8350"/>
    <cellStyle name="Normal 31 2 2 9 7 2" xfId="8351"/>
    <cellStyle name="Normal 31 2 2 9 7 2 2" xfId="8352"/>
    <cellStyle name="Normal 31 2 2 9 7 2 2 2" xfId="8353"/>
    <cellStyle name="Normal 31 2 2 9 7 2 3" xfId="8354"/>
    <cellStyle name="Normal 31 2 2 9 7 3" xfId="8355"/>
    <cellStyle name="Normal 31 2 2 9 7 3 2" xfId="8356"/>
    <cellStyle name="Normal 31 2 2 9 7 4" xfId="8357"/>
    <cellStyle name="Normal 31 2 2 9 7 5" xfId="8358"/>
    <cellStyle name="Normal 31 2 2 9 7 6" xfId="8359"/>
    <cellStyle name="Normal 31 2 2 9 7 7" xfId="8360"/>
    <cellStyle name="Normal 31 2 2 9 8" xfId="8361"/>
    <cellStyle name="Normal 31 2 2 9 8 2" xfId="8362"/>
    <cellStyle name="Normal 31 2 2 9 8 2 2" xfId="8363"/>
    <cellStyle name="Normal 31 2 2 9 8 2 2 2" xfId="8364"/>
    <cellStyle name="Normal 31 2 2 9 8 2 3" xfId="8365"/>
    <cellStyle name="Normal 31 2 2 9 8 3" xfId="8366"/>
    <cellStyle name="Normal 31 2 2 9 8 3 2" xfId="8367"/>
    <cellStyle name="Normal 31 2 2 9 8 4" xfId="8368"/>
    <cellStyle name="Normal 31 2 2 9 8 5" xfId="8369"/>
    <cellStyle name="Normal 31 2 2 9 8 6" xfId="8370"/>
    <cellStyle name="Normal 31 2 2 9 8 7" xfId="8371"/>
    <cellStyle name="Normal 31 2 2 9 9" xfId="8372"/>
    <cellStyle name="Normal 31 2 2 9 9 2" xfId="8373"/>
    <cellStyle name="Normal 31 2 2 9 9 2 2" xfId="8374"/>
    <cellStyle name="Normal 31 2 2 9 9 2 2 2" xfId="8375"/>
    <cellStyle name="Normal 31 2 2 9 9 2 3" xfId="8376"/>
    <cellStyle name="Normal 31 2 2 9 9 3" xfId="8377"/>
    <cellStyle name="Normal 31 2 2 9 9 3 2" xfId="8378"/>
    <cellStyle name="Normal 31 2 2 9 9 4" xfId="8379"/>
    <cellStyle name="Normal 31 2 2 9 9 5" xfId="8380"/>
    <cellStyle name="Normal 31 2 2 9 9 6" xfId="8381"/>
    <cellStyle name="Normal 31 2 2 9 9 7" xfId="8382"/>
    <cellStyle name="Normal 31 2 2 90" xfId="8383"/>
    <cellStyle name="Normal 31 2 2 90 2" xfId="8384"/>
    <cellStyle name="Normal 31 2 2 90 2 2" xfId="8385"/>
    <cellStyle name="Normal 31 2 2 90 2 2 2" xfId="8386"/>
    <cellStyle name="Normal 31 2 2 90 2 3" xfId="8387"/>
    <cellStyle name="Normal 31 2 2 90 3" xfId="8388"/>
    <cellStyle name="Normal 31 2 2 90 3 2" xfId="8389"/>
    <cellStyle name="Normal 31 2 2 90 4" xfId="8390"/>
    <cellStyle name="Normal 31 2 2 90 5" xfId="8391"/>
    <cellStyle name="Normal 31 2 2 90 6" xfId="8392"/>
    <cellStyle name="Normal 31 2 2 90 7" xfId="8393"/>
    <cellStyle name="Normal 31 2 2 91" xfId="8394"/>
    <cellStyle name="Normal 31 2 2 91 2" xfId="8395"/>
    <cellStyle name="Normal 31 2 2 91 2 2" xfId="8396"/>
    <cellStyle name="Normal 31 2 2 91 2 2 2" xfId="8397"/>
    <cellStyle name="Normal 31 2 2 91 2 3" xfId="8398"/>
    <cellStyle name="Normal 31 2 2 91 3" xfId="8399"/>
    <cellStyle name="Normal 31 2 2 91 3 2" xfId="8400"/>
    <cellStyle name="Normal 31 2 2 91 4" xfId="8401"/>
    <cellStyle name="Normal 31 2 2 91 5" xfId="8402"/>
    <cellStyle name="Normal 31 2 2 91 6" xfId="8403"/>
    <cellStyle name="Normal 31 2 2 91 7" xfId="8404"/>
    <cellStyle name="Normal 31 2 2 92" xfId="8405"/>
    <cellStyle name="Normal 31 2 2 92 2" xfId="8406"/>
    <cellStyle name="Normal 31 2 2 92 2 2" xfId="8407"/>
    <cellStyle name="Normal 31 2 2 92 2 2 2" xfId="8408"/>
    <cellStyle name="Normal 31 2 2 92 2 3" xfId="8409"/>
    <cellStyle name="Normal 31 2 2 92 3" xfId="8410"/>
    <cellStyle name="Normal 31 2 2 92 3 2" xfId="8411"/>
    <cellStyle name="Normal 31 2 2 92 4" xfId="8412"/>
    <cellStyle name="Normal 31 2 2 92 5" xfId="8413"/>
    <cellStyle name="Normal 31 2 2 92 6" xfId="8414"/>
    <cellStyle name="Normal 31 2 2 92 7" xfId="8415"/>
    <cellStyle name="Normal 31 2 2 93" xfId="8416"/>
    <cellStyle name="Normal 31 2 2 93 2" xfId="8417"/>
    <cellStyle name="Normal 31 2 2 93 2 2" xfId="8418"/>
    <cellStyle name="Normal 31 2 2 93 2 2 2" xfId="8419"/>
    <cellStyle name="Normal 31 2 2 93 2 3" xfId="8420"/>
    <cellStyle name="Normal 31 2 2 93 3" xfId="8421"/>
    <cellStyle name="Normal 31 2 2 93 3 2" xfId="8422"/>
    <cellStyle name="Normal 31 2 2 93 4" xfId="8423"/>
    <cellStyle name="Normal 31 2 2 93 5" xfId="8424"/>
    <cellStyle name="Normal 31 2 2 93 6" xfId="8425"/>
    <cellStyle name="Normal 31 2 2 93 7" xfId="8426"/>
    <cellStyle name="Normal 31 2 2 94" xfId="8427"/>
    <cellStyle name="Normal 31 2 2 94 2" xfId="8428"/>
    <cellStyle name="Normal 31 2 2 94 2 2" xfId="8429"/>
    <cellStyle name="Normal 31 2 2 94 2 2 2" xfId="8430"/>
    <cellStyle name="Normal 31 2 2 94 2 3" xfId="8431"/>
    <cellStyle name="Normal 31 2 2 94 3" xfId="8432"/>
    <cellStyle name="Normal 31 2 2 94 3 2" xfId="8433"/>
    <cellStyle name="Normal 31 2 2 94 4" xfId="8434"/>
    <cellStyle name="Normal 31 2 2 94 5" xfId="8435"/>
    <cellStyle name="Normal 31 2 2 94 6" xfId="8436"/>
    <cellStyle name="Normal 31 2 2 94 7" xfId="8437"/>
    <cellStyle name="Normal 31 2 2 95" xfId="8438"/>
    <cellStyle name="Normal 31 2 2 95 2" xfId="8439"/>
    <cellStyle name="Normal 31 2 2 95 2 2" xfId="8440"/>
    <cellStyle name="Normal 31 2 2 95 2 2 2" xfId="8441"/>
    <cellStyle name="Normal 31 2 2 95 2 3" xfId="8442"/>
    <cellStyle name="Normal 31 2 2 95 3" xfId="8443"/>
    <cellStyle name="Normal 31 2 2 95 3 2" xfId="8444"/>
    <cellStyle name="Normal 31 2 2 95 4" xfId="8445"/>
    <cellStyle name="Normal 31 2 2 95 5" xfId="8446"/>
    <cellStyle name="Normal 31 2 2 95 6" xfId="8447"/>
    <cellStyle name="Normal 31 2 2 95 7" xfId="8448"/>
    <cellStyle name="Normal 31 2 2 96" xfId="8449"/>
    <cellStyle name="Normal 31 2 2 96 2" xfId="8450"/>
    <cellStyle name="Normal 31 2 2 96 2 2" xfId="8451"/>
    <cellStyle name="Normal 31 2 2 96 2 2 2" xfId="8452"/>
    <cellStyle name="Normal 31 2 2 96 2 3" xfId="8453"/>
    <cellStyle name="Normal 31 2 2 96 3" xfId="8454"/>
    <cellStyle name="Normal 31 2 2 96 3 2" xfId="8455"/>
    <cellStyle name="Normal 31 2 2 96 4" xfId="8456"/>
    <cellStyle name="Normal 31 2 2 96 5" xfId="8457"/>
    <cellStyle name="Normal 31 2 2 96 6" xfId="8458"/>
    <cellStyle name="Normal 31 2 2 96 7" xfId="8459"/>
    <cellStyle name="Normal 31 2 2 97" xfId="8460"/>
    <cellStyle name="Normal 31 2 2 97 2" xfId="8461"/>
    <cellStyle name="Normal 31 2 2 97 2 2" xfId="8462"/>
    <cellStyle name="Normal 31 2 2 97 2 2 2" xfId="8463"/>
    <cellStyle name="Normal 31 2 2 97 2 3" xfId="8464"/>
    <cellStyle name="Normal 31 2 2 97 3" xfId="8465"/>
    <cellStyle name="Normal 31 2 2 97 3 2" xfId="8466"/>
    <cellStyle name="Normal 31 2 2 97 4" xfId="8467"/>
    <cellStyle name="Normal 31 2 2 97 5" xfId="8468"/>
    <cellStyle name="Normal 31 2 2 97 6" xfId="8469"/>
    <cellStyle name="Normal 31 2 2 97 7" xfId="8470"/>
    <cellStyle name="Normal 31 2 2 98" xfId="8471"/>
    <cellStyle name="Normal 31 2 2 98 2" xfId="8472"/>
    <cellStyle name="Normal 31 2 2 98 2 2" xfId="8473"/>
    <cellStyle name="Normal 31 2 2 98 3" xfId="8474"/>
    <cellStyle name="Normal 31 2 2 99" xfId="8475"/>
    <cellStyle name="Normal 31 2 2 99 2" xfId="8476"/>
    <cellStyle name="Normal 31 2 20" xfId="8477"/>
    <cellStyle name="Normal 31 2 20 2" xfId="8478"/>
    <cellStyle name="Normal 31 2 20 2 2" xfId="8479"/>
    <cellStyle name="Normal 31 2 20 2 2 2" xfId="8480"/>
    <cellStyle name="Normal 31 2 20 2 3" xfId="8481"/>
    <cellStyle name="Normal 31 2 20 3" xfId="8482"/>
    <cellStyle name="Normal 31 2 20 3 2" xfId="8483"/>
    <cellStyle name="Normal 31 2 20 4" xfId="8484"/>
    <cellStyle name="Normal 31 2 20 5" xfId="8485"/>
    <cellStyle name="Normal 31 2 20 6" xfId="8486"/>
    <cellStyle name="Normal 31 2 20 7" xfId="8487"/>
    <cellStyle name="Normal 31 2 21" xfId="8488"/>
    <cellStyle name="Normal 31 2 21 2" xfId="8489"/>
    <cellStyle name="Normal 31 2 21 2 2" xfId="8490"/>
    <cellStyle name="Normal 31 2 21 2 2 2" xfId="8491"/>
    <cellStyle name="Normal 31 2 21 2 3" xfId="8492"/>
    <cellStyle name="Normal 31 2 21 3" xfId="8493"/>
    <cellStyle name="Normal 31 2 21 3 2" xfId="8494"/>
    <cellStyle name="Normal 31 2 21 4" xfId="8495"/>
    <cellStyle name="Normal 31 2 21 5" xfId="8496"/>
    <cellStyle name="Normal 31 2 21 6" xfId="8497"/>
    <cellStyle name="Normal 31 2 21 7" xfId="8498"/>
    <cellStyle name="Normal 31 2 22" xfId="8499"/>
    <cellStyle name="Normal 31 2 22 2" xfId="8500"/>
    <cellStyle name="Normal 31 2 22 2 2" xfId="8501"/>
    <cellStyle name="Normal 31 2 22 2 2 2" xfId="8502"/>
    <cellStyle name="Normal 31 2 22 2 3" xfId="8503"/>
    <cellStyle name="Normal 31 2 22 3" xfId="8504"/>
    <cellStyle name="Normal 31 2 22 3 2" xfId="8505"/>
    <cellStyle name="Normal 31 2 22 4" xfId="8506"/>
    <cellStyle name="Normal 31 2 22 5" xfId="8507"/>
    <cellStyle name="Normal 31 2 22 6" xfId="8508"/>
    <cellStyle name="Normal 31 2 22 7" xfId="8509"/>
    <cellStyle name="Normal 31 2 23" xfId="8510"/>
    <cellStyle name="Normal 31 2 23 2" xfId="8511"/>
    <cellStyle name="Normal 31 2 23 2 2" xfId="8512"/>
    <cellStyle name="Normal 31 2 23 2 2 2" xfId="8513"/>
    <cellStyle name="Normal 31 2 23 2 3" xfId="8514"/>
    <cellStyle name="Normal 31 2 23 3" xfId="8515"/>
    <cellStyle name="Normal 31 2 23 3 2" xfId="8516"/>
    <cellStyle name="Normal 31 2 23 4" xfId="8517"/>
    <cellStyle name="Normal 31 2 23 5" xfId="8518"/>
    <cellStyle name="Normal 31 2 23 6" xfId="8519"/>
    <cellStyle name="Normal 31 2 23 7" xfId="8520"/>
    <cellStyle name="Normal 31 2 24" xfId="8521"/>
    <cellStyle name="Normal 31 2 24 2" xfId="8522"/>
    <cellStyle name="Normal 31 2 24 2 2" xfId="8523"/>
    <cellStyle name="Normal 31 2 24 2 2 2" xfId="8524"/>
    <cellStyle name="Normal 31 2 24 2 3" xfId="8525"/>
    <cellStyle name="Normal 31 2 24 3" xfId="8526"/>
    <cellStyle name="Normal 31 2 24 3 2" xfId="8527"/>
    <cellStyle name="Normal 31 2 24 4" xfId="8528"/>
    <cellStyle name="Normal 31 2 24 5" xfId="8529"/>
    <cellStyle name="Normal 31 2 24 6" xfId="8530"/>
    <cellStyle name="Normal 31 2 24 7" xfId="8531"/>
    <cellStyle name="Normal 31 2 25" xfId="8532"/>
    <cellStyle name="Normal 31 2 25 2" xfId="8533"/>
    <cellStyle name="Normal 31 2 25 2 2" xfId="8534"/>
    <cellStyle name="Normal 31 2 25 2 2 2" xfId="8535"/>
    <cellStyle name="Normal 31 2 25 2 3" xfId="8536"/>
    <cellStyle name="Normal 31 2 25 3" xfId="8537"/>
    <cellStyle name="Normal 31 2 25 3 2" xfId="8538"/>
    <cellStyle name="Normal 31 2 25 4" xfId="8539"/>
    <cellStyle name="Normal 31 2 25 5" xfId="8540"/>
    <cellStyle name="Normal 31 2 25 6" xfId="8541"/>
    <cellStyle name="Normal 31 2 25 7" xfId="8542"/>
    <cellStyle name="Normal 31 2 26" xfId="8543"/>
    <cellStyle name="Normal 31 2 26 2" xfId="8544"/>
    <cellStyle name="Normal 31 2 26 2 2" xfId="8545"/>
    <cellStyle name="Normal 31 2 26 2 2 2" xfId="8546"/>
    <cellStyle name="Normal 31 2 26 2 3" xfId="8547"/>
    <cellStyle name="Normal 31 2 26 3" xfId="8548"/>
    <cellStyle name="Normal 31 2 26 3 2" xfId="8549"/>
    <cellStyle name="Normal 31 2 26 4" xfId="8550"/>
    <cellStyle name="Normal 31 2 26 5" xfId="8551"/>
    <cellStyle name="Normal 31 2 26 6" xfId="8552"/>
    <cellStyle name="Normal 31 2 26 7" xfId="8553"/>
    <cellStyle name="Normal 31 2 27" xfId="8554"/>
    <cellStyle name="Normal 31 2 27 2" xfId="8555"/>
    <cellStyle name="Normal 31 2 27 2 2" xfId="8556"/>
    <cellStyle name="Normal 31 2 27 2 2 2" xfId="8557"/>
    <cellStyle name="Normal 31 2 27 2 3" xfId="8558"/>
    <cellStyle name="Normal 31 2 27 3" xfId="8559"/>
    <cellStyle name="Normal 31 2 27 3 2" xfId="8560"/>
    <cellStyle name="Normal 31 2 27 4" xfId="8561"/>
    <cellStyle name="Normal 31 2 27 5" xfId="8562"/>
    <cellStyle name="Normal 31 2 27 6" xfId="8563"/>
    <cellStyle name="Normal 31 2 27 7" xfId="8564"/>
    <cellStyle name="Normal 31 2 28" xfId="8565"/>
    <cellStyle name="Normal 31 2 28 2" xfId="8566"/>
    <cellStyle name="Normal 31 2 28 2 2" xfId="8567"/>
    <cellStyle name="Normal 31 2 28 2 2 2" xfId="8568"/>
    <cellStyle name="Normal 31 2 28 2 3" xfId="8569"/>
    <cellStyle name="Normal 31 2 28 3" xfId="8570"/>
    <cellStyle name="Normal 31 2 28 3 2" xfId="8571"/>
    <cellStyle name="Normal 31 2 28 4" xfId="8572"/>
    <cellStyle name="Normal 31 2 28 5" xfId="8573"/>
    <cellStyle name="Normal 31 2 28 6" xfId="8574"/>
    <cellStyle name="Normal 31 2 28 7" xfId="8575"/>
    <cellStyle name="Normal 31 2 29" xfId="8576"/>
    <cellStyle name="Normal 31 2 29 2" xfId="8577"/>
    <cellStyle name="Normal 31 2 29 2 2" xfId="8578"/>
    <cellStyle name="Normal 31 2 29 2 2 2" xfId="8579"/>
    <cellStyle name="Normal 31 2 29 2 3" xfId="8580"/>
    <cellStyle name="Normal 31 2 29 3" xfId="8581"/>
    <cellStyle name="Normal 31 2 29 3 2" xfId="8582"/>
    <cellStyle name="Normal 31 2 29 4" xfId="8583"/>
    <cellStyle name="Normal 31 2 29 5" xfId="8584"/>
    <cellStyle name="Normal 31 2 29 6" xfId="8585"/>
    <cellStyle name="Normal 31 2 29 7" xfId="8586"/>
    <cellStyle name="Normal 31 2 3" xfId="8587"/>
    <cellStyle name="Normal 31 2 3 10" xfId="8588"/>
    <cellStyle name="Normal 31 2 3 10 10" xfId="8589"/>
    <cellStyle name="Normal 31 2 3 10 10 2" xfId="8590"/>
    <cellStyle name="Normal 31 2 3 10 10 2 2" xfId="8591"/>
    <cellStyle name="Normal 31 2 3 10 10 2 2 2" xfId="8592"/>
    <cellStyle name="Normal 31 2 3 10 10 2 3" xfId="8593"/>
    <cellStyle name="Normal 31 2 3 10 10 3" xfId="8594"/>
    <cellStyle name="Normal 31 2 3 10 10 3 2" xfId="8595"/>
    <cellStyle name="Normal 31 2 3 10 10 4" xfId="8596"/>
    <cellStyle name="Normal 31 2 3 10 10 5" xfId="8597"/>
    <cellStyle name="Normal 31 2 3 10 10 6" xfId="8598"/>
    <cellStyle name="Normal 31 2 3 10 10 7" xfId="8599"/>
    <cellStyle name="Normal 31 2 3 10 11" xfId="8600"/>
    <cellStyle name="Normal 31 2 3 10 11 2" xfId="8601"/>
    <cellStyle name="Normal 31 2 3 10 11 2 2" xfId="8602"/>
    <cellStyle name="Normal 31 2 3 10 11 2 2 2" xfId="8603"/>
    <cellStyle name="Normal 31 2 3 10 11 2 3" xfId="8604"/>
    <cellStyle name="Normal 31 2 3 10 11 3" xfId="8605"/>
    <cellStyle name="Normal 31 2 3 10 11 3 2" xfId="8606"/>
    <cellStyle name="Normal 31 2 3 10 11 4" xfId="8607"/>
    <cellStyle name="Normal 31 2 3 10 11 5" xfId="8608"/>
    <cellStyle name="Normal 31 2 3 10 11 6" xfId="8609"/>
    <cellStyle name="Normal 31 2 3 10 11 7" xfId="8610"/>
    <cellStyle name="Normal 31 2 3 10 12" xfId="8611"/>
    <cellStyle name="Normal 31 2 3 10 12 2" xfId="8612"/>
    <cellStyle name="Normal 31 2 3 10 12 2 2" xfId="8613"/>
    <cellStyle name="Normal 31 2 3 10 12 2 2 2" xfId="8614"/>
    <cellStyle name="Normal 31 2 3 10 12 2 3" xfId="8615"/>
    <cellStyle name="Normal 31 2 3 10 12 3" xfId="8616"/>
    <cellStyle name="Normal 31 2 3 10 12 3 2" xfId="8617"/>
    <cellStyle name="Normal 31 2 3 10 12 4" xfId="8618"/>
    <cellStyle name="Normal 31 2 3 10 12 5" xfId="8619"/>
    <cellStyle name="Normal 31 2 3 10 12 6" xfId="8620"/>
    <cellStyle name="Normal 31 2 3 10 12 7" xfId="8621"/>
    <cellStyle name="Normal 31 2 3 10 13" xfId="8622"/>
    <cellStyle name="Normal 31 2 3 10 13 2" xfId="8623"/>
    <cellStyle name="Normal 31 2 3 10 13 2 2" xfId="8624"/>
    <cellStyle name="Normal 31 2 3 10 13 3" xfId="8625"/>
    <cellStyle name="Normal 31 2 3 10 14" xfId="8626"/>
    <cellStyle name="Normal 31 2 3 10 14 2" xfId="8627"/>
    <cellStyle name="Normal 31 2 3 10 15" xfId="8628"/>
    <cellStyle name="Normal 31 2 3 10 16" xfId="8629"/>
    <cellStyle name="Normal 31 2 3 10 17" xfId="8630"/>
    <cellStyle name="Normal 31 2 3 10 18" xfId="8631"/>
    <cellStyle name="Normal 31 2 3 10 2" xfId="8632"/>
    <cellStyle name="Normal 31 2 3 10 2 2" xfId="8633"/>
    <cellStyle name="Normal 31 2 3 10 2 2 2" xfId="8634"/>
    <cellStyle name="Normal 31 2 3 10 2 2 2 2" xfId="8635"/>
    <cellStyle name="Normal 31 2 3 10 2 2 3" xfId="8636"/>
    <cellStyle name="Normal 31 2 3 10 2 3" xfId="8637"/>
    <cellStyle name="Normal 31 2 3 10 2 3 2" xfId="8638"/>
    <cellStyle name="Normal 31 2 3 10 2 4" xfId="8639"/>
    <cellStyle name="Normal 31 2 3 10 2 5" xfId="8640"/>
    <cellStyle name="Normal 31 2 3 10 2 6" xfId="8641"/>
    <cellStyle name="Normal 31 2 3 10 2 7" xfId="8642"/>
    <cellStyle name="Normal 31 2 3 10 3" xfId="8643"/>
    <cellStyle name="Normal 31 2 3 10 3 2" xfId="8644"/>
    <cellStyle name="Normal 31 2 3 10 3 2 2" xfId="8645"/>
    <cellStyle name="Normal 31 2 3 10 3 2 2 2" xfId="8646"/>
    <cellStyle name="Normal 31 2 3 10 3 2 3" xfId="8647"/>
    <cellStyle name="Normal 31 2 3 10 3 3" xfId="8648"/>
    <cellStyle name="Normal 31 2 3 10 3 3 2" xfId="8649"/>
    <cellStyle name="Normal 31 2 3 10 3 4" xfId="8650"/>
    <cellStyle name="Normal 31 2 3 10 3 5" xfId="8651"/>
    <cellStyle name="Normal 31 2 3 10 3 6" xfId="8652"/>
    <cellStyle name="Normal 31 2 3 10 3 7" xfId="8653"/>
    <cellStyle name="Normal 31 2 3 10 4" xfId="8654"/>
    <cellStyle name="Normal 31 2 3 10 4 2" xfId="8655"/>
    <cellStyle name="Normal 31 2 3 10 4 2 2" xfId="8656"/>
    <cellStyle name="Normal 31 2 3 10 4 2 2 2" xfId="8657"/>
    <cellStyle name="Normal 31 2 3 10 4 2 3" xfId="8658"/>
    <cellStyle name="Normal 31 2 3 10 4 3" xfId="8659"/>
    <cellStyle name="Normal 31 2 3 10 4 3 2" xfId="8660"/>
    <cellStyle name="Normal 31 2 3 10 4 4" xfId="8661"/>
    <cellStyle name="Normal 31 2 3 10 4 5" xfId="8662"/>
    <cellStyle name="Normal 31 2 3 10 4 6" xfId="8663"/>
    <cellStyle name="Normal 31 2 3 10 4 7" xfId="8664"/>
    <cellStyle name="Normal 31 2 3 10 5" xfId="8665"/>
    <cellStyle name="Normal 31 2 3 10 5 2" xfId="8666"/>
    <cellStyle name="Normal 31 2 3 10 5 2 2" xfId="8667"/>
    <cellStyle name="Normal 31 2 3 10 5 2 2 2" xfId="8668"/>
    <cellStyle name="Normal 31 2 3 10 5 2 3" xfId="8669"/>
    <cellStyle name="Normal 31 2 3 10 5 3" xfId="8670"/>
    <cellStyle name="Normal 31 2 3 10 5 3 2" xfId="8671"/>
    <cellStyle name="Normal 31 2 3 10 5 4" xfId="8672"/>
    <cellStyle name="Normal 31 2 3 10 5 5" xfId="8673"/>
    <cellStyle name="Normal 31 2 3 10 5 6" xfId="8674"/>
    <cellStyle name="Normal 31 2 3 10 5 7" xfId="8675"/>
    <cellStyle name="Normal 31 2 3 10 6" xfId="8676"/>
    <cellStyle name="Normal 31 2 3 10 6 2" xfId="8677"/>
    <cellStyle name="Normal 31 2 3 10 6 2 2" xfId="8678"/>
    <cellStyle name="Normal 31 2 3 10 6 2 2 2" xfId="8679"/>
    <cellStyle name="Normal 31 2 3 10 6 2 3" xfId="8680"/>
    <cellStyle name="Normal 31 2 3 10 6 3" xfId="8681"/>
    <cellStyle name="Normal 31 2 3 10 6 3 2" xfId="8682"/>
    <cellStyle name="Normal 31 2 3 10 6 4" xfId="8683"/>
    <cellStyle name="Normal 31 2 3 10 6 5" xfId="8684"/>
    <cellStyle name="Normal 31 2 3 10 6 6" xfId="8685"/>
    <cellStyle name="Normal 31 2 3 10 6 7" xfId="8686"/>
    <cellStyle name="Normal 31 2 3 10 7" xfId="8687"/>
    <cellStyle name="Normal 31 2 3 10 7 2" xfId="8688"/>
    <cellStyle name="Normal 31 2 3 10 7 2 2" xfId="8689"/>
    <cellStyle name="Normal 31 2 3 10 7 2 2 2" xfId="8690"/>
    <cellStyle name="Normal 31 2 3 10 7 2 3" xfId="8691"/>
    <cellStyle name="Normal 31 2 3 10 7 3" xfId="8692"/>
    <cellStyle name="Normal 31 2 3 10 7 3 2" xfId="8693"/>
    <cellStyle name="Normal 31 2 3 10 7 4" xfId="8694"/>
    <cellStyle name="Normal 31 2 3 10 7 5" xfId="8695"/>
    <cellStyle name="Normal 31 2 3 10 7 6" xfId="8696"/>
    <cellStyle name="Normal 31 2 3 10 7 7" xfId="8697"/>
    <cellStyle name="Normal 31 2 3 10 8" xfId="8698"/>
    <cellStyle name="Normal 31 2 3 10 8 2" xfId="8699"/>
    <cellStyle name="Normal 31 2 3 10 8 2 2" xfId="8700"/>
    <cellStyle name="Normal 31 2 3 10 8 2 2 2" xfId="8701"/>
    <cellStyle name="Normal 31 2 3 10 8 2 3" xfId="8702"/>
    <cellStyle name="Normal 31 2 3 10 8 3" xfId="8703"/>
    <cellStyle name="Normal 31 2 3 10 8 3 2" xfId="8704"/>
    <cellStyle name="Normal 31 2 3 10 8 4" xfId="8705"/>
    <cellStyle name="Normal 31 2 3 10 8 5" xfId="8706"/>
    <cellStyle name="Normal 31 2 3 10 8 6" xfId="8707"/>
    <cellStyle name="Normal 31 2 3 10 8 7" xfId="8708"/>
    <cellStyle name="Normal 31 2 3 10 9" xfId="8709"/>
    <cellStyle name="Normal 31 2 3 10 9 2" xfId="8710"/>
    <cellStyle name="Normal 31 2 3 10 9 2 2" xfId="8711"/>
    <cellStyle name="Normal 31 2 3 10 9 2 2 2" xfId="8712"/>
    <cellStyle name="Normal 31 2 3 10 9 2 3" xfId="8713"/>
    <cellStyle name="Normal 31 2 3 10 9 3" xfId="8714"/>
    <cellStyle name="Normal 31 2 3 10 9 3 2" xfId="8715"/>
    <cellStyle name="Normal 31 2 3 10 9 4" xfId="8716"/>
    <cellStyle name="Normal 31 2 3 10 9 5" xfId="8717"/>
    <cellStyle name="Normal 31 2 3 10 9 6" xfId="8718"/>
    <cellStyle name="Normal 31 2 3 10 9 7" xfId="8719"/>
    <cellStyle name="Normal 31 2 3 100" xfId="8720"/>
    <cellStyle name="Normal 31 2 3 101" xfId="8721"/>
    <cellStyle name="Normal 31 2 3 102" xfId="8722"/>
    <cellStyle name="Normal 31 2 3 103" xfId="8723"/>
    <cellStyle name="Normal 31 2 3 11" xfId="8724"/>
    <cellStyle name="Normal 31 2 3 11 10" xfId="8725"/>
    <cellStyle name="Normal 31 2 3 11 10 2" xfId="8726"/>
    <cellStyle name="Normal 31 2 3 11 10 2 2" xfId="8727"/>
    <cellStyle name="Normal 31 2 3 11 10 2 2 2" xfId="8728"/>
    <cellStyle name="Normal 31 2 3 11 10 2 3" xfId="8729"/>
    <cellStyle name="Normal 31 2 3 11 10 3" xfId="8730"/>
    <cellStyle name="Normal 31 2 3 11 10 3 2" xfId="8731"/>
    <cellStyle name="Normal 31 2 3 11 10 4" xfId="8732"/>
    <cellStyle name="Normal 31 2 3 11 10 5" xfId="8733"/>
    <cellStyle name="Normal 31 2 3 11 10 6" xfId="8734"/>
    <cellStyle name="Normal 31 2 3 11 10 7" xfId="8735"/>
    <cellStyle name="Normal 31 2 3 11 11" xfId="8736"/>
    <cellStyle name="Normal 31 2 3 11 11 2" xfId="8737"/>
    <cellStyle name="Normal 31 2 3 11 11 2 2" xfId="8738"/>
    <cellStyle name="Normal 31 2 3 11 11 2 2 2" xfId="8739"/>
    <cellStyle name="Normal 31 2 3 11 11 2 3" xfId="8740"/>
    <cellStyle name="Normal 31 2 3 11 11 3" xfId="8741"/>
    <cellStyle name="Normal 31 2 3 11 11 3 2" xfId="8742"/>
    <cellStyle name="Normal 31 2 3 11 11 4" xfId="8743"/>
    <cellStyle name="Normal 31 2 3 11 11 5" xfId="8744"/>
    <cellStyle name="Normal 31 2 3 11 11 6" xfId="8745"/>
    <cellStyle name="Normal 31 2 3 11 11 7" xfId="8746"/>
    <cellStyle name="Normal 31 2 3 11 12" xfId="8747"/>
    <cellStyle name="Normal 31 2 3 11 12 2" xfId="8748"/>
    <cellStyle name="Normal 31 2 3 11 12 2 2" xfId="8749"/>
    <cellStyle name="Normal 31 2 3 11 12 2 2 2" xfId="8750"/>
    <cellStyle name="Normal 31 2 3 11 12 2 3" xfId="8751"/>
    <cellStyle name="Normal 31 2 3 11 12 3" xfId="8752"/>
    <cellStyle name="Normal 31 2 3 11 12 3 2" xfId="8753"/>
    <cellStyle name="Normal 31 2 3 11 12 4" xfId="8754"/>
    <cellStyle name="Normal 31 2 3 11 12 5" xfId="8755"/>
    <cellStyle name="Normal 31 2 3 11 12 6" xfId="8756"/>
    <cellStyle name="Normal 31 2 3 11 12 7" xfId="8757"/>
    <cellStyle name="Normal 31 2 3 11 13" xfId="8758"/>
    <cellStyle name="Normal 31 2 3 11 13 2" xfId="8759"/>
    <cellStyle name="Normal 31 2 3 11 13 2 2" xfId="8760"/>
    <cellStyle name="Normal 31 2 3 11 13 3" xfId="8761"/>
    <cellStyle name="Normal 31 2 3 11 14" xfId="8762"/>
    <cellStyle name="Normal 31 2 3 11 14 2" xfId="8763"/>
    <cellStyle name="Normal 31 2 3 11 15" xfId="8764"/>
    <cellStyle name="Normal 31 2 3 11 16" xfId="8765"/>
    <cellStyle name="Normal 31 2 3 11 17" xfId="8766"/>
    <cellStyle name="Normal 31 2 3 11 18" xfId="8767"/>
    <cellStyle name="Normal 31 2 3 11 2" xfId="8768"/>
    <cellStyle name="Normal 31 2 3 11 2 2" xfId="8769"/>
    <cellStyle name="Normal 31 2 3 11 2 2 2" xfId="8770"/>
    <cellStyle name="Normal 31 2 3 11 2 2 2 2" xfId="8771"/>
    <cellStyle name="Normal 31 2 3 11 2 2 3" xfId="8772"/>
    <cellStyle name="Normal 31 2 3 11 2 3" xfId="8773"/>
    <cellStyle name="Normal 31 2 3 11 2 3 2" xfId="8774"/>
    <cellStyle name="Normal 31 2 3 11 2 4" xfId="8775"/>
    <cellStyle name="Normal 31 2 3 11 2 5" xfId="8776"/>
    <cellStyle name="Normal 31 2 3 11 2 6" xfId="8777"/>
    <cellStyle name="Normal 31 2 3 11 2 7" xfId="8778"/>
    <cellStyle name="Normal 31 2 3 11 3" xfId="8779"/>
    <cellStyle name="Normal 31 2 3 11 3 2" xfId="8780"/>
    <cellStyle name="Normal 31 2 3 11 3 2 2" xfId="8781"/>
    <cellStyle name="Normal 31 2 3 11 3 2 2 2" xfId="8782"/>
    <cellStyle name="Normal 31 2 3 11 3 2 3" xfId="8783"/>
    <cellStyle name="Normal 31 2 3 11 3 3" xfId="8784"/>
    <cellStyle name="Normal 31 2 3 11 3 3 2" xfId="8785"/>
    <cellStyle name="Normal 31 2 3 11 3 4" xfId="8786"/>
    <cellStyle name="Normal 31 2 3 11 3 5" xfId="8787"/>
    <cellStyle name="Normal 31 2 3 11 3 6" xfId="8788"/>
    <cellStyle name="Normal 31 2 3 11 3 7" xfId="8789"/>
    <cellStyle name="Normal 31 2 3 11 4" xfId="8790"/>
    <cellStyle name="Normal 31 2 3 11 4 2" xfId="8791"/>
    <cellStyle name="Normal 31 2 3 11 4 2 2" xfId="8792"/>
    <cellStyle name="Normal 31 2 3 11 4 2 2 2" xfId="8793"/>
    <cellStyle name="Normal 31 2 3 11 4 2 3" xfId="8794"/>
    <cellStyle name="Normal 31 2 3 11 4 3" xfId="8795"/>
    <cellStyle name="Normal 31 2 3 11 4 3 2" xfId="8796"/>
    <cellStyle name="Normal 31 2 3 11 4 4" xfId="8797"/>
    <cellStyle name="Normal 31 2 3 11 4 5" xfId="8798"/>
    <cellStyle name="Normal 31 2 3 11 4 6" xfId="8799"/>
    <cellStyle name="Normal 31 2 3 11 4 7" xfId="8800"/>
    <cellStyle name="Normal 31 2 3 11 5" xfId="8801"/>
    <cellStyle name="Normal 31 2 3 11 5 2" xfId="8802"/>
    <cellStyle name="Normal 31 2 3 11 5 2 2" xfId="8803"/>
    <cellStyle name="Normal 31 2 3 11 5 2 2 2" xfId="8804"/>
    <cellStyle name="Normal 31 2 3 11 5 2 3" xfId="8805"/>
    <cellStyle name="Normal 31 2 3 11 5 3" xfId="8806"/>
    <cellStyle name="Normal 31 2 3 11 5 3 2" xfId="8807"/>
    <cellStyle name="Normal 31 2 3 11 5 4" xfId="8808"/>
    <cellStyle name="Normal 31 2 3 11 5 5" xfId="8809"/>
    <cellStyle name="Normal 31 2 3 11 5 6" xfId="8810"/>
    <cellStyle name="Normal 31 2 3 11 5 7" xfId="8811"/>
    <cellStyle name="Normal 31 2 3 11 6" xfId="8812"/>
    <cellStyle name="Normal 31 2 3 11 6 2" xfId="8813"/>
    <cellStyle name="Normal 31 2 3 11 6 2 2" xfId="8814"/>
    <cellStyle name="Normal 31 2 3 11 6 2 2 2" xfId="8815"/>
    <cellStyle name="Normal 31 2 3 11 6 2 3" xfId="8816"/>
    <cellStyle name="Normal 31 2 3 11 6 3" xfId="8817"/>
    <cellStyle name="Normal 31 2 3 11 6 3 2" xfId="8818"/>
    <cellStyle name="Normal 31 2 3 11 6 4" xfId="8819"/>
    <cellStyle name="Normal 31 2 3 11 6 5" xfId="8820"/>
    <cellStyle name="Normal 31 2 3 11 6 6" xfId="8821"/>
    <cellStyle name="Normal 31 2 3 11 6 7" xfId="8822"/>
    <cellStyle name="Normal 31 2 3 11 7" xfId="8823"/>
    <cellStyle name="Normal 31 2 3 11 7 2" xfId="8824"/>
    <cellStyle name="Normal 31 2 3 11 7 2 2" xfId="8825"/>
    <cellStyle name="Normal 31 2 3 11 7 2 2 2" xfId="8826"/>
    <cellStyle name="Normal 31 2 3 11 7 2 3" xfId="8827"/>
    <cellStyle name="Normal 31 2 3 11 7 3" xfId="8828"/>
    <cellStyle name="Normal 31 2 3 11 7 3 2" xfId="8829"/>
    <cellStyle name="Normal 31 2 3 11 7 4" xfId="8830"/>
    <cellStyle name="Normal 31 2 3 11 7 5" xfId="8831"/>
    <cellStyle name="Normal 31 2 3 11 7 6" xfId="8832"/>
    <cellStyle name="Normal 31 2 3 11 7 7" xfId="8833"/>
    <cellStyle name="Normal 31 2 3 11 8" xfId="8834"/>
    <cellStyle name="Normal 31 2 3 11 8 2" xfId="8835"/>
    <cellStyle name="Normal 31 2 3 11 8 2 2" xfId="8836"/>
    <cellStyle name="Normal 31 2 3 11 8 2 2 2" xfId="8837"/>
    <cellStyle name="Normal 31 2 3 11 8 2 3" xfId="8838"/>
    <cellStyle name="Normal 31 2 3 11 8 3" xfId="8839"/>
    <cellStyle name="Normal 31 2 3 11 8 3 2" xfId="8840"/>
    <cellStyle name="Normal 31 2 3 11 8 4" xfId="8841"/>
    <cellStyle name="Normal 31 2 3 11 8 5" xfId="8842"/>
    <cellStyle name="Normal 31 2 3 11 8 6" xfId="8843"/>
    <cellStyle name="Normal 31 2 3 11 8 7" xfId="8844"/>
    <cellStyle name="Normal 31 2 3 11 9" xfId="8845"/>
    <cellStyle name="Normal 31 2 3 11 9 2" xfId="8846"/>
    <cellStyle name="Normal 31 2 3 11 9 2 2" xfId="8847"/>
    <cellStyle name="Normal 31 2 3 11 9 2 2 2" xfId="8848"/>
    <cellStyle name="Normal 31 2 3 11 9 2 3" xfId="8849"/>
    <cellStyle name="Normal 31 2 3 11 9 3" xfId="8850"/>
    <cellStyle name="Normal 31 2 3 11 9 3 2" xfId="8851"/>
    <cellStyle name="Normal 31 2 3 11 9 4" xfId="8852"/>
    <cellStyle name="Normal 31 2 3 11 9 5" xfId="8853"/>
    <cellStyle name="Normal 31 2 3 11 9 6" xfId="8854"/>
    <cellStyle name="Normal 31 2 3 11 9 7" xfId="8855"/>
    <cellStyle name="Normal 31 2 3 12" xfId="8856"/>
    <cellStyle name="Normal 31 2 3 12 2" xfId="8857"/>
    <cellStyle name="Normal 31 2 3 12 2 2" xfId="8858"/>
    <cellStyle name="Normal 31 2 3 12 2 2 2" xfId="8859"/>
    <cellStyle name="Normal 31 2 3 12 2 3" xfId="8860"/>
    <cellStyle name="Normal 31 2 3 12 3" xfId="8861"/>
    <cellStyle name="Normal 31 2 3 12 3 2" xfId="8862"/>
    <cellStyle name="Normal 31 2 3 12 4" xfId="8863"/>
    <cellStyle name="Normal 31 2 3 12 5" xfId="8864"/>
    <cellStyle name="Normal 31 2 3 12 6" xfId="8865"/>
    <cellStyle name="Normal 31 2 3 12 7" xfId="8866"/>
    <cellStyle name="Normal 31 2 3 13" xfId="8867"/>
    <cellStyle name="Normal 31 2 3 13 2" xfId="8868"/>
    <cellStyle name="Normal 31 2 3 13 2 2" xfId="8869"/>
    <cellStyle name="Normal 31 2 3 13 2 2 2" xfId="8870"/>
    <cellStyle name="Normal 31 2 3 13 2 3" xfId="8871"/>
    <cellStyle name="Normal 31 2 3 13 3" xfId="8872"/>
    <cellStyle name="Normal 31 2 3 13 3 2" xfId="8873"/>
    <cellStyle name="Normal 31 2 3 13 4" xfId="8874"/>
    <cellStyle name="Normal 31 2 3 13 5" xfId="8875"/>
    <cellStyle name="Normal 31 2 3 13 6" xfId="8876"/>
    <cellStyle name="Normal 31 2 3 13 7" xfId="8877"/>
    <cellStyle name="Normal 31 2 3 14" xfId="8878"/>
    <cellStyle name="Normal 31 2 3 14 2" xfId="8879"/>
    <cellStyle name="Normal 31 2 3 14 2 2" xfId="8880"/>
    <cellStyle name="Normal 31 2 3 14 2 2 2" xfId="8881"/>
    <cellStyle name="Normal 31 2 3 14 2 3" xfId="8882"/>
    <cellStyle name="Normal 31 2 3 14 3" xfId="8883"/>
    <cellStyle name="Normal 31 2 3 14 3 2" xfId="8884"/>
    <cellStyle name="Normal 31 2 3 14 4" xfId="8885"/>
    <cellStyle name="Normal 31 2 3 14 5" xfId="8886"/>
    <cellStyle name="Normal 31 2 3 14 6" xfId="8887"/>
    <cellStyle name="Normal 31 2 3 14 7" xfId="8888"/>
    <cellStyle name="Normal 31 2 3 15" xfId="8889"/>
    <cellStyle name="Normal 31 2 3 15 2" xfId="8890"/>
    <cellStyle name="Normal 31 2 3 15 2 2" xfId="8891"/>
    <cellStyle name="Normal 31 2 3 15 2 2 2" xfId="8892"/>
    <cellStyle name="Normal 31 2 3 15 2 3" xfId="8893"/>
    <cellStyle name="Normal 31 2 3 15 3" xfId="8894"/>
    <cellStyle name="Normal 31 2 3 15 3 2" xfId="8895"/>
    <cellStyle name="Normal 31 2 3 15 4" xfId="8896"/>
    <cellStyle name="Normal 31 2 3 15 5" xfId="8897"/>
    <cellStyle name="Normal 31 2 3 15 6" xfId="8898"/>
    <cellStyle name="Normal 31 2 3 15 7" xfId="8899"/>
    <cellStyle name="Normal 31 2 3 16" xfId="8900"/>
    <cellStyle name="Normal 31 2 3 16 2" xfId="8901"/>
    <cellStyle name="Normal 31 2 3 16 2 2" xfId="8902"/>
    <cellStyle name="Normal 31 2 3 16 2 2 2" xfId="8903"/>
    <cellStyle name="Normal 31 2 3 16 2 3" xfId="8904"/>
    <cellStyle name="Normal 31 2 3 16 3" xfId="8905"/>
    <cellStyle name="Normal 31 2 3 16 3 2" xfId="8906"/>
    <cellStyle name="Normal 31 2 3 16 4" xfId="8907"/>
    <cellStyle name="Normal 31 2 3 16 5" xfId="8908"/>
    <cellStyle name="Normal 31 2 3 16 6" xfId="8909"/>
    <cellStyle name="Normal 31 2 3 16 7" xfId="8910"/>
    <cellStyle name="Normal 31 2 3 17" xfId="8911"/>
    <cellStyle name="Normal 31 2 3 17 2" xfId="8912"/>
    <cellStyle name="Normal 31 2 3 17 2 2" xfId="8913"/>
    <cellStyle name="Normal 31 2 3 17 2 2 2" xfId="8914"/>
    <cellStyle name="Normal 31 2 3 17 2 3" xfId="8915"/>
    <cellStyle name="Normal 31 2 3 17 3" xfId="8916"/>
    <cellStyle name="Normal 31 2 3 17 3 2" xfId="8917"/>
    <cellStyle name="Normal 31 2 3 17 4" xfId="8918"/>
    <cellStyle name="Normal 31 2 3 17 5" xfId="8919"/>
    <cellStyle name="Normal 31 2 3 17 6" xfId="8920"/>
    <cellStyle name="Normal 31 2 3 17 7" xfId="8921"/>
    <cellStyle name="Normal 31 2 3 18" xfId="8922"/>
    <cellStyle name="Normal 31 2 3 18 2" xfId="8923"/>
    <cellStyle name="Normal 31 2 3 18 2 2" xfId="8924"/>
    <cellStyle name="Normal 31 2 3 18 2 2 2" xfId="8925"/>
    <cellStyle name="Normal 31 2 3 18 2 3" xfId="8926"/>
    <cellStyle name="Normal 31 2 3 18 3" xfId="8927"/>
    <cellStyle name="Normal 31 2 3 18 3 2" xfId="8928"/>
    <cellStyle name="Normal 31 2 3 18 4" xfId="8929"/>
    <cellStyle name="Normal 31 2 3 18 5" xfId="8930"/>
    <cellStyle name="Normal 31 2 3 18 6" xfId="8931"/>
    <cellStyle name="Normal 31 2 3 18 7" xfId="8932"/>
    <cellStyle name="Normal 31 2 3 19" xfId="8933"/>
    <cellStyle name="Normal 31 2 3 19 2" xfId="8934"/>
    <cellStyle name="Normal 31 2 3 19 2 2" xfId="8935"/>
    <cellStyle name="Normal 31 2 3 19 2 2 2" xfId="8936"/>
    <cellStyle name="Normal 31 2 3 19 2 3" xfId="8937"/>
    <cellStyle name="Normal 31 2 3 19 3" xfId="8938"/>
    <cellStyle name="Normal 31 2 3 19 3 2" xfId="8939"/>
    <cellStyle name="Normal 31 2 3 19 4" xfId="8940"/>
    <cellStyle name="Normal 31 2 3 19 5" xfId="8941"/>
    <cellStyle name="Normal 31 2 3 19 6" xfId="8942"/>
    <cellStyle name="Normal 31 2 3 19 7" xfId="8943"/>
    <cellStyle name="Normal 31 2 3 2" xfId="8944"/>
    <cellStyle name="Normal 31 2 3 2 10" xfId="8945"/>
    <cellStyle name="Normal 31 2 3 2 11" xfId="8946"/>
    <cellStyle name="Normal 31 2 3 2 12" xfId="8947"/>
    <cellStyle name="Normal 31 2 3 2 13" xfId="8948"/>
    <cellStyle name="Normal 31 2 3 2 2" xfId="8949"/>
    <cellStyle name="Normal 31 2 3 2 2 2" xfId="8950"/>
    <cellStyle name="Normal 31 2 3 2 2 2 2" xfId="8951"/>
    <cellStyle name="Normal 31 2 3 2 2 2 3" xfId="8952"/>
    <cellStyle name="Normal 31 2 3 2 2 3" xfId="8953"/>
    <cellStyle name="Normal 31 2 3 2 2 3 2" xfId="8954"/>
    <cellStyle name="Normal 31 2 3 2 2 3 2 2" xfId="8955"/>
    <cellStyle name="Normal 31 2 3 2 2 3 3" xfId="8956"/>
    <cellStyle name="Normal 31 2 3 2 2 4" xfId="8957"/>
    <cellStyle name="Normal 31 2 3 2 2 4 2" xfId="8958"/>
    <cellStyle name="Normal 31 2 3 2 2 5" xfId="8959"/>
    <cellStyle name="Normal 31 2 3 2 2 6" xfId="8960"/>
    <cellStyle name="Normal 31 2 3 2 2 7" xfId="8961"/>
    <cellStyle name="Normal 31 2 3 2 2 8" xfId="8962"/>
    <cellStyle name="Normal 31 2 3 2 3" xfId="8963"/>
    <cellStyle name="Normal 31 2 3 2 4" xfId="8964"/>
    <cellStyle name="Normal 31 2 3 2 5" xfId="8965"/>
    <cellStyle name="Normal 31 2 3 2 6" xfId="8966"/>
    <cellStyle name="Normal 31 2 3 2 7" xfId="8967"/>
    <cellStyle name="Normal 31 2 3 2 8" xfId="8968"/>
    <cellStyle name="Normal 31 2 3 2 9" xfId="8969"/>
    <cellStyle name="Normal 31 2 3 20" xfId="8970"/>
    <cellStyle name="Normal 31 2 3 20 2" xfId="8971"/>
    <cellStyle name="Normal 31 2 3 20 2 2" xfId="8972"/>
    <cellStyle name="Normal 31 2 3 20 2 2 2" xfId="8973"/>
    <cellStyle name="Normal 31 2 3 20 2 3" xfId="8974"/>
    <cellStyle name="Normal 31 2 3 20 3" xfId="8975"/>
    <cellStyle name="Normal 31 2 3 20 3 2" xfId="8976"/>
    <cellStyle name="Normal 31 2 3 20 4" xfId="8977"/>
    <cellStyle name="Normal 31 2 3 20 5" xfId="8978"/>
    <cellStyle name="Normal 31 2 3 20 6" xfId="8979"/>
    <cellStyle name="Normal 31 2 3 20 7" xfId="8980"/>
    <cellStyle name="Normal 31 2 3 21" xfId="8981"/>
    <cellStyle name="Normal 31 2 3 21 2" xfId="8982"/>
    <cellStyle name="Normal 31 2 3 21 2 2" xfId="8983"/>
    <cellStyle name="Normal 31 2 3 21 2 2 2" xfId="8984"/>
    <cellStyle name="Normal 31 2 3 21 2 3" xfId="8985"/>
    <cellStyle name="Normal 31 2 3 21 3" xfId="8986"/>
    <cellStyle name="Normal 31 2 3 21 3 2" xfId="8987"/>
    <cellStyle name="Normal 31 2 3 21 4" xfId="8988"/>
    <cellStyle name="Normal 31 2 3 21 5" xfId="8989"/>
    <cellStyle name="Normal 31 2 3 21 6" xfId="8990"/>
    <cellStyle name="Normal 31 2 3 21 7" xfId="8991"/>
    <cellStyle name="Normal 31 2 3 22" xfId="8992"/>
    <cellStyle name="Normal 31 2 3 22 2" xfId="8993"/>
    <cellStyle name="Normal 31 2 3 22 2 2" xfId="8994"/>
    <cellStyle name="Normal 31 2 3 22 2 2 2" xfId="8995"/>
    <cellStyle name="Normal 31 2 3 22 2 3" xfId="8996"/>
    <cellStyle name="Normal 31 2 3 22 3" xfId="8997"/>
    <cellStyle name="Normal 31 2 3 22 3 2" xfId="8998"/>
    <cellStyle name="Normal 31 2 3 22 4" xfId="8999"/>
    <cellStyle name="Normal 31 2 3 22 5" xfId="9000"/>
    <cellStyle name="Normal 31 2 3 22 6" xfId="9001"/>
    <cellStyle name="Normal 31 2 3 22 7" xfId="9002"/>
    <cellStyle name="Normal 31 2 3 23" xfId="9003"/>
    <cellStyle name="Normal 31 2 3 23 2" xfId="9004"/>
    <cellStyle name="Normal 31 2 3 23 2 2" xfId="9005"/>
    <cellStyle name="Normal 31 2 3 23 2 2 2" xfId="9006"/>
    <cellStyle name="Normal 31 2 3 23 2 3" xfId="9007"/>
    <cellStyle name="Normal 31 2 3 23 3" xfId="9008"/>
    <cellStyle name="Normal 31 2 3 23 3 2" xfId="9009"/>
    <cellStyle name="Normal 31 2 3 23 4" xfId="9010"/>
    <cellStyle name="Normal 31 2 3 23 5" xfId="9011"/>
    <cellStyle name="Normal 31 2 3 23 6" xfId="9012"/>
    <cellStyle name="Normal 31 2 3 23 7" xfId="9013"/>
    <cellStyle name="Normal 31 2 3 24" xfId="9014"/>
    <cellStyle name="Normal 31 2 3 24 2" xfId="9015"/>
    <cellStyle name="Normal 31 2 3 24 2 2" xfId="9016"/>
    <cellStyle name="Normal 31 2 3 24 2 2 2" xfId="9017"/>
    <cellStyle name="Normal 31 2 3 24 2 3" xfId="9018"/>
    <cellStyle name="Normal 31 2 3 24 3" xfId="9019"/>
    <cellStyle name="Normal 31 2 3 24 3 2" xfId="9020"/>
    <cellStyle name="Normal 31 2 3 24 4" xfId="9021"/>
    <cellStyle name="Normal 31 2 3 24 5" xfId="9022"/>
    <cellStyle name="Normal 31 2 3 24 6" xfId="9023"/>
    <cellStyle name="Normal 31 2 3 24 7" xfId="9024"/>
    <cellStyle name="Normal 31 2 3 25" xfId="9025"/>
    <cellStyle name="Normal 31 2 3 25 2" xfId="9026"/>
    <cellStyle name="Normal 31 2 3 25 2 2" xfId="9027"/>
    <cellStyle name="Normal 31 2 3 25 2 2 2" xfId="9028"/>
    <cellStyle name="Normal 31 2 3 25 2 3" xfId="9029"/>
    <cellStyle name="Normal 31 2 3 25 3" xfId="9030"/>
    <cellStyle name="Normal 31 2 3 25 3 2" xfId="9031"/>
    <cellStyle name="Normal 31 2 3 25 4" xfId="9032"/>
    <cellStyle name="Normal 31 2 3 25 5" xfId="9033"/>
    <cellStyle name="Normal 31 2 3 25 6" xfId="9034"/>
    <cellStyle name="Normal 31 2 3 25 7" xfId="9035"/>
    <cellStyle name="Normal 31 2 3 26" xfId="9036"/>
    <cellStyle name="Normal 31 2 3 26 2" xfId="9037"/>
    <cellStyle name="Normal 31 2 3 26 2 2" xfId="9038"/>
    <cellStyle name="Normal 31 2 3 26 2 2 2" xfId="9039"/>
    <cellStyle name="Normal 31 2 3 26 2 3" xfId="9040"/>
    <cellStyle name="Normal 31 2 3 26 3" xfId="9041"/>
    <cellStyle name="Normal 31 2 3 26 3 2" xfId="9042"/>
    <cellStyle name="Normal 31 2 3 26 4" xfId="9043"/>
    <cellStyle name="Normal 31 2 3 26 5" xfId="9044"/>
    <cellStyle name="Normal 31 2 3 26 6" xfId="9045"/>
    <cellStyle name="Normal 31 2 3 26 7" xfId="9046"/>
    <cellStyle name="Normal 31 2 3 27" xfId="9047"/>
    <cellStyle name="Normal 31 2 3 27 2" xfId="9048"/>
    <cellStyle name="Normal 31 2 3 27 2 2" xfId="9049"/>
    <cellStyle name="Normal 31 2 3 27 2 2 2" xfId="9050"/>
    <cellStyle name="Normal 31 2 3 27 2 3" xfId="9051"/>
    <cellStyle name="Normal 31 2 3 27 3" xfId="9052"/>
    <cellStyle name="Normal 31 2 3 27 3 2" xfId="9053"/>
    <cellStyle name="Normal 31 2 3 27 4" xfId="9054"/>
    <cellStyle name="Normal 31 2 3 27 5" xfId="9055"/>
    <cellStyle name="Normal 31 2 3 27 6" xfId="9056"/>
    <cellStyle name="Normal 31 2 3 27 7" xfId="9057"/>
    <cellStyle name="Normal 31 2 3 28" xfId="9058"/>
    <cellStyle name="Normal 31 2 3 28 2" xfId="9059"/>
    <cellStyle name="Normal 31 2 3 28 2 2" xfId="9060"/>
    <cellStyle name="Normal 31 2 3 28 2 2 2" xfId="9061"/>
    <cellStyle name="Normal 31 2 3 28 2 3" xfId="9062"/>
    <cellStyle name="Normal 31 2 3 28 3" xfId="9063"/>
    <cellStyle name="Normal 31 2 3 28 3 2" xfId="9064"/>
    <cellStyle name="Normal 31 2 3 28 4" xfId="9065"/>
    <cellStyle name="Normal 31 2 3 28 5" xfId="9066"/>
    <cellStyle name="Normal 31 2 3 28 6" xfId="9067"/>
    <cellStyle name="Normal 31 2 3 28 7" xfId="9068"/>
    <cellStyle name="Normal 31 2 3 29" xfId="9069"/>
    <cellStyle name="Normal 31 2 3 29 2" xfId="9070"/>
    <cellStyle name="Normal 31 2 3 29 2 2" xfId="9071"/>
    <cellStyle name="Normal 31 2 3 29 2 2 2" xfId="9072"/>
    <cellStyle name="Normal 31 2 3 29 2 3" xfId="9073"/>
    <cellStyle name="Normal 31 2 3 29 3" xfId="9074"/>
    <cellStyle name="Normal 31 2 3 29 3 2" xfId="9075"/>
    <cellStyle name="Normal 31 2 3 29 4" xfId="9076"/>
    <cellStyle name="Normal 31 2 3 29 5" xfId="9077"/>
    <cellStyle name="Normal 31 2 3 29 6" xfId="9078"/>
    <cellStyle name="Normal 31 2 3 29 7" xfId="9079"/>
    <cellStyle name="Normal 31 2 3 3" xfId="9080"/>
    <cellStyle name="Normal 31 2 3 3 10" xfId="9081"/>
    <cellStyle name="Normal 31 2 3 3 11" xfId="9082"/>
    <cellStyle name="Normal 31 2 3 3 12" xfId="9083"/>
    <cellStyle name="Normal 31 2 3 3 2" xfId="9084"/>
    <cellStyle name="Normal 31 2 3 3 2 2" xfId="9085"/>
    <cellStyle name="Normal 31 2 3 3 2 3" xfId="9086"/>
    <cellStyle name="Normal 31 2 3 3 2 3 2" xfId="9087"/>
    <cellStyle name="Normal 31 2 3 3 2 3 2 2" xfId="9088"/>
    <cellStyle name="Normal 31 2 3 3 2 3 3" xfId="9089"/>
    <cellStyle name="Normal 31 2 3 3 2 4" xfId="9090"/>
    <cellStyle name="Normal 31 2 3 3 2 4 2" xfId="9091"/>
    <cellStyle name="Normal 31 2 3 3 2 5" xfId="9092"/>
    <cellStyle name="Normal 31 2 3 3 2 6" xfId="9093"/>
    <cellStyle name="Normal 31 2 3 3 2 7" xfId="9094"/>
    <cellStyle name="Normal 31 2 3 3 2 8" xfId="9095"/>
    <cellStyle name="Normal 31 2 3 3 3" xfId="9096"/>
    <cellStyle name="Normal 31 2 3 3 4" xfId="9097"/>
    <cellStyle name="Normal 31 2 3 3 5" xfId="9098"/>
    <cellStyle name="Normal 31 2 3 3 6" xfId="9099"/>
    <cellStyle name="Normal 31 2 3 3 7" xfId="9100"/>
    <cellStyle name="Normal 31 2 3 3 8" xfId="9101"/>
    <cellStyle name="Normal 31 2 3 3 9" xfId="9102"/>
    <cellStyle name="Normal 31 2 3 30" xfId="9103"/>
    <cellStyle name="Normal 31 2 3 30 2" xfId="9104"/>
    <cellStyle name="Normal 31 2 3 30 2 2" xfId="9105"/>
    <cellStyle name="Normal 31 2 3 30 2 2 2" xfId="9106"/>
    <cellStyle name="Normal 31 2 3 30 2 3" xfId="9107"/>
    <cellStyle name="Normal 31 2 3 30 3" xfId="9108"/>
    <cellStyle name="Normal 31 2 3 30 3 2" xfId="9109"/>
    <cellStyle name="Normal 31 2 3 30 4" xfId="9110"/>
    <cellStyle name="Normal 31 2 3 30 5" xfId="9111"/>
    <cellStyle name="Normal 31 2 3 30 6" xfId="9112"/>
    <cellStyle name="Normal 31 2 3 30 7" xfId="9113"/>
    <cellStyle name="Normal 31 2 3 31" xfId="9114"/>
    <cellStyle name="Normal 31 2 3 31 2" xfId="9115"/>
    <cellStyle name="Normal 31 2 3 31 2 2" xfId="9116"/>
    <cellStyle name="Normal 31 2 3 31 2 2 2" xfId="9117"/>
    <cellStyle name="Normal 31 2 3 31 2 3" xfId="9118"/>
    <cellStyle name="Normal 31 2 3 31 3" xfId="9119"/>
    <cellStyle name="Normal 31 2 3 31 3 2" xfId="9120"/>
    <cellStyle name="Normal 31 2 3 31 4" xfId="9121"/>
    <cellStyle name="Normal 31 2 3 31 5" xfId="9122"/>
    <cellStyle name="Normal 31 2 3 31 6" xfId="9123"/>
    <cellStyle name="Normal 31 2 3 31 7" xfId="9124"/>
    <cellStyle name="Normal 31 2 3 32" xfId="9125"/>
    <cellStyle name="Normal 31 2 3 32 2" xfId="9126"/>
    <cellStyle name="Normal 31 2 3 32 2 2" xfId="9127"/>
    <cellStyle name="Normal 31 2 3 32 2 2 2" xfId="9128"/>
    <cellStyle name="Normal 31 2 3 32 2 3" xfId="9129"/>
    <cellStyle name="Normal 31 2 3 32 3" xfId="9130"/>
    <cellStyle name="Normal 31 2 3 32 3 2" xfId="9131"/>
    <cellStyle name="Normal 31 2 3 32 4" xfId="9132"/>
    <cellStyle name="Normal 31 2 3 32 5" xfId="9133"/>
    <cellStyle name="Normal 31 2 3 32 6" xfId="9134"/>
    <cellStyle name="Normal 31 2 3 32 7" xfId="9135"/>
    <cellStyle name="Normal 31 2 3 33" xfId="9136"/>
    <cellStyle name="Normal 31 2 3 33 2" xfId="9137"/>
    <cellStyle name="Normal 31 2 3 33 2 2" xfId="9138"/>
    <cellStyle name="Normal 31 2 3 33 2 2 2" xfId="9139"/>
    <cellStyle name="Normal 31 2 3 33 2 3" xfId="9140"/>
    <cellStyle name="Normal 31 2 3 33 3" xfId="9141"/>
    <cellStyle name="Normal 31 2 3 33 3 2" xfId="9142"/>
    <cellStyle name="Normal 31 2 3 33 4" xfId="9143"/>
    <cellStyle name="Normal 31 2 3 33 5" xfId="9144"/>
    <cellStyle name="Normal 31 2 3 33 6" xfId="9145"/>
    <cellStyle name="Normal 31 2 3 33 7" xfId="9146"/>
    <cellStyle name="Normal 31 2 3 34" xfId="9147"/>
    <cellStyle name="Normal 31 2 3 34 2" xfId="9148"/>
    <cellStyle name="Normal 31 2 3 34 2 2" xfId="9149"/>
    <cellStyle name="Normal 31 2 3 34 2 2 2" xfId="9150"/>
    <cellStyle name="Normal 31 2 3 34 2 3" xfId="9151"/>
    <cellStyle name="Normal 31 2 3 34 3" xfId="9152"/>
    <cellStyle name="Normal 31 2 3 34 3 2" xfId="9153"/>
    <cellStyle name="Normal 31 2 3 34 4" xfId="9154"/>
    <cellStyle name="Normal 31 2 3 34 5" xfId="9155"/>
    <cellStyle name="Normal 31 2 3 34 6" xfId="9156"/>
    <cellStyle name="Normal 31 2 3 34 7" xfId="9157"/>
    <cellStyle name="Normal 31 2 3 35" xfId="9158"/>
    <cellStyle name="Normal 31 2 3 35 2" xfId="9159"/>
    <cellStyle name="Normal 31 2 3 35 2 2" xfId="9160"/>
    <cellStyle name="Normal 31 2 3 35 2 2 2" xfId="9161"/>
    <cellStyle name="Normal 31 2 3 35 2 3" xfId="9162"/>
    <cellStyle name="Normal 31 2 3 35 3" xfId="9163"/>
    <cellStyle name="Normal 31 2 3 35 3 2" xfId="9164"/>
    <cellStyle name="Normal 31 2 3 35 4" xfId="9165"/>
    <cellStyle name="Normal 31 2 3 35 5" xfId="9166"/>
    <cellStyle name="Normal 31 2 3 35 6" xfId="9167"/>
    <cellStyle name="Normal 31 2 3 35 7" xfId="9168"/>
    <cellStyle name="Normal 31 2 3 36" xfId="9169"/>
    <cellStyle name="Normal 31 2 3 36 2" xfId="9170"/>
    <cellStyle name="Normal 31 2 3 36 2 2" xfId="9171"/>
    <cellStyle name="Normal 31 2 3 36 2 2 2" xfId="9172"/>
    <cellStyle name="Normal 31 2 3 36 2 3" xfId="9173"/>
    <cellStyle name="Normal 31 2 3 36 3" xfId="9174"/>
    <cellStyle name="Normal 31 2 3 36 3 2" xfId="9175"/>
    <cellStyle name="Normal 31 2 3 36 4" xfId="9176"/>
    <cellStyle name="Normal 31 2 3 36 5" xfId="9177"/>
    <cellStyle name="Normal 31 2 3 36 6" xfId="9178"/>
    <cellStyle name="Normal 31 2 3 36 7" xfId="9179"/>
    <cellStyle name="Normal 31 2 3 37" xfId="9180"/>
    <cellStyle name="Normal 31 2 3 37 2" xfId="9181"/>
    <cellStyle name="Normal 31 2 3 37 2 2" xfId="9182"/>
    <cellStyle name="Normal 31 2 3 37 2 2 2" xfId="9183"/>
    <cellStyle name="Normal 31 2 3 37 2 3" xfId="9184"/>
    <cellStyle name="Normal 31 2 3 37 3" xfId="9185"/>
    <cellStyle name="Normal 31 2 3 37 3 2" xfId="9186"/>
    <cellStyle name="Normal 31 2 3 37 4" xfId="9187"/>
    <cellStyle name="Normal 31 2 3 37 5" xfId="9188"/>
    <cellStyle name="Normal 31 2 3 37 6" xfId="9189"/>
    <cellStyle name="Normal 31 2 3 37 7" xfId="9190"/>
    <cellStyle name="Normal 31 2 3 38" xfId="9191"/>
    <cellStyle name="Normal 31 2 3 38 2" xfId="9192"/>
    <cellStyle name="Normal 31 2 3 38 2 2" xfId="9193"/>
    <cellStyle name="Normal 31 2 3 38 2 2 2" xfId="9194"/>
    <cellStyle name="Normal 31 2 3 38 2 3" xfId="9195"/>
    <cellStyle name="Normal 31 2 3 38 3" xfId="9196"/>
    <cellStyle name="Normal 31 2 3 38 3 2" xfId="9197"/>
    <cellStyle name="Normal 31 2 3 38 4" xfId="9198"/>
    <cellStyle name="Normal 31 2 3 38 5" xfId="9199"/>
    <cellStyle name="Normal 31 2 3 38 6" xfId="9200"/>
    <cellStyle name="Normal 31 2 3 38 7" xfId="9201"/>
    <cellStyle name="Normal 31 2 3 39" xfId="9202"/>
    <cellStyle name="Normal 31 2 3 39 2" xfId="9203"/>
    <cellStyle name="Normal 31 2 3 39 2 2" xfId="9204"/>
    <cellStyle name="Normal 31 2 3 39 2 2 2" xfId="9205"/>
    <cellStyle name="Normal 31 2 3 39 2 3" xfId="9206"/>
    <cellStyle name="Normal 31 2 3 39 3" xfId="9207"/>
    <cellStyle name="Normal 31 2 3 39 3 2" xfId="9208"/>
    <cellStyle name="Normal 31 2 3 39 4" xfId="9209"/>
    <cellStyle name="Normal 31 2 3 39 5" xfId="9210"/>
    <cellStyle name="Normal 31 2 3 39 6" xfId="9211"/>
    <cellStyle name="Normal 31 2 3 39 7" xfId="9212"/>
    <cellStyle name="Normal 31 2 3 4" xfId="9213"/>
    <cellStyle name="Normal 31 2 3 4 10" xfId="9214"/>
    <cellStyle name="Normal 31 2 3 4 10 2" xfId="9215"/>
    <cellStyle name="Normal 31 2 3 4 10 2 2" xfId="9216"/>
    <cellStyle name="Normal 31 2 3 4 10 2 2 2" xfId="9217"/>
    <cellStyle name="Normal 31 2 3 4 10 2 3" xfId="9218"/>
    <cellStyle name="Normal 31 2 3 4 10 3" xfId="9219"/>
    <cellStyle name="Normal 31 2 3 4 10 3 2" xfId="9220"/>
    <cellStyle name="Normal 31 2 3 4 10 4" xfId="9221"/>
    <cellStyle name="Normal 31 2 3 4 10 5" xfId="9222"/>
    <cellStyle name="Normal 31 2 3 4 10 6" xfId="9223"/>
    <cellStyle name="Normal 31 2 3 4 10 7" xfId="9224"/>
    <cellStyle name="Normal 31 2 3 4 11" xfId="9225"/>
    <cellStyle name="Normal 31 2 3 4 11 2" xfId="9226"/>
    <cellStyle name="Normal 31 2 3 4 11 2 2" xfId="9227"/>
    <cellStyle name="Normal 31 2 3 4 11 2 2 2" xfId="9228"/>
    <cellStyle name="Normal 31 2 3 4 11 2 3" xfId="9229"/>
    <cellStyle name="Normal 31 2 3 4 11 3" xfId="9230"/>
    <cellStyle name="Normal 31 2 3 4 11 3 2" xfId="9231"/>
    <cellStyle name="Normal 31 2 3 4 11 4" xfId="9232"/>
    <cellStyle name="Normal 31 2 3 4 11 5" xfId="9233"/>
    <cellStyle name="Normal 31 2 3 4 11 6" xfId="9234"/>
    <cellStyle name="Normal 31 2 3 4 11 7" xfId="9235"/>
    <cellStyle name="Normal 31 2 3 4 12" xfId="9236"/>
    <cellStyle name="Normal 31 2 3 4 12 2" xfId="9237"/>
    <cellStyle name="Normal 31 2 3 4 12 2 2" xfId="9238"/>
    <cellStyle name="Normal 31 2 3 4 12 2 2 2" xfId="9239"/>
    <cellStyle name="Normal 31 2 3 4 12 2 3" xfId="9240"/>
    <cellStyle name="Normal 31 2 3 4 12 3" xfId="9241"/>
    <cellStyle name="Normal 31 2 3 4 12 3 2" xfId="9242"/>
    <cellStyle name="Normal 31 2 3 4 12 4" xfId="9243"/>
    <cellStyle name="Normal 31 2 3 4 12 5" xfId="9244"/>
    <cellStyle name="Normal 31 2 3 4 12 6" xfId="9245"/>
    <cellStyle name="Normal 31 2 3 4 12 7" xfId="9246"/>
    <cellStyle name="Normal 31 2 3 4 13" xfId="9247"/>
    <cellStyle name="Normal 31 2 3 4 13 2" xfId="9248"/>
    <cellStyle name="Normal 31 2 3 4 13 2 2" xfId="9249"/>
    <cellStyle name="Normal 31 2 3 4 13 3" xfId="9250"/>
    <cellStyle name="Normal 31 2 3 4 14" xfId="9251"/>
    <cellStyle name="Normal 31 2 3 4 14 2" xfId="9252"/>
    <cellStyle name="Normal 31 2 3 4 15" xfId="9253"/>
    <cellStyle name="Normal 31 2 3 4 16" xfId="9254"/>
    <cellStyle name="Normal 31 2 3 4 17" xfId="9255"/>
    <cellStyle name="Normal 31 2 3 4 18" xfId="9256"/>
    <cellStyle name="Normal 31 2 3 4 2" xfId="9257"/>
    <cellStyle name="Normal 31 2 3 4 2 2" xfId="9258"/>
    <cellStyle name="Normal 31 2 3 4 2 2 2" xfId="9259"/>
    <cellStyle name="Normal 31 2 3 4 2 2 2 2" xfId="9260"/>
    <cellStyle name="Normal 31 2 3 4 2 2 3" xfId="9261"/>
    <cellStyle name="Normal 31 2 3 4 2 3" xfId="9262"/>
    <cellStyle name="Normal 31 2 3 4 2 3 2" xfId="9263"/>
    <cellStyle name="Normal 31 2 3 4 2 4" xfId="9264"/>
    <cellStyle name="Normal 31 2 3 4 2 5" xfId="9265"/>
    <cellStyle name="Normal 31 2 3 4 2 6" xfId="9266"/>
    <cellStyle name="Normal 31 2 3 4 2 7" xfId="9267"/>
    <cellStyle name="Normal 31 2 3 4 3" xfId="9268"/>
    <cellStyle name="Normal 31 2 3 4 3 2" xfId="9269"/>
    <cellStyle name="Normal 31 2 3 4 3 2 2" xfId="9270"/>
    <cellStyle name="Normal 31 2 3 4 3 2 2 2" xfId="9271"/>
    <cellStyle name="Normal 31 2 3 4 3 2 3" xfId="9272"/>
    <cellStyle name="Normal 31 2 3 4 3 3" xfId="9273"/>
    <cellStyle name="Normal 31 2 3 4 3 3 2" xfId="9274"/>
    <cellStyle name="Normal 31 2 3 4 3 4" xfId="9275"/>
    <cellStyle name="Normal 31 2 3 4 3 5" xfId="9276"/>
    <cellStyle name="Normal 31 2 3 4 3 6" xfId="9277"/>
    <cellStyle name="Normal 31 2 3 4 3 7" xfId="9278"/>
    <cellStyle name="Normal 31 2 3 4 4" xfId="9279"/>
    <cellStyle name="Normal 31 2 3 4 4 2" xfId="9280"/>
    <cellStyle name="Normal 31 2 3 4 4 2 2" xfId="9281"/>
    <cellStyle name="Normal 31 2 3 4 4 2 2 2" xfId="9282"/>
    <cellStyle name="Normal 31 2 3 4 4 2 3" xfId="9283"/>
    <cellStyle name="Normal 31 2 3 4 4 3" xfId="9284"/>
    <cellStyle name="Normal 31 2 3 4 4 3 2" xfId="9285"/>
    <cellStyle name="Normal 31 2 3 4 4 4" xfId="9286"/>
    <cellStyle name="Normal 31 2 3 4 4 5" xfId="9287"/>
    <cellStyle name="Normal 31 2 3 4 4 6" xfId="9288"/>
    <cellStyle name="Normal 31 2 3 4 4 7" xfId="9289"/>
    <cellStyle name="Normal 31 2 3 4 5" xfId="9290"/>
    <cellStyle name="Normal 31 2 3 4 5 2" xfId="9291"/>
    <cellStyle name="Normal 31 2 3 4 5 2 2" xfId="9292"/>
    <cellStyle name="Normal 31 2 3 4 5 2 2 2" xfId="9293"/>
    <cellStyle name="Normal 31 2 3 4 5 2 3" xfId="9294"/>
    <cellStyle name="Normal 31 2 3 4 5 3" xfId="9295"/>
    <cellStyle name="Normal 31 2 3 4 5 3 2" xfId="9296"/>
    <cellStyle name="Normal 31 2 3 4 5 4" xfId="9297"/>
    <cellStyle name="Normal 31 2 3 4 5 5" xfId="9298"/>
    <cellStyle name="Normal 31 2 3 4 5 6" xfId="9299"/>
    <cellStyle name="Normal 31 2 3 4 5 7" xfId="9300"/>
    <cellStyle name="Normal 31 2 3 4 6" xfId="9301"/>
    <cellStyle name="Normal 31 2 3 4 6 2" xfId="9302"/>
    <cellStyle name="Normal 31 2 3 4 6 2 2" xfId="9303"/>
    <cellStyle name="Normal 31 2 3 4 6 2 2 2" xfId="9304"/>
    <cellStyle name="Normal 31 2 3 4 6 2 3" xfId="9305"/>
    <cellStyle name="Normal 31 2 3 4 6 3" xfId="9306"/>
    <cellStyle name="Normal 31 2 3 4 6 3 2" xfId="9307"/>
    <cellStyle name="Normal 31 2 3 4 6 4" xfId="9308"/>
    <cellStyle name="Normal 31 2 3 4 6 5" xfId="9309"/>
    <cellStyle name="Normal 31 2 3 4 6 6" xfId="9310"/>
    <cellStyle name="Normal 31 2 3 4 6 7" xfId="9311"/>
    <cellStyle name="Normal 31 2 3 4 7" xfId="9312"/>
    <cellStyle name="Normal 31 2 3 4 7 2" xfId="9313"/>
    <cellStyle name="Normal 31 2 3 4 7 2 2" xfId="9314"/>
    <cellStyle name="Normal 31 2 3 4 7 2 2 2" xfId="9315"/>
    <cellStyle name="Normal 31 2 3 4 7 2 3" xfId="9316"/>
    <cellStyle name="Normal 31 2 3 4 7 3" xfId="9317"/>
    <cellStyle name="Normal 31 2 3 4 7 3 2" xfId="9318"/>
    <cellStyle name="Normal 31 2 3 4 7 4" xfId="9319"/>
    <cellStyle name="Normal 31 2 3 4 7 5" xfId="9320"/>
    <cellStyle name="Normal 31 2 3 4 7 6" xfId="9321"/>
    <cellStyle name="Normal 31 2 3 4 7 7" xfId="9322"/>
    <cellStyle name="Normal 31 2 3 4 8" xfId="9323"/>
    <cellStyle name="Normal 31 2 3 4 8 2" xfId="9324"/>
    <cellStyle name="Normal 31 2 3 4 8 2 2" xfId="9325"/>
    <cellStyle name="Normal 31 2 3 4 8 2 2 2" xfId="9326"/>
    <cellStyle name="Normal 31 2 3 4 8 2 3" xfId="9327"/>
    <cellStyle name="Normal 31 2 3 4 8 3" xfId="9328"/>
    <cellStyle name="Normal 31 2 3 4 8 3 2" xfId="9329"/>
    <cellStyle name="Normal 31 2 3 4 8 4" xfId="9330"/>
    <cellStyle name="Normal 31 2 3 4 8 5" xfId="9331"/>
    <cellStyle name="Normal 31 2 3 4 8 6" xfId="9332"/>
    <cellStyle name="Normal 31 2 3 4 8 7" xfId="9333"/>
    <cellStyle name="Normal 31 2 3 4 9" xfId="9334"/>
    <cellStyle name="Normal 31 2 3 4 9 2" xfId="9335"/>
    <cellStyle name="Normal 31 2 3 4 9 2 2" xfId="9336"/>
    <cellStyle name="Normal 31 2 3 4 9 2 2 2" xfId="9337"/>
    <cellStyle name="Normal 31 2 3 4 9 2 3" xfId="9338"/>
    <cellStyle name="Normal 31 2 3 4 9 3" xfId="9339"/>
    <cellStyle name="Normal 31 2 3 4 9 3 2" xfId="9340"/>
    <cellStyle name="Normal 31 2 3 4 9 4" xfId="9341"/>
    <cellStyle name="Normal 31 2 3 4 9 5" xfId="9342"/>
    <cellStyle name="Normal 31 2 3 4 9 6" xfId="9343"/>
    <cellStyle name="Normal 31 2 3 4 9 7" xfId="9344"/>
    <cellStyle name="Normal 31 2 3 40" xfId="9345"/>
    <cellStyle name="Normal 31 2 3 40 2" xfId="9346"/>
    <cellStyle name="Normal 31 2 3 40 2 2" xfId="9347"/>
    <cellStyle name="Normal 31 2 3 40 2 2 2" xfId="9348"/>
    <cellStyle name="Normal 31 2 3 40 2 3" xfId="9349"/>
    <cellStyle name="Normal 31 2 3 40 3" xfId="9350"/>
    <cellStyle name="Normal 31 2 3 40 3 2" xfId="9351"/>
    <cellStyle name="Normal 31 2 3 40 4" xfId="9352"/>
    <cellStyle name="Normal 31 2 3 40 5" xfId="9353"/>
    <cellStyle name="Normal 31 2 3 40 6" xfId="9354"/>
    <cellStyle name="Normal 31 2 3 40 7" xfId="9355"/>
    <cellStyle name="Normal 31 2 3 41" xfId="9356"/>
    <cellStyle name="Normal 31 2 3 41 2" xfId="9357"/>
    <cellStyle name="Normal 31 2 3 41 2 2" xfId="9358"/>
    <cellStyle name="Normal 31 2 3 41 2 2 2" xfId="9359"/>
    <cellStyle name="Normal 31 2 3 41 2 3" xfId="9360"/>
    <cellStyle name="Normal 31 2 3 41 3" xfId="9361"/>
    <cellStyle name="Normal 31 2 3 41 3 2" xfId="9362"/>
    <cellStyle name="Normal 31 2 3 41 4" xfId="9363"/>
    <cellStyle name="Normal 31 2 3 41 5" xfId="9364"/>
    <cellStyle name="Normal 31 2 3 41 6" xfId="9365"/>
    <cellStyle name="Normal 31 2 3 41 7" xfId="9366"/>
    <cellStyle name="Normal 31 2 3 42" xfId="9367"/>
    <cellStyle name="Normal 31 2 3 42 2" xfId="9368"/>
    <cellStyle name="Normal 31 2 3 42 2 2" xfId="9369"/>
    <cellStyle name="Normal 31 2 3 42 2 2 2" xfId="9370"/>
    <cellStyle name="Normal 31 2 3 42 2 3" xfId="9371"/>
    <cellStyle name="Normal 31 2 3 42 3" xfId="9372"/>
    <cellStyle name="Normal 31 2 3 42 3 2" xfId="9373"/>
    <cellStyle name="Normal 31 2 3 42 4" xfId="9374"/>
    <cellStyle name="Normal 31 2 3 42 5" xfId="9375"/>
    <cellStyle name="Normal 31 2 3 42 6" xfId="9376"/>
    <cellStyle name="Normal 31 2 3 42 7" xfId="9377"/>
    <cellStyle name="Normal 31 2 3 43" xfId="9378"/>
    <cellStyle name="Normal 31 2 3 43 2" xfId="9379"/>
    <cellStyle name="Normal 31 2 3 43 2 2" xfId="9380"/>
    <cellStyle name="Normal 31 2 3 43 2 2 2" xfId="9381"/>
    <cellStyle name="Normal 31 2 3 43 2 3" xfId="9382"/>
    <cellStyle name="Normal 31 2 3 43 3" xfId="9383"/>
    <cellStyle name="Normal 31 2 3 43 3 2" xfId="9384"/>
    <cellStyle name="Normal 31 2 3 43 4" xfId="9385"/>
    <cellStyle name="Normal 31 2 3 43 5" xfId="9386"/>
    <cellStyle name="Normal 31 2 3 43 6" xfId="9387"/>
    <cellStyle name="Normal 31 2 3 43 7" xfId="9388"/>
    <cellStyle name="Normal 31 2 3 44" xfId="9389"/>
    <cellStyle name="Normal 31 2 3 44 2" xfId="9390"/>
    <cellStyle name="Normal 31 2 3 44 2 2" xfId="9391"/>
    <cellStyle name="Normal 31 2 3 44 2 2 2" xfId="9392"/>
    <cellStyle name="Normal 31 2 3 44 2 3" xfId="9393"/>
    <cellStyle name="Normal 31 2 3 44 3" xfId="9394"/>
    <cellStyle name="Normal 31 2 3 44 3 2" xfId="9395"/>
    <cellStyle name="Normal 31 2 3 44 4" xfId="9396"/>
    <cellStyle name="Normal 31 2 3 44 5" xfId="9397"/>
    <cellStyle name="Normal 31 2 3 44 6" xfId="9398"/>
    <cellStyle name="Normal 31 2 3 44 7" xfId="9399"/>
    <cellStyle name="Normal 31 2 3 45" xfId="9400"/>
    <cellStyle name="Normal 31 2 3 45 2" xfId="9401"/>
    <cellStyle name="Normal 31 2 3 45 2 2" xfId="9402"/>
    <cellStyle name="Normal 31 2 3 45 2 2 2" xfId="9403"/>
    <cellStyle name="Normal 31 2 3 45 2 3" xfId="9404"/>
    <cellStyle name="Normal 31 2 3 45 3" xfId="9405"/>
    <cellStyle name="Normal 31 2 3 45 3 2" xfId="9406"/>
    <cellStyle name="Normal 31 2 3 45 4" xfId="9407"/>
    <cellStyle name="Normal 31 2 3 45 5" xfId="9408"/>
    <cellStyle name="Normal 31 2 3 45 6" xfId="9409"/>
    <cellStyle name="Normal 31 2 3 45 7" xfId="9410"/>
    <cellStyle name="Normal 31 2 3 46" xfId="9411"/>
    <cellStyle name="Normal 31 2 3 46 2" xfId="9412"/>
    <cellStyle name="Normal 31 2 3 46 2 2" xfId="9413"/>
    <cellStyle name="Normal 31 2 3 46 2 2 2" xfId="9414"/>
    <cellStyle name="Normal 31 2 3 46 2 3" xfId="9415"/>
    <cellStyle name="Normal 31 2 3 46 3" xfId="9416"/>
    <cellStyle name="Normal 31 2 3 46 3 2" xfId="9417"/>
    <cellStyle name="Normal 31 2 3 46 4" xfId="9418"/>
    <cellStyle name="Normal 31 2 3 46 5" xfId="9419"/>
    <cellStyle name="Normal 31 2 3 46 6" xfId="9420"/>
    <cellStyle name="Normal 31 2 3 46 7" xfId="9421"/>
    <cellStyle name="Normal 31 2 3 47" xfId="9422"/>
    <cellStyle name="Normal 31 2 3 47 2" xfId="9423"/>
    <cellStyle name="Normal 31 2 3 47 2 2" xfId="9424"/>
    <cellStyle name="Normal 31 2 3 47 2 2 2" xfId="9425"/>
    <cellStyle name="Normal 31 2 3 47 2 3" xfId="9426"/>
    <cellStyle name="Normal 31 2 3 47 3" xfId="9427"/>
    <cellStyle name="Normal 31 2 3 47 3 2" xfId="9428"/>
    <cellStyle name="Normal 31 2 3 47 4" xfId="9429"/>
    <cellStyle name="Normal 31 2 3 47 5" xfId="9430"/>
    <cellStyle name="Normal 31 2 3 47 6" xfId="9431"/>
    <cellStyle name="Normal 31 2 3 47 7" xfId="9432"/>
    <cellStyle name="Normal 31 2 3 48" xfId="9433"/>
    <cellStyle name="Normal 31 2 3 48 2" xfId="9434"/>
    <cellStyle name="Normal 31 2 3 48 2 2" xfId="9435"/>
    <cellStyle name="Normal 31 2 3 48 2 2 2" xfId="9436"/>
    <cellStyle name="Normal 31 2 3 48 2 3" xfId="9437"/>
    <cellStyle name="Normal 31 2 3 48 3" xfId="9438"/>
    <cellStyle name="Normal 31 2 3 48 3 2" xfId="9439"/>
    <cellStyle name="Normal 31 2 3 48 4" xfId="9440"/>
    <cellStyle name="Normal 31 2 3 48 5" xfId="9441"/>
    <cellStyle name="Normal 31 2 3 48 6" xfId="9442"/>
    <cellStyle name="Normal 31 2 3 48 7" xfId="9443"/>
    <cellStyle name="Normal 31 2 3 49" xfId="9444"/>
    <cellStyle name="Normal 31 2 3 49 2" xfId="9445"/>
    <cellStyle name="Normal 31 2 3 49 2 2" xfId="9446"/>
    <cellStyle name="Normal 31 2 3 49 2 2 2" xfId="9447"/>
    <cellStyle name="Normal 31 2 3 49 2 3" xfId="9448"/>
    <cellStyle name="Normal 31 2 3 49 3" xfId="9449"/>
    <cellStyle name="Normal 31 2 3 49 3 2" xfId="9450"/>
    <cellStyle name="Normal 31 2 3 49 4" xfId="9451"/>
    <cellStyle name="Normal 31 2 3 49 5" xfId="9452"/>
    <cellStyle name="Normal 31 2 3 49 6" xfId="9453"/>
    <cellStyle name="Normal 31 2 3 49 7" xfId="9454"/>
    <cellStyle name="Normal 31 2 3 5" xfId="9455"/>
    <cellStyle name="Normal 31 2 3 5 10" xfId="9456"/>
    <cellStyle name="Normal 31 2 3 5 10 2" xfId="9457"/>
    <cellStyle name="Normal 31 2 3 5 10 2 2" xfId="9458"/>
    <cellStyle name="Normal 31 2 3 5 10 2 2 2" xfId="9459"/>
    <cellStyle name="Normal 31 2 3 5 10 2 3" xfId="9460"/>
    <cellStyle name="Normal 31 2 3 5 10 3" xfId="9461"/>
    <cellStyle name="Normal 31 2 3 5 10 3 2" xfId="9462"/>
    <cellStyle name="Normal 31 2 3 5 10 4" xfId="9463"/>
    <cellStyle name="Normal 31 2 3 5 10 5" xfId="9464"/>
    <cellStyle name="Normal 31 2 3 5 10 6" xfId="9465"/>
    <cellStyle name="Normal 31 2 3 5 10 7" xfId="9466"/>
    <cellStyle name="Normal 31 2 3 5 11" xfId="9467"/>
    <cellStyle name="Normal 31 2 3 5 11 2" xfId="9468"/>
    <cellStyle name="Normal 31 2 3 5 11 2 2" xfId="9469"/>
    <cellStyle name="Normal 31 2 3 5 11 2 2 2" xfId="9470"/>
    <cellStyle name="Normal 31 2 3 5 11 2 3" xfId="9471"/>
    <cellStyle name="Normal 31 2 3 5 11 3" xfId="9472"/>
    <cellStyle name="Normal 31 2 3 5 11 3 2" xfId="9473"/>
    <cellStyle name="Normal 31 2 3 5 11 4" xfId="9474"/>
    <cellStyle name="Normal 31 2 3 5 11 5" xfId="9475"/>
    <cellStyle name="Normal 31 2 3 5 11 6" xfId="9476"/>
    <cellStyle name="Normal 31 2 3 5 11 7" xfId="9477"/>
    <cellStyle name="Normal 31 2 3 5 12" xfId="9478"/>
    <cellStyle name="Normal 31 2 3 5 12 2" xfId="9479"/>
    <cellStyle name="Normal 31 2 3 5 12 2 2" xfId="9480"/>
    <cellStyle name="Normal 31 2 3 5 12 2 2 2" xfId="9481"/>
    <cellStyle name="Normal 31 2 3 5 12 2 3" xfId="9482"/>
    <cellStyle name="Normal 31 2 3 5 12 3" xfId="9483"/>
    <cellStyle name="Normal 31 2 3 5 12 3 2" xfId="9484"/>
    <cellStyle name="Normal 31 2 3 5 12 4" xfId="9485"/>
    <cellStyle name="Normal 31 2 3 5 12 5" xfId="9486"/>
    <cellStyle name="Normal 31 2 3 5 12 6" xfId="9487"/>
    <cellStyle name="Normal 31 2 3 5 12 7" xfId="9488"/>
    <cellStyle name="Normal 31 2 3 5 13" xfId="9489"/>
    <cellStyle name="Normal 31 2 3 5 13 2" xfId="9490"/>
    <cellStyle name="Normal 31 2 3 5 13 2 2" xfId="9491"/>
    <cellStyle name="Normal 31 2 3 5 13 3" xfId="9492"/>
    <cellStyle name="Normal 31 2 3 5 14" xfId="9493"/>
    <cellStyle name="Normal 31 2 3 5 14 2" xfId="9494"/>
    <cellStyle name="Normal 31 2 3 5 15" xfId="9495"/>
    <cellStyle name="Normal 31 2 3 5 16" xfId="9496"/>
    <cellStyle name="Normal 31 2 3 5 17" xfId="9497"/>
    <cellStyle name="Normal 31 2 3 5 18" xfId="9498"/>
    <cellStyle name="Normal 31 2 3 5 2" xfId="9499"/>
    <cellStyle name="Normal 31 2 3 5 2 2" xfId="9500"/>
    <cellStyle name="Normal 31 2 3 5 2 2 2" xfId="9501"/>
    <cellStyle name="Normal 31 2 3 5 2 2 2 2" xfId="9502"/>
    <cellStyle name="Normal 31 2 3 5 2 2 3" xfId="9503"/>
    <cellStyle name="Normal 31 2 3 5 2 3" xfId="9504"/>
    <cellStyle name="Normal 31 2 3 5 2 3 2" xfId="9505"/>
    <cellStyle name="Normal 31 2 3 5 2 4" xfId="9506"/>
    <cellStyle name="Normal 31 2 3 5 2 5" xfId="9507"/>
    <cellStyle name="Normal 31 2 3 5 2 6" xfId="9508"/>
    <cellStyle name="Normal 31 2 3 5 2 7" xfId="9509"/>
    <cellStyle name="Normal 31 2 3 5 3" xfId="9510"/>
    <cellStyle name="Normal 31 2 3 5 3 2" xfId="9511"/>
    <cellStyle name="Normal 31 2 3 5 3 2 2" xfId="9512"/>
    <cellStyle name="Normal 31 2 3 5 3 2 2 2" xfId="9513"/>
    <cellStyle name="Normal 31 2 3 5 3 2 3" xfId="9514"/>
    <cellStyle name="Normal 31 2 3 5 3 3" xfId="9515"/>
    <cellStyle name="Normal 31 2 3 5 3 3 2" xfId="9516"/>
    <cellStyle name="Normal 31 2 3 5 3 4" xfId="9517"/>
    <cellStyle name="Normal 31 2 3 5 3 5" xfId="9518"/>
    <cellStyle name="Normal 31 2 3 5 3 6" xfId="9519"/>
    <cellStyle name="Normal 31 2 3 5 3 7" xfId="9520"/>
    <cellStyle name="Normal 31 2 3 5 4" xfId="9521"/>
    <cellStyle name="Normal 31 2 3 5 4 2" xfId="9522"/>
    <cellStyle name="Normal 31 2 3 5 4 2 2" xfId="9523"/>
    <cellStyle name="Normal 31 2 3 5 4 2 2 2" xfId="9524"/>
    <cellStyle name="Normal 31 2 3 5 4 2 3" xfId="9525"/>
    <cellStyle name="Normal 31 2 3 5 4 3" xfId="9526"/>
    <cellStyle name="Normal 31 2 3 5 4 3 2" xfId="9527"/>
    <cellStyle name="Normal 31 2 3 5 4 4" xfId="9528"/>
    <cellStyle name="Normal 31 2 3 5 4 5" xfId="9529"/>
    <cellStyle name="Normal 31 2 3 5 4 6" xfId="9530"/>
    <cellStyle name="Normal 31 2 3 5 4 7" xfId="9531"/>
    <cellStyle name="Normal 31 2 3 5 5" xfId="9532"/>
    <cellStyle name="Normal 31 2 3 5 5 2" xfId="9533"/>
    <cellStyle name="Normal 31 2 3 5 5 2 2" xfId="9534"/>
    <cellStyle name="Normal 31 2 3 5 5 2 2 2" xfId="9535"/>
    <cellStyle name="Normal 31 2 3 5 5 2 3" xfId="9536"/>
    <cellStyle name="Normal 31 2 3 5 5 3" xfId="9537"/>
    <cellStyle name="Normal 31 2 3 5 5 3 2" xfId="9538"/>
    <cellStyle name="Normal 31 2 3 5 5 4" xfId="9539"/>
    <cellStyle name="Normal 31 2 3 5 5 5" xfId="9540"/>
    <cellStyle name="Normal 31 2 3 5 5 6" xfId="9541"/>
    <cellStyle name="Normal 31 2 3 5 5 7" xfId="9542"/>
    <cellStyle name="Normal 31 2 3 5 6" xfId="9543"/>
    <cellStyle name="Normal 31 2 3 5 6 2" xfId="9544"/>
    <cellStyle name="Normal 31 2 3 5 6 2 2" xfId="9545"/>
    <cellStyle name="Normal 31 2 3 5 6 2 2 2" xfId="9546"/>
    <cellStyle name="Normal 31 2 3 5 6 2 3" xfId="9547"/>
    <cellStyle name="Normal 31 2 3 5 6 3" xfId="9548"/>
    <cellStyle name="Normal 31 2 3 5 6 3 2" xfId="9549"/>
    <cellStyle name="Normal 31 2 3 5 6 4" xfId="9550"/>
    <cellStyle name="Normal 31 2 3 5 6 5" xfId="9551"/>
    <cellStyle name="Normal 31 2 3 5 6 6" xfId="9552"/>
    <cellStyle name="Normal 31 2 3 5 6 7" xfId="9553"/>
    <cellStyle name="Normal 31 2 3 5 7" xfId="9554"/>
    <cellStyle name="Normal 31 2 3 5 7 2" xfId="9555"/>
    <cellStyle name="Normal 31 2 3 5 7 2 2" xfId="9556"/>
    <cellStyle name="Normal 31 2 3 5 7 2 2 2" xfId="9557"/>
    <cellStyle name="Normal 31 2 3 5 7 2 3" xfId="9558"/>
    <cellStyle name="Normal 31 2 3 5 7 3" xfId="9559"/>
    <cellStyle name="Normal 31 2 3 5 7 3 2" xfId="9560"/>
    <cellStyle name="Normal 31 2 3 5 7 4" xfId="9561"/>
    <cellStyle name="Normal 31 2 3 5 7 5" xfId="9562"/>
    <cellStyle name="Normal 31 2 3 5 7 6" xfId="9563"/>
    <cellStyle name="Normal 31 2 3 5 7 7" xfId="9564"/>
    <cellStyle name="Normal 31 2 3 5 8" xfId="9565"/>
    <cellStyle name="Normal 31 2 3 5 8 2" xfId="9566"/>
    <cellStyle name="Normal 31 2 3 5 8 2 2" xfId="9567"/>
    <cellStyle name="Normal 31 2 3 5 8 2 2 2" xfId="9568"/>
    <cellStyle name="Normal 31 2 3 5 8 2 3" xfId="9569"/>
    <cellStyle name="Normal 31 2 3 5 8 3" xfId="9570"/>
    <cellStyle name="Normal 31 2 3 5 8 3 2" xfId="9571"/>
    <cellStyle name="Normal 31 2 3 5 8 4" xfId="9572"/>
    <cellStyle name="Normal 31 2 3 5 8 5" xfId="9573"/>
    <cellStyle name="Normal 31 2 3 5 8 6" xfId="9574"/>
    <cellStyle name="Normal 31 2 3 5 8 7" xfId="9575"/>
    <cellStyle name="Normal 31 2 3 5 9" xfId="9576"/>
    <cellStyle name="Normal 31 2 3 5 9 2" xfId="9577"/>
    <cellStyle name="Normal 31 2 3 5 9 2 2" xfId="9578"/>
    <cellStyle name="Normal 31 2 3 5 9 2 2 2" xfId="9579"/>
    <cellStyle name="Normal 31 2 3 5 9 2 3" xfId="9580"/>
    <cellStyle name="Normal 31 2 3 5 9 3" xfId="9581"/>
    <cellStyle name="Normal 31 2 3 5 9 3 2" xfId="9582"/>
    <cellStyle name="Normal 31 2 3 5 9 4" xfId="9583"/>
    <cellStyle name="Normal 31 2 3 5 9 5" xfId="9584"/>
    <cellStyle name="Normal 31 2 3 5 9 6" xfId="9585"/>
    <cellStyle name="Normal 31 2 3 5 9 7" xfId="9586"/>
    <cellStyle name="Normal 31 2 3 50" xfId="9587"/>
    <cellStyle name="Normal 31 2 3 50 2" xfId="9588"/>
    <cellStyle name="Normal 31 2 3 50 2 2" xfId="9589"/>
    <cellStyle name="Normal 31 2 3 50 2 2 2" xfId="9590"/>
    <cellStyle name="Normal 31 2 3 50 2 3" xfId="9591"/>
    <cellStyle name="Normal 31 2 3 50 3" xfId="9592"/>
    <cellStyle name="Normal 31 2 3 50 3 2" xfId="9593"/>
    <cellStyle name="Normal 31 2 3 50 4" xfId="9594"/>
    <cellStyle name="Normal 31 2 3 50 5" xfId="9595"/>
    <cellStyle name="Normal 31 2 3 50 6" xfId="9596"/>
    <cellStyle name="Normal 31 2 3 50 7" xfId="9597"/>
    <cellStyle name="Normal 31 2 3 51" xfId="9598"/>
    <cellStyle name="Normal 31 2 3 51 2" xfId="9599"/>
    <cellStyle name="Normal 31 2 3 51 2 2" xfId="9600"/>
    <cellStyle name="Normal 31 2 3 51 2 2 2" xfId="9601"/>
    <cellStyle name="Normal 31 2 3 51 2 3" xfId="9602"/>
    <cellStyle name="Normal 31 2 3 51 3" xfId="9603"/>
    <cellStyle name="Normal 31 2 3 51 3 2" xfId="9604"/>
    <cellStyle name="Normal 31 2 3 51 4" xfId="9605"/>
    <cellStyle name="Normal 31 2 3 51 5" xfId="9606"/>
    <cellStyle name="Normal 31 2 3 51 6" xfId="9607"/>
    <cellStyle name="Normal 31 2 3 51 7" xfId="9608"/>
    <cellStyle name="Normal 31 2 3 52" xfId="9609"/>
    <cellStyle name="Normal 31 2 3 52 2" xfId="9610"/>
    <cellStyle name="Normal 31 2 3 52 2 2" xfId="9611"/>
    <cellStyle name="Normal 31 2 3 52 2 2 2" xfId="9612"/>
    <cellStyle name="Normal 31 2 3 52 2 3" xfId="9613"/>
    <cellStyle name="Normal 31 2 3 52 3" xfId="9614"/>
    <cellStyle name="Normal 31 2 3 52 3 2" xfId="9615"/>
    <cellStyle name="Normal 31 2 3 52 4" xfId="9616"/>
    <cellStyle name="Normal 31 2 3 52 5" xfId="9617"/>
    <cellStyle name="Normal 31 2 3 52 6" xfId="9618"/>
    <cellStyle name="Normal 31 2 3 52 7" xfId="9619"/>
    <cellStyle name="Normal 31 2 3 53" xfId="9620"/>
    <cellStyle name="Normal 31 2 3 53 2" xfId="9621"/>
    <cellStyle name="Normal 31 2 3 53 2 2" xfId="9622"/>
    <cellStyle name="Normal 31 2 3 53 2 2 2" xfId="9623"/>
    <cellStyle name="Normal 31 2 3 53 2 3" xfId="9624"/>
    <cellStyle name="Normal 31 2 3 53 3" xfId="9625"/>
    <cellStyle name="Normal 31 2 3 53 3 2" xfId="9626"/>
    <cellStyle name="Normal 31 2 3 53 4" xfId="9627"/>
    <cellStyle name="Normal 31 2 3 53 5" xfId="9628"/>
    <cellStyle name="Normal 31 2 3 53 6" xfId="9629"/>
    <cellStyle name="Normal 31 2 3 53 7" xfId="9630"/>
    <cellStyle name="Normal 31 2 3 54" xfId="9631"/>
    <cellStyle name="Normal 31 2 3 54 2" xfId="9632"/>
    <cellStyle name="Normal 31 2 3 54 2 2" xfId="9633"/>
    <cellStyle name="Normal 31 2 3 54 2 2 2" xfId="9634"/>
    <cellStyle name="Normal 31 2 3 54 2 3" xfId="9635"/>
    <cellStyle name="Normal 31 2 3 54 3" xfId="9636"/>
    <cellStyle name="Normal 31 2 3 54 3 2" xfId="9637"/>
    <cellStyle name="Normal 31 2 3 54 4" xfId="9638"/>
    <cellStyle name="Normal 31 2 3 54 5" xfId="9639"/>
    <cellStyle name="Normal 31 2 3 54 6" xfId="9640"/>
    <cellStyle name="Normal 31 2 3 54 7" xfId="9641"/>
    <cellStyle name="Normal 31 2 3 55" xfId="9642"/>
    <cellStyle name="Normal 31 2 3 55 2" xfId="9643"/>
    <cellStyle name="Normal 31 2 3 55 2 2" xfId="9644"/>
    <cellStyle name="Normal 31 2 3 55 2 2 2" xfId="9645"/>
    <cellStyle name="Normal 31 2 3 55 2 3" xfId="9646"/>
    <cellStyle name="Normal 31 2 3 55 3" xfId="9647"/>
    <cellStyle name="Normal 31 2 3 55 3 2" xfId="9648"/>
    <cellStyle name="Normal 31 2 3 55 4" xfId="9649"/>
    <cellStyle name="Normal 31 2 3 55 5" xfId="9650"/>
    <cellStyle name="Normal 31 2 3 55 6" xfId="9651"/>
    <cellStyle name="Normal 31 2 3 55 7" xfId="9652"/>
    <cellStyle name="Normal 31 2 3 56" xfId="9653"/>
    <cellStyle name="Normal 31 2 3 56 2" xfId="9654"/>
    <cellStyle name="Normal 31 2 3 56 2 2" xfId="9655"/>
    <cellStyle name="Normal 31 2 3 56 2 2 2" xfId="9656"/>
    <cellStyle name="Normal 31 2 3 56 2 3" xfId="9657"/>
    <cellStyle name="Normal 31 2 3 56 3" xfId="9658"/>
    <cellStyle name="Normal 31 2 3 56 3 2" xfId="9659"/>
    <cellStyle name="Normal 31 2 3 56 4" xfId="9660"/>
    <cellStyle name="Normal 31 2 3 56 5" xfId="9661"/>
    <cellStyle name="Normal 31 2 3 56 6" xfId="9662"/>
    <cellStyle name="Normal 31 2 3 56 7" xfId="9663"/>
    <cellStyle name="Normal 31 2 3 57" xfId="9664"/>
    <cellStyle name="Normal 31 2 3 57 2" xfId="9665"/>
    <cellStyle name="Normal 31 2 3 57 2 2" xfId="9666"/>
    <cellStyle name="Normal 31 2 3 57 2 2 2" xfId="9667"/>
    <cellStyle name="Normal 31 2 3 57 2 3" xfId="9668"/>
    <cellStyle name="Normal 31 2 3 57 3" xfId="9669"/>
    <cellStyle name="Normal 31 2 3 57 3 2" xfId="9670"/>
    <cellStyle name="Normal 31 2 3 57 4" xfId="9671"/>
    <cellStyle name="Normal 31 2 3 57 5" xfId="9672"/>
    <cellStyle name="Normal 31 2 3 57 6" xfId="9673"/>
    <cellStyle name="Normal 31 2 3 57 7" xfId="9674"/>
    <cellStyle name="Normal 31 2 3 58" xfId="9675"/>
    <cellStyle name="Normal 31 2 3 58 2" xfId="9676"/>
    <cellStyle name="Normal 31 2 3 58 2 2" xfId="9677"/>
    <cellStyle name="Normal 31 2 3 58 2 2 2" xfId="9678"/>
    <cellStyle name="Normal 31 2 3 58 2 3" xfId="9679"/>
    <cellStyle name="Normal 31 2 3 58 3" xfId="9680"/>
    <cellStyle name="Normal 31 2 3 58 3 2" xfId="9681"/>
    <cellStyle name="Normal 31 2 3 58 4" xfId="9682"/>
    <cellStyle name="Normal 31 2 3 58 5" xfId="9683"/>
    <cellStyle name="Normal 31 2 3 58 6" xfId="9684"/>
    <cellStyle name="Normal 31 2 3 58 7" xfId="9685"/>
    <cellStyle name="Normal 31 2 3 59" xfId="9686"/>
    <cellStyle name="Normal 31 2 3 59 2" xfId="9687"/>
    <cellStyle name="Normal 31 2 3 59 2 2" xfId="9688"/>
    <cellStyle name="Normal 31 2 3 59 2 2 2" xfId="9689"/>
    <cellStyle name="Normal 31 2 3 59 2 3" xfId="9690"/>
    <cellStyle name="Normal 31 2 3 59 3" xfId="9691"/>
    <cellStyle name="Normal 31 2 3 59 3 2" xfId="9692"/>
    <cellStyle name="Normal 31 2 3 59 4" xfId="9693"/>
    <cellStyle name="Normal 31 2 3 59 5" xfId="9694"/>
    <cellStyle name="Normal 31 2 3 59 6" xfId="9695"/>
    <cellStyle name="Normal 31 2 3 59 7" xfId="9696"/>
    <cellStyle name="Normal 31 2 3 6" xfId="9697"/>
    <cellStyle name="Normal 31 2 3 6 10" xfId="9698"/>
    <cellStyle name="Normal 31 2 3 6 10 2" xfId="9699"/>
    <cellStyle name="Normal 31 2 3 6 10 2 2" xfId="9700"/>
    <cellStyle name="Normal 31 2 3 6 10 2 2 2" xfId="9701"/>
    <cellStyle name="Normal 31 2 3 6 10 2 3" xfId="9702"/>
    <cellStyle name="Normal 31 2 3 6 10 3" xfId="9703"/>
    <cellStyle name="Normal 31 2 3 6 10 3 2" xfId="9704"/>
    <cellStyle name="Normal 31 2 3 6 10 4" xfId="9705"/>
    <cellStyle name="Normal 31 2 3 6 10 5" xfId="9706"/>
    <cellStyle name="Normal 31 2 3 6 10 6" xfId="9707"/>
    <cellStyle name="Normal 31 2 3 6 10 7" xfId="9708"/>
    <cellStyle name="Normal 31 2 3 6 11" xfId="9709"/>
    <cellStyle name="Normal 31 2 3 6 11 2" xfId="9710"/>
    <cellStyle name="Normal 31 2 3 6 11 2 2" xfId="9711"/>
    <cellStyle name="Normal 31 2 3 6 11 2 2 2" xfId="9712"/>
    <cellStyle name="Normal 31 2 3 6 11 2 3" xfId="9713"/>
    <cellStyle name="Normal 31 2 3 6 11 3" xfId="9714"/>
    <cellStyle name="Normal 31 2 3 6 11 3 2" xfId="9715"/>
    <cellStyle name="Normal 31 2 3 6 11 4" xfId="9716"/>
    <cellStyle name="Normal 31 2 3 6 11 5" xfId="9717"/>
    <cellStyle name="Normal 31 2 3 6 11 6" xfId="9718"/>
    <cellStyle name="Normal 31 2 3 6 11 7" xfId="9719"/>
    <cellStyle name="Normal 31 2 3 6 12" xfId="9720"/>
    <cellStyle name="Normal 31 2 3 6 12 2" xfId="9721"/>
    <cellStyle name="Normal 31 2 3 6 12 2 2" xfId="9722"/>
    <cellStyle name="Normal 31 2 3 6 12 2 2 2" xfId="9723"/>
    <cellStyle name="Normal 31 2 3 6 12 2 3" xfId="9724"/>
    <cellStyle name="Normal 31 2 3 6 12 3" xfId="9725"/>
    <cellStyle name="Normal 31 2 3 6 12 3 2" xfId="9726"/>
    <cellStyle name="Normal 31 2 3 6 12 4" xfId="9727"/>
    <cellStyle name="Normal 31 2 3 6 12 5" xfId="9728"/>
    <cellStyle name="Normal 31 2 3 6 12 6" xfId="9729"/>
    <cellStyle name="Normal 31 2 3 6 12 7" xfId="9730"/>
    <cellStyle name="Normal 31 2 3 6 13" xfId="9731"/>
    <cellStyle name="Normal 31 2 3 6 13 2" xfId="9732"/>
    <cellStyle name="Normal 31 2 3 6 13 2 2" xfId="9733"/>
    <cellStyle name="Normal 31 2 3 6 13 3" xfId="9734"/>
    <cellStyle name="Normal 31 2 3 6 14" xfId="9735"/>
    <cellStyle name="Normal 31 2 3 6 14 2" xfId="9736"/>
    <cellStyle name="Normal 31 2 3 6 15" xfId="9737"/>
    <cellStyle name="Normal 31 2 3 6 16" xfId="9738"/>
    <cellStyle name="Normal 31 2 3 6 17" xfId="9739"/>
    <cellStyle name="Normal 31 2 3 6 18" xfId="9740"/>
    <cellStyle name="Normal 31 2 3 6 2" xfId="9741"/>
    <cellStyle name="Normal 31 2 3 6 2 2" xfId="9742"/>
    <cellStyle name="Normal 31 2 3 6 2 2 2" xfId="9743"/>
    <cellStyle name="Normal 31 2 3 6 2 2 2 2" xfId="9744"/>
    <cellStyle name="Normal 31 2 3 6 2 2 3" xfId="9745"/>
    <cellStyle name="Normal 31 2 3 6 2 3" xfId="9746"/>
    <cellStyle name="Normal 31 2 3 6 2 3 2" xfId="9747"/>
    <cellStyle name="Normal 31 2 3 6 2 4" xfId="9748"/>
    <cellStyle name="Normal 31 2 3 6 2 5" xfId="9749"/>
    <cellStyle name="Normal 31 2 3 6 2 6" xfId="9750"/>
    <cellStyle name="Normal 31 2 3 6 2 7" xfId="9751"/>
    <cellStyle name="Normal 31 2 3 6 3" xfId="9752"/>
    <cellStyle name="Normal 31 2 3 6 3 2" xfId="9753"/>
    <cellStyle name="Normal 31 2 3 6 3 2 2" xfId="9754"/>
    <cellStyle name="Normal 31 2 3 6 3 2 2 2" xfId="9755"/>
    <cellStyle name="Normal 31 2 3 6 3 2 3" xfId="9756"/>
    <cellStyle name="Normal 31 2 3 6 3 3" xfId="9757"/>
    <cellStyle name="Normal 31 2 3 6 3 3 2" xfId="9758"/>
    <cellStyle name="Normal 31 2 3 6 3 4" xfId="9759"/>
    <cellStyle name="Normal 31 2 3 6 3 5" xfId="9760"/>
    <cellStyle name="Normal 31 2 3 6 3 6" xfId="9761"/>
    <cellStyle name="Normal 31 2 3 6 3 7" xfId="9762"/>
    <cellStyle name="Normal 31 2 3 6 4" xfId="9763"/>
    <cellStyle name="Normal 31 2 3 6 4 2" xfId="9764"/>
    <cellStyle name="Normal 31 2 3 6 4 2 2" xfId="9765"/>
    <cellStyle name="Normal 31 2 3 6 4 2 2 2" xfId="9766"/>
    <cellStyle name="Normal 31 2 3 6 4 2 3" xfId="9767"/>
    <cellStyle name="Normal 31 2 3 6 4 3" xfId="9768"/>
    <cellStyle name="Normal 31 2 3 6 4 3 2" xfId="9769"/>
    <cellStyle name="Normal 31 2 3 6 4 4" xfId="9770"/>
    <cellStyle name="Normal 31 2 3 6 4 5" xfId="9771"/>
    <cellStyle name="Normal 31 2 3 6 4 6" xfId="9772"/>
    <cellStyle name="Normal 31 2 3 6 4 7" xfId="9773"/>
    <cellStyle name="Normal 31 2 3 6 5" xfId="9774"/>
    <cellStyle name="Normal 31 2 3 6 5 2" xfId="9775"/>
    <cellStyle name="Normal 31 2 3 6 5 2 2" xfId="9776"/>
    <cellStyle name="Normal 31 2 3 6 5 2 2 2" xfId="9777"/>
    <cellStyle name="Normal 31 2 3 6 5 2 3" xfId="9778"/>
    <cellStyle name="Normal 31 2 3 6 5 3" xfId="9779"/>
    <cellStyle name="Normal 31 2 3 6 5 3 2" xfId="9780"/>
    <cellStyle name="Normal 31 2 3 6 5 4" xfId="9781"/>
    <cellStyle name="Normal 31 2 3 6 5 5" xfId="9782"/>
    <cellStyle name="Normal 31 2 3 6 5 6" xfId="9783"/>
    <cellStyle name="Normal 31 2 3 6 5 7" xfId="9784"/>
    <cellStyle name="Normal 31 2 3 6 6" xfId="9785"/>
    <cellStyle name="Normal 31 2 3 6 6 2" xfId="9786"/>
    <cellStyle name="Normal 31 2 3 6 6 2 2" xfId="9787"/>
    <cellStyle name="Normal 31 2 3 6 6 2 2 2" xfId="9788"/>
    <cellStyle name="Normal 31 2 3 6 6 2 3" xfId="9789"/>
    <cellStyle name="Normal 31 2 3 6 6 3" xfId="9790"/>
    <cellStyle name="Normal 31 2 3 6 6 3 2" xfId="9791"/>
    <cellStyle name="Normal 31 2 3 6 6 4" xfId="9792"/>
    <cellStyle name="Normal 31 2 3 6 6 5" xfId="9793"/>
    <cellStyle name="Normal 31 2 3 6 6 6" xfId="9794"/>
    <cellStyle name="Normal 31 2 3 6 6 7" xfId="9795"/>
    <cellStyle name="Normal 31 2 3 6 7" xfId="9796"/>
    <cellStyle name="Normal 31 2 3 6 7 2" xfId="9797"/>
    <cellStyle name="Normal 31 2 3 6 7 2 2" xfId="9798"/>
    <cellStyle name="Normal 31 2 3 6 7 2 2 2" xfId="9799"/>
    <cellStyle name="Normal 31 2 3 6 7 2 3" xfId="9800"/>
    <cellStyle name="Normal 31 2 3 6 7 3" xfId="9801"/>
    <cellStyle name="Normal 31 2 3 6 7 3 2" xfId="9802"/>
    <cellStyle name="Normal 31 2 3 6 7 4" xfId="9803"/>
    <cellStyle name="Normal 31 2 3 6 7 5" xfId="9804"/>
    <cellStyle name="Normal 31 2 3 6 7 6" xfId="9805"/>
    <cellStyle name="Normal 31 2 3 6 7 7" xfId="9806"/>
    <cellStyle name="Normal 31 2 3 6 8" xfId="9807"/>
    <cellStyle name="Normal 31 2 3 6 8 2" xfId="9808"/>
    <cellStyle name="Normal 31 2 3 6 8 2 2" xfId="9809"/>
    <cellStyle name="Normal 31 2 3 6 8 2 2 2" xfId="9810"/>
    <cellStyle name="Normal 31 2 3 6 8 2 3" xfId="9811"/>
    <cellStyle name="Normal 31 2 3 6 8 3" xfId="9812"/>
    <cellStyle name="Normal 31 2 3 6 8 3 2" xfId="9813"/>
    <cellStyle name="Normal 31 2 3 6 8 4" xfId="9814"/>
    <cellStyle name="Normal 31 2 3 6 8 5" xfId="9815"/>
    <cellStyle name="Normal 31 2 3 6 8 6" xfId="9816"/>
    <cellStyle name="Normal 31 2 3 6 8 7" xfId="9817"/>
    <cellStyle name="Normal 31 2 3 6 9" xfId="9818"/>
    <cellStyle name="Normal 31 2 3 6 9 2" xfId="9819"/>
    <cellStyle name="Normal 31 2 3 6 9 2 2" xfId="9820"/>
    <cellStyle name="Normal 31 2 3 6 9 2 2 2" xfId="9821"/>
    <cellStyle name="Normal 31 2 3 6 9 2 3" xfId="9822"/>
    <cellStyle name="Normal 31 2 3 6 9 3" xfId="9823"/>
    <cellStyle name="Normal 31 2 3 6 9 3 2" xfId="9824"/>
    <cellStyle name="Normal 31 2 3 6 9 4" xfId="9825"/>
    <cellStyle name="Normal 31 2 3 6 9 5" xfId="9826"/>
    <cellStyle name="Normal 31 2 3 6 9 6" xfId="9827"/>
    <cellStyle name="Normal 31 2 3 6 9 7" xfId="9828"/>
    <cellStyle name="Normal 31 2 3 60" xfId="9829"/>
    <cellStyle name="Normal 31 2 3 60 2" xfId="9830"/>
    <cellStyle name="Normal 31 2 3 60 2 2" xfId="9831"/>
    <cellStyle name="Normal 31 2 3 60 2 2 2" xfId="9832"/>
    <cellStyle name="Normal 31 2 3 60 2 3" xfId="9833"/>
    <cellStyle name="Normal 31 2 3 60 3" xfId="9834"/>
    <cellStyle name="Normal 31 2 3 60 3 2" xfId="9835"/>
    <cellStyle name="Normal 31 2 3 60 4" xfId="9836"/>
    <cellStyle name="Normal 31 2 3 60 5" xfId="9837"/>
    <cellStyle name="Normal 31 2 3 60 6" xfId="9838"/>
    <cellStyle name="Normal 31 2 3 60 7" xfId="9839"/>
    <cellStyle name="Normal 31 2 3 61" xfId="9840"/>
    <cellStyle name="Normal 31 2 3 61 2" xfId="9841"/>
    <cellStyle name="Normal 31 2 3 61 2 2" xfId="9842"/>
    <cellStyle name="Normal 31 2 3 61 2 2 2" xfId="9843"/>
    <cellStyle name="Normal 31 2 3 61 2 3" xfId="9844"/>
    <cellStyle name="Normal 31 2 3 61 3" xfId="9845"/>
    <cellStyle name="Normal 31 2 3 61 3 2" xfId="9846"/>
    <cellStyle name="Normal 31 2 3 61 4" xfId="9847"/>
    <cellStyle name="Normal 31 2 3 61 5" xfId="9848"/>
    <cellStyle name="Normal 31 2 3 61 6" xfId="9849"/>
    <cellStyle name="Normal 31 2 3 61 7" xfId="9850"/>
    <cellStyle name="Normal 31 2 3 62" xfId="9851"/>
    <cellStyle name="Normal 31 2 3 62 2" xfId="9852"/>
    <cellStyle name="Normal 31 2 3 62 2 2" xfId="9853"/>
    <cellStyle name="Normal 31 2 3 62 2 2 2" xfId="9854"/>
    <cellStyle name="Normal 31 2 3 62 2 3" xfId="9855"/>
    <cellStyle name="Normal 31 2 3 62 3" xfId="9856"/>
    <cellStyle name="Normal 31 2 3 62 3 2" xfId="9857"/>
    <cellStyle name="Normal 31 2 3 62 4" xfId="9858"/>
    <cellStyle name="Normal 31 2 3 62 5" xfId="9859"/>
    <cellStyle name="Normal 31 2 3 62 6" xfId="9860"/>
    <cellStyle name="Normal 31 2 3 62 7" xfId="9861"/>
    <cellStyle name="Normal 31 2 3 63" xfId="9862"/>
    <cellStyle name="Normal 31 2 3 63 2" xfId="9863"/>
    <cellStyle name="Normal 31 2 3 63 2 2" xfId="9864"/>
    <cellStyle name="Normal 31 2 3 63 2 2 2" xfId="9865"/>
    <cellStyle name="Normal 31 2 3 63 2 3" xfId="9866"/>
    <cellStyle name="Normal 31 2 3 63 3" xfId="9867"/>
    <cellStyle name="Normal 31 2 3 63 3 2" xfId="9868"/>
    <cellStyle name="Normal 31 2 3 63 4" xfId="9869"/>
    <cellStyle name="Normal 31 2 3 63 5" xfId="9870"/>
    <cellStyle name="Normal 31 2 3 63 6" xfId="9871"/>
    <cellStyle name="Normal 31 2 3 63 7" xfId="9872"/>
    <cellStyle name="Normal 31 2 3 64" xfId="9873"/>
    <cellStyle name="Normal 31 2 3 64 2" xfId="9874"/>
    <cellStyle name="Normal 31 2 3 64 2 2" xfId="9875"/>
    <cellStyle name="Normal 31 2 3 64 2 2 2" xfId="9876"/>
    <cellStyle name="Normal 31 2 3 64 2 3" xfId="9877"/>
    <cellStyle name="Normal 31 2 3 64 3" xfId="9878"/>
    <cellStyle name="Normal 31 2 3 64 3 2" xfId="9879"/>
    <cellStyle name="Normal 31 2 3 64 4" xfId="9880"/>
    <cellStyle name="Normal 31 2 3 64 5" xfId="9881"/>
    <cellStyle name="Normal 31 2 3 64 6" xfId="9882"/>
    <cellStyle name="Normal 31 2 3 64 7" xfId="9883"/>
    <cellStyle name="Normal 31 2 3 65" xfId="9884"/>
    <cellStyle name="Normal 31 2 3 65 2" xfId="9885"/>
    <cellStyle name="Normal 31 2 3 65 2 2" xfId="9886"/>
    <cellStyle name="Normal 31 2 3 65 2 2 2" xfId="9887"/>
    <cellStyle name="Normal 31 2 3 65 2 3" xfId="9888"/>
    <cellStyle name="Normal 31 2 3 65 3" xfId="9889"/>
    <cellStyle name="Normal 31 2 3 65 3 2" xfId="9890"/>
    <cellStyle name="Normal 31 2 3 65 4" xfId="9891"/>
    <cellStyle name="Normal 31 2 3 65 5" xfId="9892"/>
    <cellStyle name="Normal 31 2 3 65 6" xfId="9893"/>
    <cellStyle name="Normal 31 2 3 65 7" xfId="9894"/>
    <cellStyle name="Normal 31 2 3 66" xfId="9895"/>
    <cellStyle name="Normal 31 2 3 66 2" xfId="9896"/>
    <cellStyle name="Normal 31 2 3 66 2 2" xfId="9897"/>
    <cellStyle name="Normal 31 2 3 66 2 2 2" xfId="9898"/>
    <cellStyle name="Normal 31 2 3 66 2 3" xfId="9899"/>
    <cellStyle name="Normal 31 2 3 66 3" xfId="9900"/>
    <cellStyle name="Normal 31 2 3 66 3 2" xfId="9901"/>
    <cellStyle name="Normal 31 2 3 66 4" xfId="9902"/>
    <cellStyle name="Normal 31 2 3 66 5" xfId="9903"/>
    <cellStyle name="Normal 31 2 3 66 6" xfId="9904"/>
    <cellStyle name="Normal 31 2 3 66 7" xfId="9905"/>
    <cellStyle name="Normal 31 2 3 67" xfId="9906"/>
    <cellStyle name="Normal 31 2 3 67 2" xfId="9907"/>
    <cellStyle name="Normal 31 2 3 67 2 2" xfId="9908"/>
    <cellStyle name="Normal 31 2 3 67 2 2 2" xfId="9909"/>
    <cellStyle name="Normal 31 2 3 67 2 3" xfId="9910"/>
    <cellStyle name="Normal 31 2 3 67 3" xfId="9911"/>
    <cellStyle name="Normal 31 2 3 67 3 2" xfId="9912"/>
    <cellStyle name="Normal 31 2 3 67 4" xfId="9913"/>
    <cellStyle name="Normal 31 2 3 67 5" xfId="9914"/>
    <cellStyle name="Normal 31 2 3 67 6" xfId="9915"/>
    <cellStyle name="Normal 31 2 3 67 7" xfId="9916"/>
    <cellStyle name="Normal 31 2 3 68" xfId="9917"/>
    <cellStyle name="Normal 31 2 3 68 2" xfId="9918"/>
    <cellStyle name="Normal 31 2 3 68 2 2" xfId="9919"/>
    <cellStyle name="Normal 31 2 3 68 2 2 2" xfId="9920"/>
    <cellStyle name="Normal 31 2 3 68 2 3" xfId="9921"/>
    <cellStyle name="Normal 31 2 3 68 3" xfId="9922"/>
    <cellStyle name="Normal 31 2 3 68 3 2" xfId="9923"/>
    <cellStyle name="Normal 31 2 3 68 4" xfId="9924"/>
    <cellStyle name="Normal 31 2 3 68 5" xfId="9925"/>
    <cellStyle name="Normal 31 2 3 68 6" xfId="9926"/>
    <cellStyle name="Normal 31 2 3 68 7" xfId="9927"/>
    <cellStyle name="Normal 31 2 3 69" xfId="9928"/>
    <cellStyle name="Normal 31 2 3 69 2" xfId="9929"/>
    <cellStyle name="Normal 31 2 3 69 2 2" xfId="9930"/>
    <cellStyle name="Normal 31 2 3 69 2 2 2" xfId="9931"/>
    <cellStyle name="Normal 31 2 3 69 2 3" xfId="9932"/>
    <cellStyle name="Normal 31 2 3 69 3" xfId="9933"/>
    <cellStyle name="Normal 31 2 3 69 3 2" xfId="9934"/>
    <cellStyle name="Normal 31 2 3 69 4" xfId="9935"/>
    <cellStyle name="Normal 31 2 3 69 5" xfId="9936"/>
    <cellStyle name="Normal 31 2 3 69 6" xfId="9937"/>
    <cellStyle name="Normal 31 2 3 69 7" xfId="9938"/>
    <cellStyle name="Normal 31 2 3 7" xfId="9939"/>
    <cellStyle name="Normal 31 2 3 7 10" xfId="9940"/>
    <cellStyle name="Normal 31 2 3 7 10 2" xfId="9941"/>
    <cellStyle name="Normal 31 2 3 7 10 2 2" xfId="9942"/>
    <cellStyle name="Normal 31 2 3 7 10 2 2 2" xfId="9943"/>
    <cellStyle name="Normal 31 2 3 7 10 2 3" xfId="9944"/>
    <cellStyle name="Normal 31 2 3 7 10 3" xfId="9945"/>
    <cellStyle name="Normal 31 2 3 7 10 3 2" xfId="9946"/>
    <cellStyle name="Normal 31 2 3 7 10 4" xfId="9947"/>
    <cellStyle name="Normal 31 2 3 7 10 5" xfId="9948"/>
    <cellStyle name="Normal 31 2 3 7 10 6" xfId="9949"/>
    <cellStyle name="Normal 31 2 3 7 10 7" xfId="9950"/>
    <cellStyle name="Normal 31 2 3 7 11" xfId="9951"/>
    <cellStyle name="Normal 31 2 3 7 11 2" xfId="9952"/>
    <cellStyle name="Normal 31 2 3 7 11 2 2" xfId="9953"/>
    <cellStyle name="Normal 31 2 3 7 11 2 2 2" xfId="9954"/>
    <cellStyle name="Normal 31 2 3 7 11 2 3" xfId="9955"/>
    <cellStyle name="Normal 31 2 3 7 11 3" xfId="9956"/>
    <cellStyle name="Normal 31 2 3 7 11 3 2" xfId="9957"/>
    <cellStyle name="Normal 31 2 3 7 11 4" xfId="9958"/>
    <cellStyle name="Normal 31 2 3 7 11 5" xfId="9959"/>
    <cellStyle name="Normal 31 2 3 7 11 6" xfId="9960"/>
    <cellStyle name="Normal 31 2 3 7 11 7" xfId="9961"/>
    <cellStyle name="Normal 31 2 3 7 12" xfId="9962"/>
    <cellStyle name="Normal 31 2 3 7 12 2" xfId="9963"/>
    <cellStyle name="Normal 31 2 3 7 12 2 2" xfId="9964"/>
    <cellStyle name="Normal 31 2 3 7 12 2 2 2" xfId="9965"/>
    <cellStyle name="Normal 31 2 3 7 12 2 3" xfId="9966"/>
    <cellStyle name="Normal 31 2 3 7 12 3" xfId="9967"/>
    <cellStyle name="Normal 31 2 3 7 12 3 2" xfId="9968"/>
    <cellStyle name="Normal 31 2 3 7 12 4" xfId="9969"/>
    <cellStyle name="Normal 31 2 3 7 12 5" xfId="9970"/>
    <cellStyle name="Normal 31 2 3 7 12 6" xfId="9971"/>
    <cellStyle name="Normal 31 2 3 7 12 7" xfId="9972"/>
    <cellStyle name="Normal 31 2 3 7 13" xfId="9973"/>
    <cellStyle name="Normal 31 2 3 7 13 2" xfId="9974"/>
    <cellStyle name="Normal 31 2 3 7 13 2 2" xfId="9975"/>
    <cellStyle name="Normal 31 2 3 7 13 3" xfId="9976"/>
    <cellStyle name="Normal 31 2 3 7 14" xfId="9977"/>
    <cellStyle name="Normal 31 2 3 7 14 2" xfId="9978"/>
    <cellStyle name="Normal 31 2 3 7 15" xfId="9979"/>
    <cellStyle name="Normal 31 2 3 7 16" xfId="9980"/>
    <cellStyle name="Normal 31 2 3 7 17" xfId="9981"/>
    <cellStyle name="Normal 31 2 3 7 18" xfId="9982"/>
    <cellStyle name="Normal 31 2 3 7 2" xfId="9983"/>
    <cellStyle name="Normal 31 2 3 7 2 2" xfId="9984"/>
    <cellStyle name="Normal 31 2 3 7 2 2 2" xfId="9985"/>
    <cellStyle name="Normal 31 2 3 7 2 2 2 2" xfId="9986"/>
    <cellStyle name="Normal 31 2 3 7 2 2 3" xfId="9987"/>
    <cellStyle name="Normal 31 2 3 7 2 3" xfId="9988"/>
    <cellStyle name="Normal 31 2 3 7 2 3 2" xfId="9989"/>
    <cellStyle name="Normal 31 2 3 7 2 4" xfId="9990"/>
    <cellStyle name="Normal 31 2 3 7 2 5" xfId="9991"/>
    <cellStyle name="Normal 31 2 3 7 2 6" xfId="9992"/>
    <cellStyle name="Normal 31 2 3 7 2 7" xfId="9993"/>
    <cellStyle name="Normal 31 2 3 7 3" xfId="9994"/>
    <cellStyle name="Normal 31 2 3 7 3 2" xfId="9995"/>
    <cellStyle name="Normal 31 2 3 7 3 2 2" xfId="9996"/>
    <cellStyle name="Normal 31 2 3 7 3 2 2 2" xfId="9997"/>
    <cellStyle name="Normal 31 2 3 7 3 2 3" xfId="9998"/>
    <cellStyle name="Normal 31 2 3 7 3 3" xfId="9999"/>
    <cellStyle name="Normal 31 2 3 7 3 3 2" xfId="10000"/>
    <cellStyle name="Normal 31 2 3 7 3 4" xfId="10001"/>
    <cellStyle name="Normal 31 2 3 7 3 5" xfId="10002"/>
    <cellStyle name="Normal 31 2 3 7 3 6" xfId="10003"/>
    <cellStyle name="Normal 31 2 3 7 3 7" xfId="10004"/>
    <cellStyle name="Normal 31 2 3 7 4" xfId="10005"/>
    <cellStyle name="Normal 31 2 3 7 4 2" xfId="10006"/>
    <cellStyle name="Normal 31 2 3 7 4 2 2" xfId="10007"/>
    <cellStyle name="Normal 31 2 3 7 4 2 2 2" xfId="10008"/>
    <cellStyle name="Normal 31 2 3 7 4 2 3" xfId="10009"/>
    <cellStyle name="Normal 31 2 3 7 4 3" xfId="10010"/>
    <cellStyle name="Normal 31 2 3 7 4 3 2" xfId="10011"/>
    <cellStyle name="Normal 31 2 3 7 4 4" xfId="10012"/>
    <cellStyle name="Normal 31 2 3 7 4 5" xfId="10013"/>
    <cellStyle name="Normal 31 2 3 7 4 6" xfId="10014"/>
    <cellStyle name="Normal 31 2 3 7 4 7" xfId="10015"/>
    <cellStyle name="Normal 31 2 3 7 5" xfId="10016"/>
    <cellStyle name="Normal 31 2 3 7 5 2" xfId="10017"/>
    <cellStyle name="Normal 31 2 3 7 5 2 2" xfId="10018"/>
    <cellStyle name="Normal 31 2 3 7 5 2 2 2" xfId="10019"/>
    <cellStyle name="Normal 31 2 3 7 5 2 3" xfId="10020"/>
    <cellStyle name="Normal 31 2 3 7 5 3" xfId="10021"/>
    <cellStyle name="Normal 31 2 3 7 5 3 2" xfId="10022"/>
    <cellStyle name="Normal 31 2 3 7 5 4" xfId="10023"/>
    <cellStyle name="Normal 31 2 3 7 5 5" xfId="10024"/>
    <cellStyle name="Normal 31 2 3 7 5 6" xfId="10025"/>
    <cellStyle name="Normal 31 2 3 7 5 7" xfId="10026"/>
    <cellStyle name="Normal 31 2 3 7 6" xfId="10027"/>
    <cellStyle name="Normal 31 2 3 7 6 2" xfId="10028"/>
    <cellStyle name="Normal 31 2 3 7 6 2 2" xfId="10029"/>
    <cellStyle name="Normal 31 2 3 7 6 2 2 2" xfId="10030"/>
    <cellStyle name="Normal 31 2 3 7 6 2 3" xfId="10031"/>
    <cellStyle name="Normal 31 2 3 7 6 3" xfId="10032"/>
    <cellStyle name="Normal 31 2 3 7 6 3 2" xfId="10033"/>
    <cellStyle name="Normal 31 2 3 7 6 4" xfId="10034"/>
    <cellStyle name="Normal 31 2 3 7 6 5" xfId="10035"/>
    <cellStyle name="Normal 31 2 3 7 6 6" xfId="10036"/>
    <cellStyle name="Normal 31 2 3 7 6 7" xfId="10037"/>
    <cellStyle name="Normal 31 2 3 7 7" xfId="10038"/>
    <cellStyle name="Normal 31 2 3 7 7 2" xfId="10039"/>
    <cellStyle name="Normal 31 2 3 7 7 2 2" xfId="10040"/>
    <cellStyle name="Normal 31 2 3 7 7 2 2 2" xfId="10041"/>
    <cellStyle name="Normal 31 2 3 7 7 2 3" xfId="10042"/>
    <cellStyle name="Normal 31 2 3 7 7 3" xfId="10043"/>
    <cellStyle name="Normal 31 2 3 7 7 3 2" xfId="10044"/>
    <cellStyle name="Normal 31 2 3 7 7 4" xfId="10045"/>
    <cellStyle name="Normal 31 2 3 7 7 5" xfId="10046"/>
    <cellStyle name="Normal 31 2 3 7 7 6" xfId="10047"/>
    <cellStyle name="Normal 31 2 3 7 7 7" xfId="10048"/>
    <cellStyle name="Normal 31 2 3 7 8" xfId="10049"/>
    <cellStyle name="Normal 31 2 3 7 8 2" xfId="10050"/>
    <cellStyle name="Normal 31 2 3 7 8 2 2" xfId="10051"/>
    <cellStyle name="Normal 31 2 3 7 8 2 2 2" xfId="10052"/>
    <cellStyle name="Normal 31 2 3 7 8 2 3" xfId="10053"/>
    <cellStyle name="Normal 31 2 3 7 8 3" xfId="10054"/>
    <cellStyle name="Normal 31 2 3 7 8 3 2" xfId="10055"/>
    <cellStyle name="Normal 31 2 3 7 8 4" xfId="10056"/>
    <cellStyle name="Normal 31 2 3 7 8 5" xfId="10057"/>
    <cellStyle name="Normal 31 2 3 7 8 6" xfId="10058"/>
    <cellStyle name="Normal 31 2 3 7 8 7" xfId="10059"/>
    <cellStyle name="Normal 31 2 3 7 9" xfId="10060"/>
    <cellStyle name="Normal 31 2 3 7 9 2" xfId="10061"/>
    <cellStyle name="Normal 31 2 3 7 9 2 2" xfId="10062"/>
    <cellStyle name="Normal 31 2 3 7 9 2 2 2" xfId="10063"/>
    <cellStyle name="Normal 31 2 3 7 9 2 3" xfId="10064"/>
    <cellStyle name="Normal 31 2 3 7 9 3" xfId="10065"/>
    <cellStyle name="Normal 31 2 3 7 9 3 2" xfId="10066"/>
    <cellStyle name="Normal 31 2 3 7 9 4" xfId="10067"/>
    <cellStyle name="Normal 31 2 3 7 9 5" xfId="10068"/>
    <cellStyle name="Normal 31 2 3 7 9 6" xfId="10069"/>
    <cellStyle name="Normal 31 2 3 7 9 7" xfId="10070"/>
    <cellStyle name="Normal 31 2 3 70" xfId="10071"/>
    <cellStyle name="Normal 31 2 3 70 2" xfId="10072"/>
    <cellStyle name="Normal 31 2 3 70 2 2" xfId="10073"/>
    <cellStyle name="Normal 31 2 3 70 2 2 2" xfId="10074"/>
    <cellStyle name="Normal 31 2 3 70 2 3" xfId="10075"/>
    <cellStyle name="Normal 31 2 3 70 3" xfId="10076"/>
    <cellStyle name="Normal 31 2 3 70 3 2" xfId="10077"/>
    <cellStyle name="Normal 31 2 3 70 4" xfId="10078"/>
    <cellStyle name="Normal 31 2 3 70 5" xfId="10079"/>
    <cellStyle name="Normal 31 2 3 70 6" xfId="10080"/>
    <cellStyle name="Normal 31 2 3 70 7" xfId="10081"/>
    <cellStyle name="Normal 31 2 3 71" xfId="10082"/>
    <cellStyle name="Normal 31 2 3 71 2" xfId="10083"/>
    <cellStyle name="Normal 31 2 3 71 2 2" xfId="10084"/>
    <cellStyle name="Normal 31 2 3 71 2 2 2" xfId="10085"/>
    <cellStyle name="Normal 31 2 3 71 2 3" xfId="10086"/>
    <cellStyle name="Normal 31 2 3 71 3" xfId="10087"/>
    <cellStyle name="Normal 31 2 3 71 3 2" xfId="10088"/>
    <cellStyle name="Normal 31 2 3 71 4" xfId="10089"/>
    <cellStyle name="Normal 31 2 3 71 5" xfId="10090"/>
    <cellStyle name="Normal 31 2 3 71 6" xfId="10091"/>
    <cellStyle name="Normal 31 2 3 71 7" xfId="10092"/>
    <cellStyle name="Normal 31 2 3 72" xfId="10093"/>
    <cellStyle name="Normal 31 2 3 72 2" xfId="10094"/>
    <cellStyle name="Normal 31 2 3 72 2 2" xfId="10095"/>
    <cellStyle name="Normal 31 2 3 72 2 2 2" xfId="10096"/>
    <cellStyle name="Normal 31 2 3 72 2 3" xfId="10097"/>
    <cellStyle name="Normal 31 2 3 72 3" xfId="10098"/>
    <cellStyle name="Normal 31 2 3 72 3 2" xfId="10099"/>
    <cellStyle name="Normal 31 2 3 72 4" xfId="10100"/>
    <cellStyle name="Normal 31 2 3 72 5" xfId="10101"/>
    <cellStyle name="Normal 31 2 3 72 6" xfId="10102"/>
    <cellStyle name="Normal 31 2 3 72 7" xfId="10103"/>
    <cellStyle name="Normal 31 2 3 73" xfId="10104"/>
    <cellStyle name="Normal 31 2 3 73 2" xfId="10105"/>
    <cellStyle name="Normal 31 2 3 73 2 2" xfId="10106"/>
    <cellStyle name="Normal 31 2 3 73 2 2 2" xfId="10107"/>
    <cellStyle name="Normal 31 2 3 73 2 3" xfId="10108"/>
    <cellStyle name="Normal 31 2 3 73 3" xfId="10109"/>
    <cellStyle name="Normal 31 2 3 73 3 2" xfId="10110"/>
    <cellStyle name="Normal 31 2 3 73 4" xfId="10111"/>
    <cellStyle name="Normal 31 2 3 73 5" xfId="10112"/>
    <cellStyle name="Normal 31 2 3 73 6" xfId="10113"/>
    <cellStyle name="Normal 31 2 3 73 7" xfId="10114"/>
    <cellStyle name="Normal 31 2 3 74" xfId="10115"/>
    <cellStyle name="Normal 31 2 3 74 2" xfId="10116"/>
    <cellStyle name="Normal 31 2 3 74 2 2" xfId="10117"/>
    <cellStyle name="Normal 31 2 3 74 2 2 2" xfId="10118"/>
    <cellStyle name="Normal 31 2 3 74 2 3" xfId="10119"/>
    <cellStyle name="Normal 31 2 3 74 3" xfId="10120"/>
    <cellStyle name="Normal 31 2 3 74 3 2" xfId="10121"/>
    <cellStyle name="Normal 31 2 3 74 4" xfId="10122"/>
    <cellStyle name="Normal 31 2 3 74 5" xfId="10123"/>
    <cellStyle name="Normal 31 2 3 74 6" xfId="10124"/>
    <cellStyle name="Normal 31 2 3 74 7" xfId="10125"/>
    <cellStyle name="Normal 31 2 3 75" xfId="10126"/>
    <cellStyle name="Normal 31 2 3 75 2" xfId="10127"/>
    <cellStyle name="Normal 31 2 3 75 2 2" xfId="10128"/>
    <cellStyle name="Normal 31 2 3 75 2 2 2" xfId="10129"/>
    <cellStyle name="Normal 31 2 3 75 2 3" xfId="10130"/>
    <cellStyle name="Normal 31 2 3 75 3" xfId="10131"/>
    <cellStyle name="Normal 31 2 3 75 3 2" xfId="10132"/>
    <cellStyle name="Normal 31 2 3 75 4" xfId="10133"/>
    <cellStyle name="Normal 31 2 3 75 5" xfId="10134"/>
    <cellStyle name="Normal 31 2 3 75 6" xfId="10135"/>
    <cellStyle name="Normal 31 2 3 75 7" xfId="10136"/>
    <cellStyle name="Normal 31 2 3 76" xfId="10137"/>
    <cellStyle name="Normal 31 2 3 76 2" xfId="10138"/>
    <cellStyle name="Normal 31 2 3 76 2 2" xfId="10139"/>
    <cellStyle name="Normal 31 2 3 76 2 2 2" xfId="10140"/>
    <cellStyle name="Normal 31 2 3 76 2 3" xfId="10141"/>
    <cellStyle name="Normal 31 2 3 76 3" xfId="10142"/>
    <cellStyle name="Normal 31 2 3 76 3 2" xfId="10143"/>
    <cellStyle name="Normal 31 2 3 76 4" xfId="10144"/>
    <cellStyle name="Normal 31 2 3 76 5" xfId="10145"/>
    <cellStyle name="Normal 31 2 3 76 6" xfId="10146"/>
    <cellStyle name="Normal 31 2 3 76 7" xfId="10147"/>
    <cellStyle name="Normal 31 2 3 77" xfId="10148"/>
    <cellStyle name="Normal 31 2 3 77 2" xfId="10149"/>
    <cellStyle name="Normal 31 2 3 77 2 2" xfId="10150"/>
    <cellStyle name="Normal 31 2 3 77 2 2 2" xfId="10151"/>
    <cellStyle name="Normal 31 2 3 77 2 3" xfId="10152"/>
    <cellStyle name="Normal 31 2 3 77 3" xfId="10153"/>
    <cellStyle name="Normal 31 2 3 77 3 2" xfId="10154"/>
    <cellStyle name="Normal 31 2 3 77 4" xfId="10155"/>
    <cellStyle name="Normal 31 2 3 77 5" xfId="10156"/>
    <cellStyle name="Normal 31 2 3 77 6" xfId="10157"/>
    <cellStyle name="Normal 31 2 3 77 7" xfId="10158"/>
    <cellStyle name="Normal 31 2 3 78" xfId="10159"/>
    <cellStyle name="Normal 31 2 3 78 2" xfId="10160"/>
    <cellStyle name="Normal 31 2 3 78 2 2" xfId="10161"/>
    <cellStyle name="Normal 31 2 3 78 2 2 2" xfId="10162"/>
    <cellStyle name="Normal 31 2 3 78 2 3" xfId="10163"/>
    <cellStyle name="Normal 31 2 3 78 3" xfId="10164"/>
    <cellStyle name="Normal 31 2 3 78 3 2" xfId="10165"/>
    <cellStyle name="Normal 31 2 3 78 4" xfId="10166"/>
    <cellStyle name="Normal 31 2 3 78 5" xfId="10167"/>
    <cellStyle name="Normal 31 2 3 78 6" xfId="10168"/>
    <cellStyle name="Normal 31 2 3 78 7" xfId="10169"/>
    <cellStyle name="Normal 31 2 3 79" xfId="10170"/>
    <cellStyle name="Normal 31 2 3 79 2" xfId="10171"/>
    <cellStyle name="Normal 31 2 3 79 2 2" xfId="10172"/>
    <cellStyle name="Normal 31 2 3 79 2 2 2" xfId="10173"/>
    <cellStyle name="Normal 31 2 3 79 2 3" xfId="10174"/>
    <cellStyle name="Normal 31 2 3 79 3" xfId="10175"/>
    <cellStyle name="Normal 31 2 3 79 3 2" xfId="10176"/>
    <cellStyle name="Normal 31 2 3 79 4" xfId="10177"/>
    <cellStyle name="Normal 31 2 3 79 5" xfId="10178"/>
    <cellStyle name="Normal 31 2 3 79 6" xfId="10179"/>
    <cellStyle name="Normal 31 2 3 79 7" xfId="10180"/>
    <cellStyle name="Normal 31 2 3 8" xfId="10181"/>
    <cellStyle name="Normal 31 2 3 8 10" xfId="10182"/>
    <cellStyle name="Normal 31 2 3 8 10 2" xfId="10183"/>
    <cellStyle name="Normal 31 2 3 8 10 2 2" xfId="10184"/>
    <cellStyle name="Normal 31 2 3 8 10 2 2 2" xfId="10185"/>
    <cellStyle name="Normal 31 2 3 8 10 2 3" xfId="10186"/>
    <cellStyle name="Normal 31 2 3 8 10 3" xfId="10187"/>
    <cellStyle name="Normal 31 2 3 8 10 3 2" xfId="10188"/>
    <cellStyle name="Normal 31 2 3 8 10 4" xfId="10189"/>
    <cellStyle name="Normal 31 2 3 8 10 5" xfId="10190"/>
    <cellStyle name="Normal 31 2 3 8 10 6" xfId="10191"/>
    <cellStyle name="Normal 31 2 3 8 10 7" xfId="10192"/>
    <cellStyle name="Normal 31 2 3 8 11" xfId="10193"/>
    <cellStyle name="Normal 31 2 3 8 11 2" xfId="10194"/>
    <cellStyle name="Normal 31 2 3 8 11 2 2" xfId="10195"/>
    <cellStyle name="Normal 31 2 3 8 11 2 2 2" xfId="10196"/>
    <cellStyle name="Normal 31 2 3 8 11 2 3" xfId="10197"/>
    <cellStyle name="Normal 31 2 3 8 11 3" xfId="10198"/>
    <cellStyle name="Normal 31 2 3 8 11 3 2" xfId="10199"/>
    <cellStyle name="Normal 31 2 3 8 11 4" xfId="10200"/>
    <cellStyle name="Normal 31 2 3 8 11 5" xfId="10201"/>
    <cellStyle name="Normal 31 2 3 8 11 6" xfId="10202"/>
    <cellStyle name="Normal 31 2 3 8 11 7" xfId="10203"/>
    <cellStyle name="Normal 31 2 3 8 12" xfId="10204"/>
    <cellStyle name="Normal 31 2 3 8 12 2" xfId="10205"/>
    <cellStyle name="Normal 31 2 3 8 12 2 2" xfId="10206"/>
    <cellStyle name="Normal 31 2 3 8 12 2 2 2" xfId="10207"/>
    <cellStyle name="Normal 31 2 3 8 12 2 3" xfId="10208"/>
    <cellStyle name="Normal 31 2 3 8 12 3" xfId="10209"/>
    <cellStyle name="Normal 31 2 3 8 12 3 2" xfId="10210"/>
    <cellStyle name="Normal 31 2 3 8 12 4" xfId="10211"/>
    <cellStyle name="Normal 31 2 3 8 12 5" xfId="10212"/>
    <cellStyle name="Normal 31 2 3 8 12 6" xfId="10213"/>
    <cellStyle name="Normal 31 2 3 8 12 7" xfId="10214"/>
    <cellStyle name="Normal 31 2 3 8 13" xfId="10215"/>
    <cellStyle name="Normal 31 2 3 8 13 2" xfId="10216"/>
    <cellStyle name="Normal 31 2 3 8 13 2 2" xfId="10217"/>
    <cellStyle name="Normal 31 2 3 8 13 3" xfId="10218"/>
    <cellStyle name="Normal 31 2 3 8 14" xfId="10219"/>
    <cellStyle name="Normal 31 2 3 8 14 2" xfId="10220"/>
    <cellStyle name="Normal 31 2 3 8 15" xfId="10221"/>
    <cellStyle name="Normal 31 2 3 8 16" xfId="10222"/>
    <cellStyle name="Normal 31 2 3 8 17" xfId="10223"/>
    <cellStyle name="Normal 31 2 3 8 18" xfId="10224"/>
    <cellStyle name="Normal 31 2 3 8 2" xfId="10225"/>
    <cellStyle name="Normal 31 2 3 8 2 2" xfId="10226"/>
    <cellStyle name="Normal 31 2 3 8 2 2 2" xfId="10227"/>
    <cellStyle name="Normal 31 2 3 8 2 2 2 2" xfId="10228"/>
    <cellStyle name="Normal 31 2 3 8 2 2 3" xfId="10229"/>
    <cellStyle name="Normal 31 2 3 8 2 3" xfId="10230"/>
    <cellStyle name="Normal 31 2 3 8 2 3 2" xfId="10231"/>
    <cellStyle name="Normal 31 2 3 8 2 4" xfId="10232"/>
    <cellStyle name="Normal 31 2 3 8 2 5" xfId="10233"/>
    <cellStyle name="Normal 31 2 3 8 2 6" xfId="10234"/>
    <cellStyle name="Normal 31 2 3 8 2 7" xfId="10235"/>
    <cellStyle name="Normal 31 2 3 8 3" xfId="10236"/>
    <cellStyle name="Normal 31 2 3 8 3 2" xfId="10237"/>
    <cellStyle name="Normal 31 2 3 8 3 2 2" xfId="10238"/>
    <cellStyle name="Normal 31 2 3 8 3 2 2 2" xfId="10239"/>
    <cellStyle name="Normal 31 2 3 8 3 2 3" xfId="10240"/>
    <cellStyle name="Normal 31 2 3 8 3 3" xfId="10241"/>
    <cellStyle name="Normal 31 2 3 8 3 3 2" xfId="10242"/>
    <cellStyle name="Normal 31 2 3 8 3 4" xfId="10243"/>
    <cellStyle name="Normal 31 2 3 8 3 5" xfId="10244"/>
    <cellStyle name="Normal 31 2 3 8 3 6" xfId="10245"/>
    <cellStyle name="Normal 31 2 3 8 3 7" xfId="10246"/>
    <cellStyle name="Normal 31 2 3 8 4" xfId="10247"/>
    <cellStyle name="Normal 31 2 3 8 4 2" xfId="10248"/>
    <cellStyle name="Normal 31 2 3 8 4 2 2" xfId="10249"/>
    <cellStyle name="Normal 31 2 3 8 4 2 2 2" xfId="10250"/>
    <cellStyle name="Normal 31 2 3 8 4 2 3" xfId="10251"/>
    <cellStyle name="Normal 31 2 3 8 4 3" xfId="10252"/>
    <cellStyle name="Normal 31 2 3 8 4 3 2" xfId="10253"/>
    <cellStyle name="Normal 31 2 3 8 4 4" xfId="10254"/>
    <cellStyle name="Normal 31 2 3 8 4 5" xfId="10255"/>
    <cellStyle name="Normal 31 2 3 8 4 6" xfId="10256"/>
    <cellStyle name="Normal 31 2 3 8 4 7" xfId="10257"/>
    <cellStyle name="Normal 31 2 3 8 5" xfId="10258"/>
    <cellStyle name="Normal 31 2 3 8 5 2" xfId="10259"/>
    <cellStyle name="Normal 31 2 3 8 5 2 2" xfId="10260"/>
    <cellStyle name="Normal 31 2 3 8 5 2 2 2" xfId="10261"/>
    <cellStyle name="Normal 31 2 3 8 5 2 3" xfId="10262"/>
    <cellStyle name="Normal 31 2 3 8 5 3" xfId="10263"/>
    <cellStyle name="Normal 31 2 3 8 5 3 2" xfId="10264"/>
    <cellStyle name="Normal 31 2 3 8 5 4" xfId="10265"/>
    <cellStyle name="Normal 31 2 3 8 5 5" xfId="10266"/>
    <cellStyle name="Normal 31 2 3 8 5 6" xfId="10267"/>
    <cellStyle name="Normal 31 2 3 8 5 7" xfId="10268"/>
    <cellStyle name="Normal 31 2 3 8 6" xfId="10269"/>
    <cellStyle name="Normal 31 2 3 8 6 2" xfId="10270"/>
    <cellStyle name="Normal 31 2 3 8 6 2 2" xfId="10271"/>
    <cellStyle name="Normal 31 2 3 8 6 2 2 2" xfId="10272"/>
    <cellStyle name="Normal 31 2 3 8 6 2 3" xfId="10273"/>
    <cellStyle name="Normal 31 2 3 8 6 3" xfId="10274"/>
    <cellStyle name="Normal 31 2 3 8 6 3 2" xfId="10275"/>
    <cellStyle name="Normal 31 2 3 8 6 4" xfId="10276"/>
    <cellStyle name="Normal 31 2 3 8 6 5" xfId="10277"/>
    <cellStyle name="Normal 31 2 3 8 6 6" xfId="10278"/>
    <cellStyle name="Normal 31 2 3 8 6 7" xfId="10279"/>
    <cellStyle name="Normal 31 2 3 8 7" xfId="10280"/>
    <cellStyle name="Normal 31 2 3 8 7 2" xfId="10281"/>
    <cellStyle name="Normal 31 2 3 8 7 2 2" xfId="10282"/>
    <cellStyle name="Normal 31 2 3 8 7 2 2 2" xfId="10283"/>
    <cellStyle name="Normal 31 2 3 8 7 2 3" xfId="10284"/>
    <cellStyle name="Normal 31 2 3 8 7 3" xfId="10285"/>
    <cellStyle name="Normal 31 2 3 8 7 3 2" xfId="10286"/>
    <cellStyle name="Normal 31 2 3 8 7 4" xfId="10287"/>
    <cellStyle name="Normal 31 2 3 8 7 5" xfId="10288"/>
    <cellStyle name="Normal 31 2 3 8 7 6" xfId="10289"/>
    <cellStyle name="Normal 31 2 3 8 7 7" xfId="10290"/>
    <cellStyle name="Normal 31 2 3 8 8" xfId="10291"/>
    <cellStyle name="Normal 31 2 3 8 8 2" xfId="10292"/>
    <cellStyle name="Normal 31 2 3 8 8 2 2" xfId="10293"/>
    <cellStyle name="Normal 31 2 3 8 8 2 2 2" xfId="10294"/>
    <cellStyle name="Normal 31 2 3 8 8 2 3" xfId="10295"/>
    <cellStyle name="Normal 31 2 3 8 8 3" xfId="10296"/>
    <cellStyle name="Normal 31 2 3 8 8 3 2" xfId="10297"/>
    <cellStyle name="Normal 31 2 3 8 8 4" xfId="10298"/>
    <cellStyle name="Normal 31 2 3 8 8 5" xfId="10299"/>
    <cellStyle name="Normal 31 2 3 8 8 6" xfId="10300"/>
    <cellStyle name="Normal 31 2 3 8 8 7" xfId="10301"/>
    <cellStyle name="Normal 31 2 3 8 9" xfId="10302"/>
    <cellStyle name="Normal 31 2 3 8 9 2" xfId="10303"/>
    <cellStyle name="Normal 31 2 3 8 9 2 2" xfId="10304"/>
    <cellStyle name="Normal 31 2 3 8 9 2 2 2" xfId="10305"/>
    <cellStyle name="Normal 31 2 3 8 9 2 3" xfId="10306"/>
    <cellStyle name="Normal 31 2 3 8 9 3" xfId="10307"/>
    <cellStyle name="Normal 31 2 3 8 9 3 2" xfId="10308"/>
    <cellStyle name="Normal 31 2 3 8 9 4" xfId="10309"/>
    <cellStyle name="Normal 31 2 3 8 9 5" xfId="10310"/>
    <cellStyle name="Normal 31 2 3 8 9 6" xfId="10311"/>
    <cellStyle name="Normal 31 2 3 8 9 7" xfId="10312"/>
    <cellStyle name="Normal 31 2 3 80" xfId="10313"/>
    <cellStyle name="Normal 31 2 3 80 2" xfId="10314"/>
    <cellStyle name="Normal 31 2 3 80 2 2" xfId="10315"/>
    <cellStyle name="Normal 31 2 3 80 2 2 2" xfId="10316"/>
    <cellStyle name="Normal 31 2 3 80 2 3" xfId="10317"/>
    <cellStyle name="Normal 31 2 3 80 3" xfId="10318"/>
    <cellStyle name="Normal 31 2 3 80 3 2" xfId="10319"/>
    <cellStyle name="Normal 31 2 3 80 4" xfId="10320"/>
    <cellStyle name="Normal 31 2 3 80 5" xfId="10321"/>
    <cellStyle name="Normal 31 2 3 80 6" xfId="10322"/>
    <cellStyle name="Normal 31 2 3 80 7" xfId="10323"/>
    <cellStyle name="Normal 31 2 3 81" xfId="10324"/>
    <cellStyle name="Normal 31 2 3 81 2" xfId="10325"/>
    <cellStyle name="Normal 31 2 3 81 2 2" xfId="10326"/>
    <cellStyle name="Normal 31 2 3 81 2 2 2" xfId="10327"/>
    <cellStyle name="Normal 31 2 3 81 2 3" xfId="10328"/>
    <cellStyle name="Normal 31 2 3 81 3" xfId="10329"/>
    <cellStyle name="Normal 31 2 3 81 3 2" xfId="10330"/>
    <cellStyle name="Normal 31 2 3 81 4" xfId="10331"/>
    <cellStyle name="Normal 31 2 3 81 5" xfId="10332"/>
    <cellStyle name="Normal 31 2 3 81 6" xfId="10333"/>
    <cellStyle name="Normal 31 2 3 81 7" xfId="10334"/>
    <cellStyle name="Normal 31 2 3 82" xfId="10335"/>
    <cellStyle name="Normal 31 2 3 82 2" xfId="10336"/>
    <cellStyle name="Normal 31 2 3 82 2 2" xfId="10337"/>
    <cellStyle name="Normal 31 2 3 82 2 2 2" xfId="10338"/>
    <cellStyle name="Normal 31 2 3 82 2 3" xfId="10339"/>
    <cellStyle name="Normal 31 2 3 82 3" xfId="10340"/>
    <cellStyle name="Normal 31 2 3 82 3 2" xfId="10341"/>
    <cellStyle name="Normal 31 2 3 82 4" xfId="10342"/>
    <cellStyle name="Normal 31 2 3 82 5" xfId="10343"/>
    <cellStyle name="Normal 31 2 3 82 6" xfId="10344"/>
    <cellStyle name="Normal 31 2 3 82 7" xfId="10345"/>
    <cellStyle name="Normal 31 2 3 83" xfId="10346"/>
    <cellStyle name="Normal 31 2 3 83 2" xfId="10347"/>
    <cellStyle name="Normal 31 2 3 83 2 2" xfId="10348"/>
    <cellStyle name="Normal 31 2 3 83 2 2 2" xfId="10349"/>
    <cellStyle name="Normal 31 2 3 83 2 3" xfId="10350"/>
    <cellStyle name="Normal 31 2 3 83 3" xfId="10351"/>
    <cellStyle name="Normal 31 2 3 83 3 2" xfId="10352"/>
    <cellStyle name="Normal 31 2 3 83 4" xfId="10353"/>
    <cellStyle name="Normal 31 2 3 83 5" xfId="10354"/>
    <cellStyle name="Normal 31 2 3 83 6" xfId="10355"/>
    <cellStyle name="Normal 31 2 3 83 7" xfId="10356"/>
    <cellStyle name="Normal 31 2 3 84" xfId="10357"/>
    <cellStyle name="Normal 31 2 3 84 2" xfId="10358"/>
    <cellStyle name="Normal 31 2 3 84 2 2" xfId="10359"/>
    <cellStyle name="Normal 31 2 3 84 2 2 2" xfId="10360"/>
    <cellStyle name="Normal 31 2 3 84 2 3" xfId="10361"/>
    <cellStyle name="Normal 31 2 3 84 3" xfId="10362"/>
    <cellStyle name="Normal 31 2 3 84 3 2" xfId="10363"/>
    <cellStyle name="Normal 31 2 3 84 4" xfId="10364"/>
    <cellStyle name="Normal 31 2 3 84 5" xfId="10365"/>
    <cellStyle name="Normal 31 2 3 84 6" xfId="10366"/>
    <cellStyle name="Normal 31 2 3 84 7" xfId="10367"/>
    <cellStyle name="Normal 31 2 3 85" xfId="10368"/>
    <cellStyle name="Normal 31 2 3 85 2" xfId="10369"/>
    <cellStyle name="Normal 31 2 3 85 2 2" xfId="10370"/>
    <cellStyle name="Normal 31 2 3 85 2 2 2" xfId="10371"/>
    <cellStyle name="Normal 31 2 3 85 2 3" xfId="10372"/>
    <cellStyle name="Normal 31 2 3 85 3" xfId="10373"/>
    <cellStyle name="Normal 31 2 3 85 3 2" xfId="10374"/>
    <cellStyle name="Normal 31 2 3 85 4" xfId="10375"/>
    <cellStyle name="Normal 31 2 3 85 5" xfId="10376"/>
    <cellStyle name="Normal 31 2 3 85 6" xfId="10377"/>
    <cellStyle name="Normal 31 2 3 85 7" xfId="10378"/>
    <cellStyle name="Normal 31 2 3 86" xfId="10379"/>
    <cellStyle name="Normal 31 2 3 86 2" xfId="10380"/>
    <cellStyle name="Normal 31 2 3 86 2 2" xfId="10381"/>
    <cellStyle name="Normal 31 2 3 86 2 2 2" xfId="10382"/>
    <cellStyle name="Normal 31 2 3 86 2 3" xfId="10383"/>
    <cellStyle name="Normal 31 2 3 86 3" xfId="10384"/>
    <cellStyle name="Normal 31 2 3 86 3 2" xfId="10385"/>
    <cellStyle name="Normal 31 2 3 86 4" xfId="10386"/>
    <cellStyle name="Normal 31 2 3 86 5" xfId="10387"/>
    <cellStyle name="Normal 31 2 3 86 6" xfId="10388"/>
    <cellStyle name="Normal 31 2 3 86 7" xfId="10389"/>
    <cellStyle name="Normal 31 2 3 87" xfId="10390"/>
    <cellStyle name="Normal 31 2 3 87 2" xfId="10391"/>
    <cellStyle name="Normal 31 2 3 87 2 2" xfId="10392"/>
    <cellStyle name="Normal 31 2 3 87 2 2 2" xfId="10393"/>
    <cellStyle name="Normal 31 2 3 87 2 3" xfId="10394"/>
    <cellStyle name="Normal 31 2 3 87 3" xfId="10395"/>
    <cellStyle name="Normal 31 2 3 87 3 2" xfId="10396"/>
    <cellStyle name="Normal 31 2 3 87 4" xfId="10397"/>
    <cellStyle name="Normal 31 2 3 87 5" xfId="10398"/>
    <cellStyle name="Normal 31 2 3 87 6" xfId="10399"/>
    <cellStyle name="Normal 31 2 3 87 7" xfId="10400"/>
    <cellStyle name="Normal 31 2 3 88" xfId="10401"/>
    <cellStyle name="Normal 31 2 3 88 2" xfId="10402"/>
    <cellStyle name="Normal 31 2 3 88 2 2" xfId="10403"/>
    <cellStyle name="Normal 31 2 3 88 2 2 2" xfId="10404"/>
    <cellStyle name="Normal 31 2 3 88 2 3" xfId="10405"/>
    <cellStyle name="Normal 31 2 3 88 3" xfId="10406"/>
    <cellStyle name="Normal 31 2 3 88 3 2" xfId="10407"/>
    <cellStyle name="Normal 31 2 3 88 4" xfId="10408"/>
    <cellStyle name="Normal 31 2 3 88 5" xfId="10409"/>
    <cellStyle name="Normal 31 2 3 88 6" xfId="10410"/>
    <cellStyle name="Normal 31 2 3 88 7" xfId="10411"/>
    <cellStyle name="Normal 31 2 3 89" xfId="10412"/>
    <cellStyle name="Normal 31 2 3 89 2" xfId="10413"/>
    <cellStyle name="Normal 31 2 3 89 2 2" xfId="10414"/>
    <cellStyle name="Normal 31 2 3 89 2 2 2" xfId="10415"/>
    <cellStyle name="Normal 31 2 3 89 2 3" xfId="10416"/>
    <cellStyle name="Normal 31 2 3 89 3" xfId="10417"/>
    <cellStyle name="Normal 31 2 3 89 3 2" xfId="10418"/>
    <cellStyle name="Normal 31 2 3 89 4" xfId="10419"/>
    <cellStyle name="Normal 31 2 3 89 5" xfId="10420"/>
    <cellStyle name="Normal 31 2 3 89 6" xfId="10421"/>
    <cellStyle name="Normal 31 2 3 89 7" xfId="10422"/>
    <cellStyle name="Normal 31 2 3 9" xfId="10423"/>
    <cellStyle name="Normal 31 2 3 9 10" xfId="10424"/>
    <cellStyle name="Normal 31 2 3 9 10 2" xfId="10425"/>
    <cellStyle name="Normal 31 2 3 9 10 2 2" xfId="10426"/>
    <cellStyle name="Normal 31 2 3 9 10 2 2 2" xfId="10427"/>
    <cellStyle name="Normal 31 2 3 9 10 2 3" xfId="10428"/>
    <cellStyle name="Normal 31 2 3 9 10 3" xfId="10429"/>
    <cellStyle name="Normal 31 2 3 9 10 3 2" xfId="10430"/>
    <cellStyle name="Normal 31 2 3 9 10 4" xfId="10431"/>
    <cellStyle name="Normal 31 2 3 9 10 5" xfId="10432"/>
    <cellStyle name="Normal 31 2 3 9 10 6" xfId="10433"/>
    <cellStyle name="Normal 31 2 3 9 10 7" xfId="10434"/>
    <cellStyle name="Normal 31 2 3 9 11" xfId="10435"/>
    <cellStyle name="Normal 31 2 3 9 11 2" xfId="10436"/>
    <cellStyle name="Normal 31 2 3 9 11 2 2" xfId="10437"/>
    <cellStyle name="Normal 31 2 3 9 11 2 2 2" xfId="10438"/>
    <cellStyle name="Normal 31 2 3 9 11 2 3" xfId="10439"/>
    <cellStyle name="Normal 31 2 3 9 11 3" xfId="10440"/>
    <cellStyle name="Normal 31 2 3 9 11 3 2" xfId="10441"/>
    <cellStyle name="Normal 31 2 3 9 11 4" xfId="10442"/>
    <cellStyle name="Normal 31 2 3 9 11 5" xfId="10443"/>
    <cellStyle name="Normal 31 2 3 9 11 6" xfId="10444"/>
    <cellStyle name="Normal 31 2 3 9 11 7" xfId="10445"/>
    <cellStyle name="Normal 31 2 3 9 12" xfId="10446"/>
    <cellStyle name="Normal 31 2 3 9 12 2" xfId="10447"/>
    <cellStyle name="Normal 31 2 3 9 12 2 2" xfId="10448"/>
    <cellStyle name="Normal 31 2 3 9 12 2 2 2" xfId="10449"/>
    <cellStyle name="Normal 31 2 3 9 12 2 3" xfId="10450"/>
    <cellStyle name="Normal 31 2 3 9 12 3" xfId="10451"/>
    <cellStyle name="Normal 31 2 3 9 12 3 2" xfId="10452"/>
    <cellStyle name="Normal 31 2 3 9 12 4" xfId="10453"/>
    <cellStyle name="Normal 31 2 3 9 12 5" xfId="10454"/>
    <cellStyle name="Normal 31 2 3 9 12 6" xfId="10455"/>
    <cellStyle name="Normal 31 2 3 9 12 7" xfId="10456"/>
    <cellStyle name="Normal 31 2 3 9 13" xfId="10457"/>
    <cellStyle name="Normal 31 2 3 9 13 2" xfId="10458"/>
    <cellStyle name="Normal 31 2 3 9 13 2 2" xfId="10459"/>
    <cellStyle name="Normal 31 2 3 9 13 3" xfId="10460"/>
    <cellStyle name="Normal 31 2 3 9 14" xfId="10461"/>
    <cellStyle name="Normal 31 2 3 9 14 2" xfId="10462"/>
    <cellStyle name="Normal 31 2 3 9 15" xfId="10463"/>
    <cellStyle name="Normal 31 2 3 9 16" xfId="10464"/>
    <cellStyle name="Normal 31 2 3 9 17" xfId="10465"/>
    <cellStyle name="Normal 31 2 3 9 18" xfId="10466"/>
    <cellStyle name="Normal 31 2 3 9 2" xfId="10467"/>
    <cellStyle name="Normal 31 2 3 9 2 2" xfId="10468"/>
    <cellStyle name="Normal 31 2 3 9 2 2 2" xfId="10469"/>
    <cellStyle name="Normal 31 2 3 9 2 2 2 2" xfId="10470"/>
    <cellStyle name="Normal 31 2 3 9 2 2 3" xfId="10471"/>
    <cellStyle name="Normal 31 2 3 9 2 3" xfId="10472"/>
    <cellStyle name="Normal 31 2 3 9 2 3 2" xfId="10473"/>
    <cellStyle name="Normal 31 2 3 9 2 4" xfId="10474"/>
    <cellStyle name="Normal 31 2 3 9 2 5" xfId="10475"/>
    <cellStyle name="Normal 31 2 3 9 2 6" xfId="10476"/>
    <cellStyle name="Normal 31 2 3 9 2 7" xfId="10477"/>
    <cellStyle name="Normal 31 2 3 9 3" xfId="10478"/>
    <cellStyle name="Normal 31 2 3 9 3 2" xfId="10479"/>
    <cellStyle name="Normal 31 2 3 9 3 2 2" xfId="10480"/>
    <cellStyle name="Normal 31 2 3 9 3 2 2 2" xfId="10481"/>
    <cellStyle name="Normal 31 2 3 9 3 2 3" xfId="10482"/>
    <cellStyle name="Normal 31 2 3 9 3 3" xfId="10483"/>
    <cellStyle name="Normal 31 2 3 9 3 3 2" xfId="10484"/>
    <cellStyle name="Normal 31 2 3 9 3 4" xfId="10485"/>
    <cellStyle name="Normal 31 2 3 9 3 5" xfId="10486"/>
    <cellStyle name="Normal 31 2 3 9 3 6" xfId="10487"/>
    <cellStyle name="Normal 31 2 3 9 3 7" xfId="10488"/>
    <cellStyle name="Normal 31 2 3 9 4" xfId="10489"/>
    <cellStyle name="Normal 31 2 3 9 4 2" xfId="10490"/>
    <cellStyle name="Normal 31 2 3 9 4 2 2" xfId="10491"/>
    <cellStyle name="Normal 31 2 3 9 4 2 2 2" xfId="10492"/>
    <cellStyle name="Normal 31 2 3 9 4 2 3" xfId="10493"/>
    <cellStyle name="Normal 31 2 3 9 4 3" xfId="10494"/>
    <cellStyle name="Normal 31 2 3 9 4 3 2" xfId="10495"/>
    <cellStyle name="Normal 31 2 3 9 4 4" xfId="10496"/>
    <cellStyle name="Normal 31 2 3 9 4 5" xfId="10497"/>
    <cellStyle name="Normal 31 2 3 9 4 6" xfId="10498"/>
    <cellStyle name="Normal 31 2 3 9 4 7" xfId="10499"/>
    <cellStyle name="Normal 31 2 3 9 5" xfId="10500"/>
    <cellStyle name="Normal 31 2 3 9 5 2" xfId="10501"/>
    <cellStyle name="Normal 31 2 3 9 5 2 2" xfId="10502"/>
    <cellStyle name="Normal 31 2 3 9 5 2 2 2" xfId="10503"/>
    <cellStyle name="Normal 31 2 3 9 5 2 3" xfId="10504"/>
    <cellStyle name="Normal 31 2 3 9 5 3" xfId="10505"/>
    <cellStyle name="Normal 31 2 3 9 5 3 2" xfId="10506"/>
    <cellStyle name="Normal 31 2 3 9 5 4" xfId="10507"/>
    <cellStyle name="Normal 31 2 3 9 5 5" xfId="10508"/>
    <cellStyle name="Normal 31 2 3 9 5 6" xfId="10509"/>
    <cellStyle name="Normal 31 2 3 9 5 7" xfId="10510"/>
    <cellStyle name="Normal 31 2 3 9 6" xfId="10511"/>
    <cellStyle name="Normal 31 2 3 9 6 2" xfId="10512"/>
    <cellStyle name="Normal 31 2 3 9 6 2 2" xfId="10513"/>
    <cellStyle name="Normal 31 2 3 9 6 2 2 2" xfId="10514"/>
    <cellStyle name="Normal 31 2 3 9 6 2 3" xfId="10515"/>
    <cellStyle name="Normal 31 2 3 9 6 3" xfId="10516"/>
    <cellStyle name="Normal 31 2 3 9 6 3 2" xfId="10517"/>
    <cellStyle name="Normal 31 2 3 9 6 4" xfId="10518"/>
    <cellStyle name="Normal 31 2 3 9 6 5" xfId="10519"/>
    <cellStyle name="Normal 31 2 3 9 6 6" xfId="10520"/>
    <cellStyle name="Normal 31 2 3 9 6 7" xfId="10521"/>
    <cellStyle name="Normal 31 2 3 9 7" xfId="10522"/>
    <cellStyle name="Normal 31 2 3 9 7 2" xfId="10523"/>
    <cellStyle name="Normal 31 2 3 9 7 2 2" xfId="10524"/>
    <cellStyle name="Normal 31 2 3 9 7 2 2 2" xfId="10525"/>
    <cellStyle name="Normal 31 2 3 9 7 2 3" xfId="10526"/>
    <cellStyle name="Normal 31 2 3 9 7 3" xfId="10527"/>
    <cellStyle name="Normal 31 2 3 9 7 3 2" xfId="10528"/>
    <cellStyle name="Normal 31 2 3 9 7 4" xfId="10529"/>
    <cellStyle name="Normal 31 2 3 9 7 5" xfId="10530"/>
    <cellStyle name="Normal 31 2 3 9 7 6" xfId="10531"/>
    <cellStyle name="Normal 31 2 3 9 7 7" xfId="10532"/>
    <cellStyle name="Normal 31 2 3 9 8" xfId="10533"/>
    <cellStyle name="Normal 31 2 3 9 8 2" xfId="10534"/>
    <cellStyle name="Normal 31 2 3 9 8 2 2" xfId="10535"/>
    <cellStyle name="Normal 31 2 3 9 8 2 2 2" xfId="10536"/>
    <cellStyle name="Normal 31 2 3 9 8 2 3" xfId="10537"/>
    <cellStyle name="Normal 31 2 3 9 8 3" xfId="10538"/>
    <cellStyle name="Normal 31 2 3 9 8 3 2" xfId="10539"/>
    <cellStyle name="Normal 31 2 3 9 8 4" xfId="10540"/>
    <cellStyle name="Normal 31 2 3 9 8 5" xfId="10541"/>
    <cellStyle name="Normal 31 2 3 9 8 6" xfId="10542"/>
    <cellStyle name="Normal 31 2 3 9 8 7" xfId="10543"/>
    <cellStyle name="Normal 31 2 3 9 9" xfId="10544"/>
    <cellStyle name="Normal 31 2 3 9 9 2" xfId="10545"/>
    <cellStyle name="Normal 31 2 3 9 9 2 2" xfId="10546"/>
    <cellStyle name="Normal 31 2 3 9 9 2 2 2" xfId="10547"/>
    <cellStyle name="Normal 31 2 3 9 9 2 3" xfId="10548"/>
    <cellStyle name="Normal 31 2 3 9 9 3" xfId="10549"/>
    <cellStyle name="Normal 31 2 3 9 9 3 2" xfId="10550"/>
    <cellStyle name="Normal 31 2 3 9 9 4" xfId="10551"/>
    <cellStyle name="Normal 31 2 3 9 9 5" xfId="10552"/>
    <cellStyle name="Normal 31 2 3 9 9 6" xfId="10553"/>
    <cellStyle name="Normal 31 2 3 9 9 7" xfId="10554"/>
    <cellStyle name="Normal 31 2 3 90" xfId="10555"/>
    <cellStyle name="Normal 31 2 3 90 2" xfId="10556"/>
    <cellStyle name="Normal 31 2 3 90 2 2" xfId="10557"/>
    <cellStyle name="Normal 31 2 3 90 2 2 2" xfId="10558"/>
    <cellStyle name="Normal 31 2 3 90 2 3" xfId="10559"/>
    <cellStyle name="Normal 31 2 3 90 3" xfId="10560"/>
    <cellStyle name="Normal 31 2 3 90 3 2" xfId="10561"/>
    <cellStyle name="Normal 31 2 3 90 4" xfId="10562"/>
    <cellStyle name="Normal 31 2 3 90 5" xfId="10563"/>
    <cellStyle name="Normal 31 2 3 90 6" xfId="10564"/>
    <cellStyle name="Normal 31 2 3 90 7" xfId="10565"/>
    <cellStyle name="Normal 31 2 3 91" xfId="10566"/>
    <cellStyle name="Normal 31 2 3 91 2" xfId="10567"/>
    <cellStyle name="Normal 31 2 3 91 2 2" xfId="10568"/>
    <cellStyle name="Normal 31 2 3 91 2 2 2" xfId="10569"/>
    <cellStyle name="Normal 31 2 3 91 2 3" xfId="10570"/>
    <cellStyle name="Normal 31 2 3 91 3" xfId="10571"/>
    <cellStyle name="Normal 31 2 3 91 3 2" xfId="10572"/>
    <cellStyle name="Normal 31 2 3 91 4" xfId="10573"/>
    <cellStyle name="Normal 31 2 3 91 5" xfId="10574"/>
    <cellStyle name="Normal 31 2 3 91 6" xfId="10575"/>
    <cellStyle name="Normal 31 2 3 91 7" xfId="10576"/>
    <cellStyle name="Normal 31 2 3 92" xfId="10577"/>
    <cellStyle name="Normal 31 2 3 92 2" xfId="10578"/>
    <cellStyle name="Normal 31 2 3 92 2 2" xfId="10579"/>
    <cellStyle name="Normal 31 2 3 92 2 2 2" xfId="10580"/>
    <cellStyle name="Normal 31 2 3 92 2 3" xfId="10581"/>
    <cellStyle name="Normal 31 2 3 92 3" xfId="10582"/>
    <cellStyle name="Normal 31 2 3 92 3 2" xfId="10583"/>
    <cellStyle name="Normal 31 2 3 92 4" xfId="10584"/>
    <cellStyle name="Normal 31 2 3 92 5" xfId="10585"/>
    <cellStyle name="Normal 31 2 3 92 6" xfId="10586"/>
    <cellStyle name="Normal 31 2 3 92 7" xfId="10587"/>
    <cellStyle name="Normal 31 2 3 93" xfId="10588"/>
    <cellStyle name="Normal 31 2 3 93 2" xfId="10589"/>
    <cellStyle name="Normal 31 2 3 93 2 2" xfId="10590"/>
    <cellStyle name="Normal 31 2 3 93 2 2 2" xfId="10591"/>
    <cellStyle name="Normal 31 2 3 93 2 3" xfId="10592"/>
    <cellStyle name="Normal 31 2 3 93 3" xfId="10593"/>
    <cellStyle name="Normal 31 2 3 93 3 2" xfId="10594"/>
    <cellStyle name="Normal 31 2 3 93 4" xfId="10595"/>
    <cellStyle name="Normal 31 2 3 93 5" xfId="10596"/>
    <cellStyle name="Normal 31 2 3 93 6" xfId="10597"/>
    <cellStyle name="Normal 31 2 3 93 7" xfId="10598"/>
    <cellStyle name="Normal 31 2 3 94" xfId="10599"/>
    <cellStyle name="Normal 31 2 3 94 2" xfId="10600"/>
    <cellStyle name="Normal 31 2 3 94 2 2" xfId="10601"/>
    <cellStyle name="Normal 31 2 3 94 2 2 2" xfId="10602"/>
    <cellStyle name="Normal 31 2 3 94 2 3" xfId="10603"/>
    <cellStyle name="Normal 31 2 3 94 3" xfId="10604"/>
    <cellStyle name="Normal 31 2 3 94 3 2" xfId="10605"/>
    <cellStyle name="Normal 31 2 3 94 4" xfId="10606"/>
    <cellStyle name="Normal 31 2 3 94 5" xfId="10607"/>
    <cellStyle name="Normal 31 2 3 94 6" xfId="10608"/>
    <cellStyle name="Normal 31 2 3 94 7" xfId="10609"/>
    <cellStyle name="Normal 31 2 3 95" xfId="10610"/>
    <cellStyle name="Normal 31 2 3 95 2" xfId="10611"/>
    <cellStyle name="Normal 31 2 3 95 2 2" xfId="10612"/>
    <cellStyle name="Normal 31 2 3 95 2 2 2" xfId="10613"/>
    <cellStyle name="Normal 31 2 3 95 2 3" xfId="10614"/>
    <cellStyle name="Normal 31 2 3 95 3" xfId="10615"/>
    <cellStyle name="Normal 31 2 3 95 3 2" xfId="10616"/>
    <cellStyle name="Normal 31 2 3 95 4" xfId="10617"/>
    <cellStyle name="Normal 31 2 3 95 5" xfId="10618"/>
    <cellStyle name="Normal 31 2 3 95 6" xfId="10619"/>
    <cellStyle name="Normal 31 2 3 95 7" xfId="10620"/>
    <cellStyle name="Normal 31 2 3 96" xfId="10621"/>
    <cellStyle name="Normal 31 2 3 96 2" xfId="10622"/>
    <cellStyle name="Normal 31 2 3 96 2 2" xfId="10623"/>
    <cellStyle name="Normal 31 2 3 96 2 2 2" xfId="10624"/>
    <cellStyle name="Normal 31 2 3 96 2 3" xfId="10625"/>
    <cellStyle name="Normal 31 2 3 96 3" xfId="10626"/>
    <cellStyle name="Normal 31 2 3 96 3 2" xfId="10627"/>
    <cellStyle name="Normal 31 2 3 96 4" xfId="10628"/>
    <cellStyle name="Normal 31 2 3 96 5" xfId="10629"/>
    <cellStyle name="Normal 31 2 3 96 6" xfId="10630"/>
    <cellStyle name="Normal 31 2 3 96 7" xfId="10631"/>
    <cellStyle name="Normal 31 2 3 97" xfId="10632"/>
    <cellStyle name="Normal 31 2 3 97 2" xfId="10633"/>
    <cellStyle name="Normal 31 2 3 97 2 2" xfId="10634"/>
    <cellStyle name="Normal 31 2 3 97 2 2 2" xfId="10635"/>
    <cellStyle name="Normal 31 2 3 97 2 3" xfId="10636"/>
    <cellStyle name="Normal 31 2 3 97 3" xfId="10637"/>
    <cellStyle name="Normal 31 2 3 97 3 2" xfId="10638"/>
    <cellStyle name="Normal 31 2 3 97 4" xfId="10639"/>
    <cellStyle name="Normal 31 2 3 97 5" xfId="10640"/>
    <cellStyle name="Normal 31 2 3 97 6" xfId="10641"/>
    <cellStyle name="Normal 31 2 3 97 7" xfId="10642"/>
    <cellStyle name="Normal 31 2 3 98" xfId="10643"/>
    <cellStyle name="Normal 31 2 3 98 2" xfId="10644"/>
    <cellStyle name="Normal 31 2 3 98 2 2" xfId="10645"/>
    <cellStyle name="Normal 31 2 3 98 3" xfId="10646"/>
    <cellStyle name="Normal 31 2 3 99" xfId="10647"/>
    <cellStyle name="Normal 31 2 3 99 2" xfId="10648"/>
    <cellStyle name="Normal 31 2 30" xfId="10649"/>
    <cellStyle name="Normal 31 2 30 2" xfId="10650"/>
    <cellStyle name="Normal 31 2 30 2 2" xfId="10651"/>
    <cellStyle name="Normal 31 2 30 2 2 2" xfId="10652"/>
    <cellStyle name="Normal 31 2 30 2 3" xfId="10653"/>
    <cellStyle name="Normal 31 2 30 3" xfId="10654"/>
    <cellStyle name="Normal 31 2 30 3 2" xfId="10655"/>
    <cellStyle name="Normal 31 2 30 4" xfId="10656"/>
    <cellStyle name="Normal 31 2 30 5" xfId="10657"/>
    <cellStyle name="Normal 31 2 30 6" xfId="10658"/>
    <cellStyle name="Normal 31 2 30 7" xfId="10659"/>
    <cellStyle name="Normal 31 2 31" xfId="10660"/>
    <cellStyle name="Normal 31 2 31 2" xfId="10661"/>
    <cellStyle name="Normal 31 2 31 2 2" xfId="10662"/>
    <cellStyle name="Normal 31 2 31 2 2 2" xfId="10663"/>
    <cellStyle name="Normal 31 2 31 2 3" xfId="10664"/>
    <cellStyle name="Normal 31 2 31 3" xfId="10665"/>
    <cellStyle name="Normal 31 2 31 3 2" xfId="10666"/>
    <cellStyle name="Normal 31 2 31 4" xfId="10667"/>
    <cellStyle name="Normal 31 2 31 5" xfId="10668"/>
    <cellStyle name="Normal 31 2 31 6" xfId="10669"/>
    <cellStyle name="Normal 31 2 31 7" xfId="10670"/>
    <cellStyle name="Normal 31 2 32" xfId="10671"/>
    <cellStyle name="Normal 31 2 32 2" xfId="10672"/>
    <cellStyle name="Normal 31 2 32 2 2" xfId="10673"/>
    <cellStyle name="Normal 31 2 32 2 2 2" xfId="10674"/>
    <cellStyle name="Normal 31 2 32 2 3" xfId="10675"/>
    <cellStyle name="Normal 31 2 32 3" xfId="10676"/>
    <cellStyle name="Normal 31 2 32 3 2" xfId="10677"/>
    <cellStyle name="Normal 31 2 32 4" xfId="10678"/>
    <cellStyle name="Normal 31 2 32 5" xfId="10679"/>
    <cellStyle name="Normal 31 2 32 6" xfId="10680"/>
    <cellStyle name="Normal 31 2 32 7" xfId="10681"/>
    <cellStyle name="Normal 31 2 33" xfId="10682"/>
    <cellStyle name="Normal 31 2 33 2" xfId="10683"/>
    <cellStyle name="Normal 31 2 33 2 2" xfId="10684"/>
    <cellStyle name="Normal 31 2 33 2 2 2" xfId="10685"/>
    <cellStyle name="Normal 31 2 33 2 3" xfId="10686"/>
    <cellStyle name="Normal 31 2 33 3" xfId="10687"/>
    <cellStyle name="Normal 31 2 33 3 2" xfId="10688"/>
    <cellStyle name="Normal 31 2 33 4" xfId="10689"/>
    <cellStyle name="Normal 31 2 33 5" xfId="10690"/>
    <cellStyle name="Normal 31 2 33 6" xfId="10691"/>
    <cellStyle name="Normal 31 2 33 7" xfId="10692"/>
    <cellStyle name="Normal 31 2 34" xfId="10693"/>
    <cellStyle name="Normal 31 2 34 2" xfId="10694"/>
    <cellStyle name="Normal 31 2 34 2 2" xfId="10695"/>
    <cellStyle name="Normal 31 2 34 2 2 2" xfId="10696"/>
    <cellStyle name="Normal 31 2 34 2 3" xfId="10697"/>
    <cellStyle name="Normal 31 2 34 3" xfId="10698"/>
    <cellStyle name="Normal 31 2 34 3 2" xfId="10699"/>
    <cellStyle name="Normal 31 2 34 4" xfId="10700"/>
    <cellStyle name="Normal 31 2 34 5" xfId="10701"/>
    <cellStyle name="Normal 31 2 34 6" xfId="10702"/>
    <cellStyle name="Normal 31 2 34 7" xfId="10703"/>
    <cellStyle name="Normal 31 2 35" xfId="10704"/>
    <cellStyle name="Normal 31 2 35 2" xfId="10705"/>
    <cellStyle name="Normal 31 2 35 2 2" xfId="10706"/>
    <cellStyle name="Normal 31 2 35 2 2 2" xfId="10707"/>
    <cellStyle name="Normal 31 2 35 2 3" xfId="10708"/>
    <cellStyle name="Normal 31 2 35 3" xfId="10709"/>
    <cellStyle name="Normal 31 2 35 3 2" xfId="10710"/>
    <cellStyle name="Normal 31 2 35 4" xfId="10711"/>
    <cellStyle name="Normal 31 2 35 5" xfId="10712"/>
    <cellStyle name="Normal 31 2 35 6" xfId="10713"/>
    <cellStyle name="Normal 31 2 35 7" xfId="10714"/>
    <cellStyle name="Normal 31 2 36" xfId="10715"/>
    <cellStyle name="Normal 31 2 36 2" xfId="10716"/>
    <cellStyle name="Normal 31 2 36 2 2" xfId="10717"/>
    <cellStyle name="Normal 31 2 36 2 2 2" xfId="10718"/>
    <cellStyle name="Normal 31 2 36 2 3" xfId="10719"/>
    <cellStyle name="Normal 31 2 36 3" xfId="10720"/>
    <cellStyle name="Normal 31 2 36 3 2" xfId="10721"/>
    <cellStyle name="Normal 31 2 36 4" xfId="10722"/>
    <cellStyle name="Normal 31 2 36 5" xfId="10723"/>
    <cellStyle name="Normal 31 2 36 6" xfId="10724"/>
    <cellStyle name="Normal 31 2 36 7" xfId="10725"/>
    <cellStyle name="Normal 31 2 37" xfId="10726"/>
    <cellStyle name="Normal 31 2 37 2" xfId="10727"/>
    <cellStyle name="Normal 31 2 37 2 2" xfId="10728"/>
    <cellStyle name="Normal 31 2 37 2 2 2" xfId="10729"/>
    <cellStyle name="Normal 31 2 37 2 3" xfId="10730"/>
    <cellStyle name="Normal 31 2 37 3" xfId="10731"/>
    <cellStyle name="Normal 31 2 37 3 2" xfId="10732"/>
    <cellStyle name="Normal 31 2 37 4" xfId="10733"/>
    <cellStyle name="Normal 31 2 37 5" xfId="10734"/>
    <cellStyle name="Normal 31 2 37 6" xfId="10735"/>
    <cellStyle name="Normal 31 2 37 7" xfId="10736"/>
    <cellStyle name="Normal 31 2 38" xfId="10737"/>
    <cellStyle name="Normal 31 2 38 2" xfId="10738"/>
    <cellStyle name="Normal 31 2 38 2 2" xfId="10739"/>
    <cellStyle name="Normal 31 2 38 2 2 2" xfId="10740"/>
    <cellStyle name="Normal 31 2 38 2 3" xfId="10741"/>
    <cellStyle name="Normal 31 2 38 3" xfId="10742"/>
    <cellStyle name="Normal 31 2 38 3 2" xfId="10743"/>
    <cellStyle name="Normal 31 2 38 4" xfId="10744"/>
    <cellStyle name="Normal 31 2 38 5" xfId="10745"/>
    <cellStyle name="Normal 31 2 38 6" xfId="10746"/>
    <cellStyle name="Normal 31 2 38 7" xfId="10747"/>
    <cellStyle name="Normal 31 2 39" xfId="10748"/>
    <cellStyle name="Normal 31 2 39 2" xfId="10749"/>
    <cellStyle name="Normal 31 2 39 2 2" xfId="10750"/>
    <cellStyle name="Normal 31 2 39 2 2 2" xfId="10751"/>
    <cellStyle name="Normal 31 2 39 2 3" xfId="10752"/>
    <cellStyle name="Normal 31 2 39 3" xfId="10753"/>
    <cellStyle name="Normal 31 2 39 3 2" xfId="10754"/>
    <cellStyle name="Normal 31 2 39 4" xfId="10755"/>
    <cellStyle name="Normal 31 2 39 5" xfId="10756"/>
    <cellStyle name="Normal 31 2 39 6" xfId="10757"/>
    <cellStyle name="Normal 31 2 39 7" xfId="10758"/>
    <cellStyle name="Normal 31 2 4" xfId="10759"/>
    <cellStyle name="Normal 31 2 4 10" xfId="10760"/>
    <cellStyle name="Normal 31 2 4 11" xfId="10761"/>
    <cellStyle name="Normal 31 2 4 12" xfId="10762"/>
    <cellStyle name="Normal 31 2 4 13" xfId="10763"/>
    <cellStyle name="Normal 31 2 4 13 2" xfId="10764"/>
    <cellStyle name="Normal 31 2 4 14" xfId="10765"/>
    <cellStyle name="Normal 31 2 4 2" xfId="10766"/>
    <cellStyle name="Normal 31 2 4 2 2" xfId="10767"/>
    <cellStyle name="Normal 31 2 4 2 3" xfId="10768"/>
    <cellStyle name="Normal 31 2 4 2 3 2" xfId="10769"/>
    <cellStyle name="Normal 31 2 4 2 3 2 2" xfId="10770"/>
    <cellStyle name="Normal 31 2 4 2 3 3" xfId="10771"/>
    <cellStyle name="Normal 31 2 4 2 4" xfId="10772"/>
    <cellStyle name="Normal 31 2 4 2 4 2" xfId="10773"/>
    <cellStyle name="Normal 31 2 4 2 5" xfId="10774"/>
    <cellStyle name="Normal 31 2 4 2 6" xfId="10775"/>
    <cellStyle name="Normal 31 2 4 2 7" xfId="10776"/>
    <cellStyle name="Normal 31 2 4 2 8" xfId="10777"/>
    <cellStyle name="Normal 31 2 4 3" xfId="10778"/>
    <cellStyle name="Normal 31 2 4 4" xfId="10779"/>
    <cellStyle name="Normal 31 2 4 5" xfId="10780"/>
    <cellStyle name="Normal 31 2 4 6" xfId="10781"/>
    <cellStyle name="Normal 31 2 4 7" xfId="10782"/>
    <cellStyle name="Normal 31 2 4 8" xfId="10783"/>
    <cellStyle name="Normal 31 2 4 9" xfId="10784"/>
    <cellStyle name="Normal 31 2 40" xfId="10785"/>
    <cellStyle name="Normal 31 2 40 2" xfId="10786"/>
    <cellStyle name="Normal 31 2 40 2 2" xfId="10787"/>
    <cellStyle name="Normal 31 2 40 2 2 2" xfId="10788"/>
    <cellStyle name="Normal 31 2 40 2 3" xfId="10789"/>
    <cellStyle name="Normal 31 2 40 3" xfId="10790"/>
    <cellStyle name="Normal 31 2 40 3 2" xfId="10791"/>
    <cellStyle name="Normal 31 2 40 4" xfId="10792"/>
    <cellStyle name="Normal 31 2 40 5" xfId="10793"/>
    <cellStyle name="Normal 31 2 40 6" xfId="10794"/>
    <cellStyle name="Normal 31 2 40 7" xfId="10795"/>
    <cellStyle name="Normal 31 2 41" xfId="10796"/>
    <cellStyle name="Normal 31 2 41 2" xfId="10797"/>
    <cellStyle name="Normal 31 2 41 2 2" xfId="10798"/>
    <cellStyle name="Normal 31 2 41 2 2 2" xfId="10799"/>
    <cellStyle name="Normal 31 2 41 2 3" xfId="10800"/>
    <cellStyle name="Normal 31 2 41 3" xfId="10801"/>
    <cellStyle name="Normal 31 2 41 3 2" xfId="10802"/>
    <cellStyle name="Normal 31 2 41 4" xfId="10803"/>
    <cellStyle name="Normal 31 2 41 5" xfId="10804"/>
    <cellStyle name="Normal 31 2 41 6" xfId="10805"/>
    <cellStyle name="Normal 31 2 41 7" xfId="10806"/>
    <cellStyle name="Normal 31 2 42" xfId="10807"/>
    <cellStyle name="Normal 31 2 42 2" xfId="10808"/>
    <cellStyle name="Normal 31 2 42 2 2" xfId="10809"/>
    <cellStyle name="Normal 31 2 42 2 2 2" xfId="10810"/>
    <cellStyle name="Normal 31 2 42 2 3" xfId="10811"/>
    <cellStyle name="Normal 31 2 42 3" xfId="10812"/>
    <cellStyle name="Normal 31 2 42 3 2" xfId="10813"/>
    <cellStyle name="Normal 31 2 42 4" xfId="10814"/>
    <cellStyle name="Normal 31 2 42 5" xfId="10815"/>
    <cellStyle name="Normal 31 2 42 6" xfId="10816"/>
    <cellStyle name="Normal 31 2 42 7" xfId="10817"/>
    <cellStyle name="Normal 31 2 43" xfId="10818"/>
    <cellStyle name="Normal 31 2 43 2" xfId="10819"/>
    <cellStyle name="Normal 31 2 43 2 2" xfId="10820"/>
    <cellStyle name="Normal 31 2 43 2 2 2" xfId="10821"/>
    <cellStyle name="Normal 31 2 43 2 3" xfId="10822"/>
    <cellStyle name="Normal 31 2 43 3" xfId="10823"/>
    <cellStyle name="Normal 31 2 43 3 2" xfId="10824"/>
    <cellStyle name="Normal 31 2 43 4" xfId="10825"/>
    <cellStyle name="Normal 31 2 43 5" xfId="10826"/>
    <cellStyle name="Normal 31 2 43 6" xfId="10827"/>
    <cellStyle name="Normal 31 2 43 7" xfId="10828"/>
    <cellStyle name="Normal 31 2 44" xfId="10829"/>
    <cellStyle name="Normal 31 2 44 2" xfId="10830"/>
    <cellStyle name="Normal 31 2 44 2 2" xfId="10831"/>
    <cellStyle name="Normal 31 2 44 2 2 2" xfId="10832"/>
    <cellStyle name="Normal 31 2 44 2 3" xfId="10833"/>
    <cellStyle name="Normal 31 2 44 3" xfId="10834"/>
    <cellStyle name="Normal 31 2 44 3 2" xfId="10835"/>
    <cellStyle name="Normal 31 2 44 4" xfId="10836"/>
    <cellStyle name="Normal 31 2 44 5" xfId="10837"/>
    <cellStyle name="Normal 31 2 44 6" xfId="10838"/>
    <cellStyle name="Normal 31 2 44 7" xfId="10839"/>
    <cellStyle name="Normal 31 2 45" xfId="10840"/>
    <cellStyle name="Normal 31 2 45 2" xfId="10841"/>
    <cellStyle name="Normal 31 2 45 2 2" xfId="10842"/>
    <cellStyle name="Normal 31 2 45 2 2 2" xfId="10843"/>
    <cellStyle name="Normal 31 2 45 2 3" xfId="10844"/>
    <cellStyle name="Normal 31 2 45 3" xfId="10845"/>
    <cellStyle name="Normal 31 2 45 3 2" xfId="10846"/>
    <cellStyle name="Normal 31 2 45 4" xfId="10847"/>
    <cellStyle name="Normal 31 2 45 5" xfId="10848"/>
    <cellStyle name="Normal 31 2 45 6" xfId="10849"/>
    <cellStyle name="Normal 31 2 45 7" xfId="10850"/>
    <cellStyle name="Normal 31 2 46" xfId="10851"/>
    <cellStyle name="Normal 31 2 46 2" xfId="10852"/>
    <cellStyle name="Normal 31 2 46 2 2" xfId="10853"/>
    <cellStyle name="Normal 31 2 46 2 2 2" xfId="10854"/>
    <cellStyle name="Normal 31 2 46 2 3" xfId="10855"/>
    <cellStyle name="Normal 31 2 46 3" xfId="10856"/>
    <cellStyle name="Normal 31 2 46 3 2" xfId="10857"/>
    <cellStyle name="Normal 31 2 46 4" xfId="10858"/>
    <cellStyle name="Normal 31 2 46 5" xfId="10859"/>
    <cellStyle name="Normal 31 2 46 6" xfId="10860"/>
    <cellStyle name="Normal 31 2 46 7" xfId="10861"/>
    <cellStyle name="Normal 31 2 47" xfId="10862"/>
    <cellStyle name="Normal 31 2 47 2" xfId="10863"/>
    <cellStyle name="Normal 31 2 47 2 2" xfId="10864"/>
    <cellStyle name="Normal 31 2 47 2 2 2" xfId="10865"/>
    <cellStyle name="Normal 31 2 47 2 3" xfId="10866"/>
    <cellStyle name="Normal 31 2 47 3" xfId="10867"/>
    <cellStyle name="Normal 31 2 47 3 2" xfId="10868"/>
    <cellStyle name="Normal 31 2 47 4" xfId="10869"/>
    <cellStyle name="Normal 31 2 47 5" xfId="10870"/>
    <cellStyle name="Normal 31 2 47 6" xfId="10871"/>
    <cellStyle name="Normal 31 2 47 7" xfId="10872"/>
    <cellStyle name="Normal 31 2 48" xfId="10873"/>
    <cellStyle name="Normal 31 2 48 2" xfId="10874"/>
    <cellStyle name="Normal 31 2 48 2 2" xfId="10875"/>
    <cellStyle name="Normal 31 2 48 2 2 2" xfId="10876"/>
    <cellStyle name="Normal 31 2 48 2 3" xfId="10877"/>
    <cellStyle name="Normal 31 2 48 3" xfId="10878"/>
    <cellStyle name="Normal 31 2 48 3 2" xfId="10879"/>
    <cellStyle name="Normal 31 2 48 4" xfId="10880"/>
    <cellStyle name="Normal 31 2 48 5" xfId="10881"/>
    <cellStyle name="Normal 31 2 48 6" xfId="10882"/>
    <cellStyle name="Normal 31 2 48 7" xfId="10883"/>
    <cellStyle name="Normal 31 2 49" xfId="10884"/>
    <cellStyle name="Normal 31 2 49 2" xfId="10885"/>
    <cellStyle name="Normal 31 2 49 2 2" xfId="10886"/>
    <cellStyle name="Normal 31 2 49 2 2 2" xfId="10887"/>
    <cellStyle name="Normal 31 2 49 2 3" xfId="10888"/>
    <cellStyle name="Normal 31 2 49 3" xfId="10889"/>
    <cellStyle name="Normal 31 2 49 3 2" xfId="10890"/>
    <cellStyle name="Normal 31 2 49 4" xfId="10891"/>
    <cellStyle name="Normal 31 2 49 5" xfId="10892"/>
    <cellStyle name="Normal 31 2 49 6" xfId="10893"/>
    <cellStyle name="Normal 31 2 49 7" xfId="10894"/>
    <cellStyle name="Normal 31 2 5" xfId="10895"/>
    <cellStyle name="Normal 31 2 5 10" xfId="10896"/>
    <cellStyle name="Normal 31 2 5 11" xfId="10897"/>
    <cellStyle name="Normal 31 2 5 12" xfId="10898"/>
    <cellStyle name="Normal 31 2 5 13" xfId="10899"/>
    <cellStyle name="Normal 31 2 5 13 2" xfId="10900"/>
    <cellStyle name="Normal 31 2 5 14" xfId="10901"/>
    <cellStyle name="Normal 31 2 5 2" xfId="10902"/>
    <cellStyle name="Normal 31 2 5 2 2" xfId="10903"/>
    <cellStyle name="Normal 31 2 5 2 3" xfId="10904"/>
    <cellStyle name="Normal 31 2 5 2 3 2" xfId="10905"/>
    <cellStyle name="Normal 31 2 5 2 3 2 2" xfId="10906"/>
    <cellStyle name="Normal 31 2 5 2 3 3" xfId="10907"/>
    <cellStyle name="Normal 31 2 5 2 4" xfId="10908"/>
    <cellStyle name="Normal 31 2 5 2 4 2" xfId="10909"/>
    <cellStyle name="Normal 31 2 5 2 5" xfId="10910"/>
    <cellStyle name="Normal 31 2 5 2 6" xfId="10911"/>
    <cellStyle name="Normal 31 2 5 2 7" xfId="10912"/>
    <cellStyle name="Normal 31 2 5 2 8" xfId="10913"/>
    <cellStyle name="Normal 31 2 5 3" xfId="10914"/>
    <cellStyle name="Normal 31 2 5 4" xfId="10915"/>
    <cellStyle name="Normal 31 2 5 5" xfId="10916"/>
    <cellStyle name="Normal 31 2 5 6" xfId="10917"/>
    <cellStyle name="Normal 31 2 5 7" xfId="10918"/>
    <cellStyle name="Normal 31 2 5 8" xfId="10919"/>
    <cellStyle name="Normal 31 2 5 9" xfId="10920"/>
    <cellStyle name="Normal 31 2 50" xfId="10921"/>
    <cellStyle name="Normal 31 2 50 2" xfId="10922"/>
    <cellStyle name="Normal 31 2 50 2 2" xfId="10923"/>
    <cellStyle name="Normal 31 2 50 2 2 2" xfId="10924"/>
    <cellStyle name="Normal 31 2 50 2 3" xfId="10925"/>
    <cellStyle name="Normal 31 2 50 3" xfId="10926"/>
    <cellStyle name="Normal 31 2 50 3 2" xfId="10927"/>
    <cellStyle name="Normal 31 2 50 4" xfId="10928"/>
    <cellStyle name="Normal 31 2 50 5" xfId="10929"/>
    <cellStyle name="Normal 31 2 50 6" xfId="10930"/>
    <cellStyle name="Normal 31 2 50 7" xfId="10931"/>
    <cellStyle name="Normal 31 2 51" xfId="10932"/>
    <cellStyle name="Normal 31 2 51 2" xfId="10933"/>
    <cellStyle name="Normal 31 2 51 2 2" xfId="10934"/>
    <cellStyle name="Normal 31 2 51 2 2 2" xfId="10935"/>
    <cellStyle name="Normal 31 2 51 2 3" xfId="10936"/>
    <cellStyle name="Normal 31 2 51 3" xfId="10937"/>
    <cellStyle name="Normal 31 2 51 3 2" xfId="10938"/>
    <cellStyle name="Normal 31 2 51 4" xfId="10939"/>
    <cellStyle name="Normal 31 2 51 5" xfId="10940"/>
    <cellStyle name="Normal 31 2 51 6" xfId="10941"/>
    <cellStyle name="Normal 31 2 51 7" xfId="10942"/>
    <cellStyle name="Normal 31 2 52" xfId="10943"/>
    <cellStyle name="Normal 31 2 52 2" xfId="10944"/>
    <cellStyle name="Normal 31 2 52 2 2" xfId="10945"/>
    <cellStyle name="Normal 31 2 52 2 2 2" xfId="10946"/>
    <cellStyle name="Normal 31 2 52 2 3" xfId="10947"/>
    <cellStyle name="Normal 31 2 52 3" xfId="10948"/>
    <cellStyle name="Normal 31 2 52 3 2" xfId="10949"/>
    <cellStyle name="Normal 31 2 52 4" xfId="10950"/>
    <cellStyle name="Normal 31 2 52 5" xfId="10951"/>
    <cellStyle name="Normal 31 2 52 6" xfId="10952"/>
    <cellStyle name="Normal 31 2 52 7" xfId="10953"/>
    <cellStyle name="Normal 31 2 53" xfId="10954"/>
    <cellStyle name="Normal 31 2 53 2" xfId="10955"/>
    <cellStyle name="Normal 31 2 53 2 2" xfId="10956"/>
    <cellStyle name="Normal 31 2 53 2 2 2" xfId="10957"/>
    <cellStyle name="Normal 31 2 53 2 3" xfId="10958"/>
    <cellStyle name="Normal 31 2 53 3" xfId="10959"/>
    <cellStyle name="Normal 31 2 53 3 2" xfId="10960"/>
    <cellStyle name="Normal 31 2 53 4" xfId="10961"/>
    <cellStyle name="Normal 31 2 53 5" xfId="10962"/>
    <cellStyle name="Normal 31 2 53 6" xfId="10963"/>
    <cellStyle name="Normal 31 2 53 7" xfId="10964"/>
    <cellStyle name="Normal 31 2 54" xfId="10965"/>
    <cellStyle name="Normal 31 2 54 2" xfId="10966"/>
    <cellStyle name="Normal 31 2 54 2 2" xfId="10967"/>
    <cellStyle name="Normal 31 2 54 2 2 2" xfId="10968"/>
    <cellStyle name="Normal 31 2 54 2 3" xfId="10969"/>
    <cellStyle name="Normal 31 2 54 3" xfId="10970"/>
    <cellStyle name="Normal 31 2 54 3 2" xfId="10971"/>
    <cellStyle name="Normal 31 2 54 4" xfId="10972"/>
    <cellStyle name="Normal 31 2 54 5" xfId="10973"/>
    <cellStyle name="Normal 31 2 54 6" xfId="10974"/>
    <cellStyle name="Normal 31 2 54 7" xfId="10975"/>
    <cellStyle name="Normal 31 2 55" xfId="10976"/>
    <cellStyle name="Normal 31 2 55 2" xfId="10977"/>
    <cellStyle name="Normal 31 2 55 2 2" xfId="10978"/>
    <cellStyle name="Normal 31 2 55 2 2 2" xfId="10979"/>
    <cellStyle name="Normal 31 2 55 2 3" xfId="10980"/>
    <cellStyle name="Normal 31 2 55 3" xfId="10981"/>
    <cellStyle name="Normal 31 2 55 3 2" xfId="10982"/>
    <cellStyle name="Normal 31 2 55 4" xfId="10983"/>
    <cellStyle name="Normal 31 2 55 5" xfId="10984"/>
    <cellStyle name="Normal 31 2 55 6" xfId="10985"/>
    <cellStyle name="Normal 31 2 55 7" xfId="10986"/>
    <cellStyle name="Normal 31 2 56" xfId="10987"/>
    <cellStyle name="Normal 31 2 56 2" xfId="10988"/>
    <cellStyle name="Normal 31 2 56 2 2" xfId="10989"/>
    <cellStyle name="Normal 31 2 56 2 2 2" xfId="10990"/>
    <cellStyle name="Normal 31 2 56 2 3" xfId="10991"/>
    <cellStyle name="Normal 31 2 56 3" xfId="10992"/>
    <cellStyle name="Normal 31 2 56 3 2" xfId="10993"/>
    <cellStyle name="Normal 31 2 56 4" xfId="10994"/>
    <cellStyle name="Normal 31 2 56 5" xfId="10995"/>
    <cellStyle name="Normal 31 2 56 6" xfId="10996"/>
    <cellStyle name="Normal 31 2 56 7" xfId="10997"/>
    <cellStyle name="Normal 31 2 57" xfId="10998"/>
    <cellStyle name="Normal 31 2 57 2" xfId="10999"/>
    <cellStyle name="Normal 31 2 57 2 2" xfId="11000"/>
    <cellStyle name="Normal 31 2 57 2 2 2" xfId="11001"/>
    <cellStyle name="Normal 31 2 57 2 3" xfId="11002"/>
    <cellStyle name="Normal 31 2 57 3" xfId="11003"/>
    <cellStyle name="Normal 31 2 57 3 2" xfId="11004"/>
    <cellStyle name="Normal 31 2 57 4" xfId="11005"/>
    <cellStyle name="Normal 31 2 57 5" xfId="11006"/>
    <cellStyle name="Normal 31 2 57 6" xfId="11007"/>
    <cellStyle name="Normal 31 2 57 7" xfId="11008"/>
    <cellStyle name="Normal 31 2 58" xfId="11009"/>
    <cellStyle name="Normal 31 2 58 2" xfId="11010"/>
    <cellStyle name="Normal 31 2 58 2 2" xfId="11011"/>
    <cellStyle name="Normal 31 2 58 2 2 2" xfId="11012"/>
    <cellStyle name="Normal 31 2 58 2 3" xfId="11013"/>
    <cellStyle name="Normal 31 2 58 3" xfId="11014"/>
    <cellStyle name="Normal 31 2 58 3 2" xfId="11015"/>
    <cellStyle name="Normal 31 2 58 4" xfId="11016"/>
    <cellStyle name="Normal 31 2 58 5" xfId="11017"/>
    <cellStyle name="Normal 31 2 58 6" xfId="11018"/>
    <cellStyle name="Normal 31 2 58 7" xfId="11019"/>
    <cellStyle name="Normal 31 2 59" xfId="11020"/>
    <cellStyle name="Normal 31 2 59 2" xfId="11021"/>
    <cellStyle name="Normal 31 2 59 2 2" xfId="11022"/>
    <cellStyle name="Normal 31 2 59 2 2 2" xfId="11023"/>
    <cellStyle name="Normal 31 2 59 2 3" xfId="11024"/>
    <cellStyle name="Normal 31 2 59 3" xfId="11025"/>
    <cellStyle name="Normal 31 2 59 3 2" xfId="11026"/>
    <cellStyle name="Normal 31 2 59 4" xfId="11027"/>
    <cellStyle name="Normal 31 2 59 5" xfId="11028"/>
    <cellStyle name="Normal 31 2 59 6" xfId="11029"/>
    <cellStyle name="Normal 31 2 59 7" xfId="11030"/>
    <cellStyle name="Normal 31 2 6" xfId="11031"/>
    <cellStyle name="Normal 31 2 6 10" xfId="11032"/>
    <cellStyle name="Normal 31 2 6 10 2" xfId="11033"/>
    <cellStyle name="Normal 31 2 6 10 2 2" xfId="11034"/>
    <cellStyle name="Normal 31 2 6 10 2 2 2" xfId="11035"/>
    <cellStyle name="Normal 31 2 6 10 2 3" xfId="11036"/>
    <cellStyle name="Normal 31 2 6 10 3" xfId="11037"/>
    <cellStyle name="Normal 31 2 6 10 3 2" xfId="11038"/>
    <cellStyle name="Normal 31 2 6 10 4" xfId="11039"/>
    <cellStyle name="Normal 31 2 6 10 5" xfId="11040"/>
    <cellStyle name="Normal 31 2 6 10 6" xfId="11041"/>
    <cellStyle name="Normal 31 2 6 10 7" xfId="11042"/>
    <cellStyle name="Normal 31 2 6 11" xfId="11043"/>
    <cellStyle name="Normal 31 2 6 11 2" xfId="11044"/>
    <cellStyle name="Normal 31 2 6 11 2 2" xfId="11045"/>
    <cellStyle name="Normal 31 2 6 11 2 2 2" xfId="11046"/>
    <cellStyle name="Normal 31 2 6 11 2 3" xfId="11047"/>
    <cellStyle name="Normal 31 2 6 11 3" xfId="11048"/>
    <cellStyle name="Normal 31 2 6 11 3 2" xfId="11049"/>
    <cellStyle name="Normal 31 2 6 11 4" xfId="11050"/>
    <cellStyle name="Normal 31 2 6 11 5" xfId="11051"/>
    <cellStyle name="Normal 31 2 6 11 6" xfId="11052"/>
    <cellStyle name="Normal 31 2 6 11 7" xfId="11053"/>
    <cellStyle name="Normal 31 2 6 12" xfId="11054"/>
    <cellStyle name="Normal 31 2 6 12 2" xfId="11055"/>
    <cellStyle name="Normal 31 2 6 12 2 2" xfId="11056"/>
    <cellStyle name="Normal 31 2 6 12 2 2 2" xfId="11057"/>
    <cellStyle name="Normal 31 2 6 12 2 3" xfId="11058"/>
    <cellStyle name="Normal 31 2 6 12 3" xfId="11059"/>
    <cellStyle name="Normal 31 2 6 12 3 2" xfId="11060"/>
    <cellStyle name="Normal 31 2 6 12 4" xfId="11061"/>
    <cellStyle name="Normal 31 2 6 12 5" xfId="11062"/>
    <cellStyle name="Normal 31 2 6 12 6" xfId="11063"/>
    <cellStyle name="Normal 31 2 6 12 7" xfId="11064"/>
    <cellStyle name="Normal 31 2 6 13" xfId="11065"/>
    <cellStyle name="Normal 31 2 6 13 2" xfId="11066"/>
    <cellStyle name="Normal 31 2 6 13 2 2" xfId="11067"/>
    <cellStyle name="Normal 31 2 6 13 3" xfId="11068"/>
    <cellStyle name="Normal 31 2 6 14" xfId="11069"/>
    <cellStyle name="Normal 31 2 6 14 2" xfId="11070"/>
    <cellStyle name="Normal 31 2 6 15" xfId="11071"/>
    <cellStyle name="Normal 31 2 6 16" xfId="11072"/>
    <cellStyle name="Normal 31 2 6 17" xfId="11073"/>
    <cellStyle name="Normal 31 2 6 18" xfId="11074"/>
    <cellStyle name="Normal 31 2 6 2" xfId="11075"/>
    <cellStyle name="Normal 31 2 6 2 2" xfId="11076"/>
    <cellStyle name="Normal 31 2 6 2 2 2" xfId="11077"/>
    <cellStyle name="Normal 31 2 6 2 2 2 2" xfId="11078"/>
    <cellStyle name="Normal 31 2 6 2 2 3" xfId="11079"/>
    <cellStyle name="Normal 31 2 6 2 3" xfId="11080"/>
    <cellStyle name="Normal 31 2 6 2 3 2" xfId="11081"/>
    <cellStyle name="Normal 31 2 6 2 4" xfId="11082"/>
    <cellStyle name="Normal 31 2 6 2 5" xfId="11083"/>
    <cellStyle name="Normal 31 2 6 2 6" xfId="11084"/>
    <cellStyle name="Normal 31 2 6 2 7" xfId="11085"/>
    <cellStyle name="Normal 31 2 6 3" xfId="11086"/>
    <cellStyle name="Normal 31 2 6 3 2" xfId="11087"/>
    <cellStyle name="Normal 31 2 6 3 2 2" xfId="11088"/>
    <cellStyle name="Normal 31 2 6 3 2 2 2" xfId="11089"/>
    <cellStyle name="Normal 31 2 6 3 2 3" xfId="11090"/>
    <cellStyle name="Normal 31 2 6 3 3" xfId="11091"/>
    <cellStyle name="Normal 31 2 6 3 3 2" xfId="11092"/>
    <cellStyle name="Normal 31 2 6 3 4" xfId="11093"/>
    <cellStyle name="Normal 31 2 6 3 5" xfId="11094"/>
    <cellStyle name="Normal 31 2 6 3 6" xfId="11095"/>
    <cellStyle name="Normal 31 2 6 3 7" xfId="11096"/>
    <cellStyle name="Normal 31 2 6 4" xfId="11097"/>
    <cellStyle name="Normal 31 2 6 4 2" xfId="11098"/>
    <cellStyle name="Normal 31 2 6 4 2 2" xfId="11099"/>
    <cellStyle name="Normal 31 2 6 4 2 2 2" xfId="11100"/>
    <cellStyle name="Normal 31 2 6 4 2 3" xfId="11101"/>
    <cellStyle name="Normal 31 2 6 4 3" xfId="11102"/>
    <cellStyle name="Normal 31 2 6 4 3 2" xfId="11103"/>
    <cellStyle name="Normal 31 2 6 4 4" xfId="11104"/>
    <cellStyle name="Normal 31 2 6 4 5" xfId="11105"/>
    <cellStyle name="Normal 31 2 6 4 6" xfId="11106"/>
    <cellStyle name="Normal 31 2 6 4 7" xfId="11107"/>
    <cellStyle name="Normal 31 2 6 5" xfId="11108"/>
    <cellStyle name="Normal 31 2 6 5 2" xfId="11109"/>
    <cellStyle name="Normal 31 2 6 5 2 2" xfId="11110"/>
    <cellStyle name="Normal 31 2 6 5 2 2 2" xfId="11111"/>
    <cellStyle name="Normal 31 2 6 5 2 3" xfId="11112"/>
    <cellStyle name="Normal 31 2 6 5 3" xfId="11113"/>
    <cellStyle name="Normal 31 2 6 5 3 2" xfId="11114"/>
    <cellStyle name="Normal 31 2 6 5 4" xfId="11115"/>
    <cellStyle name="Normal 31 2 6 5 5" xfId="11116"/>
    <cellStyle name="Normal 31 2 6 5 6" xfId="11117"/>
    <cellStyle name="Normal 31 2 6 5 7" xfId="11118"/>
    <cellStyle name="Normal 31 2 6 6" xfId="11119"/>
    <cellStyle name="Normal 31 2 6 6 2" xfId="11120"/>
    <cellStyle name="Normal 31 2 6 6 2 2" xfId="11121"/>
    <cellStyle name="Normal 31 2 6 6 2 2 2" xfId="11122"/>
    <cellStyle name="Normal 31 2 6 6 2 3" xfId="11123"/>
    <cellStyle name="Normal 31 2 6 6 3" xfId="11124"/>
    <cellStyle name="Normal 31 2 6 6 3 2" xfId="11125"/>
    <cellStyle name="Normal 31 2 6 6 4" xfId="11126"/>
    <cellStyle name="Normal 31 2 6 6 5" xfId="11127"/>
    <cellStyle name="Normal 31 2 6 6 6" xfId="11128"/>
    <cellStyle name="Normal 31 2 6 6 7" xfId="11129"/>
    <cellStyle name="Normal 31 2 6 7" xfId="11130"/>
    <cellStyle name="Normal 31 2 6 7 2" xfId="11131"/>
    <cellStyle name="Normal 31 2 6 7 2 2" xfId="11132"/>
    <cellStyle name="Normal 31 2 6 7 2 2 2" xfId="11133"/>
    <cellStyle name="Normal 31 2 6 7 2 3" xfId="11134"/>
    <cellStyle name="Normal 31 2 6 7 3" xfId="11135"/>
    <cellStyle name="Normal 31 2 6 7 3 2" xfId="11136"/>
    <cellStyle name="Normal 31 2 6 7 4" xfId="11137"/>
    <cellStyle name="Normal 31 2 6 7 5" xfId="11138"/>
    <cellStyle name="Normal 31 2 6 7 6" xfId="11139"/>
    <cellStyle name="Normal 31 2 6 7 7" xfId="11140"/>
    <cellStyle name="Normal 31 2 6 8" xfId="11141"/>
    <cellStyle name="Normal 31 2 6 8 2" xfId="11142"/>
    <cellStyle name="Normal 31 2 6 8 2 2" xfId="11143"/>
    <cellStyle name="Normal 31 2 6 8 2 2 2" xfId="11144"/>
    <cellStyle name="Normal 31 2 6 8 2 3" xfId="11145"/>
    <cellStyle name="Normal 31 2 6 8 3" xfId="11146"/>
    <cellStyle name="Normal 31 2 6 8 3 2" xfId="11147"/>
    <cellStyle name="Normal 31 2 6 8 4" xfId="11148"/>
    <cellStyle name="Normal 31 2 6 8 5" xfId="11149"/>
    <cellStyle name="Normal 31 2 6 8 6" xfId="11150"/>
    <cellStyle name="Normal 31 2 6 8 7" xfId="11151"/>
    <cellStyle name="Normal 31 2 6 9" xfId="11152"/>
    <cellStyle name="Normal 31 2 6 9 2" xfId="11153"/>
    <cellStyle name="Normal 31 2 6 9 2 2" xfId="11154"/>
    <cellStyle name="Normal 31 2 6 9 2 2 2" xfId="11155"/>
    <cellStyle name="Normal 31 2 6 9 2 3" xfId="11156"/>
    <cellStyle name="Normal 31 2 6 9 3" xfId="11157"/>
    <cellStyle name="Normal 31 2 6 9 3 2" xfId="11158"/>
    <cellStyle name="Normal 31 2 6 9 4" xfId="11159"/>
    <cellStyle name="Normal 31 2 6 9 5" xfId="11160"/>
    <cellStyle name="Normal 31 2 6 9 6" xfId="11161"/>
    <cellStyle name="Normal 31 2 6 9 7" xfId="11162"/>
    <cellStyle name="Normal 31 2 60" xfId="11163"/>
    <cellStyle name="Normal 31 2 60 2" xfId="11164"/>
    <cellStyle name="Normal 31 2 60 2 2" xfId="11165"/>
    <cellStyle name="Normal 31 2 60 2 2 2" xfId="11166"/>
    <cellStyle name="Normal 31 2 60 2 3" xfId="11167"/>
    <cellStyle name="Normal 31 2 60 3" xfId="11168"/>
    <cellStyle name="Normal 31 2 60 3 2" xfId="11169"/>
    <cellStyle name="Normal 31 2 60 4" xfId="11170"/>
    <cellStyle name="Normal 31 2 60 5" xfId="11171"/>
    <cellStyle name="Normal 31 2 60 6" xfId="11172"/>
    <cellStyle name="Normal 31 2 60 7" xfId="11173"/>
    <cellStyle name="Normal 31 2 61" xfId="11174"/>
    <cellStyle name="Normal 31 2 61 2" xfId="11175"/>
    <cellStyle name="Normal 31 2 61 2 2" xfId="11176"/>
    <cellStyle name="Normal 31 2 61 2 2 2" xfId="11177"/>
    <cellStyle name="Normal 31 2 61 2 3" xfId="11178"/>
    <cellStyle name="Normal 31 2 61 3" xfId="11179"/>
    <cellStyle name="Normal 31 2 61 3 2" xfId="11180"/>
    <cellStyle name="Normal 31 2 61 4" xfId="11181"/>
    <cellStyle name="Normal 31 2 61 5" xfId="11182"/>
    <cellStyle name="Normal 31 2 61 6" xfId="11183"/>
    <cellStyle name="Normal 31 2 61 7" xfId="11184"/>
    <cellStyle name="Normal 31 2 62" xfId="11185"/>
    <cellStyle name="Normal 31 2 62 2" xfId="11186"/>
    <cellStyle name="Normal 31 2 62 2 2" xfId="11187"/>
    <cellStyle name="Normal 31 2 62 2 2 2" xfId="11188"/>
    <cellStyle name="Normal 31 2 62 2 3" xfId="11189"/>
    <cellStyle name="Normal 31 2 62 3" xfId="11190"/>
    <cellStyle name="Normal 31 2 62 3 2" xfId="11191"/>
    <cellStyle name="Normal 31 2 62 4" xfId="11192"/>
    <cellStyle name="Normal 31 2 62 5" xfId="11193"/>
    <cellStyle name="Normal 31 2 62 6" xfId="11194"/>
    <cellStyle name="Normal 31 2 62 7" xfId="11195"/>
    <cellStyle name="Normal 31 2 63" xfId="11196"/>
    <cellStyle name="Normal 31 2 63 2" xfId="11197"/>
    <cellStyle name="Normal 31 2 63 2 2" xfId="11198"/>
    <cellStyle name="Normal 31 2 63 2 2 2" xfId="11199"/>
    <cellStyle name="Normal 31 2 63 2 3" xfId="11200"/>
    <cellStyle name="Normal 31 2 63 3" xfId="11201"/>
    <cellStyle name="Normal 31 2 63 3 2" xfId="11202"/>
    <cellStyle name="Normal 31 2 63 4" xfId="11203"/>
    <cellStyle name="Normal 31 2 63 5" xfId="11204"/>
    <cellStyle name="Normal 31 2 63 6" xfId="11205"/>
    <cellStyle name="Normal 31 2 63 7" xfId="11206"/>
    <cellStyle name="Normal 31 2 64" xfId="11207"/>
    <cellStyle name="Normal 31 2 64 2" xfId="11208"/>
    <cellStyle name="Normal 31 2 64 2 2" xfId="11209"/>
    <cellStyle name="Normal 31 2 64 2 2 2" xfId="11210"/>
    <cellStyle name="Normal 31 2 64 2 3" xfId="11211"/>
    <cellStyle name="Normal 31 2 64 3" xfId="11212"/>
    <cellStyle name="Normal 31 2 64 3 2" xfId="11213"/>
    <cellStyle name="Normal 31 2 64 4" xfId="11214"/>
    <cellStyle name="Normal 31 2 64 5" xfId="11215"/>
    <cellStyle name="Normal 31 2 64 6" xfId="11216"/>
    <cellStyle name="Normal 31 2 64 7" xfId="11217"/>
    <cellStyle name="Normal 31 2 65" xfId="11218"/>
    <cellStyle name="Normal 31 2 65 2" xfId="11219"/>
    <cellStyle name="Normal 31 2 65 2 2" xfId="11220"/>
    <cellStyle name="Normal 31 2 65 2 2 2" xfId="11221"/>
    <cellStyle name="Normal 31 2 65 2 3" xfId="11222"/>
    <cellStyle name="Normal 31 2 65 3" xfId="11223"/>
    <cellStyle name="Normal 31 2 65 3 2" xfId="11224"/>
    <cellStyle name="Normal 31 2 65 4" xfId="11225"/>
    <cellStyle name="Normal 31 2 65 5" xfId="11226"/>
    <cellStyle name="Normal 31 2 65 6" xfId="11227"/>
    <cellStyle name="Normal 31 2 65 7" xfId="11228"/>
    <cellStyle name="Normal 31 2 66" xfId="11229"/>
    <cellStyle name="Normal 31 2 66 2" xfId="11230"/>
    <cellStyle name="Normal 31 2 66 2 2" xfId="11231"/>
    <cellStyle name="Normal 31 2 66 2 2 2" xfId="11232"/>
    <cellStyle name="Normal 31 2 66 2 3" xfId="11233"/>
    <cellStyle name="Normal 31 2 66 3" xfId="11234"/>
    <cellStyle name="Normal 31 2 66 3 2" xfId="11235"/>
    <cellStyle name="Normal 31 2 66 4" xfId="11236"/>
    <cellStyle name="Normal 31 2 66 5" xfId="11237"/>
    <cellStyle name="Normal 31 2 66 6" xfId="11238"/>
    <cellStyle name="Normal 31 2 66 7" xfId="11239"/>
    <cellStyle name="Normal 31 2 67" xfId="11240"/>
    <cellStyle name="Normal 31 2 67 2" xfId="11241"/>
    <cellStyle name="Normal 31 2 67 2 2" xfId="11242"/>
    <cellStyle name="Normal 31 2 67 2 2 2" xfId="11243"/>
    <cellStyle name="Normal 31 2 67 2 3" xfId="11244"/>
    <cellStyle name="Normal 31 2 67 3" xfId="11245"/>
    <cellStyle name="Normal 31 2 67 3 2" xfId="11246"/>
    <cellStyle name="Normal 31 2 67 4" xfId="11247"/>
    <cellStyle name="Normal 31 2 67 5" xfId="11248"/>
    <cellStyle name="Normal 31 2 67 6" xfId="11249"/>
    <cellStyle name="Normal 31 2 67 7" xfId="11250"/>
    <cellStyle name="Normal 31 2 68" xfId="11251"/>
    <cellStyle name="Normal 31 2 68 2" xfId="11252"/>
    <cellStyle name="Normal 31 2 68 2 2" xfId="11253"/>
    <cellStyle name="Normal 31 2 68 2 2 2" xfId="11254"/>
    <cellStyle name="Normal 31 2 68 2 3" xfId="11255"/>
    <cellStyle name="Normal 31 2 68 3" xfId="11256"/>
    <cellStyle name="Normal 31 2 68 3 2" xfId="11257"/>
    <cellStyle name="Normal 31 2 68 4" xfId="11258"/>
    <cellStyle name="Normal 31 2 68 5" xfId="11259"/>
    <cellStyle name="Normal 31 2 68 6" xfId="11260"/>
    <cellStyle name="Normal 31 2 68 7" xfId="11261"/>
    <cellStyle name="Normal 31 2 69" xfId="11262"/>
    <cellStyle name="Normal 31 2 69 2" xfId="11263"/>
    <cellStyle name="Normal 31 2 69 2 2" xfId="11264"/>
    <cellStyle name="Normal 31 2 69 2 2 2" xfId="11265"/>
    <cellStyle name="Normal 31 2 69 2 3" xfId="11266"/>
    <cellStyle name="Normal 31 2 69 3" xfId="11267"/>
    <cellStyle name="Normal 31 2 69 3 2" xfId="11268"/>
    <cellStyle name="Normal 31 2 69 4" xfId="11269"/>
    <cellStyle name="Normal 31 2 69 5" xfId="11270"/>
    <cellStyle name="Normal 31 2 69 6" xfId="11271"/>
    <cellStyle name="Normal 31 2 69 7" xfId="11272"/>
    <cellStyle name="Normal 31 2 7" xfId="11273"/>
    <cellStyle name="Normal 31 2 7 10" xfId="11274"/>
    <cellStyle name="Normal 31 2 7 10 2" xfId="11275"/>
    <cellStyle name="Normal 31 2 7 10 2 2" xfId="11276"/>
    <cellStyle name="Normal 31 2 7 10 2 2 2" xfId="11277"/>
    <cellStyle name="Normal 31 2 7 10 2 3" xfId="11278"/>
    <cellStyle name="Normal 31 2 7 10 3" xfId="11279"/>
    <cellStyle name="Normal 31 2 7 10 3 2" xfId="11280"/>
    <cellStyle name="Normal 31 2 7 10 4" xfId="11281"/>
    <cellStyle name="Normal 31 2 7 10 5" xfId="11282"/>
    <cellStyle name="Normal 31 2 7 10 6" xfId="11283"/>
    <cellStyle name="Normal 31 2 7 10 7" xfId="11284"/>
    <cellStyle name="Normal 31 2 7 11" xfId="11285"/>
    <cellStyle name="Normal 31 2 7 11 2" xfId="11286"/>
    <cellStyle name="Normal 31 2 7 11 2 2" xfId="11287"/>
    <cellStyle name="Normal 31 2 7 11 2 2 2" xfId="11288"/>
    <cellStyle name="Normal 31 2 7 11 2 3" xfId="11289"/>
    <cellStyle name="Normal 31 2 7 11 3" xfId="11290"/>
    <cellStyle name="Normal 31 2 7 11 3 2" xfId="11291"/>
    <cellStyle name="Normal 31 2 7 11 4" xfId="11292"/>
    <cellStyle name="Normal 31 2 7 11 5" xfId="11293"/>
    <cellStyle name="Normal 31 2 7 11 6" xfId="11294"/>
    <cellStyle name="Normal 31 2 7 11 7" xfId="11295"/>
    <cellStyle name="Normal 31 2 7 12" xfId="11296"/>
    <cellStyle name="Normal 31 2 7 12 2" xfId="11297"/>
    <cellStyle name="Normal 31 2 7 12 2 2" xfId="11298"/>
    <cellStyle name="Normal 31 2 7 12 2 2 2" xfId="11299"/>
    <cellStyle name="Normal 31 2 7 12 2 3" xfId="11300"/>
    <cellStyle name="Normal 31 2 7 12 3" xfId="11301"/>
    <cellStyle name="Normal 31 2 7 12 3 2" xfId="11302"/>
    <cellStyle name="Normal 31 2 7 12 4" xfId="11303"/>
    <cellStyle name="Normal 31 2 7 12 5" xfId="11304"/>
    <cellStyle name="Normal 31 2 7 12 6" xfId="11305"/>
    <cellStyle name="Normal 31 2 7 12 7" xfId="11306"/>
    <cellStyle name="Normal 31 2 7 13" xfId="11307"/>
    <cellStyle name="Normal 31 2 7 13 2" xfId="11308"/>
    <cellStyle name="Normal 31 2 7 13 2 2" xfId="11309"/>
    <cellStyle name="Normal 31 2 7 13 3" xfId="11310"/>
    <cellStyle name="Normal 31 2 7 14" xfId="11311"/>
    <cellStyle name="Normal 31 2 7 14 2" xfId="11312"/>
    <cellStyle name="Normal 31 2 7 15" xfId="11313"/>
    <cellStyle name="Normal 31 2 7 16" xfId="11314"/>
    <cellStyle name="Normal 31 2 7 17" xfId="11315"/>
    <cellStyle name="Normal 31 2 7 18" xfId="11316"/>
    <cellStyle name="Normal 31 2 7 2" xfId="11317"/>
    <cellStyle name="Normal 31 2 7 2 2" xfId="11318"/>
    <cellStyle name="Normal 31 2 7 2 2 2" xfId="11319"/>
    <cellStyle name="Normal 31 2 7 2 2 2 2" xfId="11320"/>
    <cellStyle name="Normal 31 2 7 2 2 3" xfId="11321"/>
    <cellStyle name="Normal 31 2 7 2 3" xfId="11322"/>
    <cellStyle name="Normal 31 2 7 2 3 2" xfId="11323"/>
    <cellStyle name="Normal 31 2 7 2 4" xfId="11324"/>
    <cellStyle name="Normal 31 2 7 2 5" xfId="11325"/>
    <cellStyle name="Normal 31 2 7 2 6" xfId="11326"/>
    <cellStyle name="Normal 31 2 7 2 7" xfId="11327"/>
    <cellStyle name="Normal 31 2 7 3" xfId="11328"/>
    <cellStyle name="Normal 31 2 7 3 2" xfId="11329"/>
    <cellStyle name="Normal 31 2 7 3 2 2" xfId="11330"/>
    <cellStyle name="Normal 31 2 7 3 2 2 2" xfId="11331"/>
    <cellStyle name="Normal 31 2 7 3 2 3" xfId="11332"/>
    <cellStyle name="Normal 31 2 7 3 3" xfId="11333"/>
    <cellStyle name="Normal 31 2 7 3 3 2" xfId="11334"/>
    <cellStyle name="Normal 31 2 7 3 4" xfId="11335"/>
    <cellStyle name="Normal 31 2 7 3 5" xfId="11336"/>
    <cellStyle name="Normal 31 2 7 3 6" xfId="11337"/>
    <cellStyle name="Normal 31 2 7 3 7" xfId="11338"/>
    <cellStyle name="Normal 31 2 7 4" xfId="11339"/>
    <cellStyle name="Normal 31 2 7 4 2" xfId="11340"/>
    <cellStyle name="Normal 31 2 7 4 2 2" xfId="11341"/>
    <cellStyle name="Normal 31 2 7 4 2 2 2" xfId="11342"/>
    <cellStyle name="Normal 31 2 7 4 2 3" xfId="11343"/>
    <cellStyle name="Normal 31 2 7 4 3" xfId="11344"/>
    <cellStyle name="Normal 31 2 7 4 3 2" xfId="11345"/>
    <cellStyle name="Normal 31 2 7 4 4" xfId="11346"/>
    <cellStyle name="Normal 31 2 7 4 5" xfId="11347"/>
    <cellStyle name="Normal 31 2 7 4 6" xfId="11348"/>
    <cellStyle name="Normal 31 2 7 4 7" xfId="11349"/>
    <cellStyle name="Normal 31 2 7 5" xfId="11350"/>
    <cellStyle name="Normal 31 2 7 5 2" xfId="11351"/>
    <cellStyle name="Normal 31 2 7 5 2 2" xfId="11352"/>
    <cellStyle name="Normal 31 2 7 5 2 2 2" xfId="11353"/>
    <cellStyle name="Normal 31 2 7 5 2 3" xfId="11354"/>
    <cellStyle name="Normal 31 2 7 5 3" xfId="11355"/>
    <cellStyle name="Normal 31 2 7 5 3 2" xfId="11356"/>
    <cellStyle name="Normal 31 2 7 5 4" xfId="11357"/>
    <cellStyle name="Normal 31 2 7 5 5" xfId="11358"/>
    <cellStyle name="Normal 31 2 7 5 6" xfId="11359"/>
    <cellStyle name="Normal 31 2 7 5 7" xfId="11360"/>
    <cellStyle name="Normal 31 2 7 6" xfId="11361"/>
    <cellStyle name="Normal 31 2 7 6 2" xfId="11362"/>
    <cellStyle name="Normal 31 2 7 6 2 2" xfId="11363"/>
    <cellStyle name="Normal 31 2 7 6 2 2 2" xfId="11364"/>
    <cellStyle name="Normal 31 2 7 6 2 3" xfId="11365"/>
    <cellStyle name="Normal 31 2 7 6 3" xfId="11366"/>
    <cellStyle name="Normal 31 2 7 6 3 2" xfId="11367"/>
    <cellStyle name="Normal 31 2 7 6 4" xfId="11368"/>
    <cellStyle name="Normal 31 2 7 6 5" xfId="11369"/>
    <cellStyle name="Normal 31 2 7 6 6" xfId="11370"/>
    <cellStyle name="Normal 31 2 7 6 7" xfId="11371"/>
    <cellStyle name="Normal 31 2 7 7" xfId="11372"/>
    <cellStyle name="Normal 31 2 7 7 2" xfId="11373"/>
    <cellStyle name="Normal 31 2 7 7 2 2" xfId="11374"/>
    <cellStyle name="Normal 31 2 7 7 2 2 2" xfId="11375"/>
    <cellStyle name="Normal 31 2 7 7 2 3" xfId="11376"/>
    <cellStyle name="Normal 31 2 7 7 3" xfId="11377"/>
    <cellStyle name="Normal 31 2 7 7 3 2" xfId="11378"/>
    <cellStyle name="Normal 31 2 7 7 4" xfId="11379"/>
    <cellStyle name="Normal 31 2 7 7 5" xfId="11380"/>
    <cellStyle name="Normal 31 2 7 7 6" xfId="11381"/>
    <cellStyle name="Normal 31 2 7 7 7" xfId="11382"/>
    <cellStyle name="Normal 31 2 7 8" xfId="11383"/>
    <cellStyle name="Normal 31 2 7 8 2" xfId="11384"/>
    <cellStyle name="Normal 31 2 7 8 2 2" xfId="11385"/>
    <cellStyle name="Normal 31 2 7 8 2 2 2" xfId="11386"/>
    <cellStyle name="Normal 31 2 7 8 2 3" xfId="11387"/>
    <cellStyle name="Normal 31 2 7 8 3" xfId="11388"/>
    <cellStyle name="Normal 31 2 7 8 3 2" xfId="11389"/>
    <cellStyle name="Normal 31 2 7 8 4" xfId="11390"/>
    <cellStyle name="Normal 31 2 7 8 5" xfId="11391"/>
    <cellStyle name="Normal 31 2 7 8 6" xfId="11392"/>
    <cellStyle name="Normal 31 2 7 8 7" xfId="11393"/>
    <cellStyle name="Normal 31 2 7 9" xfId="11394"/>
    <cellStyle name="Normal 31 2 7 9 2" xfId="11395"/>
    <cellStyle name="Normal 31 2 7 9 2 2" xfId="11396"/>
    <cellStyle name="Normal 31 2 7 9 2 2 2" xfId="11397"/>
    <cellStyle name="Normal 31 2 7 9 2 3" xfId="11398"/>
    <cellStyle name="Normal 31 2 7 9 3" xfId="11399"/>
    <cellStyle name="Normal 31 2 7 9 3 2" xfId="11400"/>
    <cellStyle name="Normal 31 2 7 9 4" xfId="11401"/>
    <cellStyle name="Normal 31 2 7 9 5" xfId="11402"/>
    <cellStyle name="Normal 31 2 7 9 6" xfId="11403"/>
    <cellStyle name="Normal 31 2 7 9 7" xfId="11404"/>
    <cellStyle name="Normal 31 2 70" xfId="11405"/>
    <cellStyle name="Normal 31 2 70 2" xfId="11406"/>
    <cellStyle name="Normal 31 2 70 2 2" xfId="11407"/>
    <cellStyle name="Normal 31 2 70 2 2 2" xfId="11408"/>
    <cellStyle name="Normal 31 2 70 2 3" xfId="11409"/>
    <cellStyle name="Normal 31 2 70 3" xfId="11410"/>
    <cellStyle name="Normal 31 2 70 3 2" xfId="11411"/>
    <cellStyle name="Normal 31 2 70 4" xfId="11412"/>
    <cellStyle name="Normal 31 2 70 5" xfId="11413"/>
    <cellStyle name="Normal 31 2 70 6" xfId="11414"/>
    <cellStyle name="Normal 31 2 70 7" xfId="11415"/>
    <cellStyle name="Normal 31 2 71" xfId="11416"/>
    <cellStyle name="Normal 31 2 71 2" xfId="11417"/>
    <cellStyle name="Normal 31 2 71 2 2" xfId="11418"/>
    <cellStyle name="Normal 31 2 71 2 2 2" xfId="11419"/>
    <cellStyle name="Normal 31 2 71 2 3" xfId="11420"/>
    <cellStyle name="Normal 31 2 71 3" xfId="11421"/>
    <cellStyle name="Normal 31 2 71 3 2" xfId="11422"/>
    <cellStyle name="Normal 31 2 71 4" xfId="11423"/>
    <cellStyle name="Normal 31 2 71 5" xfId="11424"/>
    <cellStyle name="Normal 31 2 71 6" xfId="11425"/>
    <cellStyle name="Normal 31 2 71 7" xfId="11426"/>
    <cellStyle name="Normal 31 2 72" xfId="11427"/>
    <cellStyle name="Normal 31 2 72 2" xfId="11428"/>
    <cellStyle name="Normal 31 2 72 2 2" xfId="11429"/>
    <cellStyle name="Normal 31 2 72 2 2 2" xfId="11430"/>
    <cellStyle name="Normal 31 2 72 2 3" xfId="11431"/>
    <cellStyle name="Normal 31 2 72 3" xfId="11432"/>
    <cellStyle name="Normal 31 2 72 3 2" xfId="11433"/>
    <cellStyle name="Normal 31 2 72 4" xfId="11434"/>
    <cellStyle name="Normal 31 2 72 5" xfId="11435"/>
    <cellStyle name="Normal 31 2 72 6" xfId="11436"/>
    <cellStyle name="Normal 31 2 72 7" xfId="11437"/>
    <cellStyle name="Normal 31 2 73" xfId="11438"/>
    <cellStyle name="Normal 31 2 73 2" xfId="11439"/>
    <cellStyle name="Normal 31 2 73 2 2" xfId="11440"/>
    <cellStyle name="Normal 31 2 73 2 2 2" xfId="11441"/>
    <cellStyle name="Normal 31 2 73 2 3" xfId="11442"/>
    <cellStyle name="Normal 31 2 73 3" xfId="11443"/>
    <cellStyle name="Normal 31 2 73 3 2" xfId="11444"/>
    <cellStyle name="Normal 31 2 73 4" xfId="11445"/>
    <cellStyle name="Normal 31 2 73 5" xfId="11446"/>
    <cellStyle name="Normal 31 2 73 6" xfId="11447"/>
    <cellStyle name="Normal 31 2 73 7" xfId="11448"/>
    <cellStyle name="Normal 31 2 74" xfId="11449"/>
    <cellStyle name="Normal 31 2 74 2" xfId="11450"/>
    <cellStyle name="Normal 31 2 74 2 2" xfId="11451"/>
    <cellStyle name="Normal 31 2 74 2 2 2" xfId="11452"/>
    <cellStyle name="Normal 31 2 74 2 3" xfId="11453"/>
    <cellStyle name="Normal 31 2 74 3" xfId="11454"/>
    <cellStyle name="Normal 31 2 74 3 2" xfId="11455"/>
    <cellStyle name="Normal 31 2 74 4" xfId="11456"/>
    <cellStyle name="Normal 31 2 74 5" xfId="11457"/>
    <cellStyle name="Normal 31 2 74 6" xfId="11458"/>
    <cellStyle name="Normal 31 2 74 7" xfId="11459"/>
    <cellStyle name="Normal 31 2 75" xfId="11460"/>
    <cellStyle name="Normal 31 2 75 2" xfId="11461"/>
    <cellStyle name="Normal 31 2 75 2 2" xfId="11462"/>
    <cellStyle name="Normal 31 2 75 2 2 2" xfId="11463"/>
    <cellStyle name="Normal 31 2 75 2 3" xfId="11464"/>
    <cellStyle name="Normal 31 2 75 3" xfId="11465"/>
    <cellStyle name="Normal 31 2 75 3 2" xfId="11466"/>
    <cellStyle name="Normal 31 2 75 4" xfId="11467"/>
    <cellStyle name="Normal 31 2 75 5" xfId="11468"/>
    <cellStyle name="Normal 31 2 75 6" xfId="11469"/>
    <cellStyle name="Normal 31 2 75 7" xfId="11470"/>
    <cellStyle name="Normal 31 2 76" xfId="11471"/>
    <cellStyle name="Normal 31 2 76 2" xfId="11472"/>
    <cellStyle name="Normal 31 2 76 2 2" xfId="11473"/>
    <cellStyle name="Normal 31 2 76 2 2 2" xfId="11474"/>
    <cellStyle name="Normal 31 2 76 2 3" xfId="11475"/>
    <cellStyle name="Normal 31 2 76 3" xfId="11476"/>
    <cellStyle name="Normal 31 2 76 3 2" xfId="11477"/>
    <cellStyle name="Normal 31 2 76 4" xfId="11478"/>
    <cellStyle name="Normal 31 2 76 5" xfId="11479"/>
    <cellStyle name="Normal 31 2 76 6" xfId="11480"/>
    <cellStyle name="Normal 31 2 76 7" xfId="11481"/>
    <cellStyle name="Normal 31 2 77" xfId="11482"/>
    <cellStyle name="Normal 31 2 77 2" xfId="11483"/>
    <cellStyle name="Normal 31 2 77 2 2" xfId="11484"/>
    <cellStyle name="Normal 31 2 77 2 2 2" xfId="11485"/>
    <cellStyle name="Normal 31 2 77 2 3" xfId="11486"/>
    <cellStyle name="Normal 31 2 77 3" xfId="11487"/>
    <cellStyle name="Normal 31 2 77 3 2" xfId="11488"/>
    <cellStyle name="Normal 31 2 77 4" xfId="11489"/>
    <cellStyle name="Normal 31 2 77 5" xfId="11490"/>
    <cellStyle name="Normal 31 2 77 6" xfId="11491"/>
    <cellStyle name="Normal 31 2 77 7" xfId="11492"/>
    <cellStyle name="Normal 31 2 78" xfId="11493"/>
    <cellStyle name="Normal 31 2 78 2" xfId="11494"/>
    <cellStyle name="Normal 31 2 78 2 2" xfId="11495"/>
    <cellStyle name="Normal 31 2 78 2 2 2" xfId="11496"/>
    <cellStyle name="Normal 31 2 78 2 3" xfId="11497"/>
    <cellStyle name="Normal 31 2 78 3" xfId="11498"/>
    <cellStyle name="Normal 31 2 78 3 2" xfId="11499"/>
    <cellStyle name="Normal 31 2 78 4" xfId="11500"/>
    <cellStyle name="Normal 31 2 78 5" xfId="11501"/>
    <cellStyle name="Normal 31 2 78 6" xfId="11502"/>
    <cellStyle name="Normal 31 2 78 7" xfId="11503"/>
    <cellStyle name="Normal 31 2 79" xfId="11504"/>
    <cellStyle name="Normal 31 2 79 2" xfId="11505"/>
    <cellStyle name="Normal 31 2 79 2 2" xfId="11506"/>
    <cellStyle name="Normal 31 2 79 2 2 2" xfId="11507"/>
    <cellStyle name="Normal 31 2 79 2 3" xfId="11508"/>
    <cellStyle name="Normal 31 2 79 3" xfId="11509"/>
    <cellStyle name="Normal 31 2 79 3 2" xfId="11510"/>
    <cellStyle name="Normal 31 2 79 4" xfId="11511"/>
    <cellStyle name="Normal 31 2 79 5" xfId="11512"/>
    <cellStyle name="Normal 31 2 79 6" xfId="11513"/>
    <cellStyle name="Normal 31 2 79 7" xfId="11514"/>
    <cellStyle name="Normal 31 2 8" xfId="11515"/>
    <cellStyle name="Normal 31 2 8 10" xfId="11516"/>
    <cellStyle name="Normal 31 2 8 10 2" xfId="11517"/>
    <cellStyle name="Normal 31 2 8 10 2 2" xfId="11518"/>
    <cellStyle name="Normal 31 2 8 10 2 2 2" xfId="11519"/>
    <cellStyle name="Normal 31 2 8 10 2 3" xfId="11520"/>
    <cellStyle name="Normal 31 2 8 10 3" xfId="11521"/>
    <cellStyle name="Normal 31 2 8 10 3 2" xfId="11522"/>
    <cellStyle name="Normal 31 2 8 10 4" xfId="11523"/>
    <cellStyle name="Normal 31 2 8 10 5" xfId="11524"/>
    <cellStyle name="Normal 31 2 8 10 6" xfId="11525"/>
    <cellStyle name="Normal 31 2 8 10 7" xfId="11526"/>
    <cellStyle name="Normal 31 2 8 11" xfId="11527"/>
    <cellStyle name="Normal 31 2 8 11 2" xfId="11528"/>
    <cellStyle name="Normal 31 2 8 11 2 2" xfId="11529"/>
    <cellStyle name="Normal 31 2 8 11 2 2 2" xfId="11530"/>
    <cellStyle name="Normal 31 2 8 11 2 3" xfId="11531"/>
    <cellStyle name="Normal 31 2 8 11 3" xfId="11532"/>
    <cellStyle name="Normal 31 2 8 11 3 2" xfId="11533"/>
    <cellStyle name="Normal 31 2 8 11 4" xfId="11534"/>
    <cellStyle name="Normal 31 2 8 11 5" xfId="11535"/>
    <cellStyle name="Normal 31 2 8 11 6" xfId="11536"/>
    <cellStyle name="Normal 31 2 8 11 7" xfId="11537"/>
    <cellStyle name="Normal 31 2 8 12" xfId="11538"/>
    <cellStyle name="Normal 31 2 8 12 2" xfId="11539"/>
    <cellStyle name="Normal 31 2 8 12 2 2" xfId="11540"/>
    <cellStyle name="Normal 31 2 8 12 2 2 2" xfId="11541"/>
    <cellStyle name="Normal 31 2 8 12 2 3" xfId="11542"/>
    <cellStyle name="Normal 31 2 8 12 3" xfId="11543"/>
    <cellStyle name="Normal 31 2 8 12 3 2" xfId="11544"/>
    <cellStyle name="Normal 31 2 8 12 4" xfId="11545"/>
    <cellStyle name="Normal 31 2 8 12 5" xfId="11546"/>
    <cellStyle name="Normal 31 2 8 12 6" xfId="11547"/>
    <cellStyle name="Normal 31 2 8 12 7" xfId="11548"/>
    <cellStyle name="Normal 31 2 8 13" xfId="11549"/>
    <cellStyle name="Normal 31 2 8 13 2" xfId="11550"/>
    <cellStyle name="Normal 31 2 8 13 2 2" xfId="11551"/>
    <cellStyle name="Normal 31 2 8 13 3" xfId="11552"/>
    <cellStyle name="Normal 31 2 8 14" xfId="11553"/>
    <cellStyle name="Normal 31 2 8 14 2" xfId="11554"/>
    <cellStyle name="Normal 31 2 8 15" xfId="11555"/>
    <cellStyle name="Normal 31 2 8 16" xfId="11556"/>
    <cellStyle name="Normal 31 2 8 17" xfId="11557"/>
    <cellStyle name="Normal 31 2 8 18" xfId="11558"/>
    <cellStyle name="Normal 31 2 8 2" xfId="11559"/>
    <cellStyle name="Normal 31 2 8 2 2" xfId="11560"/>
    <cellStyle name="Normal 31 2 8 2 2 2" xfId="11561"/>
    <cellStyle name="Normal 31 2 8 2 2 2 2" xfId="11562"/>
    <cellStyle name="Normal 31 2 8 2 2 3" xfId="11563"/>
    <cellStyle name="Normal 31 2 8 2 3" xfId="11564"/>
    <cellStyle name="Normal 31 2 8 2 3 2" xfId="11565"/>
    <cellStyle name="Normal 31 2 8 2 4" xfId="11566"/>
    <cellStyle name="Normal 31 2 8 2 5" xfId="11567"/>
    <cellStyle name="Normal 31 2 8 2 6" xfId="11568"/>
    <cellStyle name="Normal 31 2 8 2 7" xfId="11569"/>
    <cellStyle name="Normal 31 2 8 3" xfId="11570"/>
    <cellStyle name="Normal 31 2 8 3 2" xfId="11571"/>
    <cellStyle name="Normal 31 2 8 3 2 2" xfId="11572"/>
    <cellStyle name="Normal 31 2 8 3 2 2 2" xfId="11573"/>
    <cellStyle name="Normal 31 2 8 3 2 3" xfId="11574"/>
    <cellStyle name="Normal 31 2 8 3 3" xfId="11575"/>
    <cellStyle name="Normal 31 2 8 3 3 2" xfId="11576"/>
    <cellStyle name="Normal 31 2 8 3 4" xfId="11577"/>
    <cellStyle name="Normal 31 2 8 3 5" xfId="11578"/>
    <cellStyle name="Normal 31 2 8 3 6" xfId="11579"/>
    <cellStyle name="Normal 31 2 8 3 7" xfId="11580"/>
    <cellStyle name="Normal 31 2 8 4" xfId="11581"/>
    <cellStyle name="Normal 31 2 8 4 2" xfId="11582"/>
    <cellStyle name="Normal 31 2 8 4 2 2" xfId="11583"/>
    <cellStyle name="Normal 31 2 8 4 2 2 2" xfId="11584"/>
    <cellStyle name="Normal 31 2 8 4 2 3" xfId="11585"/>
    <cellStyle name="Normal 31 2 8 4 3" xfId="11586"/>
    <cellStyle name="Normal 31 2 8 4 3 2" xfId="11587"/>
    <cellStyle name="Normal 31 2 8 4 4" xfId="11588"/>
    <cellStyle name="Normal 31 2 8 4 5" xfId="11589"/>
    <cellStyle name="Normal 31 2 8 4 6" xfId="11590"/>
    <cellStyle name="Normal 31 2 8 4 7" xfId="11591"/>
    <cellStyle name="Normal 31 2 8 5" xfId="11592"/>
    <cellStyle name="Normal 31 2 8 5 2" xfId="11593"/>
    <cellStyle name="Normal 31 2 8 5 2 2" xfId="11594"/>
    <cellStyle name="Normal 31 2 8 5 2 2 2" xfId="11595"/>
    <cellStyle name="Normal 31 2 8 5 2 3" xfId="11596"/>
    <cellStyle name="Normal 31 2 8 5 3" xfId="11597"/>
    <cellStyle name="Normal 31 2 8 5 3 2" xfId="11598"/>
    <cellStyle name="Normal 31 2 8 5 4" xfId="11599"/>
    <cellStyle name="Normal 31 2 8 5 5" xfId="11600"/>
    <cellStyle name="Normal 31 2 8 5 6" xfId="11601"/>
    <cellStyle name="Normal 31 2 8 5 7" xfId="11602"/>
    <cellStyle name="Normal 31 2 8 6" xfId="11603"/>
    <cellStyle name="Normal 31 2 8 6 2" xfId="11604"/>
    <cellStyle name="Normal 31 2 8 6 2 2" xfId="11605"/>
    <cellStyle name="Normal 31 2 8 6 2 2 2" xfId="11606"/>
    <cellStyle name="Normal 31 2 8 6 2 3" xfId="11607"/>
    <cellStyle name="Normal 31 2 8 6 3" xfId="11608"/>
    <cellStyle name="Normal 31 2 8 6 3 2" xfId="11609"/>
    <cellStyle name="Normal 31 2 8 6 4" xfId="11610"/>
    <cellStyle name="Normal 31 2 8 6 5" xfId="11611"/>
    <cellStyle name="Normal 31 2 8 6 6" xfId="11612"/>
    <cellStyle name="Normal 31 2 8 6 7" xfId="11613"/>
    <cellStyle name="Normal 31 2 8 7" xfId="11614"/>
    <cellStyle name="Normal 31 2 8 7 2" xfId="11615"/>
    <cellStyle name="Normal 31 2 8 7 2 2" xfId="11616"/>
    <cellStyle name="Normal 31 2 8 7 2 2 2" xfId="11617"/>
    <cellStyle name="Normal 31 2 8 7 2 3" xfId="11618"/>
    <cellStyle name="Normal 31 2 8 7 3" xfId="11619"/>
    <cellStyle name="Normal 31 2 8 7 3 2" xfId="11620"/>
    <cellStyle name="Normal 31 2 8 7 4" xfId="11621"/>
    <cellStyle name="Normal 31 2 8 7 5" xfId="11622"/>
    <cellStyle name="Normal 31 2 8 7 6" xfId="11623"/>
    <cellStyle name="Normal 31 2 8 7 7" xfId="11624"/>
    <cellStyle name="Normal 31 2 8 8" xfId="11625"/>
    <cellStyle name="Normal 31 2 8 8 2" xfId="11626"/>
    <cellStyle name="Normal 31 2 8 8 2 2" xfId="11627"/>
    <cellStyle name="Normal 31 2 8 8 2 2 2" xfId="11628"/>
    <cellStyle name="Normal 31 2 8 8 2 3" xfId="11629"/>
    <cellStyle name="Normal 31 2 8 8 3" xfId="11630"/>
    <cellStyle name="Normal 31 2 8 8 3 2" xfId="11631"/>
    <cellStyle name="Normal 31 2 8 8 4" xfId="11632"/>
    <cellStyle name="Normal 31 2 8 8 5" xfId="11633"/>
    <cellStyle name="Normal 31 2 8 8 6" xfId="11634"/>
    <cellStyle name="Normal 31 2 8 8 7" xfId="11635"/>
    <cellStyle name="Normal 31 2 8 9" xfId="11636"/>
    <cellStyle name="Normal 31 2 8 9 2" xfId="11637"/>
    <cellStyle name="Normal 31 2 8 9 2 2" xfId="11638"/>
    <cellStyle name="Normal 31 2 8 9 2 2 2" xfId="11639"/>
    <cellStyle name="Normal 31 2 8 9 2 3" xfId="11640"/>
    <cellStyle name="Normal 31 2 8 9 3" xfId="11641"/>
    <cellStyle name="Normal 31 2 8 9 3 2" xfId="11642"/>
    <cellStyle name="Normal 31 2 8 9 4" xfId="11643"/>
    <cellStyle name="Normal 31 2 8 9 5" xfId="11644"/>
    <cellStyle name="Normal 31 2 8 9 6" xfId="11645"/>
    <cellStyle name="Normal 31 2 8 9 7" xfId="11646"/>
    <cellStyle name="Normal 31 2 80" xfId="11647"/>
    <cellStyle name="Normal 31 2 80 2" xfId="11648"/>
    <cellStyle name="Normal 31 2 80 2 2" xfId="11649"/>
    <cellStyle name="Normal 31 2 80 2 2 2" xfId="11650"/>
    <cellStyle name="Normal 31 2 80 2 3" xfId="11651"/>
    <cellStyle name="Normal 31 2 80 3" xfId="11652"/>
    <cellStyle name="Normal 31 2 80 3 2" xfId="11653"/>
    <cellStyle name="Normal 31 2 80 4" xfId="11654"/>
    <cellStyle name="Normal 31 2 80 5" xfId="11655"/>
    <cellStyle name="Normal 31 2 80 6" xfId="11656"/>
    <cellStyle name="Normal 31 2 80 7" xfId="11657"/>
    <cellStyle name="Normal 31 2 81" xfId="11658"/>
    <cellStyle name="Normal 31 2 81 2" xfId="11659"/>
    <cellStyle name="Normal 31 2 81 2 2" xfId="11660"/>
    <cellStyle name="Normal 31 2 81 2 2 2" xfId="11661"/>
    <cellStyle name="Normal 31 2 81 2 3" xfId="11662"/>
    <cellStyle name="Normal 31 2 81 3" xfId="11663"/>
    <cellStyle name="Normal 31 2 81 3 2" xfId="11664"/>
    <cellStyle name="Normal 31 2 81 4" xfId="11665"/>
    <cellStyle name="Normal 31 2 81 5" xfId="11666"/>
    <cellStyle name="Normal 31 2 81 6" xfId="11667"/>
    <cellStyle name="Normal 31 2 81 7" xfId="11668"/>
    <cellStyle name="Normal 31 2 82" xfId="11669"/>
    <cellStyle name="Normal 31 2 82 2" xfId="11670"/>
    <cellStyle name="Normal 31 2 82 2 2" xfId="11671"/>
    <cellStyle name="Normal 31 2 82 2 2 2" xfId="11672"/>
    <cellStyle name="Normal 31 2 82 2 3" xfId="11673"/>
    <cellStyle name="Normal 31 2 82 3" xfId="11674"/>
    <cellStyle name="Normal 31 2 82 3 2" xfId="11675"/>
    <cellStyle name="Normal 31 2 82 4" xfId="11676"/>
    <cellStyle name="Normal 31 2 82 5" xfId="11677"/>
    <cellStyle name="Normal 31 2 82 6" xfId="11678"/>
    <cellStyle name="Normal 31 2 82 7" xfId="11679"/>
    <cellStyle name="Normal 31 2 83" xfId="11680"/>
    <cellStyle name="Normal 31 2 83 2" xfId="11681"/>
    <cellStyle name="Normal 31 2 83 2 2" xfId="11682"/>
    <cellStyle name="Normal 31 2 83 2 2 2" xfId="11683"/>
    <cellStyle name="Normal 31 2 83 2 3" xfId="11684"/>
    <cellStyle name="Normal 31 2 83 3" xfId="11685"/>
    <cellStyle name="Normal 31 2 83 3 2" xfId="11686"/>
    <cellStyle name="Normal 31 2 83 4" xfId="11687"/>
    <cellStyle name="Normal 31 2 83 5" xfId="11688"/>
    <cellStyle name="Normal 31 2 83 6" xfId="11689"/>
    <cellStyle name="Normal 31 2 83 7" xfId="11690"/>
    <cellStyle name="Normal 31 2 84" xfId="11691"/>
    <cellStyle name="Normal 31 2 84 2" xfId="11692"/>
    <cellStyle name="Normal 31 2 84 2 2" xfId="11693"/>
    <cellStyle name="Normal 31 2 84 2 2 2" xfId="11694"/>
    <cellStyle name="Normal 31 2 84 2 3" xfId="11695"/>
    <cellStyle name="Normal 31 2 84 3" xfId="11696"/>
    <cellStyle name="Normal 31 2 84 3 2" xfId="11697"/>
    <cellStyle name="Normal 31 2 84 4" xfId="11698"/>
    <cellStyle name="Normal 31 2 84 5" xfId="11699"/>
    <cellStyle name="Normal 31 2 84 6" xfId="11700"/>
    <cellStyle name="Normal 31 2 84 7" xfId="11701"/>
    <cellStyle name="Normal 31 2 85" xfId="11702"/>
    <cellStyle name="Normal 31 2 85 2" xfId="11703"/>
    <cellStyle name="Normal 31 2 85 2 2" xfId="11704"/>
    <cellStyle name="Normal 31 2 85 2 2 2" xfId="11705"/>
    <cellStyle name="Normal 31 2 85 2 3" xfId="11706"/>
    <cellStyle name="Normal 31 2 85 3" xfId="11707"/>
    <cellStyle name="Normal 31 2 85 3 2" xfId="11708"/>
    <cellStyle name="Normal 31 2 85 4" xfId="11709"/>
    <cellStyle name="Normal 31 2 85 5" xfId="11710"/>
    <cellStyle name="Normal 31 2 85 6" xfId="11711"/>
    <cellStyle name="Normal 31 2 85 7" xfId="11712"/>
    <cellStyle name="Normal 31 2 86" xfId="11713"/>
    <cellStyle name="Normal 31 2 86 2" xfId="11714"/>
    <cellStyle name="Normal 31 2 86 2 2" xfId="11715"/>
    <cellStyle name="Normal 31 2 86 2 2 2" xfId="11716"/>
    <cellStyle name="Normal 31 2 86 2 3" xfId="11717"/>
    <cellStyle name="Normal 31 2 86 3" xfId="11718"/>
    <cellStyle name="Normal 31 2 86 3 2" xfId="11719"/>
    <cellStyle name="Normal 31 2 86 4" xfId="11720"/>
    <cellStyle name="Normal 31 2 86 5" xfId="11721"/>
    <cellStyle name="Normal 31 2 86 6" xfId="11722"/>
    <cellStyle name="Normal 31 2 86 7" xfId="11723"/>
    <cellStyle name="Normal 31 2 87" xfId="11724"/>
    <cellStyle name="Normal 31 2 87 2" xfId="11725"/>
    <cellStyle name="Normal 31 2 87 2 2" xfId="11726"/>
    <cellStyle name="Normal 31 2 87 2 2 2" xfId="11727"/>
    <cellStyle name="Normal 31 2 87 2 3" xfId="11728"/>
    <cellStyle name="Normal 31 2 87 3" xfId="11729"/>
    <cellStyle name="Normal 31 2 87 3 2" xfId="11730"/>
    <cellStyle name="Normal 31 2 87 4" xfId="11731"/>
    <cellStyle name="Normal 31 2 87 5" xfId="11732"/>
    <cellStyle name="Normal 31 2 87 6" xfId="11733"/>
    <cellStyle name="Normal 31 2 87 7" xfId="11734"/>
    <cellStyle name="Normal 31 2 88" xfId="11735"/>
    <cellStyle name="Normal 31 2 88 2" xfId="11736"/>
    <cellStyle name="Normal 31 2 88 2 2" xfId="11737"/>
    <cellStyle name="Normal 31 2 88 2 2 2" xfId="11738"/>
    <cellStyle name="Normal 31 2 88 2 3" xfId="11739"/>
    <cellStyle name="Normal 31 2 88 3" xfId="11740"/>
    <cellStyle name="Normal 31 2 88 3 2" xfId="11741"/>
    <cellStyle name="Normal 31 2 88 4" xfId="11742"/>
    <cellStyle name="Normal 31 2 88 5" xfId="11743"/>
    <cellStyle name="Normal 31 2 88 6" xfId="11744"/>
    <cellStyle name="Normal 31 2 88 7" xfId="11745"/>
    <cellStyle name="Normal 31 2 89" xfId="11746"/>
    <cellStyle name="Normal 31 2 89 2" xfId="11747"/>
    <cellStyle name="Normal 31 2 89 2 2" xfId="11748"/>
    <cellStyle name="Normal 31 2 89 2 2 2" xfId="11749"/>
    <cellStyle name="Normal 31 2 89 2 3" xfId="11750"/>
    <cellStyle name="Normal 31 2 89 3" xfId="11751"/>
    <cellStyle name="Normal 31 2 89 3 2" xfId="11752"/>
    <cellStyle name="Normal 31 2 89 4" xfId="11753"/>
    <cellStyle name="Normal 31 2 89 5" xfId="11754"/>
    <cellStyle name="Normal 31 2 89 6" xfId="11755"/>
    <cellStyle name="Normal 31 2 89 7" xfId="11756"/>
    <cellStyle name="Normal 31 2 9" xfId="11757"/>
    <cellStyle name="Normal 31 2 9 10" xfId="11758"/>
    <cellStyle name="Normal 31 2 9 10 2" xfId="11759"/>
    <cellStyle name="Normal 31 2 9 10 2 2" xfId="11760"/>
    <cellStyle name="Normal 31 2 9 10 2 2 2" xfId="11761"/>
    <cellStyle name="Normal 31 2 9 10 2 3" xfId="11762"/>
    <cellStyle name="Normal 31 2 9 10 3" xfId="11763"/>
    <cellStyle name="Normal 31 2 9 10 3 2" xfId="11764"/>
    <cellStyle name="Normal 31 2 9 10 4" xfId="11765"/>
    <cellStyle name="Normal 31 2 9 10 5" xfId="11766"/>
    <cellStyle name="Normal 31 2 9 10 6" xfId="11767"/>
    <cellStyle name="Normal 31 2 9 10 7" xfId="11768"/>
    <cellStyle name="Normal 31 2 9 11" xfId="11769"/>
    <cellStyle name="Normal 31 2 9 11 2" xfId="11770"/>
    <cellStyle name="Normal 31 2 9 11 2 2" xfId="11771"/>
    <cellStyle name="Normal 31 2 9 11 2 2 2" xfId="11772"/>
    <cellStyle name="Normal 31 2 9 11 2 3" xfId="11773"/>
    <cellStyle name="Normal 31 2 9 11 3" xfId="11774"/>
    <cellStyle name="Normal 31 2 9 11 3 2" xfId="11775"/>
    <cellStyle name="Normal 31 2 9 11 4" xfId="11776"/>
    <cellStyle name="Normal 31 2 9 11 5" xfId="11777"/>
    <cellStyle name="Normal 31 2 9 11 6" xfId="11778"/>
    <cellStyle name="Normal 31 2 9 11 7" xfId="11779"/>
    <cellStyle name="Normal 31 2 9 12" xfId="11780"/>
    <cellStyle name="Normal 31 2 9 12 2" xfId="11781"/>
    <cellStyle name="Normal 31 2 9 12 2 2" xfId="11782"/>
    <cellStyle name="Normal 31 2 9 12 2 2 2" xfId="11783"/>
    <cellStyle name="Normal 31 2 9 12 2 3" xfId="11784"/>
    <cellStyle name="Normal 31 2 9 12 3" xfId="11785"/>
    <cellStyle name="Normal 31 2 9 12 3 2" xfId="11786"/>
    <cellStyle name="Normal 31 2 9 12 4" xfId="11787"/>
    <cellStyle name="Normal 31 2 9 12 5" xfId="11788"/>
    <cellStyle name="Normal 31 2 9 12 6" xfId="11789"/>
    <cellStyle name="Normal 31 2 9 12 7" xfId="11790"/>
    <cellStyle name="Normal 31 2 9 13" xfId="11791"/>
    <cellStyle name="Normal 31 2 9 13 2" xfId="11792"/>
    <cellStyle name="Normal 31 2 9 13 2 2" xfId="11793"/>
    <cellStyle name="Normal 31 2 9 13 3" xfId="11794"/>
    <cellStyle name="Normal 31 2 9 14" xfId="11795"/>
    <cellStyle name="Normal 31 2 9 14 2" xfId="11796"/>
    <cellStyle name="Normal 31 2 9 15" xfId="11797"/>
    <cellStyle name="Normal 31 2 9 16" xfId="11798"/>
    <cellStyle name="Normal 31 2 9 17" xfId="11799"/>
    <cellStyle name="Normal 31 2 9 18" xfId="11800"/>
    <cellStyle name="Normal 31 2 9 2" xfId="11801"/>
    <cellStyle name="Normal 31 2 9 2 2" xfId="11802"/>
    <cellStyle name="Normal 31 2 9 2 2 2" xfId="11803"/>
    <cellStyle name="Normal 31 2 9 2 2 2 2" xfId="11804"/>
    <cellStyle name="Normal 31 2 9 2 2 3" xfId="11805"/>
    <cellStyle name="Normal 31 2 9 2 3" xfId="11806"/>
    <cellStyle name="Normal 31 2 9 2 3 2" xfId="11807"/>
    <cellStyle name="Normal 31 2 9 2 4" xfId="11808"/>
    <cellStyle name="Normal 31 2 9 2 5" xfId="11809"/>
    <cellStyle name="Normal 31 2 9 2 6" xfId="11810"/>
    <cellStyle name="Normal 31 2 9 2 7" xfId="11811"/>
    <cellStyle name="Normal 31 2 9 3" xfId="11812"/>
    <cellStyle name="Normal 31 2 9 3 2" xfId="11813"/>
    <cellStyle name="Normal 31 2 9 3 2 2" xfId="11814"/>
    <cellStyle name="Normal 31 2 9 3 2 2 2" xfId="11815"/>
    <cellStyle name="Normal 31 2 9 3 2 3" xfId="11816"/>
    <cellStyle name="Normal 31 2 9 3 3" xfId="11817"/>
    <cellStyle name="Normal 31 2 9 3 3 2" xfId="11818"/>
    <cellStyle name="Normal 31 2 9 3 4" xfId="11819"/>
    <cellStyle name="Normal 31 2 9 3 5" xfId="11820"/>
    <cellStyle name="Normal 31 2 9 3 6" xfId="11821"/>
    <cellStyle name="Normal 31 2 9 3 7" xfId="11822"/>
    <cellStyle name="Normal 31 2 9 4" xfId="11823"/>
    <cellStyle name="Normal 31 2 9 4 2" xfId="11824"/>
    <cellStyle name="Normal 31 2 9 4 2 2" xfId="11825"/>
    <cellStyle name="Normal 31 2 9 4 2 2 2" xfId="11826"/>
    <cellStyle name="Normal 31 2 9 4 2 3" xfId="11827"/>
    <cellStyle name="Normal 31 2 9 4 3" xfId="11828"/>
    <cellStyle name="Normal 31 2 9 4 3 2" xfId="11829"/>
    <cellStyle name="Normal 31 2 9 4 4" xfId="11830"/>
    <cellStyle name="Normal 31 2 9 4 5" xfId="11831"/>
    <cellStyle name="Normal 31 2 9 4 6" xfId="11832"/>
    <cellStyle name="Normal 31 2 9 4 7" xfId="11833"/>
    <cellStyle name="Normal 31 2 9 5" xfId="11834"/>
    <cellStyle name="Normal 31 2 9 5 2" xfId="11835"/>
    <cellStyle name="Normal 31 2 9 5 2 2" xfId="11836"/>
    <cellStyle name="Normal 31 2 9 5 2 2 2" xfId="11837"/>
    <cellStyle name="Normal 31 2 9 5 2 3" xfId="11838"/>
    <cellStyle name="Normal 31 2 9 5 3" xfId="11839"/>
    <cellStyle name="Normal 31 2 9 5 3 2" xfId="11840"/>
    <cellStyle name="Normal 31 2 9 5 4" xfId="11841"/>
    <cellStyle name="Normal 31 2 9 5 5" xfId="11842"/>
    <cellStyle name="Normal 31 2 9 5 6" xfId="11843"/>
    <cellStyle name="Normal 31 2 9 5 7" xfId="11844"/>
    <cellStyle name="Normal 31 2 9 6" xfId="11845"/>
    <cellStyle name="Normal 31 2 9 6 2" xfId="11846"/>
    <cellStyle name="Normal 31 2 9 6 2 2" xfId="11847"/>
    <cellStyle name="Normal 31 2 9 6 2 2 2" xfId="11848"/>
    <cellStyle name="Normal 31 2 9 6 2 3" xfId="11849"/>
    <cellStyle name="Normal 31 2 9 6 3" xfId="11850"/>
    <cellStyle name="Normal 31 2 9 6 3 2" xfId="11851"/>
    <cellStyle name="Normal 31 2 9 6 4" xfId="11852"/>
    <cellStyle name="Normal 31 2 9 6 5" xfId="11853"/>
    <cellStyle name="Normal 31 2 9 6 6" xfId="11854"/>
    <cellStyle name="Normal 31 2 9 6 7" xfId="11855"/>
    <cellStyle name="Normal 31 2 9 7" xfId="11856"/>
    <cellStyle name="Normal 31 2 9 7 2" xfId="11857"/>
    <cellStyle name="Normal 31 2 9 7 2 2" xfId="11858"/>
    <cellStyle name="Normal 31 2 9 7 2 2 2" xfId="11859"/>
    <cellStyle name="Normal 31 2 9 7 2 3" xfId="11860"/>
    <cellStyle name="Normal 31 2 9 7 3" xfId="11861"/>
    <cellStyle name="Normal 31 2 9 7 3 2" xfId="11862"/>
    <cellStyle name="Normal 31 2 9 7 4" xfId="11863"/>
    <cellStyle name="Normal 31 2 9 7 5" xfId="11864"/>
    <cellStyle name="Normal 31 2 9 7 6" xfId="11865"/>
    <cellStyle name="Normal 31 2 9 7 7" xfId="11866"/>
    <cellStyle name="Normal 31 2 9 8" xfId="11867"/>
    <cellStyle name="Normal 31 2 9 8 2" xfId="11868"/>
    <cellStyle name="Normal 31 2 9 8 2 2" xfId="11869"/>
    <cellStyle name="Normal 31 2 9 8 2 2 2" xfId="11870"/>
    <cellStyle name="Normal 31 2 9 8 2 3" xfId="11871"/>
    <cellStyle name="Normal 31 2 9 8 3" xfId="11872"/>
    <cellStyle name="Normal 31 2 9 8 3 2" xfId="11873"/>
    <cellStyle name="Normal 31 2 9 8 4" xfId="11874"/>
    <cellStyle name="Normal 31 2 9 8 5" xfId="11875"/>
    <cellStyle name="Normal 31 2 9 8 6" xfId="11876"/>
    <cellStyle name="Normal 31 2 9 8 7" xfId="11877"/>
    <cellStyle name="Normal 31 2 9 9" xfId="11878"/>
    <cellStyle name="Normal 31 2 9 9 2" xfId="11879"/>
    <cellStyle name="Normal 31 2 9 9 2 2" xfId="11880"/>
    <cellStyle name="Normal 31 2 9 9 2 2 2" xfId="11881"/>
    <cellStyle name="Normal 31 2 9 9 2 3" xfId="11882"/>
    <cellStyle name="Normal 31 2 9 9 3" xfId="11883"/>
    <cellStyle name="Normal 31 2 9 9 3 2" xfId="11884"/>
    <cellStyle name="Normal 31 2 9 9 4" xfId="11885"/>
    <cellStyle name="Normal 31 2 9 9 5" xfId="11886"/>
    <cellStyle name="Normal 31 2 9 9 6" xfId="11887"/>
    <cellStyle name="Normal 31 2 9 9 7" xfId="11888"/>
    <cellStyle name="Normal 31 2 90" xfId="11889"/>
    <cellStyle name="Normal 31 2 90 2" xfId="11890"/>
    <cellStyle name="Normal 31 2 90 2 2" xfId="11891"/>
    <cellStyle name="Normal 31 2 90 2 2 2" xfId="11892"/>
    <cellStyle name="Normal 31 2 90 2 3" xfId="11893"/>
    <cellStyle name="Normal 31 2 90 3" xfId="11894"/>
    <cellStyle name="Normal 31 2 90 3 2" xfId="11895"/>
    <cellStyle name="Normal 31 2 90 4" xfId="11896"/>
    <cellStyle name="Normal 31 2 90 5" xfId="11897"/>
    <cellStyle name="Normal 31 2 90 6" xfId="11898"/>
    <cellStyle name="Normal 31 2 90 7" xfId="11899"/>
    <cellStyle name="Normal 31 2 91" xfId="11900"/>
    <cellStyle name="Normal 31 2 91 2" xfId="11901"/>
    <cellStyle name="Normal 31 2 91 2 2" xfId="11902"/>
    <cellStyle name="Normal 31 2 91 2 2 2" xfId="11903"/>
    <cellStyle name="Normal 31 2 91 2 3" xfId="11904"/>
    <cellStyle name="Normal 31 2 91 3" xfId="11905"/>
    <cellStyle name="Normal 31 2 91 3 2" xfId="11906"/>
    <cellStyle name="Normal 31 2 91 4" xfId="11907"/>
    <cellStyle name="Normal 31 2 91 5" xfId="11908"/>
    <cellStyle name="Normal 31 2 91 6" xfId="11909"/>
    <cellStyle name="Normal 31 2 91 7" xfId="11910"/>
    <cellStyle name="Normal 31 2 92" xfId="11911"/>
    <cellStyle name="Normal 31 2 92 2" xfId="11912"/>
    <cellStyle name="Normal 31 2 92 2 2" xfId="11913"/>
    <cellStyle name="Normal 31 2 92 2 2 2" xfId="11914"/>
    <cellStyle name="Normal 31 2 92 2 3" xfId="11915"/>
    <cellStyle name="Normal 31 2 92 3" xfId="11916"/>
    <cellStyle name="Normal 31 2 92 3 2" xfId="11917"/>
    <cellStyle name="Normal 31 2 92 4" xfId="11918"/>
    <cellStyle name="Normal 31 2 92 5" xfId="11919"/>
    <cellStyle name="Normal 31 2 92 6" xfId="11920"/>
    <cellStyle name="Normal 31 2 92 7" xfId="11921"/>
    <cellStyle name="Normal 31 2 93" xfId="11922"/>
    <cellStyle name="Normal 31 2 93 2" xfId="11923"/>
    <cellStyle name="Normal 31 2 93 2 2" xfId="11924"/>
    <cellStyle name="Normal 31 2 93 2 2 2" xfId="11925"/>
    <cellStyle name="Normal 31 2 93 2 3" xfId="11926"/>
    <cellStyle name="Normal 31 2 93 3" xfId="11927"/>
    <cellStyle name="Normal 31 2 93 3 2" xfId="11928"/>
    <cellStyle name="Normal 31 2 93 4" xfId="11929"/>
    <cellStyle name="Normal 31 2 93 5" xfId="11930"/>
    <cellStyle name="Normal 31 2 93 6" xfId="11931"/>
    <cellStyle name="Normal 31 2 93 7" xfId="11932"/>
    <cellStyle name="Normal 31 2 94" xfId="11933"/>
    <cellStyle name="Normal 31 2 94 2" xfId="11934"/>
    <cellStyle name="Normal 31 2 94 2 2" xfId="11935"/>
    <cellStyle name="Normal 31 2 94 2 2 2" xfId="11936"/>
    <cellStyle name="Normal 31 2 94 2 3" xfId="11937"/>
    <cellStyle name="Normal 31 2 94 3" xfId="11938"/>
    <cellStyle name="Normal 31 2 94 3 2" xfId="11939"/>
    <cellStyle name="Normal 31 2 94 4" xfId="11940"/>
    <cellStyle name="Normal 31 2 94 5" xfId="11941"/>
    <cellStyle name="Normal 31 2 94 6" xfId="11942"/>
    <cellStyle name="Normal 31 2 94 7" xfId="11943"/>
    <cellStyle name="Normal 31 2 95" xfId="11944"/>
    <cellStyle name="Normal 31 2 95 2" xfId="11945"/>
    <cellStyle name="Normal 31 2 95 2 2" xfId="11946"/>
    <cellStyle name="Normal 31 2 95 2 2 2" xfId="11947"/>
    <cellStyle name="Normal 31 2 95 2 3" xfId="11948"/>
    <cellStyle name="Normal 31 2 95 3" xfId="11949"/>
    <cellStyle name="Normal 31 2 95 3 2" xfId="11950"/>
    <cellStyle name="Normal 31 2 95 4" xfId="11951"/>
    <cellStyle name="Normal 31 2 95 5" xfId="11952"/>
    <cellStyle name="Normal 31 2 95 6" xfId="11953"/>
    <cellStyle name="Normal 31 2 95 7" xfId="11954"/>
    <cellStyle name="Normal 31 2 96" xfId="11955"/>
    <cellStyle name="Normal 31 2 96 2" xfId="11956"/>
    <cellStyle name="Normal 31 2 96 2 2" xfId="11957"/>
    <cellStyle name="Normal 31 2 96 2 2 2" xfId="11958"/>
    <cellStyle name="Normal 31 2 96 2 3" xfId="11959"/>
    <cellStyle name="Normal 31 2 96 3" xfId="11960"/>
    <cellStyle name="Normal 31 2 96 3 2" xfId="11961"/>
    <cellStyle name="Normal 31 2 96 4" xfId="11962"/>
    <cellStyle name="Normal 31 2 96 5" xfId="11963"/>
    <cellStyle name="Normal 31 2 96 6" xfId="11964"/>
    <cellStyle name="Normal 31 2 96 7" xfId="11965"/>
    <cellStyle name="Normal 31 2 97" xfId="11966"/>
    <cellStyle name="Normal 31 2 97 2" xfId="11967"/>
    <cellStyle name="Normal 31 2 97 2 2" xfId="11968"/>
    <cellStyle name="Normal 31 2 97 2 2 2" xfId="11969"/>
    <cellStyle name="Normal 31 2 97 2 3" xfId="11970"/>
    <cellStyle name="Normal 31 2 97 3" xfId="11971"/>
    <cellStyle name="Normal 31 2 97 3 2" xfId="11972"/>
    <cellStyle name="Normal 31 2 97 4" xfId="11973"/>
    <cellStyle name="Normal 31 2 97 5" xfId="11974"/>
    <cellStyle name="Normal 31 2 97 6" xfId="11975"/>
    <cellStyle name="Normal 31 2 97 7" xfId="11976"/>
    <cellStyle name="Normal 31 2 98" xfId="11977"/>
    <cellStyle name="Normal 31 2 98 2" xfId="11978"/>
    <cellStyle name="Normal 31 2 98 2 2" xfId="11979"/>
    <cellStyle name="Normal 31 2 98 2 2 2" xfId="11980"/>
    <cellStyle name="Normal 31 2 98 2 3" xfId="11981"/>
    <cellStyle name="Normal 31 2 98 3" xfId="11982"/>
    <cellStyle name="Normal 31 2 98 3 2" xfId="11983"/>
    <cellStyle name="Normal 31 2 98 4" xfId="11984"/>
    <cellStyle name="Normal 31 2 98 5" xfId="11985"/>
    <cellStyle name="Normal 31 2 98 6" xfId="11986"/>
    <cellStyle name="Normal 31 2 98 7" xfId="11987"/>
    <cellStyle name="Normal 31 2 99" xfId="11988"/>
    <cellStyle name="Normal 31 2 99 2" xfId="11989"/>
    <cellStyle name="Normal 31 2 99 2 2" xfId="11990"/>
    <cellStyle name="Normal 31 2 99 2 2 2" xfId="11991"/>
    <cellStyle name="Normal 31 2 99 2 3" xfId="11992"/>
    <cellStyle name="Normal 31 2 99 3" xfId="11993"/>
    <cellStyle name="Normal 31 2 99 3 2" xfId="11994"/>
    <cellStyle name="Normal 31 2 99 4" xfId="11995"/>
    <cellStyle name="Normal 31 2 99 5" xfId="11996"/>
    <cellStyle name="Normal 31 2 99 6" xfId="11997"/>
    <cellStyle name="Normal 31 2 99 7" xfId="11998"/>
    <cellStyle name="Normal 31 20" xfId="11999"/>
    <cellStyle name="Normal 31 20 2" xfId="12000"/>
    <cellStyle name="Normal 31 20 2 2" xfId="12001"/>
    <cellStyle name="Normal 31 20 2 2 2" xfId="12002"/>
    <cellStyle name="Normal 31 20 2 3" xfId="12003"/>
    <cellStyle name="Normal 31 20 3" xfId="12004"/>
    <cellStyle name="Normal 31 20 3 2" xfId="12005"/>
    <cellStyle name="Normal 31 20 4" xfId="12006"/>
    <cellStyle name="Normal 31 20 5" xfId="12007"/>
    <cellStyle name="Normal 31 20 6" xfId="12008"/>
    <cellStyle name="Normal 31 20 7" xfId="12009"/>
    <cellStyle name="Normal 31 21" xfId="12010"/>
    <cellStyle name="Normal 31 21 2" xfId="12011"/>
    <cellStyle name="Normal 31 21 2 2" xfId="12012"/>
    <cellStyle name="Normal 31 21 2 2 2" xfId="12013"/>
    <cellStyle name="Normal 31 21 2 3" xfId="12014"/>
    <cellStyle name="Normal 31 21 3" xfId="12015"/>
    <cellStyle name="Normal 31 21 3 2" xfId="12016"/>
    <cellStyle name="Normal 31 21 4" xfId="12017"/>
    <cellStyle name="Normal 31 21 5" xfId="12018"/>
    <cellStyle name="Normal 31 21 6" xfId="12019"/>
    <cellStyle name="Normal 31 21 7" xfId="12020"/>
    <cellStyle name="Normal 31 22" xfId="12021"/>
    <cellStyle name="Normal 31 22 2" xfId="12022"/>
    <cellStyle name="Normal 31 22 2 2" xfId="12023"/>
    <cellStyle name="Normal 31 22 2 2 2" xfId="12024"/>
    <cellStyle name="Normal 31 22 2 3" xfId="12025"/>
    <cellStyle name="Normal 31 22 3" xfId="12026"/>
    <cellStyle name="Normal 31 22 3 2" xfId="12027"/>
    <cellStyle name="Normal 31 22 4" xfId="12028"/>
    <cellStyle name="Normal 31 22 5" xfId="12029"/>
    <cellStyle name="Normal 31 22 6" xfId="12030"/>
    <cellStyle name="Normal 31 22 7" xfId="12031"/>
    <cellStyle name="Normal 31 23" xfId="12032"/>
    <cellStyle name="Normal 31 23 2" xfId="12033"/>
    <cellStyle name="Normal 31 23 2 2" xfId="12034"/>
    <cellStyle name="Normal 31 23 2 2 2" xfId="12035"/>
    <cellStyle name="Normal 31 23 2 3" xfId="12036"/>
    <cellStyle name="Normal 31 23 3" xfId="12037"/>
    <cellStyle name="Normal 31 23 3 2" xfId="12038"/>
    <cellStyle name="Normal 31 23 4" xfId="12039"/>
    <cellStyle name="Normal 31 23 5" xfId="12040"/>
    <cellStyle name="Normal 31 23 6" xfId="12041"/>
    <cellStyle name="Normal 31 23 7" xfId="12042"/>
    <cellStyle name="Normal 31 24" xfId="12043"/>
    <cellStyle name="Normal 31 24 2" xfId="12044"/>
    <cellStyle name="Normal 31 24 2 2" xfId="12045"/>
    <cellStyle name="Normal 31 24 2 2 2" xfId="12046"/>
    <cellStyle name="Normal 31 24 2 3" xfId="12047"/>
    <cellStyle name="Normal 31 24 3" xfId="12048"/>
    <cellStyle name="Normal 31 24 3 2" xfId="12049"/>
    <cellStyle name="Normal 31 24 4" xfId="12050"/>
    <cellStyle name="Normal 31 24 5" xfId="12051"/>
    <cellStyle name="Normal 31 24 6" xfId="12052"/>
    <cellStyle name="Normal 31 24 7" xfId="12053"/>
    <cellStyle name="Normal 31 25" xfId="12054"/>
    <cellStyle name="Normal 31 25 2" xfId="12055"/>
    <cellStyle name="Normal 31 25 2 2" xfId="12056"/>
    <cellStyle name="Normal 31 25 2 2 2" xfId="12057"/>
    <cellStyle name="Normal 31 25 2 3" xfId="12058"/>
    <cellStyle name="Normal 31 25 3" xfId="12059"/>
    <cellStyle name="Normal 31 25 3 2" xfId="12060"/>
    <cellStyle name="Normal 31 25 4" xfId="12061"/>
    <cellStyle name="Normal 31 25 5" xfId="12062"/>
    <cellStyle name="Normal 31 25 6" xfId="12063"/>
    <cellStyle name="Normal 31 25 7" xfId="12064"/>
    <cellStyle name="Normal 31 26" xfId="12065"/>
    <cellStyle name="Normal 31 26 2" xfId="12066"/>
    <cellStyle name="Normal 31 26 2 2" xfId="12067"/>
    <cellStyle name="Normal 31 26 2 2 2" xfId="12068"/>
    <cellStyle name="Normal 31 26 2 3" xfId="12069"/>
    <cellStyle name="Normal 31 26 3" xfId="12070"/>
    <cellStyle name="Normal 31 26 3 2" xfId="12071"/>
    <cellStyle name="Normal 31 26 4" xfId="12072"/>
    <cellStyle name="Normal 31 26 5" xfId="12073"/>
    <cellStyle name="Normal 31 26 6" xfId="12074"/>
    <cellStyle name="Normal 31 26 7" xfId="12075"/>
    <cellStyle name="Normal 31 27" xfId="12076"/>
    <cellStyle name="Normal 31 27 2" xfId="12077"/>
    <cellStyle name="Normal 31 27 2 2" xfId="12078"/>
    <cellStyle name="Normal 31 27 2 2 2" xfId="12079"/>
    <cellStyle name="Normal 31 27 2 3" xfId="12080"/>
    <cellStyle name="Normal 31 27 3" xfId="12081"/>
    <cellStyle name="Normal 31 27 3 2" xfId="12082"/>
    <cellStyle name="Normal 31 27 4" xfId="12083"/>
    <cellStyle name="Normal 31 27 5" xfId="12084"/>
    <cellStyle name="Normal 31 27 6" xfId="12085"/>
    <cellStyle name="Normal 31 27 7" xfId="12086"/>
    <cellStyle name="Normal 31 28" xfId="12087"/>
    <cellStyle name="Normal 31 28 2" xfId="12088"/>
    <cellStyle name="Normal 31 28 2 2" xfId="12089"/>
    <cellStyle name="Normal 31 28 2 2 2" xfId="12090"/>
    <cellStyle name="Normal 31 28 2 3" xfId="12091"/>
    <cellStyle name="Normal 31 28 3" xfId="12092"/>
    <cellStyle name="Normal 31 28 3 2" xfId="12093"/>
    <cellStyle name="Normal 31 28 4" xfId="12094"/>
    <cellStyle name="Normal 31 28 5" xfId="12095"/>
    <cellStyle name="Normal 31 28 6" xfId="12096"/>
    <cellStyle name="Normal 31 28 7" xfId="12097"/>
    <cellStyle name="Normal 31 29" xfId="12098"/>
    <cellStyle name="Normal 31 29 2" xfId="12099"/>
    <cellStyle name="Normal 31 29 2 2" xfId="12100"/>
    <cellStyle name="Normal 31 29 2 2 2" xfId="12101"/>
    <cellStyle name="Normal 31 29 2 3" xfId="12102"/>
    <cellStyle name="Normal 31 29 3" xfId="12103"/>
    <cellStyle name="Normal 31 29 3 2" xfId="12104"/>
    <cellStyle name="Normal 31 29 4" xfId="12105"/>
    <cellStyle name="Normal 31 29 5" xfId="12106"/>
    <cellStyle name="Normal 31 29 6" xfId="12107"/>
    <cellStyle name="Normal 31 29 7" xfId="12108"/>
    <cellStyle name="Normal 31 3" xfId="12109"/>
    <cellStyle name="Normal 31 3 10" xfId="12110"/>
    <cellStyle name="Normal 31 3 10 10" xfId="12111"/>
    <cellStyle name="Normal 31 3 10 10 2" xfId="12112"/>
    <cellStyle name="Normal 31 3 10 10 2 2" xfId="12113"/>
    <cellStyle name="Normal 31 3 10 10 2 2 2" xfId="12114"/>
    <cellStyle name="Normal 31 3 10 10 2 3" xfId="12115"/>
    <cellStyle name="Normal 31 3 10 10 3" xfId="12116"/>
    <cellStyle name="Normal 31 3 10 10 3 2" xfId="12117"/>
    <cellStyle name="Normal 31 3 10 10 4" xfId="12118"/>
    <cellStyle name="Normal 31 3 10 10 5" xfId="12119"/>
    <cellStyle name="Normal 31 3 10 10 6" xfId="12120"/>
    <cellStyle name="Normal 31 3 10 10 7" xfId="12121"/>
    <cellStyle name="Normal 31 3 10 11" xfId="12122"/>
    <cellStyle name="Normal 31 3 10 11 2" xfId="12123"/>
    <cellStyle name="Normal 31 3 10 11 2 2" xfId="12124"/>
    <cellStyle name="Normal 31 3 10 11 2 2 2" xfId="12125"/>
    <cellStyle name="Normal 31 3 10 11 2 3" xfId="12126"/>
    <cellStyle name="Normal 31 3 10 11 3" xfId="12127"/>
    <cellStyle name="Normal 31 3 10 11 3 2" xfId="12128"/>
    <cellStyle name="Normal 31 3 10 11 4" xfId="12129"/>
    <cellStyle name="Normal 31 3 10 11 5" xfId="12130"/>
    <cellStyle name="Normal 31 3 10 11 6" xfId="12131"/>
    <cellStyle name="Normal 31 3 10 11 7" xfId="12132"/>
    <cellStyle name="Normal 31 3 10 12" xfId="12133"/>
    <cellStyle name="Normal 31 3 10 12 2" xfId="12134"/>
    <cellStyle name="Normal 31 3 10 12 2 2" xfId="12135"/>
    <cellStyle name="Normal 31 3 10 12 2 2 2" xfId="12136"/>
    <cellStyle name="Normal 31 3 10 12 2 3" xfId="12137"/>
    <cellStyle name="Normal 31 3 10 12 3" xfId="12138"/>
    <cellStyle name="Normal 31 3 10 12 3 2" xfId="12139"/>
    <cellStyle name="Normal 31 3 10 12 4" xfId="12140"/>
    <cellStyle name="Normal 31 3 10 12 5" xfId="12141"/>
    <cellStyle name="Normal 31 3 10 12 6" xfId="12142"/>
    <cellStyle name="Normal 31 3 10 12 7" xfId="12143"/>
    <cellStyle name="Normal 31 3 10 13" xfId="12144"/>
    <cellStyle name="Normal 31 3 10 13 2" xfId="12145"/>
    <cellStyle name="Normal 31 3 10 13 2 2" xfId="12146"/>
    <cellStyle name="Normal 31 3 10 13 3" xfId="12147"/>
    <cellStyle name="Normal 31 3 10 14" xfId="12148"/>
    <cellStyle name="Normal 31 3 10 14 2" xfId="12149"/>
    <cellStyle name="Normal 31 3 10 15" xfId="12150"/>
    <cellStyle name="Normal 31 3 10 16" xfId="12151"/>
    <cellStyle name="Normal 31 3 10 17" xfId="12152"/>
    <cellStyle name="Normal 31 3 10 18" xfId="12153"/>
    <cellStyle name="Normal 31 3 10 2" xfId="12154"/>
    <cellStyle name="Normal 31 3 10 2 2" xfId="12155"/>
    <cellStyle name="Normal 31 3 10 2 2 2" xfId="12156"/>
    <cellStyle name="Normal 31 3 10 2 2 2 2" xfId="12157"/>
    <cellStyle name="Normal 31 3 10 2 2 3" xfId="12158"/>
    <cellStyle name="Normal 31 3 10 2 3" xfId="12159"/>
    <cellStyle name="Normal 31 3 10 2 3 2" xfId="12160"/>
    <cellStyle name="Normal 31 3 10 2 4" xfId="12161"/>
    <cellStyle name="Normal 31 3 10 2 5" xfId="12162"/>
    <cellStyle name="Normal 31 3 10 2 6" xfId="12163"/>
    <cellStyle name="Normal 31 3 10 2 7" xfId="12164"/>
    <cellStyle name="Normal 31 3 10 3" xfId="12165"/>
    <cellStyle name="Normal 31 3 10 3 2" xfId="12166"/>
    <cellStyle name="Normal 31 3 10 3 2 2" xfId="12167"/>
    <cellStyle name="Normal 31 3 10 3 2 2 2" xfId="12168"/>
    <cellStyle name="Normal 31 3 10 3 2 3" xfId="12169"/>
    <cellStyle name="Normal 31 3 10 3 3" xfId="12170"/>
    <cellStyle name="Normal 31 3 10 3 3 2" xfId="12171"/>
    <cellStyle name="Normal 31 3 10 3 4" xfId="12172"/>
    <cellStyle name="Normal 31 3 10 3 5" xfId="12173"/>
    <cellStyle name="Normal 31 3 10 3 6" xfId="12174"/>
    <cellStyle name="Normal 31 3 10 3 7" xfId="12175"/>
    <cellStyle name="Normal 31 3 10 4" xfId="12176"/>
    <cellStyle name="Normal 31 3 10 4 2" xfId="12177"/>
    <cellStyle name="Normal 31 3 10 4 2 2" xfId="12178"/>
    <cellStyle name="Normal 31 3 10 4 2 2 2" xfId="12179"/>
    <cellStyle name="Normal 31 3 10 4 2 3" xfId="12180"/>
    <cellStyle name="Normal 31 3 10 4 3" xfId="12181"/>
    <cellStyle name="Normal 31 3 10 4 3 2" xfId="12182"/>
    <cellStyle name="Normal 31 3 10 4 4" xfId="12183"/>
    <cellStyle name="Normal 31 3 10 4 5" xfId="12184"/>
    <cellStyle name="Normal 31 3 10 4 6" xfId="12185"/>
    <cellStyle name="Normal 31 3 10 4 7" xfId="12186"/>
    <cellStyle name="Normal 31 3 10 5" xfId="12187"/>
    <cellStyle name="Normal 31 3 10 5 2" xfId="12188"/>
    <cellStyle name="Normal 31 3 10 5 2 2" xfId="12189"/>
    <cellStyle name="Normal 31 3 10 5 2 2 2" xfId="12190"/>
    <cellStyle name="Normal 31 3 10 5 2 3" xfId="12191"/>
    <cellStyle name="Normal 31 3 10 5 3" xfId="12192"/>
    <cellStyle name="Normal 31 3 10 5 3 2" xfId="12193"/>
    <cellStyle name="Normal 31 3 10 5 4" xfId="12194"/>
    <cellStyle name="Normal 31 3 10 5 5" xfId="12195"/>
    <cellStyle name="Normal 31 3 10 5 6" xfId="12196"/>
    <cellStyle name="Normal 31 3 10 5 7" xfId="12197"/>
    <cellStyle name="Normal 31 3 10 6" xfId="12198"/>
    <cellStyle name="Normal 31 3 10 6 2" xfId="12199"/>
    <cellStyle name="Normal 31 3 10 6 2 2" xfId="12200"/>
    <cellStyle name="Normal 31 3 10 6 2 2 2" xfId="12201"/>
    <cellStyle name="Normal 31 3 10 6 2 3" xfId="12202"/>
    <cellStyle name="Normal 31 3 10 6 3" xfId="12203"/>
    <cellStyle name="Normal 31 3 10 6 3 2" xfId="12204"/>
    <cellStyle name="Normal 31 3 10 6 4" xfId="12205"/>
    <cellStyle name="Normal 31 3 10 6 5" xfId="12206"/>
    <cellStyle name="Normal 31 3 10 6 6" xfId="12207"/>
    <cellStyle name="Normal 31 3 10 6 7" xfId="12208"/>
    <cellStyle name="Normal 31 3 10 7" xfId="12209"/>
    <cellStyle name="Normal 31 3 10 7 2" xfId="12210"/>
    <cellStyle name="Normal 31 3 10 7 2 2" xfId="12211"/>
    <cellStyle name="Normal 31 3 10 7 2 2 2" xfId="12212"/>
    <cellStyle name="Normal 31 3 10 7 2 3" xfId="12213"/>
    <cellStyle name="Normal 31 3 10 7 3" xfId="12214"/>
    <cellStyle name="Normal 31 3 10 7 3 2" xfId="12215"/>
    <cellStyle name="Normal 31 3 10 7 4" xfId="12216"/>
    <cellStyle name="Normal 31 3 10 7 5" xfId="12217"/>
    <cellStyle name="Normal 31 3 10 7 6" xfId="12218"/>
    <cellStyle name="Normal 31 3 10 7 7" xfId="12219"/>
    <cellStyle name="Normal 31 3 10 8" xfId="12220"/>
    <cellStyle name="Normal 31 3 10 8 2" xfId="12221"/>
    <cellStyle name="Normal 31 3 10 8 2 2" xfId="12222"/>
    <cellStyle name="Normal 31 3 10 8 2 2 2" xfId="12223"/>
    <cellStyle name="Normal 31 3 10 8 2 3" xfId="12224"/>
    <cellStyle name="Normal 31 3 10 8 3" xfId="12225"/>
    <cellStyle name="Normal 31 3 10 8 3 2" xfId="12226"/>
    <cellStyle name="Normal 31 3 10 8 4" xfId="12227"/>
    <cellStyle name="Normal 31 3 10 8 5" xfId="12228"/>
    <cellStyle name="Normal 31 3 10 8 6" xfId="12229"/>
    <cellStyle name="Normal 31 3 10 8 7" xfId="12230"/>
    <cellStyle name="Normal 31 3 10 9" xfId="12231"/>
    <cellStyle name="Normal 31 3 10 9 2" xfId="12232"/>
    <cellStyle name="Normal 31 3 10 9 2 2" xfId="12233"/>
    <cellStyle name="Normal 31 3 10 9 2 2 2" xfId="12234"/>
    <cellStyle name="Normal 31 3 10 9 2 3" xfId="12235"/>
    <cellStyle name="Normal 31 3 10 9 3" xfId="12236"/>
    <cellStyle name="Normal 31 3 10 9 3 2" xfId="12237"/>
    <cellStyle name="Normal 31 3 10 9 4" xfId="12238"/>
    <cellStyle name="Normal 31 3 10 9 5" xfId="12239"/>
    <cellStyle name="Normal 31 3 10 9 6" xfId="12240"/>
    <cellStyle name="Normal 31 3 10 9 7" xfId="12241"/>
    <cellStyle name="Normal 31 3 100" xfId="12242"/>
    <cellStyle name="Normal 31 3 101" xfId="12243"/>
    <cellStyle name="Normal 31 3 102" xfId="12244"/>
    <cellStyle name="Normal 31 3 103" xfId="12245"/>
    <cellStyle name="Normal 31 3 11" xfId="12246"/>
    <cellStyle name="Normal 31 3 11 10" xfId="12247"/>
    <cellStyle name="Normal 31 3 11 10 2" xfId="12248"/>
    <cellStyle name="Normal 31 3 11 10 2 2" xfId="12249"/>
    <cellStyle name="Normal 31 3 11 10 2 2 2" xfId="12250"/>
    <cellStyle name="Normal 31 3 11 10 2 3" xfId="12251"/>
    <cellStyle name="Normal 31 3 11 10 3" xfId="12252"/>
    <cellStyle name="Normal 31 3 11 10 3 2" xfId="12253"/>
    <cellStyle name="Normal 31 3 11 10 4" xfId="12254"/>
    <cellStyle name="Normal 31 3 11 10 5" xfId="12255"/>
    <cellStyle name="Normal 31 3 11 10 6" xfId="12256"/>
    <cellStyle name="Normal 31 3 11 10 7" xfId="12257"/>
    <cellStyle name="Normal 31 3 11 11" xfId="12258"/>
    <cellStyle name="Normal 31 3 11 11 2" xfId="12259"/>
    <cellStyle name="Normal 31 3 11 11 2 2" xfId="12260"/>
    <cellStyle name="Normal 31 3 11 11 2 2 2" xfId="12261"/>
    <cellStyle name="Normal 31 3 11 11 2 3" xfId="12262"/>
    <cellStyle name="Normal 31 3 11 11 3" xfId="12263"/>
    <cellStyle name="Normal 31 3 11 11 3 2" xfId="12264"/>
    <cellStyle name="Normal 31 3 11 11 4" xfId="12265"/>
    <cellStyle name="Normal 31 3 11 11 5" xfId="12266"/>
    <cellStyle name="Normal 31 3 11 11 6" xfId="12267"/>
    <cellStyle name="Normal 31 3 11 11 7" xfId="12268"/>
    <cellStyle name="Normal 31 3 11 12" xfId="12269"/>
    <cellStyle name="Normal 31 3 11 12 2" xfId="12270"/>
    <cellStyle name="Normal 31 3 11 12 2 2" xfId="12271"/>
    <cellStyle name="Normal 31 3 11 12 2 2 2" xfId="12272"/>
    <cellStyle name="Normal 31 3 11 12 2 3" xfId="12273"/>
    <cellStyle name="Normal 31 3 11 12 3" xfId="12274"/>
    <cellStyle name="Normal 31 3 11 12 3 2" xfId="12275"/>
    <cellStyle name="Normal 31 3 11 12 4" xfId="12276"/>
    <cellStyle name="Normal 31 3 11 12 5" xfId="12277"/>
    <cellStyle name="Normal 31 3 11 12 6" xfId="12278"/>
    <cellStyle name="Normal 31 3 11 12 7" xfId="12279"/>
    <cellStyle name="Normal 31 3 11 13" xfId="12280"/>
    <cellStyle name="Normal 31 3 11 13 2" xfId="12281"/>
    <cellStyle name="Normal 31 3 11 13 2 2" xfId="12282"/>
    <cellStyle name="Normal 31 3 11 13 3" xfId="12283"/>
    <cellStyle name="Normal 31 3 11 14" xfId="12284"/>
    <cellStyle name="Normal 31 3 11 14 2" xfId="12285"/>
    <cellStyle name="Normal 31 3 11 15" xfId="12286"/>
    <cellStyle name="Normal 31 3 11 16" xfId="12287"/>
    <cellStyle name="Normal 31 3 11 17" xfId="12288"/>
    <cellStyle name="Normal 31 3 11 18" xfId="12289"/>
    <cellStyle name="Normal 31 3 11 2" xfId="12290"/>
    <cellStyle name="Normal 31 3 11 2 2" xfId="12291"/>
    <cellStyle name="Normal 31 3 11 2 2 2" xfId="12292"/>
    <cellStyle name="Normal 31 3 11 2 2 2 2" xfId="12293"/>
    <cellStyle name="Normal 31 3 11 2 2 3" xfId="12294"/>
    <cellStyle name="Normal 31 3 11 2 3" xfId="12295"/>
    <cellStyle name="Normal 31 3 11 2 3 2" xfId="12296"/>
    <cellStyle name="Normal 31 3 11 2 4" xfId="12297"/>
    <cellStyle name="Normal 31 3 11 2 5" xfId="12298"/>
    <cellStyle name="Normal 31 3 11 2 6" xfId="12299"/>
    <cellStyle name="Normal 31 3 11 2 7" xfId="12300"/>
    <cellStyle name="Normal 31 3 11 3" xfId="12301"/>
    <cellStyle name="Normal 31 3 11 3 2" xfId="12302"/>
    <cellStyle name="Normal 31 3 11 3 2 2" xfId="12303"/>
    <cellStyle name="Normal 31 3 11 3 2 2 2" xfId="12304"/>
    <cellStyle name="Normal 31 3 11 3 2 3" xfId="12305"/>
    <cellStyle name="Normal 31 3 11 3 3" xfId="12306"/>
    <cellStyle name="Normal 31 3 11 3 3 2" xfId="12307"/>
    <cellStyle name="Normal 31 3 11 3 4" xfId="12308"/>
    <cellStyle name="Normal 31 3 11 3 5" xfId="12309"/>
    <cellStyle name="Normal 31 3 11 3 6" xfId="12310"/>
    <cellStyle name="Normal 31 3 11 3 7" xfId="12311"/>
    <cellStyle name="Normal 31 3 11 4" xfId="12312"/>
    <cellStyle name="Normal 31 3 11 4 2" xfId="12313"/>
    <cellStyle name="Normal 31 3 11 4 2 2" xfId="12314"/>
    <cellStyle name="Normal 31 3 11 4 2 2 2" xfId="12315"/>
    <cellStyle name="Normal 31 3 11 4 2 3" xfId="12316"/>
    <cellStyle name="Normal 31 3 11 4 3" xfId="12317"/>
    <cellStyle name="Normal 31 3 11 4 3 2" xfId="12318"/>
    <cellStyle name="Normal 31 3 11 4 4" xfId="12319"/>
    <cellStyle name="Normal 31 3 11 4 5" xfId="12320"/>
    <cellStyle name="Normal 31 3 11 4 6" xfId="12321"/>
    <cellStyle name="Normal 31 3 11 4 7" xfId="12322"/>
    <cellStyle name="Normal 31 3 11 5" xfId="12323"/>
    <cellStyle name="Normal 31 3 11 5 2" xfId="12324"/>
    <cellStyle name="Normal 31 3 11 5 2 2" xfId="12325"/>
    <cellStyle name="Normal 31 3 11 5 2 2 2" xfId="12326"/>
    <cellStyle name="Normal 31 3 11 5 2 3" xfId="12327"/>
    <cellStyle name="Normal 31 3 11 5 3" xfId="12328"/>
    <cellStyle name="Normal 31 3 11 5 3 2" xfId="12329"/>
    <cellStyle name="Normal 31 3 11 5 4" xfId="12330"/>
    <cellStyle name="Normal 31 3 11 5 5" xfId="12331"/>
    <cellStyle name="Normal 31 3 11 5 6" xfId="12332"/>
    <cellStyle name="Normal 31 3 11 5 7" xfId="12333"/>
    <cellStyle name="Normal 31 3 11 6" xfId="12334"/>
    <cellStyle name="Normal 31 3 11 6 2" xfId="12335"/>
    <cellStyle name="Normal 31 3 11 6 2 2" xfId="12336"/>
    <cellStyle name="Normal 31 3 11 6 2 2 2" xfId="12337"/>
    <cellStyle name="Normal 31 3 11 6 2 3" xfId="12338"/>
    <cellStyle name="Normal 31 3 11 6 3" xfId="12339"/>
    <cellStyle name="Normal 31 3 11 6 3 2" xfId="12340"/>
    <cellStyle name="Normal 31 3 11 6 4" xfId="12341"/>
    <cellStyle name="Normal 31 3 11 6 5" xfId="12342"/>
    <cellStyle name="Normal 31 3 11 6 6" xfId="12343"/>
    <cellStyle name="Normal 31 3 11 6 7" xfId="12344"/>
    <cellStyle name="Normal 31 3 11 7" xfId="12345"/>
    <cellStyle name="Normal 31 3 11 7 2" xfId="12346"/>
    <cellStyle name="Normal 31 3 11 7 2 2" xfId="12347"/>
    <cellStyle name="Normal 31 3 11 7 2 2 2" xfId="12348"/>
    <cellStyle name="Normal 31 3 11 7 2 3" xfId="12349"/>
    <cellStyle name="Normal 31 3 11 7 3" xfId="12350"/>
    <cellStyle name="Normal 31 3 11 7 3 2" xfId="12351"/>
    <cellStyle name="Normal 31 3 11 7 4" xfId="12352"/>
    <cellStyle name="Normal 31 3 11 7 5" xfId="12353"/>
    <cellStyle name="Normal 31 3 11 7 6" xfId="12354"/>
    <cellStyle name="Normal 31 3 11 7 7" xfId="12355"/>
    <cellStyle name="Normal 31 3 11 8" xfId="12356"/>
    <cellStyle name="Normal 31 3 11 8 2" xfId="12357"/>
    <cellStyle name="Normal 31 3 11 8 2 2" xfId="12358"/>
    <cellStyle name="Normal 31 3 11 8 2 2 2" xfId="12359"/>
    <cellStyle name="Normal 31 3 11 8 2 3" xfId="12360"/>
    <cellStyle name="Normal 31 3 11 8 3" xfId="12361"/>
    <cellStyle name="Normal 31 3 11 8 3 2" xfId="12362"/>
    <cellStyle name="Normal 31 3 11 8 4" xfId="12363"/>
    <cellStyle name="Normal 31 3 11 8 5" xfId="12364"/>
    <cellStyle name="Normal 31 3 11 8 6" xfId="12365"/>
    <cellStyle name="Normal 31 3 11 8 7" xfId="12366"/>
    <cellStyle name="Normal 31 3 11 9" xfId="12367"/>
    <cellStyle name="Normal 31 3 11 9 2" xfId="12368"/>
    <cellStyle name="Normal 31 3 11 9 2 2" xfId="12369"/>
    <cellStyle name="Normal 31 3 11 9 2 2 2" xfId="12370"/>
    <cellStyle name="Normal 31 3 11 9 2 3" xfId="12371"/>
    <cellStyle name="Normal 31 3 11 9 3" xfId="12372"/>
    <cellStyle name="Normal 31 3 11 9 3 2" xfId="12373"/>
    <cellStyle name="Normal 31 3 11 9 4" xfId="12374"/>
    <cellStyle name="Normal 31 3 11 9 5" xfId="12375"/>
    <cellStyle name="Normal 31 3 11 9 6" xfId="12376"/>
    <cellStyle name="Normal 31 3 11 9 7" xfId="12377"/>
    <cellStyle name="Normal 31 3 12" xfId="12378"/>
    <cellStyle name="Normal 31 3 12 2" xfId="12379"/>
    <cellStyle name="Normal 31 3 12 2 2" xfId="12380"/>
    <cellStyle name="Normal 31 3 12 2 2 2" xfId="12381"/>
    <cellStyle name="Normal 31 3 12 2 3" xfId="12382"/>
    <cellStyle name="Normal 31 3 12 3" xfId="12383"/>
    <cellStyle name="Normal 31 3 12 3 2" xfId="12384"/>
    <cellStyle name="Normal 31 3 12 4" xfId="12385"/>
    <cellStyle name="Normal 31 3 12 5" xfId="12386"/>
    <cellStyle name="Normal 31 3 12 6" xfId="12387"/>
    <cellStyle name="Normal 31 3 12 7" xfId="12388"/>
    <cellStyle name="Normal 31 3 13" xfId="12389"/>
    <cellStyle name="Normal 31 3 13 2" xfId="12390"/>
    <cellStyle name="Normal 31 3 13 2 2" xfId="12391"/>
    <cellStyle name="Normal 31 3 13 2 2 2" xfId="12392"/>
    <cellStyle name="Normal 31 3 13 2 3" xfId="12393"/>
    <cellStyle name="Normal 31 3 13 3" xfId="12394"/>
    <cellStyle name="Normal 31 3 13 3 2" xfId="12395"/>
    <cellStyle name="Normal 31 3 13 4" xfId="12396"/>
    <cellStyle name="Normal 31 3 13 5" xfId="12397"/>
    <cellStyle name="Normal 31 3 13 6" xfId="12398"/>
    <cellStyle name="Normal 31 3 13 7" xfId="12399"/>
    <cellStyle name="Normal 31 3 14" xfId="12400"/>
    <cellStyle name="Normal 31 3 14 2" xfId="12401"/>
    <cellStyle name="Normal 31 3 14 2 2" xfId="12402"/>
    <cellStyle name="Normal 31 3 14 2 2 2" xfId="12403"/>
    <cellStyle name="Normal 31 3 14 2 3" xfId="12404"/>
    <cellStyle name="Normal 31 3 14 3" xfId="12405"/>
    <cellStyle name="Normal 31 3 14 3 2" xfId="12406"/>
    <cellStyle name="Normal 31 3 14 4" xfId="12407"/>
    <cellStyle name="Normal 31 3 14 5" xfId="12408"/>
    <cellStyle name="Normal 31 3 14 6" xfId="12409"/>
    <cellStyle name="Normal 31 3 14 7" xfId="12410"/>
    <cellStyle name="Normal 31 3 15" xfId="12411"/>
    <cellStyle name="Normal 31 3 15 2" xfId="12412"/>
    <cellStyle name="Normal 31 3 15 2 2" xfId="12413"/>
    <cellStyle name="Normal 31 3 15 2 2 2" xfId="12414"/>
    <cellStyle name="Normal 31 3 15 2 3" xfId="12415"/>
    <cellStyle name="Normal 31 3 15 3" xfId="12416"/>
    <cellStyle name="Normal 31 3 15 3 2" xfId="12417"/>
    <cellStyle name="Normal 31 3 15 4" xfId="12418"/>
    <cellStyle name="Normal 31 3 15 5" xfId="12419"/>
    <cellStyle name="Normal 31 3 15 6" xfId="12420"/>
    <cellStyle name="Normal 31 3 15 7" xfId="12421"/>
    <cellStyle name="Normal 31 3 16" xfId="12422"/>
    <cellStyle name="Normal 31 3 16 2" xfId="12423"/>
    <cellStyle name="Normal 31 3 16 2 2" xfId="12424"/>
    <cellStyle name="Normal 31 3 16 2 2 2" xfId="12425"/>
    <cellStyle name="Normal 31 3 16 2 3" xfId="12426"/>
    <cellStyle name="Normal 31 3 16 3" xfId="12427"/>
    <cellStyle name="Normal 31 3 16 3 2" xfId="12428"/>
    <cellStyle name="Normal 31 3 16 4" xfId="12429"/>
    <cellStyle name="Normal 31 3 16 5" xfId="12430"/>
    <cellStyle name="Normal 31 3 16 6" xfId="12431"/>
    <cellStyle name="Normal 31 3 16 7" xfId="12432"/>
    <cellStyle name="Normal 31 3 17" xfId="12433"/>
    <cellStyle name="Normal 31 3 17 2" xfId="12434"/>
    <cellStyle name="Normal 31 3 17 2 2" xfId="12435"/>
    <cellStyle name="Normal 31 3 17 2 2 2" xfId="12436"/>
    <cellStyle name="Normal 31 3 17 2 3" xfId="12437"/>
    <cellStyle name="Normal 31 3 17 3" xfId="12438"/>
    <cellStyle name="Normal 31 3 17 3 2" xfId="12439"/>
    <cellStyle name="Normal 31 3 17 4" xfId="12440"/>
    <cellStyle name="Normal 31 3 17 5" xfId="12441"/>
    <cellStyle name="Normal 31 3 17 6" xfId="12442"/>
    <cellStyle name="Normal 31 3 17 7" xfId="12443"/>
    <cellStyle name="Normal 31 3 18" xfId="12444"/>
    <cellStyle name="Normal 31 3 18 2" xfId="12445"/>
    <cellStyle name="Normal 31 3 18 2 2" xfId="12446"/>
    <cellStyle name="Normal 31 3 18 2 2 2" xfId="12447"/>
    <cellStyle name="Normal 31 3 18 2 3" xfId="12448"/>
    <cellStyle name="Normal 31 3 18 3" xfId="12449"/>
    <cellStyle name="Normal 31 3 18 3 2" xfId="12450"/>
    <cellStyle name="Normal 31 3 18 4" xfId="12451"/>
    <cellStyle name="Normal 31 3 18 5" xfId="12452"/>
    <cellStyle name="Normal 31 3 18 6" xfId="12453"/>
    <cellStyle name="Normal 31 3 18 7" xfId="12454"/>
    <cellStyle name="Normal 31 3 19" xfId="12455"/>
    <cellStyle name="Normal 31 3 19 2" xfId="12456"/>
    <cellStyle name="Normal 31 3 19 2 2" xfId="12457"/>
    <cellStyle name="Normal 31 3 19 2 2 2" xfId="12458"/>
    <cellStyle name="Normal 31 3 19 2 3" xfId="12459"/>
    <cellStyle name="Normal 31 3 19 3" xfId="12460"/>
    <cellStyle name="Normal 31 3 19 3 2" xfId="12461"/>
    <cellStyle name="Normal 31 3 19 4" xfId="12462"/>
    <cellStyle name="Normal 31 3 19 5" xfId="12463"/>
    <cellStyle name="Normal 31 3 19 6" xfId="12464"/>
    <cellStyle name="Normal 31 3 19 7" xfId="12465"/>
    <cellStyle name="Normal 31 3 2" xfId="12466"/>
    <cellStyle name="Normal 31 3 2 10" xfId="12467"/>
    <cellStyle name="Normal 31 3 2 11" xfId="12468"/>
    <cellStyle name="Normal 31 3 2 12" xfId="12469"/>
    <cellStyle name="Normal 31 3 2 13" xfId="12470"/>
    <cellStyle name="Normal 31 3 2 2" xfId="12471"/>
    <cellStyle name="Normal 31 3 2 2 2" xfId="12472"/>
    <cellStyle name="Normal 31 3 2 2 2 2" xfId="12473"/>
    <cellStyle name="Normal 31 3 2 2 2 3" xfId="12474"/>
    <cellStyle name="Normal 31 3 2 2 3" xfId="12475"/>
    <cellStyle name="Normal 31 3 2 2 3 2" xfId="12476"/>
    <cellStyle name="Normal 31 3 2 2 3 2 2" xfId="12477"/>
    <cellStyle name="Normal 31 3 2 2 3 3" xfId="12478"/>
    <cellStyle name="Normal 31 3 2 2 4" xfId="12479"/>
    <cellStyle name="Normal 31 3 2 2 4 2" xfId="12480"/>
    <cellStyle name="Normal 31 3 2 2 5" xfId="12481"/>
    <cellStyle name="Normal 31 3 2 2 6" xfId="12482"/>
    <cellStyle name="Normal 31 3 2 2 7" xfId="12483"/>
    <cellStyle name="Normal 31 3 2 2 8" xfId="12484"/>
    <cellStyle name="Normal 31 3 2 3" xfId="12485"/>
    <cellStyle name="Normal 31 3 2 4" xfId="12486"/>
    <cellStyle name="Normal 31 3 2 5" xfId="12487"/>
    <cellStyle name="Normal 31 3 2 6" xfId="12488"/>
    <cellStyle name="Normal 31 3 2 7" xfId="12489"/>
    <cellStyle name="Normal 31 3 2 8" xfId="12490"/>
    <cellStyle name="Normal 31 3 2 9" xfId="12491"/>
    <cellStyle name="Normal 31 3 20" xfId="12492"/>
    <cellStyle name="Normal 31 3 20 2" xfId="12493"/>
    <cellStyle name="Normal 31 3 20 2 2" xfId="12494"/>
    <cellStyle name="Normal 31 3 20 2 2 2" xfId="12495"/>
    <cellStyle name="Normal 31 3 20 2 3" xfId="12496"/>
    <cellStyle name="Normal 31 3 20 3" xfId="12497"/>
    <cellStyle name="Normal 31 3 20 3 2" xfId="12498"/>
    <cellStyle name="Normal 31 3 20 4" xfId="12499"/>
    <cellStyle name="Normal 31 3 20 5" xfId="12500"/>
    <cellStyle name="Normal 31 3 20 6" xfId="12501"/>
    <cellStyle name="Normal 31 3 20 7" xfId="12502"/>
    <cellStyle name="Normal 31 3 21" xfId="12503"/>
    <cellStyle name="Normal 31 3 21 2" xfId="12504"/>
    <cellStyle name="Normal 31 3 21 2 2" xfId="12505"/>
    <cellStyle name="Normal 31 3 21 2 2 2" xfId="12506"/>
    <cellStyle name="Normal 31 3 21 2 3" xfId="12507"/>
    <cellStyle name="Normal 31 3 21 3" xfId="12508"/>
    <cellStyle name="Normal 31 3 21 3 2" xfId="12509"/>
    <cellStyle name="Normal 31 3 21 4" xfId="12510"/>
    <cellStyle name="Normal 31 3 21 5" xfId="12511"/>
    <cellStyle name="Normal 31 3 21 6" xfId="12512"/>
    <cellStyle name="Normal 31 3 21 7" xfId="12513"/>
    <cellStyle name="Normal 31 3 22" xfId="12514"/>
    <cellStyle name="Normal 31 3 22 2" xfId="12515"/>
    <cellStyle name="Normal 31 3 22 2 2" xfId="12516"/>
    <cellStyle name="Normal 31 3 22 2 2 2" xfId="12517"/>
    <cellStyle name="Normal 31 3 22 2 3" xfId="12518"/>
    <cellStyle name="Normal 31 3 22 3" xfId="12519"/>
    <cellStyle name="Normal 31 3 22 3 2" xfId="12520"/>
    <cellStyle name="Normal 31 3 22 4" xfId="12521"/>
    <cellStyle name="Normal 31 3 22 5" xfId="12522"/>
    <cellStyle name="Normal 31 3 22 6" xfId="12523"/>
    <cellStyle name="Normal 31 3 22 7" xfId="12524"/>
    <cellStyle name="Normal 31 3 23" xfId="12525"/>
    <cellStyle name="Normal 31 3 23 2" xfId="12526"/>
    <cellStyle name="Normal 31 3 23 2 2" xfId="12527"/>
    <cellStyle name="Normal 31 3 23 2 2 2" xfId="12528"/>
    <cellStyle name="Normal 31 3 23 2 3" xfId="12529"/>
    <cellStyle name="Normal 31 3 23 3" xfId="12530"/>
    <cellStyle name="Normal 31 3 23 3 2" xfId="12531"/>
    <cellStyle name="Normal 31 3 23 4" xfId="12532"/>
    <cellStyle name="Normal 31 3 23 5" xfId="12533"/>
    <cellStyle name="Normal 31 3 23 6" xfId="12534"/>
    <cellStyle name="Normal 31 3 23 7" xfId="12535"/>
    <cellStyle name="Normal 31 3 24" xfId="12536"/>
    <cellStyle name="Normal 31 3 24 2" xfId="12537"/>
    <cellStyle name="Normal 31 3 24 2 2" xfId="12538"/>
    <cellStyle name="Normal 31 3 24 2 2 2" xfId="12539"/>
    <cellStyle name="Normal 31 3 24 2 3" xfId="12540"/>
    <cellStyle name="Normal 31 3 24 3" xfId="12541"/>
    <cellStyle name="Normal 31 3 24 3 2" xfId="12542"/>
    <cellStyle name="Normal 31 3 24 4" xfId="12543"/>
    <cellStyle name="Normal 31 3 24 5" xfId="12544"/>
    <cellStyle name="Normal 31 3 24 6" xfId="12545"/>
    <cellStyle name="Normal 31 3 24 7" xfId="12546"/>
    <cellStyle name="Normal 31 3 25" xfId="12547"/>
    <cellStyle name="Normal 31 3 25 2" xfId="12548"/>
    <cellStyle name="Normal 31 3 25 2 2" xfId="12549"/>
    <cellStyle name="Normal 31 3 25 2 2 2" xfId="12550"/>
    <cellStyle name="Normal 31 3 25 2 3" xfId="12551"/>
    <cellStyle name="Normal 31 3 25 3" xfId="12552"/>
    <cellStyle name="Normal 31 3 25 3 2" xfId="12553"/>
    <cellStyle name="Normal 31 3 25 4" xfId="12554"/>
    <cellStyle name="Normal 31 3 25 5" xfId="12555"/>
    <cellStyle name="Normal 31 3 25 6" xfId="12556"/>
    <cellStyle name="Normal 31 3 25 7" xfId="12557"/>
    <cellStyle name="Normal 31 3 26" xfId="12558"/>
    <cellStyle name="Normal 31 3 26 2" xfId="12559"/>
    <cellStyle name="Normal 31 3 26 2 2" xfId="12560"/>
    <cellStyle name="Normal 31 3 26 2 2 2" xfId="12561"/>
    <cellStyle name="Normal 31 3 26 2 3" xfId="12562"/>
    <cellStyle name="Normal 31 3 26 3" xfId="12563"/>
    <cellStyle name="Normal 31 3 26 3 2" xfId="12564"/>
    <cellStyle name="Normal 31 3 26 4" xfId="12565"/>
    <cellStyle name="Normal 31 3 26 5" xfId="12566"/>
    <cellStyle name="Normal 31 3 26 6" xfId="12567"/>
    <cellStyle name="Normal 31 3 26 7" xfId="12568"/>
    <cellStyle name="Normal 31 3 27" xfId="12569"/>
    <cellStyle name="Normal 31 3 27 2" xfId="12570"/>
    <cellStyle name="Normal 31 3 27 2 2" xfId="12571"/>
    <cellStyle name="Normal 31 3 27 2 2 2" xfId="12572"/>
    <cellStyle name="Normal 31 3 27 2 3" xfId="12573"/>
    <cellStyle name="Normal 31 3 27 3" xfId="12574"/>
    <cellStyle name="Normal 31 3 27 3 2" xfId="12575"/>
    <cellStyle name="Normal 31 3 27 4" xfId="12576"/>
    <cellStyle name="Normal 31 3 27 5" xfId="12577"/>
    <cellStyle name="Normal 31 3 27 6" xfId="12578"/>
    <cellStyle name="Normal 31 3 27 7" xfId="12579"/>
    <cellStyle name="Normal 31 3 28" xfId="12580"/>
    <cellStyle name="Normal 31 3 28 2" xfId="12581"/>
    <cellStyle name="Normal 31 3 28 2 2" xfId="12582"/>
    <cellStyle name="Normal 31 3 28 2 2 2" xfId="12583"/>
    <cellStyle name="Normal 31 3 28 2 3" xfId="12584"/>
    <cellStyle name="Normal 31 3 28 3" xfId="12585"/>
    <cellStyle name="Normal 31 3 28 3 2" xfId="12586"/>
    <cellStyle name="Normal 31 3 28 4" xfId="12587"/>
    <cellStyle name="Normal 31 3 28 5" xfId="12588"/>
    <cellStyle name="Normal 31 3 28 6" xfId="12589"/>
    <cellStyle name="Normal 31 3 28 7" xfId="12590"/>
    <cellStyle name="Normal 31 3 29" xfId="12591"/>
    <cellStyle name="Normal 31 3 29 2" xfId="12592"/>
    <cellStyle name="Normal 31 3 29 2 2" xfId="12593"/>
    <cellStyle name="Normal 31 3 29 2 2 2" xfId="12594"/>
    <cellStyle name="Normal 31 3 29 2 3" xfId="12595"/>
    <cellStyle name="Normal 31 3 29 3" xfId="12596"/>
    <cellStyle name="Normal 31 3 29 3 2" xfId="12597"/>
    <cellStyle name="Normal 31 3 29 4" xfId="12598"/>
    <cellStyle name="Normal 31 3 29 5" xfId="12599"/>
    <cellStyle name="Normal 31 3 29 6" xfId="12600"/>
    <cellStyle name="Normal 31 3 29 7" xfId="12601"/>
    <cellStyle name="Normal 31 3 3" xfId="12602"/>
    <cellStyle name="Normal 31 3 3 10" xfId="12603"/>
    <cellStyle name="Normal 31 3 3 11" xfId="12604"/>
    <cellStyle name="Normal 31 3 3 12" xfId="12605"/>
    <cellStyle name="Normal 31 3 3 2" xfId="12606"/>
    <cellStyle name="Normal 31 3 3 2 2" xfId="12607"/>
    <cellStyle name="Normal 31 3 3 2 3" xfId="12608"/>
    <cellStyle name="Normal 31 3 3 2 3 2" xfId="12609"/>
    <cellStyle name="Normal 31 3 3 2 3 2 2" xfId="12610"/>
    <cellStyle name="Normal 31 3 3 2 3 3" xfId="12611"/>
    <cellStyle name="Normal 31 3 3 2 4" xfId="12612"/>
    <cellStyle name="Normal 31 3 3 2 4 2" xfId="12613"/>
    <cellStyle name="Normal 31 3 3 2 5" xfId="12614"/>
    <cellStyle name="Normal 31 3 3 2 6" xfId="12615"/>
    <cellStyle name="Normal 31 3 3 2 7" xfId="12616"/>
    <cellStyle name="Normal 31 3 3 2 8" xfId="12617"/>
    <cellStyle name="Normal 31 3 3 3" xfId="12618"/>
    <cellStyle name="Normal 31 3 3 4" xfId="12619"/>
    <cellStyle name="Normal 31 3 3 5" xfId="12620"/>
    <cellStyle name="Normal 31 3 3 6" xfId="12621"/>
    <cellStyle name="Normal 31 3 3 7" xfId="12622"/>
    <cellStyle name="Normal 31 3 3 8" xfId="12623"/>
    <cellStyle name="Normal 31 3 3 9" xfId="12624"/>
    <cellStyle name="Normal 31 3 30" xfId="12625"/>
    <cellStyle name="Normal 31 3 30 2" xfId="12626"/>
    <cellStyle name="Normal 31 3 30 2 2" xfId="12627"/>
    <cellStyle name="Normal 31 3 30 2 2 2" xfId="12628"/>
    <cellStyle name="Normal 31 3 30 2 3" xfId="12629"/>
    <cellStyle name="Normal 31 3 30 3" xfId="12630"/>
    <cellStyle name="Normal 31 3 30 3 2" xfId="12631"/>
    <cellStyle name="Normal 31 3 30 4" xfId="12632"/>
    <cellStyle name="Normal 31 3 30 5" xfId="12633"/>
    <cellStyle name="Normal 31 3 30 6" xfId="12634"/>
    <cellStyle name="Normal 31 3 30 7" xfId="12635"/>
    <cellStyle name="Normal 31 3 31" xfId="12636"/>
    <cellStyle name="Normal 31 3 31 2" xfId="12637"/>
    <cellStyle name="Normal 31 3 31 2 2" xfId="12638"/>
    <cellStyle name="Normal 31 3 31 2 2 2" xfId="12639"/>
    <cellStyle name="Normal 31 3 31 2 3" xfId="12640"/>
    <cellStyle name="Normal 31 3 31 3" xfId="12641"/>
    <cellStyle name="Normal 31 3 31 3 2" xfId="12642"/>
    <cellStyle name="Normal 31 3 31 4" xfId="12643"/>
    <cellStyle name="Normal 31 3 31 5" xfId="12644"/>
    <cellStyle name="Normal 31 3 31 6" xfId="12645"/>
    <cellStyle name="Normal 31 3 31 7" xfId="12646"/>
    <cellStyle name="Normal 31 3 32" xfId="12647"/>
    <cellStyle name="Normal 31 3 32 2" xfId="12648"/>
    <cellStyle name="Normal 31 3 32 2 2" xfId="12649"/>
    <cellStyle name="Normal 31 3 32 2 2 2" xfId="12650"/>
    <cellStyle name="Normal 31 3 32 2 3" xfId="12651"/>
    <cellStyle name="Normal 31 3 32 3" xfId="12652"/>
    <cellStyle name="Normal 31 3 32 3 2" xfId="12653"/>
    <cellStyle name="Normal 31 3 32 4" xfId="12654"/>
    <cellStyle name="Normal 31 3 32 5" xfId="12655"/>
    <cellStyle name="Normal 31 3 32 6" xfId="12656"/>
    <cellStyle name="Normal 31 3 32 7" xfId="12657"/>
    <cellStyle name="Normal 31 3 33" xfId="12658"/>
    <cellStyle name="Normal 31 3 33 2" xfId="12659"/>
    <cellStyle name="Normal 31 3 33 2 2" xfId="12660"/>
    <cellStyle name="Normal 31 3 33 2 2 2" xfId="12661"/>
    <cellStyle name="Normal 31 3 33 2 3" xfId="12662"/>
    <cellStyle name="Normal 31 3 33 3" xfId="12663"/>
    <cellStyle name="Normal 31 3 33 3 2" xfId="12664"/>
    <cellStyle name="Normal 31 3 33 4" xfId="12665"/>
    <cellStyle name="Normal 31 3 33 5" xfId="12666"/>
    <cellStyle name="Normal 31 3 33 6" xfId="12667"/>
    <cellStyle name="Normal 31 3 33 7" xfId="12668"/>
    <cellStyle name="Normal 31 3 34" xfId="12669"/>
    <cellStyle name="Normal 31 3 34 2" xfId="12670"/>
    <cellStyle name="Normal 31 3 34 2 2" xfId="12671"/>
    <cellStyle name="Normal 31 3 34 2 2 2" xfId="12672"/>
    <cellStyle name="Normal 31 3 34 2 3" xfId="12673"/>
    <cellStyle name="Normal 31 3 34 3" xfId="12674"/>
    <cellStyle name="Normal 31 3 34 3 2" xfId="12675"/>
    <cellStyle name="Normal 31 3 34 4" xfId="12676"/>
    <cellStyle name="Normal 31 3 34 5" xfId="12677"/>
    <cellStyle name="Normal 31 3 34 6" xfId="12678"/>
    <cellStyle name="Normal 31 3 34 7" xfId="12679"/>
    <cellStyle name="Normal 31 3 35" xfId="12680"/>
    <cellStyle name="Normal 31 3 35 2" xfId="12681"/>
    <cellStyle name="Normal 31 3 35 2 2" xfId="12682"/>
    <cellStyle name="Normal 31 3 35 2 2 2" xfId="12683"/>
    <cellStyle name="Normal 31 3 35 2 3" xfId="12684"/>
    <cellStyle name="Normal 31 3 35 3" xfId="12685"/>
    <cellStyle name="Normal 31 3 35 3 2" xfId="12686"/>
    <cellStyle name="Normal 31 3 35 4" xfId="12687"/>
    <cellStyle name="Normal 31 3 35 5" xfId="12688"/>
    <cellStyle name="Normal 31 3 35 6" xfId="12689"/>
    <cellStyle name="Normal 31 3 35 7" xfId="12690"/>
    <cellStyle name="Normal 31 3 36" xfId="12691"/>
    <cellStyle name="Normal 31 3 36 2" xfId="12692"/>
    <cellStyle name="Normal 31 3 36 2 2" xfId="12693"/>
    <cellStyle name="Normal 31 3 36 2 2 2" xfId="12694"/>
    <cellStyle name="Normal 31 3 36 2 3" xfId="12695"/>
    <cellStyle name="Normal 31 3 36 3" xfId="12696"/>
    <cellStyle name="Normal 31 3 36 3 2" xfId="12697"/>
    <cellStyle name="Normal 31 3 36 4" xfId="12698"/>
    <cellStyle name="Normal 31 3 36 5" xfId="12699"/>
    <cellStyle name="Normal 31 3 36 6" xfId="12700"/>
    <cellStyle name="Normal 31 3 36 7" xfId="12701"/>
    <cellStyle name="Normal 31 3 37" xfId="12702"/>
    <cellStyle name="Normal 31 3 37 2" xfId="12703"/>
    <cellStyle name="Normal 31 3 37 2 2" xfId="12704"/>
    <cellStyle name="Normal 31 3 37 2 2 2" xfId="12705"/>
    <cellStyle name="Normal 31 3 37 2 3" xfId="12706"/>
    <cellStyle name="Normal 31 3 37 3" xfId="12707"/>
    <cellStyle name="Normal 31 3 37 3 2" xfId="12708"/>
    <cellStyle name="Normal 31 3 37 4" xfId="12709"/>
    <cellStyle name="Normal 31 3 37 5" xfId="12710"/>
    <cellStyle name="Normal 31 3 37 6" xfId="12711"/>
    <cellStyle name="Normal 31 3 37 7" xfId="12712"/>
    <cellStyle name="Normal 31 3 38" xfId="12713"/>
    <cellStyle name="Normal 31 3 38 2" xfId="12714"/>
    <cellStyle name="Normal 31 3 38 2 2" xfId="12715"/>
    <cellStyle name="Normal 31 3 38 2 2 2" xfId="12716"/>
    <cellStyle name="Normal 31 3 38 2 3" xfId="12717"/>
    <cellStyle name="Normal 31 3 38 3" xfId="12718"/>
    <cellStyle name="Normal 31 3 38 3 2" xfId="12719"/>
    <cellStyle name="Normal 31 3 38 4" xfId="12720"/>
    <cellStyle name="Normal 31 3 38 5" xfId="12721"/>
    <cellStyle name="Normal 31 3 38 6" xfId="12722"/>
    <cellStyle name="Normal 31 3 38 7" xfId="12723"/>
    <cellStyle name="Normal 31 3 39" xfId="12724"/>
    <cellStyle name="Normal 31 3 39 2" xfId="12725"/>
    <cellStyle name="Normal 31 3 39 2 2" xfId="12726"/>
    <cellStyle name="Normal 31 3 39 2 2 2" xfId="12727"/>
    <cellStyle name="Normal 31 3 39 2 3" xfId="12728"/>
    <cellStyle name="Normal 31 3 39 3" xfId="12729"/>
    <cellStyle name="Normal 31 3 39 3 2" xfId="12730"/>
    <cellStyle name="Normal 31 3 39 4" xfId="12731"/>
    <cellStyle name="Normal 31 3 39 5" xfId="12732"/>
    <cellStyle name="Normal 31 3 39 6" xfId="12733"/>
    <cellStyle name="Normal 31 3 39 7" xfId="12734"/>
    <cellStyle name="Normal 31 3 4" xfId="12735"/>
    <cellStyle name="Normal 31 3 4 10" xfId="12736"/>
    <cellStyle name="Normal 31 3 4 10 2" xfId="12737"/>
    <cellStyle name="Normal 31 3 4 10 2 2" xfId="12738"/>
    <cellStyle name="Normal 31 3 4 10 2 2 2" xfId="12739"/>
    <cellStyle name="Normal 31 3 4 10 2 3" xfId="12740"/>
    <cellStyle name="Normal 31 3 4 10 3" xfId="12741"/>
    <cellStyle name="Normal 31 3 4 10 3 2" xfId="12742"/>
    <cellStyle name="Normal 31 3 4 10 4" xfId="12743"/>
    <cellStyle name="Normal 31 3 4 10 5" xfId="12744"/>
    <cellStyle name="Normal 31 3 4 10 6" xfId="12745"/>
    <cellStyle name="Normal 31 3 4 10 7" xfId="12746"/>
    <cellStyle name="Normal 31 3 4 11" xfId="12747"/>
    <cellStyle name="Normal 31 3 4 11 2" xfId="12748"/>
    <cellStyle name="Normal 31 3 4 11 2 2" xfId="12749"/>
    <cellStyle name="Normal 31 3 4 11 2 2 2" xfId="12750"/>
    <cellStyle name="Normal 31 3 4 11 2 3" xfId="12751"/>
    <cellStyle name="Normal 31 3 4 11 3" xfId="12752"/>
    <cellStyle name="Normal 31 3 4 11 3 2" xfId="12753"/>
    <cellStyle name="Normal 31 3 4 11 4" xfId="12754"/>
    <cellStyle name="Normal 31 3 4 11 5" xfId="12755"/>
    <cellStyle name="Normal 31 3 4 11 6" xfId="12756"/>
    <cellStyle name="Normal 31 3 4 11 7" xfId="12757"/>
    <cellStyle name="Normal 31 3 4 12" xfId="12758"/>
    <cellStyle name="Normal 31 3 4 12 2" xfId="12759"/>
    <cellStyle name="Normal 31 3 4 12 2 2" xfId="12760"/>
    <cellStyle name="Normal 31 3 4 12 2 2 2" xfId="12761"/>
    <cellStyle name="Normal 31 3 4 12 2 3" xfId="12762"/>
    <cellStyle name="Normal 31 3 4 12 3" xfId="12763"/>
    <cellStyle name="Normal 31 3 4 12 3 2" xfId="12764"/>
    <cellStyle name="Normal 31 3 4 12 4" xfId="12765"/>
    <cellStyle name="Normal 31 3 4 12 5" xfId="12766"/>
    <cellStyle name="Normal 31 3 4 12 6" xfId="12767"/>
    <cellStyle name="Normal 31 3 4 12 7" xfId="12768"/>
    <cellStyle name="Normal 31 3 4 13" xfId="12769"/>
    <cellStyle name="Normal 31 3 4 13 2" xfId="12770"/>
    <cellStyle name="Normal 31 3 4 13 2 2" xfId="12771"/>
    <cellStyle name="Normal 31 3 4 13 3" xfId="12772"/>
    <cellStyle name="Normal 31 3 4 14" xfId="12773"/>
    <cellStyle name="Normal 31 3 4 14 2" xfId="12774"/>
    <cellStyle name="Normal 31 3 4 15" xfId="12775"/>
    <cellStyle name="Normal 31 3 4 16" xfId="12776"/>
    <cellStyle name="Normal 31 3 4 17" xfId="12777"/>
    <cellStyle name="Normal 31 3 4 18" xfId="12778"/>
    <cellStyle name="Normal 31 3 4 2" xfId="12779"/>
    <cellStyle name="Normal 31 3 4 2 2" xfId="12780"/>
    <cellStyle name="Normal 31 3 4 2 2 2" xfId="12781"/>
    <cellStyle name="Normal 31 3 4 2 2 2 2" xfId="12782"/>
    <cellStyle name="Normal 31 3 4 2 2 3" xfId="12783"/>
    <cellStyle name="Normal 31 3 4 2 3" xfId="12784"/>
    <cellStyle name="Normal 31 3 4 2 3 2" xfId="12785"/>
    <cellStyle name="Normal 31 3 4 2 4" xfId="12786"/>
    <cellStyle name="Normal 31 3 4 2 5" xfId="12787"/>
    <cellStyle name="Normal 31 3 4 2 6" xfId="12788"/>
    <cellStyle name="Normal 31 3 4 2 7" xfId="12789"/>
    <cellStyle name="Normal 31 3 4 3" xfId="12790"/>
    <cellStyle name="Normal 31 3 4 3 2" xfId="12791"/>
    <cellStyle name="Normal 31 3 4 3 2 2" xfId="12792"/>
    <cellStyle name="Normal 31 3 4 3 2 2 2" xfId="12793"/>
    <cellStyle name="Normal 31 3 4 3 2 3" xfId="12794"/>
    <cellStyle name="Normal 31 3 4 3 3" xfId="12795"/>
    <cellStyle name="Normal 31 3 4 3 3 2" xfId="12796"/>
    <cellStyle name="Normal 31 3 4 3 4" xfId="12797"/>
    <cellStyle name="Normal 31 3 4 3 5" xfId="12798"/>
    <cellStyle name="Normal 31 3 4 3 6" xfId="12799"/>
    <cellStyle name="Normal 31 3 4 3 7" xfId="12800"/>
    <cellStyle name="Normal 31 3 4 4" xfId="12801"/>
    <cellStyle name="Normal 31 3 4 4 2" xfId="12802"/>
    <cellStyle name="Normal 31 3 4 4 2 2" xfId="12803"/>
    <cellStyle name="Normal 31 3 4 4 2 2 2" xfId="12804"/>
    <cellStyle name="Normal 31 3 4 4 2 3" xfId="12805"/>
    <cellStyle name="Normal 31 3 4 4 3" xfId="12806"/>
    <cellStyle name="Normal 31 3 4 4 3 2" xfId="12807"/>
    <cellStyle name="Normal 31 3 4 4 4" xfId="12808"/>
    <cellStyle name="Normal 31 3 4 4 5" xfId="12809"/>
    <cellStyle name="Normal 31 3 4 4 6" xfId="12810"/>
    <cellStyle name="Normal 31 3 4 4 7" xfId="12811"/>
    <cellStyle name="Normal 31 3 4 5" xfId="12812"/>
    <cellStyle name="Normal 31 3 4 5 2" xfId="12813"/>
    <cellStyle name="Normal 31 3 4 5 2 2" xfId="12814"/>
    <cellStyle name="Normal 31 3 4 5 2 2 2" xfId="12815"/>
    <cellStyle name="Normal 31 3 4 5 2 3" xfId="12816"/>
    <cellStyle name="Normal 31 3 4 5 3" xfId="12817"/>
    <cellStyle name="Normal 31 3 4 5 3 2" xfId="12818"/>
    <cellStyle name="Normal 31 3 4 5 4" xfId="12819"/>
    <cellStyle name="Normal 31 3 4 5 5" xfId="12820"/>
    <cellStyle name="Normal 31 3 4 5 6" xfId="12821"/>
    <cellStyle name="Normal 31 3 4 5 7" xfId="12822"/>
    <cellStyle name="Normal 31 3 4 6" xfId="12823"/>
    <cellStyle name="Normal 31 3 4 6 2" xfId="12824"/>
    <cellStyle name="Normal 31 3 4 6 2 2" xfId="12825"/>
    <cellStyle name="Normal 31 3 4 6 2 2 2" xfId="12826"/>
    <cellStyle name="Normal 31 3 4 6 2 3" xfId="12827"/>
    <cellStyle name="Normal 31 3 4 6 3" xfId="12828"/>
    <cellStyle name="Normal 31 3 4 6 3 2" xfId="12829"/>
    <cellStyle name="Normal 31 3 4 6 4" xfId="12830"/>
    <cellStyle name="Normal 31 3 4 6 5" xfId="12831"/>
    <cellStyle name="Normal 31 3 4 6 6" xfId="12832"/>
    <cellStyle name="Normal 31 3 4 6 7" xfId="12833"/>
    <cellStyle name="Normal 31 3 4 7" xfId="12834"/>
    <cellStyle name="Normal 31 3 4 7 2" xfId="12835"/>
    <cellStyle name="Normal 31 3 4 7 2 2" xfId="12836"/>
    <cellStyle name="Normal 31 3 4 7 2 2 2" xfId="12837"/>
    <cellStyle name="Normal 31 3 4 7 2 3" xfId="12838"/>
    <cellStyle name="Normal 31 3 4 7 3" xfId="12839"/>
    <cellStyle name="Normal 31 3 4 7 3 2" xfId="12840"/>
    <cellStyle name="Normal 31 3 4 7 4" xfId="12841"/>
    <cellStyle name="Normal 31 3 4 7 5" xfId="12842"/>
    <cellStyle name="Normal 31 3 4 7 6" xfId="12843"/>
    <cellStyle name="Normal 31 3 4 7 7" xfId="12844"/>
    <cellStyle name="Normal 31 3 4 8" xfId="12845"/>
    <cellStyle name="Normal 31 3 4 8 2" xfId="12846"/>
    <cellStyle name="Normal 31 3 4 8 2 2" xfId="12847"/>
    <cellStyle name="Normal 31 3 4 8 2 2 2" xfId="12848"/>
    <cellStyle name="Normal 31 3 4 8 2 3" xfId="12849"/>
    <cellStyle name="Normal 31 3 4 8 3" xfId="12850"/>
    <cellStyle name="Normal 31 3 4 8 3 2" xfId="12851"/>
    <cellStyle name="Normal 31 3 4 8 4" xfId="12852"/>
    <cellStyle name="Normal 31 3 4 8 5" xfId="12853"/>
    <cellStyle name="Normal 31 3 4 8 6" xfId="12854"/>
    <cellStyle name="Normal 31 3 4 8 7" xfId="12855"/>
    <cellStyle name="Normal 31 3 4 9" xfId="12856"/>
    <cellStyle name="Normal 31 3 4 9 2" xfId="12857"/>
    <cellStyle name="Normal 31 3 4 9 2 2" xfId="12858"/>
    <cellStyle name="Normal 31 3 4 9 2 2 2" xfId="12859"/>
    <cellStyle name="Normal 31 3 4 9 2 3" xfId="12860"/>
    <cellStyle name="Normal 31 3 4 9 3" xfId="12861"/>
    <cellStyle name="Normal 31 3 4 9 3 2" xfId="12862"/>
    <cellStyle name="Normal 31 3 4 9 4" xfId="12863"/>
    <cellStyle name="Normal 31 3 4 9 5" xfId="12864"/>
    <cellStyle name="Normal 31 3 4 9 6" xfId="12865"/>
    <cellStyle name="Normal 31 3 4 9 7" xfId="12866"/>
    <cellStyle name="Normal 31 3 40" xfId="12867"/>
    <cellStyle name="Normal 31 3 40 2" xfId="12868"/>
    <cellStyle name="Normal 31 3 40 2 2" xfId="12869"/>
    <cellStyle name="Normal 31 3 40 2 2 2" xfId="12870"/>
    <cellStyle name="Normal 31 3 40 2 3" xfId="12871"/>
    <cellStyle name="Normal 31 3 40 3" xfId="12872"/>
    <cellStyle name="Normal 31 3 40 3 2" xfId="12873"/>
    <cellStyle name="Normal 31 3 40 4" xfId="12874"/>
    <cellStyle name="Normal 31 3 40 5" xfId="12875"/>
    <cellStyle name="Normal 31 3 40 6" xfId="12876"/>
    <cellStyle name="Normal 31 3 40 7" xfId="12877"/>
    <cellStyle name="Normal 31 3 41" xfId="12878"/>
    <cellStyle name="Normal 31 3 41 2" xfId="12879"/>
    <cellStyle name="Normal 31 3 41 2 2" xfId="12880"/>
    <cellStyle name="Normal 31 3 41 2 2 2" xfId="12881"/>
    <cellStyle name="Normal 31 3 41 2 3" xfId="12882"/>
    <cellStyle name="Normal 31 3 41 3" xfId="12883"/>
    <cellStyle name="Normal 31 3 41 3 2" xfId="12884"/>
    <cellStyle name="Normal 31 3 41 4" xfId="12885"/>
    <cellStyle name="Normal 31 3 41 5" xfId="12886"/>
    <cellStyle name="Normal 31 3 41 6" xfId="12887"/>
    <cellStyle name="Normal 31 3 41 7" xfId="12888"/>
    <cellStyle name="Normal 31 3 42" xfId="12889"/>
    <cellStyle name="Normal 31 3 42 2" xfId="12890"/>
    <cellStyle name="Normal 31 3 42 2 2" xfId="12891"/>
    <cellStyle name="Normal 31 3 42 2 2 2" xfId="12892"/>
    <cellStyle name="Normal 31 3 42 2 3" xfId="12893"/>
    <cellStyle name="Normal 31 3 42 3" xfId="12894"/>
    <cellStyle name="Normal 31 3 42 3 2" xfId="12895"/>
    <cellStyle name="Normal 31 3 42 4" xfId="12896"/>
    <cellStyle name="Normal 31 3 42 5" xfId="12897"/>
    <cellStyle name="Normal 31 3 42 6" xfId="12898"/>
    <cellStyle name="Normal 31 3 42 7" xfId="12899"/>
    <cellStyle name="Normal 31 3 43" xfId="12900"/>
    <cellStyle name="Normal 31 3 43 2" xfId="12901"/>
    <cellStyle name="Normal 31 3 43 2 2" xfId="12902"/>
    <cellStyle name="Normal 31 3 43 2 2 2" xfId="12903"/>
    <cellStyle name="Normal 31 3 43 2 3" xfId="12904"/>
    <cellStyle name="Normal 31 3 43 3" xfId="12905"/>
    <cellStyle name="Normal 31 3 43 3 2" xfId="12906"/>
    <cellStyle name="Normal 31 3 43 4" xfId="12907"/>
    <cellStyle name="Normal 31 3 43 5" xfId="12908"/>
    <cellStyle name="Normal 31 3 43 6" xfId="12909"/>
    <cellStyle name="Normal 31 3 43 7" xfId="12910"/>
    <cellStyle name="Normal 31 3 44" xfId="12911"/>
    <cellStyle name="Normal 31 3 44 2" xfId="12912"/>
    <cellStyle name="Normal 31 3 44 2 2" xfId="12913"/>
    <cellStyle name="Normal 31 3 44 2 2 2" xfId="12914"/>
    <cellStyle name="Normal 31 3 44 2 3" xfId="12915"/>
    <cellStyle name="Normal 31 3 44 3" xfId="12916"/>
    <cellStyle name="Normal 31 3 44 3 2" xfId="12917"/>
    <cellStyle name="Normal 31 3 44 4" xfId="12918"/>
    <cellStyle name="Normal 31 3 44 5" xfId="12919"/>
    <cellStyle name="Normal 31 3 44 6" xfId="12920"/>
    <cellStyle name="Normal 31 3 44 7" xfId="12921"/>
    <cellStyle name="Normal 31 3 45" xfId="12922"/>
    <cellStyle name="Normal 31 3 45 2" xfId="12923"/>
    <cellStyle name="Normal 31 3 45 2 2" xfId="12924"/>
    <cellStyle name="Normal 31 3 45 2 2 2" xfId="12925"/>
    <cellStyle name="Normal 31 3 45 2 3" xfId="12926"/>
    <cellStyle name="Normal 31 3 45 3" xfId="12927"/>
    <cellStyle name="Normal 31 3 45 3 2" xfId="12928"/>
    <cellStyle name="Normal 31 3 45 4" xfId="12929"/>
    <cellStyle name="Normal 31 3 45 5" xfId="12930"/>
    <cellStyle name="Normal 31 3 45 6" xfId="12931"/>
    <cellStyle name="Normal 31 3 45 7" xfId="12932"/>
    <cellStyle name="Normal 31 3 46" xfId="12933"/>
    <cellStyle name="Normal 31 3 46 2" xfId="12934"/>
    <cellStyle name="Normal 31 3 46 2 2" xfId="12935"/>
    <cellStyle name="Normal 31 3 46 2 2 2" xfId="12936"/>
    <cellStyle name="Normal 31 3 46 2 3" xfId="12937"/>
    <cellStyle name="Normal 31 3 46 3" xfId="12938"/>
    <cellStyle name="Normal 31 3 46 3 2" xfId="12939"/>
    <cellStyle name="Normal 31 3 46 4" xfId="12940"/>
    <cellStyle name="Normal 31 3 46 5" xfId="12941"/>
    <cellStyle name="Normal 31 3 46 6" xfId="12942"/>
    <cellStyle name="Normal 31 3 46 7" xfId="12943"/>
    <cellStyle name="Normal 31 3 47" xfId="12944"/>
    <cellStyle name="Normal 31 3 47 2" xfId="12945"/>
    <cellStyle name="Normal 31 3 47 2 2" xfId="12946"/>
    <cellStyle name="Normal 31 3 47 2 2 2" xfId="12947"/>
    <cellStyle name="Normal 31 3 47 2 3" xfId="12948"/>
    <cellStyle name="Normal 31 3 47 3" xfId="12949"/>
    <cellStyle name="Normal 31 3 47 3 2" xfId="12950"/>
    <cellStyle name="Normal 31 3 47 4" xfId="12951"/>
    <cellStyle name="Normal 31 3 47 5" xfId="12952"/>
    <cellStyle name="Normal 31 3 47 6" xfId="12953"/>
    <cellStyle name="Normal 31 3 47 7" xfId="12954"/>
    <cellStyle name="Normal 31 3 48" xfId="12955"/>
    <cellStyle name="Normal 31 3 48 2" xfId="12956"/>
    <cellStyle name="Normal 31 3 48 2 2" xfId="12957"/>
    <cellStyle name="Normal 31 3 48 2 2 2" xfId="12958"/>
    <cellStyle name="Normal 31 3 48 2 3" xfId="12959"/>
    <cellStyle name="Normal 31 3 48 3" xfId="12960"/>
    <cellStyle name="Normal 31 3 48 3 2" xfId="12961"/>
    <cellStyle name="Normal 31 3 48 4" xfId="12962"/>
    <cellStyle name="Normal 31 3 48 5" xfId="12963"/>
    <cellStyle name="Normal 31 3 48 6" xfId="12964"/>
    <cellStyle name="Normal 31 3 48 7" xfId="12965"/>
    <cellStyle name="Normal 31 3 49" xfId="12966"/>
    <cellStyle name="Normal 31 3 49 2" xfId="12967"/>
    <cellStyle name="Normal 31 3 49 2 2" xfId="12968"/>
    <cellStyle name="Normal 31 3 49 2 2 2" xfId="12969"/>
    <cellStyle name="Normal 31 3 49 2 3" xfId="12970"/>
    <cellStyle name="Normal 31 3 49 3" xfId="12971"/>
    <cellStyle name="Normal 31 3 49 3 2" xfId="12972"/>
    <cellStyle name="Normal 31 3 49 4" xfId="12973"/>
    <cellStyle name="Normal 31 3 49 5" xfId="12974"/>
    <cellStyle name="Normal 31 3 49 6" xfId="12975"/>
    <cellStyle name="Normal 31 3 49 7" xfId="12976"/>
    <cellStyle name="Normal 31 3 5" xfId="12977"/>
    <cellStyle name="Normal 31 3 5 10" xfId="12978"/>
    <cellStyle name="Normal 31 3 5 10 2" xfId="12979"/>
    <cellStyle name="Normal 31 3 5 10 2 2" xfId="12980"/>
    <cellStyle name="Normal 31 3 5 10 2 2 2" xfId="12981"/>
    <cellStyle name="Normal 31 3 5 10 2 3" xfId="12982"/>
    <cellStyle name="Normal 31 3 5 10 3" xfId="12983"/>
    <cellStyle name="Normal 31 3 5 10 3 2" xfId="12984"/>
    <cellStyle name="Normal 31 3 5 10 4" xfId="12985"/>
    <cellStyle name="Normal 31 3 5 10 5" xfId="12986"/>
    <cellStyle name="Normal 31 3 5 10 6" xfId="12987"/>
    <cellStyle name="Normal 31 3 5 10 7" xfId="12988"/>
    <cellStyle name="Normal 31 3 5 11" xfId="12989"/>
    <cellStyle name="Normal 31 3 5 11 2" xfId="12990"/>
    <cellStyle name="Normal 31 3 5 11 2 2" xfId="12991"/>
    <cellStyle name="Normal 31 3 5 11 2 2 2" xfId="12992"/>
    <cellStyle name="Normal 31 3 5 11 2 3" xfId="12993"/>
    <cellStyle name="Normal 31 3 5 11 3" xfId="12994"/>
    <cellStyle name="Normal 31 3 5 11 3 2" xfId="12995"/>
    <cellStyle name="Normal 31 3 5 11 4" xfId="12996"/>
    <cellStyle name="Normal 31 3 5 11 5" xfId="12997"/>
    <cellStyle name="Normal 31 3 5 11 6" xfId="12998"/>
    <cellStyle name="Normal 31 3 5 11 7" xfId="12999"/>
    <cellStyle name="Normal 31 3 5 12" xfId="13000"/>
    <cellStyle name="Normal 31 3 5 12 2" xfId="13001"/>
    <cellStyle name="Normal 31 3 5 12 2 2" xfId="13002"/>
    <cellStyle name="Normal 31 3 5 12 2 2 2" xfId="13003"/>
    <cellStyle name="Normal 31 3 5 12 2 3" xfId="13004"/>
    <cellStyle name="Normal 31 3 5 12 3" xfId="13005"/>
    <cellStyle name="Normal 31 3 5 12 3 2" xfId="13006"/>
    <cellStyle name="Normal 31 3 5 12 4" xfId="13007"/>
    <cellStyle name="Normal 31 3 5 12 5" xfId="13008"/>
    <cellStyle name="Normal 31 3 5 12 6" xfId="13009"/>
    <cellStyle name="Normal 31 3 5 12 7" xfId="13010"/>
    <cellStyle name="Normal 31 3 5 13" xfId="13011"/>
    <cellStyle name="Normal 31 3 5 13 2" xfId="13012"/>
    <cellStyle name="Normal 31 3 5 13 2 2" xfId="13013"/>
    <cellStyle name="Normal 31 3 5 13 3" xfId="13014"/>
    <cellStyle name="Normal 31 3 5 14" xfId="13015"/>
    <cellStyle name="Normal 31 3 5 14 2" xfId="13016"/>
    <cellStyle name="Normal 31 3 5 15" xfId="13017"/>
    <cellStyle name="Normal 31 3 5 16" xfId="13018"/>
    <cellStyle name="Normal 31 3 5 17" xfId="13019"/>
    <cellStyle name="Normal 31 3 5 18" xfId="13020"/>
    <cellStyle name="Normal 31 3 5 2" xfId="13021"/>
    <cellStyle name="Normal 31 3 5 2 2" xfId="13022"/>
    <cellStyle name="Normal 31 3 5 2 2 2" xfId="13023"/>
    <cellStyle name="Normal 31 3 5 2 2 2 2" xfId="13024"/>
    <cellStyle name="Normal 31 3 5 2 2 3" xfId="13025"/>
    <cellStyle name="Normal 31 3 5 2 3" xfId="13026"/>
    <cellStyle name="Normal 31 3 5 2 3 2" xfId="13027"/>
    <cellStyle name="Normal 31 3 5 2 4" xfId="13028"/>
    <cellStyle name="Normal 31 3 5 2 5" xfId="13029"/>
    <cellStyle name="Normal 31 3 5 2 6" xfId="13030"/>
    <cellStyle name="Normal 31 3 5 2 7" xfId="13031"/>
    <cellStyle name="Normal 31 3 5 3" xfId="13032"/>
    <cellStyle name="Normal 31 3 5 3 2" xfId="13033"/>
    <cellStyle name="Normal 31 3 5 3 2 2" xfId="13034"/>
    <cellStyle name="Normal 31 3 5 3 2 2 2" xfId="13035"/>
    <cellStyle name="Normal 31 3 5 3 2 3" xfId="13036"/>
    <cellStyle name="Normal 31 3 5 3 3" xfId="13037"/>
    <cellStyle name="Normal 31 3 5 3 3 2" xfId="13038"/>
    <cellStyle name="Normal 31 3 5 3 4" xfId="13039"/>
    <cellStyle name="Normal 31 3 5 3 5" xfId="13040"/>
    <cellStyle name="Normal 31 3 5 3 6" xfId="13041"/>
    <cellStyle name="Normal 31 3 5 3 7" xfId="13042"/>
    <cellStyle name="Normal 31 3 5 4" xfId="13043"/>
    <cellStyle name="Normal 31 3 5 4 2" xfId="13044"/>
    <cellStyle name="Normal 31 3 5 4 2 2" xfId="13045"/>
    <cellStyle name="Normal 31 3 5 4 2 2 2" xfId="13046"/>
    <cellStyle name="Normal 31 3 5 4 2 3" xfId="13047"/>
    <cellStyle name="Normal 31 3 5 4 3" xfId="13048"/>
    <cellStyle name="Normal 31 3 5 4 3 2" xfId="13049"/>
    <cellStyle name="Normal 31 3 5 4 4" xfId="13050"/>
    <cellStyle name="Normal 31 3 5 4 5" xfId="13051"/>
    <cellStyle name="Normal 31 3 5 4 6" xfId="13052"/>
    <cellStyle name="Normal 31 3 5 4 7" xfId="13053"/>
    <cellStyle name="Normal 31 3 5 5" xfId="13054"/>
    <cellStyle name="Normal 31 3 5 5 2" xfId="13055"/>
    <cellStyle name="Normal 31 3 5 5 2 2" xfId="13056"/>
    <cellStyle name="Normal 31 3 5 5 2 2 2" xfId="13057"/>
    <cellStyle name="Normal 31 3 5 5 2 3" xfId="13058"/>
    <cellStyle name="Normal 31 3 5 5 3" xfId="13059"/>
    <cellStyle name="Normal 31 3 5 5 3 2" xfId="13060"/>
    <cellStyle name="Normal 31 3 5 5 4" xfId="13061"/>
    <cellStyle name="Normal 31 3 5 5 5" xfId="13062"/>
    <cellStyle name="Normal 31 3 5 5 6" xfId="13063"/>
    <cellStyle name="Normal 31 3 5 5 7" xfId="13064"/>
    <cellStyle name="Normal 31 3 5 6" xfId="13065"/>
    <cellStyle name="Normal 31 3 5 6 2" xfId="13066"/>
    <cellStyle name="Normal 31 3 5 6 2 2" xfId="13067"/>
    <cellStyle name="Normal 31 3 5 6 2 2 2" xfId="13068"/>
    <cellStyle name="Normal 31 3 5 6 2 3" xfId="13069"/>
    <cellStyle name="Normal 31 3 5 6 3" xfId="13070"/>
    <cellStyle name="Normal 31 3 5 6 3 2" xfId="13071"/>
    <cellStyle name="Normal 31 3 5 6 4" xfId="13072"/>
    <cellStyle name="Normal 31 3 5 6 5" xfId="13073"/>
    <cellStyle name="Normal 31 3 5 6 6" xfId="13074"/>
    <cellStyle name="Normal 31 3 5 6 7" xfId="13075"/>
    <cellStyle name="Normal 31 3 5 7" xfId="13076"/>
    <cellStyle name="Normal 31 3 5 7 2" xfId="13077"/>
    <cellStyle name="Normal 31 3 5 7 2 2" xfId="13078"/>
    <cellStyle name="Normal 31 3 5 7 2 2 2" xfId="13079"/>
    <cellStyle name="Normal 31 3 5 7 2 3" xfId="13080"/>
    <cellStyle name="Normal 31 3 5 7 3" xfId="13081"/>
    <cellStyle name="Normal 31 3 5 7 3 2" xfId="13082"/>
    <cellStyle name="Normal 31 3 5 7 4" xfId="13083"/>
    <cellStyle name="Normal 31 3 5 7 5" xfId="13084"/>
    <cellStyle name="Normal 31 3 5 7 6" xfId="13085"/>
    <cellStyle name="Normal 31 3 5 7 7" xfId="13086"/>
    <cellStyle name="Normal 31 3 5 8" xfId="13087"/>
    <cellStyle name="Normal 31 3 5 8 2" xfId="13088"/>
    <cellStyle name="Normal 31 3 5 8 2 2" xfId="13089"/>
    <cellStyle name="Normal 31 3 5 8 2 2 2" xfId="13090"/>
    <cellStyle name="Normal 31 3 5 8 2 3" xfId="13091"/>
    <cellStyle name="Normal 31 3 5 8 3" xfId="13092"/>
    <cellStyle name="Normal 31 3 5 8 3 2" xfId="13093"/>
    <cellStyle name="Normal 31 3 5 8 4" xfId="13094"/>
    <cellStyle name="Normal 31 3 5 8 5" xfId="13095"/>
    <cellStyle name="Normal 31 3 5 8 6" xfId="13096"/>
    <cellStyle name="Normal 31 3 5 8 7" xfId="13097"/>
    <cellStyle name="Normal 31 3 5 9" xfId="13098"/>
    <cellStyle name="Normal 31 3 5 9 2" xfId="13099"/>
    <cellStyle name="Normal 31 3 5 9 2 2" xfId="13100"/>
    <cellStyle name="Normal 31 3 5 9 2 2 2" xfId="13101"/>
    <cellStyle name="Normal 31 3 5 9 2 3" xfId="13102"/>
    <cellStyle name="Normal 31 3 5 9 3" xfId="13103"/>
    <cellStyle name="Normal 31 3 5 9 3 2" xfId="13104"/>
    <cellStyle name="Normal 31 3 5 9 4" xfId="13105"/>
    <cellStyle name="Normal 31 3 5 9 5" xfId="13106"/>
    <cellStyle name="Normal 31 3 5 9 6" xfId="13107"/>
    <cellStyle name="Normal 31 3 5 9 7" xfId="13108"/>
    <cellStyle name="Normal 31 3 50" xfId="13109"/>
    <cellStyle name="Normal 31 3 50 2" xfId="13110"/>
    <cellStyle name="Normal 31 3 50 2 2" xfId="13111"/>
    <cellStyle name="Normal 31 3 50 2 2 2" xfId="13112"/>
    <cellStyle name="Normal 31 3 50 2 3" xfId="13113"/>
    <cellStyle name="Normal 31 3 50 3" xfId="13114"/>
    <cellStyle name="Normal 31 3 50 3 2" xfId="13115"/>
    <cellStyle name="Normal 31 3 50 4" xfId="13116"/>
    <cellStyle name="Normal 31 3 50 5" xfId="13117"/>
    <cellStyle name="Normal 31 3 50 6" xfId="13118"/>
    <cellStyle name="Normal 31 3 50 7" xfId="13119"/>
    <cellStyle name="Normal 31 3 51" xfId="13120"/>
    <cellStyle name="Normal 31 3 51 2" xfId="13121"/>
    <cellStyle name="Normal 31 3 51 2 2" xfId="13122"/>
    <cellStyle name="Normal 31 3 51 2 2 2" xfId="13123"/>
    <cellStyle name="Normal 31 3 51 2 3" xfId="13124"/>
    <cellStyle name="Normal 31 3 51 3" xfId="13125"/>
    <cellStyle name="Normal 31 3 51 3 2" xfId="13126"/>
    <cellStyle name="Normal 31 3 51 4" xfId="13127"/>
    <cellStyle name="Normal 31 3 51 5" xfId="13128"/>
    <cellStyle name="Normal 31 3 51 6" xfId="13129"/>
    <cellStyle name="Normal 31 3 51 7" xfId="13130"/>
    <cellStyle name="Normal 31 3 52" xfId="13131"/>
    <cellStyle name="Normal 31 3 52 2" xfId="13132"/>
    <cellStyle name="Normal 31 3 52 2 2" xfId="13133"/>
    <cellStyle name="Normal 31 3 52 2 2 2" xfId="13134"/>
    <cellStyle name="Normal 31 3 52 2 3" xfId="13135"/>
    <cellStyle name="Normal 31 3 52 3" xfId="13136"/>
    <cellStyle name="Normal 31 3 52 3 2" xfId="13137"/>
    <cellStyle name="Normal 31 3 52 4" xfId="13138"/>
    <cellStyle name="Normal 31 3 52 5" xfId="13139"/>
    <cellStyle name="Normal 31 3 52 6" xfId="13140"/>
    <cellStyle name="Normal 31 3 52 7" xfId="13141"/>
    <cellStyle name="Normal 31 3 53" xfId="13142"/>
    <cellStyle name="Normal 31 3 53 2" xfId="13143"/>
    <cellStyle name="Normal 31 3 53 2 2" xfId="13144"/>
    <cellStyle name="Normal 31 3 53 2 2 2" xfId="13145"/>
    <cellStyle name="Normal 31 3 53 2 3" xfId="13146"/>
    <cellStyle name="Normal 31 3 53 3" xfId="13147"/>
    <cellStyle name="Normal 31 3 53 3 2" xfId="13148"/>
    <cellStyle name="Normal 31 3 53 4" xfId="13149"/>
    <cellStyle name="Normal 31 3 53 5" xfId="13150"/>
    <cellStyle name="Normal 31 3 53 6" xfId="13151"/>
    <cellStyle name="Normal 31 3 53 7" xfId="13152"/>
    <cellStyle name="Normal 31 3 54" xfId="13153"/>
    <cellStyle name="Normal 31 3 54 2" xfId="13154"/>
    <cellStyle name="Normal 31 3 54 2 2" xfId="13155"/>
    <cellStyle name="Normal 31 3 54 2 2 2" xfId="13156"/>
    <cellStyle name="Normal 31 3 54 2 3" xfId="13157"/>
    <cellStyle name="Normal 31 3 54 3" xfId="13158"/>
    <cellStyle name="Normal 31 3 54 3 2" xfId="13159"/>
    <cellStyle name="Normal 31 3 54 4" xfId="13160"/>
    <cellStyle name="Normal 31 3 54 5" xfId="13161"/>
    <cellStyle name="Normal 31 3 54 6" xfId="13162"/>
    <cellStyle name="Normal 31 3 54 7" xfId="13163"/>
    <cellStyle name="Normal 31 3 55" xfId="13164"/>
    <cellStyle name="Normal 31 3 55 2" xfId="13165"/>
    <cellStyle name="Normal 31 3 55 2 2" xfId="13166"/>
    <cellStyle name="Normal 31 3 55 2 2 2" xfId="13167"/>
    <cellStyle name="Normal 31 3 55 2 3" xfId="13168"/>
    <cellStyle name="Normal 31 3 55 3" xfId="13169"/>
    <cellStyle name="Normal 31 3 55 3 2" xfId="13170"/>
    <cellStyle name="Normal 31 3 55 4" xfId="13171"/>
    <cellStyle name="Normal 31 3 55 5" xfId="13172"/>
    <cellStyle name="Normal 31 3 55 6" xfId="13173"/>
    <cellStyle name="Normal 31 3 55 7" xfId="13174"/>
    <cellStyle name="Normal 31 3 56" xfId="13175"/>
    <cellStyle name="Normal 31 3 56 2" xfId="13176"/>
    <cellStyle name="Normal 31 3 56 2 2" xfId="13177"/>
    <cellStyle name="Normal 31 3 56 2 2 2" xfId="13178"/>
    <cellStyle name="Normal 31 3 56 2 3" xfId="13179"/>
    <cellStyle name="Normal 31 3 56 3" xfId="13180"/>
    <cellStyle name="Normal 31 3 56 3 2" xfId="13181"/>
    <cellStyle name="Normal 31 3 56 4" xfId="13182"/>
    <cellStyle name="Normal 31 3 56 5" xfId="13183"/>
    <cellStyle name="Normal 31 3 56 6" xfId="13184"/>
    <cellStyle name="Normal 31 3 56 7" xfId="13185"/>
    <cellStyle name="Normal 31 3 57" xfId="13186"/>
    <cellStyle name="Normal 31 3 57 2" xfId="13187"/>
    <cellStyle name="Normal 31 3 57 2 2" xfId="13188"/>
    <cellStyle name="Normal 31 3 57 2 2 2" xfId="13189"/>
    <cellStyle name="Normal 31 3 57 2 3" xfId="13190"/>
    <cellStyle name="Normal 31 3 57 3" xfId="13191"/>
    <cellStyle name="Normal 31 3 57 3 2" xfId="13192"/>
    <cellStyle name="Normal 31 3 57 4" xfId="13193"/>
    <cellStyle name="Normal 31 3 57 5" xfId="13194"/>
    <cellStyle name="Normal 31 3 57 6" xfId="13195"/>
    <cellStyle name="Normal 31 3 57 7" xfId="13196"/>
    <cellStyle name="Normal 31 3 58" xfId="13197"/>
    <cellStyle name="Normal 31 3 58 2" xfId="13198"/>
    <cellStyle name="Normal 31 3 58 2 2" xfId="13199"/>
    <cellStyle name="Normal 31 3 58 2 2 2" xfId="13200"/>
    <cellStyle name="Normal 31 3 58 2 3" xfId="13201"/>
    <cellStyle name="Normal 31 3 58 3" xfId="13202"/>
    <cellStyle name="Normal 31 3 58 3 2" xfId="13203"/>
    <cellStyle name="Normal 31 3 58 4" xfId="13204"/>
    <cellStyle name="Normal 31 3 58 5" xfId="13205"/>
    <cellStyle name="Normal 31 3 58 6" xfId="13206"/>
    <cellStyle name="Normal 31 3 58 7" xfId="13207"/>
    <cellStyle name="Normal 31 3 59" xfId="13208"/>
    <cellStyle name="Normal 31 3 59 2" xfId="13209"/>
    <cellStyle name="Normal 31 3 59 2 2" xfId="13210"/>
    <cellStyle name="Normal 31 3 59 2 2 2" xfId="13211"/>
    <cellStyle name="Normal 31 3 59 2 3" xfId="13212"/>
    <cellStyle name="Normal 31 3 59 3" xfId="13213"/>
    <cellStyle name="Normal 31 3 59 3 2" xfId="13214"/>
    <cellStyle name="Normal 31 3 59 4" xfId="13215"/>
    <cellStyle name="Normal 31 3 59 5" xfId="13216"/>
    <cellStyle name="Normal 31 3 59 6" xfId="13217"/>
    <cellStyle name="Normal 31 3 59 7" xfId="13218"/>
    <cellStyle name="Normal 31 3 6" xfId="13219"/>
    <cellStyle name="Normal 31 3 6 10" xfId="13220"/>
    <cellStyle name="Normal 31 3 6 10 2" xfId="13221"/>
    <cellStyle name="Normal 31 3 6 10 2 2" xfId="13222"/>
    <cellStyle name="Normal 31 3 6 10 2 2 2" xfId="13223"/>
    <cellStyle name="Normal 31 3 6 10 2 3" xfId="13224"/>
    <cellStyle name="Normal 31 3 6 10 3" xfId="13225"/>
    <cellStyle name="Normal 31 3 6 10 3 2" xfId="13226"/>
    <cellStyle name="Normal 31 3 6 10 4" xfId="13227"/>
    <cellStyle name="Normal 31 3 6 10 5" xfId="13228"/>
    <cellStyle name="Normal 31 3 6 10 6" xfId="13229"/>
    <cellStyle name="Normal 31 3 6 10 7" xfId="13230"/>
    <cellStyle name="Normal 31 3 6 11" xfId="13231"/>
    <cellStyle name="Normal 31 3 6 11 2" xfId="13232"/>
    <cellStyle name="Normal 31 3 6 11 2 2" xfId="13233"/>
    <cellStyle name="Normal 31 3 6 11 2 2 2" xfId="13234"/>
    <cellStyle name="Normal 31 3 6 11 2 3" xfId="13235"/>
    <cellStyle name="Normal 31 3 6 11 3" xfId="13236"/>
    <cellStyle name="Normal 31 3 6 11 3 2" xfId="13237"/>
    <cellStyle name="Normal 31 3 6 11 4" xfId="13238"/>
    <cellStyle name="Normal 31 3 6 11 5" xfId="13239"/>
    <cellStyle name="Normal 31 3 6 11 6" xfId="13240"/>
    <cellStyle name="Normal 31 3 6 11 7" xfId="13241"/>
    <cellStyle name="Normal 31 3 6 12" xfId="13242"/>
    <cellStyle name="Normal 31 3 6 12 2" xfId="13243"/>
    <cellStyle name="Normal 31 3 6 12 2 2" xfId="13244"/>
    <cellStyle name="Normal 31 3 6 12 2 2 2" xfId="13245"/>
    <cellStyle name="Normal 31 3 6 12 2 3" xfId="13246"/>
    <cellStyle name="Normal 31 3 6 12 3" xfId="13247"/>
    <cellStyle name="Normal 31 3 6 12 3 2" xfId="13248"/>
    <cellStyle name="Normal 31 3 6 12 4" xfId="13249"/>
    <cellStyle name="Normal 31 3 6 12 5" xfId="13250"/>
    <cellStyle name="Normal 31 3 6 12 6" xfId="13251"/>
    <cellStyle name="Normal 31 3 6 12 7" xfId="13252"/>
    <cellStyle name="Normal 31 3 6 13" xfId="13253"/>
    <cellStyle name="Normal 31 3 6 13 2" xfId="13254"/>
    <cellStyle name="Normal 31 3 6 13 2 2" xfId="13255"/>
    <cellStyle name="Normal 31 3 6 13 3" xfId="13256"/>
    <cellStyle name="Normal 31 3 6 14" xfId="13257"/>
    <cellStyle name="Normal 31 3 6 14 2" xfId="13258"/>
    <cellStyle name="Normal 31 3 6 15" xfId="13259"/>
    <cellStyle name="Normal 31 3 6 16" xfId="13260"/>
    <cellStyle name="Normal 31 3 6 17" xfId="13261"/>
    <cellStyle name="Normal 31 3 6 18" xfId="13262"/>
    <cellStyle name="Normal 31 3 6 2" xfId="13263"/>
    <cellStyle name="Normal 31 3 6 2 2" xfId="13264"/>
    <cellStyle name="Normal 31 3 6 2 2 2" xfId="13265"/>
    <cellStyle name="Normal 31 3 6 2 2 2 2" xfId="13266"/>
    <cellStyle name="Normal 31 3 6 2 2 3" xfId="13267"/>
    <cellStyle name="Normal 31 3 6 2 3" xfId="13268"/>
    <cellStyle name="Normal 31 3 6 2 3 2" xfId="13269"/>
    <cellStyle name="Normal 31 3 6 2 4" xfId="13270"/>
    <cellStyle name="Normal 31 3 6 2 5" xfId="13271"/>
    <cellStyle name="Normal 31 3 6 2 6" xfId="13272"/>
    <cellStyle name="Normal 31 3 6 2 7" xfId="13273"/>
    <cellStyle name="Normal 31 3 6 3" xfId="13274"/>
    <cellStyle name="Normal 31 3 6 3 2" xfId="13275"/>
    <cellStyle name="Normal 31 3 6 3 2 2" xfId="13276"/>
    <cellStyle name="Normal 31 3 6 3 2 2 2" xfId="13277"/>
    <cellStyle name="Normal 31 3 6 3 2 3" xfId="13278"/>
    <cellStyle name="Normal 31 3 6 3 3" xfId="13279"/>
    <cellStyle name="Normal 31 3 6 3 3 2" xfId="13280"/>
    <cellStyle name="Normal 31 3 6 3 4" xfId="13281"/>
    <cellStyle name="Normal 31 3 6 3 5" xfId="13282"/>
    <cellStyle name="Normal 31 3 6 3 6" xfId="13283"/>
    <cellStyle name="Normal 31 3 6 3 7" xfId="13284"/>
    <cellStyle name="Normal 31 3 6 4" xfId="13285"/>
    <cellStyle name="Normal 31 3 6 4 2" xfId="13286"/>
    <cellStyle name="Normal 31 3 6 4 2 2" xfId="13287"/>
    <cellStyle name="Normal 31 3 6 4 2 2 2" xfId="13288"/>
    <cellStyle name="Normal 31 3 6 4 2 3" xfId="13289"/>
    <cellStyle name="Normal 31 3 6 4 3" xfId="13290"/>
    <cellStyle name="Normal 31 3 6 4 3 2" xfId="13291"/>
    <cellStyle name="Normal 31 3 6 4 4" xfId="13292"/>
    <cellStyle name="Normal 31 3 6 4 5" xfId="13293"/>
    <cellStyle name="Normal 31 3 6 4 6" xfId="13294"/>
    <cellStyle name="Normal 31 3 6 4 7" xfId="13295"/>
    <cellStyle name="Normal 31 3 6 5" xfId="13296"/>
    <cellStyle name="Normal 31 3 6 5 2" xfId="13297"/>
    <cellStyle name="Normal 31 3 6 5 2 2" xfId="13298"/>
    <cellStyle name="Normal 31 3 6 5 2 2 2" xfId="13299"/>
    <cellStyle name="Normal 31 3 6 5 2 3" xfId="13300"/>
    <cellStyle name="Normal 31 3 6 5 3" xfId="13301"/>
    <cellStyle name="Normal 31 3 6 5 3 2" xfId="13302"/>
    <cellStyle name="Normal 31 3 6 5 4" xfId="13303"/>
    <cellStyle name="Normal 31 3 6 5 5" xfId="13304"/>
    <cellStyle name="Normal 31 3 6 5 6" xfId="13305"/>
    <cellStyle name="Normal 31 3 6 5 7" xfId="13306"/>
    <cellStyle name="Normal 31 3 6 6" xfId="13307"/>
    <cellStyle name="Normal 31 3 6 6 2" xfId="13308"/>
    <cellStyle name="Normal 31 3 6 6 2 2" xfId="13309"/>
    <cellStyle name="Normal 31 3 6 6 2 2 2" xfId="13310"/>
    <cellStyle name="Normal 31 3 6 6 2 3" xfId="13311"/>
    <cellStyle name="Normal 31 3 6 6 3" xfId="13312"/>
    <cellStyle name="Normal 31 3 6 6 3 2" xfId="13313"/>
    <cellStyle name="Normal 31 3 6 6 4" xfId="13314"/>
    <cellStyle name="Normal 31 3 6 6 5" xfId="13315"/>
    <cellStyle name="Normal 31 3 6 6 6" xfId="13316"/>
    <cellStyle name="Normal 31 3 6 6 7" xfId="13317"/>
    <cellStyle name="Normal 31 3 6 7" xfId="13318"/>
    <cellStyle name="Normal 31 3 6 7 2" xfId="13319"/>
    <cellStyle name="Normal 31 3 6 7 2 2" xfId="13320"/>
    <cellStyle name="Normal 31 3 6 7 2 2 2" xfId="13321"/>
    <cellStyle name="Normal 31 3 6 7 2 3" xfId="13322"/>
    <cellStyle name="Normal 31 3 6 7 3" xfId="13323"/>
    <cellStyle name="Normal 31 3 6 7 3 2" xfId="13324"/>
    <cellStyle name="Normal 31 3 6 7 4" xfId="13325"/>
    <cellStyle name="Normal 31 3 6 7 5" xfId="13326"/>
    <cellStyle name="Normal 31 3 6 7 6" xfId="13327"/>
    <cellStyle name="Normal 31 3 6 7 7" xfId="13328"/>
    <cellStyle name="Normal 31 3 6 8" xfId="13329"/>
    <cellStyle name="Normal 31 3 6 8 2" xfId="13330"/>
    <cellStyle name="Normal 31 3 6 8 2 2" xfId="13331"/>
    <cellStyle name="Normal 31 3 6 8 2 2 2" xfId="13332"/>
    <cellStyle name="Normal 31 3 6 8 2 3" xfId="13333"/>
    <cellStyle name="Normal 31 3 6 8 3" xfId="13334"/>
    <cellStyle name="Normal 31 3 6 8 3 2" xfId="13335"/>
    <cellStyle name="Normal 31 3 6 8 4" xfId="13336"/>
    <cellStyle name="Normal 31 3 6 8 5" xfId="13337"/>
    <cellStyle name="Normal 31 3 6 8 6" xfId="13338"/>
    <cellStyle name="Normal 31 3 6 8 7" xfId="13339"/>
    <cellStyle name="Normal 31 3 6 9" xfId="13340"/>
    <cellStyle name="Normal 31 3 6 9 2" xfId="13341"/>
    <cellStyle name="Normal 31 3 6 9 2 2" xfId="13342"/>
    <cellStyle name="Normal 31 3 6 9 2 2 2" xfId="13343"/>
    <cellStyle name="Normal 31 3 6 9 2 3" xfId="13344"/>
    <cellStyle name="Normal 31 3 6 9 3" xfId="13345"/>
    <cellStyle name="Normal 31 3 6 9 3 2" xfId="13346"/>
    <cellStyle name="Normal 31 3 6 9 4" xfId="13347"/>
    <cellStyle name="Normal 31 3 6 9 5" xfId="13348"/>
    <cellStyle name="Normal 31 3 6 9 6" xfId="13349"/>
    <cellStyle name="Normal 31 3 6 9 7" xfId="13350"/>
    <cellStyle name="Normal 31 3 60" xfId="13351"/>
    <cellStyle name="Normal 31 3 60 2" xfId="13352"/>
    <cellStyle name="Normal 31 3 60 2 2" xfId="13353"/>
    <cellStyle name="Normal 31 3 60 2 2 2" xfId="13354"/>
    <cellStyle name="Normal 31 3 60 2 3" xfId="13355"/>
    <cellStyle name="Normal 31 3 60 3" xfId="13356"/>
    <cellStyle name="Normal 31 3 60 3 2" xfId="13357"/>
    <cellStyle name="Normal 31 3 60 4" xfId="13358"/>
    <cellStyle name="Normal 31 3 60 5" xfId="13359"/>
    <cellStyle name="Normal 31 3 60 6" xfId="13360"/>
    <cellStyle name="Normal 31 3 60 7" xfId="13361"/>
    <cellStyle name="Normal 31 3 61" xfId="13362"/>
    <cellStyle name="Normal 31 3 61 2" xfId="13363"/>
    <cellStyle name="Normal 31 3 61 2 2" xfId="13364"/>
    <cellStyle name="Normal 31 3 61 2 2 2" xfId="13365"/>
    <cellStyle name="Normal 31 3 61 2 3" xfId="13366"/>
    <cellStyle name="Normal 31 3 61 3" xfId="13367"/>
    <cellStyle name="Normal 31 3 61 3 2" xfId="13368"/>
    <cellStyle name="Normal 31 3 61 4" xfId="13369"/>
    <cellStyle name="Normal 31 3 61 5" xfId="13370"/>
    <cellStyle name="Normal 31 3 61 6" xfId="13371"/>
    <cellStyle name="Normal 31 3 61 7" xfId="13372"/>
    <cellStyle name="Normal 31 3 62" xfId="13373"/>
    <cellStyle name="Normal 31 3 62 2" xfId="13374"/>
    <cellStyle name="Normal 31 3 62 2 2" xfId="13375"/>
    <cellStyle name="Normal 31 3 62 2 2 2" xfId="13376"/>
    <cellStyle name="Normal 31 3 62 2 3" xfId="13377"/>
    <cellStyle name="Normal 31 3 62 3" xfId="13378"/>
    <cellStyle name="Normal 31 3 62 3 2" xfId="13379"/>
    <cellStyle name="Normal 31 3 62 4" xfId="13380"/>
    <cellStyle name="Normal 31 3 62 5" xfId="13381"/>
    <cellStyle name="Normal 31 3 62 6" xfId="13382"/>
    <cellStyle name="Normal 31 3 62 7" xfId="13383"/>
    <cellStyle name="Normal 31 3 63" xfId="13384"/>
    <cellStyle name="Normal 31 3 63 2" xfId="13385"/>
    <cellStyle name="Normal 31 3 63 2 2" xfId="13386"/>
    <cellStyle name="Normal 31 3 63 2 2 2" xfId="13387"/>
    <cellStyle name="Normal 31 3 63 2 3" xfId="13388"/>
    <cellStyle name="Normal 31 3 63 3" xfId="13389"/>
    <cellStyle name="Normal 31 3 63 3 2" xfId="13390"/>
    <cellStyle name="Normal 31 3 63 4" xfId="13391"/>
    <cellStyle name="Normal 31 3 63 5" xfId="13392"/>
    <cellStyle name="Normal 31 3 63 6" xfId="13393"/>
    <cellStyle name="Normal 31 3 63 7" xfId="13394"/>
    <cellStyle name="Normal 31 3 64" xfId="13395"/>
    <cellStyle name="Normal 31 3 64 2" xfId="13396"/>
    <cellStyle name="Normal 31 3 64 2 2" xfId="13397"/>
    <cellStyle name="Normal 31 3 64 2 2 2" xfId="13398"/>
    <cellStyle name="Normal 31 3 64 2 3" xfId="13399"/>
    <cellStyle name="Normal 31 3 64 3" xfId="13400"/>
    <cellStyle name="Normal 31 3 64 3 2" xfId="13401"/>
    <cellStyle name="Normal 31 3 64 4" xfId="13402"/>
    <cellStyle name="Normal 31 3 64 5" xfId="13403"/>
    <cellStyle name="Normal 31 3 64 6" xfId="13404"/>
    <cellStyle name="Normal 31 3 64 7" xfId="13405"/>
    <cellStyle name="Normal 31 3 65" xfId="13406"/>
    <cellStyle name="Normal 31 3 65 2" xfId="13407"/>
    <cellStyle name="Normal 31 3 65 2 2" xfId="13408"/>
    <cellStyle name="Normal 31 3 65 2 2 2" xfId="13409"/>
    <cellStyle name="Normal 31 3 65 2 3" xfId="13410"/>
    <cellStyle name="Normal 31 3 65 3" xfId="13411"/>
    <cellStyle name="Normal 31 3 65 3 2" xfId="13412"/>
    <cellStyle name="Normal 31 3 65 4" xfId="13413"/>
    <cellStyle name="Normal 31 3 65 5" xfId="13414"/>
    <cellStyle name="Normal 31 3 65 6" xfId="13415"/>
    <cellStyle name="Normal 31 3 65 7" xfId="13416"/>
    <cellStyle name="Normal 31 3 66" xfId="13417"/>
    <cellStyle name="Normal 31 3 66 2" xfId="13418"/>
    <cellStyle name="Normal 31 3 66 2 2" xfId="13419"/>
    <cellStyle name="Normal 31 3 66 2 2 2" xfId="13420"/>
    <cellStyle name="Normal 31 3 66 2 3" xfId="13421"/>
    <cellStyle name="Normal 31 3 66 3" xfId="13422"/>
    <cellStyle name="Normal 31 3 66 3 2" xfId="13423"/>
    <cellStyle name="Normal 31 3 66 4" xfId="13424"/>
    <cellStyle name="Normal 31 3 66 5" xfId="13425"/>
    <cellStyle name="Normal 31 3 66 6" xfId="13426"/>
    <cellStyle name="Normal 31 3 66 7" xfId="13427"/>
    <cellStyle name="Normal 31 3 67" xfId="13428"/>
    <cellStyle name="Normal 31 3 67 2" xfId="13429"/>
    <cellStyle name="Normal 31 3 67 2 2" xfId="13430"/>
    <cellStyle name="Normal 31 3 67 2 2 2" xfId="13431"/>
    <cellStyle name="Normal 31 3 67 2 3" xfId="13432"/>
    <cellStyle name="Normal 31 3 67 3" xfId="13433"/>
    <cellStyle name="Normal 31 3 67 3 2" xfId="13434"/>
    <cellStyle name="Normal 31 3 67 4" xfId="13435"/>
    <cellStyle name="Normal 31 3 67 5" xfId="13436"/>
    <cellStyle name="Normal 31 3 67 6" xfId="13437"/>
    <cellStyle name="Normal 31 3 67 7" xfId="13438"/>
    <cellStyle name="Normal 31 3 68" xfId="13439"/>
    <cellStyle name="Normal 31 3 68 2" xfId="13440"/>
    <cellStyle name="Normal 31 3 68 2 2" xfId="13441"/>
    <cellStyle name="Normal 31 3 68 2 2 2" xfId="13442"/>
    <cellStyle name="Normal 31 3 68 2 3" xfId="13443"/>
    <cellStyle name="Normal 31 3 68 3" xfId="13444"/>
    <cellStyle name="Normal 31 3 68 3 2" xfId="13445"/>
    <cellStyle name="Normal 31 3 68 4" xfId="13446"/>
    <cellStyle name="Normal 31 3 68 5" xfId="13447"/>
    <cellStyle name="Normal 31 3 68 6" xfId="13448"/>
    <cellStyle name="Normal 31 3 68 7" xfId="13449"/>
    <cellStyle name="Normal 31 3 69" xfId="13450"/>
    <cellStyle name="Normal 31 3 69 2" xfId="13451"/>
    <cellStyle name="Normal 31 3 69 2 2" xfId="13452"/>
    <cellStyle name="Normal 31 3 69 2 2 2" xfId="13453"/>
    <cellStyle name="Normal 31 3 69 2 3" xfId="13454"/>
    <cellStyle name="Normal 31 3 69 3" xfId="13455"/>
    <cellStyle name="Normal 31 3 69 3 2" xfId="13456"/>
    <cellStyle name="Normal 31 3 69 4" xfId="13457"/>
    <cellStyle name="Normal 31 3 69 5" xfId="13458"/>
    <cellStyle name="Normal 31 3 69 6" xfId="13459"/>
    <cellStyle name="Normal 31 3 69 7" xfId="13460"/>
    <cellStyle name="Normal 31 3 7" xfId="13461"/>
    <cellStyle name="Normal 31 3 7 10" xfId="13462"/>
    <cellStyle name="Normal 31 3 7 10 2" xfId="13463"/>
    <cellStyle name="Normal 31 3 7 10 2 2" xfId="13464"/>
    <cellStyle name="Normal 31 3 7 10 2 2 2" xfId="13465"/>
    <cellStyle name="Normal 31 3 7 10 2 3" xfId="13466"/>
    <cellStyle name="Normal 31 3 7 10 3" xfId="13467"/>
    <cellStyle name="Normal 31 3 7 10 3 2" xfId="13468"/>
    <cellStyle name="Normal 31 3 7 10 4" xfId="13469"/>
    <cellStyle name="Normal 31 3 7 10 5" xfId="13470"/>
    <cellStyle name="Normal 31 3 7 10 6" xfId="13471"/>
    <cellStyle name="Normal 31 3 7 10 7" xfId="13472"/>
    <cellStyle name="Normal 31 3 7 11" xfId="13473"/>
    <cellStyle name="Normal 31 3 7 11 2" xfId="13474"/>
    <cellStyle name="Normal 31 3 7 11 2 2" xfId="13475"/>
    <cellStyle name="Normal 31 3 7 11 2 2 2" xfId="13476"/>
    <cellStyle name="Normal 31 3 7 11 2 3" xfId="13477"/>
    <cellStyle name="Normal 31 3 7 11 3" xfId="13478"/>
    <cellStyle name="Normal 31 3 7 11 3 2" xfId="13479"/>
    <cellStyle name="Normal 31 3 7 11 4" xfId="13480"/>
    <cellStyle name="Normal 31 3 7 11 5" xfId="13481"/>
    <cellStyle name="Normal 31 3 7 11 6" xfId="13482"/>
    <cellStyle name="Normal 31 3 7 11 7" xfId="13483"/>
    <cellStyle name="Normal 31 3 7 12" xfId="13484"/>
    <cellStyle name="Normal 31 3 7 12 2" xfId="13485"/>
    <cellStyle name="Normal 31 3 7 12 2 2" xfId="13486"/>
    <cellStyle name="Normal 31 3 7 12 2 2 2" xfId="13487"/>
    <cellStyle name="Normal 31 3 7 12 2 3" xfId="13488"/>
    <cellStyle name="Normal 31 3 7 12 3" xfId="13489"/>
    <cellStyle name="Normal 31 3 7 12 3 2" xfId="13490"/>
    <cellStyle name="Normal 31 3 7 12 4" xfId="13491"/>
    <cellStyle name="Normal 31 3 7 12 5" xfId="13492"/>
    <cellStyle name="Normal 31 3 7 12 6" xfId="13493"/>
    <cellStyle name="Normal 31 3 7 12 7" xfId="13494"/>
    <cellStyle name="Normal 31 3 7 13" xfId="13495"/>
    <cellStyle name="Normal 31 3 7 13 2" xfId="13496"/>
    <cellStyle name="Normal 31 3 7 13 2 2" xfId="13497"/>
    <cellStyle name="Normal 31 3 7 13 3" xfId="13498"/>
    <cellStyle name="Normal 31 3 7 14" xfId="13499"/>
    <cellStyle name="Normal 31 3 7 14 2" xfId="13500"/>
    <cellStyle name="Normal 31 3 7 15" xfId="13501"/>
    <cellStyle name="Normal 31 3 7 16" xfId="13502"/>
    <cellStyle name="Normal 31 3 7 17" xfId="13503"/>
    <cellStyle name="Normal 31 3 7 18" xfId="13504"/>
    <cellStyle name="Normal 31 3 7 2" xfId="13505"/>
    <cellStyle name="Normal 31 3 7 2 2" xfId="13506"/>
    <cellStyle name="Normal 31 3 7 2 2 2" xfId="13507"/>
    <cellStyle name="Normal 31 3 7 2 2 2 2" xfId="13508"/>
    <cellStyle name="Normal 31 3 7 2 2 3" xfId="13509"/>
    <cellStyle name="Normal 31 3 7 2 3" xfId="13510"/>
    <cellStyle name="Normal 31 3 7 2 3 2" xfId="13511"/>
    <cellStyle name="Normal 31 3 7 2 4" xfId="13512"/>
    <cellStyle name="Normal 31 3 7 2 5" xfId="13513"/>
    <cellStyle name="Normal 31 3 7 2 6" xfId="13514"/>
    <cellStyle name="Normal 31 3 7 2 7" xfId="13515"/>
    <cellStyle name="Normal 31 3 7 3" xfId="13516"/>
    <cellStyle name="Normal 31 3 7 3 2" xfId="13517"/>
    <cellStyle name="Normal 31 3 7 3 2 2" xfId="13518"/>
    <cellStyle name="Normal 31 3 7 3 2 2 2" xfId="13519"/>
    <cellStyle name="Normal 31 3 7 3 2 3" xfId="13520"/>
    <cellStyle name="Normal 31 3 7 3 3" xfId="13521"/>
    <cellStyle name="Normal 31 3 7 3 3 2" xfId="13522"/>
    <cellStyle name="Normal 31 3 7 3 4" xfId="13523"/>
    <cellStyle name="Normal 31 3 7 3 5" xfId="13524"/>
    <cellStyle name="Normal 31 3 7 3 6" xfId="13525"/>
    <cellStyle name="Normal 31 3 7 3 7" xfId="13526"/>
    <cellStyle name="Normal 31 3 7 4" xfId="13527"/>
    <cellStyle name="Normal 31 3 7 4 2" xfId="13528"/>
    <cellStyle name="Normal 31 3 7 4 2 2" xfId="13529"/>
    <cellStyle name="Normal 31 3 7 4 2 2 2" xfId="13530"/>
    <cellStyle name="Normal 31 3 7 4 2 3" xfId="13531"/>
    <cellStyle name="Normal 31 3 7 4 3" xfId="13532"/>
    <cellStyle name="Normal 31 3 7 4 3 2" xfId="13533"/>
    <cellStyle name="Normal 31 3 7 4 4" xfId="13534"/>
    <cellStyle name="Normal 31 3 7 4 5" xfId="13535"/>
    <cellStyle name="Normal 31 3 7 4 6" xfId="13536"/>
    <cellStyle name="Normal 31 3 7 4 7" xfId="13537"/>
    <cellStyle name="Normal 31 3 7 5" xfId="13538"/>
    <cellStyle name="Normal 31 3 7 5 2" xfId="13539"/>
    <cellStyle name="Normal 31 3 7 5 2 2" xfId="13540"/>
    <cellStyle name="Normal 31 3 7 5 2 2 2" xfId="13541"/>
    <cellStyle name="Normal 31 3 7 5 2 3" xfId="13542"/>
    <cellStyle name="Normal 31 3 7 5 3" xfId="13543"/>
    <cellStyle name="Normal 31 3 7 5 3 2" xfId="13544"/>
    <cellStyle name="Normal 31 3 7 5 4" xfId="13545"/>
    <cellStyle name="Normal 31 3 7 5 5" xfId="13546"/>
    <cellStyle name="Normal 31 3 7 5 6" xfId="13547"/>
    <cellStyle name="Normal 31 3 7 5 7" xfId="13548"/>
    <cellStyle name="Normal 31 3 7 6" xfId="13549"/>
    <cellStyle name="Normal 31 3 7 6 2" xfId="13550"/>
    <cellStyle name="Normal 31 3 7 6 2 2" xfId="13551"/>
    <cellStyle name="Normal 31 3 7 6 2 2 2" xfId="13552"/>
    <cellStyle name="Normal 31 3 7 6 2 3" xfId="13553"/>
    <cellStyle name="Normal 31 3 7 6 3" xfId="13554"/>
    <cellStyle name="Normal 31 3 7 6 3 2" xfId="13555"/>
    <cellStyle name="Normal 31 3 7 6 4" xfId="13556"/>
    <cellStyle name="Normal 31 3 7 6 5" xfId="13557"/>
    <cellStyle name="Normal 31 3 7 6 6" xfId="13558"/>
    <cellStyle name="Normal 31 3 7 6 7" xfId="13559"/>
    <cellStyle name="Normal 31 3 7 7" xfId="13560"/>
    <cellStyle name="Normal 31 3 7 7 2" xfId="13561"/>
    <cellStyle name="Normal 31 3 7 7 2 2" xfId="13562"/>
    <cellStyle name="Normal 31 3 7 7 2 2 2" xfId="13563"/>
    <cellStyle name="Normal 31 3 7 7 2 3" xfId="13564"/>
    <cellStyle name="Normal 31 3 7 7 3" xfId="13565"/>
    <cellStyle name="Normal 31 3 7 7 3 2" xfId="13566"/>
    <cellStyle name="Normal 31 3 7 7 4" xfId="13567"/>
    <cellStyle name="Normal 31 3 7 7 5" xfId="13568"/>
    <cellStyle name="Normal 31 3 7 7 6" xfId="13569"/>
    <cellStyle name="Normal 31 3 7 7 7" xfId="13570"/>
    <cellStyle name="Normal 31 3 7 8" xfId="13571"/>
    <cellStyle name="Normal 31 3 7 8 2" xfId="13572"/>
    <cellStyle name="Normal 31 3 7 8 2 2" xfId="13573"/>
    <cellStyle name="Normal 31 3 7 8 2 2 2" xfId="13574"/>
    <cellStyle name="Normal 31 3 7 8 2 3" xfId="13575"/>
    <cellStyle name="Normal 31 3 7 8 3" xfId="13576"/>
    <cellStyle name="Normal 31 3 7 8 3 2" xfId="13577"/>
    <cellStyle name="Normal 31 3 7 8 4" xfId="13578"/>
    <cellStyle name="Normal 31 3 7 8 5" xfId="13579"/>
    <cellStyle name="Normal 31 3 7 8 6" xfId="13580"/>
    <cellStyle name="Normal 31 3 7 8 7" xfId="13581"/>
    <cellStyle name="Normal 31 3 7 9" xfId="13582"/>
    <cellStyle name="Normal 31 3 7 9 2" xfId="13583"/>
    <cellStyle name="Normal 31 3 7 9 2 2" xfId="13584"/>
    <cellStyle name="Normal 31 3 7 9 2 2 2" xfId="13585"/>
    <cellStyle name="Normal 31 3 7 9 2 3" xfId="13586"/>
    <cellStyle name="Normal 31 3 7 9 3" xfId="13587"/>
    <cellStyle name="Normal 31 3 7 9 3 2" xfId="13588"/>
    <cellStyle name="Normal 31 3 7 9 4" xfId="13589"/>
    <cellStyle name="Normal 31 3 7 9 5" xfId="13590"/>
    <cellStyle name="Normal 31 3 7 9 6" xfId="13591"/>
    <cellStyle name="Normal 31 3 7 9 7" xfId="13592"/>
    <cellStyle name="Normal 31 3 70" xfId="13593"/>
    <cellStyle name="Normal 31 3 70 2" xfId="13594"/>
    <cellStyle name="Normal 31 3 70 2 2" xfId="13595"/>
    <cellStyle name="Normal 31 3 70 2 2 2" xfId="13596"/>
    <cellStyle name="Normal 31 3 70 2 3" xfId="13597"/>
    <cellStyle name="Normal 31 3 70 3" xfId="13598"/>
    <cellStyle name="Normal 31 3 70 3 2" xfId="13599"/>
    <cellStyle name="Normal 31 3 70 4" xfId="13600"/>
    <cellStyle name="Normal 31 3 70 5" xfId="13601"/>
    <cellStyle name="Normal 31 3 70 6" xfId="13602"/>
    <cellStyle name="Normal 31 3 70 7" xfId="13603"/>
    <cellStyle name="Normal 31 3 71" xfId="13604"/>
    <cellStyle name="Normal 31 3 71 2" xfId="13605"/>
    <cellStyle name="Normal 31 3 71 2 2" xfId="13606"/>
    <cellStyle name="Normal 31 3 71 2 2 2" xfId="13607"/>
    <cellStyle name="Normal 31 3 71 2 3" xfId="13608"/>
    <cellStyle name="Normal 31 3 71 3" xfId="13609"/>
    <cellStyle name="Normal 31 3 71 3 2" xfId="13610"/>
    <cellStyle name="Normal 31 3 71 4" xfId="13611"/>
    <cellStyle name="Normal 31 3 71 5" xfId="13612"/>
    <cellStyle name="Normal 31 3 71 6" xfId="13613"/>
    <cellStyle name="Normal 31 3 71 7" xfId="13614"/>
    <cellStyle name="Normal 31 3 72" xfId="13615"/>
    <cellStyle name="Normal 31 3 72 2" xfId="13616"/>
    <cellStyle name="Normal 31 3 72 2 2" xfId="13617"/>
    <cellStyle name="Normal 31 3 72 2 2 2" xfId="13618"/>
    <cellStyle name="Normal 31 3 72 2 3" xfId="13619"/>
    <cellStyle name="Normal 31 3 72 3" xfId="13620"/>
    <cellStyle name="Normal 31 3 72 3 2" xfId="13621"/>
    <cellStyle name="Normal 31 3 72 4" xfId="13622"/>
    <cellStyle name="Normal 31 3 72 5" xfId="13623"/>
    <cellStyle name="Normal 31 3 72 6" xfId="13624"/>
    <cellStyle name="Normal 31 3 72 7" xfId="13625"/>
    <cellStyle name="Normal 31 3 73" xfId="13626"/>
    <cellStyle name="Normal 31 3 73 2" xfId="13627"/>
    <cellStyle name="Normal 31 3 73 2 2" xfId="13628"/>
    <cellStyle name="Normal 31 3 73 2 2 2" xfId="13629"/>
    <cellStyle name="Normal 31 3 73 2 3" xfId="13630"/>
    <cellStyle name="Normal 31 3 73 3" xfId="13631"/>
    <cellStyle name="Normal 31 3 73 3 2" xfId="13632"/>
    <cellStyle name="Normal 31 3 73 4" xfId="13633"/>
    <cellStyle name="Normal 31 3 73 5" xfId="13634"/>
    <cellStyle name="Normal 31 3 73 6" xfId="13635"/>
    <cellStyle name="Normal 31 3 73 7" xfId="13636"/>
    <cellStyle name="Normal 31 3 74" xfId="13637"/>
    <cellStyle name="Normal 31 3 74 2" xfId="13638"/>
    <cellStyle name="Normal 31 3 74 2 2" xfId="13639"/>
    <cellStyle name="Normal 31 3 74 2 2 2" xfId="13640"/>
    <cellStyle name="Normal 31 3 74 2 3" xfId="13641"/>
    <cellStyle name="Normal 31 3 74 3" xfId="13642"/>
    <cellStyle name="Normal 31 3 74 3 2" xfId="13643"/>
    <cellStyle name="Normal 31 3 74 4" xfId="13644"/>
    <cellStyle name="Normal 31 3 74 5" xfId="13645"/>
    <cellStyle name="Normal 31 3 74 6" xfId="13646"/>
    <cellStyle name="Normal 31 3 74 7" xfId="13647"/>
    <cellStyle name="Normal 31 3 75" xfId="13648"/>
    <cellStyle name="Normal 31 3 75 2" xfId="13649"/>
    <cellStyle name="Normal 31 3 75 2 2" xfId="13650"/>
    <cellStyle name="Normal 31 3 75 2 2 2" xfId="13651"/>
    <cellStyle name="Normal 31 3 75 2 3" xfId="13652"/>
    <cellStyle name="Normal 31 3 75 3" xfId="13653"/>
    <cellStyle name="Normal 31 3 75 3 2" xfId="13654"/>
    <cellStyle name="Normal 31 3 75 4" xfId="13655"/>
    <cellStyle name="Normal 31 3 75 5" xfId="13656"/>
    <cellStyle name="Normal 31 3 75 6" xfId="13657"/>
    <cellStyle name="Normal 31 3 75 7" xfId="13658"/>
    <cellStyle name="Normal 31 3 76" xfId="13659"/>
    <cellStyle name="Normal 31 3 76 2" xfId="13660"/>
    <cellStyle name="Normal 31 3 76 2 2" xfId="13661"/>
    <cellStyle name="Normal 31 3 76 2 2 2" xfId="13662"/>
    <cellStyle name="Normal 31 3 76 2 3" xfId="13663"/>
    <cellStyle name="Normal 31 3 76 3" xfId="13664"/>
    <cellStyle name="Normal 31 3 76 3 2" xfId="13665"/>
    <cellStyle name="Normal 31 3 76 4" xfId="13666"/>
    <cellStyle name="Normal 31 3 76 5" xfId="13667"/>
    <cellStyle name="Normal 31 3 76 6" xfId="13668"/>
    <cellStyle name="Normal 31 3 76 7" xfId="13669"/>
    <cellStyle name="Normal 31 3 77" xfId="13670"/>
    <cellStyle name="Normal 31 3 77 2" xfId="13671"/>
    <cellStyle name="Normal 31 3 77 2 2" xfId="13672"/>
    <cellStyle name="Normal 31 3 77 2 2 2" xfId="13673"/>
    <cellStyle name="Normal 31 3 77 2 3" xfId="13674"/>
    <cellStyle name="Normal 31 3 77 3" xfId="13675"/>
    <cellStyle name="Normal 31 3 77 3 2" xfId="13676"/>
    <cellStyle name="Normal 31 3 77 4" xfId="13677"/>
    <cellStyle name="Normal 31 3 77 5" xfId="13678"/>
    <cellStyle name="Normal 31 3 77 6" xfId="13679"/>
    <cellStyle name="Normal 31 3 77 7" xfId="13680"/>
    <cellStyle name="Normal 31 3 78" xfId="13681"/>
    <cellStyle name="Normal 31 3 78 2" xfId="13682"/>
    <cellStyle name="Normal 31 3 78 2 2" xfId="13683"/>
    <cellStyle name="Normal 31 3 78 2 2 2" xfId="13684"/>
    <cellStyle name="Normal 31 3 78 2 3" xfId="13685"/>
    <cellStyle name="Normal 31 3 78 3" xfId="13686"/>
    <cellStyle name="Normal 31 3 78 3 2" xfId="13687"/>
    <cellStyle name="Normal 31 3 78 4" xfId="13688"/>
    <cellStyle name="Normal 31 3 78 5" xfId="13689"/>
    <cellStyle name="Normal 31 3 78 6" xfId="13690"/>
    <cellStyle name="Normal 31 3 78 7" xfId="13691"/>
    <cellStyle name="Normal 31 3 79" xfId="13692"/>
    <cellStyle name="Normal 31 3 79 2" xfId="13693"/>
    <cellStyle name="Normal 31 3 79 2 2" xfId="13694"/>
    <cellStyle name="Normal 31 3 79 2 2 2" xfId="13695"/>
    <cellStyle name="Normal 31 3 79 2 3" xfId="13696"/>
    <cellStyle name="Normal 31 3 79 3" xfId="13697"/>
    <cellStyle name="Normal 31 3 79 3 2" xfId="13698"/>
    <cellStyle name="Normal 31 3 79 4" xfId="13699"/>
    <cellStyle name="Normal 31 3 79 5" xfId="13700"/>
    <cellStyle name="Normal 31 3 79 6" xfId="13701"/>
    <cellStyle name="Normal 31 3 79 7" xfId="13702"/>
    <cellStyle name="Normal 31 3 8" xfId="13703"/>
    <cellStyle name="Normal 31 3 8 10" xfId="13704"/>
    <cellStyle name="Normal 31 3 8 10 2" xfId="13705"/>
    <cellStyle name="Normal 31 3 8 10 2 2" xfId="13706"/>
    <cellStyle name="Normal 31 3 8 10 2 2 2" xfId="13707"/>
    <cellStyle name="Normal 31 3 8 10 2 3" xfId="13708"/>
    <cellStyle name="Normal 31 3 8 10 3" xfId="13709"/>
    <cellStyle name="Normal 31 3 8 10 3 2" xfId="13710"/>
    <cellStyle name="Normal 31 3 8 10 4" xfId="13711"/>
    <cellStyle name="Normal 31 3 8 10 5" xfId="13712"/>
    <cellStyle name="Normal 31 3 8 10 6" xfId="13713"/>
    <cellStyle name="Normal 31 3 8 10 7" xfId="13714"/>
    <cellStyle name="Normal 31 3 8 11" xfId="13715"/>
    <cellStyle name="Normal 31 3 8 11 2" xfId="13716"/>
    <cellStyle name="Normal 31 3 8 11 2 2" xfId="13717"/>
    <cellStyle name="Normal 31 3 8 11 2 2 2" xfId="13718"/>
    <cellStyle name="Normal 31 3 8 11 2 3" xfId="13719"/>
    <cellStyle name="Normal 31 3 8 11 3" xfId="13720"/>
    <cellStyle name="Normal 31 3 8 11 3 2" xfId="13721"/>
    <cellStyle name="Normal 31 3 8 11 4" xfId="13722"/>
    <cellStyle name="Normal 31 3 8 11 5" xfId="13723"/>
    <cellStyle name="Normal 31 3 8 11 6" xfId="13724"/>
    <cellStyle name="Normal 31 3 8 11 7" xfId="13725"/>
    <cellStyle name="Normal 31 3 8 12" xfId="13726"/>
    <cellStyle name="Normal 31 3 8 12 2" xfId="13727"/>
    <cellStyle name="Normal 31 3 8 12 2 2" xfId="13728"/>
    <cellStyle name="Normal 31 3 8 12 2 2 2" xfId="13729"/>
    <cellStyle name="Normal 31 3 8 12 2 3" xfId="13730"/>
    <cellStyle name="Normal 31 3 8 12 3" xfId="13731"/>
    <cellStyle name="Normal 31 3 8 12 3 2" xfId="13732"/>
    <cellStyle name="Normal 31 3 8 12 4" xfId="13733"/>
    <cellStyle name="Normal 31 3 8 12 5" xfId="13734"/>
    <cellStyle name="Normal 31 3 8 12 6" xfId="13735"/>
    <cellStyle name="Normal 31 3 8 12 7" xfId="13736"/>
    <cellStyle name="Normal 31 3 8 13" xfId="13737"/>
    <cellStyle name="Normal 31 3 8 13 2" xfId="13738"/>
    <cellStyle name="Normal 31 3 8 13 2 2" xfId="13739"/>
    <cellStyle name="Normal 31 3 8 13 3" xfId="13740"/>
    <cellStyle name="Normal 31 3 8 14" xfId="13741"/>
    <cellStyle name="Normal 31 3 8 14 2" xfId="13742"/>
    <cellStyle name="Normal 31 3 8 15" xfId="13743"/>
    <cellStyle name="Normal 31 3 8 16" xfId="13744"/>
    <cellStyle name="Normal 31 3 8 17" xfId="13745"/>
    <cellStyle name="Normal 31 3 8 18" xfId="13746"/>
    <cellStyle name="Normal 31 3 8 2" xfId="13747"/>
    <cellStyle name="Normal 31 3 8 2 2" xfId="13748"/>
    <cellStyle name="Normal 31 3 8 2 2 2" xfId="13749"/>
    <cellStyle name="Normal 31 3 8 2 2 2 2" xfId="13750"/>
    <cellStyle name="Normal 31 3 8 2 2 3" xfId="13751"/>
    <cellStyle name="Normal 31 3 8 2 3" xfId="13752"/>
    <cellStyle name="Normal 31 3 8 2 3 2" xfId="13753"/>
    <cellStyle name="Normal 31 3 8 2 4" xfId="13754"/>
    <cellStyle name="Normal 31 3 8 2 5" xfId="13755"/>
    <cellStyle name="Normal 31 3 8 2 6" xfId="13756"/>
    <cellStyle name="Normal 31 3 8 2 7" xfId="13757"/>
    <cellStyle name="Normal 31 3 8 3" xfId="13758"/>
    <cellStyle name="Normal 31 3 8 3 2" xfId="13759"/>
    <cellStyle name="Normal 31 3 8 3 2 2" xfId="13760"/>
    <cellStyle name="Normal 31 3 8 3 2 2 2" xfId="13761"/>
    <cellStyle name="Normal 31 3 8 3 2 3" xfId="13762"/>
    <cellStyle name="Normal 31 3 8 3 3" xfId="13763"/>
    <cellStyle name="Normal 31 3 8 3 3 2" xfId="13764"/>
    <cellStyle name="Normal 31 3 8 3 4" xfId="13765"/>
    <cellStyle name="Normal 31 3 8 3 5" xfId="13766"/>
    <cellStyle name="Normal 31 3 8 3 6" xfId="13767"/>
    <cellStyle name="Normal 31 3 8 3 7" xfId="13768"/>
    <cellStyle name="Normal 31 3 8 4" xfId="13769"/>
    <cellStyle name="Normal 31 3 8 4 2" xfId="13770"/>
    <cellStyle name="Normal 31 3 8 4 2 2" xfId="13771"/>
    <cellStyle name="Normal 31 3 8 4 2 2 2" xfId="13772"/>
    <cellStyle name="Normal 31 3 8 4 2 3" xfId="13773"/>
    <cellStyle name="Normal 31 3 8 4 3" xfId="13774"/>
    <cellStyle name="Normal 31 3 8 4 3 2" xfId="13775"/>
    <cellStyle name="Normal 31 3 8 4 4" xfId="13776"/>
    <cellStyle name="Normal 31 3 8 4 5" xfId="13777"/>
    <cellStyle name="Normal 31 3 8 4 6" xfId="13778"/>
    <cellStyle name="Normal 31 3 8 4 7" xfId="13779"/>
    <cellStyle name="Normal 31 3 8 5" xfId="13780"/>
    <cellStyle name="Normal 31 3 8 5 2" xfId="13781"/>
    <cellStyle name="Normal 31 3 8 5 2 2" xfId="13782"/>
    <cellStyle name="Normal 31 3 8 5 2 2 2" xfId="13783"/>
    <cellStyle name="Normal 31 3 8 5 2 3" xfId="13784"/>
    <cellStyle name="Normal 31 3 8 5 3" xfId="13785"/>
    <cellStyle name="Normal 31 3 8 5 3 2" xfId="13786"/>
    <cellStyle name="Normal 31 3 8 5 4" xfId="13787"/>
    <cellStyle name="Normal 31 3 8 5 5" xfId="13788"/>
    <cellStyle name="Normal 31 3 8 5 6" xfId="13789"/>
    <cellStyle name="Normal 31 3 8 5 7" xfId="13790"/>
    <cellStyle name="Normal 31 3 8 6" xfId="13791"/>
    <cellStyle name="Normal 31 3 8 6 2" xfId="13792"/>
    <cellStyle name="Normal 31 3 8 6 2 2" xfId="13793"/>
    <cellStyle name="Normal 31 3 8 6 2 2 2" xfId="13794"/>
    <cellStyle name="Normal 31 3 8 6 2 3" xfId="13795"/>
    <cellStyle name="Normal 31 3 8 6 3" xfId="13796"/>
    <cellStyle name="Normal 31 3 8 6 3 2" xfId="13797"/>
    <cellStyle name="Normal 31 3 8 6 4" xfId="13798"/>
    <cellStyle name="Normal 31 3 8 6 5" xfId="13799"/>
    <cellStyle name="Normal 31 3 8 6 6" xfId="13800"/>
    <cellStyle name="Normal 31 3 8 6 7" xfId="13801"/>
    <cellStyle name="Normal 31 3 8 7" xfId="13802"/>
    <cellStyle name="Normal 31 3 8 7 2" xfId="13803"/>
    <cellStyle name="Normal 31 3 8 7 2 2" xfId="13804"/>
    <cellStyle name="Normal 31 3 8 7 2 2 2" xfId="13805"/>
    <cellStyle name="Normal 31 3 8 7 2 3" xfId="13806"/>
    <cellStyle name="Normal 31 3 8 7 3" xfId="13807"/>
    <cellStyle name="Normal 31 3 8 7 3 2" xfId="13808"/>
    <cellStyle name="Normal 31 3 8 7 4" xfId="13809"/>
    <cellStyle name="Normal 31 3 8 7 5" xfId="13810"/>
    <cellStyle name="Normal 31 3 8 7 6" xfId="13811"/>
    <cellStyle name="Normal 31 3 8 7 7" xfId="13812"/>
    <cellStyle name="Normal 31 3 8 8" xfId="13813"/>
    <cellStyle name="Normal 31 3 8 8 2" xfId="13814"/>
    <cellStyle name="Normal 31 3 8 8 2 2" xfId="13815"/>
    <cellStyle name="Normal 31 3 8 8 2 2 2" xfId="13816"/>
    <cellStyle name="Normal 31 3 8 8 2 3" xfId="13817"/>
    <cellStyle name="Normal 31 3 8 8 3" xfId="13818"/>
    <cellStyle name="Normal 31 3 8 8 3 2" xfId="13819"/>
    <cellStyle name="Normal 31 3 8 8 4" xfId="13820"/>
    <cellStyle name="Normal 31 3 8 8 5" xfId="13821"/>
    <cellStyle name="Normal 31 3 8 8 6" xfId="13822"/>
    <cellStyle name="Normal 31 3 8 8 7" xfId="13823"/>
    <cellStyle name="Normal 31 3 8 9" xfId="13824"/>
    <cellStyle name="Normal 31 3 8 9 2" xfId="13825"/>
    <cellStyle name="Normal 31 3 8 9 2 2" xfId="13826"/>
    <cellStyle name="Normal 31 3 8 9 2 2 2" xfId="13827"/>
    <cellStyle name="Normal 31 3 8 9 2 3" xfId="13828"/>
    <cellStyle name="Normal 31 3 8 9 3" xfId="13829"/>
    <cellStyle name="Normal 31 3 8 9 3 2" xfId="13830"/>
    <cellStyle name="Normal 31 3 8 9 4" xfId="13831"/>
    <cellStyle name="Normal 31 3 8 9 5" xfId="13832"/>
    <cellStyle name="Normal 31 3 8 9 6" xfId="13833"/>
    <cellStyle name="Normal 31 3 8 9 7" xfId="13834"/>
    <cellStyle name="Normal 31 3 80" xfId="13835"/>
    <cellStyle name="Normal 31 3 80 2" xfId="13836"/>
    <cellStyle name="Normal 31 3 80 2 2" xfId="13837"/>
    <cellStyle name="Normal 31 3 80 2 2 2" xfId="13838"/>
    <cellStyle name="Normal 31 3 80 2 3" xfId="13839"/>
    <cellStyle name="Normal 31 3 80 3" xfId="13840"/>
    <cellStyle name="Normal 31 3 80 3 2" xfId="13841"/>
    <cellStyle name="Normal 31 3 80 4" xfId="13842"/>
    <cellStyle name="Normal 31 3 80 5" xfId="13843"/>
    <cellStyle name="Normal 31 3 80 6" xfId="13844"/>
    <cellStyle name="Normal 31 3 80 7" xfId="13845"/>
    <cellStyle name="Normal 31 3 81" xfId="13846"/>
    <cellStyle name="Normal 31 3 81 2" xfId="13847"/>
    <cellStyle name="Normal 31 3 81 2 2" xfId="13848"/>
    <cellStyle name="Normal 31 3 81 2 2 2" xfId="13849"/>
    <cellStyle name="Normal 31 3 81 2 3" xfId="13850"/>
    <cellStyle name="Normal 31 3 81 3" xfId="13851"/>
    <cellStyle name="Normal 31 3 81 3 2" xfId="13852"/>
    <cellStyle name="Normal 31 3 81 4" xfId="13853"/>
    <cellStyle name="Normal 31 3 81 5" xfId="13854"/>
    <cellStyle name="Normal 31 3 81 6" xfId="13855"/>
    <cellStyle name="Normal 31 3 81 7" xfId="13856"/>
    <cellStyle name="Normal 31 3 82" xfId="13857"/>
    <cellStyle name="Normal 31 3 82 2" xfId="13858"/>
    <cellStyle name="Normal 31 3 82 2 2" xfId="13859"/>
    <cellStyle name="Normal 31 3 82 2 2 2" xfId="13860"/>
    <cellStyle name="Normal 31 3 82 2 3" xfId="13861"/>
    <cellStyle name="Normal 31 3 82 3" xfId="13862"/>
    <cellStyle name="Normal 31 3 82 3 2" xfId="13863"/>
    <cellStyle name="Normal 31 3 82 4" xfId="13864"/>
    <cellStyle name="Normal 31 3 82 5" xfId="13865"/>
    <cellStyle name="Normal 31 3 82 6" xfId="13866"/>
    <cellStyle name="Normal 31 3 82 7" xfId="13867"/>
    <cellStyle name="Normal 31 3 83" xfId="13868"/>
    <cellStyle name="Normal 31 3 83 2" xfId="13869"/>
    <cellStyle name="Normal 31 3 83 2 2" xfId="13870"/>
    <cellStyle name="Normal 31 3 83 2 2 2" xfId="13871"/>
    <cellStyle name="Normal 31 3 83 2 3" xfId="13872"/>
    <cellStyle name="Normal 31 3 83 3" xfId="13873"/>
    <cellStyle name="Normal 31 3 83 3 2" xfId="13874"/>
    <cellStyle name="Normal 31 3 83 4" xfId="13875"/>
    <cellStyle name="Normal 31 3 83 5" xfId="13876"/>
    <cellStyle name="Normal 31 3 83 6" xfId="13877"/>
    <cellStyle name="Normal 31 3 83 7" xfId="13878"/>
    <cellStyle name="Normal 31 3 84" xfId="13879"/>
    <cellStyle name="Normal 31 3 84 2" xfId="13880"/>
    <cellStyle name="Normal 31 3 84 2 2" xfId="13881"/>
    <cellStyle name="Normal 31 3 84 2 2 2" xfId="13882"/>
    <cellStyle name="Normal 31 3 84 2 3" xfId="13883"/>
    <cellStyle name="Normal 31 3 84 3" xfId="13884"/>
    <cellStyle name="Normal 31 3 84 3 2" xfId="13885"/>
    <cellStyle name="Normal 31 3 84 4" xfId="13886"/>
    <cellStyle name="Normal 31 3 84 5" xfId="13887"/>
    <cellStyle name="Normal 31 3 84 6" xfId="13888"/>
    <cellStyle name="Normal 31 3 84 7" xfId="13889"/>
    <cellStyle name="Normal 31 3 85" xfId="13890"/>
    <cellStyle name="Normal 31 3 85 2" xfId="13891"/>
    <cellStyle name="Normal 31 3 85 2 2" xfId="13892"/>
    <cellStyle name="Normal 31 3 85 2 2 2" xfId="13893"/>
    <cellStyle name="Normal 31 3 85 2 3" xfId="13894"/>
    <cellStyle name="Normal 31 3 85 3" xfId="13895"/>
    <cellStyle name="Normal 31 3 85 3 2" xfId="13896"/>
    <cellStyle name="Normal 31 3 85 4" xfId="13897"/>
    <cellStyle name="Normal 31 3 85 5" xfId="13898"/>
    <cellStyle name="Normal 31 3 85 6" xfId="13899"/>
    <cellStyle name="Normal 31 3 85 7" xfId="13900"/>
    <cellStyle name="Normal 31 3 86" xfId="13901"/>
    <cellStyle name="Normal 31 3 86 2" xfId="13902"/>
    <cellStyle name="Normal 31 3 86 2 2" xfId="13903"/>
    <cellStyle name="Normal 31 3 86 2 2 2" xfId="13904"/>
    <cellStyle name="Normal 31 3 86 2 3" xfId="13905"/>
    <cellStyle name="Normal 31 3 86 3" xfId="13906"/>
    <cellStyle name="Normal 31 3 86 3 2" xfId="13907"/>
    <cellStyle name="Normal 31 3 86 4" xfId="13908"/>
    <cellStyle name="Normal 31 3 86 5" xfId="13909"/>
    <cellStyle name="Normal 31 3 86 6" xfId="13910"/>
    <cellStyle name="Normal 31 3 86 7" xfId="13911"/>
    <cellStyle name="Normal 31 3 87" xfId="13912"/>
    <cellStyle name="Normal 31 3 87 2" xfId="13913"/>
    <cellStyle name="Normal 31 3 87 2 2" xfId="13914"/>
    <cellStyle name="Normal 31 3 87 2 2 2" xfId="13915"/>
    <cellStyle name="Normal 31 3 87 2 3" xfId="13916"/>
    <cellStyle name="Normal 31 3 87 3" xfId="13917"/>
    <cellStyle name="Normal 31 3 87 3 2" xfId="13918"/>
    <cellStyle name="Normal 31 3 87 4" xfId="13919"/>
    <cellStyle name="Normal 31 3 87 5" xfId="13920"/>
    <cellStyle name="Normal 31 3 87 6" xfId="13921"/>
    <cellStyle name="Normal 31 3 87 7" xfId="13922"/>
    <cellStyle name="Normal 31 3 88" xfId="13923"/>
    <cellStyle name="Normal 31 3 88 2" xfId="13924"/>
    <cellStyle name="Normal 31 3 88 2 2" xfId="13925"/>
    <cellStyle name="Normal 31 3 88 2 2 2" xfId="13926"/>
    <cellStyle name="Normal 31 3 88 2 3" xfId="13927"/>
    <cellStyle name="Normal 31 3 88 3" xfId="13928"/>
    <cellStyle name="Normal 31 3 88 3 2" xfId="13929"/>
    <cellStyle name="Normal 31 3 88 4" xfId="13930"/>
    <cellStyle name="Normal 31 3 88 5" xfId="13931"/>
    <cellStyle name="Normal 31 3 88 6" xfId="13932"/>
    <cellStyle name="Normal 31 3 88 7" xfId="13933"/>
    <cellStyle name="Normal 31 3 89" xfId="13934"/>
    <cellStyle name="Normal 31 3 89 2" xfId="13935"/>
    <cellStyle name="Normal 31 3 89 2 2" xfId="13936"/>
    <cellStyle name="Normal 31 3 89 2 2 2" xfId="13937"/>
    <cellStyle name="Normal 31 3 89 2 3" xfId="13938"/>
    <cellStyle name="Normal 31 3 89 3" xfId="13939"/>
    <cellStyle name="Normal 31 3 89 3 2" xfId="13940"/>
    <cellStyle name="Normal 31 3 89 4" xfId="13941"/>
    <cellStyle name="Normal 31 3 89 5" xfId="13942"/>
    <cellStyle name="Normal 31 3 89 6" xfId="13943"/>
    <cellStyle name="Normal 31 3 89 7" xfId="13944"/>
    <cellStyle name="Normal 31 3 9" xfId="13945"/>
    <cellStyle name="Normal 31 3 9 10" xfId="13946"/>
    <cellStyle name="Normal 31 3 9 10 2" xfId="13947"/>
    <cellStyle name="Normal 31 3 9 10 2 2" xfId="13948"/>
    <cellStyle name="Normal 31 3 9 10 2 2 2" xfId="13949"/>
    <cellStyle name="Normal 31 3 9 10 2 3" xfId="13950"/>
    <cellStyle name="Normal 31 3 9 10 3" xfId="13951"/>
    <cellStyle name="Normal 31 3 9 10 3 2" xfId="13952"/>
    <cellStyle name="Normal 31 3 9 10 4" xfId="13953"/>
    <cellStyle name="Normal 31 3 9 10 5" xfId="13954"/>
    <cellStyle name="Normal 31 3 9 10 6" xfId="13955"/>
    <cellStyle name="Normal 31 3 9 10 7" xfId="13956"/>
    <cellStyle name="Normal 31 3 9 11" xfId="13957"/>
    <cellStyle name="Normal 31 3 9 11 2" xfId="13958"/>
    <cellStyle name="Normal 31 3 9 11 2 2" xfId="13959"/>
    <cellStyle name="Normal 31 3 9 11 2 2 2" xfId="13960"/>
    <cellStyle name="Normal 31 3 9 11 2 3" xfId="13961"/>
    <cellStyle name="Normal 31 3 9 11 3" xfId="13962"/>
    <cellStyle name="Normal 31 3 9 11 3 2" xfId="13963"/>
    <cellStyle name="Normal 31 3 9 11 4" xfId="13964"/>
    <cellStyle name="Normal 31 3 9 11 5" xfId="13965"/>
    <cellStyle name="Normal 31 3 9 11 6" xfId="13966"/>
    <cellStyle name="Normal 31 3 9 11 7" xfId="13967"/>
    <cellStyle name="Normal 31 3 9 12" xfId="13968"/>
    <cellStyle name="Normal 31 3 9 12 2" xfId="13969"/>
    <cellStyle name="Normal 31 3 9 12 2 2" xfId="13970"/>
    <cellStyle name="Normal 31 3 9 12 2 2 2" xfId="13971"/>
    <cellStyle name="Normal 31 3 9 12 2 3" xfId="13972"/>
    <cellStyle name="Normal 31 3 9 12 3" xfId="13973"/>
    <cellStyle name="Normal 31 3 9 12 3 2" xfId="13974"/>
    <cellStyle name="Normal 31 3 9 12 4" xfId="13975"/>
    <cellStyle name="Normal 31 3 9 12 5" xfId="13976"/>
    <cellStyle name="Normal 31 3 9 12 6" xfId="13977"/>
    <cellStyle name="Normal 31 3 9 12 7" xfId="13978"/>
    <cellStyle name="Normal 31 3 9 13" xfId="13979"/>
    <cellStyle name="Normal 31 3 9 13 2" xfId="13980"/>
    <cellStyle name="Normal 31 3 9 13 2 2" xfId="13981"/>
    <cellStyle name="Normal 31 3 9 13 3" xfId="13982"/>
    <cellStyle name="Normal 31 3 9 14" xfId="13983"/>
    <cellStyle name="Normal 31 3 9 14 2" xfId="13984"/>
    <cellStyle name="Normal 31 3 9 15" xfId="13985"/>
    <cellStyle name="Normal 31 3 9 16" xfId="13986"/>
    <cellStyle name="Normal 31 3 9 17" xfId="13987"/>
    <cellStyle name="Normal 31 3 9 18" xfId="13988"/>
    <cellStyle name="Normal 31 3 9 2" xfId="13989"/>
    <cellStyle name="Normal 31 3 9 2 2" xfId="13990"/>
    <cellStyle name="Normal 31 3 9 2 2 2" xfId="13991"/>
    <cellStyle name="Normal 31 3 9 2 2 2 2" xfId="13992"/>
    <cellStyle name="Normal 31 3 9 2 2 3" xfId="13993"/>
    <cellStyle name="Normal 31 3 9 2 3" xfId="13994"/>
    <cellStyle name="Normal 31 3 9 2 3 2" xfId="13995"/>
    <cellStyle name="Normal 31 3 9 2 4" xfId="13996"/>
    <cellStyle name="Normal 31 3 9 2 5" xfId="13997"/>
    <cellStyle name="Normal 31 3 9 2 6" xfId="13998"/>
    <cellStyle name="Normal 31 3 9 2 7" xfId="13999"/>
    <cellStyle name="Normal 31 3 9 3" xfId="14000"/>
    <cellStyle name="Normal 31 3 9 3 2" xfId="14001"/>
    <cellStyle name="Normal 31 3 9 3 2 2" xfId="14002"/>
    <cellStyle name="Normal 31 3 9 3 2 2 2" xfId="14003"/>
    <cellStyle name="Normal 31 3 9 3 2 3" xfId="14004"/>
    <cellStyle name="Normal 31 3 9 3 3" xfId="14005"/>
    <cellStyle name="Normal 31 3 9 3 3 2" xfId="14006"/>
    <cellStyle name="Normal 31 3 9 3 4" xfId="14007"/>
    <cellStyle name="Normal 31 3 9 3 5" xfId="14008"/>
    <cellStyle name="Normal 31 3 9 3 6" xfId="14009"/>
    <cellStyle name="Normal 31 3 9 3 7" xfId="14010"/>
    <cellStyle name="Normal 31 3 9 4" xfId="14011"/>
    <cellStyle name="Normal 31 3 9 4 2" xfId="14012"/>
    <cellStyle name="Normal 31 3 9 4 2 2" xfId="14013"/>
    <cellStyle name="Normal 31 3 9 4 2 2 2" xfId="14014"/>
    <cellStyle name="Normal 31 3 9 4 2 3" xfId="14015"/>
    <cellStyle name="Normal 31 3 9 4 3" xfId="14016"/>
    <cellStyle name="Normal 31 3 9 4 3 2" xfId="14017"/>
    <cellStyle name="Normal 31 3 9 4 4" xfId="14018"/>
    <cellStyle name="Normal 31 3 9 4 5" xfId="14019"/>
    <cellStyle name="Normal 31 3 9 4 6" xfId="14020"/>
    <cellStyle name="Normal 31 3 9 4 7" xfId="14021"/>
    <cellStyle name="Normal 31 3 9 5" xfId="14022"/>
    <cellStyle name="Normal 31 3 9 5 2" xfId="14023"/>
    <cellStyle name="Normal 31 3 9 5 2 2" xfId="14024"/>
    <cellStyle name="Normal 31 3 9 5 2 2 2" xfId="14025"/>
    <cellStyle name="Normal 31 3 9 5 2 3" xfId="14026"/>
    <cellStyle name="Normal 31 3 9 5 3" xfId="14027"/>
    <cellStyle name="Normal 31 3 9 5 3 2" xfId="14028"/>
    <cellStyle name="Normal 31 3 9 5 4" xfId="14029"/>
    <cellStyle name="Normal 31 3 9 5 5" xfId="14030"/>
    <cellStyle name="Normal 31 3 9 5 6" xfId="14031"/>
    <cellStyle name="Normal 31 3 9 5 7" xfId="14032"/>
    <cellStyle name="Normal 31 3 9 6" xfId="14033"/>
    <cellStyle name="Normal 31 3 9 6 2" xfId="14034"/>
    <cellStyle name="Normal 31 3 9 6 2 2" xfId="14035"/>
    <cellStyle name="Normal 31 3 9 6 2 2 2" xfId="14036"/>
    <cellStyle name="Normal 31 3 9 6 2 3" xfId="14037"/>
    <cellStyle name="Normal 31 3 9 6 3" xfId="14038"/>
    <cellStyle name="Normal 31 3 9 6 3 2" xfId="14039"/>
    <cellStyle name="Normal 31 3 9 6 4" xfId="14040"/>
    <cellStyle name="Normal 31 3 9 6 5" xfId="14041"/>
    <cellStyle name="Normal 31 3 9 6 6" xfId="14042"/>
    <cellStyle name="Normal 31 3 9 6 7" xfId="14043"/>
    <cellStyle name="Normal 31 3 9 7" xfId="14044"/>
    <cellStyle name="Normal 31 3 9 7 2" xfId="14045"/>
    <cellStyle name="Normal 31 3 9 7 2 2" xfId="14046"/>
    <cellStyle name="Normal 31 3 9 7 2 2 2" xfId="14047"/>
    <cellStyle name="Normal 31 3 9 7 2 3" xfId="14048"/>
    <cellStyle name="Normal 31 3 9 7 3" xfId="14049"/>
    <cellStyle name="Normal 31 3 9 7 3 2" xfId="14050"/>
    <cellStyle name="Normal 31 3 9 7 4" xfId="14051"/>
    <cellStyle name="Normal 31 3 9 7 5" xfId="14052"/>
    <cellStyle name="Normal 31 3 9 7 6" xfId="14053"/>
    <cellStyle name="Normal 31 3 9 7 7" xfId="14054"/>
    <cellStyle name="Normal 31 3 9 8" xfId="14055"/>
    <cellStyle name="Normal 31 3 9 8 2" xfId="14056"/>
    <cellStyle name="Normal 31 3 9 8 2 2" xfId="14057"/>
    <cellStyle name="Normal 31 3 9 8 2 2 2" xfId="14058"/>
    <cellStyle name="Normal 31 3 9 8 2 3" xfId="14059"/>
    <cellStyle name="Normal 31 3 9 8 3" xfId="14060"/>
    <cellStyle name="Normal 31 3 9 8 3 2" xfId="14061"/>
    <cellStyle name="Normal 31 3 9 8 4" xfId="14062"/>
    <cellStyle name="Normal 31 3 9 8 5" xfId="14063"/>
    <cellStyle name="Normal 31 3 9 8 6" xfId="14064"/>
    <cellStyle name="Normal 31 3 9 8 7" xfId="14065"/>
    <cellStyle name="Normal 31 3 9 9" xfId="14066"/>
    <cellStyle name="Normal 31 3 9 9 2" xfId="14067"/>
    <cellStyle name="Normal 31 3 9 9 2 2" xfId="14068"/>
    <cellStyle name="Normal 31 3 9 9 2 2 2" xfId="14069"/>
    <cellStyle name="Normal 31 3 9 9 2 3" xfId="14070"/>
    <cellStyle name="Normal 31 3 9 9 3" xfId="14071"/>
    <cellStyle name="Normal 31 3 9 9 3 2" xfId="14072"/>
    <cellStyle name="Normal 31 3 9 9 4" xfId="14073"/>
    <cellStyle name="Normal 31 3 9 9 5" xfId="14074"/>
    <cellStyle name="Normal 31 3 9 9 6" xfId="14075"/>
    <cellStyle name="Normal 31 3 9 9 7" xfId="14076"/>
    <cellStyle name="Normal 31 3 90" xfId="14077"/>
    <cellStyle name="Normal 31 3 90 2" xfId="14078"/>
    <cellStyle name="Normal 31 3 90 2 2" xfId="14079"/>
    <cellStyle name="Normal 31 3 90 2 2 2" xfId="14080"/>
    <cellStyle name="Normal 31 3 90 2 3" xfId="14081"/>
    <cellStyle name="Normal 31 3 90 3" xfId="14082"/>
    <cellStyle name="Normal 31 3 90 3 2" xfId="14083"/>
    <cellStyle name="Normal 31 3 90 4" xfId="14084"/>
    <cellStyle name="Normal 31 3 90 5" xfId="14085"/>
    <cellStyle name="Normal 31 3 90 6" xfId="14086"/>
    <cellStyle name="Normal 31 3 90 7" xfId="14087"/>
    <cellStyle name="Normal 31 3 91" xfId="14088"/>
    <cellStyle name="Normal 31 3 91 2" xfId="14089"/>
    <cellStyle name="Normal 31 3 91 2 2" xfId="14090"/>
    <cellStyle name="Normal 31 3 91 2 2 2" xfId="14091"/>
    <cellStyle name="Normal 31 3 91 2 3" xfId="14092"/>
    <cellStyle name="Normal 31 3 91 3" xfId="14093"/>
    <cellStyle name="Normal 31 3 91 3 2" xfId="14094"/>
    <cellStyle name="Normal 31 3 91 4" xfId="14095"/>
    <cellStyle name="Normal 31 3 91 5" xfId="14096"/>
    <cellStyle name="Normal 31 3 91 6" xfId="14097"/>
    <cellStyle name="Normal 31 3 91 7" xfId="14098"/>
    <cellStyle name="Normal 31 3 92" xfId="14099"/>
    <cellStyle name="Normal 31 3 92 2" xfId="14100"/>
    <cellStyle name="Normal 31 3 92 2 2" xfId="14101"/>
    <cellStyle name="Normal 31 3 92 2 2 2" xfId="14102"/>
    <cellStyle name="Normal 31 3 92 2 3" xfId="14103"/>
    <cellStyle name="Normal 31 3 92 3" xfId="14104"/>
    <cellStyle name="Normal 31 3 92 3 2" xfId="14105"/>
    <cellStyle name="Normal 31 3 92 4" xfId="14106"/>
    <cellStyle name="Normal 31 3 92 5" xfId="14107"/>
    <cellStyle name="Normal 31 3 92 6" xfId="14108"/>
    <cellStyle name="Normal 31 3 92 7" xfId="14109"/>
    <cellStyle name="Normal 31 3 93" xfId="14110"/>
    <cellStyle name="Normal 31 3 93 2" xfId="14111"/>
    <cellStyle name="Normal 31 3 93 2 2" xfId="14112"/>
    <cellStyle name="Normal 31 3 93 2 2 2" xfId="14113"/>
    <cellStyle name="Normal 31 3 93 2 3" xfId="14114"/>
    <cellStyle name="Normal 31 3 93 3" xfId="14115"/>
    <cellStyle name="Normal 31 3 93 3 2" xfId="14116"/>
    <cellStyle name="Normal 31 3 93 4" xfId="14117"/>
    <cellStyle name="Normal 31 3 93 5" xfId="14118"/>
    <cellStyle name="Normal 31 3 93 6" xfId="14119"/>
    <cellStyle name="Normal 31 3 93 7" xfId="14120"/>
    <cellStyle name="Normal 31 3 94" xfId="14121"/>
    <cellStyle name="Normal 31 3 94 2" xfId="14122"/>
    <cellStyle name="Normal 31 3 94 2 2" xfId="14123"/>
    <cellStyle name="Normal 31 3 94 2 2 2" xfId="14124"/>
    <cellStyle name="Normal 31 3 94 2 3" xfId="14125"/>
    <cellStyle name="Normal 31 3 94 3" xfId="14126"/>
    <cellStyle name="Normal 31 3 94 3 2" xfId="14127"/>
    <cellStyle name="Normal 31 3 94 4" xfId="14128"/>
    <cellStyle name="Normal 31 3 94 5" xfId="14129"/>
    <cellStyle name="Normal 31 3 94 6" xfId="14130"/>
    <cellStyle name="Normal 31 3 94 7" xfId="14131"/>
    <cellStyle name="Normal 31 3 95" xfId="14132"/>
    <cellStyle name="Normal 31 3 95 2" xfId="14133"/>
    <cellStyle name="Normal 31 3 95 2 2" xfId="14134"/>
    <cellStyle name="Normal 31 3 95 2 2 2" xfId="14135"/>
    <cellStyle name="Normal 31 3 95 2 3" xfId="14136"/>
    <cellStyle name="Normal 31 3 95 3" xfId="14137"/>
    <cellStyle name="Normal 31 3 95 3 2" xfId="14138"/>
    <cellStyle name="Normal 31 3 95 4" xfId="14139"/>
    <cellStyle name="Normal 31 3 95 5" xfId="14140"/>
    <cellStyle name="Normal 31 3 95 6" xfId="14141"/>
    <cellStyle name="Normal 31 3 95 7" xfId="14142"/>
    <cellStyle name="Normal 31 3 96" xfId="14143"/>
    <cellStyle name="Normal 31 3 96 2" xfId="14144"/>
    <cellStyle name="Normal 31 3 96 2 2" xfId="14145"/>
    <cellStyle name="Normal 31 3 96 2 2 2" xfId="14146"/>
    <cellStyle name="Normal 31 3 96 2 3" xfId="14147"/>
    <cellStyle name="Normal 31 3 96 3" xfId="14148"/>
    <cellStyle name="Normal 31 3 96 3 2" xfId="14149"/>
    <cellStyle name="Normal 31 3 96 4" xfId="14150"/>
    <cellStyle name="Normal 31 3 96 5" xfId="14151"/>
    <cellStyle name="Normal 31 3 96 6" xfId="14152"/>
    <cellStyle name="Normal 31 3 96 7" xfId="14153"/>
    <cellStyle name="Normal 31 3 97" xfId="14154"/>
    <cellStyle name="Normal 31 3 97 2" xfId="14155"/>
    <cellStyle name="Normal 31 3 97 2 2" xfId="14156"/>
    <cellStyle name="Normal 31 3 97 2 2 2" xfId="14157"/>
    <cellStyle name="Normal 31 3 97 2 3" xfId="14158"/>
    <cellStyle name="Normal 31 3 97 3" xfId="14159"/>
    <cellStyle name="Normal 31 3 97 3 2" xfId="14160"/>
    <cellStyle name="Normal 31 3 97 4" xfId="14161"/>
    <cellStyle name="Normal 31 3 97 5" xfId="14162"/>
    <cellStyle name="Normal 31 3 97 6" xfId="14163"/>
    <cellStyle name="Normal 31 3 97 7" xfId="14164"/>
    <cellStyle name="Normal 31 3 98" xfId="14165"/>
    <cellStyle name="Normal 31 3 98 2" xfId="14166"/>
    <cellStyle name="Normal 31 3 98 2 2" xfId="14167"/>
    <cellStyle name="Normal 31 3 98 3" xfId="14168"/>
    <cellStyle name="Normal 31 3 99" xfId="14169"/>
    <cellStyle name="Normal 31 3 99 2" xfId="14170"/>
    <cellStyle name="Normal 31 30" xfId="14171"/>
    <cellStyle name="Normal 31 30 2" xfId="14172"/>
    <cellStyle name="Normal 31 30 2 2" xfId="14173"/>
    <cellStyle name="Normal 31 30 2 2 2" xfId="14174"/>
    <cellStyle name="Normal 31 30 2 3" xfId="14175"/>
    <cellStyle name="Normal 31 30 3" xfId="14176"/>
    <cellStyle name="Normal 31 30 3 2" xfId="14177"/>
    <cellStyle name="Normal 31 30 4" xfId="14178"/>
    <cellStyle name="Normal 31 30 5" xfId="14179"/>
    <cellStyle name="Normal 31 30 6" xfId="14180"/>
    <cellStyle name="Normal 31 30 7" xfId="14181"/>
    <cellStyle name="Normal 31 31" xfId="14182"/>
    <cellStyle name="Normal 31 31 2" xfId="14183"/>
    <cellStyle name="Normal 31 31 2 2" xfId="14184"/>
    <cellStyle name="Normal 31 31 2 2 2" xfId="14185"/>
    <cellStyle name="Normal 31 31 2 3" xfId="14186"/>
    <cellStyle name="Normal 31 31 3" xfId="14187"/>
    <cellStyle name="Normal 31 31 3 2" xfId="14188"/>
    <cellStyle name="Normal 31 31 4" xfId="14189"/>
    <cellStyle name="Normal 31 31 5" xfId="14190"/>
    <cellStyle name="Normal 31 31 6" xfId="14191"/>
    <cellStyle name="Normal 31 31 7" xfId="14192"/>
    <cellStyle name="Normal 31 32" xfId="14193"/>
    <cellStyle name="Normal 31 32 2" xfId="14194"/>
    <cellStyle name="Normal 31 32 2 2" xfId="14195"/>
    <cellStyle name="Normal 31 32 2 2 2" xfId="14196"/>
    <cellStyle name="Normal 31 32 2 3" xfId="14197"/>
    <cellStyle name="Normal 31 32 3" xfId="14198"/>
    <cellStyle name="Normal 31 32 3 2" xfId="14199"/>
    <cellStyle name="Normal 31 32 4" xfId="14200"/>
    <cellStyle name="Normal 31 32 5" xfId="14201"/>
    <cellStyle name="Normal 31 32 6" xfId="14202"/>
    <cellStyle name="Normal 31 32 7" xfId="14203"/>
    <cellStyle name="Normal 31 33" xfId="14204"/>
    <cellStyle name="Normal 31 33 2" xfId="14205"/>
    <cellStyle name="Normal 31 33 2 2" xfId="14206"/>
    <cellStyle name="Normal 31 33 2 2 2" xfId="14207"/>
    <cellStyle name="Normal 31 33 2 3" xfId="14208"/>
    <cellStyle name="Normal 31 33 3" xfId="14209"/>
    <cellStyle name="Normal 31 33 3 2" xfId="14210"/>
    <cellStyle name="Normal 31 33 4" xfId="14211"/>
    <cellStyle name="Normal 31 33 5" xfId="14212"/>
    <cellStyle name="Normal 31 33 6" xfId="14213"/>
    <cellStyle name="Normal 31 33 7" xfId="14214"/>
    <cellStyle name="Normal 31 34" xfId="14215"/>
    <cellStyle name="Normal 31 34 2" xfId="14216"/>
    <cellStyle name="Normal 31 34 2 2" xfId="14217"/>
    <cellStyle name="Normal 31 34 2 2 2" xfId="14218"/>
    <cellStyle name="Normal 31 34 2 3" xfId="14219"/>
    <cellStyle name="Normal 31 34 3" xfId="14220"/>
    <cellStyle name="Normal 31 34 3 2" xfId="14221"/>
    <cellStyle name="Normal 31 34 4" xfId="14222"/>
    <cellStyle name="Normal 31 34 5" xfId="14223"/>
    <cellStyle name="Normal 31 34 6" xfId="14224"/>
    <cellStyle name="Normal 31 34 7" xfId="14225"/>
    <cellStyle name="Normal 31 35" xfId="14226"/>
    <cellStyle name="Normal 31 35 2" xfId="14227"/>
    <cellStyle name="Normal 31 35 2 2" xfId="14228"/>
    <cellStyle name="Normal 31 35 2 2 2" xfId="14229"/>
    <cellStyle name="Normal 31 35 2 3" xfId="14230"/>
    <cellStyle name="Normal 31 35 3" xfId="14231"/>
    <cellStyle name="Normal 31 35 3 2" xfId="14232"/>
    <cellStyle name="Normal 31 35 4" xfId="14233"/>
    <cellStyle name="Normal 31 35 5" xfId="14234"/>
    <cellStyle name="Normal 31 35 6" xfId="14235"/>
    <cellStyle name="Normal 31 35 7" xfId="14236"/>
    <cellStyle name="Normal 31 36" xfId="14237"/>
    <cellStyle name="Normal 31 36 2" xfId="14238"/>
    <cellStyle name="Normal 31 36 2 2" xfId="14239"/>
    <cellStyle name="Normal 31 36 2 2 2" xfId="14240"/>
    <cellStyle name="Normal 31 36 2 3" xfId="14241"/>
    <cellStyle name="Normal 31 36 3" xfId="14242"/>
    <cellStyle name="Normal 31 36 3 2" xfId="14243"/>
    <cellStyle name="Normal 31 36 4" xfId="14244"/>
    <cellStyle name="Normal 31 36 5" xfId="14245"/>
    <cellStyle name="Normal 31 36 6" xfId="14246"/>
    <cellStyle name="Normal 31 36 7" xfId="14247"/>
    <cellStyle name="Normal 31 37" xfId="14248"/>
    <cellStyle name="Normal 31 37 2" xfId="14249"/>
    <cellStyle name="Normal 31 37 2 2" xfId="14250"/>
    <cellStyle name="Normal 31 37 2 2 2" xfId="14251"/>
    <cellStyle name="Normal 31 37 2 3" xfId="14252"/>
    <cellStyle name="Normal 31 37 3" xfId="14253"/>
    <cellStyle name="Normal 31 37 3 2" xfId="14254"/>
    <cellStyle name="Normal 31 37 4" xfId="14255"/>
    <cellStyle name="Normal 31 37 5" xfId="14256"/>
    <cellStyle name="Normal 31 37 6" xfId="14257"/>
    <cellStyle name="Normal 31 37 7" xfId="14258"/>
    <cellStyle name="Normal 31 38" xfId="14259"/>
    <cellStyle name="Normal 31 38 2" xfId="14260"/>
    <cellStyle name="Normal 31 38 2 2" xfId="14261"/>
    <cellStyle name="Normal 31 38 2 2 2" xfId="14262"/>
    <cellStyle name="Normal 31 38 2 3" xfId="14263"/>
    <cellStyle name="Normal 31 38 3" xfId="14264"/>
    <cellStyle name="Normal 31 38 3 2" xfId="14265"/>
    <cellStyle name="Normal 31 38 4" xfId="14266"/>
    <cellStyle name="Normal 31 38 5" xfId="14267"/>
    <cellStyle name="Normal 31 38 6" xfId="14268"/>
    <cellStyle name="Normal 31 38 7" xfId="14269"/>
    <cellStyle name="Normal 31 39" xfId="14270"/>
    <cellStyle name="Normal 31 39 2" xfId="14271"/>
    <cellStyle name="Normal 31 39 2 2" xfId="14272"/>
    <cellStyle name="Normal 31 39 2 2 2" xfId="14273"/>
    <cellStyle name="Normal 31 39 2 3" xfId="14274"/>
    <cellStyle name="Normal 31 39 3" xfId="14275"/>
    <cellStyle name="Normal 31 39 3 2" xfId="14276"/>
    <cellStyle name="Normal 31 39 4" xfId="14277"/>
    <cellStyle name="Normal 31 39 5" xfId="14278"/>
    <cellStyle name="Normal 31 39 6" xfId="14279"/>
    <cellStyle name="Normal 31 39 7" xfId="14280"/>
    <cellStyle name="Normal 31 4" xfId="14281"/>
    <cellStyle name="Normal 31 4 10" xfId="14282"/>
    <cellStyle name="Normal 31 4 10 10" xfId="14283"/>
    <cellStyle name="Normal 31 4 10 10 2" xfId="14284"/>
    <cellStyle name="Normal 31 4 10 10 2 2" xfId="14285"/>
    <cellStyle name="Normal 31 4 10 10 2 2 2" xfId="14286"/>
    <cellStyle name="Normal 31 4 10 10 2 3" xfId="14287"/>
    <cellStyle name="Normal 31 4 10 10 3" xfId="14288"/>
    <cellStyle name="Normal 31 4 10 10 3 2" xfId="14289"/>
    <cellStyle name="Normal 31 4 10 10 4" xfId="14290"/>
    <cellStyle name="Normal 31 4 10 10 5" xfId="14291"/>
    <cellStyle name="Normal 31 4 10 10 6" xfId="14292"/>
    <cellStyle name="Normal 31 4 10 10 7" xfId="14293"/>
    <cellStyle name="Normal 31 4 10 11" xfId="14294"/>
    <cellStyle name="Normal 31 4 10 11 2" xfId="14295"/>
    <cellStyle name="Normal 31 4 10 11 2 2" xfId="14296"/>
    <cellStyle name="Normal 31 4 10 11 2 2 2" xfId="14297"/>
    <cellStyle name="Normal 31 4 10 11 2 3" xfId="14298"/>
    <cellStyle name="Normal 31 4 10 11 3" xfId="14299"/>
    <cellStyle name="Normal 31 4 10 11 3 2" xfId="14300"/>
    <cellStyle name="Normal 31 4 10 11 4" xfId="14301"/>
    <cellStyle name="Normal 31 4 10 11 5" xfId="14302"/>
    <cellStyle name="Normal 31 4 10 11 6" xfId="14303"/>
    <cellStyle name="Normal 31 4 10 11 7" xfId="14304"/>
    <cellStyle name="Normal 31 4 10 12" xfId="14305"/>
    <cellStyle name="Normal 31 4 10 12 2" xfId="14306"/>
    <cellStyle name="Normal 31 4 10 12 2 2" xfId="14307"/>
    <cellStyle name="Normal 31 4 10 12 2 2 2" xfId="14308"/>
    <cellStyle name="Normal 31 4 10 12 2 3" xfId="14309"/>
    <cellStyle name="Normal 31 4 10 12 3" xfId="14310"/>
    <cellStyle name="Normal 31 4 10 12 3 2" xfId="14311"/>
    <cellStyle name="Normal 31 4 10 12 4" xfId="14312"/>
    <cellStyle name="Normal 31 4 10 12 5" xfId="14313"/>
    <cellStyle name="Normal 31 4 10 12 6" xfId="14314"/>
    <cellStyle name="Normal 31 4 10 12 7" xfId="14315"/>
    <cellStyle name="Normal 31 4 10 13" xfId="14316"/>
    <cellStyle name="Normal 31 4 10 13 2" xfId="14317"/>
    <cellStyle name="Normal 31 4 10 13 2 2" xfId="14318"/>
    <cellStyle name="Normal 31 4 10 13 3" xfId="14319"/>
    <cellStyle name="Normal 31 4 10 14" xfId="14320"/>
    <cellStyle name="Normal 31 4 10 14 2" xfId="14321"/>
    <cellStyle name="Normal 31 4 10 15" xfId="14322"/>
    <cellStyle name="Normal 31 4 10 16" xfId="14323"/>
    <cellStyle name="Normal 31 4 10 17" xfId="14324"/>
    <cellStyle name="Normal 31 4 10 18" xfId="14325"/>
    <cellStyle name="Normal 31 4 10 2" xfId="14326"/>
    <cellStyle name="Normal 31 4 10 2 2" xfId="14327"/>
    <cellStyle name="Normal 31 4 10 2 2 2" xfId="14328"/>
    <cellStyle name="Normal 31 4 10 2 2 2 2" xfId="14329"/>
    <cellStyle name="Normal 31 4 10 2 2 3" xfId="14330"/>
    <cellStyle name="Normal 31 4 10 2 3" xfId="14331"/>
    <cellStyle name="Normal 31 4 10 2 3 2" xfId="14332"/>
    <cellStyle name="Normal 31 4 10 2 4" xfId="14333"/>
    <cellStyle name="Normal 31 4 10 2 5" xfId="14334"/>
    <cellStyle name="Normal 31 4 10 2 6" xfId="14335"/>
    <cellStyle name="Normal 31 4 10 2 7" xfId="14336"/>
    <cellStyle name="Normal 31 4 10 3" xfId="14337"/>
    <cellStyle name="Normal 31 4 10 3 2" xfId="14338"/>
    <cellStyle name="Normal 31 4 10 3 2 2" xfId="14339"/>
    <cellStyle name="Normal 31 4 10 3 2 2 2" xfId="14340"/>
    <cellStyle name="Normal 31 4 10 3 2 3" xfId="14341"/>
    <cellStyle name="Normal 31 4 10 3 3" xfId="14342"/>
    <cellStyle name="Normal 31 4 10 3 3 2" xfId="14343"/>
    <cellStyle name="Normal 31 4 10 3 4" xfId="14344"/>
    <cellStyle name="Normal 31 4 10 3 5" xfId="14345"/>
    <cellStyle name="Normal 31 4 10 3 6" xfId="14346"/>
    <cellStyle name="Normal 31 4 10 3 7" xfId="14347"/>
    <cellStyle name="Normal 31 4 10 4" xfId="14348"/>
    <cellStyle name="Normal 31 4 10 4 2" xfId="14349"/>
    <cellStyle name="Normal 31 4 10 4 2 2" xfId="14350"/>
    <cellStyle name="Normal 31 4 10 4 2 2 2" xfId="14351"/>
    <cellStyle name="Normal 31 4 10 4 2 3" xfId="14352"/>
    <cellStyle name="Normal 31 4 10 4 3" xfId="14353"/>
    <cellStyle name="Normal 31 4 10 4 3 2" xfId="14354"/>
    <cellStyle name="Normal 31 4 10 4 4" xfId="14355"/>
    <cellStyle name="Normal 31 4 10 4 5" xfId="14356"/>
    <cellStyle name="Normal 31 4 10 4 6" xfId="14357"/>
    <cellStyle name="Normal 31 4 10 4 7" xfId="14358"/>
    <cellStyle name="Normal 31 4 10 5" xfId="14359"/>
    <cellStyle name="Normal 31 4 10 5 2" xfId="14360"/>
    <cellStyle name="Normal 31 4 10 5 2 2" xfId="14361"/>
    <cellStyle name="Normal 31 4 10 5 2 2 2" xfId="14362"/>
    <cellStyle name="Normal 31 4 10 5 2 3" xfId="14363"/>
    <cellStyle name="Normal 31 4 10 5 3" xfId="14364"/>
    <cellStyle name="Normal 31 4 10 5 3 2" xfId="14365"/>
    <cellStyle name="Normal 31 4 10 5 4" xfId="14366"/>
    <cellStyle name="Normal 31 4 10 5 5" xfId="14367"/>
    <cellStyle name="Normal 31 4 10 5 6" xfId="14368"/>
    <cellStyle name="Normal 31 4 10 5 7" xfId="14369"/>
    <cellStyle name="Normal 31 4 10 6" xfId="14370"/>
    <cellStyle name="Normal 31 4 10 6 2" xfId="14371"/>
    <cellStyle name="Normal 31 4 10 6 2 2" xfId="14372"/>
    <cellStyle name="Normal 31 4 10 6 2 2 2" xfId="14373"/>
    <cellStyle name="Normal 31 4 10 6 2 3" xfId="14374"/>
    <cellStyle name="Normal 31 4 10 6 3" xfId="14375"/>
    <cellStyle name="Normal 31 4 10 6 3 2" xfId="14376"/>
    <cellStyle name="Normal 31 4 10 6 4" xfId="14377"/>
    <cellStyle name="Normal 31 4 10 6 5" xfId="14378"/>
    <cellStyle name="Normal 31 4 10 6 6" xfId="14379"/>
    <cellStyle name="Normal 31 4 10 6 7" xfId="14380"/>
    <cellStyle name="Normal 31 4 10 7" xfId="14381"/>
    <cellStyle name="Normal 31 4 10 7 2" xfId="14382"/>
    <cellStyle name="Normal 31 4 10 7 2 2" xfId="14383"/>
    <cellStyle name="Normal 31 4 10 7 2 2 2" xfId="14384"/>
    <cellStyle name="Normal 31 4 10 7 2 3" xfId="14385"/>
    <cellStyle name="Normal 31 4 10 7 3" xfId="14386"/>
    <cellStyle name="Normal 31 4 10 7 3 2" xfId="14387"/>
    <cellStyle name="Normal 31 4 10 7 4" xfId="14388"/>
    <cellStyle name="Normal 31 4 10 7 5" xfId="14389"/>
    <cellStyle name="Normal 31 4 10 7 6" xfId="14390"/>
    <cellStyle name="Normal 31 4 10 7 7" xfId="14391"/>
    <cellStyle name="Normal 31 4 10 8" xfId="14392"/>
    <cellStyle name="Normal 31 4 10 8 2" xfId="14393"/>
    <cellStyle name="Normal 31 4 10 8 2 2" xfId="14394"/>
    <cellStyle name="Normal 31 4 10 8 2 2 2" xfId="14395"/>
    <cellStyle name="Normal 31 4 10 8 2 3" xfId="14396"/>
    <cellStyle name="Normal 31 4 10 8 3" xfId="14397"/>
    <cellStyle name="Normal 31 4 10 8 3 2" xfId="14398"/>
    <cellStyle name="Normal 31 4 10 8 4" xfId="14399"/>
    <cellStyle name="Normal 31 4 10 8 5" xfId="14400"/>
    <cellStyle name="Normal 31 4 10 8 6" xfId="14401"/>
    <cellStyle name="Normal 31 4 10 8 7" xfId="14402"/>
    <cellStyle name="Normal 31 4 10 9" xfId="14403"/>
    <cellStyle name="Normal 31 4 10 9 2" xfId="14404"/>
    <cellStyle name="Normal 31 4 10 9 2 2" xfId="14405"/>
    <cellStyle name="Normal 31 4 10 9 2 2 2" xfId="14406"/>
    <cellStyle name="Normal 31 4 10 9 2 3" xfId="14407"/>
    <cellStyle name="Normal 31 4 10 9 3" xfId="14408"/>
    <cellStyle name="Normal 31 4 10 9 3 2" xfId="14409"/>
    <cellStyle name="Normal 31 4 10 9 4" xfId="14410"/>
    <cellStyle name="Normal 31 4 10 9 5" xfId="14411"/>
    <cellStyle name="Normal 31 4 10 9 6" xfId="14412"/>
    <cellStyle name="Normal 31 4 10 9 7" xfId="14413"/>
    <cellStyle name="Normal 31 4 100" xfId="14414"/>
    <cellStyle name="Normal 31 4 101" xfId="14415"/>
    <cellStyle name="Normal 31 4 102" xfId="14416"/>
    <cellStyle name="Normal 31 4 103" xfId="14417"/>
    <cellStyle name="Normal 31 4 11" xfId="14418"/>
    <cellStyle name="Normal 31 4 11 10" xfId="14419"/>
    <cellStyle name="Normal 31 4 11 10 2" xfId="14420"/>
    <cellStyle name="Normal 31 4 11 10 2 2" xfId="14421"/>
    <cellStyle name="Normal 31 4 11 10 2 2 2" xfId="14422"/>
    <cellStyle name="Normal 31 4 11 10 2 3" xfId="14423"/>
    <cellStyle name="Normal 31 4 11 10 3" xfId="14424"/>
    <cellStyle name="Normal 31 4 11 10 3 2" xfId="14425"/>
    <cellStyle name="Normal 31 4 11 10 4" xfId="14426"/>
    <cellStyle name="Normal 31 4 11 10 5" xfId="14427"/>
    <cellStyle name="Normal 31 4 11 10 6" xfId="14428"/>
    <cellStyle name="Normal 31 4 11 10 7" xfId="14429"/>
    <cellStyle name="Normal 31 4 11 11" xfId="14430"/>
    <cellStyle name="Normal 31 4 11 11 2" xfId="14431"/>
    <cellStyle name="Normal 31 4 11 11 2 2" xfId="14432"/>
    <cellStyle name="Normal 31 4 11 11 2 2 2" xfId="14433"/>
    <cellStyle name="Normal 31 4 11 11 2 3" xfId="14434"/>
    <cellStyle name="Normal 31 4 11 11 3" xfId="14435"/>
    <cellStyle name="Normal 31 4 11 11 3 2" xfId="14436"/>
    <cellStyle name="Normal 31 4 11 11 4" xfId="14437"/>
    <cellStyle name="Normal 31 4 11 11 5" xfId="14438"/>
    <cellStyle name="Normal 31 4 11 11 6" xfId="14439"/>
    <cellStyle name="Normal 31 4 11 11 7" xfId="14440"/>
    <cellStyle name="Normal 31 4 11 12" xfId="14441"/>
    <cellStyle name="Normal 31 4 11 12 2" xfId="14442"/>
    <cellStyle name="Normal 31 4 11 12 2 2" xfId="14443"/>
    <cellStyle name="Normal 31 4 11 12 2 2 2" xfId="14444"/>
    <cellStyle name="Normal 31 4 11 12 2 3" xfId="14445"/>
    <cellStyle name="Normal 31 4 11 12 3" xfId="14446"/>
    <cellStyle name="Normal 31 4 11 12 3 2" xfId="14447"/>
    <cellStyle name="Normal 31 4 11 12 4" xfId="14448"/>
    <cellStyle name="Normal 31 4 11 12 5" xfId="14449"/>
    <cellStyle name="Normal 31 4 11 12 6" xfId="14450"/>
    <cellStyle name="Normal 31 4 11 12 7" xfId="14451"/>
    <cellStyle name="Normal 31 4 11 13" xfId="14452"/>
    <cellStyle name="Normal 31 4 11 13 2" xfId="14453"/>
    <cellStyle name="Normal 31 4 11 13 2 2" xfId="14454"/>
    <cellStyle name="Normal 31 4 11 13 3" xfId="14455"/>
    <cellStyle name="Normal 31 4 11 14" xfId="14456"/>
    <cellStyle name="Normal 31 4 11 14 2" xfId="14457"/>
    <cellStyle name="Normal 31 4 11 15" xfId="14458"/>
    <cellStyle name="Normal 31 4 11 16" xfId="14459"/>
    <cellStyle name="Normal 31 4 11 17" xfId="14460"/>
    <cellStyle name="Normal 31 4 11 18" xfId="14461"/>
    <cellStyle name="Normal 31 4 11 2" xfId="14462"/>
    <cellStyle name="Normal 31 4 11 2 2" xfId="14463"/>
    <cellStyle name="Normal 31 4 11 2 2 2" xfId="14464"/>
    <cellStyle name="Normal 31 4 11 2 2 2 2" xfId="14465"/>
    <cellStyle name="Normal 31 4 11 2 2 3" xfId="14466"/>
    <cellStyle name="Normal 31 4 11 2 3" xfId="14467"/>
    <cellStyle name="Normal 31 4 11 2 3 2" xfId="14468"/>
    <cellStyle name="Normal 31 4 11 2 4" xfId="14469"/>
    <cellStyle name="Normal 31 4 11 2 5" xfId="14470"/>
    <cellStyle name="Normal 31 4 11 2 6" xfId="14471"/>
    <cellStyle name="Normal 31 4 11 2 7" xfId="14472"/>
    <cellStyle name="Normal 31 4 11 3" xfId="14473"/>
    <cellStyle name="Normal 31 4 11 3 2" xfId="14474"/>
    <cellStyle name="Normal 31 4 11 3 2 2" xfId="14475"/>
    <cellStyle name="Normal 31 4 11 3 2 2 2" xfId="14476"/>
    <cellStyle name="Normal 31 4 11 3 2 3" xfId="14477"/>
    <cellStyle name="Normal 31 4 11 3 3" xfId="14478"/>
    <cellStyle name="Normal 31 4 11 3 3 2" xfId="14479"/>
    <cellStyle name="Normal 31 4 11 3 4" xfId="14480"/>
    <cellStyle name="Normal 31 4 11 3 5" xfId="14481"/>
    <cellStyle name="Normal 31 4 11 3 6" xfId="14482"/>
    <cellStyle name="Normal 31 4 11 3 7" xfId="14483"/>
    <cellStyle name="Normal 31 4 11 4" xfId="14484"/>
    <cellStyle name="Normal 31 4 11 4 2" xfId="14485"/>
    <cellStyle name="Normal 31 4 11 4 2 2" xfId="14486"/>
    <cellStyle name="Normal 31 4 11 4 2 2 2" xfId="14487"/>
    <cellStyle name="Normal 31 4 11 4 2 3" xfId="14488"/>
    <cellStyle name="Normal 31 4 11 4 3" xfId="14489"/>
    <cellStyle name="Normal 31 4 11 4 3 2" xfId="14490"/>
    <cellStyle name="Normal 31 4 11 4 4" xfId="14491"/>
    <cellStyle name="Normal 31 4 11 4 5" xfId="14492"/>
    <cellStyle name="Normal 31 4 11 4 6" xfId="14493"/>
    <cellStyle name="Normal 31 4 11 4 7" xfId="14494"/>
    <cellStyle name="Normal 31 4 11 5" xfId="14495"/>
    <cellStyle name="Normal 31 4 11 5 2" xfId="14496"/>
    <cellStyle name="Normal 31 4 11 5 2 2" xfId="14497"/>
    <cellStyle name="Normal 31 4 11 5 2 2 2" xfId="14498"/>
    <cellStyle name="Normal 31 4 11 5 2 3" xfId="14499"/>
    <cellStyle name="Normal 31 4 11 5 3" xfId="14500"/>
    <cellStyle name="Normal 31 4 11 5 3 2" xfId="14501"/>
    <cellStyle name="Normal 31 4 11 5 4" xfId="14502"/>
    <cellStyle name="Normal 31 4 11 5 5" xfId="14503"/>
    <cellStyle name="Normal 31 4 11 5 6" xfId="14504"/>
    <cellStyle name="Normal 31 4 11 5 7" xfId="14505"/>
    <cellStyle name="Normal 31 4 11 6" xfId="14506"/>
    <cellStyle name="Normal 31 4 11 6 2" xfId="14507"/>
    <cellStyle name="Normal 31 4 11 6 2 2" xfId="14508"/>
    <cellStyle name="Normal 31 4 11 6 2 2 2" xfId="14509"/>
    <cellStyle name="Normal 31 4 11 6 2 3" xfId="14510"/>
    <cellStyle name="Normal 31 4 11 6 3" xfId="14511"/>
    <cellStyle name="Normal 31 4 11 6 3 2" xfId="14512"/>
    <cellStyle name="Normal 31 4 11 6 4" xfId="14513"/>
    <cellStyle name="Normal 31 4 11 6 5" xfId="14514"/>
    <cellStyle name="Normal 31 4 11 6 6" xfId="14515"/>
    <cellStyle name="Normal 31 4 11 6 7" xfId="14516"/>
    <cellStyle name="Normal 31 4 11 7" xfId="14517"/>
    <cellStyle name="Normal 31 4 11 7 2" xfId="14518"/>
    <cellStyle name="Normal 31 4 11 7 2 2" xfId="14519"/>
    <cellStyle name="Normal 31 4 11 7 2 2 2" xfId="14520"/>
    <cellStyle name="Normal 31 4 11 7 2 3" xfId="14521"/>
    <cellStyle name="Normal 31 4 11 7 3" xfId="14522"/>
    <cellStyle name="Normal 31 4 11 7 3 2" xfId="14523"/>
    <cellStyle name="Normal 31 4 11 7 4" xfId="14524"/>
    <cellStyle name="Normal 31 4 11 7 5" xfId="14525"/>
    <cellStyle name="Normal 31 4 11 7 6" xfId="14526"/>
    <cellStyle name="Normal 31 4 11 7 7" xfId="14527"/>
    <cellStyle name="Normal 31 4 11 8" xfId="14528"/>
    <cellStyle name="Normal 31 4 11 8 2" xfId="14529"/>
    <cellStyle name="Normal 31 4 11 8 2 2" xfId="14530"/>
    <cellStyle name="Normal 31 4 11 8 2 2 2" xfId="14531"/>
    <cellStyle name="Normal 31 4 11 8 2 3" xfId="14532"/>
    <cellStyle name="Normal 31 4 11 8 3" xfId="14533"/>
    <cellStyle name="Normal 31 4 11 8 3 2" xfId="14534"/>
    <cellStyle name="Normal 31 4 11 8 4" xfId="14535"/>
    <cellStyle name="Normal 31 4 11 8 5" xfId="14536"/>
    <cellStyle name="Normal 31 4 11 8 6" xfId="14537"/>
    <cellStyle name="Normal 31 4 11 8 7" xfId="14538"/>
    <cellStyle name="Normal 31 4 11 9" xfId="14539"/>
    <cellStyle name="Normal 31 4 11 9 2" xfId="14540"/>
    <cellStyle name="Normal 31 4 11 9 2 2" xfId="14541"/>
    <cellStyle name="Normal 31 4 11 9 2 2 2" xfId="14542"/>
    <cellStyle name="Normal 31 4 11 9 2 3" xfId="14543"/>
    <cellStyle name="Normal 31 4 11 9 3" xfId="14544"/>
    <cellStyle name="Normal 31 4 11 9 3 2" xfId="14545"/>
    <cellStyle name="Normal 31 4 11 9 4" xfId="14546"/>
    <cellStyle name="Normal 31 4 11 9 5" xfId="14547"/>
    <cellStyle name="Normal 31 4 11 9 6" xfId="14548"/>
    <cellStyle name="Normal 31 4 11 9 7" xfId="14549"/>
    <cellStyle name="Normal 31 4 12" xfId="14550"/>
    <cellStyle name="Normal 31 4 12 2" xfId="14551"/>
    <cellStyle name="Normal 31 4 12 2 2" xfId="14552"/>
    <cellStyle name="Normal 31 4 12 2 2 2" xfId="14553"/>
    <cellStyle name="Normal 31 4 12 2 3" xfId="14554"/>
    <cellStyle name="Normal 31 4 12 3" xfId="14555"/>
    <cellStyle name="Normal 31 4 12 3 2" xfId="14556"/>
    <cellStyle name="Normal 31 4 12 4" xfId="14557"/>
    <cellStyle name="Normal 31 4 12 5" xfId="14558"/>
    <cellStyle name="Normal 31 4 12 6" xfId="14559"/>
    <cellStyle name="Normal 31 4 12 7" xfId="14560"/>
    <cellStyle name="Normal 31 4 13" xfId="14561"/>
    <cellStyle name="Normal 31 4 13 2" xfId="14562"/>
    <cellStyle name="Normal 31 4 13 2 2" xfId="14563"/>
    <cellStyle name="Normal 31 4 13 2 2 2" xfId="14564"/>
    <cellStyle name="Normal 31 4 13 2 3" xfId="14565"/>
    <cellStyle name="Normal 31 4 13 3" xfId="14566"/>
    <cellStyle name="Normal 31 4 13 3 2" xfId="14567"/>
    <cellStyle name="Normal 31 4 13 4" xfId="14568"/>
    <cellStyle name="Normal 31 4 13 5" xfId="14569"/>
    <cellStyle name="Normal 31 4 13 6" xfId="14570"/>
    <cellStyle name="Normal 31 4 13 7" xfId="14571"/>
    <cellStyle name="Normal 31 4 14" xfId="14572"/>
    <cellStyle name="Normal 31 4 14 2" xfId="14573"/>
    <cellStyle name="Normal 31 4 14 2 2" xfId="14574"/>
    <cellStyle name="Normal 31 4 14 2 2 2" xfId="14575"/>
    <cellStyle name="Normal 31 4 14 2 3" xfId="14576"/>
    <cellStyle name="Normal 31 4 14 3" xfId="14577"/>
    <cellStyle name="Normal 31 4 14 3 2" xfId="14578"/>
    <cellStyle name="Normal 31 4 14 4" xfId="14579"/>
    <cellStyle name="Normal 31 4 14 5" xfId="14580"/>
    <cellStyle name="Normal 31 4 14 6" xfId="14581"/>
    <cellStyle name="Normal 31 4 14 7" xfId="14582"/>
    <cellStyle name="Normal 31 4 15" xfId="14583"/>
    <cellStyle name="Normal 31 4 15 2" xfId="14584"/>
    <cellStyle name="Normal 31 4 15 2 2" xfId="14585"/>
    <cellStyle name="Normal 31 4 15 2 2 2" xfId="14586"/>
    <cellStyle name="Normal 31 4 15 2 3" xfId="14587"/>
    <cellStyle name="Normal 31 4 15 3" xfId="14588"/>
    <cellStyle name="Normal 31 4 15 3 2" xfId="14589"/>
    <cellStyle name="Normal 31 4 15 4" xfId="14590"/>
    <cellStyle name="Normal 31 4 15 5" xfId="14591"/>
    <cellStyle name="Normal 31 4 15 6" xfId="14592"/>
    <cellStyle name="Normal 31 4 15 7" xfId="14593"/>
    <cellStyle name="Normal 31 4 16" xfId="14594"/>
    <cellStyle name="Normal 31 4 16 2" xfId="14595"/>
    <cellStyle name="Normal 31 4 16 2 2" xfId="14596"/>
    <cellStyle name="Normal 31 4 16 2 2 2" xfId="14597"/>
    <cellStyle name="Normal 31 4 16 2 3" xfId="14598"/>
    <cellStyle name="Normal 31 4 16 3" xfId="14599"/>
    <cellStyle name="Normal 31 4 16 3 2" xfId="14600"/>
    <cellStyle name="Normal 31 4 16 4" xfId="14601"/>
    <cellStyle name="Normal 31 4 16 5" xfId="14602"/>
    <cellStyle name="Normal 31 4 16 6" xfId="14603"/>
    <cellStyle name="Normal 31 4 16 7" xfId="14604"/>
    <cellStyle name="Normal 31 4 17" xfId="14605"/>
    <cellStyle name="Normal 31 4 17 2" xfId="14606"/>
    <cellStyle name="Normal 31 4 17 2 2" xfId="14607"/>
    <cellStyle name="Normal 31 4 17 2 2 2" xfId="14608"/>
    <cellStyle name="Normal 31 4 17 2 3" xfId="14609"/>
    <cellStyle name="Normal 31 4 17 3" xfId="14610"/>
    <cellStyle name="Normal 31 4 17 3 2" xfId="14611"/>
    <cellStyle name="Normal 31 4 17 4" xfId="14612"/>
    <cellStyle name="Normal 31 4 17 5" xfId="14613"/>
    <cellStyle name="Normal 31 4 17 6" xfId="14614"/>
    <cellStyle name="Normal 31 4 17 7" xfId="14615"/>
    <cellStyle name="Normal 31 4 18" xfId="14616"/>
    <cellStyle name="Normal 31 4 18 2" xfId="14617"/>
    <cellStyle name="Normal 31 4 18 2 2" xfId="14618"/>
    <cellStyle name="Normal 31 4 18 2 2 2" xfId="14619"/>
    <cellStyle name="Normal 31 4 18 2 3" xfId="14620"/>
    <cellStyle name="Normal 31 4 18 3" xfId="14621"/>
    <cellStyle name="Normal 31 4 18 3 2" xfId="14622"/>
    <cellStyle name="Normal 31 4 18 4" xfId="14623"/>
    <cellStyle name="Normal 31 4 18 5" xfId="14624"/>
    <cellStyle name="Normal 31 4 18 6" xfId="14625"/>
    <cellStyle name="Normal 31 4 18 7" xfId="14626"/>
    <cellStyle name="Normal 31 4 19" xfId="14627"/>
    <cellStyle name="Normal 31 4 19 2" xfId="14628"/>
    <cellStyle name="Normal 31 4 19 2 2" xfId="14629"/>
    <cellStyle name="Normal 31 4 19 2 2 2" xfId="14630"/>
    <cellStyle name="Normal 31 4 19 2 3" xfId="14631"/>
    <cellStyle name="Normal 31 4 19 3" xfId="14632"/>
    <cellStyle name="Normal 31 4 19 3 2" xfId="14633"/>
    <cellStyle name="Normal 31 4 19 4" xfId="14634"/>
    <cellStyle name="Normal 31 4 19 5" xfId="14635"/>
    <cellStyle name="Normal 31 4 19 6" xfId="14636"/>
    <cellStyle name="Normal 31 4 19 7" xfId="14637"/>
    <cellStyle name="Normal 31 4 2" xfId="14638"/>
    <cellStyle name="Normal 31 4 2 10" xfId="14639"/>
    <cellStyle name="Normal 31 4 2 11" xfId="14640"/>
    <cellStyle name="Normal 31 4 2 12" xfId="14641"/>
    <cellStyle name="Normal 31 4 2 13" xfId="14642"/>
    <cellStyle name="Normal 31 4 2 2" xfId="14643"/>
    <cellStyle name="Normal 31 4 2 2 2" xfId="14644"/>
    <cellStyle name="Normal 31 4 2 2 2 2" xfId="14645"/>
    <cellStyle name="Normal 31 4 2 2 2 3" xfId="14646"/>
    <cellStyle name="Normal 31 4 2 2 3" xfId="14647"/>
    <cellStyle name="Normal 31 4 2 2 3 2" xfId="14648"/>
    <cellStyle name="Normal 31 4 2 2 3 2 2" xfId="14649"/>
    <cellStyle name="Normal 31 4 2 2 3 3" xfId="14650"/>
    <cellStyle name="Normal 31 4 2 2 4" xfId="14651"/>
    <cellStyle name="Normal 31 4 2 2 4 2" xfId="14652"/>
    <cellStyle name="Normal 31 4 2 2 5" xfId="14653"/>
    <cellStyle name="Normal 31 4 2 2 6" xfId="14654"/>
    <cellStyle name="Normal 31 4 2 2 7" xfId="14655"/>
    <cellStyle name="Normal 31 4 2 2 8" xfId="14656"/>
    <cellStyle name="Normal 31 4 2 3" xfId="14657"/>
    <cellStyle name="Normal 31 4 2 4" xfId="14658"/>
    <cellStyle name="Normal 31 4 2 5" xfId="14659"/>
    <cellStyle name="Normal 31 4 2 6" xfId="14660"/>
    <cellStyle name="Normal 31 4 2 7" xfId="14661"/>
    <cellStyle name="Normal 31 4 2 8" xfId="14662"/>
    <cellStyle name="Normal 31 4 2 9" xfId="14663"/>
    <cellStyle name="Normal 31 4 20" xfId="14664"/>
    <cellStyle name="Normal 31 4 20 2" xfId="14665"/>
    <cellStyle name="Normal 31 4 20 2 2" xfId="14666"/>
    <cellStyle name="Normal 31 4 20 2 2 2" xfId="14667"/>
    <cellStyle name="Normal 31 4 20 2 3" xfId="14668"/>
    <cellStyle name="Normal 31 4 20 3" xfId="14669"/>
    <cellStyle name="Normal 31 4 20 3 2" xfId="14670"/>
    <cellStyle name="Normal 31 4 20 4" xfId="14671"/>
    <cellStyle name="Normal 31 4 20 5" xfId="14672"/>
    <cellStyle name="Normal 31 4 20 6" xfId="14673"/>
    <cellStyle name="Normal 31 4 20 7" xfId="14674"/>
    <cellStyle name="Normal 31 4 21" xfId="14675"/>
    <cellStyle name="Normal 31 4 21 2" xfId="14676"/>
    <cellStyle name="Normal 31 4 21 2 2" xfId="14677"/>
    <cellStyle name="Normal 31 4 21 2 2 2" xfId="14678"/>
    <cellStyle name="Normal 31 4 21 2 3" xfId="14679"/>
    <cellStyle name="Normal 31 4 21 3" xfId="14680"/>
    <cellStyle name="Normal 31 4 21 3 2" xfId="14681"/>
    <cellStyle name="Normal 31 4 21 4" xfId="14682"/>
    <cellStyle name="Normal 31 4 21 5" xfId="14683"/>
    <cellStyle name="Normal 31 4 21 6" xfId="14684"/>
    <cellStyle name="Normal 31 4 21 7" xfId="14685"/>
    <cellStyle name="Normal 31 4 22" xfId="14686"/>
    <cellStyle name="Normal 31 4 22 2" xfId="14687"/>
    <cellStyle name="Normal 31 4 22 2 2" xfId="14688"/>
    <cellStyle name="Normal 31 4 22 2 2 2" xfId="14689"/>
    <cellStyle name="Normal 31 4 22 2 3" xfId="14690"/>
    <cellStyle name="Normal 31 4 22 3" xfId="14691"/>
    <cellStyle name="Normal 31 4 22 3 2" xfId="14692"/>
    <cellStyle name="Normal 31 4 22 4" xfId="14693"/>
    <cellStyle name="Normal 31 4 22 5" xfId="14694"/>
    <cellStyle name="Normal 31 4 22 6" xfId="14695"/>
    <cellStyle name="Normal 31 4 22 7" xfId="14696"/>
    <cellStyle name="Normal 31 4 23" xfId="14697"/>
    <cellStyle name="Normal 31 4 23 2" xfId="14698"/>
    <cellStyle name="Normal 31 4 23 2 2" xfId="14699"/>
    <cellStyle name="Normal 31 4 23 2 2 2" xfId="14700"/>
    <cellStyle name="Normal 31 4 23 2 3" xfId="14701"/>
    <cellStyle name="Normal 31 4 23 3" xfId="14702"/>
    <cellStyle name="Normal 31 4 23 3 2" xfId="14703"/>
    <cellStyle name="Normal 31 4 23 4" xfId="14704"/>
    <cellStyle name="Normal 31 4 23 5" xfId="14705"/>
    <cellStyle name="Normal 31 4 23 6" xfId="14706"/>
    <cellStyle name="Normal 31 4 23 7" xfId="14707"/>
    <cellStyle name="Normal 31 4 24" xfId="14708"/>
    <cellStyle name="Normal 31 4 24 2" xfId="14709"/>
    <cellStyle name="Normal 31 4 24 2 2" xfId="14710"/>
    <cellStyle name="Normal 31 4 24 2 2 2" xfId="14711"/>
    <cellStyle name="Normal 31 4 24 2 3" xfId="14712"/>
    <cellStyle name="Normal 31 4 24 3" xfId="14713"/>
    <cellStyle name="Normal 31 4 24 3 2" xfId="14714"/>
    <cellStyle name="Normal 31 4 24 4" xfId="14715"/>
    <cellStyle name="Normal 31 4 24 5" xfId="14716"/>
    <cellStyle name="Normal 31 4 24 6" xfId="14717"/>
    <cellStyle name="Normal 31 4 24 7" xfId="14718"/>
    <cellStyle name="Normal 31 4 25" xfId="14719"/>
    <cellStyle name="Normal 31 4 25 2" xfId="14720"/>
    <cellStyle name="Normal 31 4 25 2 2" xfId="14721"/>
    <cellStyle name="Normal 31 4 25 2 2 2" xfId="14722"/>
    <cellStyle name="Normal 31 4 25 2 3" xfId="14723"/>
    <cellStyle name="Normal 31 4 25 3" xfId="14724"/>
    <cellStyle name="Normal 31 4 25 3 2" xfId="14725"/>
    <cellStyle name="Normal 31 4 25 4" xfId="14726"/>
    <cellStyle name="Normal 31 4 25 5" xfId="14727"/>
    <cellStyle name="Normal 31 4 25 6" xfId="14728"/>
    <cellStyle name="Normal 31 4 25 7" xfId="14729"/>
    <cellStyle name="Normal 31 4 26" xfId="14730"/>
    <cellStyle name="Normal 31 4 26 2" xfId="14731"/>
    <cellStyle name="Normal 31 4 26 2 2" xfId="14732"/>
    <cellStyle name="Normal 31 4 26 2 2 2" xfId="14733"/>
    <cellStyle name="Normal 31 4 26 2 3" xfId="14734"/>
    <cellStyle name="Normal 31 4 26 3" xfId="14735"/>
    <cellStyle name="Normal 31 4 26 3 2" xfId="14736"/>
    <cellStyle name="Normal 31 4 26 4" xfId="14737"/>
    <cellStyle name="Normal 31 4 26 5" xfId="14738"/>
    <cellStyle name="Normal 31 4 26 6" xfId="14739"/>
    <cellStyle name="Normal 31 4 26 7" xfId="14740"/>
    <cellStyle name="Normal 31 4 27" xfId="14741"/>
    <cellStyle name="Normal 31 4 27 2" xfId="14742"/>
    <cellStyle name="Normal 31 4 27 2 2" xfId="14743"/>
    <cellStyle name="Normal 31 4 27 2 2 2" xfId="14744"/>
    <cellStyle name="Normal 31 4 27 2 3" xfId="14745"/>
    <cellStyle name="Normal 31 4 27 3" xfId="14746"/>
    <cellStyle name="Normal 31 4 27 3 2" xfId="14747"/>
    <cellStyle name="Normal 31 4 27 4" xfId="14748"/>
    <cellStyle name="Normal 31 4 27 5" xfId="14749"/>
    <cellStyle name="Normal 31 4 27 6" xfId="14750"/>
    <cellStyle name="Normal 31 4 27 7" xfId="14751"/>
    <cellStyle name="Normal 31 4 28" xfId="14752"/>
    <cellStyle name="Normal 31 4 28 2" xfId="14753"/>
    <cellStyle name="Normal 31 4 28 2 2" xfId="14754"/>
    <cellStyle name="Normal 31 4 28 2 2 2" xfId="14755"/>
    <cellStyle name="Normal 31 4 28 2 3" xfId="14756"/>
    <cellStyle name="Normal 31 4 28 3" xfId="14757"/>
    <cellStyle name="Normal 31 4 28 3 2" xfId="14758"/>
    <cellStyle name="Normal 31 4 28 4" xfId="14759"/>
    <cellStyle name="Normal 31 4 28 5" xfId="14760"/>
    <cellStyle name="Normal 31 4 28 6" xfId="14761"/>
    <cellStyle name="Normal 31 4 28 7" xfId="14762"/>
    <cellStyle name="Normal 31 4 29" xfId="14763"/>
    <cellStyle name="Normal 31 4 29 2" xfId="14764"/>
    <cellStyle name="Normal 31 4 29 2 2" xfId="14765"/>
    <cellStyle name="Normal 31 4 29 2 2 2" xfId="14766"/>
    <cellStyle name="Normal 31 4 29 2 3" xfId="14767"/>
    <cellStyle name="Normal 31 4 29 3" xfId="14768"/>
    <cellStyle name="Normal 31 4 29 3 2" xfId="14769"/>
    <cellStyle name="Normal 31 4 29 4" xfId="14770"/>
    <cellStyle name="Normal 31 4 29 5" xfId="14771"/>
    <cellStyle name="Normal 31 4 29 6" xfId="14772"/>
    <cellStyle name="Normal 31 4 29 7" xfId="14773"/>
    <cellStyle name="Normal 31 4 3" xfId="14774"/>
    <cellStyle name="Normal 31 4 3 10" xfId="14775"/>
    <cellStyle name="Normal 31 4 3 11" xfId="14776"/>
    <cellStyle name="Normal 31 4 3 12" xfId="14777"/>
    <cellStyle name="Normal 31 4 3 2" xfId="14778"/>
    <cellStyle name="Normal 31 4 3 2 2" xfId="14779"/>
    <cellStyle name="Normal 31 4 3 2 3" xfId="14780"/>
    <cellStyle name="Normal 31 4 3 2 3 2" xfId="14781"/>
    <cellStyle name="Normal 31 4 3 2 3 2 2" xfId="14782"/>
    <cellStyle name="Normal 31 4 3 2 3 3" xfId="14783"/>
    <cellStyle name="Normal 31 4 3 2 4" xfId="14784"/>
    <cellStyle name="Normal 31 4 3 2 4 2" xfId="14785"/>
    <cellStyle name="Normal 31 4 3 2 5" xfId="14786"/>
    <cellStyle name="Normal 31 4 3 2 6" xfId="14787"/>
    <cellStyle name="Normal 31 4 3 2 7" xfId="14788"/>
    <cellStyle name="Normal 31 4 3 2 8" xfId="14789"/>
    <cellStyle name="Normal 31 4 3 3" xfId="14790"/>
    <cellStyle name="Normal 31 4 3 4" xfId="14791"/>
    <cellStyle name="Normal 31 4 3 5" xfId="14792"/>
    <cellStyle name="Normal 31 4 3 6" xfId="14793"/>
    <cellStyle name="Normal 31 4 3 7" xfId="14794"/>
    <cellStyle name="Normal 31 4 3 8" xfId="14795"/>
    <cellStyle name="Normal 31 4 3 9" xfId="14796"/>
    <cellStyle name="Normal 31 4 30" xfId="14797"/>
    <cellStyle name="Normal 31 4 30 2" xfId="14798"/>
    <cellStyle name="Normal 31 4 30 2 2" xfId="14799"/>
    <cellStyle name="Normal 31 4 30 2 2 2" xfId="14800"/>
    <cellStyle name="Normal 31 4 30 2 3" xfId="14801"/>
    <cellStyle name="Normal 31 4 30 3" xfId="14802"/>
    <cellStyle name="Normal 31 4 30 3 2" xfId="14803"/>
    <cellStyle name="Normal 31 4 30 4" xfId="14804"/>
    <cellStyle name="Normal 31 4 30 5" xfId="14805"/>
    <cellStyle name="Normal 31 4 30 6" xfId="14806"/>
    <cellStyle name="Normal 31 4 30 7" xfId="14807"/>
    <cellStyle name="Normal 31 4 31" xfId="14808"/>
    <cellStyle name="Normal 31 4 31 2" xfId="14809"/>
    <cellStyle name="Normal 31 4 31 2 2" xfId="14810"/>
    <cellStyle name="Normal 31 4 31 2 2 2" xfId="14811"/>
    <cellStyle name="Normal 31 4 31 2 3" xfId="14812"/>
    <cellStyle name="Normal 31 4 31 3" xfId="14813"/>
    <cellStyle name="Normal 31 4 31 3 2" xfId="14814"/>
    <cellStyle name="Normal 31 4 31 4" xfId="14815"/>
    <cellStyle name="Normal 31 4 31 5" xfId="14816"/>
    <cellStyle name="Normal 31 4 31 6" xfId="14817"/>
    <cellStyle name="Normal 31 4 31 7" xfId="14818"/>
    <cellStyle name="Normal 31 4 32" xfId="14819"/>
    <cellStyle name="Normal 31 4 32 2" xfId="14820"/>
    <cellStyle name="Normal 31 4 32 2 2" xfId="14821"/>
    <cellStyle name="Normal 31 4 32 2 2 2" xfId="14822"/>
    <cellStyle name="Normal 31 4 32 2 3" xfId="14823"/>
    <cellStyle name="Normal 31 4 32 3" xfId="14824"/>
    <cellStyle name="Normal 31 4 32 3 2" xfId="14825"/>
    <cellStyle name="Normal 31 4 32 4" xfId="14826"/>
    <cellStyle name="Normal 31 4 32 5" xfId="14827"/>
    <cellStyle name="Normal 31 4 32 6" xfId="14828"/>
    <cellStyle name="Normal 31 4 32 7" xfId="14829"/>
    <cellStyle name="Normal 31 4 33" xfId="14830"/>
    <cellStyle name="Normal 31 4 33 2" xfId="14831"/>
    <cellStyle name="Normal 31 4 33 2 2" xfId="14832"/>
    <cellStyle name="Normal 31 4 33 2 2 2" xfId="14833"/>
    <cellStyle name="Normal 31 4 33 2 3" xfId="14834"/>
    <cellStyle name="Normal 31 4 33 3" xfId="14835"/>
    <cellStyle name="Normal 31 4 33 3 2" xfId="14836"/>
    <cellStyle name="Normal 31 4 33 4" xfId="14837"/>
    <cellStyle name="Normal 31 4 33 5" xfId="14838"/>
    <cellStyle name="Normal 31 4 33 6" xfId="14839"/>
    <cellStyle name="Normal 31 4 33 7" xfId="14840"/>
    <cellStyle name="Normal 31 4 34" xfId="14841"/>
    <cellStyle name="Normal 31 4 34 2" xfId="14842"/>
    <cellStyle name="Normal 31 4 34 2 2" xfId="14843"/>
    <cellStyle name="Normal 31 4 34 2 2 2" xfId="14844"/>
    <cellStyle name="Normal 31 4 34 2 3" xfId="14845"/>
    <cellStyle name="Normal 31 4 34 3" xfId="14846"/>
    <cellStyle name="Normal 31 4 34 3 2" xfId="14847"/>
    <cellStyle name="Normal 31 4 34 4" xfId="14848"/>
    <cellStyle name="Normal 31 4 34 5" xfId="14849"/>
    <cellStyle name="Normal 31 4 34 6" xfId="14850"/>
    <cellStyle name="Normal 31 4 34 7" xfId="14851"/>
    <cellStyle name="Normal 31 4 35" xfId="14852"/>
    <cellStyle name="Normal 31 4 35 2" xfId="14853"/>
    <cellStyle name="Normal 31 4 35 2 2" xfId="14854"/>
    <cellStyle name="Normal 31 4 35 2 2 2" xfId="14855"/>
    <cellStyle name="Normal 31 4 35 2 3" xfId="14856"/>
    <cellStyle name="Normal 31 4 35 3" xfId="14857"/>
    <cellStyle name="Normal 31 4 35 3 2" xfId="14858"/>
    <cellStyle name="Normal 31 4 35 4" xfId="14859"/>
    <cellStyle name="Normal 31 4 35 5" xfId="14860"/>
    <cellStyle name="Normal 31 4 35 6" xfId="14861"/>
    <cellStyle name="Normal 31 4 35 7" xfId="14862"/>
    <cellStyle name="Normal 31 4 36" xfId="14863"/>
    <cellStyle name="Normal 31 4 36 2" xfId="14864"/>
    <cellStyle name="Normal 31 4 36 2 2" xfId="14865"/>
    <cellStyle name="Normal 31 4 36 2 2 2" xfId="14866"/>
    <cellStyle name="Normal 31 4 36 2 3" xfId="14867"/>
    <cellStyle name="Normal 31 4 36 3" xfId="14868"/>
    <cellStyle name="Normal 31 4 36 3 2" xfId="14869"/>
    <cellStyle name="Normal 31 4 36 4" xfId="14870"/>
    <cellStyle name="Normal 31 4 36 5" xfId="14871"/>
    <cellStyle name="Normal 31 4 36 6" xfId="14872"/>
    <cellStyle name="Normal 31 4 36 7" xfId="14873"/>
    <cellStyle name="Normal 31 4 37" xfId="14874"/>
    <cellStyle name="Normal 31 4 37 2" xfId="14875"/>
    <cellStyle name="Normal 31 4 37 2 2" xfId="14876"/>
    <cellStyle name="Normal 31 4 37 2 2 2" xfId="14877"/>
    <cellStyle name="Normal 31 4 37 2 3" xfId="14878"/>
    <cellStyle name="Normal 31 4 37 3" xfId="14879"/>
    <cellStyle name="Normal 31 4 37 3 2" xfId="14880"/>
    <cellStyle name="Normal 31 4 37 4" xfId="14881"/>
    <cellStyle name="Normal 31 4 37 5" xfId="14882"/>
    <cellStyle name="Normal 31 4 37 6" xfId="14883"/>
    <cellStyle name="Normal 31 4 37 7" xfId="14884"/>
    <cellStyle name="Normal 31 4 38" xfId="14885"/>
    <cellStyle name="Normal 31 4 38 2" xfId="14886"/>
    <cellStyle name="Normal 31 4 38 2 2" xfId="14887"/>
    <cellStyle name="Normal 31 4 38 2 2 2" xfId="14888"/>
    <cellStyle name="Normal 31 4 38 2 3" xfId="14889"/>
    <cellStyle name="Normal 31 4 38 3" xfId="14890"/>
    <cellStyle name="Normal 31 4 38 3 2" xfId="14891"/>
    <cellStyle name="Normal 31 4 38 4" xfId="14892"/>
    <cellStyle name="Normal 31 4 38 5" xfId="14893"/>
    <cellStyle name="Normal 31 4 38 6" xfId="14894"/>
    <cellStyle name="Normal 31 4 38 7" xfId="14895"/>
    <cellStyle name="Normal 31 4 39" xfId="14896"/>
    <cellStyle name="Normal 31 4 39 2" xfId="14897"/>
    <cellStyle name="Normal 31 4 39 2 2" xfId="14898"/>
    <cellStyle name="Normal 31 4 39 2 2 2" xfId="14899"/>
    <cellStyle name="Normal 31 4 39 2 3" xfId="14900"/>
    <cellStyle name="Normal 31 4 39 3" xfId="14901"/>
    <cellStyle name="Normal 31 4 39 3 2" xfId="14902"/>
    <cellStyle name="Normal 31 4 39 4" xfId="14903"/>
    <cellStyle name="Normal 31 4 39 5" xfId="14904"/>
    <cellStyle name="Normal 31 4 39 6" xfId="14905"/>
    <cellStyle name="Normal 31 4 39 7" xfId="14906"/>
    <cellStyle name="Normal 31 4 4" xfId="14907"/>
    <cellStyle name="Normal 31 4 4 10" xfId="14908"/>
    <cellStyle name="Normal 31 4 4 10 2" xfId="14909"/>
    <cellStyle name="Normal 31 4 4 10 2 2" xfId="14910"/>
    <cellStyle name="Normal 31 4 4 10 2 2 2" xfId="14911"/>
    <cellStyle name="Normal 31 4 4 10 2 3" xfId="14912"/>
    <cellStyle name="Normal 31 4 4 10 3" xfId="14913"/>
    <cellStyle name="Normal 31 4 4 10 3 2" xfId="14914"/>
    <cellStyle name="Normal 31 4 4 10 4" xfId="14915"/>
    <cellStyle name="Normal 31 4 4 10 5" xfId="14916"/>
    <cellStyle name="Normal 31 4 4 10 6" xfId="14917"/>
    <cellStyle name="Normal 31 4 4 10 7" xfId="14918"/>
    <cellStyle name="Normal 31 4 4 11" xfId="14919"/>
    <cellStyle name="Normal 31 4 4 11 2" xfId="14920"/>
    <cellStyle name="Normal 31 4 4 11 2 2" xfId="14921"/>
    <cellStyle name="Normal 31 4 4 11 2 2 2" xfId="14922"/>
    <cellStyle name="Normal 31 4 4 11 2 3" xfId="14923"/>
    <cellStyle name="Normal 31 4 4 11 3" xfId="14924"/>
    <cellStyle name="Normal 31 4 4 11 3 2" xfId="14925"/>
    <cellStyle name="Normal 31 4 4 11 4" xfId="14926"/>
    <cellStyle name="Normal 31 4 4 11 5" xfId="14927"/>
    <cellStyle name="Normal 31 4 4 11 6" xfId="14928"/>
    <cellStyle name="Normal 31 4 4 11 7" xfId="14929"/>
    <cellStyle name="Normal 31 4 4 12" xfId="14930"/>
    <cellStyle name="Normal 31 4 4 12 2" xfId="14931"/>
    <cellStyle name="Normal 31 4 4 12 2 2" xfId="14932"/>
    <cellStyle name="Normal 31 4 4 12 2 2 2" xfId="14933"/>
    <cellStyle name="Normal 31 4 4 12 2 3" xfId="14934"/>
    <cellStyle name="Normal 31 4 4 12 3" xfId="14935"/>
    <cellStyle name="Normal 31 4 4 12 3 2" xfId="14936"/>
    <cellStyle name="Normal 31 4 4 12 4" xfId="14937"/>
    <cellStyle name="Normal 31 4 4 12 5" xfId="14938"/>
    <cellStyle name="Normal 31 4 4 12 6" xfId="14939"/>
    <cellStyle name="Normal 31 4 4 12 7" xfId="14940"/>
    <cellStyle name="Normal 31 4 4 13" xfId="14941"/>
    <cellStyle name="Normal 31 4 4 13 2" xfId="14942"/>
    <cellStyle name="Normal 31 4 4 13 2 2" xfId="14943"/>
    <cellStyle name="Normal 31 4 4 13 3" xfId="14944"/>
    <cellStyle name="Normal 31 4 4 14" xfId="14945"/>
    <cellStyle name="Normal 31 4 4 14 2" xfId="14946"/>
    <cellStyle name="Normal 31 4 4 15" xfId="14947"/>
    <cellStyle name="Normal 31 4 4 16" xfId="14948"/>
    <cellStyle name="Normal 31 4 4 17" xfId="14949"/>
    <cellStyle name="Normal 31 4 4 18" xfId="14950"/>
    <cellStyle name="Normal 31 4 4 2" xfId="14951"/>
    <cellStyle name="Normal 31 4 4 2 2" xfId="14952"/>
    <cellStyle name="Normal 31 4 4 2 2 2" xfId="14953"/>
    <cellStyle name="Normal 31 4 4 2 2 2 2" xfId="14954"/>
    <cellStyle name="Normal 31 4 4 2 2 3" xfId="14955"/>
    <cellStyle name="Normal 31 4 4 2 3" xfId="14956"/>
    <cellStyle name="Normal 31 4 4 2 3 2" xfId="14957"/>
    <cellStyle name="Normal 31 4 4 2 4" xfId="14958"/>
    <cellStyle name="Normal 31 4 4 2 5" xfId="14959"/>
    <cellStyle name="Normal 31 4 4 2 6" xfId="14960"/>
    <cellStyle name="Normal 31 4 4 2 7" xfId="14961"/>
    <cellStyle name="Normal 31 4 4 3" xfId="14962"/>
    <cellStyle name="Normal 31 4 4 3 2" xfId="14963"/>
    <cellStyle name="Normal 31 4 4 3 2 2" xfId="14964"/>
    <cellStyle name="Normal 31 4 4 3 2 2 2" xfId="14965"/>
    <cellStyle name="Normal 31 4 4 3 2 3" xfId="14966"/>
    <cellStyle name="Normal 31 4 4 3 3" xfId="14967"/>
    <cellStyle name="Normal 31 4 4 3 3 2" xfId="14968"/>
    <cellStyle name="Normal 31 4 4 3 4" xfId="14969"/>
    <cellStyle name="Normal 31 4 4 3 5" xfId="14970"/>
    <cellStyle name="Normal 31 4 4 3 6" xfId="14971"/>
    <cellStyle name="Normal 31 4 4 3 7" xfId="14972"/>
    <cellStyle name="Normal 31 4 4 4" xfId="14973"/>
    <cellStyle name="Normal 31 4 4 4 2" xfId="14974"/>
    <cellStyle name="Normal 31 4 4 4 2 2" xfId="14975"/>
    <cellStyle name="Normal 31 4 4 4 2 2 2" xfId="14976"/>
    <cellStyle name="Normal 31 4 4 4 2 3" xfId="14977"/>
    <cellStyle name="Normal 31 4 4 4 3" xfId="14978"/>
    <cellStyle name="Normal 31 4 4 4 3 2" xfId="14979"/>
    <cellStyle name="Normal 31 4 4 4 4" xfId="14980"/>
    <cellStyle name="Normal 31 4 4 4 5" xfId="14981"/>
    <cellStyle name="Normal 31 4 4 4 6" xfId="14982"/>
    <cellStyle name="Normal 31 4 4 4 7" xfId="14983"/>
    <cellStyle name="Normal 31 4 4 5" xfId="14984"/>
    <cellStyle name="Normal 31 4 4 5 2" xfId="14985"/>
    <cellStyle name="Normal 31 4 4 5 2 2" xfId="14986"/>
    <cellStyle name="Normal 31 4 4 5 2 2 2" xfId="14987"/>
    <cellStyle name="Normal 31 4 4 5 2 3" xfId="14988"/>
    <cellStyle name="Normal 31 4 4 5 3" xfId="14989"/>
    <cellStyle name="Normal 31 4 4 5 3 2" xfId="14990"/>
    <cellStyle name="Normal 31 4 4 5 4" xfId="14991"/>
    <cellStyle name="Normal 31 4 4 5 5" xfId="14992"/>
    <cellStyle name="Normal 31 4 4 5 6" xfId="14993"/>
    <cellStyle name="Normal 31 4 4 5 7" xfId="14994"/>
    <cellStyle name="Normal 31 4 4 6" xfId="14995"/>
    <cellStyle name="Normal 31 4 4 6 2" xfId="14996"/>
    <cellStyle name="Normal 31 4 4 6 2 2" xfId="14997"/>
    <cellStyle name="Normal 31 4 4 6 2 2 2" xfId="14998"/>
    <cellStyle name="Normal 31 4 4 6 2 3" xfId="14999"/>
    <cellStyle name="Normal 31 4 4 6 3" xfId="15000"/>
    <cellStyle name="Normal 31 4 4 6 3 2" xfId="15001"/>
    <cellStyle name="Normal 31 4 4 6 4" xfId="15002"/>
    <cellStyle name="Normal 31 4 4 6 5" xfId="15003"/>
    <cellStyle name="Normal 31 4 4 6 6" xfId="15004"/>
    <cellStyle name="Normal 31 4 4 6 7" xfId="15005"/>
    <cellStyle name="Normal 31 4 4 7" xfId="15006"/>
    <cellStyle name="Normal 31 4 4 7 2" xfId="15007"/>
    <cellStyle name="Normal 31 4 4 7 2 2" xfId="15008"/>
    <cellStyle name="Normal 31 4 4 7 2 2 2" xfId="15009"/>
    <cellStyle name="Normal 31 4 4 7 2 3" xfId="15010"/>
    <cellStyle name="Normal 31 4 4 7 3" xfId="15011"/>
    <cellStyle name="Normal 31 4 4 7 3 2" xfId="15012"/>
    <cellStyle name="Normal 31 4 4 7 4" xfId="15013"/>
    <cellStyle name="Normal 31 4 4 7 5" xfId="15014"/>
    <cellStyle name="Normal 31 4 4 7 6" xfId="15015"/>
    <cellStyle name="Normal 31 4 4 7 7" xfId="15016"/>
    <cellStyle name="Normal 31 4 4 8" xfId="15017"/>
    <cellStyle name="Normal 31 4 4 8 2" xfId="15018"/>
    <cellStyle name="Normal 31 4 4 8 2 2" xfId="15019"/>
    <cellStyle name="Normal 31 4 4 8 2 2 2" xfId="15020"/>
    <cellStyle name="Normal 31 4 4 8 2 3" xfId="15021"/>
    <cellStyle name="Normal 31 4 4 8 3" xfId="15022"/>
    <cellStyle name="Normal 31 4 4 8 3 2" xfId="15023"/>
    <cellStyle name="Normal 31 4 4 8 4" xfId="15024"/>
    <cellStyle name="Normal 31 4 4 8 5" xfId="15025"/>
    <cellStyle name="Normal 31 4 4 8 6" xfId="15026"/>
    <cellStyle name="Normal 31 4 4 8 7" xfId="15027"/>
    <cellStyle name="Normal 31 4 4 9" xfId="15028"/>
    <cellStyle name="Normal 31 4 4 9 2" xfId="15029"/>
    <cellStyle name="Normal 31 4 4 9 2 2" xfId="15030"/>
    <cellStyle name="Normal 31 4 4 9 2 2 2" xfId="15031"/>
    <cellStyle name="Normal 31 4 4 9 2 3" xfId="15032"/>
    <cellStyle name="Normal 31 4 4 9 3" xfId="15033"/>
    <cellStyle name="Normal 31 4 4 9 3 2" xfId="15034"/>
    <cellStyle name="Normal 31 4 4 9 4" xfId="15035"/>
    <cellStyle name="Normal 31 4 4 9 5" xfId="15036"/>
    <cellStyle name="Normal 31 4 4 9 6" xfId="15037"/>
    <cellStyle name="Normal 31 4 4 9 7" xfId="15038"/>
    <cellStyle name="Normal 31 4 40" xfId="15039"/>
    <cellStyle name="Normal 31 4 40 2" xfId="15040"/>
    <cellStyle name="Normal 31 4 40 2 2" xfId="15041"/>
    <cellStyle name="Normal 31 4 40 2 2 2" xfId="15042"/>
    <cellStyle name="Normal 31 4 40 2 3" xfId="15043"/>
    <cellStyle name="Normal 31 4 40 3" xfId="15044"/>
    <cellStyle name="Normal 31 4 40 3 2" xfId="15045"/>
    <cellStyle name="Normal 31 4 40 4" xfId="15046"/>
    <cellStyle name="Normal 31 4 40 5" xfId="15047"/>
    <cellStyle name="Normal 31 4 40 6" xfId="15048"/>
    <cellStyle name="Normal 31 4 40 7" xfId="15049"/>
    <cellStyle name="Normal 31 4 41" xfId="15050"/>
    <cellStyle name="Normal 31 4 41 2" xfId="15051"/>
    <cellStyle name="Normal 31 4 41 2 2" xfId="15052"/>
    <cellStyle name="Normal 31 4 41 2 2 2" xfId="15053"/>
    <cellStyle name="Normal 31 4 41 2 3" xfId="15054"/>
    <cellStyle name="Normal 31 4 41 3" xfId="15055"/>
    <cellStyle name="Normal 31 4 41 3 2" xfId="15056"/>
    <cellStyle name="Normal 31 4 41 4" xfId="15057"/>
    <cellStyle name="Normal 31 4 41 5" xfId="15058"/>
    <cellStyle name="Normal 31 4 41 6" xfId="15059"/>
    <cellStyle name="Normal 31 4 41 7" xfId="15060"/>
    <cellStyle name="Normal 31 4 42" xfId="15061"/>
    <cellStyle name="Normal 31 4 42 2" xfId="15062"/>
    <cellStyle name="Normal 31 4 42 2 2" xfId="15063"/>
    <cellStyle name="Normal 31 4 42 2 2 2" xfId="15064"/>
    <cellStyle name="Normal 31 4 42 2 3" xfId="15065"/>
    <cellStyle name="Normal 31 4 42 3" xfId="15066"/>
    <cellStyle name="Normal 31 4 42 3 2" xfId="15067"/>
    <cellStyle name="Normal 31 4 42 4" xfId="15068"/>
    <cellStyle name="Normal 31 4 42 5" xfId="15069"/>
    <cellStyle name="Normal 31 4 42 6" xfId="15070"/>
    <cellStyle name="Normal 31 4 42 7" xfId="15071"/>
    <cellStyle name="Normal 31 4 43" xfId="15072"/>
    <cellStyle name="Normal 31 4 43 2" xfId="15073"/>
    <cellStyle name="Normal 31 4 43 2 2" xfId="15074"/>
    <cellStyle name="Normal 31 4 43 2 2 2" xfId="15075"/>
    <cellStyle name="Normal 31 4 43 2 3" xfId="15076"/>
    <cellStyle name="Normal 31 4 43 3" xfId="15077"/>
    <cellStyle name="Normal 31 4 43 3 2" xfId="15078"/>
    <cellStyle name="Normal 31 4 43 4" xfId="15079"/>
    <cellStyle name="Normal 31 4 43 5" xfId="15080"/>
    <cellStyle name="Normal 31 4 43 6" xfId="15081"/>
    <cellStyle name="Normal 31 4 43 7" xfId="15082"/>
    <cellStyle name="Normal 31 4 44" xfId="15083"/>
    <cellStyle name="Normal 31 4 44 2" xfId="15084"/>
    <cellStyle name="Normal 31 4 44 2 2" xfId="15085"/>
    <cellStyle name="Normal 31 4 44 2 2 2" xfId="15086"/>
    <cellStyle name="Normal 31 4 44 2 3" xfId="15087"/>
    <cellStyle name="Normal 31 4 44 3" xfId="15088"/>
    <cellStyle name="Normal 31 4 44 3 2" xfId="15089"/>
    <cellStyle name="Normal 31 4 44 4" xfId="15090"/>
    <cellStyle name="Normal 31 4 44 5" xfId="15091"/>
    <cellStyle name="Normal 31 4 44 6" xfId="15092"/>
    <cellStyle name="Normal 31 4 44 7" xfId="15093"/>
    <cellStyle name="Normal 31 4 45" xfId="15094"/>
    <cellStyle name="Normal 31 4 45 2" xfId="15095"/>
    <cellStyle name="Normal 31 4 45 2 2" xfId="15096"/>
    <cellStyle name="Normal 31 4 45 2 2 2" xfId="15097"/>
    <cellStyle name="Normal 31 4 45 2 3" xfId="15098"/>
    <cellStyle name="Normal 31 4 45 3" xfId="15099"/>
    <cellStyle name="Normal 31 4 45 3 2" xfId="15100"/>
    <cellStyle name="Normal 31 4 45 4" xfId="15101"/>
    <cellStyle name="Normal 31 4 45 5" xfId="15102"/>
    <cellStyle name="Normal 31 4 45 6" xfId="15103"/>
    <cellStyle name="Normal 31 4 45 7" xfId="15104"/>
    <cellStyle name="Normal 31 4 46" xfId="15105"/>
    <cellStyle name="Normal 31 4 46 2" xfId="15106"/>
    <cellStyle name="Normal 31 4 46 2 2" xfId="15107"/>
    <cellStyle name="Normal 31 4 46 2 2 2" xfId="15108"/>
    <cellStyle name="Normal 31 4 46 2 3" xfId="15109"/>
    <cellStyle name="Normal 31 4 46 3" xfId="15110"/>
    <cellStyle name="Normal 31 4 46 3 2" xfId="15111"/>
    <cellStyle name="Normal 31 4 46 4" xfId="15112"/>
    <cellStyle name="Normal 31 4 46 5" xfId="15113"/>
    <cellStyle name="Normal 31 4 46 6" xfId="15114"/>
    <cellStyle name="Normal 31 4 46 7" xfId="15115"/>
    <cellStyle name="Normal 31 4 47" xfId="15116"/>
    <cellStyle name="Normal 31 4 47 2" xfId="15117"/>
    <cellStyle name="Normal 31 4 47 2 2" xfId="15118"/>
    <cellStyle name="Normal 31 4 47 2 2 2" xfId="15119"/>
    <cellStyle name="Normal 31 4 47 2 3" xfId="15120"/>
    <cellStyle name="Normal 31 4 47 3" xfId="15121"/>
    <cellStyle name="Normal 31 4 47 3 2" xfId="15122"/>
    <cellStyle name="Normal 31 4 47 4" xfId="15123"/>
    <cellStyle name="Normal 31 4 47 5" xfId="15124"/>
    <cellStyle name="Normal 31 4 47 6" xfId="15125"/>
    <cellStyle name="Normal 31 4 47 7" xfId="15126"/>
    <cellStyle name="Normal 31 4 48" xfId="15127"/>
    <cellStyle name="Normal 31 4 48 2" xfId="15128"/>
    <cellStyle name="Normal 31 4 48 2 2" xfId="15129"/>
    <cellStyle name="Normal 31 4 48 2 2 2" xfId="15130"/>
    <cellStyle name="Normal 31 4 48 2 3" xfId="15131"/>
    <cellStyle name="Normal 31 4 48 3" xfId="15132"/>
    <cellStyle name="Normal 31 4 48 3 2" xfId="15133"/>
    <cellStyle name="Normal 31 4 48 4" xfId="15134"/>
    <cellStyle name="Normal 31 4 48 5" xfId="15135"/>
    <cellStyle name="Normal 31 4 48 6" xfId="15136"/>
    <cellStyle name="Normal 31 4 48 7" xfId="15137"/>
    <cellStyle name="Normal 31 4 49" xfId="15138"/>
    <cellStyle name="Normal 31 4 49 2" xfId="15139"/>
    <cellStyle name="Normal 31 4 49 2 2" xfId="15140"/>
    <cellStyle name="Normal 31 4 49 2 2 2" xfId="15141"/>
    <cellStyle name="Normal 31 4 49 2 3" xfId="15142"/>
    <cellStyle name="Normal 31 4 49 3" xfId="15143"/>
    <cellStyle name="Normal 31 4 49 3 2" xfId="15144"/>
    <cellStyle name="Normal 31 4 49 4" xfId="15145"/>
    <cellStyle name="Normal 31 4 49 5" xfId="15146"/>
    <cellStyle name="Normal 31 4 49 6" xfId="15147"/>
    <cellStyle name="Normal 31 4 49 7" xfId="15148"/>
    <cellStyle name="Normal 31 4 5" xfId="15149"/>
    <cellStyle name="Normal 31 4 5 10" xfId="15150"/>
    <cellStyle name="Normal 31 4 5 10 2" xfId="15151"/>
    <cellStyle name="Normal 31 4 5 10 2 2" xfId="15152"/>
    <cellStyle name="Normal 31 4 5 10 2 2 2" xfId="15153"/>
    <cellStyle name="Normal 31 4 5 10 2 3" xfId="15154"/>
    <cellStyle name="Normal 31 4 5 10 3" xfId="15155"/>
    <cellStyle name="Normal 31 4 5 10 3 2" xfId="15156"/>
    <cellStyle name="Normal 31 4 5 10 4" xfId="15157"/>
    <cellStyle name="Normal 31 4 5 10 5" xfId="15158"/>
    <cellStyle name="Normal 31 4 5 10 6" xfId="15159"/>
    <cellStyle name="Normal 31 4 5 10 7" xfId="15160"/>
    <cellStyle name="Normal 31 4 5 11" xfId="15161"/>
    <cellStyle name="Normal 31 4 5 11 2" xfId="15162"/>
    <cellStyle name="Normal 31 4 5 11 2 2" xfId="15163"/>
    <cellStyle name="Normal 31 4 5 11 2 2 2" xfId="15164"/>
    <cellStyle name="Normal 31 4 5 11 2 3" xfId="15165"/>
    <cellStyle name="Normal 31 4 5 11 3" xfId="15166"/>
    <cellStyle name="Normal 31 4 5 11 3 2" xfId="15167"/>
    <cellStyle name="Normal 31 4 5 11 4" xfId="15168"/>
    <cellStyle name="Normal 31 4 5 11 5" xfId="15169"/>
    <cellStyle name="Normal 31 4 5 11 6" xfId="15170"/>
    <cellStyle name="Normal 31 4 5 11 7" xfId="15171"/>
    <cellStyle name="Normal 31 4 5 12" xfId="15172"/>
    <cellStyle name="Normal 31 4 5 12 2" xfId="15173"/>
    <cellStyle name="Normal 31 4 5 12 2 2" xfId="15174"/>
    <cellStyle name="Normal 31 4 5 12 2 2 2" xfId="15175"/>
    <cellStyle name="Normal 31 4 5 12 2 3" xfId="15176"/>
    <cellStyle name="Normal 31 4 5 12 3" xfId="15177"/>
    <cellStyle name="Normal 31 4 5 12 3 2" xfId="15178"/>
    <cellStyle name="Normal 31 4 5 12 4" xfId="15179"/>
    <cellStyle name="Normal 31 4 5 12 5" xfId="15180"/>
    <cellStyle name="Normal 31 4 5 12 6" xfId="15181"/>
    <cellStyle name="Normal 31 4 5 12 7" xfId="15182"/>
    <cellStyle name="Normal 31 4 5 13" xfId="15183"/>
    <cellStyle name="Normal 31 4 5 13 2" xfId="15184"/>
    <cellStyle name="Normal 31 4 5 13 2 2" xfId="15185"/>
    <cellStyle name="Normal 31 4 5 13 3" xfId="15186"/>
    <cellStyle name="Normal 31 4 5 14" xfId="15187"/>
    <cellStyle name="Normal 31 4 5 14 2" xfId="15188"/>
    <cellStyle name="Normal 31 4 5 15" xfId="15189"/>
    <cellStyle name="Normal 31 4 5 16" xfId="15190"/>
    <cellStyle name="Normal 31 4 5 17" xfId="15191"/>
    <cellStyle name="Normal 31 4 5 18" xfId="15192"/>
    <cellStyle name="Normal 31 4 5 2" xfId="15193"/>
    <cellStyle name="Normal 31 4 5 2 2" xfId="15194"/>
    <cellStyle name="Normal 31 4 5 2 2 2" xfId="15195"/>
    <cellStyle name="Normal 31 4 5 2 2 2 2" xfId="15196"/>
    <cellStyle name="Normal 31 4 5 2 2 3" xfId="15197"/>
    <cellStyle name="Normal 31 4 5 2 3" xfId="15198"/>
    <cellStyle name="Normal 31 4 5 2 3 2" xfId="15199"/>
    <cellStyle name="Normal 31 4 5 2 4" xfId="15200"/>
    <cellStyle name="Normal 31 4 5 2 5" xfId="15201"/>
    <cellStyle name="Normal 31 4 5 2 6" xfId="15202"/>
    <cellStyle name="Normal 31 4 5 2 7" xfId="15203"/>
    <cellStyle name="Normal 31 4 5 3" xfId="15204"/>
    <cellStyle name="Normal 31 4 5 3 2" xfId="15205"/>
    <cellStyle name="Normal 31 4 5 3 2 2" xfId="15206"/>
    <cellStyle name="Normal 31 4 5 3 2 2 2" xfId="15207"/>
    <cellStyle name="Normal 31 4 5 3 2 3" xfId="15208"/>
    <cellStyle name="Normal 31 4 5 3 3" xfId="15209"/>
    <cellStyle name="Normal 31 4 5 3 3 2" xfId="15210"/>
    <cellStyle name="Normal 31 4 5 3 4" xfId="15211"/>
    <cellStyle name="Normal 31 4 5 3 5" xfId="15212"/>
    <cellStyle name="Normal 31 4 5 3 6" xfId="15213"/>
    <cellStyle name="Normal 31 4 5 3 7" xfId="15214"/>
    <cellStyle name="Normal 31 4 5 4" xfId="15215"/>
    <cellStyle name="Normal 31 4 5 4 2" xfId="15216"/>
    <cellStyle name="Normal 31 4 5 4 2 2" xfId="15217"/>
    <cellStyle name="Normal 31 4 5 4 2 2 2" xfId="15218"/>
    <cellStyle name="Normal 31 4 5 4 2 3" xfId="15219"/>
    <cellStyle name="Normal 31 4 5 4 3" xfId="15220"/>
    <cellStyle name="Normal 31 4 5 4 3 2" xfId="15221"/>
    <cellStyle name="Normal 31 4 5 4 4" xfId="15222"/>
    <cellStyle name="Normal 31 4 5 4 5" xfId="15223"/>
    <cellStyle name="Normal 31 4 5 4 6" xfId="15224"/>
    <cellStyle name="Normal 31 4 5 4 7" xfId="15225"/>
    <cellStyle name="Normal 31 4 5 5" xfId="15226"/>
    <cellStyle name="Normal 31 4 5 5 2" xfId="15227"/>
    <cellStyle name="Normal 31 4 5 5 2 2" xfId="15228"/>
    <cellStyle name="Normal 31 4 5 5 2 2 2" xfId="15229"/>
    <cellStyle name="Normal 31 4 5 5 2 3" xfId="15230"/>
    <cellStyle name="Normal 31 4 5 5 3" xfId="15231"/>
    <cellStyle name="Normal 31 4 5 5 3 2" xfId="15232"/>
    <cellStyle name="Normal 31 4 5 5 4" xfId="15233"/>
    <cellStyle name="Normal 31 4 5 5 5" xfId="15234"/>
    <cellStyle name="Normal 31 4 5 5 6" xfId="15235"/>
    <cellStyle name="Normal 31 4 5 5 7" xfId="15236"/>
    <cellStyle name="Normal 31 4 5 6" xfId="15237"/>
    <cellStyle name="Normal 31 4 5 6 2" xfId="15238"/>
    <cellStyle name="Normal 31 4 5 6 2 2" xfId="15239"/>
    <cellStyle name="Normal 31 4 5 6 2 2 2" xfId="15240"/>
    <cellStyle name="Normal 31 4 5 6 2 3" xfId="15241"/>
    <cellStyle name="Normal 31 4 5 6 3" xfId="15242"/>
    <cellStyle name="Normal 31 4 5 6 3 2" xfId="15243"/>
    <cellStyle name="Normal 31 4 5 6 4" xfId="15244"/>
    <cellStyle name="Normal 31 4 5 6 5" xfId="15245"/>
    <cellStyle name="Normal 31 4 5 6 6" xfId="15246"/>
    <cellStyle name="Normal 31 4 5 6 7" xfId="15247"/>
    <cellStyle name="Normal 31 4 5 7" xfId="15248"/>
    <cellStyle name="Normal 31 4 5 7 2" xfId="15249"/>
    <cellStyle name="Normal 31 4 5 7 2 2" xfId="15250"/>
    <cellStyle name="Normal 31 4 5 7 2 2 2" xfId="15251"/>
    <cellStyle name="Normal 31 4 5 7 2 3" xfId="15252"/>
    <cellStyle name="Normal 31 4 5 7 3" xfId="15253"/>
    <cellStyle name="Normal 31 4 5 7 3 2" xfId="15254"/>
    <cellStyle name="Normal 31 4 5 7 4" xfId="15255"/>
    <cellStyle name="Normal 31 4 5 7 5" xfId="15256"/>
    <cellStyle name="Normal 31 4 5 7 6" xfId="15257"/>
    <cellStyle name="Normal 31 4 5 7 7" xfId="15258"/>
    <cellStyle name="Normal 31 4 5 8" xfId="15259"/>
    <cellStyle name="Normal 31 4 5 8 2" xfId="15260"/>
    <cellStyle name="Normal 31 4 5 8 2 2" xfId="15261"/>
    <cellStyle name="Normal 31 4 5 8 2 2 2" xfId="15262"/>
    <cellStyle name="Normal 31 4 5 8 2 3" xfId="15263"/>
    <cellStyle name="Normal 31 4 5 8 3" xfId="15264"/>
    <cellStyle name="Normal 31 4 5 8 3 2" xfId="15265"/>
    <cellStyle name="Normal 31 4 5 8 4" xfId="15266"/>
    <cellStyle name="Normal 31 4 5 8 5" xfId="15267"/>
    <cellStyle name="Normal 31 4 5 8 6" xfId="15268"/>
    <cellStyle name="Normal 31 4 5 8 7" xfId="15269"/>
    <cellStyle name="Normal 31 4 5 9" xfId="15270"/>
    <cellStyle name="Normal 31 4 5 9 2" xfId="15271"/>
    <cellStyle name="Normal 31 4 5 9 2 2" xfId="15272"/>
    <cellStyle name="Normal 31 4 5 9 2 2 2" xfId="15273"/>
    <cellStyle name="Normal 31 4 5 9 2 3" xfId="15274"/>
    <cellStyle name="Normal 31 4 5 9 3" xfId="15275"/>
    <cellStyle name="Normal 31 4 5 9 3 2" xfId="15276"/>
    <cellStyle name="Normal 31 4 5 9 4" xfId="15277"/>
    <cellStyle name="Normal 31 4 5 9 5" xfId="15278"/>
    <cellStyle name="Normal 31 4 5 9 6" xfId="15279"/>
    <cellStyle name="Normal 31 4 5 9 7" xfId="15280"/>
    <cellStyle name="Normal 31 4 50" xfId="15281"/>
    <cellStyle name="Normal 31 4 50 2" xfId="15282"/>
    <cellStyle name="Normal 31 4 50 2 2" xfId="15283"/>
    <cellStyle name="Normal 31 4 50 2 2 2" xfId="15284"/>
    <cellStyle name="Normal 31 4 50 2 3" xfId="15285"/>
    <cellStyle name="Normal 31 4 50 3" xfId="15286"/>
    <cellStyle name="Normal 31 4 50 3 2" xfId="15287"/>
    <cellStyle name="Normal 31 4 50 4" xfId="15288"/>
    <cellStyle name="Normal 31 4 50 5" xfId="15289"/>
    <cellStyle name="Normal 31 4 50 6" xfId="15290"/>
    <cellStyle name="Normal 31 4 50 7" xfId="15291"/>
    <cellStyle name="Normal 31 4 51" xfId="15292"/>
    <cellStyle name="Normal 31 4 51 2" xfId="15293"/>
    <cellStyle name="Normal 31 4 51 2 2" xfId="15294"/>
    <cellStyle name="Normal 31 4 51 2 2 2" xfId="15295"/>
    <cellStyle name="Normal 31 4 51 2 3" xfId="15296"/>
    <cellStyle name="Normal 31 4 51 3" xfId="15297"/>
    <cellStyle name="Normal 31 4 51 3 2" xfId="15298"/>
    <cellStyle name="Normal 31 4 51 4" xfId="15299"/>
    <cellStyle name="Normal 31 4 51 5" xfId="15300"/>
    <cellStyle name="Normal 31 4 51 6" xfId="15301"/>
    <cellStyle name="Normal 31 4 51 7" xfId="15302"/>
    <cellStyle name="Normal 31 4 52" xfId="15303"/>
    <cellStyle name="Normal 31 4 52 2" xfId="15304"/>
    <cellStyle name="Normal 31 4 52 2 2" xfId="15305"/>
    <cellStyle name="Normal 31 4 52 2 2 2" xfId="15306"/>
    <cellStyle name="Normal 31 4 52 2 3" xfId="15307"/>
    <cellStyle name="Normal 31 4 52 3" xfId="15308"/>
    <cellStyle name="Normal 31 4 52 3 2" xfId="15309"/>
    <cellStyle name="Normal 31 4 52 4" xfId="15310"/>
    <cellStyle name="Normal 31 4 52 5" xfId="15311"/>
    <cellStyle name="Normal 31 4 52 6" xfId="15312"/>
    <cellStyle name="Normal 31 4 52 7" xfId="15313"/>
    <cellStyle name="Normal 31 4 53" xfId="15314"/>
    <cellStyle name="Normal 31 4 53 2" xfId="15315"/>
    <cellStyle name="Normal 31 4 53 2 2" xfId="15316"/>
    <cellStyle name="Normal 31 4 53 2 2 2" xfId="15317"/>
    <cellStyle name="Normal 31 4 53 2 3" xfId="15318"/>
    <cellStyle name="Normal 31 4 53 3" xfId="15319"/>
    <cellStyle name="Normal 31 4 53 3 2" xfId="15320"/>
    <cellStyle name="Normal 31 4 53 4" xfId="15321"/>
    <cellStyle name="Normal 31 4 53 5" xfId="15322"/>
    <cellStyle name="Normal 31 4 53 6" xfId="15323"/>
    <cellStyle name="Normal 31 4 53 7" xfId="15324"/>
    <cellStyle name="Normal 31 4 54" xfId="15325"/>
    <cellStyle name="Normal 31 4 54 2" xfId="15326"/>
    <cellStyle name="Normal 31 4 54 2 2" xfId="15327"/>
    <cellStyle name="Normal 31 4 54 2 2 2" xfId="15328"/>
    <cellStyle name="Normal 31 4 54 2 3" xfId="15329"/>
    <cellStyle name="Normal 31 4 54 3" xfId="15330"/>
    <cellStyle name="Normal 31 4 54 3 2" xfId="15331"/>
    <cellStyle name="Normal 31 4 54 4" xfId="15332"/>
    <cellStyle name="Normal 31 4 54 5" xfId="15333"/>
    <cellStyle name="Normal 31 4 54 6" xfId="15334"/>
    <cellStyle name="Normal 31 4 54 7" xfId="15335"/>
    <cellStyle name="Normal 31 4 55" xfId="15336"/>
    <cellStyle name="Normal 31 4 55 2" xfId="15337"/>
    <cellStyle name="Normal 31 4 55 2 2" xfId="15338"/>
    <cellStyle name="Normal 31 4 55 2 2 2" xfId="15339"/>
    <cellStyle name="Normal 31 4 55 2 3" xfId="15340"/>
    <cellStyle name="Normal 31 4 55 3" xfId="15341"/>
    <cellStyle name="Normal 31 4 55 3 2" xfId="15342"/>
    <cellStyle name="Normal 31 4 55 4" xfId="15343"/>
    <cellStyle name="Normal 31 4 55 5" xfId="15344"/>
    <cellStyle name="Normal 31 4 55 6" xfId="15345"/>
    <cellStyle name="Normal 31 4 55 7" xfId="15346"/>
    <cellStyle name="Normal 31 4 56" xfId="15347"/>
    <cellStyle name="Normal 31 4 56 2" xfId="15348"/>
    <cellStyle name="Normal 31 4 56 2 2" xfId="15349"/>
    <cellStyle name="Normal 31 4 56 2 2 2" xfId="15350"/>
    <cellStyle name="Normal 31 4 56 2 3" xfId="15351"/>
    <cellStyle name="Normal 31 4 56 3" xfId="15352"/>
    <cellStyle name="Normal 31 4 56 3 2" xfId="15353"/>
    <cellStyle name="Normal 31 4 56 4" xfId="15354"/>
    <cellStyle name="Normal 31 4 56 5" xfId="15355"/>
    <cellStyle name="Normal 31 4 56 6" xfId="15356"/>
    <cellStyle name="Normal 31 4 56 7" xfId="15357"/>
    <cellStyle name="Normal 31 4 57" xfId="15358"/>
    <cellStyle name="Normal 31 4 57 2" xfId="15359"/>
    <cellStyle name="Normal 31 4 57 2 2" xfId="15360"/>
    <cellStyle name="Normal 31 4 57 2 2 2" xfId="15361"/>
    <cellStyle name="Normal 31 4 57 2 3" xfId="15362"/>
    <cellStyle name="Normal 31 4 57 3" xfId="15363"/>
    <cellStyle name="Normal 31 4 57 3 2" xfId="15364"/>
    <cellStyle name="Normal 31 4 57 4" xfId="15365"/>
    <cellStyle name="Normal 31 4 57 5" xfId="15366"/>
    <cellStyle name="Normal 31 4 57 6" xfId="15367"/>
    <cellStyle name="Normal 31 4 57 7" xfId="15368"/>
    <cellStyle name="Normal 31 4 58" xfId="15369"/>
    <cellStyle name="Normal 31 4 58 2" xfId="15370"/>
    <cellStyle name="Normal 31 4 58 2 2" xfId="15371"/>
    <cellStyle name="Normal 31 4 58 2 2 2" xfId="15372"/>
    <cellStyle name="Normal 31 4 58 2 3" xfId="15373"/>
    <cellStyle name="Normal 31 4 58 3" xfId="15374"/>
    <cellStyle name="Normal 31 4 58 3 2" xfId="15375"/>
    <cellStyle name="Normal 31 4 58 4" xfId="15376"/>
    <cellStyle name="Normal 31 4 58 5" xfId="15377"/>
    <cellStyle name="Normal 31 4 58 6" xfId="15378"/>
    <cellStyle name="Normal 31 4 58 7" xfId="15379"/>
    <cellStyle name="Normal 31 4 59" xfId="15380"/>
    <cellStyle name="Normal 31 4 59 2" xfId="15381"/>
    <cellStyle name="Normal 31 4 59 2 2" xfId="15382"/>
    <cellStyle name="Normal 31 4 59 2 2 2" xfId="15383"/>
    <cellStyle name="Normal 31 4 59 2 3" xfId="15384"/>
    <cellStyle name="Normal 31 4 59 3" xfId="15385"/>
    <cellStyle name="Normal 31 4 59 3 2" xfId="15386"/>
    <cellStyle name="Normal 31 4 59 4" xfId="15387"/>
    <cellStyle name="Normal 31 4 59 5" xfId="15388"/>
    <cellStyle name="Normal 31 4 59 6" xfId="15389"/>
    <cellStyle name="Normal 31 4 59 7" xfId="15390"/>
    <cellStyle name="Normal 31 4 6" xfId="15391"/>
    <cellStyle name="Normal 31 4 6 10" xfId="15392"/>
    <cellStyle name="Normal 31 4 6 10 2" xfId="15393"/>
    <cellStyle name="Normal 31 4 6 10 2 2" xfId="15394"/>
    <cellStyle name="Normal 31 4 6 10 2 2 2" xfId="15395"/>
    <cellStyle name="Normal 31 4 6 10 2 3" xfId="15396"/>
    <cellStyle name="Normal 31 4 6 10 3" xfId="15397"/>
    <cellStyle name="Normal 31 4 6 10 3 2" xfId="15398"/>
    <cellStyle name="Normal 31 4 6 10 4" xfId="15399"/>
    <cellStyle name="Normal 31 4 6 10 5" xfId="15400"/>
    <cellStyle name="Normal 31 4 6 10 6" xfId="15401"/>
    <cellStyle name="Normal 31 4 6 10 7" xfId="15402"/>
    <cellStyle name="Normal 31 4 6 11" xfId="15403"/>
    <cellStyle name="Normal 31 4 6 11 2" xfId="15404"/>
    <cellStyle name="Normal 31 4 6 11 2 2" xfId="15405"/>
    <cellStyle name="Normal 31 4 6 11 2 2 2" xfId="15406"/>
    <cellStyle name="Normal 31 4 6 11 2 3" xfId="15407"/>
    <cellStyle name="Normal 31 4 6 11 3" xfId="15408"/>
    <cellStyle name="Normal 31 4 6 11 3 2" xfId="15409"/>
    <cellStyle name="Normal 31 4 6 11 4" xfId="15410"/>
    <cellStyle name="Normal 31 4 6 11 5" xfId="15411"/>
    <cellStyle name="Normal 31 4 6 11 6" xfId="15412"/>
    <cellStyle name="Normal 31 4 6 11 7" xfId="15413"/>
    <cellStyle name="Normal 31 4 6 12" xfId="15414"/>
    <cellStyle name="Normal 31 4 6 12 2" xfId="15415"/>
    <cellStyle name="Normal 31 4 6 12 2 2" xfId="15416"/>
    <cellStyle name="Normal 31 4 6 12 2 2 2" xfId="15417"/>
    <cellStyle name="Normal 31 4 6 12 2 3" xfId="15418"/>
    <cellStyle name="Normal 31 4 6 12 3" xfId="15419"/>
    <cellStyle name="Normal 31 4 6 12 3 2" xfId="15420"/>
    <cellStyle name="Normal 31 4 6 12 4" xfId="15421"/>
    <cellStyle name="Normal 31 4 6 12 5" xfId="15422"/>
    <cellStyle name="Normal 31 4 6 12 6" xfId="15423"/>
    <cellStyle name="Normal 31 4 6 12 7" xfId="15424"/>
    <cellStyle name="Normal 31 4 6 13" xfId="15425"/>
    <cellStyle name="Normal 31 4 6 13 2" xfId="15426"/>
    <cellStyle name="Normal 31 4 6 13 2 2" xfId="15427"/>
    <cellStyle name="Normal 31 4 6 13 3" xfId="15428"/>
    <cellStyle name="Normal 31 4 6 14" xfId="15429"/>
    <cellStyle name="Normal 31 4 6 14 2" xfId="15430"/>
    <cellStyle name="Normal 31 4 6 15" xfId="15431"/>
    <cellStyle name="Normal 31 4 6 16" xfId="15432"/>
    <cellStyle name="Normal 31 4 6 17" xfId="15433"/>
    <cellStyle name="Normal 31 4 6 18" xfId="15434"/>
    <cellStyle name="Normal 31 4 6 2" xfId="15435"/>
    <cellStyle name="Normal 31 4 6 2 2" xfId="15436"/>
    <cellStyle name="Normal 31 4 6 2 2 2" xfId="15437"/>
    <cellStyle name="Normal 31 4 6 2 2 2 2" xfId="15438"/>
    <cellStyle name="Normal 31 4 6 2 2 3" xfId="15439"/>
    <cellStyle name="Normal 31 4 6 2 3" xfId="15440"/>
    <cellStyle name="Normal 31 4 6 2 3 2" xfId="15441"/>
    <cellStyle name="Normal 31 4 6 2 4" xfId="15442"/>
    <cellStyle name="Normal 31 4 6 2 5" xfId="15443"/>
    <cellStyle name="Normal 31 4 6 2 6" xfId="15444"/>
    <cellStyle name="Normal 31 4 6 2 7" xfId="15445"/>
    <cellStyle name="Normal 31 4 6 3" xfId="15446"/>
    <cellStyle name="Normal 31 4 6 3 2" xfId="15447"/>
    <cellStyle name="Normal 31 4 6 3 2 2" xfId="15448"/>
    <cellStyle name="Normal 31 4 6 3 2 2 2" xfId="15449"/>
    <cellStyle name="Normal 31 4 6 3 2 3" xfId="15450"/>
    <cellStyle name="Normal 31 4 6 3 3" xfId="15451"/>
    <cellStyle name="Normal 31 4 6 3 3 2" xfId="15452"/>
    <cellStyle name="Normal 31 4 6 3 4" xfId="15453"/>
    <cellStyle name="Normal 31 4 6 3 5" xfId="15454"/>
    <cellStyle name="Normal 31 4 6 3 6" xfId="15455"/>
    <cellStyle name="Normal 31 4 6 3 7" xfId="15456"/>
    <cellStyle name="Normal 31 4 6 4" xfId="15457"/>
    <cellStyle name="Normal 31 4 6 4 2" xfId="15458"/>
    <cellStyle name="Normal 31 4 6 4 2 2" xfId="15459"/>
    <cellStyle name="Normal 31 4 6 4 2 2 2" xfId="15460"/>
    <cellStyle name="Normal 31 4 6 4 2 3" xfId="15461"/>
    <cellStyle name="Normal 31 4 6 4 3" xfId="15462"/>
    <cellStyle name="Normal 31 4 6 4 3 2" xfId="15463"/>
    <cellStyle name="Normal 31 4 6 4 4" xfId="15464"/>
    <cellStyle name="Normal 31 4 6 4 5" xfId="15465"/>
    <cellStyle name="Normal 31 4 6 4 6" xfId="15466"/>
    <cellStyle name="Normal 31 4 6 4 7" xfId="15467"/>
    <cellStyle name="Normal 31 4 6 5" xfId="15468"/>
    <cellStyle name="Normal 31 4 6 5 2" xfId="15469"/>
    <cellStyle name="Normal 31 4 6 5 2 2" xfId="15470"/>
    <cellStyle name="Normal 31 4 6 5 2 2 2" xfId="15471"/>
    <cellStyle name="Normal 31 4 6 5 2 3" xfId="15472"/>
    <cellStyle name="Normal 31 4 6 5 3" xfId="15473"/>
    <cellStyle name="Normal 31 4 6 5 3 2" xfId="15474"/>
    <cellStyle name="Normal 31 4 6 5 4" xfId="15475"/>
    <cellStyle name="Normal 31 4 6 5 5" xfId="15476"/>
    <cellStyle name="Normal 31 4 6 5 6" xfId="15477"/>
    <cellStyle name="Normal 31 4 6 5 7" xfId="15478"/>
    <cellStyle name="Normal 31 4 6 6" xfId="15479"/>
    <cellStyle name="Normal 31 4 6 6 2" xfId="15480"/>
    <cellStyle name="Normal 31 4 6 6 2 2" xfId="15481"/>
    <cellStyle name="Normal 31 4 6 6 2 2 2" xfId="15482"/>
    <cellStyle name="Normal 31 4 6 6 2 3" xfId="15483"/>
    <cellStyle name="Normal 31 4 6 6 3" xfId="15484"/>
    <cellStyle name="Normal 31 4 6 6 3 2" xfId="15485"/>
    <cellStyle name="Normal 31 4 6 6 4" xfId="15486"/>
    <cellStyle name="Normal 31 4 6 6 5" xfId="15487"/>
    <cellStyle name="Normal 31 4 6 6 6" xfId="15488"/>
    <cellStyle name="Normal 31 4 6 6 7" xfId="15489"/>
    <cellStyle name="Normal 31 4 6 7" xfId="15490"/>
    <cellStyle name="Normal 31 4 6 7 2" xfId="15491"/>
    <cellStyle name="Normal 31 4 6 7 2 2" xfId="15492"/>
    <cellStyle name="Normal 31 4 6 7 2 2 2" xfId="15493"/>
    <cellStyle name="Normal 31 4 6 7 2 3" xfId="15494"/>
    <cellStyle name="Normal 31 4 6 7 3" xfId="15495"/>
    <cellStyle name="Normal 31 4 6 7 3 2" xfId="15496"/>
    <cellStyle name="Normal 31 4 6 7 4" xfId="15497"/>
    <cellStyle name="Normal 31 4 6 7 5" xfId="15498"/>
    <cellStyle name="Normal 31 4 6 7 6" xfId="15499"/>
    <cellStyle name="Normal 31 4 6 7 7" xfId="15500"/>
    <cellStyle name="Normal 31 4 6 8" xfId="15501"/>
    <cellStyle name="Normal 31 4 6 8 2" xfId="15502"/>
    <cellStyle name="Normal 31 4 6 8 2 2" xfId="15503"/>
    <cellStyle name="Normal 31 4 6 8 2 2 2" xfId="15504"/>
    <cellStyle name="Normal 31 4 6 8 2 3" xfId="15505"/>
    <cellStyle name="Normal 31 4 6 8 3" xfId="15506"/>
    <cellStyle name="Normal 31 4 6 8 3 2" xfId="15507"/>
    <cellStyle name="Normal 31 4 6 8 4" xfId="15508"/>
    <cellStyle name="Normal 31 4 6 8 5" xfId="15509"/>
    <cellStyle name="Normal 31 4 6 8 6" xfId="15510"/>
    <cellStyle name="Normal 31 4 6 8 7" xfId="15511"/>
    <cellStyle name="Normal 31 4 6 9" xfId="15512"/>
    <cellStyle name="Normal 31 4 6 9 2" xfId="15513"/>
    <cellStyle name="Normal 31 4 6 9 2 2" xfId="15514"/>
    <cellStyle name="Normal 31 4 6 9 2 2 2" xfId="15515"/>
    <cellStyle name="Normal 31 4 6 9 2 3" xfId="15516"/>
    <cellStyle name="Normal 31 4 6 9 3" xfId="15517"/>
    <cellStyle name="Normal 31 4 6 9 3 2" xfId="15518"/>
    <cellStyle name="Normal 31 4 6 9 4" xfId="15519"/>
    <cellStyle name="Normal 31 4 6 9 5" xfId="15520"/>
    <cellStyle name="Normal 31 4 6 9 6" xfId="15521"/>
    <cellStyle name="Normal 31 4 6 9 7" xfId="15522"/>
    <cellStyle name="Normal 31 4 60" xfId="15523"/>
    <cellStyle name="Normal 31 4 60 2" xfId="15524"/>
    <cellStyle name="Normal 31 4 60 2 2" xfId="15525"/>
    <cellStyle name="Normal 31 4 60 2 2 2" xfId="15526"/>
    <cellStyle name="Normal 31 4 60 2 3" xfId="15527"/>
    <cellStyle name="Normal 31 4 60 3" xfId="15528"/>
    <cellStyle name="Normal 31 4 60 3 2" xfId="15529"/>
    <cellStyle name="Normal 31 4 60 4" xfId="15530"/>
    <cellStyle name="Normal 31 4 60 5" xfId="15531"/>
    <cellStyle name="Normal 31 4 60 6" xfId="15532"/>
    <cellStyle name="Normal 31 4 60 7" xfId="15533"/>
    <cellStyle name="Normal 31 4 61" xfId="15534"/>
    <cellStyle name="Normal 31 4 61 2" xfId="15535"/>
    <cellStyle name="Normal 31 4 61 2 2" xfId="15536"/>
    <cellStyle name="Normal 31 4 61 2 2 2" xfId="15537"/>
    <cellStyle name="Normal 31 4 61 2 3" xfId="15538"/>
    <cellStyle name="Normal 31 4 61 3" xfId="15539"/>
    <cellStyle name="Normal 31 4 61 3 2" xfId="15540"/>
    <cellStyle name="Normal 31 4 61 4" xfId="15541"/>
    <cellStyle name="Normal 31 4 61 5" xfId="15542"/>
    <cellStyle name="Normal 31 4 61 6" xfId="15543"/>
    <cellStyle name="Normal 31 4 61 7" xfId="15544"/>
    <cellStyle name="Normal 31 4 62" xfId="15545"/>
    <cellStyle name="Normal 31 4 62 2" xfId="15546"/>
    <cellStyle name="Normal 31 4 62 2 2" xfId="15547"/>
    <cellStyle name="Normal 31 4 62 2 2 2" xfId="15548"/>
    <cellStyle name="Normal 31 4 62 2 3" xfId="15549"/>
    <cellStyle name="Normal 31 4 62 3" xfId="15550"/>
    <cellStyle name="Normal 31 4 62 3 2" xfId="15551"/>
    <cellStyle name="Normal 31 4 62 4" xfId="15552"/>
    <cellStyle name="Normal 31 4 62 5" xfId="15553"/>
    <cellStyle name="Normal 31 4 62 6" xfId="15554"/>
    <cellStyle name="Normal 31 4 62 7" xfId="15555"/>
    <cellStyle name="Normal 31 4 63" xfId="15556"/>
    <cellStyle name="Normal 31 4 63 2" xfId="15557"/>
    <cellStyle name="Normal 31 4 63 2 2" xfId="15558"/>
    <cellStyle name="Normal 31 4 63 2 2 2" xfId="15559"/>
    <cellStyle name="Normal 31 4 63 2 3" xfId="15560"/>
    <cellStyle name="Normal 31 4 63 3" xfId="15561"/>
    <cellStyle name="Normal 31 4 63 3 2" xfId="15562"/>
    <cellStyle name="Normal 31 4 63 4" xfId="15563"/>
    <cellStyle name="Normal 31 4 63 5" xfId="15564"/>
    <cellStyle name="Normal 31 4 63 6" xfId="15565"/>
    <cellStyle name="Normal 31 4 63 7" xfId="15566"/>
    <cellStyle name="Normal 31 4 64" xfId="15567"/>
    <cellStyle name="Normal 31 4 64 2" xfId="15568"/>
    <cellStyle name="Normal 31 4 64 2 2" xfId="15569"/>
    <cellStyle name="Normal 31 4 64 2 2 2" xfId="15570"/>
    <cellStyle name="Normal 31 4 64 2 3" xfId="15571"/>
    <cellStyle name="Normal 31 4 64 3" xfId="15572"/>
    <cellStyle name="Normal 31 4 64 3 2" xfId="15573"/>
    <cellStyle name="Normal 31 4 64 4" xfId="15574"/>
    <cellStyle name="Normal 31 4 64 5" xfId="15575"/>
    <cellStyle name="Normal 31 4 64 6" xfId="15576"/>
    <cellStyle name="Normal 31 4 64 7" xfId="15577"/>
    <cellStyle name="Normal 31 4 65" xfId="15578"/>
    <cellStyle name="Normal 31 4 65 2" xfId="15579"/>
    <cellStyle name="Normal 31 4 65 2 2" xfId="15580"/>
    <cellStyle name="Normal 31 4 65 2 2 2" xfId="15581"/>
    <cellStyle name="Normal 31 4 65 2 3" xfId="15582"/>
    <cellStyle name="Normal 31 4 65 3" xfId="15583"/>
    <cellStyle name="Normal 31 4 65 3 2" xfId="15584"/>
    <cellStyle name="Normal 31 4 65 4" xfId="15585"/>
    <cellStyle name="Normal 31 4 65 5" xfId="15586"/>
    <cellStyle name="Normal 31 4 65 6" xfId="15587"/>
    <cellStyle name="Normal 31 4 65 7" xfId="15588"/>
    <cellStyle name="Normal 31 4 66" xfId="15589"/>
    <cellStyle name="Normal 31 4 66 2" xfId="15590"/>
    <cellStyle name="Normal 31 4 66 2 2" xfId="15591"/>
    <cellStyle name="Normal 31 4 66 2 2 2" xfId="15592"/>
    <cellStyle name="Normal 31 4 66 2 3" xfId="15593"/>
    <cellStyle name="Normal 31 4 66 3" xfId="15594"/>
    <cellStyle name="Normal 31 4 66 3 2" xfId="15595"/>
    <cellStyle name="Normal 31 4 66 4" xfId="15596"/>
    <cellStyle name="Normal 31 4 66 5" xfId="15597"/>
    <cellStyle name="Normal 31 4 66 6" xfId="15598"/>
    <cellStyle name="Normal 31 4 66 7" xfId="15599"/>
    <cellStyle name="Normal 31 4 67" xfId="15600"/>
    <cellStyle name="Normal 31 4 67 2" xfId="15601"/>
    <cellStyle name="Normal 31 4 67 2 2" xfId="15602"/>
    <cellStyle name="Normal 31 4 67 2 2 2" xfId="15603"/>
    <cellStyle name="Normal 31 4 67 2 3" xfId="15604"/>
    <cellStyle name="Normal 31 4 67 3" xfId="15605"/>
    <cellStyle name="Normal 31 4 67 3 2" xfId="15606"/>
    <cellStyle name="Normal 31 4 67 4" xfId="15607"/>
    <cellStyle name="Normal 31 4 67 5" xfId="15608"/>
    <cellStyle name="Normal 31 4 67 6" xfId="15609"/>
    <cellStyle name="Normal 31 4 67 7" xfId="15610"/>
    <cellStyle name="Normal 31 4 68" xfId="15611"/>
    <cellStyle name="Normal 31 4 68 2" xfId="15612"/>
    <cellStyle name="Normal 31 4 68 2 2" xfId="15613"/>
    <cellStyle name="Normal 31 4 68 2 2 2" xfId="15614"/>
    <cellStyle name="Normal 31 4 68 2 3" xfId="15615"/>
    <cellStyle name="Normal 31 4 68 3" xfId="15616"/>
    <cellStyle name="Normal 31 4 68 3 2" xfId="15617"/>
    <cellStyle name="Normal 31 4 68 4" xfId="15618"/>
    <cellStyle name="Normal 31 4 68 5" xfId="15619"/>
    <cellStyle name="Normal 31 4 68 6" xfId="15620"/>
    <cellStyle name="Normal 31 4 68 7" xfId="15621"/>
    <cellStyle name="Normal 31 4 69" xfId="15622"/>
    <cellStyle name="Normal 31 4 69 2" xfId="15623"/>
    <cellStyle name="Normal 31 4 69 2 2" xfId="15624"/>
    <cellStyle name="Normal 31 4 69 2 2 2" xfId="15625"/>
    <cellStyle name="Normal 31 4 69 2 3" xfId="15626"/>
    <cellStyle name="Normal 31 4 69 3" xfId="15627"/>
    <cellStyle name="Normal 31 4 69 3 2" xfId="15628"/>
    <cellStyle name="Normal 31 4 69 4" xfId="15629"/>
    <cellStyle name="Normal 31 4 69 5" xfId="15630"/>
    <cellStyle name="Normal 31 4 69 6" xfId="15631"/>
    <cellStyle name="Normal 31 4 69 7" xfId="15632"/>
    <cellStyle name="Normal 31 4 7" xfId="15633"/>
    <cellStyle name="Normal 31 4 7 10" xfId="15634"/>
    <cellStyle name="Normal 31 4 7 10 2" xfId="15635"/>
    <cellStyle name="Normal 31 4 7 10 2 2" xfId="15636"/>
    <cellStyle name="Normal 31 4 7 10 2 2 2" xfId="15637"/>
    <cellStyle name="Normal 31 4 7 10 2 3" xfId="15638"/>
    <cellStyle name="Normal 31 4 7 10 3" xfId="15639"/>
    <cellStyle name="Normal 31 4 7 10 3 2" xfId="15640"/>
    <cellStyle name="Normal 31 4 7 10 4" xfId="15641"/>
    <cellStyle name="Normal 31 4 7 10 5" xfId="15642"/>
    <cellStyle name="Normal 31 4 7 10 6" xfId="15643"/>
    <cellStyle name="Normal 31 4 7 10 7" xfId="15644"/>
    <cellStyle name="Normal 31 4 7 11" xfId="15645"/>
    <cellStyle name="Normal 31 4 7 11 2" xfId="15646"/>
    <cellStyle name="Normal 31 4 7 11 2 2" xfId="15647"/>
    <cellStyle name="Normal 31 4 7 11 2 2 2" xfId="15648"/>
    <cellStyle name="Normal 31 4 7 11 2 3" xfId="15649"/>
    <cellStyle name="Normal 31 4 7 11 3" xfId="15650"/>
    <cellStyle name="Normal 31 4 7 11 3 2" xfId="15651"/>
    <cellStyle name="Normal 31 4 7 11 4" xfId="15652"/>
    <cellStyle name="Normal 31 4 7 11 5" xfId="15653"/>
    <cellStyle name="Normal 31 4 7 11 6" xfId="15654"/>
    <cellStyle name="Normal 31 4 7 11 7" xfId="15655"/>
    <cellStyle name="Normal 31 4 7 12" xfId="15656"/>
    <cellStyle name="Normal 31 4 7 12 2" xfId="15657"/>
    <cellStyle name="Normal 31 4 7 12 2 2" xfId="15658"/>
    <cellStyle name="Normal 31 4 7 12 2 2 2" xfId="15659"/>
    <cellStyle name="Normal 31 4 7 12 2 3" xfId="15660"/>
    <cellStyle name="Normal 31 4 7 12 3" xfId="15661"/>
    <cellStyle name="Normal 31 4 7 12 3 2" xfId="15662"/>
    <cellStyle name="Normal 31 4 7 12 4" xfId="15663"/>
    <cellStyle name="Normal 31 4 7 12 5" xfId="15664"/>
    <cellStyle name="Normal 31 4 7 12 6" xfId="15665"/>
    <cellStyle name="Normal 31 4 7 12 7" xfId="15666"/>
    <cellStyle name="Normal 31 4 7 13" xfId="15667"/>
    <cellStyle name="Normal 31 4 7 13 2" xfId="15668"/>
    <cellStyle name="Normal 31 4 7 13 2 2" xfId="15669"/>
    <cellStyle name="Normal 31 4 7 13 3" xfId="15670"/>
    <cellStyle name="Normal 31 4 7 14" xfId="15671"/>
    <cellStyle name="Normal 31 4 7 14 2" xfId="15672"/>
    <cellStyle name="Normal 31 4 7 15" xfId="15673"/>
    <cellStyle name="Normal 31 4 7 16" xfId="15674"/>
    <cellStyle name="Normal 31 4 7 17" xfId="15675"/>
    <cellStyle name="Normal 31 4 7 18" xfId="15676"/>
    <cellStyle name="Normal 31 4 7 2" xfId="15677"/>
    <cellStyle name="Normal 31 4 7 2 2" xfId="15678"/>
    <cellStyle name="Normal 31 4 7 2 2 2" xfId="15679"/>
    <cellStyle name="Normal 31 4 7 2 2 2 2" xfId="15680"/>
    <cellStyle name="Normal 31 4 7 2 2 3" xfId="15681"/>
    <cellStyle name="Normal 31 4 7 2 3" xfId="15682"/>
    <cellStyle name="Normal 31 4 7 2 3 2" xfId="15683"/>
    <cellStyle name="Normal 31 4 7 2 4" xfId="15684"/>
    <cellStyle name="Normal 31 4 7 2 5" xfId="15685"/>
    <cellStyle name="Normal 31 4 7 2 6" xfId="15686"/>
    <cellStyle name="Normal 31 4 7 2 7" xfId="15687"/>
    <cellStyle name="Normal 31 4 7 3" xfId="15688"/>
    <cellStyle name="Normal 31 4 7 3 2" xfId="15689"/>
    <cellStyle name="Normal 31 4 7 3 2 2" xfId="15690"/>
    <cellStyle name="Normal 31 4 7 3 2 2 2" xfId="15691"/>
    <cellStyle name="Normal 31 4 7 3 2 3" xfId="15692"/>
    <cellStyle name="Normal 31 4 7 3 3" xfId="15693"/>
    <cellStyle name="Normal 31 4 7 3 3 2" xfId="15694"/>
    <cellStyle name="Normal 31 4 7 3 4" xfId="15695"/>
    <cellStyle name="Normal 31 4 7 3 5" xfId="15696"/>
    <cellStyle name="Normal 31 4 7 3 6" xfId="15697"/>
    <cellStyle name="Normal 31 4 7 3 7" xfId="15698"/>
    <cellStyle name="Normal 31 4 7 4" xfId="15699"/>
    <cellStyle name="Normal 31 4 7 4 2" xfId="15700"/>
    <cellStyle name="Normal 31 4 7 4 2 2" xfId="15701"/>
    <cellStyle name="Normal 31 4 7 4 2 2 2" xfId="15702"/>
    <cellStyle name="Normal 31 4 7 4 2 3" xfId="15703"/>
    <cellStyle name="Normal 31 4 7 4 3" xfId="15704"/>
    <cellStyle name="Normal 31 4 7 4 3 2" xfId="15705"/>
    <cellStyle name="Normal 31 4 7 4 4" xfId="15706"/>
    <cellStyle name="Normal 31 4 7 4 5" xfId="15707"/>
    <cellStyle name="Normal 31 4 7 4 6" xfId="15708"/>
    <cellStyle name="Normal 31 4 7 4 7" xfId="15709"/>
    <cellStyle name="Normal 31 4 7 5" xfId="15710"/>
    <cellStyle name="Normal 31 4 7 5 2" xfId="15711"/>
    <cellStyle name="Normal 31 4 7 5 2 2" xfId="15712"/>
    <cellStyle name="Normal 31 4 7 5 2 2 2" xfId="15713"/>
    <cellStyle name="Normal 31 4 7 5 2 3" xfId="15714"/>
    <cellStyle name="Normal 31 4 7 5 3" xfId="15715"/>
    <cellStyle name="Normal 31 4 7 5 3 2" xfId="15716"/>
    <cellStyle name="Normal 31 4 7 5 4" xfId="15717"/>
    <cellStyle name="Normal 31 4 7 5 5" xfId="15718"/>
    <cellStyle name="Normal 31 4 7 5 6" xfId="15719"/>
    <cellStyle name="Normal 31 4 7 5 7" xfId="15720"/>
    <cellStyle name="Normal 31 4 7 6" xfId="15721"/>
    <cellStyle name="Normal 31 4 7 6 2" xfId="15722"/>
    <cellStyle name="Normal 31 4 7 6 2 2" xfId="15723"/>
    <cellStyle name="Normal 31 4 7 6 2 2 2" xfId="15724"/>
    <cellStyle name="Normal 31 4 7 6 2 3" xfId="15725"/>
    <cellStyle name="Normal 31 4 7 6 3" xfId="15726"/>
    <cellStyle name="Normal 31 4 7 6 3 2" xfId="15727"/>
    <cellStyle name="Normal 31 4 7 6 4" xfId="15728"/>
    <cellStyle name="Normal 31 4 7 6 5" xfId="15729"/>
    <cellStyle name="Normal 31 4 7 6 6" xfId="15730"/>
    <cellStyle name="Normal 31 4 7 6 7" xfId="15731"/>
    <cellStyle name="Normal 31 4 7 7" xfId="15732"/>
    <cellStyle name="Normal 31 4 7 7 2" xfId="15733"/>
    <cellStyle name="Normal 31 4 7 7 2 2" xfId="15734"/>
    <cellStyle name="Normal 31 4 7 7 2 2 2" xfId="15735"/>
    <cellStyle name="Normal 31 4 7 7 2 3" xfId="15736"/>
    <cellStyle name="Normal 31 4 7 7 3" xfId="15737"/>
    <cellStyle name="Normal 31 4 7 7 3 2" xfId="15738"/>
    <cellStyle name="Normal 31 4 7 7 4" xfId="15739"/>
    <cellStyle name="Normal 31 4 7 7 5" xfId="15740"/>
    <cellStyle name="Normal 31 4 7 7 6" xfId="15741"/>
    <cellStyle name="Normal 31 4 7 7 7" xfId="15742"/>
    <cellStyle name="Normal 31 4 7 8" xfId="15743"/>
    <cellStyle name="Normal 31 4 7 8 2" xfId="15744"/>
    <cellStyle name="Normal 31 4 7 8 2 2" xfId="15745"/>
    <cellStyle name="Normal 31 4 7 8 2 2 2" xfId="15746"/>
    <cellStyle name="Normal 31 4 7 8 2 3" xfId="15747"/>
    <cellStyle name="Normal 31 4 7 8 3" xfId="15748"/>
    <cellStyle name="Normal 31 4 7 8 3 2" xfId="15749"/>
    <cellStyle name="Normal 31 4 7 8 4" xfId="15750"/>
    <cellStyle name="Normal 31 4 7 8 5" xfId="15751"/>
    <cellStyle name="Normal 31 4 7 8 6" xfId="15752"/>
    <cellStyle name="Normal 31 4 7 8 7" xfId="15753"/>
    <cellStyle name="Normal 31 4 7 9" xfId="15754"/>
    <cellStyle name="Normal 31 4 7 9 2" xfId="15755"/>
    <cellStyle name="Normal 31 4 7 9 2 2" xfId="15756"/>
    <cellStyle name="Normal 31 4 7 9 2 2 2" xfId="15757"/>
    <cellStyle name="Normal 31 4 7 9 2 3" xfId="15758"/>
    <cellStyle name="Normal 31 4 7 9 3" xfId="15759"/>
    <cellStyle name="Normal 31 4 7 9 3 2" xfId="15760"/>
    <cellStyle name="Normal 31 4 7 9 4" xfId="15761"/>
    <cellStyle name="Normal 31 4 7 9 5" xfId="15762"/>
    <cellStyle name="Normal 31 4 7 9 6" xfId="15763"/>
    <cellStyle name="Normal 31 4 7 9 7" xfId="15764"/>
    <cellStyle name="Normal 31 4 70" xfId="15765"/>
    <cellStyle name="Normal 31 4 70 2" xfId="15766"/>
    <cellStyle name="Normal 31 4 70 2 2" xfId="15767"/>
    <cellStyle name="Normal 31 4 70 2 2 2" xfId="15768"/>
    <cellStyle name="Normal 31 4 70 2 3" xfId="15769"/>
    <cellStyle name="Normal 31 4 70 3" xfId="15770"/>
    <cellStyle name="Normal 31 4 70 3 2" xfId="15771"/>
    <cellStyle name="Normal 31 4 70 4" xfId="15772"/>
    <cellStyle name="Normal 31 4 70 5" xfId="15773"/>
    <cellStyle name="Normal 31 4 70 6" xfId="15774"/>
    <cellStyle name="Normal 31 4 70 7" xfId="15775"/>
    <cellStyle name="Normal 31 4 71" xfId="15776"/>
    <cellStyle name="Normal 31 4 71 2" xfId="15777"/>
    <cellStyle name="Normal 31 4 71 2 2" xfId="15778"/>
    <cellStyle name="Normal 31 4 71 2 2 2" xfId="15779"/>
    <cellStyle name="Normal 31 4 71 2 3" xfId="15780"/>
    <cellStyle name="Normal 31 4 71 3" xfId="15781"/>
    <cellStyle name="Normal 31 4 71 3 2" xfId="15782"/>
    <cellStyle name="Normal 31 4 71 4" xfId="15783"/>
    <cellStyle name="Normal 31 4 71 5" xfId="15784"/>
    <cellStyle name="Normal 31 4 71 6" xfId="15785"/>
    <cellStyle name="Normal 31 4 71 7" xfId="15786"/>
    <cellStyle name="Normal 31 4 72" xfId="15787"/>
    <cellStyle name="Normal 31 4 72 2" xfId="15788"/>
    <cellStyle name="Normal 31 4 72 2 2" xfId="15789"/>
    <cellStyle name="Normal 31 4 72 2 2 2" xfId="15790"/>
    <cellStyle name="Normal 31 4 72 2 3" xfId="15791"/>
    <cellStyle name="Normal 31 4 72 3" xfId="15792"/>
    <cellStyle name="Normal 31 4 72 3 2" xfId="15793"/>
    <cellStyle name="Normal 31 4 72 4" xfId="15794"/>
    <cellStyle name="Normal 31 4 72 5" xfId="15795"/>
    <cellStyle name="Normal 31 4 72 6" xfId="15796"/>
    <cellStyle name="Normal 31 4 72 7" xfId="15797"/>
    <cellStyle name="Normal 31 4 73" xfId="15798"/>
    <cellStyle name="Normal 31 4 73 2" xfId="15799"/>
    <cellStyle name="Normal 31 4 73 2 2" xfId="15800"/>
    <cellStyle name="Normal 31 4 73 2 2 2" xfId="15801"/>
    <cellStyle name="Normal 31 4 73 2 3" xfId="15802"/>
    <cellStyle name="Normal 31 4 73 3" xfId="15803"/>
    <cellStyle name="Normal 31 4 73 3 2" xfId="15804"/>
    <cellStyle name="Normal 31 4 73 4" xfId="15805"/>
    <cellStyle name="Normal 31 4 73 5" xfId="15806"/>
    <cellStyle name="Normal 31 4 73 6" xfId="15807"/>
    <cellStyle name="Normal 31 4 73 7" xfId="15808"/>
    <cellStyle name="Normal 31 4 74" xfId="15809"/>
    <cellStyle name="Normal 31 4 74 2" xfId="15810"/>
    <cellStyle name="Normal 31 4 74 2 2" xfId="15811"/>
    <cellStyle name="Normal 31 4 74 2 2 2" xfId="15812"/>
    <cellStyle name="Normal 31 4 74 2 3" xfId="15813"/>
    <cellStyle name="Normal 31 4 74 3" xfId="15814"/>
    <cellStyle name="Normal 31 4 74 3 2" xfId="15815"/>
    <cellStyle name="Normal 31 4 74 4" xfId="15816"/>
    <cellStyle name="Normal 31 4 74 5" xfId="15817"/>
    <cellStyle name="Normal 31 4 74 6" xfId="15818"/>
    <cellStyle name="Normal 31 4 74 7" xfId="15819"/>
    <cellStyle name="Normal 31 4 75" xfId="15820"/>
    <cellStyle name="Normal 31 4 75 2" xfId="15821"/>
    <cellStyle name="Normal 31 4 75 2 2" xfId="15822"/>
    <cellStyle name="Normal 31 4 75 2 2 2" xfId="15823"/>
    <cellStyle name="Normal 31 4 75 2 3" xfId="15824"/>
    <cellStyle name="Normal 31 4 75 3" xfId="15825"/>
    <cellStyle name="Normal 31 4 75 3 2" xfId="15826"/>
    <cellStyle name="Normal 31 4 75 4" xfId="15827"/>
    <cellStyle name="Normal 31 4 75 5" xfId="15828"/>
    <cellStyle name="Normal 31 4 75 6" xfId="15829"/>
    <cellStyle name="Normal 31 4 75 7" xfId="15830"/>
    <cellStyle name="Normal 31 4 76" xfId="15831"/>
    <cellStyle name="Normal 31 4 76 2" xfId="15832"/>
    <cellStyle name="Normal 31 4 76 2 2" xfId="15833"/>
    <cellStyle name="Normal 31 4 76 2 2 2" xfId="15834"/>
    <cellStyle name="Normal 31 4 76 2 3" xfId="15835"/>
    <cellStyle name="Normal 31 4 76 3" xfId="15836"/>
    <cellStyle name="Normal 31 4 76 3 2" xfId="15837"/>
    <cellStyle name="Normal 31 4 76 4" xfId="15838"/>
    <cellStyle name="Normal 31 4 76 5" xfId="15839"/>
    <cellStyle name="Normal 31 4 76 6" xfId="15840"/>
    <cellStyle name="Normal 31 4 76 7" xfId="15841"/>
    <cellStyle name="Normal 31 4 77" xfId="15842"/>
    <cellStyle name="Normal 31 4 77 2" xfId="15843"/>
    <cellStyle name="Normal 31 4 77 2 2" xfId="15844"/>
    <cellStyle name="Normal 31 4 77 2 2 2" xfId="15845"/>
    <cellStyle name="Normal 31 4 77 2 3" xfId="15846"/>
    <cellStyle name="Normal 31 4 77 3" xfId="15847"/>
    <cellStyle name="Normal 31 4 77 3 2" xfId="15848"/>
    <cellStyle name="Normal 31 4 77 4" xfId="15849"/>
    <cellStyle name="Normal 31 4 77 5" xfId="15850"/>
    <cellStyle name="Normal 31 4 77 6" xfId="15851"/>
    <cellStyle name="Normal 31 4 77 7" xfId="15852"/>
    <cellStyle name="Normal 31 4 78" xfId="15853"/>
    <cellStyle name="Normal 31 4 78 2" xfId="15854"/>
    <cellStyle name="Normal 31 4 78 2 2" xfId="15855"/>
    <cellStyle name="Normal 31 4 78 2 2 2" xfId="15856"/>
    <cellStyle name="Normal 31 4 78 2 3" xfId="15857"/>
    <cellStyle name="Normal 31 4 78 3" xfId="15858"/>
    <cellStyle name="Normal 31 4 78 3 2" xfId="15859"/>
    <cellStyle name="Normal 31 4 78 4" xfId="15860"/>
    <cellStyle name="Normal 31 4 78 5" xfId="15861"/>
    <cellStyle name="Normal 31 4 78 6" xfId="15862"/>
    <cellStyle name="Normal 31 4 78 7" xfId="15863"/>
    <cellStyle name="Normal 31 4 79" xfId="15864"/>
    <cellStyle name="Normal 31 4 79 2" xfId="15865"/>
    <cellStyle name="Normal 31 4 79 2 2" xfId="15866"/>
    <cellStyle name="Normal 31 4 79 2 2 2" xfId="15867"/>
    <cellStyle name="Normal 31 4 79 2 3" xfId="15868"/>
    <cellStyle name="Normal 31 4 79 3" xfId="15869"/>
    <cellStyle name="Normal 31 4 79 3 2" xfId="15870"/>
    <cellStyle name="Normal 31 4 79 4" xfId="15871"/>
    <cellStyle name="Normal 31 4 79 5" xfId="15872"/>
    <cellStyle name="Normal 31 4 79 6" xfId="15873"/>
    <cellStyle name="Normal 31 4 79 7" xfId="15874"/>
    <cellStyle name="Normal 31 4 8" xfId="15875"/>
    <cellStyle name="Normal 31 4 8 10" xfId="15876"/>
    <cellStyle name="Normal 31 4 8 10 2" xfId="15877"/>
    <cellStyle name="Normal 31 4 8 10 2 2" xfId="15878"/>
    <cellStyle name="Normal 31 4 8 10 2 2 2" xfId="15879"/>
    <cellStyle name="Normal 31 4 8 10 2 3" xfId="15880"/>
    <cellStyle name="Normal 31 4 8 10 3" xfId="15881"/>
    <cellStyle name="Normal 31 4 8 10 3 2" xfId="15882"/>
    <cellStyle name="Normal 31 4 8 10 4" xfId="15883"/>
    <cellStyle name="Normal 31 4 8 10 5" xfId="15884"/>
    <cellStyle name="Normal 31 4 8 10 6" xfId="15885"/>
    <cellStyle name="Normal 31 4 8 10 7" xfId="15886"/>
    <cellStyle name="Normal 31 4 8 11" xfId="15887"/>
    <cellStyle name="Normal 31 4 8 11 2" xfId="15888"/>
    <cellStyle name="Normal 31 4 8 11 2 2" xfId="15889"/>
    <cellStyle name="Normal 31 4 8 11 2 2 2" xfId="15890"/>
    <cellStyle name="Normal 31 4 8 11 2 3" xfId="15891"/>
    <cellStyle name="Normal 31 4 8 11 3" xfId="15892"/>
    <cellStyle name="Normal 31 4 8 11 3 2" xfId="15893"/>
    <cellStyle name="Normal 31 4 8 11 4" xfId="15894"/>
    <cellStyle name="Normal 31 4 8 11 5" xfId="15895"/>
    <cellStyle name="Normal 31 4 8 11 6" xfId="15896"/>
    <cellStyle name="Normal 31 4 8 11 7" xfId="15897"/>
    <cellStyle name="Normal 31 4 8 12" xfId="15898"/>
    <cellStyle name="Normal 31 4 8 12 2" xfId="15899"/>
    <cellStyle name="Normal 31 4 8 12 2 2" xfId="15900"/>
    <cellStyle name="Normal 31 4 8 12 2 2 2" xfId="15901"/>
    <cellStyle name="Normal 31 4 8 12 2 3" xfId="15902"/>
    <cellStyle name="Normal 31 4 8 12 3" xfId="15903"/>
    <cellStyle name="Normal 31 4 8 12 3 2" xfId="15904"/>
    <cellStyle name="Normal 31 4 8 12 4" xfId="15905"/>
    <cellStyle name="Normal 31 4 8 12 5" xfId="15906"/>
    <cellStyle name="Normal 31 4 8 12 6" xfId="15907"/>
    <cellStyle name="Normal 31 4 8 12 7" xfId="15908"/>
    <cellStyle name="Normal 31 4 8 13" xfId="15909"/>
    <cellStyle name="Normal 31 4 8 13 2" xfId="15910"/>
    <cellStyle name="Normal 31 4 8 13 2 2" xfId="15911"/>
    <cellStyle name="Normal 31 4 8 13 3" xfId="15912"/>
    <cellStyle name="Normal 31 4 8 14" xfId="15913"/>
    <cellStyle name="Normal 31 4 8 14 2" xfId="15914"/>
    <cellStyle name="Normal 31 4 8 15" xfId="15915"/>
    <cellStyle name="Normal 31 4 8 16" xfId="15916"/>
    <cellStyle name="Normal 31 4 8 17" xfId="15917"/>
    <cellStyle name="Normal 31 4 8 18" xfId="15918"/>
    <cellStyle name="Normal 31 4 8 2" xfId="15919"/>
    <cellStyle name="Normal 31 4 8 2 2" xfId="15920"/>
    <cellStyle name="Normal 31 4 8 2 2 2" xfId="15921"/>
    <cellStyle name="Normal 31 4 8 2 2 2 2" xfId="15922"/>
    <cellStyle name="Normal 31 4 8 2 2 3" xfId="15923"/>
    <cellStyle name="Normal 31 4 8 2 3" xfId="15924"/>
    <cellStyle name="Normal 31 4 8 2 3 2" xfId="15925"/>
    <cellStyle name="Normal 31 4 8 2 4" xfId="15926"/>
    <cellStyle name="Normal 31 4 8 2 5" xfId="15927"/>
    <cellStyle name="Normal 31 4 8 2 6" xfId="15928"/>
    <cellStyle name="Normal 31 4 8 2 7" xfId="15929"/>
    <cellStyle name="Normal 31 4 8 3" xfId="15930"/>
    <cellStyle name="Normal 31 4 8 3 2" xfId="15931"/>
    <cellStyle name="Normal 31 4 8 3 2 2" xfId="15932"/>
    <cellStyle name="Normal 31 4 8 3 2 2 2" xfId="15933"/>
    <cellStyle name="Normal 31 4 8 3 2 3" xfId="15934"/>
    <cellStyle name="Normal 31 4 8 3 3" xfId="15935"/>
    <cellStyle name="Normal 31 4 8 3 3 2" xfId="15936"/>
    <cellStyle name="Normal 31 4 8 3 4" xfId="15937"/>
    <cellStyle name="Normal 31 4 8 3 5" xfId="15938"/>
    <cellStyle name="Normal 31 4 8 3 6" xfId="15939"/>
    <cellStyle name="Normal 31 4 8 3 7" xfId="15940"/>
    <cellStyle name="Normal 31 4 8 4" xfId="15941"/>
    <cellStyle name="Normal 31 4 8 4 2" xfId="15942"/>
    <cellStyle name="Normal 31 4 8 4 2 2" xfId="15943"/>
    <cellStyle name="Normal 31 4 8 4 2 2 2" xfId="15944"/>
    <cellStyle name="Normal 31 4 8 4 2 3" xfId="15945"/>
    <cellStyle name="Normal 31 4 8 4 3" xfId="15946"/>
    <cellStyle name="Normal 31 4 8 4 3 2" xfId="15947"/>
    <cellStyle name="Normal 31 4 8 4 4" xfId="15948"/>
    <cellStyle name="Normal 31 4 8 4 5" xfId="15949"/>
    <cellStyle name="Normal 31 4 8 4 6" xfId="15950"/>
    <cellStyle name="Normal 31 4 8 4 7" xfId="15951"/>
    <cellStyle name="Normal 31 4 8 5" xfId="15952"/>
    <cellStyle name="Normal 31 4 8 5 2" xfId="15953"/>
    <cellStyle name="Normal 31 4 8 5 2 2" xfId="15954"/>
    <cellStyle name="Normal 31 4 8 5 2 2 2" xfId="15955"/>
    <cellStyle name="Normal 31 4 8 5 2 3" xfId="15956"/>
    <cellStyle name="Normal 31 4 8 5 3" xfId="15957"/>
    <cellStyle name="Normal 31 4 8 5 3 2" xfId="15958"/>
    <cellStyle name="Normal 31 4 8 5 4" xfId="15959"/>
    <cellStyle name="Normal 31 4 8 5 5" xfId="15960"/>
    <cellStyle name="Normal 31 4 8 5 6" xfId="15961"/>
    <cellStyle name="Normal 31 4 8 5 7" xfId="15962"/>
    <cellStyle name="Normal 31 4 8 6" xfId="15963"/>
    <cellStyle name="Normal 31 4 8 6 2" xfId="15964"/>
    <cellStyle name="Normal 31 4 8 6 2 2" xfId="15965"/>
    <cellStyle name="Normal 31 4 8 6 2 2 2" xfId="15966"/>
    <cellStyle name="Normal 31 4 8 6 2 3" xfId="15967"/>
    <cellStyle name="Normal 31 4 8 6 3" xfId="15968"/>
    <cellStyle name="Normal 31 4 8 6 3 2" xfId="15969"/>
    <cellStyle name="Normal 31 4 8 6 4" xfId="15970"/>
    <cellStyle name="Normal 31 4 8 6 5" xfId="15971"/>
    <cellStyle name="Normal 31 4 8 6 6" xfId="15972"/>
    <cellStyle name="Normal 31 4 8 6 7" xfId="15973"/>
    <cellStyle name="Normal 31 4 8 7" xfId="15974"/>
    <cellStyle name="Normal 31 4 8 7 2" xfId="15975"/>
    <cellStyle name="Normal 31 4 8 7 2 2" xfId="15976"/>
    <cellStyle name="Normal 31 4 8 7 2 2 2" xfId="15977"/>
    <cellStyle name="Normal 31 4 8 7 2 3" xfId="15978"/>
    <cellStyle name="Normal 31 4 8 7 3" xfId="15979"/>
    <cellStyle name="Normal 31 4 8 7 3 2" xfId="15980"/>
    <cellStyle name="Normal 31 4 8 7 4" xfId="15981"/>
    <cellStyle name="Normal 31 4 8 7 5" xfId="15982"/>
    <cellStyle name="Normal 31 4 8 7 6" xfId="15983"/>
    <cellStyle name="Normal 31 4 8 7 7" xfId="15984"/>
    <cellStyle name="Normal 31 4 8 8" xfId="15985"/>
    <cellStyle name="Normal 31 4 8 8 2" xfId="15986"/>
    <cellStyle name="Normal 31 4 8 8 2 2" xfId="15987"/>
    <cellStyle name="Normal 31 4 8 8 2 2 2" xfId="15988"/>
    <cellStyle name="Normal 31 4 8 8 2 3" xfId="15989"/>
    <cellStyle name="Normal 31 4 8 8 3" xfId="15990"/>
    <cellStyle name="Normal 31 4 8 8 3 2" xfId="15991"/>
    <cellStyle name="Normal 31 4 8 8 4" xfId="15992"/>
    <cellStyle name="Normal 31 4 8 8 5" xfId="15993"/>
    <cellStyle name="Normal 31 4 8 8 6" xfId="15994"/>
    <cellStyle name="Normal 31 4 8 8 7" xfId="15995"/>
    <cellStyle name="Normal 31 4 8 9" xfId="15996"/>
    <cellStyle name="Normal 31 4 8 9 2" xfId="15997"/>
    <cellStyle name="Normal 31 4 8 9 2 2" xfId="15998"/>
    <cellStyle name="Normal 31 4 8 9 2 2 2" xfId="15999"/>
    <cellStyle name="Normal 31 4 8 9 2 3" xfId="16000"/>
    <cellStyle name="Normal 31 4 8 9 3" xfId="16001"/>
    <cellStyle name="Normal 31 4 8 9 3 2" xfId="16002"/>
    <cellStyle name="Normal 31 4 8 9 4" xfId="16003"/>
    <cellStyle name="Normal 31 4 8 9 5" xfId="16004"/>
    <cellStyle name="Normal 31 4 8 9 6" xfId="16005"/>
    <cellStyle name="Normal 31 4 8 9 7" xfId="16006"/>
    <cellStyle name="Normal 31 4 80" xfId="16007"/>
    <cellStyle name="Normal 31 4 80 2" xfId="16008"/>
    <cellStyle name="Normal 31 4 80 2 2" xfId="16009"/>
    <cellStyle name="Normal 31 4 80 2 2 2" xfId="16010"/>
    <cellStyle name="Normal 31 4 80 2 3" xfId="16011"/>
    <cellStyle name="Normal 31 4 80 3" xfId="16012"/>
    <cellStyle name="Normal 31 4 80 3 2" xfId="16013"/>
    <cellStyle name="Normal 31 4 80 4" xfId="16014"/>
    <cellStyle name="Normal 31 4 80 5" xfId="16015"/>
    <cellStyle name="Normal 31 4 80 6" xfId="16016"/>
    <cellStyle name="Normal 31 4 80 7" xfId="16017"/>
    <cellStyle name="Normal 31 4 81" xfId="16018"/>
    <cellStyle name="Normal 31 4 81 2" xfId="16019"/>
    <cellStyle name="Normal 31 4 81 2 2" xfId="16020"/>
    <cellStyle name="Normal 31 4 81 2 2 2" xfId="16021"/>
    <cellStyle name="Normal 31 4 81 2 3" xfId="16022"/>
    <cellStyle name="Normal 31 4 81 3" xfId="16023"/>
    <cellStyle name="Normal 31 4 81 3 2" xfId="16024"/>
    <cellStyle name="Normal 31 4 81 4" xfId="16025"/>
    <cellStyle name="Normal 31 4 81 5" xfId="16026"/>
    <cellStyle name="Normal 31 4 81 6" xfId="16027"/>
    <cellStyle name="Normal 31 4 81 7" xfId="16028"/>
    <cellStyle name="Normal 31 4 82" xfId="16029"/>
    <cellStyle name="Normal 31 4 82 2" xfId="16030"/>
    <cellStyle name="Normal 31 4 82 2 2" xfId="16031"/>
    <cellStyle name="Normal 31 4 82 2 2 2" xfId="16032"/>
    <cellStyle name="Normal 31 4 82 2 3" xfId="16033"/>
    <cellStyle name="Normal 31 4 82 3" xfId="16034"/>
    <cellStyle name="Normal 31 4 82 3 2" xfId="16035"/>
    <cellStyle name="Normal 31 4 82 4" xfId="16036"/>
    <cellStyle name="Normal 31 4 82 5" xfId="16037"/>
    <cellStyle name="Normal 31 4 82 6" xfId="16038"/>
    <cellStyle name="Normal 31 4 82 7" xfId="16039"/>
    <cellStyle name="Normal 31 4 83" xfId="16040"/>
    <cellStyle name="Normal 31 4 83 2" xfId="16041"/>
    <cellStyle name="Normal 31 4 83 2 2" xfId="16042"/>
    <cellStyle name="Normal 31 4 83 2 2 2" xfId="16043"/>
    <cellStyle name="Normal 31 4 83 2 3" xfId="16044"/>
    <cellStyle name="Normal 31 4 83 3" xfId="16045"/>
    <cellStyle name="Normal 31 4 83 3 2" xfId="16046"/>
    <cellStyle name="Normal 31 4 83 4" xfId="16047"/>
    <cellStyle name="Normal 31 4 83 5" xfId="16048"/>
    <cellStyle name="Normal 31 4 83 6" xfId="16049"/>
    <cellStyle name="Normal 31 4 83 7" xfId="16050"/>
    <cellStyle name="Normal 31 4 84" xfId="16051"/>
    <cellStyle name="Normal 31 4 84 2" xfId="16052"/>
    <cellStyle name="Normal 31 4 84 2 2" xfId="16053"/>
    <cellStyle name="Normal 31 4 84 2 2 2" xfId="16054"/>
    <cellStyle name="Normal 31 4 84 2 3" xfId="16055"/>
    <cellStyle name="Normal 31 4 84 3" xfId="16056"/>
    <cellStyle name="Normal 31 4 84 3 2" xfId="16057"/>
    <cellStyle name="Normal 31 4 84 4" xfId="16058"/>
    <cellStyle name="Normal 31 4 84 5" xfId="16059"/>
    <cellStyle name="Normal 31 4 84 6" xfId="16060"/>
    <cellStyle name="Normal 31 4 84 7" xfId="16061"/>
    <cellStyle name="Normal 31 4 85" xfId="16062"/>
    <cellStyle name="Normal 31 4 85 2" xfId="16063"/>
    <cellStyle name="Normal 31 4 85 2 2" xfId="16064"/>
    <cellStyle name="Normal 31 4 85 2 2 2" xfId="16065"/>
    <cellStyle name="Normal 31 4 85 2 3" xfId="16066"/>
    <cellStyle name="Normal 31 4 85 3" xfId="16067"/>
    <cellStyle name="Normal 31 4 85 3 2" xfId="16068"/>
    <cellStyle name="Normal 31 4 85 4" xfId="16069"/>
    <cellStyle name="Normal 31 4 85 5" xfId="16070"/>
    <cellStyle name="Normal 31 4 85 6" xfId="16071"/>
    <cellStyle name="Normal 31 4 85 7" xfId="16072"/>
    <cellStyle name="Normal 31 4 86" xfId="16073"/>
    <cellStyle name="Normal 31 4 86 2" xfId="16074"/>
    <cellStyle name="Normal 31 4 86 2 2" xfId="16075"/>
    <cellStyle name="Normal 31 4 86 2 2 2" xfId="16076"/>
    <cellStyle name="Normal 31 4 86 2 3" xfId="16077"/>
    <cellStyle name="Normal 31 4 86 3" xfId="16078"/>
    <cellStyle name="Normal 31 4 86 3 2" xfId="16079"/>
    <cellStyle name="Normal 31 4 86 4" xfId="16080"/>
    <cellStyle name="Normal 31 4 86 5" xfId="16081"/>
    <cellStyle name="Normal 31 4 86 6" xfId="16082"/>
    <cellStyle name="Normal 31 4 86 7" xfId="16083"/>
    <cellStyle name="Normal 31 4 87" xfId="16084"/>
    <cellStyle name="Normal 31 4 87 2" xfId="16085"/>
    <cellStyle name="Normal 31 4 87 2 2" xfId="16086"/>
    <cellStyle name="Normal 31 4 87 2 2 2" xfId="16087"/>
    <cellStyle name="Normal 31 4 87 2 3" xfId="16088"/>
    <cellStyle name="Normal 31 4 87 3" xfId="16089"/>
    <cellStyle name="Normal 31 4 87 3 2" xfId="16090"/>
    <cellStyle name="Normal 31 4 87 4" xfId="16091"/>
    <cellStyle name="Normal 31 4 87 5" xfId="16092"/>
    <cellStyle name="Normal 31 4 87 6" xfId="16093"/>
    <cellStyle name="Normal 31 4 87 7" xfId="16094"/>
    <cellStyle name="Normal 31 4 88" xfId="16095"/>
    <cellStyle name="Normal 31 4 88 2" xfId="16096"/>
    <cellStyle name="Normal 31 4 88 2 2" xfId="16097"/>
    <cellStyle name="Normal 31 4 88 2 2 2" xfId="16098"/>
    <cellStyle name="Normal 31 4 88 2 3" xfId="16099"/>
    <cellStyle name="Normal 31 4 88 3" xfId="16100"/>
    <cellStyle name="Normal 31 4 88 3 2" xfId="16101"/>
    <cellStyle name="Normal 31 4 88 4" xfId="16102"/>
    <cellStyle name="Normal 31 4 88 5" xfId="16103"/>
    <cellStyle name="Normal 31 4 88 6" xfId="16104"/>
    <cellStyle name="Normal 31 4 88 7" xfId="16105"/>
    <cellStyle name="Normal 31 4 89" xfId="16106"/>
    <cellStyle name="Normal 31 4 89 2" xfId="16107"/>
    <cellStyle name="Normal 31 4 89 2 2" xfId="16108"/>
    <cellStyle name="Normal 31 4 89 2 2 2" xfId="16109"/>
    <cellStyle name="Normal 31 4 89 2 3" xfId="16110"/>
    <cellStyle name="Normal 31 4 89 3" xfId="16111"/>
    <cellStyle name="Normal 31 4 89 3 2" xfId="16112"/>
    <cellStyle name="Normal 31 4 89 4" xfId="16113"/>
    <cellStyle name="Normal 31 4 89 5" xfId="16114"/>
    <cellStyle name="Normal 31 4 89 6" xfId="16115"/>
    <cellStyle name="Normal 31 4 89 7" xfId="16116"/>
    <cellStyle name="Normal 31 4 9" xfId="16117"/>
    <cellStyle name="Normal 31 4 9 10" xfId="16118"/>
    <cellStyle name="Normal 31 4 9 10 2" xfId="16119"/>
    <cellStyle name="Normal 31 4 9 10 2 2" xfId="16120"/>
    <cellStyle name="Normal 31 4 9 10 2 2 2" xfId="16121"/>
    <cellStyle name="Normal 31 4 9 10 2 3" xfId="16122"/>
    <cellStyle name="Normal 31 4 9 10 3" xfId="16123"/>
    <cellStyle name="Normal 31 4 9 10 3 2" xfId="16124"/>
    <cellStyle name="Normal 31 4 9 10 4" xfId="16125"/>
    <cellStyle name="Normal 31 4 9 10 5" xfId="16126"/>
    <cellStyle name="Normal 31 4 9 10 6" xfId="16127"/>
    <cellStyle name="Normal 31 4 9 10 7" xfId="16128"/>
    <cellStyle name="Normal 31 4 9 11" xfId="16129"/>
    <cellStyle name="Normal 31 4 9 11 2" xfId="16130"/>
    <cellStyle name="Normal 31 4 9 11 2 2" xfId="16131"/>
    <cellStyle name="Normal 31 4 9 11 2 2 2" xfId="16132"/>
    <cellStyle name="Normal 31 4 9 11 2 3" xfId="16133"/>
    <cellStyle name="Normal 31 4 9 11 3" xfId="16134"/>
    <cellStyle name="Normal 31 4 9 11 3 2" xfId="16135"/>
    <cellStyle name="Normal 31 4 9 11 4" xfId="16136"/>
    <cellStyle name="Normal 31 4 9 11 5" xfId="16137"/>
    <cellStyle name="Normal 31 4 9 11 6" xfId="16138"/>
    <cellStyle name="Normal 31 4 9 11 7" xfId="16139"/>
    <cellStyle name="Normal 31 4 9 12" xfId="16140"/>
    <cellStyle name="Normal 31 4 9 12 2" xfId="16141"/>
    <cellStyle name="Normal 31 4 9 12 2 2" xfId="16142"/>
    <cellStyle name="Normal 31 4 9 12 2 2 2" xfId="16143"/>
    <cellStyle name="Normal 31 4 9 12 2 3" xfId="16144"/>
    <cellStyle name="Normal 31 4 9 12 3" xfId="16145"/>
    <cellStyle name="Normal 31 4 9 12 3 2" xfId="16146"/>
    <cellStyle name="Normal 31 4 9 12 4" xfId="16147"/>
    <cellStyle name="Normal 31 4 9 12 5" xfId="16148"/>
    <cellStyle name="Normal 31 4 9 12 6" xfId="16149"/>
    <cellStyle name="Normal 31 4 9 12 7" xfId="16150"/>
    <cellStyle name="Normal 31 4 9 13" xfId="16151"/>
    <cellStyle name="Normal 31 4 9 13 2" xfId="16152"/>
    <cellStyle name="Normal 31 4 9 13 2 2" xfId="16153"/>
    <cellStyle name="Normal 31 4 9 13 3" xfId="16154"/>
    <cellStyle name="Normal 31 4 9 14" xfId="16155"/>
    <cellStyle name="Normal 31 4 9 14 2" xfId="16156"/>
    <cellStyle name="Normal 31 4 9 15" xfId="16157"/>
    <cellStyle name="Normal 31 4 9 16" xfId="16158"/>
    <cellStyle name="Normal 31 4 9 17" xfId="16159"/>
    <cellStyle name="Normal 31 4 9 18" xfId="16160"/>
    <cellStyle name="Normal 31 4 9 2" xfId="16161"/>
    <cellStyle name="Normal 31 4 9 2 2" xfId="16162"/>
    <cellStyle name="Normal 31 4 9 2 2 2" xfId="16163"/>
    <cellStyle name="Normal 31 4 9 2 2 2 2" xfId="16164"/>
    <cellStyle name="Normal 31 4 9 2 2 3" xfId="16165"/>
    <cellStyle name="Normal 31 4 9 2 3" xfId="16166"/>
    <cellStyle name="Normal 31 4 9 2 3 2" xfId="16167"/>
    <cellStyle name="Normal 31 4 9 2 4" xfId="16168"/>
    <cellStyle name="Normal 31 4 9 2 5" xfId="16169"/>
    <cellStyle name="Normal 31 4 9 2 6" xfId="16170"/>
    <cellStyle name="Normal 31 4 9 2 7" xfId="16171"/>
    <cellStyle name="Normal 31 4 9 3" xfId="16172"/>
    <cellStyle name="Normal 31 4 9 3 2" xfId="16173"/>
    <cellStyle name="Normal 31 4 9 3 2 2" xfId="16174"/>
    <cellStyle name="Normal 31 4 9 3 2 2 2" xfId="16175"/>
    <cellStyle name="Normal 31 4 9 3 2 3" xfId="16176"/>
    <cellStyle name="Normal 31 4 9 3 3" xfId="16177"/>
    <cellStyle name="Normal 31 4 9 3 3 2" xfId="16178"/>
    <cellStyle name="Normal 31 4 9 3 4" xfId="16179"/>
    <cellStyle name="Normal 31 4 9 3 5" xfId="16180"/>
    <cellStyle name="Normal 31 4 9 3 6" xfId="16181"/>
    <cellStyle name="Normal 31 4 9 3 7" xfId="16182"/>
    <cellStyle name="Normal 31 4 9 4" xfId="16183"/>
    <cellStyle name="Normal 31 4 9 4 2" xfId="16184"/>
    <cellStyle name="Normal 31 4 9 4 2 2" xfId="16185"/>
    <cellStyle name="Normal 31 4 9 4 2 2 2" xfId="16186"/>
    <cellStyle name="Normal 31 4 9 4 2 3" xfId="16187"/>
    <cellStyle name="Normal 31 4 9 4 3" xfId="16188"/>
    <cellStyle name="Normal 31 4 9 4 3 2" xfId="16189"/>
    <cellStyle name="Normal 31 4 9 4 4" xfId="16190"/>
    <cellStyle name="Normal 31 4 9 4 5" xfId="16191"/>
    <cellStyle name="Normal 31 4 9 4 6" xfId="16192"/>
    <cellStyle name="Normal 31 4 9 4 7" xfId="16193"/>
    <cellStyle name="Normal 31 4 9 5" xfId="16194"/>
    <cellStyle name="Normal 31 4 9 5 2" xfId="16195"/>
    <cellStyle name="Normal 31 4 9 5 2 2" xfId="16196"/>
    <cellStyle name="Normal 31 4 9 5 2 2 2" xfId="16197"/>
    <cellStyle name="Normal 31 4 9 5 2 3" xfId="16198"/>
    <cellStyle name="Normal 31 4 9 5 3" xfId="16199"/>
    <cellStyle name="Normal 31 4 9 5 3 2" xfId="16200"/>
    <cellStyle name="Normal 31 4 9 5 4" xfId="16201"/>
    <cellStyle name="Normal 31 4 9 5 5" xfId="16202"/>
    <cellStyle name="Normal 31 4 9 5 6" xfId="16203"/>
    <cellStyle name="Normal 31 4 9 5 7" xfId="16204"/>
    <cellStyle name="Normal 31 4 9 6" xfId="16205"/>
    <cellStyle name="Normal 31 4 9 6 2" xfId="16206"/>
    <cellStyle name="Normal 31 4 9 6 2 2" xfId="16207"/>
    <cellStyle name="Normal 31 4 9 6 2 2 2" xfId="16208"/>
    <cellStyle name="Normal 31 4 9 6 2 3" xfId="16209"/>
    <cellStyle name="Normal 31 4 9 6 3" xfId="16210"/>
    <cellStyle name="Normal 31 4 9 6 3 2" xfId="16211"/>
    <cellStyle name="Normal 31 4 9 6 4" xfId="16212"/>
    <cellStyle name="Normal 31 4 9 6 5" xfId="16213"/>
    <cellStyle name="Normal 31 4 9 6 6" xfId="16214"/>
    <cellStyle name="Normal 31 4 9 6 7" xfId="16215"/>
    <cellStyle name="Normal 31 4 9 7" xfId="16216"/>
    <cellStyle name="Normal 31 4 9 7 2" xfId="16217"/>
    <cellStyle name="Normal 31 4 9 7 2 2" xfId="16218"/>
    <cellStyle name="Normal 31 4 9 7 2 2 2" xfId="16219"/>
    <cellStyle name="Normal 31 4 9 7 2 3" xfId="16220"/>
    <cellStyle name="Normal 31 4 9 7 3" xfId="16221"/>
    <cellStyle name="Normal 31 4 9 7 3 2" xfId="16222"/>
    <cellStyle name="Normal 31 4 9 7 4" xfId="16223"/>
    <cellStyle name="Normal 31 4 9 7 5" xfId="16224"/>
    <cellStyle name="Normal 31 4 9 7 6" xfId="16225"/>
    <cellStyle name="Normal 31 4 9 7 7" xfId="16226"/>
    <cellStyle name="Normal 31 4 9 8" xfId="16227"/>
    <cellStyle name="Normal 31 4 9 8 2" xfId="16228"/>
    <cellStyle name="Normal 31 4 9 8 2 2" xfId="16229"/>
    <cellStyle name="Normal 31 4 9 8 2 2 2" xfId="16230"/>
    <cellStyle name="Normal 31 4 9 8 2 3" xfId="16231"/>
    <cellStyle name="Normal 31 4 9 8 3" xfId="16232"/>
    <cellStyle name="Normal 31 4 9 8 3 2" xfId="16233"/>
    <cellStyle name="Normal 31 4 9 8 4" xfId="16234"/>
    <cellStyle name="Normal 31 4 9 8 5" xfId="16235"/>
    <cellStyle name="Normal 31 4 9 8 6" xfId="16236"/>
    <cellStyle name="Normal 31 4 9 8 7" xfId="16237"/>
    <cellStyle name="Normal 31 4 9 9" xfId="16238"/>
    <cellStyle name="Normal 31 4 9 9 2" xfId="16239"/>
    <cellStyle name="Normal 31 4 9 9 2 2" xfId="16240"/>
    <cellStyle name="Normal 31 4 9 9 2 2 2" xfId="16241"/>
    <cellStyle name="Normal 31 4 9 9 2 3" xfId="16242"/>
    <cellStyle name="Normal 31 4 9 9 3" xfId="16243"/>
    <cellStyle name="Normal 31 4 9 9 3 2" xfId="16244"/>
    <cellStyle name="Normal 31 4 9 9 4" xfId="16245"/>
    <cellStyle name="Normal 31 4 9 9 5" xfId="16246"/>
    <cellStyle name="Normal 31 4 9 9 6" xfId="16247"/>
    <cellStyle name="Normal 31 4 9 9 7" xfId="16248"/>
    <cellStyle name="Normal 31 4 90" xfId="16249"/>
    <cellStyle name="Normal 31 4 90 2" xfId="16250"/>
    <cellStyle name="Normal 31 4 90 2 2" xfId="16251"/>
    <cellStyle name="Normal 31 4 90 2 2 2" xfId="16252"/>
    <cellStyle name="Normal 31 4 90 2 3" xfId="16253"/>
    <cellStyle name="Normal 31 4 90 3" xfId="16254"/>
    <cellStyle name="Normal 31 4 90 3 2" xfId="16255"/>
    <cellStyle name="Normal 31 4 90 4" xfId="16256"/>
    <cellStyle name="Normal 31 4 90 5" xfId="16257"/>
    <cellStyle name="Normal 31 4 90 6" xfId="16258"/>
    <cellStyle name="Normal 31 4 90 7" xfId="16259"/>
    <cellStyle name="Normal 31 4 91" xfId="16260"/>
    <cellStyle name="Normal 31 4 91 2" xfId="16261"/>
    <cellStyle name="Normal 31 4 91 2 2" xfId="16262"/>
    <cellStyle name="Normal 31 4 91 2 2 2" xfId="16263"/>
    <cellStyle name="Normal 31 4 91 2 3" xfId="16264"/>
    <cellStyle name="Normal 31 4 91 3" xfId="16265"/>
    <cellStyle name="Normal 31 4 91 3 2" xfId="16266"/>
    <cellStyle name="Normal 31 4 91 4" xfId="16267"/>
    <cellStyle name="Normal 31 4 91 5" xfId="16268"/>
    <cellStyle name="Normal 31 4 91 6" xfId="16269"/>
    <cellStyle name="Normal 31 4 91 7" xfId="16270"/>
    <cellStyle name="Normal 31 4 92" xfId="16271"/>
    <cellStyle name="Normal 31 4 92 2" xfId="16272"/>
    <cellStyle name="Normal 31 4 92 2 2" xfId="16273"/>
    <cellStyle name="Normal 31 4 92 2 2 2" xfId="16274"/>
    <cellStyle name="Normal 31 4 92 2 3" xfId="16275"/>
    <cellStyle name="Normal 31 4 92 3" xfId="16276"/>
    <cellStyle name="Normal 31 4 92 3 2" xfId="16277"/>
    <cellStyle name="Normal 31 4 92 4" xfId="16278"/>
    <cellStyle name="Normal 31 4 92 5" xfId="16279"/>
    <cellStyle name="Normal 31 4 92 6" xfId="16280"/>
    <cellStyle name="Normal 31 4 92 7" xfId="16281"/>
    <cellStyle name="Normal 31 4 93" xfId="16282"/>
    <cellStyle name="Normal 31 4 93 2" xfId="16283"/>
    <cellStyle name="Normal 31 4 93 2 2" xfId="16284"/>
    <cellStyle name="Normal 31 4 93 2 2 2" xfId="16285"/>
    <cellStyle name="Normal 31 4 93 2 3" xfId="16286"/>
    <cellStyle name="Normal 31 4 93 3" xfId="16287"/>
    <cellStyle name="Normal 31 4 93 3 2" xfId="16288"/>
    <cellStyle name="Normal 31 4 93 4" xfId="16289"/>
    <cellStyle name="Normal 31 4 93 5" xfId="16290"/>
    <cellStyle name="Normal 31 4 93 6" xfId="16291"/>
    <cellStyle name="Normal 31 4 93 7" xfId="16292"/>
    <cellStyle name="Normal 31 4 94" xfId="16293"/>
    <cellStyle name="Normal 31 4 94 2" xfId="16294"/>
    <cellStyle name="Normal 31 4 94 2 2" xfId="16295"/>
    <cellStyle name="Normal 31 4 94 2 2 2" xfId="16296"/>
    <cellStyle name="Normal 31 4 94 2 3" xfId="16297"/>
    <cellStyle name="Normal 31 4 94 3" xfId="16298"/>
    <cellStyle name="Normal 31 4 94 3 2" xfId="16299"/>
    <cellStyle name="Normal 31 4 94 4" xfId="16300"/>
    <cellStyle name="Normal 31 4 94 5" xfId="16301"/>
    <cellStyle name="Normal 31 4 94 6" xfId="16302"/>
    <cellStyle name="Normal 31 4 94 7" xfId="16303"/>
    <cellStyle name="Normal 31 4 95" xfId="16304"/>
    <cellStyle name="Normal 31 4 95 2" xfId="16305"/>
    <cellStyle name="Normal 31 4 95 2 2" xfId="16306"/>
    <cellStyle name="Normal 31 4 95 2 2 2" xfId="16307"/>
    <cellStyle name="Normal 31 4 95 2 3" xfId="16308"/>
    <cellStyle name="Normal 31 4 95 3" xfId="16309"/>
    <cellStyle name="Normal 31 4 95 3 2" xfId="16310"/>
    <cellStyle name="Normal 31 4 95 4" xfId="16311"/>
    <cellStyle name="Normal 31 4 95 5" xfId="16312"/>
    <cellStyle name="Normal 31 4 95 6" xfId="16313"/>
    <cellStyle name="Normal 31 4 95 7" xfId="16314"/>
    <cellStyle name="Normal 31 4 96" xfId="16315"/>
    <cellStyle name="Normal 31 4 96 2" xfId="16316"/>
    <cellStyle name="Normal 31 4 96 2 2" xfId="16317"/>
    <cellStyle name="Normal 31 4 96 2 2 2" xfId="16318"/>
    <cellStyle name="Normal 31 4 96 2 3" xfId="16319"/>
    <cellStyle name="Normal 31 4 96 3" xfId="16320"/>
    <cellStyle name="Normal 31 4 96 3 2" xfId="16321"/>
    <cellStyle name="Normal 31 4 96 4" xfId="16322"/>
    <cellStyle name="Normal 31 4 96 5" xfId="16323"/>
    <cellStyle name="Normal 31 4 96 6" xfId="16324"/>
    <cellStyle name="Normal 31 4 96 7" xfId="16325"/>
    <cellStyle name="Normal 31 4 97" xfId="16326"/>
    <cellStyle name="Normal 31 4 97 2" xfId="16327"/>
    <cellStyle name="Normal 31 4 97 2 2" xfId="16328"/>
    <cellStyle name="Normal 31 4 97 2 2 2" xfId="16329"/>
    <cellStyle name="Normal 31 4 97 2 3" xfId="16330"/>
    <cellStyle name="Normal 31 4 97 3" xfId="16331"/>
    <cellStyle name="Normal 31 4 97 3 2" xfId="16332"/>
    <cellStyle name="Normal 31 4 97 4" xfId="16333"/>
    <cellStyle name="Normal 31 4 97 5" xfId="16334"/>
    <cellStyle name="Normal 31 4 97 6" xfId="16335"/>
    <cellStyle name="Normal 31 4 97 7" xfId="16336"/>
    <cellStyle name="Normal 31 4 98" xfId="16337"/>
    <cellStyle name="Normal 31 4 98 2" xfId="16338"/>
    <cellStyle name="Normal 31 4 98 2 2" xfId="16339"/>
    <cellStyle name="Normal 31 4 98 3" xfId="16340"/>
    <cellStyle name="Normal 31 4 99" xfId="16341"/>
    <cellStyle name="Normal 31 4 99 2" xfId="16342"/>
    <cellStyle name="Normal 31 40" xfId="16343"/>
    <cellStyle name="Normal 31 40 2" xfId="16344"/>
    <cellStyle name="Normal 31 40 2 2" xfId="16345"/>
    <cellStyle name="Normal 31 40 2 2 2" xfId="16346"/>
    <cellStyle name="Normal 31 40 2 3" xfId="16347"/>
    <cellStyle name="Normal 31 40 3" xfId="16348"/>
    <cellStyle name="Normal 31 40 3 2" xfId="16349"/>
    <cellStyle name="Normal 31 40 4" xfId="16350"/>
    <cellStyle name="Normal 31 40 5" xfId="16351"/>
    <cellStyle name="Normal 31 40 6" xfId="16352"/>
    <cellStyle name="Normal 31 40 7" xfId="16353"/>
    <cellStyle name="Normal 31 41" xfId="16354"/>
    <cellStyle name="Normal 31 41 2" xfId="16355"/>
    <cellStyle name="Normal 31 41 2 2" xfId="16356"/>
    <cellStyle name="Normal 31 41 2 2 2" xfId="16357"/>
    <cellStyle name="Normal 31 41 2 3" xfId="16358"/>
    <cellStyle name="Normal 31 41 3" xfId="16359"/>
    <cellStyle name="Normal 31 41 3 2" xfId="16360"/>
    <cellStyle name="Normal 31 41 4" xfId="16361"/>
    <cellStyle name="Normal 31 41 5" xfId="16362"/>
    <cellStyle name="Normal 31 41 6" xfId="16363"/>
    <cellStyle name="Normal 31 41 7" xfId="16364"/>
    <cellStyle name="Normal 31 42" xfId="16365"/>
    <cellStyle name="Normal 31 42 2" xfId="16366"/>
    <cellStyle name="Normal 31 42 2 2" xfId="16367"/>
    <cellStyle name="Normal 31 42 2 2 2" xfId="16368"/>
    <cellStyle name="Normal 31 42 2 3" xfId="16369"/>
    <cellStyle name="Normal 31 42 3" xfId="16370"/>
    <cellStyle name="Normal 31 42 3 2" xfId="16371"/>
    <cellStyle name="Normal 31 42 4" xfId="16372"/>
    <cellStyle name="Normal 31 42 5" xfId="16373"/>
    <cellStyle name="Normal 31 42 6" xfId="16374"/>
    <cellStyle name="Normal 31 42 7" xfId="16375"/>
    <cellStyle name="Normal 31 43" xfId="16376"/>
    <cellStyle name="Normal 31 43 2" xfId="16377"/>
    <cellStyle name="Normal 31 43 2 2" xfId="16378"/>
    <cellStyle name="Normal 31 43 2 2 2" xfId="16379"/>
    <cellStyle name="Normal 31 43 2 3" xfId="16380"/>
    <cellStyle name="Normal 31 43 3" xfId="16381"/>
    <cellStyle name="Normal 31 43 3 2" xfId="16382"/>
    <cellStyle name="Normal 31 43 4" xfId="16383"/>
    <cellStyle name="Normal 31 43 5" xfId="16384"/>
    <cellStyle name="Normal 31 43 6" xfId="16385"/>
    <cellStyle name="Normal 31 43 7" xfId="16386"/>
    <cellStyle name="Normal 31 44" xfId="16387"/>
    <cellStyle name="Normal 31 44 2" xfId="16388"/>
    <cellStyle name="Normal 31 44 2 2" xfId="16389"/>
    <cellStyle name="Normal 31 44 2 2 2" xfId="16390"/>
    <cellStyle name="Normal 31 44 2 3" xfId="16391"/>
    <cellStyle name="Normal 31 44 3" xfId="16392"/>
    <cellStyle name="Normal 31 44 3 2" xfId="16393"/>
    <cellStyle name="Normal 31 44 4" xfId="16394"/>
    <cellStyle name="Normal 31 44 5" xfId="16395"/>
    <cellStyle name="Normal 31 44 6" xfId="16396"/>
    <cellStyle name="Normal 31 44 7" xfId="16397"/>
    <cellStyle name="Normal 31 45" xfId="16398"/>
    <cellStyle name="Normal 31 45 2" xfId="16399"/>
    <cellStyle name="Normal 31 45 2 2" xfId="16400"/>
    <cellStyle name="Normal 31 45 2 2 2" xfId="16401"/>
    <cellStyle name="Normal 31 45 2 3" xfId="16402"/>
    <cellStyle name="Normal 31 45 3" xfId="16403"/>
    <cellStyle name="Normal 31 45 3 2" xfId="16404"/>
    <cellStyle name="Normal 31 45 4" xfId="16405"/>
    <cellStyle name="Normal 31 45 5" xfId="16406"/>
    <cellStyle name="Normal 31 45 6" xfId="16407"/>
    <cellStyle name="Normal 31 45 7" xfId="16408"/>
    <cellStyle name="Normal 31 46" xfId="16409"/>
    <cellStyle name="Normal 31 46 2" xfId="16410"/>
    <cellStyle name="Normal 31 46 2 2" xfId="16411"/>
    <cellStyle name="Normal 31 46 2 2 2" xfId="16412"/>
    <cellStyle name="Normal 31 46 2 3" xfId="16413"/>
    <cellStyle name="Normal 31 46 3" xfId="16414"/>
    <cellStyle name="Normal 31 46 3 2" xfId="16415"/>
    <cellStyle name="Normal 31 46 4" xfId="16416"/>
    <cellStyle name="Normal 31 46 5" xfId="16417"/>
    <cellStyle name="Normal 31 46 6" xfId="16418"/>
    <cellStyle name="Normal 31 46 7" xfId="16419"/>
    <cellStyle name="Normal 31 47" xfId="16420"/>
    <cellStyle name="Normal 31 47 2" xfId="16421"/>
    <cellStyle name="Normal 31 47 2 2" xfId="16422"/>
    <cellStyle name="Normal 31 47 2 2 2" xfId="16423"/>
    <cellStyle name="Normal 31 47 2 3" xfId="16424"/>
    <cellStyle name="Normal 31 47 3" xfId="16425"/>
    <cellStyle name="Normal 31 47 3 2" xfId="16426"/>
    <cellStyle name="Normal 31 47 4" xfId="16427"/>
    <cellStyle name="Normal 31 47 5" xfId="16428"/>
    <cellStyle name="Normal 31 47 6" xfId="16429"/>
    <cellStyle name="Normal 31 47 7" xfId="16430"/>
    <cellStyle name="Normal 31 48" xfId="16431"/>
    <cellStyle name="Normal 31 48 2" xfId="16432"/>
    <cellStyle name="Normal 31 48 2 2" xfId="16433"/>
    <cellStyle name="Normal 31 48 2 2 2" xfId="16434"/>
    <cellStyle name="Normal 31 48 2 3" xfId="16435"/>
    <cellStyle name="Normal 31 48 3" xfId="16436"/>
    <cellStyle name="Normal 31 48 3 2" xfId="16437"/>
    <cellStyle name="Normal 31 48 4" xfId="16438"/>
    <cellStyle name="Normal 31 48 5" xfId="16439"/>
    <cellStyle name="Normal 31 48 6" xfId="16440"/>
    <cellStyle name="Normal 31 48 7" xfId="16441"/>
    <cellStyle name="Normal 31 49" xfId="16442"/>
    <cellStyle name="Normal 31 49 2" xfId="16443"/>
    <cellStyle name="Normal 31 49 2 2" xfId="16444"/>
    <cellStyle name="Normal 31 49 2 2 2" xfId="16445"/>
    <cellStyle name="Normal 31 49 2 3" xfId="16446"/>
    <cellStyle name="Normal 31 49 3" xfId="16447"/>
    <cellStyle name="Normal 31 49 3 2" xfId="16448"/>
    <cellStyle name="Normal 31 49 4" xfId="16449"/>
    <cellStyle name="Normal 31 49 5" xfId="16450"/>
    <cellStyle name="Normal 31 49 6" xfId="16451"/>
    <cellStyle name="Normal 31 49 7" xfId="16452"/>
    <cellStyle name="Normal 31 5" xfId="16453"/>
    <cellStyle name="Normal 31 5 10" xfId="16454"/>
    <cellStyle name="Normal 31 5 11" xfId="16455"/>
    <cellStyle name="Normal 31 5 12" xfId="16456"/>
    <cellStyle name="Normal 31 5 13" xfId="16457"/>
    <cellStyle name="Normal 31 5 13 2" xfId="16458"/>
    <cellStyle name="Normal 31 5 14" xfId="16459"/>
    <cellStyle name="Normal 31 5 2" xfId="16460"/>
    <cellStyle name="Normal 31 5 2 2" xfId="16461"/>
    <cellStyle name="Normal 31 5 2 3" xfId="16462"/>
    <cellStyle name="Normal 31 5 2 3 2" xfId="16463"/>
    <cellStyle name="Normal 31 5 2 3 2 2" xfId="16464"/>
    <cellStyle name="Normal 31 5 2 3 3" xfId="16465"/>
    <cellStyle name="Normal 31 5 2 4" xfId="16466"/>
    <cellStyle name="Normal 31 5 2 4 2" xfId="16467"/>
    <cellStyle name="Normal 31 5 2 5" xfId="16468"/>
    <cellStyle name="Normal 31 5 2 6" xfId="16469"/>
    <cellStyle name="Normal 31 5 2 7" xfId="16470"/>
    <cellStyle name="Normal 31 5 2 8" xfId="16471"/>
    <cellStyle name="Normal 31 5 3" xfId="16472"/>
    <cellStyle name="Normal 31 5 4" xfId="16473"/>
    <cellStyle name="Normal 31 5 5" xfId="16474"/>
    <cellStyle name="Normal 31 5 6" xfId="16475"/>
    <cellStyle name="Normal 31 5 7" xfId="16476"/>
    <cellStyle name="Normal 31 5 8" xfId="16477"/>
    <cellStyle name="Normal 31 5 9" xfId="16478"/>
    <cellStyle name="Normal 31 50" xfId="16479"/>
    <cellStyle name="Normal 31 50 2" xfId="16480"/>
    <cellStyle name="Normal 31 50 2 2" xfId="16481"/>
    <cellStyle name="Normal 31 50 2 2 2" xfId="16482"/>
    <cellStyle name="Normal 31 50 2 3" xfId="16483"/>
    <cellStyle name="Normal 31 50 3" xfId="16484"/>
    <cellStyle name="Normal 31 50 3 2" xfId="16485"/>
    <cellStyle name="Normal 31 50 4" xfId="16486"/>
    <cellStyle name="Normal 31 50 5" xfId="16487"/>
    <cellStyle name="Normal 31 50 6" xfId="16488"/>
    <cellStyle name="Normal 31 50 7" xfId="16489"/>
    <cellStyle name="Normal 31 51" xfId="16490"/>
    <cellStyle name="Normal 31 51 2" xfId="16491"/>
    <cellStyle name="Normal 31 51 2 2" xfId="16492"/>
    <cellStyle name="Normal 31 51 2 2 2" xfId="16493"/>
    <cellStyle name="Normal 31 51 2 3" xfId="16494"/>
    <cellStyle name="Normal 31 51 3" xfId="16495"/>
    <cellStyle name="Normal 31 51 3 2" xfId="16496"/>
    <cellStyle name="Normal 31 51 4" xfId="16497"/>
    <cellStyle name="Normal 31 51 5" xfId="16498"/>
    <cellStyle name="Normal 31 51 6" xfId="16499"/>
    <cellStyle name="Normal 31 51 7" xfId="16500"/>
    <cellStyle name="Normal 31 52" xfId="16501"/>
    <cellStyle name="Normal 31 52 2" xfId="16502"/>
    <cellStyle name="Normal 31 52 2 2" xfId="16503"/>
    <cellStyle name="Normal 31 52 2 2 2" xfId="16504"/>
    <cellStyle name="Normal 31 52 2 3" xfId="16505"/>
    <cellStyle name="Normal 31 52 3" xfId="16506"/>
    <cellStyle name="Normal 31 52 3 2" xfId="16507"/>
    <cellStyle name="Normal 31 52 4" xfId="16508"/>
    <cellStyle name="Normal 31 52 5" xfId="16509"/>
    <cellStyle name="Normal 31 52 6" xfId="16510"/>
    <cellStyle name="Normal 31 52 7" xfId="16511"/>
    <cellStyle name="Normal 31 53" xfId="16512"/>
    <cellStyle name="Normal 31 53 2" xfId="16513"/>
    <cellStyle name="Normal 31 53 2 2" xfId="16514"/>
    <cellStyle name="Normal 31 53 2 2 2" xfId="16515"/>
    <cellStyle name="Normal 31 53 2 3" xfId="16516"/>
    <cellStyle name="Normal 31 53 3" xfId="16517"/>
    <cellStyle name="Normal 31 53 3 2" xfId="16518"/>
    <cellStyle name="Normal 31 53 4" xfId="16519"/>
    <cellStyle name="Normal 31 53 5" xfId="16520"/>
    <cellStyle name="Normal 31 53 6" xfId="16521"/>
    <cellStyle name="Normal 31 53 7" xfId="16522"/>
    <cellStyle name="Normal 31 54" xfId="16523"/>
    <cellStyle name="Normal 31 54 2" xfId="16524"/>
    <cellStyle name="Normal 31 54 2 2" xfId="16525"/>
    <cellStyle name="Normal 31 54 2 2 2" xfId="16526"/>
    <cellStyle name="Normal 31 54 2 3" xfId="16527"/>
    <cellStyle name="Normal 31 54 3" xfId="16528"/>
    <cellStyle name="Normal 31 54 3 2" xfId="16529"/>
    <cellStyle name="Normal 31 54 4" xfId="16530"/>
    <cellStyle name="Normal 31 54 5" xfId="16531"/>
    <cellStyle name="Normal 31 54 6" xfId="16532"/>
    <cellStyle name="Normal 31 54 7" xfId="16533"/>
    <cellStyle name="Normal 31 55" xfId="16534"/>
    <cellStyle name="Normal 31 55 2" xfId="16535"/>
    <cellStyle name="Normal 31 55 2 2" xfId="16536"/>
    <cellStyle name="Normal 31 55 2 2 2" xfId="16537"/>
    <cellStyle name="Normal 31 55 2 3" xfId="16538"/>
    <cellStyle name="Normal 31 55 3" xfId="16539"/>
    <cellStyle name="Normal 31 55 3 2" xfId="16540"/>
    <cellStyle name="Normal 31 55 4" xfId="16541"/>
    <cellStyle name="Normal 31 55 5" xfId="16542"/>
    <cellStyle name="Normal 31 55 6" xfId="16543"/>
    <cellStyle name="Normal 31 55 7" xfId="16544"/>
    <cellStyle name="Normal 31 56" xfId="16545"/>
    <cellStyle name="Normal 31 56 2" xfId="16546"/>
    <cellStyle name="Normal 31 56 2 2" xfId="16547"/>
    <cellStyle name="Normal 31 56 2 2 2" xfId="16548"/>
    <cellStyle name="Normal 31 56 2 3" xfId="16549"/>
    <cellStyle name="Normal 31 56 3" xfId="16550"/>
    <cellStyle name="Normal 31 56 3 2" xfId="16551"/>
    <cellStyle name="Normal 31 56 4" xfId="16552"/>
    <cellStyle name="Normal 31 56 5" xfId="16553"/>
    <cellStyle name="Normal 31 56 6" xfId="16554"/>
    <cellStyle name="Normal 31 56 7" xfId="16555"/>
    <cellStyle name="Normal 31 57" xfId="16556"/>
    <cellStyle name="Normal 31 57 2" xfId="16557"/>
    <cellStyle name="Normal 31 57 2 2" xfId="16558"/>
    <cellStyle name="Normal 31 57 2 2 2" xfId="16559"/>
    <cellStyle name="Normal 31 57 2 3" xfId="16560"/>
    <cellStyle name="Normal 31 57 3" xfId="16561"/>
    <cellStyle name="Normal 31 57 3 2" xfId="16562"/>
    <cellStyle name="Normal 31 57 4" xfId="16563"/>
    <cellStyle name="Normal 31 57 5" xfId="16564"/>
    <cellStyle name="Normal 31 57 6" xfId="16565"/>
    <cellStyle name="Normal 31 57 7" xfId="16566"/>
    <cellStyle name="Normal 31 58" xfId="16567"/>
    <cellStyle name="Normal 31 58 2" xfId="16568"/>
    <cellStyle name="Normal 31 58 2 2" xfId="16569"/>
    <cellStyle name="Normal 31 58 2 2 2" xfId="16570"/>
    <cellStyle name="Normal 31 58 2 3" xfId="16571"/>
    <cellStyle name="Normal 31 58 3" xfId="16572"/>
    <cellStyle name="Normal 31 58 3 2" xfId="16573"/>
    <cellStyle name="Normal 31 58 4" xfId="16574"/>
    <cellStyle name="Normal 31 58 5" xfId="16575"/>
    <cellStyle name="Normal 31 58 6" xfId="16576"/>
    <cellStyle name="Normal 31 58 7" xfId="16577"/>
    <cellStyle name="Normal 31 59" xfId="16578"/>
    <cellStyle name="Normal 31 59 2" xfId="16579"/>
    <cellStyle name="Normal 31 59 2 2" xfId="16580"/>
    <cellStyle name="Normal 31 59 2 2 2" xfId="16581"/>
    <cellStyle name="Normal 31 59 2 3" xfId="16582"/>
    <cellStyle name="Normal 31 59 3" xfId="16583"/>
    <cellStyle name="Normal 31 59 3 2" xfId="16584"/>
    <cellStyle name="Normal 31 59 4" xfId="16585"/>
    <cellStyle name="Normal 31 59 5" xfId="16586"/>
    <cellStyle name="Normal 31 59 6" xfId="16587"/>
    <cellStyle name="Normal 31 59 7" xfId="16588"/>
    <cellStyle name="Normal 31 6" xfId="16589"/>
    <cellStyle name="Normal 31 6 10" xfId="16590"/>
    <cellStyle name="Normal 31 6 11" xfId="16591"/>
    <cellStyle name="Normal 31 6 12" xfId="16592"/>
    <cellStyle name="Normal 31 6 13" xfId="16593"/>
    <cellStyle name="Normal 31 6 13 2" xfId="16594"/>
    <cellStyle name="Normal 31 6 14" xfId="16595"/>
    <cellStyle name="Normal 31 6 2" xfId="16596"/>
    <cellStyle name="Normal 31 6 2 2" xfId="16597"/>
    <cellStyle name="Normal 31 6 2 3" xfId="16598"/>
    <cellStyle name="Normal 31 6 2 3 2" xfId="16599"/>
    <cellStyle name="Normal 31 6 2 3 2 2" xfId="16600"/>
    <cellStyle name="Normal 31 6 2 3 3" xfId="16601"/>
    <cellStyle name="Normal 31 6 2 4" xfId="16602"/>
    <cellStyle name="Normal 31 6 2 4 2" xfId="16603"/>
    <cellStyle name="Normal 31 6 2 5" xfId="16604"/>
    <cellStyle name="Normal 31 6 2 6" xfId="16605"/>
    <cellStyle name="Normal 31 6 2 7" xfId="16606"/>
    <cellStyle name="Normal 31 6 2 8" xfId="16607"/>
    <cellStyle name="Normal 31 6 3" xfId="16608"/>
    <cellStyle name="Normal 31 6 4" xfId="16609"/>
    <cellStyle name="Normal 31 6 5" xfId="16610"/>
    <cellStyle name="Normal 31 6 6" xfId="16611"/>
    <cellStyle name="Normal 31 6 7" xfId="16612"/>
    <cellStyle name="Normal 31 6 8" xfId="16613"/>
    <cellStyle name="Normal 31 6 9" xfId="16614"/>
    <cellStyle name="Normal 31 60" xfId="16615"/>
    <cellStyle name="Normal 31 60 2" xfId="16616"/>
    <cellStyle name="Normal 31 60 2 2" xfId="16617"/>
    <cellStyle name="Normal 31 60 2 2 2" xfId="16618"/>
    <cellStyle name="Normal 31 60 2 3" xfId="16619"/>
    <cellStyle name="Normal 31 60 3" xfId="16620"/>
    <cellStyle name="Normal 31 60 3 2" xfId="16621"/>
    <cellStyle name="Normal 31 60 4" xfId="16622"/>
    <cellStyle name="Normal 31 60 5" xfId="16623"/>
    <cellStyle name="Normal 31 60 6" xfId="16624"/>
    <cellStyle name="Normal 31 60 7" xfId="16625"/>
    <cellStyle name="Normal 31 61" xfId="16626"/>
    <cellStyle name="Normal 31 61 2" xfId="16627"/>
    <cellStyle name="Normal 31 61 2 2" xfId="16628"/>
    <cellStyle name="Normal 31 61 2 2 2" xfId="16629"/>
    <cellStyle name="Normal 31 61 2 3" xfId="16630"/>
    <cellStyle name="Normal 31 61 3" xfId="16631"/>
    <cellStyle name="Normal 31 61 3 2" xfId="16632"/>
    <cellStyle name="Normal 31 61 4" xfId="16633"/>
    <cellStyle name="Normal 31 61 5" xfId="16634"/>
    <cellStyle name="Normal 31 61 6" xfId="16635"/>
    <cellStyle name="Normal 31 61 7" xfId="16636"/>
    <cellStyle name="Normal 31 62" xfId="16637"/>
    <cellStyle name="Normal 31 62 2" xfId="16638"/>
    <cellStyle name="Normal 31 62 2 2" xfId="16639"/>
    <cellStyle name="Normal 31 62 2 2 2" xfId="16640"/>
    <cellStyle name="Normal 31 62 2 3" xfId="16641"/>
    <cellStyle name="Normal 31 62 3" xfId="16642"/>
    <cellStyle name="Normal 31 62 3 2" xfId="16643"/>
    <cellStyle name="Normal 31 62 4" xfId="16644"/>
    <cellStyle name="Normal 31 62 5" xfId="16645"/>
    <cellStyle name="Normal 31 62 6" xfId="16646"/>
    <cellStyle name="Normal 31 62 7" xfId="16647"/>
    <cellStyle name="Normal 31 63" xfId="16648"/>
    <cellStyle name="Normal 31 63 2" xfId="16649"/>
    <cellStyle name="Normal 31 63 2 2" xfId="16650"/>
    <cellStyle name="Normal 31 63 2 2 2" xfId="16651"/>
    <cellStyle name="Normal 31 63 2 3" xfId="16652"/>
    <cellStyle name="Normal 31 63 3" xfId="16653"/>
    <cellStyle name="Normal 31 63 3 2" xfId="16654"/>
    <cellStyle name="Normal 31 63 4" xfId="16655"/>
    <cellStyle name="Normal 31 63 5" xfId="16656"/>
    <cellStyle name="Normal 31 63 6" xfId="16657"/>
    <cellStyle name="Normal 31 63 7" xfId="16658"/>
    <cellStyle name="Normal 31 64" xfId="16659"/>
    <cellStyle name="Normal 31 64 2" xfId="16660"/>
    <cellStyle name="Normal 31 64 2 2" xfId="16661"/>
    <cellStyle name="Normal 31 64 2 2 2" xfId="16662"/>
    <cellStyle name="Normal 31 64 2 3" xfId="16663"/>
    <cellStyle name="Normal 31 64 3" xfId="16664"/>
    <cellStyle name="Normal 31 64 3 2" xfId="16665"/>
    <cellStyle name="Normal 31 64 4" xfId="16666"/>
    <cellStyle name="Normal 31 64 5" xfId="16667"/>
    <cellStyle name="Normal 31 64 6" xfId="16668"/>
    <cellStyle name="Normal 31 64 7" xfId="16669"/>
    <cellStyle name="Normal 31 65" xfId="16670"/>
    <cellStyle name="Normal 31 65 2" xfId="16671"/>
    <cellStyle name="Normal 31 65 2 2" xfId="16672"/>
    <cellStyle name="Normal 31 65 2 2 2" xfId="16673"/>
    <cellStyle name="Normal 31 65 2 3" xfId="16674"/>
    <cellStyle name="Normal 31 65 3" xfId="16675"/>
    <cellStyle name="Normal 31 65 3 2" xfId="16676"/>
    <cellStyle name="Normal 31 65 4" xfId="16677"/>
    <cellStyle name="Normal 31 65 5" xfId="16678"/>
    <cellStyle name="Normal 31 65 6" xfId="16679"/>
    <cellStyle name="Normal 31 65 7" xfId="16680"/>
    <cellStyle name="Normal 31 66" xfId="16681"/>
    <cellStyle name="Normal 31 66 2" xfId="16682"/>
    <cellStyle name="Normal 31 66 2 2" xfId="16683"/>
    <cellStyle name="Normal 31 66 2 2 2" xfId="16684"/>
    <cellStyle name="Normal 31 66 2 3" xfId="16685"/>
    <cellStyle name="Normal 31 66 3" xfId="16686"/>
    <cellStyle name="Normal 31 66 3 2" xfId="16687"/>
    <cellStyle name="Normal 31 66 4" xfId="16688"/>
    <cellStyle name="Normal 31 66 5" xfId="16689"/>
    <cellStyle name="Normal 31 66 6" xfId="16690"/>
    <cellStyle name="Normal 31 66 7" xfId="16691"/>
    <cellStyle name="Normal 31 67" xfId="16692"/>
    <cellStyle name="Normal 31 67 2" xfId="16693"/>
    <cellStyle name="Normal 31 67 2 2" xfId="16694"/>
    <cellStyle name="Normal 31 67 2 2 2" xfId="16695"/>
    <cellStyle name="Normal 31 67 2 3" xfId="16696"/>
    <cellStyle name="Normal 31 67 3" xfId="16697"/>
    <cellStyle name="Normal 31 67 3 2" xfId="16698"/>
    <cellStyle name="Normal 31 67 4" xfId="16699"/>
    <cellStyle name="Normal 31 67 5" xfId="16700"/>
    <cellStyle name="Normal 31 67 6" xfId="16701"/>
    <cellStyle name="Normal 31 67 7" xfId="16702"/>
    <cellStyle name="Normal 31 68" xfId="16703"/>
    <cellStyle name="Normal 31 68 2" xfId="16704"/>
    <cellStyle name="Normal 31 68 2 2" xfId="16705"/>
    <cellStyle name="Normal 31 68 2 2 2" xfId="16706"/>
    <cellStyle name="Normal 31 68 2 3" xfId="16707"/>
    <cellStyle name="Normal 31 68 3" xfId="16708"/>
    <cellStyle name="Normal 31 68 3 2" xfId="16709"/>
    <cellStyle name="Normal 31 68 4" xfId="16710"/>
    <cellStyle name="Normal 31 68 5" xfId="16711"/>
    <cellStyle name="Normal 31 68 6" xfId="16712"/>
    <cellStyle name="Normal 31 68 7" xfId="16713"/>
    <cellStyle name="Normal 31 69" xfId="16714"/>
    <cellStyle name="Normal 31 69 2" xfId="16715"/>
    <cellStyle name="Normal 31 69 2 2" xfId="16716"/>
    <cellStyle name="Normal 31 69 2 2 2" xfId="16717"/>
    <cellStyle name="Normal 31 69 2 3" xfId="16718"/>
    <cellStyle name="Normal 31 69 3" xfId="16719"/>
    <cellStyle name="Normal 31 69 3 2" xfId="16720"/>
    <cellStyle name="Normal 31 69 4" xfId="16721"/>
    <cellStyle name="Normal 31 69 5" xfId="16722"/>
    <cellStyle name="Normal 31 69 6" xfId="16723"/>
    <cellStyle name="Normal 31 69 7" xfId="16724"/>
    <cellStyle name="Normal 31 7" xfId="16725"/>
    <cellStyle name="Normal 31 7 10" xfId="16726"/>
    <cellStyle name="Normal 31 7 10 2" xfId="16727"/>
    <cellStyle name="Normal 31 7 10 2 2" xfId="16728"/>
    <cellStyle name="Normal 31 7 10 2 2 2" xfId="16729"/>
    <cellStyle name="Normal 31 7 10 2 3" xfId="16730"/>
    <cellStyle name="Normal 31 7 10 3" xfId="16731"/>
    <cellStyle name="Normal 31 7 10 3 2" xfId="16732"/>
    <cellStyle name="Normal 31 7 10 4" xfId="16733"/>
    <cellStyle name="Normal 31 7 10 5" xfId="16734"/>
    <cellStyle name="Normal 31 7 10 6" xfId="16735"/>
    <cellStyle name="Normal 31 7 10 7" xfId="16736"/>
    <cellStyle name="Normal 31 7 11" xfId="16737"/>
    <cellStyle name="Normal 31 7 11 2" xfId="16738"/>
    <cellStyle name="Normal 31 7 11 2 2" xfId="16739"/>
    <cellStyle name="Normal 31 7 11 2 2 2" xfId="16740"/>
    <cellStyle name="Normal 31 7 11 2 3" xfId="16741"/>
    <cellStyle name="Normal 31 7 11 3" xfId="16742"/>
    <cellStyle name="Normal 31 7 11 3 2" xfId="16743"/>
    <cellStyle name="Normal 31 7 11 4" xfId="16744"/>
    <cellStyle name="Normal 31 7 11 5" xfId="16745"/>
    <cellStyle name="Normal 31 7 11 6" xfId="16746"/>
    <cellStyle name="Normal 31 7 11 7" xfId="16747"/>
    <cellStyle name="Normal 31 7 12" xfId="16748"/>
    <cellStyle name="Normal 31 7 12 2" xfId="16749"/>
    <cellStyle name="Normal 31 7 12 2 2" xfId="16750"/>
    <cellStyle name="Normal 31 7 12 2 2 2" xfId="16751"/>
    <cellStyle name="Normal 31 7 12 2 3" xfId="16752"/>
    <cellStyle name="Normal 31 7 12 3" xfId="16753"/>
    <cellStyle name="Normal 31 7 12 3 2" xfId="16754"/>
    <cellStyle name="Normal 31 7 12 4" xfId="16755"/>
    <cellStyle name="Normal 31 7 12 5" xfId="16756"/>
    <cellStyle name="Normal 31 7 12 6" xfId="16757"/>
    <cellStyle name="Normal 31 7 12 7" xfId="16758"/>
    <cellStyle name="Normal 31 7 13" xfId="16759"/>
    <cellStyle name="Normal 31 7 13 2" xfId="16760"/>
    <cellStyle name="Normal 31 7 13 2 2" xfId="16761"/>
    <cellStyle name="Normal 31 7 13 3" xfId="16762"/>
    <cellStyle name="Normal 31 7 14" xfId="16763"/>
    <cellStyle name="Normal 31 7 14 2" xfId="16764"/>
    <cellStyle name="Normal 31 7 15" xfId="16765"/>
    <cellStyle name="Normal 31 7 16" xfId="16766"/>
    <cellStyle name="Normal 31 7 17" xfId="16767"/>
    <cellStyle name="Normal 31 7 18" xfId="16768"/>
    <cellStyle name="Normal 31 7 2" xfId="16769"/>
    <cellStyle name="Normal 31 7 2 2" xfId="16770"/>
    <cellStyle name="Normal 31 7 2 2 2" xfId="16771"/>
    <cellStyle name="Normal 31 7 2 2 2 2" xfId="16772"/>
    <cellStyle name="Normal 31 7 2 2 3" xfId="16773"/>
    <cellStyle name="Normal 31 7 2 3" xfId="16774"/>
    <cellStyle name="Normal 31 7 2 3 2" xfId="16775"/>
    <cellStyle name="Normal 31 7 2 4" xfId="16776"/>
    <cellStyle name="Normal 31 7 2 5" xfId="16777"/>
    <cellStyle name="Normal 31 7 2 6" xfId="16778"/>
    <cellStyle name="Normal 31 7 2 7" xfId="16779"/>
    <cellStyle name="Normal 31 7 3" xfId="16780"/>
    <cellStyle name="Normal 31 7 3 2" xfId="16781"/>
    <cellStyle name="Normal 31 7 3 2 2" xfId="16782"/>
    <cellStyle name="Normal 31 7 3 2 2 2" xfId="16783"/>
    <cellStyle name="Normal 31 7 3 2 3" xfId="16784"/>
    <cellStyle name="Normal 31 7 3 3" xfId="16785"/>
    <cellStyle name="Normal 31 7 3 3 2" xfId="16786"/>
    <cellStyle name="Normal 31 7 3 4" xfId="16787"/>
    <cellStyle name="Normal 31 7 3 5" xfId="16788"/>
    <cellStyle name="Normal 31 7 3 6" xfId="16789"/>
    <cellStyle name="Normal 31 7 3 7" xfId="16790"/>
    <cellStyle name="Normal 31 7 4" xfId="16791"/>
    <cellStyle name="Normal 31 7 4 2" xfId="16792"/>
    <cellStyle name="Normal 31 7 4 2 2" xfId="16793"/>
    <cellStyle name="Normal 31 7 4 2 2 2" xfId="16794"/>
    <cellStyle name="Normal 31 7 4 2 3" xfId="16795"/>
    <cellStyle name="Normal 31 7 4 3" xfId="16796"/>
    <cellStyle name="Normal 31 7 4 3 2" xfId="16797"/>
    <cellStyle name="Normal 31 7 4 4" xfId="16798"/>
    <cellStyle name="Normal 31 7 4 5" xfId="16799"/>
    <cellStyle name="Normal 31 7 4 6" xfId="16800"/>
    <cellStyle name="Normal 31 7 4 7" xfId="16801"/>
    <cellStyle name="Normal 31 7 5" xfId="16802"/>
    <cellStyle name="Normal 31 7 5 2" xfId="16803"/>
    <cellStyle name="Normal 31 7 5 2 2" xfId="16804"/>
    <cellStyle name="Normal 31 7 5 2 2 2" xfId="16805"/>
    <cellStyle name="Normal 31 7 5 2 3" xfId="16806"/>
    <cellStyle name="Normal 31 7 5 3" xfId="16807"/>
    <cellStyle name="Normal 31 7 5 3 2" xfId="16808"/>
    <cellStyle name="Normal 31 7 5 4" xfId="16809"/>
    <cellStyle name="Normal 31 7 5 5" xfId="16810"/>
    <cellStyle name="Normal 31 7 5 6" xfId="16811"/>
    <cellStyle name="Normal 31 7 5 7" xfId="16812"/>
    <cellStyle name="Normal 31 7 6" xfId="16813"/>
    <cellStyle name="Normal 31 7 6 2" xfId="16814"/>
    <cellStyle name="Normal 31 7 6 2 2" xfId="16815"/>
    <cellStyle name="Normal 31 7 6 2 2 2" xfId="16816"/>
    <cellStyle name="Normal 31 7 6 2 3" xfId="16817"/>
    <cellStyle name="Normal 31 7 6 3" xfId="16818"/>
    <cellStyle name="Normal 31 7 6 3 2" xfId="16819"/>
    <cellStyle name="Normal 31 7 6 4" xfId="16820"/>
    <cellStyle name="Normal 31 7 6 5" xfId="16821"/>
    <cellStyle name="Normal 31 7 6 6" xfId="16822"/>
    <cellStyle name="Normal 31 7 6 7" xfId="16823"/>
    <cellStyle name="Normal 31 7 7" xfId="16824"/>
    <cellStyle name="Normal 31 7 7 2" xfId="16825"/>
    <cellStyle name="Normal 31 7 7 2 2" xfId="16826"/>
    <cellStyle name="Normal 31 7 7 2 2 2" xfId="16827"/>
    <cellStyle name="Normal 31 7 7 2 3" xfId="16828"/>
    <cellStyle name="Normal 31 7 7 3" xfId="16829"/>
    <cellStyle name="Normal 31 7 7 3 2" xfId="16830"/>
    <cellStyle name="Normal 31 7 7 4" xfId="16831"/>
    <cellStyle name="Normal 31 7 7 5" xfId="16832"/>
    <cellStyle name="Normal 31 7 7 6" xfId="16833"/>
    <cellStyle name="Normal 31 7 7 7" xfId="16834"/>
    <cellStyle name="Normal 31 7 8" xfId="16835"/>
    <cellStyle name="Normal 31 7 8 2" xfId="16836"/>
    <cellStyle name="Normal 31 7 8 2 2" xfId="16837"/>
    <cellStyle name="Normal 31 7 8 2 2 2" xfId="16838"/>
    <cellStyle name="Normal 31 7 8 2 3" xfId="16839"/>
    <cellStyle name="Normal 31 7 8 3" xfId="16840"/>
    <cellStyle name="Normal 31 7 8 3 2" xfId="16841"/>
    <cellStyle name="Normal 31 7 8 4" xfId="16842"/>
    <cellStyle name="Normal 31 7 8 5" xfId="16843"/>
    <cellStyle name="Normal 31 7 8 6" xfId="16844"/>
    <cellStyle name="Normal 31 7 8 7" xfId="16845"/>
    <cellStyle name="Normal 31 7 9" xfId="16846"/>
    <cellStyle name="Normal 31 7 9 2" xfId="16847"/>
    <cellStyle name="Normal 31 7 9 2 2" xfId="16848"/>
    <cellStyle name="Normal 31 7 9 2 2 2" xfId="16849"/>
    <cellStyle name="Normal 31 7 9 2 3" xfId="16850"/>
    <cellStyle name="Normal 31 7 9 3" xfId="16851"/>
    <cellStyle name="Normal 31 7 9 3 2" xfId="16852"/>
    <cellStyle name="Normal 31 7 9 4" xfId="16853"/>
    <cellStyle name="Normal 31 7 9 5" xfId="16854"/>
    <cellStyle name="Normal 31 7 9 6" xfId="16855"/>
    <cellStyle name="Normal 31 7 9 7" xfId="16856"/>
    <cellStyle name="Normal 31 70" xfId="16857"/>
    <cellStyle name="Normal 31 70 2" xfId="16858"/>
    <cellStyle name="Normal 31 70 2 2" xfId="16859"/>
    <cellStyle name="Normal 31 70 2 2 2" xfId="16860"/>
    <cellStyle name="Normal 31 70 2 3" xfId="16861"/>
    <cellStyle name="Normal 31 70 3" xfId="16862"/>
    <cellStyle name="Normal 31 70 3 2" xfId="16863"/>
    <cellStyle name="Normal 31 70 4" xfId="16864"/>
    <cellStyle name="Normal 31 70 5" xfId="16865"/>
    <cellStyle name="Normal 31 70 6" xfId="16866"/>
    <cellStyle name="Normal 31 70 7" xfId="16867"/>
    <cellStyle name="Normal 31 71" xfId="16868"/>
    <cellStyle name="Normal 31 71 2" xfId="16869"/>
    <cellStyle name="Normal 31 71 2 2" xfId="16870"/>
    <cellStyle name="Normal 31 71 2 2 2" xfId="16871"/>
    <cellStyle name="Normal 31 71 2 3" xfId="16872"/>
    <cellStyle name="Normal 31 71 3" xfId="16873"/>
    <cellStyle name="Normal 31 71 3 2" xfId="16874"/>
    <cellStyle name="Normal 31 71 4" xfId="16875"/>
    <cellStyle name="Normal 31 71 5" xfId="16876"/>
    <cellStyle name="Normal 31 71 6" xfId="16877"/>
    <cellStyle name="Normal 31 71 7" xfId="16878"/>
    <cellStyle name="Normal 31 72" xfId="16879"/>
    <cellStyle name="Normal 31 72 2" xfId="16880"/>
    <cellStyle name="Normal 31 72 2 2" xfId="16881"/>
    <cellStyle name="Normal 31 72 2 2 2" xfId="16882"/>
    <cellStyle name="Normal 31 72 2 3" xfId="16883"/>
    <cellStyle name="Normal 31 72 3" xfId="16884"/>
    <cellStyle name="Normal 31 72 3 2" xfId="16885"/>
    <cellStyle name="Normal 31 72 4" xfId="16886"/>
    <cellStyle name="Normal 31 72 5" xfId="16887"/>
    <cellStyle name="Normal 31 72 6" xfId="16888"/>
    <cellStyle name="Normal 31 72 7" xfId="16889"/>
    <cellStyle name="Normal 31 73" xfId="16890"/>
    <cellStyle name="Normal 31 73 2" xfId="16891"/>
    <cellStyle name="Normal 31 73 2 2" xfId="16892"/>
    <cellStyle name="Normal 31 73 2 2 2" xfId="16893"/>
    <cellStyle name="Normal 31 73 2 3" xfId="16894"/>
    <cellStyle name="Normal 31 73 3" xfId="16895"/>
    <cellStyle name="Normal 31 73 3 2" xfId="16896"/>
    <cellStyle name="Normal 31 73 4" xfId="16897"/>
    <cellStyle name="Normal 31 73 5" xfId="16898"/>
    <cellStyle name="Normal 31 73 6" xfId="16899"/>
    <cellStyle name="Normal 31 73 7" xfId="16900"/>
    <cellStyle name="Normal 31 74" xfId="16901"/>
    <cellStyle name="Normal 31 74 2" xfId="16902"/>
    <cellStyle name="Normal 31 74 2 2" xfId="16903"/>
    <cellStyle name="Normal 31 74 2 2 2" xfId="16904"/>
    <cellStyle name="Normal 31 74 2 3" xfId="16905"/>
    <cellStyle name="Normal 31 74 3" xfId="16906"/>
    <cellStyle name="Normal 31 74 3 2" xfId="16907"/>
    <cellStyle name="Normal 31 74 4" xfId="16908"/>
    <cellStyle name="Normal 31 74 5" xfId="16909"/>
    <cellStyle name="Normal 31 74 6" xfId="16910"/>
    <cellStyle name="Normal 31 74 7" xfId="16911"/>
    <cellStyle name="Normal 31 75" xfId="16912"/>
    <cellStyle name="Normal 31 75 2" xfId="16913"/>
    <cellStyle name="Normal 31 75 2 2" xfId="16914"/>
    <cellStyle name="Normal 31 75 2 2 2" xfId="16915"/>
    <cellStyle name="Normal 31 75 2 3" xfId="16916"/>
    <cellStyle name="Normal 31 75 3" xfId="16917"/>
    <cellStyle name="Normal 31 75 3 2" xfId="16918"/>
    <cellStyle name="Normal 31 75 4" xfId="16919"/>
    <cellStyle name="Normal 31 75 5" xfId="16920"/>
    <cellStyle name="Normal 31 75 6" xfId="16921"/>
    <cellStyle name="Normal 31 75 7" xfId="16922"/>
    <cellStyle name="Normal 31 76" xfId="16923"/>
    <cellStyle name="Normal 31 76 2" xfId="16924"/>
    <cellStyle name="Normal 31 76 2 2" xfId="16925"/>
    <cellStyle name="Normal 31 76 2 2 2" xfId="16926"/>
    <cellStyle name="Normal 31 76 2 3" xfId="16927"/>
    <cellStyle name="Normal 31 76 3" xfId="16928"/>
    <cellStyle name="Normal 31 76 3 2" xfId="16929"/>
    <cellStyle name="Normal 31 76 4" xfId="16930"/>
    <cellStyle name="Normal 31 76 5" xfId="16931"/>
    <cellStyle name="Normal 31 76 6" xfId="16932"/>
    <cellStyle name="Normal 31 76 7" xfId="16933"/>
    <cellStyle name="Normal 31 77" xfId="16934"/>
    <cellStyle name="Normal 31 77 2" xfId="16935"/>
    <cellStyle name="Normal 31 77 2 2" xfId="16936"/>
    <cellStyle name="Normal 31 77 2 2 2" xfId="16937"/>
    <cellStyle name="Normal 31 77 2 3" xfId="16938"/>
    <cellStyle name="Normal 31 77 3" xfId="16939"/>
    <cellStyle name="Normal 31 77 3 2" xfId="16940"/>
    <cellStyle name="Normal 31 77 4" xfId="16941"/>
    <cellStyle name="Normal 31 77 5" xfId="16942"/>
    <cellStyle name="Normal 31 77 6" xfId="16943"/>
    <cellStyle name="Normal 31 77 7" xfId="16944"/>
    <cellStyle name="Normal 31 78" xfId="16945"/>
    <cellStyle name="Normal 31 78 2" xfId="16946"/>
    <cellStyle name="Normal 31 78 2 2" xfId="16947"/>
    <cellStyle name="Normal 31 78 2 2 2" xfId="16948"/>
    <cellStyle name="Normal 31 78 2 3" xfId="16949"/>
    <cellStyle name="Normal 31 78 3" xfId="16950"/>
    <cellStyle name="Normal 31 78 3 2" xfId="16951"/>
    <cellStyle name="Normal 31 78 4" xfId="16952"/>
    <cellStyle name="Normal 31 78 5" xfId="16953"/>
    <cellStyle name="Normal 31 78 6" xfId="16954"/>
    <cellStyle name="Normal 31 78 7" xfId="16955"/>
    <cellStyle name="Normal 31 79" xfId="16956"/>
    <cellStyle name="Normal 31 79 2" xfId="16957"/>
    <cellStyle name="Normal 31 79 2 2" xfId="16958"/>
    <cellStyle name="Normal 31 79 2 2 2" xfId="16959"/>
    <cellStyle name="Normal 31 79 2 3" xfId="16960"/>
    <cellStyle name="Normal 31 79 3" xfId="16961"/>
    <cellStyle name="Normal 31 79 3 2" xfId="16962"/>
    <cellStyle name="Normal 31 79 4" xfId="16963"/>
    <cellStyle name="Normal 31 79 5" xfId="16964"/>
    <cellStyle name="Normal 31 79 6" xfId="16965"/>
    <cellStyle name="Normal 31 79 7" xfId="16966"/>
    <cellStyle name="Normal 31 8" xfId="16967"/>
    <cellStyle name="Normal 31 8 10" xfId="16968"/>
    <cellStyle name="Normal 31 8 10 2" xfId="16969"/>
    <cellStyle name="Normal 31 8 10 2 2" xfId="16970"/>
    <cellStyle name="Normal 31 8 10 2 2 2" xfId="16971"/>
    <cellStyle name="Normal 31 8 10 2 3" xfId="16972"/>
    <cellStyle name="Normal 31 8 10 3" xfId="16973"/>
    <cellStyle name="Normal 31 8 10 3 2" xfId="16974"/>
    <cellStyle name="Normal 31 8 10 4" xfId="16975"/>
    <cellStyle name="Normal 31 8 10 5" xfId="16976"/>
    <cellStyle name="Normal 31 8 10 6" xfId="16977"/>
    <cellStyle name="Normal 31 8 10 7" xfId="16978"/>
    <cellStyle name="Normal 31 8 11" xfId="16979"/>
    <cellStyle name="Normal 31 8 11 2" xfId="16980"/>
    <cellStyle name="Normal 31 8 11 2 2" xfId="16981"/>
    <cellStyle name="Normal 31 8 11 2 2 2" xfId="16982"/>
    <cellStyle name="Normal 31 8 11 2 3" xfId="16983"/>
    <cellStyle name="Normal 31 8 11 3" xfId="16984"/>
    <cellStyle name="Normal 31 8 11 3 2" xfId="16985"/>
    <cellStyle name="Normal 31 8 11 4" xfId="16986"/>
    <cellStyle name="Normal 31 8 11 5" xfId="16987"/>
    <cellStyle name="Normal 31 8 11 6" xfId="16988"/>
    <cellStyle name="Normal 31 8 11 7" xfId="16989"/>
    <cellStyle name="Normal 31 8 12" xfId="16990"/>
    <cellStyle name="Normal 31 8 12 2" xfId="16991"/>
    <cellStyle name="Normal 31 8 12 2 2" xfId="16992"/>
    <cellStyle name="Normal 31 8 12 2 2 2" xfId="16993"/>
    <cellStyle name="Normal 31 8 12 2 3" xfId="16994"/>
    <cellStyle name="Normal 31 8 12 3" xfId="16995"/>
    <cellStyle name="Normal 31 8 12 3 2" xfId="16996"/>
    <cellStyle name="Normal 31 8 12 4" xfId="16997"/>
    <cellStyle name="Normal 31 8 12 5" xfId="16998"/>
    <cellStyle name="Normal 31 8 12 6" xfId="16999"/>
    <cellStyle name="Normal 31 8 12 7" xfId="17000"/>
    <cellStyle name="Normal 31 8 13" xfId="17001"/>
    <cellStyle name="Normal 31 8 13 2" xfId="17002"/>
    <cellStyle name="Normal 31 8 13 2 2" xfId="17003"/>
    <cellStyle name="Normal 31 8 13 3" xfId="17004"/>
    <cellStyle name="Normal 31 8 14" xfId="17005"/>
    <cellStyle name="Normal 31 8 14 2" xfId="17006"/>
    <cellStyle name="Normal 31 8 15" xfId="17007"/>
    <cellStyle name="Normal 31 8 16" xfId="17008"/>
    <cellStyle name="Normal 31 8 17" xfId="17009"/>
    <cellStyle name="Normal 31 8 18" xfId="17010"/>
    <cellStyle name="Normal 31 8 2" xfId="17011"/>
    <cellStyle name="Normal 31 8 2 2" xfId="17012"/>
    <cellStyle name="Normal 31 8 2 2 2" xfId="17013"/>
    <cellStyle name="Normal 31 8 2 2 2 2" xfId="17014"/>
    <cellStyle name="Normal 31 8 2 2 3" xfId="17015"/>
    <cellStyle name="Normal 31 8 2 3" xfId="17016"/>
    <cellStyle name="Normal 31 8 2 3 2" xfId="17017"/>
    <cellStyle name="Normal 31 8 2 4" xfId="17018"/>
    <cellStyle name="Normal 31 8 2 5" xfId="17019"/>
    <cellStyle name="Normal 31 8 2 6" xfId="17020"/>
    <cellStyle name="Normal 31 8 2 7" xfId="17021"/>
    <cellStyle name="Normal 31 8 3" xfId="17022"/>
    <cellStyle name="Normal 31 8 3 2" xfId="17023"/>
    <cellStyle name="Normal 31 8 3 2 2" xfId="17024"/>
    <cellStyle name="Normal 31 8 3 2 2 2" xfId="17025"/>
    <cellStyle name="Normal 31 8 3 2 3" xfId="17026"/>
    <cellStyle name="Normal 31 8 3 3" xfId="17027"/>
    <cellStyle name="Normal 31 8 3 3 2" xfId="17028"/>
    <cellStyle name="Normal 31 8 3 4" xfId="17029"/>
    <cellStyle name="Normal 31 8 3 5" xfId="17030"/>
    <cellStyle name="Normal 31 8 3 6" xfId="17031"/>
    <cellStyle name="Normal 31 8 3 7" xfId="17032"/>
    <cellStyle name="Normal 31 8 4" xfId="17033"/>
    <cellStyle name="Normal 31 8 4 2" xfId="17034"/>
    <cellStyle name="Normal 31 8 4 2 2" xfId="17035"/>
    <cellStyle name="Normal 31 8 4 2 2 2" xfId="17036"/>
    <cellStyle name="Normal 31 8 4 2 3" xfId="17037"/>
    <cellStyle name="Normal 31 8 4 3" xfId="17038"/>
    <cellStyle name="Normal 31 8 4 3 2" xfId="17039"/>
    <cellStyle name="Normal 31 8 4 4" xfId="17040"/>
    <cellStyle name="Normal 31 8 4 5" xfId="17041"/>
    <cellStyle name="Normal 31 8 4 6" xfId="17042"/>
    <cellStyle name="Normal 31 8 4 7" xfId="17043"/>
    <cellStyle name="Normal 31 8 5" xfId="17044"/>
    <cellStyle name="Normal 31 8 5 2" xfId="17045"/>
    <cellStyle name="Normal 31 8 5 2 2" xfId="17046"/>
    <cellStyle name="Normal 31 8 5 2 2 2" xfId="17047"/>
    <cellStyle name="Normal 31 8 5 2 3" xfId="17048"/>
    <cellStyle name="Normal 31 8 5 3" xfId="17049"/>
    <cellStyle name="Normal 31 8 5 3 2" xfId="17050"/>
    <cellStyle name="Normal 31 8 5 4" xfId="17051"/>
    <cellStyle name="Normal 31 8 5 5" xfId="17052"/>
    <cellStyle name="Normal 31 8 5 6" xfId="17053"/>
    <cellStyle name="Normal 31 8 5 7" xfId="17054"/>
    <cellStyle name="Normal 31 8 6" xfId="17055"/>
    <cellStyle name="Normal 31 8 6 2" xfId="17056"/>
    <cellStyle name="Normal 31 8 6 2 2" xfId="17057"/>
    <cellStyle name="Normal 31 8 6 2 2 2" xfId="17058"/>
    <cellStyle name="Normal 31 8 6 2 3" xfId="17059"/>
    <cellStyle name="Normal 31 8 6 3" xfId="17060"/>
    <cellStyle name="Normal 31 8 6 3 2" xfId="17061"/>
    <cellStyle name="Normal 31 8 6 4" xfId="17062"/>
    <cellStyle name="Normal 31 8 6 5" xfId="17063"/>
    <cellStyle name="Normal 31 8 6 6" xfId="17064"/>
    <cellStyle name="Normal 31 8 6 7" xfId="17065"/>
    <cellStyle name="Normal 31 8 7" xfId="17066"/>
    <cellStyle name="Normal 31 8 7 2" xfId="17067"/>
    <cellStyle name="Normal 31 8 7 2 2" xfId="17068"/>
    <cellStyle name="Normal 31 8 7 2 2 2" xfId="17069"/>
    <cellStyle name="Normal 31 8 7 2 3" xfId="17070"/>
    <cellStyle name="Normal 31 8 7 3" xfId="17071"/>
    <cellStyle name="Normal 31 8 7 3 2" xfId="17072"/>
    <cellStyle name="Normal 31 8 7 4" xfId="17073"/>
    <cellStyle name="Normal 31 8 7 5" xfId="17074"/>
    <cellStyle name="Normal 31 8 7 6" xfId="17075"/>
    <cellStyle name="Normal 31 8 7 7" xfId="17076"/>
    <cellStyle name="Normal 31 8 8" xfId="17077"/>
    <cellStyle name="Normal 31 8 8 2" xfId="17078"/>
    <cellStyle name="Normal 31 8 8 2 2" xfId="17079"/>
    <cellStyle name="Normal 31 8 8 2 2 2" xfId="17080"/>
    <cellStyle name="Normal 31 8 8 2 3" xfId="17081"/>
    <cellStyle name="Normal 31 8 8 3" xfId="17082"/>
    <cellStyle name="Normal 31 8 8 3 2" xfId="17083"/>
    <cellStyle name="Normal 31 8 8 4" xfId="17084"/>
    <cellStyle name="Normal 31 8 8 5" xfId="17085"/>
    <cellStyle name="Normal 31 8 8 6" xfId="17086"/>
    <cellStyle name="Normal 31 8 8 7" xfId="17087"/>
    <cellStyle name="Normal 31 8 9" xfId="17088"/>
    <cellStyle name="Normal 31 8 9 2" xfId="17089"/>
    <cellStyle name="Normal 31 8 9 2 2" xfId="17090"/>
    <cellStyle name="Normal 31 8 9 2 2 2" xfId="17091"/>
    <cellStyle name="Normal 31 8 9 2 3" xfId="17092"/>
    <cellStyle name="Normal 31 8 9 3" xfId="17093"/>
    <cellStyle name="Normal 31 8 9 3 2" xfId="17094"/>
    <cellStyle name="Normal 31 8 9 4" xfId="17095"/>
    <cellStyle name="Normal 31 8 9 5" xfId="17096"/>
    <cellStyle name="Normal 31 8 9 6" xfId="17097"/>
    <cellStyle name="Normal 31 8 9 7" xfId="17098"/>
    <cellStyle name="Normal 31 80" xfId="17099"/>
    <cellStyle name="Normal 31 80 2" xfId="17100"/>
    <cellStyle name="Normal 31 80 2 2" xfId="17101"/>
    <cellStyle name="Normal 31 80 2 2 2" xfId="17102"/>
    <cellStyle name="Normal 31 80 2 3" xfId="17103"/>
    <cellStyle name="Normal 31 80 3" xfId="17104"/>
    <cellStyle name="Normal 31 80 3 2" xfId="17105"/>
    <cellStyle name="Normal 31 80 4" xfId="17106"/>
    <cellStyle name="Normal 31 80 5" xfId="17107"/>
    <cellStyle name="Normal 31 80 6" xfId="17108"/>
    <cellStyle name="Normal 31 80 7" xfId="17109"/>
    <cellStyle name="Normal 31 81" xfId="17110"/>
    <cellStyle name="Normal 31 81 2" xfId="17111"/>
    <cellStyle name="Normal 31 81 2 2" xfId="17112"/>
    <cellStyle name="Normal 31 81 2 2 2" xfId="17113"/>
    <cellStyle name="Normal 31 81 2 3" xfId="17114"/>
    <cellStyle name="Normal 31 81 3" xfId="17115"/>
    <cellStyle name="Normal 31 81 3 2" xfId="17116"/>
    <cellStyle name="Normal 31 81 4" xfId="17117"/>
    <cellStyle name="Normal 31 81 5" xfId="17118"/>
    <cellStyle name="Normal 31 81 6" xfId="17119"/>
    <cellStyle name="Normal 31 81 7" xfId="17120"/>
    <cellStyle name="Normal 31 82" xfId="17121"/>
    <cellStyle name="Normal 31 82 2" xfId="17122"/>
    <cellStyle name="Normal 31 82 2 2" xfId="17123"/>
    <cellStyle name="Normal 31 82 2 2 2" xfId="17124"/>
    <cellStyle name="Normal 31 82 2 3" xfId="17125"/>
    <cellStyle name="Normal 31 82 3" xfId="17126"/>
    <cellStyle name="Normal 31 82 3 2" xfId="17127"/>
    <cellStyle name="Normal 31 82 4" xfId="17128"/>
    <cellStyle name="Normal 31 82 5" xfId="17129"/>
    <cellStyle name="Normal 31 82 6" xfId="17130"/>
    <cellStyle name="Normal 31 82 7" xfId="17131"/>
    <cellStyle name="Normal 31 83" xfId="17132"/>
    <cellStyle name="Normal 31 83 2" xfId="17133"/>
    <cellStyle name="Normal 31 83 2 2" xfId="17134"/>
    <cellStyle name="Normal 31 83 2 2 2" xfId="17135"/>
    <cellStyle name="Normal 31 83 2 3" xfId="17136"/>
    <cellStyle name="Normal 31 83 3" xfId="17137"/>
    <cellStyle name="Normal 31 83 3 2" xfId="17138"/>
    <cellStyle name="Normal 31 83 4" xfId="17139"/>
    <cellStyle name="Normal 31 83 5" xfId="17140"/>
    <cellStyle name="Normal 31 83 6" xfId="17141"/>
    <cellStyle name="Normal 31 83 7" xfId="17142"/>
    <cellStyle name="Normal 31 84" xfId="17143"/>
    <cellStyle name="Normal 31 84 2" xfId="17144"/>
    <cellStyle name="Normal 31 84 2 2" xfId="17145"/>
    <cellStyle name="Normal 31 84 2 2 2" xfId="17146"/>
    <cellStyle name="Normal 31 84 2 3" xfId="17147"/>
    <cellStyle name="Normal 31 84 3" xfId="17148"/>
    <cellStyle name="Normal 31 84 3 2" xfId="17149"/>
    <cellStyle name="Normal 31 84 4" xfId="17150"/>
    <cellStyle name="Normal 31 84 5" xfId="17151"/>
    <cellStyle name="Normal 31 84 6" xfId="17152"/>
    <cellStyle name="Normal 31 84 7" xfId="17153"/>
    <cellStyle name="Normal 31 85" xfId="17154"/>
    <cellStyle name="Normal 31 85 2" xfId="17155"/>
    <cellStyle name="Normal 31 85 2 2" xfId="17156"/>
    <cellStyle name="Normal 31 85 2 2 2" xfId="17157"/>
    <cellStyle name="Normal 31 85 2 3" xfId="17158"/>
    <cellStyle name="Normal 31 85 3" xfId="17159"/>
    <cellStyle name="Normal 31 85 3 2" xfId="17160"/>
    <cellStyle name="Normal 31 85 4" xfId="17161"/>
    <cellStyle name="Normal 31 85 5" xfId="17162"/>
    <cellStyle name="Normal 31 85 6" xfId="17163"/>
    <cellStyle name="Normal 31 85 7" xfId="17164"/>
    <cellStyle name="Normal 31 86" xfId="17165"/>
    <cellStyle name="Normal 31 86 2" xfId="17166"/>
    <cellStyle name="Normal 31 86 2 2" xfId="17167"/>
    <cellStyle name="Normal 31 86 2 2 2" xfId="17168"/>
    <cellStyle name="Normal 31 86 2 3" xfId="17169"/>
    <cellStyle name="Normal 31 86 3" xfId="17170"/>
    <cellStyle name="Normal 31 86 3 2" xfId="17171"/>
    <cellStyle name="Normal 31 86 4" xfId="17172"/>
    <cellStyle name="Normal 31 86 5" xfId="17173"/>
    <cellStyle name="Normal 31 86 6" xfId="17174"/>
    <cellStyle name="Normal 31 86 7" xfId="17175"/>
    <cellStyle name="Normal 31 87" xfId="17176"/>
    <cellStyle name="Normal 31 87 2" xfId="17177"/>
    <cellStyle name="Normal 31 88" xfId="17178"/>
    <cellStyle name="Normal 31 88 2" xfId="17179"/>
    <cellStyle name="Normal 31 89" xfId="17180"/>
    <cellStyle name="Normal 31 89 2" xfId="17181"/>
    <cellStyle name="Normal 31 9" xfId="17182"/>
    <cellStyle name="Normal 31 9 10" xfId="17183"/>
    <cellStyle name="Normal 31 9 10 2" xfId="17184"/>
    <cellStyle name="Normal 31 9 10 2 2" xfId="17185"/>
    <cellStyle name="Normal 31 9 10 2 2 2" xfId="17186"/>
    <cellStyle name="Normal 31 9 10 2 3" xfId="17187"/>
    <cellStyle name="Normal 31 9 10 3" xfId="17188"/>
    <cellStyle name="Normal 31 9 10 3 2" xfId="17189"/>
    <cellStyle name="Normal 31 9 10 4" xfId="17190"/>
    <cellStyle name="Normal 31 9 10 5" xfId="17191"/>
    <cellStyle name="Normal 31 9 10 6" xfId="17192"/>
    <cellStyle name="Normal 31 9 10 7" xfId="17193"/>
    <cellStyle name="Normal 31 9 11" xfId="17194"/>
    <cellStyle name="Normal 31 9 11 2" xfId="17195"/>
    <cellStyle name="Normal 31 9 11 2 2" xfId="17196"/>
    <cellStyle name="Normal 31 9 11 2 2 2" xfId="17197"/>
    <cellStyle name="Normal 31 9 11 2 3" xfId="17198"/>
    <cellStyle name="Normal 31 9 11 3" xfId="17199"/>
    <cellStyle name="Normal 31 9 11 3 2" xfId="17200"/>
    <cellStyle name="Normal 31 9 11 4" xfId="17201"/>
    <cellStyle name="Normal 31 9 11 5" xfId="17202"/>
    <cellStyle name="Normal 31 9 11 6" xfId="17203"/>
    <cellStyle name="Normal 31 9 11 7" xfId="17204"/>
    <cellStyle name="Normal 31 9 12" xfId="17205"/>
    <cellStyle name="Normal 31 9 12 2" xfId="17206"/>
    <cellStyle name="Normal 31 9 12 2 2" xfId="17207"/>
    <cellStyle name="Normal 31 9 12 2 2 2" xfId="17208"/>
    <cellStyle name="Normal 31 9 12 2 3" xfId="17209"/>
    <cellStyle name="Normal 31 9 12 3" xfId="17210"/>
    <cellStyle name="Normal 31 9 12 3 2" xfId="17211"/>
    <cellStyle name="Normal 31 9 12 4" xfId="17212"/>
    <cellStyle name="Normal 31 9 12 5" xfId="17213"/>
    <cellStyle name="Normal 31 9 12 6" xfId="17214"/>
    <cellStyle name="Normal 31 9 12 7" xfId="17215"/>
    <cellStyle name="Normal 31 9 13" xfId="17216"/>
    <cellStyle name="Normal 31 9 13 2" xfId="17217"/>
    <cellStyle name="Normal 31 9 13 2 2" xfId="17218"/>
    <cellStyle name="Normal 31 9 13 3" xfId="17219"/>
    <cellStyle name="Normal 31 9 14" xfId="17220"/>
    <cellStyle name="Normal 31 9 14 2" xfId="17221"/>
    <cellStyle name="Normal 31 9 15" xfId="17222"/>
    <cellStyle name="Normal 31 9 16" xfId="17223"/>
    <cellStyle name="Normal 31 9 17" xfId="17224"/>
    <cellStyle name="Normal 31 9 18" xfId="17225"/>
    <cellStyle name="Normal 31 9 2" xfId="17226"/>
    <cellStyle name="Normal 31 9 2 2" xfId="17227"/>
    <cellStyle name="Normal 31 9 2 2 2" xfId="17228"/>
    <cellStyle name="Normal 31 9 2 2 2 2" xfId="17229"/>
    <cellStyle name="Normal 31 9 2 2 3" xfId="17230"/>
    <cellStyle name="Normal 31 9 2 3" xfId="17231"/>
    <cellStyle name="Normal 31 9 2 3 2" xfId="17232"/>
    <cellStyle name="Normal 31 9 2 4" xfId="17233"/>
    <cellStyle name="Normal 31 9 2 5" xfId="17234"/>
    <cellStyle name="Normal 31 9 2 6" xfId="17235"/>
    <cellStyle name="Normal 31 9 2 7" xfId="17236"/>
    <cellStyle name="Normal 31 9 3" xfId="17237"/>
    <cellStyle name="Normal 31 9 3 2" xfId="17238"/>
    <cellStyle name="Normal 31 9 3 2 2" xfId="17239"/>
    <cellStyle name="Normal 31 9 3 2 2 2" xfId="17240"/>
    <cellStyle name="Normal 31 9 3 2 3" xfId="17241"/>
    <cellStyle name="Normal 31 9 3 3" xfId="17242"/>
    <cellStyle name="Normal 31 9 3 3 2" xfId="17243"/>
    <cellStyle name="Normal 31 9 3 4" xfId="17244"/>
    <cellStyle name="Normal 31 9 3 5" xfId="17245"/>
    <cellStyle name="Normal 31 9 3 6" xfId="17246"/>
    <cellStyle name="Normal 31 9 3 7" xfId="17247"/>
    <cellStyle name="Normal 31 9 4" xfId="17248"/>
    <cellStyle name="Normal 31 9 4 2" xfId="17249"/>
    <cellStyle name="Normal 31 9 4 2 2" xfId="17250"/>
    <cellStyle name="Normal 31 9 4 2 2 2" xfId="17251"/>
    <cellStyle name="Normal 31 9 4 2 3" xfId="17252"/>
    <cellStyle name="Normal 31 9 4 3" xfId="17253"/>
    <cellStyle name="Normal 31 9 4 3 2" xfId="17254"/>
    <cellStyle name="Normal 31 9 4 4" xfId="17255"/>
    <cellStyle name="Normal 31 9 4 5" xfId="17256"/>
    <cellStyle name="Normal 31 9 4 6" xfId="17257"/>
    <cellStyle name="Normal 31 9 4 7" xfId="17258"/>
    <cellStyle name="Normal 31 9 5" xfId="17259"/>
    <cellStyle name="Normal 31 9 5 2" xfId="17260"/>
    <cellStyle name="Normal 31 9 5 2 2" xfId="17261"/>
    <cellStyle name="Normal 31 9 5 2 2 2" xfId="17262"/>
    <cellStyle name="Normal 31 9 5 2 3" xfId="17263"/>
    <cellStyle name="Normal 31 9 5 3" xfId="17264"/>
    <cellStyle name="Normal 31 9 5 3 2" xfId="17265"/>
    <cellStyle name="Normal 31 9 5 4" xfId="17266"/>
    <cellStyle name="Normal 31 9 5 5" xfId="17267"/>
    <cellStyle name="Normal 31 9 5 6" xfId="17268"/>
    <cellStyle name="Normal 31 9 5 7" xfId="17269"/>
    <cellStyle name="Normal 31 9 6" xfId="17270"/>
    <cellStyle name="Normal 31 9 6 2" xfId="17271"/>
    <cellStyle name="Normal 31 9 6 2 2" xfId="17272"/>
    <cellStyle name="Normal 31 9 6 2 2 2" xfId="17273"/>
    <cellStyle name="Normal 31 9 6 2 3" xfId="17274"/>
    <cellStyle name="Normal 31 9 6 3" xfId="17275"/>
    <cellStyle name="Normal 31 9 6 3 2" xfId="17276"/>
    <cellStyle name="Normal 31 9 6 4" xfId="17277"/>
    <cellStyle name="Normal 31 9 6 5" xfId="17278"/>
    <cellStyle name="Normal 31 9 6 6" xfId="17279"/>
    <cellStyle name="Normal 31 9 6 7" xfId="17280"/>
    <cellStyle name="Normal 31 9 7" xfId="17281"/>
    <cellStyle name="Normal 31 9 7 2" xfId="17282"/>
    <cellStyle name="Normal 31 9 7 2 2" xfId="17283"/>
    <cellStyle name="Normal 31 9 7 2 2 2" xfId="17284"/>
    <cellStyle name="Normal 31 9 7 2 3" xfId="17285"/>
    <cellStyle name="Normal 31 9 7 3" xfId="17286"/>
    <cellStyle name="Normal 31 9 7 3 2" xfId="17287"/>
    <cellStyle name="Normal 31 9 7 4" xfId="17288"/>
    <cellStyle name="Normal 31 9 7 5" xfId="17289"/>
    <cellStyle name="Normal 31 9 7 6" xfId="17290"/>
    <cellStyle name="Normal 31 9 7 7" xfId="17291"/>
    <cellStyle name="Normal 31 9 8" xfId="17292"/>
    <cellStyle name="Normal 31 9 8 2" xfId="17293"/>
    <cellStyle name="Normal 31 9 8 2 2" xfId="17294"/>
    <cellStyle name="Normal 31 9 8 2 2 2" xfId="17295"/>
    <cellStyle name="Normal 31 9 8 2 3" xfId="17296"/>
    <cellStyle name="Normal 31 9 8 3" xfId="17297"/>
    <cellStyle name="Normal 31 9 8 3 2" xfId="17298"/>
    <cellStyle name="Normal 31 9 8 4" xfId="17299"/>
    <cellStyle name="Normal 31 9 8 5" xfId="17300"/>
    <cellStyle name="Normal 31 9 8 6" xfId="17301"/>
    <cellStyle name="Normal 31 9 8 7" xfId="17302"/>
    <cellStyle name="Normal 31 9 9" xfId="17303"/>
    <cellStyle name="Normal 31 9 9 2" xfId="17304"/>
    <cellStyle name="Normal 31 9 9 2 2" xfId="17305"/>
    <cellStyle name="Normal 31 9 9 2 2 2" xfId="17306"/>
    <cellStyle name="Normal 31 9 9 2 3" xfId="17307"/>
    <cellStyle name="Normal 31 9 9 3" xfId="17308"/>
    <cellStyle name="Normal 31 9 9 3 2" xfId="17309"/>
    <cellStyle name="Normal 31 9 9 4" xfId="17310"/>
    <cellStyle name="Normal 31 9 9 5" xfId="17311"/>
    <cellStyle name="Normal 31 9 9 6" xfId="17312"/>
    <cellStyle name="Normal 31 9 9 7" xfId="17313"/>
    <cellStyle name="Normal 31 90" xfId="17314"/>
    <cellStyle name="Normal 31 90 2" xfId="17315"/>
    <cellStyle name="Normal 31 91" xfId="17316"/>
    <cellStyle name="Normal 31 91 2" xfId="17317"/>
    <cellStyle name="Normal 31 92" xfId="17318"/>
    <cellStyle name="Normal 31 92 2" xfId="17319"/>
    <cellStyle name="Normal 31 93" xfId="17320"/>
    <cellStyle name="Normal 31 93 2" xfId="17321"/>
    <cellStyle name="Normal 31 94" xfId="17322"/>
    <cellStyle name="Normal 31 94 2" xfId="17323"/>
    <cellStyle name="Normal 31 95" xfId="17324"/>
    <cellStyle name="Normal 31 95 2" xfId="17325"/>
    <cellStyle name="Normal 31 96" xfId="17326"/>
    <cellStyle name="Normal 31 96 2" xfId="17327"/>
    <cellStyle name="Normal 31 97" xfId="17328"/>
    <cellStyle name="Normal 31 97 2" xfId="17329"/>
    <cellStyle name="Normal 31 98" xfId="17330"/>
    <cellStyle name="Normal 31 98 2" xfId="17331"/>
    <cellStyle name="Normal 31 98 2 2" xfId="17332"/>
    <cellStyle name="Normal 31 98 2 2 2" xfId="17333"/>
    <cellStyle name="Normal 31 98 2 3" xfId="17334"/>
    <cellStyle name="Normal 31 98 3" xfId="17335"/>
    <cellStyle name="Normal 31 98 3 2" xfId="17336"/>
    <cellStyle name="Normal 31 98 4" xfId="17337"/>
    <cellStyle name="Normal 31 98 5" xfId="17338"/>
    <cellStyle name="Normal 31 98 6" xfId="17339"/>
    <cellStyle name="Normal 31 98 7" xfId="17340"/>
    <cellStyle name="Normal 31 99" xfId="17341"/>
    <cellStyle name="Normal 31 99 2" xfId="17342"/>
    <cellStyle name="Normal 31 99 2 2" xfId="17343"/>
    <cellStyle name="Normal 31 99 2 2 2" xfId="17344"/>
    <cellStyle name="Normal 31 99 2 3" xfId="17345"/>
    <cellStyle name="Normal 31 99 3" xfId="17346"/>
    <cellStyle name="Normal 31 99 3 2" xfId="17347"/>
    <cellStyle name="Normal 31 99 4" xfId="17348"/>
    <cellStyle name="Normal 31 99 5" xfId="17349"/>
    <cellStyle name="Normal 31 99 6" xfId="17350"/>
    <cellStyle name="Normal 31 99 7" xfId="17351"/>
    <cellStyle name="Normal 310" xfId="17352"/>
    <cellStyle name="Normal 311" xfId="17353"/>
    <cellStyle name="Normal 312" xfId="17354"/>
    <cellStyle name="Normal 313" xfId="17355"/>
    <cellStyle name="Normal 314" xfId="17356"/>
    <cellStyle name="Normal 315" xfId="17357"/>
    <cellStyle name="Normal 316" xfId="17358"/>
    <cellStyle name="Normal 317" xfId="17359"/>
    <cellStyle name="Normal 318" xfId="17360"/>
    <cellStyle name="Normal 319" xfId="17361"/>
    <cellStyle name="Normal 32" xfId="17362"/>
    <cellStyle name="Normal 32 10" xfId="17363"/>
    <cellStyle name="Normal 32 10 10" xfId="17364"/>
    <cellStyle name="Normal 32 10 10 2" xfId="17365"/>
    <cellStyle name="Normal 32 10 10 2 2" xfId="17366"/>
    <cellStyle name="Normal 32 10 10 2 2 2" xfId="17367"/>
    <cellStyle name="Normal 32 10 10 2 3" xfId="17368"/>
    <cellStyle name="Normal 32 10 10 3" xfId="17369"/>
    <cellStyle name="Normal 32 10 10 3 2" xfId="17370"/>
    <cellStyle name="Normal 32 10 10 4" xfId="17371"/>
    <cellStyle name="Normal 32 10 10 5" xfId="17372"/>
    <cellStyle name="Normal 32 10 10 6" xfId="17373"/>
    <cellStyle name="Normal 32 10 10 7" xfId="17374"/>
    <cellStyle name="Normal 32 10 11" xfId="17375"/>
    <cellStyle name="Normal 32 10 11 2" xfId="17376"/>
    <cellStyle name="Normal 32 10 11 2 2" xfId="17377"/>
    <cellStyle name="Normal 32 10 11 2 2 2" xfId="17378"/>
    <cellStyle name="Normal 32 10 11 2 3" xfId="17379"/>
    <cellStyle name="Normal 32 10 11 3" xfId="17380"/>
    <cellStyle name="Normal 32 10 11 3 2" xfId="17381"/>
    <cellStyle name="Normal 32 10 11 4" xfId="17382"/>
    <cellStyle name="Normal 32 10 11 5" xfId="17383"/>
    <cellStyle name="Normal 32 10 11 6" xfId="17384"/>
    <cellStyle name="Normal 32 10 11 7" xfId="17385"/>
    <cellStyle name="Normal 32 10 12" xfId="17386"/>
    <cellStyle name="Normal 32 10 12 2" xfId="17387"/>
    <cellStyle name="Normal 32 10 12 2 2" xfId="17388"/>
    <cellStyle name="Normal 32 10 12 2 2 2" xfId="17389"/>
    <cellStyle name="Normal 32 10 12 2 3" xfId="17390"/>
    <cellStyle name="Normal 32 10 12 3" xfId="17391"/>
    <cellStyle name="Normal 32 10 12 3 2" xfId="17392"/>
    <cellStyle name="Normal 32 10 12 4" xfId="17393"/>
    <cellStyle name="Normal 32 10 12 5" xfId="17394"/>
    <cellStyle name="Normal 32 10 12 6" xfId="17395"/>
    <cellStyle name="Normal 32 10 12 7" xfId="17396"/>
    <cellStyle name="Normal 32 10 13" xfId="17397"/>
    <cellStyle name="Normal 32 10 13 2" xfId="17398"/>
    <cellStyle name="Normal 32 10 13 2 2" xfId="17399"/>
    <cellStyle name="Normal 32 10 13 3" xfId="17400"/>
    <cellStyle name="Normal 32 10 14" xfId="17401"/>
    <cellStyle name="Normal 32 10 14 2" xfId="17402"/>
    <cellStyle name="Normal 32 10 15" xfId="17403"/>
    <cellStyle name="Normal 32 10 16" xfId="17404"/>
    <cellStyle name="Normal 32 10 17" xfId="17405"/>
    <cellStyle name="Normal 32 10 18" xfId="17406"/>
    <cellStyle name="Normal 32 10 2" xfId="17407"/>
    <cellStyle name="Normal 32 10 2 2" xfId="17408"/>
    <cellStyle name="Normal 32 10 2 2 2" xfId="17409"/>
    <cellStyle name="Normal 32 10 2 2 2 2" xfId="17410"/>
    <cellStyle name="Normal 32 10 2 2 3" xfId="17411"/>
    <cellStyle name="Normal 32 10 2 3" xfId="17412"/>
    <cellStyle name="Normal 32 10 2 3 2" xfId="17413"/>
    <cellStyle name="Normal 32 10 2 4" xfId="17414"/>
    <cellStyle name="Normal 32 10 2 5" xfId="17415"/>
    <cellStyle name="Normal 32 10 2 6" xfId="17416"/>
    <cellStyle name="Normal 32 10 2 7" xfId="17417"/>
    <cellStyle name="Normal 32 10 3" xfId="17418"/>
    <cellStyle name="Normal 32 10 3 2" xfId="17419"/>
    <cellStyle name="Normal 32 10 3 2 2" xfId="17420"/>
    <cellStyle name="Normal 32 10 3 2 2 2" xfId="17421"/>
    <cellStyle name="Normal 32 10 3 2 3" xfId="17422"/>
    <cellStyle name="Normal 32 10 3 3" xfId="17423"/>
    <cellStyle name="Normal 32 10 3 3 2" xfId="17424"/>
    <cellStyle name="Normal 32 10 3 4" xfId="17425"/>
    <cellStyle name="Normal 32 10 3 5" xfId="17426"/>
    <cellStyle name="Normal 32 10 3 6" xfId="17427"/>
    <cellStyle name="Normal 32 10 3 7" xfId="17428"/>
    <cellStyle name="Normal 32 10 4" xfId="17429"/>
    <cellStyle name="Normal 32 10 4 2" xfId="17430"/>
    <cellStyle name="Normal 32 10 4 2 2" xfId="17431"/>
    <cellStyle name="Normal 32 10 4 2 2 2" xfId="17432"/>
    <cellStyle name="Normal 32 10 4 2 3" xfId="17433"/>
    <cellStyle name="Normal 32 10 4 3" xfId="17434"/>
    <cellStyle name="Normal 32 10 4 3 2" xfId="17435"/>
    <cellStyle name="Normal 32 10 4 4" xfId="17436"/>
    <cellStyle name="Normal 32 10 4 5" xfId="17437"/>
    <cellStyle name="Normal 32 10 4 6" xfId="17438"/>
    <cellStyle name="Normal 32 10 4 7" xfId="17439"/>
    <cellStyle name="Normal 32 10 5" xfId="17440"/>
    <cellStyle name="Normal 32 10 5 2" xfId="17441"/>
    <cellStyle name="Normal 32 10 5 2 2" xfId="17442"/>
    <cellStyle name="Normal 32 10 5 2 2 2" xfId="17443"/>
    <cellStyle name="Normal 32 10 5 2 3" xfId="17444"/>
    <cellStyle name="Normal 32 10 5 3" xfId="17445"/>
    <cellStyle name="Normal 32 10 5 3 2" xfId="17446"/>
    <cellStyle name="Normal 32 10 5 4" xfId="17447"/>
    <cellStyle name="Normal 32 10 5 5" xfId="17448"/>
    <cellStyle name="Normal 32 10 5 6" xfId="17449"/>
    <cellStyle name="Normal 32 10 5 7" xfId="17450"/>
    <cellStyle name="Normal 32 10 6" xfId="17451"/>
    <cellStyle name="Normal 32 10 6 2" xfId="17452"/>
    <cellStyle name="Normal 32 10 6 2 2" xfId="17453"/>
    <cellStyle name="Normal 32 10 6 2 2 2" xfId="17454"/>
    <cellStyle name="Normal 32 10 6 2 3" xfId="17455"/>
    <cellStyle name="Normal 32 10 6 3" xfId="17456"/>
    <cellStyle name="Normal 32 10 6 3 2" xfId="17457"/>
    <cellStyle name="Normal 32 10 6 4" xfId="17458"/>
    <cellStyle name="Normal 32 10 6 5" xfId="17459"/>
    <cellStyle name="Normal 32 10 6 6" xfId="17460"/>
    <cellStyle name="Normal 32 10 6 7" xfId="17461"/>
    <cellStyle name="Normal 32 10 7" xfId="17462"/>
    <cellStyle name="Normal 32 10 7 2" xfId="17463"/>
    <cellStyle name="Normal 32 10 7 2 2" xfId="17464"/>
    <cellStyle name="Normal 32 10 7 2 2 2" xfId="17465"/>
    <cellStyle name="Normal 32 10 7 2 3" xfId="17466"/>
    <cellStyle name="Normal 32 10 7 3" xfId="17467"/>
    <cellStyle name="Normal 32 10 7 3 2" xfId="17468"/>
    <cellStyle name="Normal 32 10 7 4" xfId="17469"/>
    <cellStyle name="Normal 32 10 7 5" xfId="17470"/>
    <cellStyle name="Normal 32 10 7 6" xfId="17471"/>
    <cellStyle name="Normal 32 10 7 7" xfId="17472"/>
    <cellStyle name="Normal 32 10 8" xfId="17473"/>
    <cellStyle name="Normal 32 10 8 2" xfId="17474"/>
    <cellStyle name="Normal 32 10 8 2 2" xfId="17475"/>
    <cellStyle name="Normal 32 10 8 2 2 2" xfId="17476"/>
    <cellStyle name="Normal 32 10 8 2 3" xfId="17477"/>
    <cellStyle name="Normal 32 10 8 3" xfId="17478"/>
    <cellStyle name="Normal 32 10 8 3 2" xfId="17479"/>
    <cellStyle name="Normal 32 10 8 4" xfId="17480"/>
    <cellStyle name="Normal 32 10 8 5" xfId="17481"/>
    <cellStyle name="Normal 32 10 8 6" xfId="17482"/>
    <cellStyle name="Normal 32 10 8 7" xfId="17483"/>
    <cellStyle name="Normal 32 10 9" xfId="17484"/>
    <cellStyle name="Normal 32 10 9 2" xfId="17485"/>
    <cellStyle name="Normal 32 10 9 2 2" xfId="17486"/>
    <cellStyle name="Normal 32 10 9 2 2 2" xfId="17487"/>
    <cellStyle name="Normal 32 10 9 2 3" xfId="17488"/>
    <cellStyle name="Normal 32 10 9 3" xfId="17489"/>
    <cellStyle name="Normal 32 10 9 3 2" xfId="17490"/>
    <cellStyle name="Normal 32 10 9 4" xfId="17491"/>
    <cellStyle name="Normal 32 10 9 5" xfId="17492"/>
    <cellStyle name="Normal 32 10 9 6" xfId="17493"/>
    <cellStyle name="Normal 32 10 9 7" xfId="17494"/>
    <cellStyle name="Normal 32 100" xfId="17495"/>
    <cellStyle name="Normal 32 100 2" xfId="17496"/>
    <cellStyle name="Normal 32 100 2 2" xfId="17497"/>
    <cellStyle name="Normal 32 100 2 2 2" xfId="17498"/>
    <cellStyle name="Normal 32 100 2 3" xfId="17499"/>
    <cellStyle name="Normal 32 100 3" xfId="17500"/>
    <cellStyle name="Normal 32 100 3 2" xfId="17501"/>
    <cellStyle name="Normal 32 100 4" xfId="17502"/>
    <cellStyle name="Normal 32 100 5" xfId="17503"/>
    <cellStyle name="Normal 32 100 6" xfId="17504"/>
    <cellStyle name="Normal 32 100 7" xfId="17505"/>
    <cellStyle name="Normal 32 101" xfId="17506"/>
    <cellStyle name="Normal 32 101 2" xfId="17507"/>
    <cellStyle name="Normal 32 101 2 2" xfId="17508"/>
    <cellStyle name="Normal 32 101 2 2 2" xfId="17509"/>
    <cellStyle name="Normal 32 101 2 3" xfId="17510"/>
    <cellStyle name="Normal 32 101 3" xfId="17511"/>
    <cellStyle name="Normal 32 101 3 2" xfId="17512"/>
    <cellStyle name="Normal 32 101 4" xfId="17513"/>
    <cellStyle name="Normal 32 101 5" xfId="17514"/>
    <cellStyle name="Normal 32 101 6" xfId="17515"/>
    <cellStyle name="Normal 32 101 7" xfId="17516"/>
    <cellStyle name="Normal 32 102" xfId="17517"/>
    <cellStyle name="Normal 32 102 2" xfId="17518"/>
    <cellStyle name="Normal 32 102 2 2" xfId="17519"/>
    <cellStyle name="Normal 32 102 2 2 2" xfId="17520"/>
    <cellStyle name="Normal 32 102 2 3" xfId="17521"/>
    <cellStyle name="Normal 32 102 3" xfId="17522"/>
    <cellStyle name="Normal 32 102 3 2" xfId="17523"/>
    <cellStyle name="Normal 32 102 4" xfId="17524"/>
    <cellStyle name="Normal 32 102 5" xfId="17525"/>
    <cellStyle name="Normal 32 102 6" xfId="17526"/>
    <cellStyle name="Normal 32 102 7" xfId="17527"/>
    <cellStyle name="Normal 32 103" xfId="17528"/>
    <cellStyle name="Normal 32 103 2" xfId="17529"/>
    <cellStyle name="Normal 32 103 2 2" xfId="17530"/>
    <cellStyle name="Normal 32 103 2 2 2" xfId="17531"/>
    <cellStyle name="Normal 32 103 2 3" xfId="17532"/>
    <cellStyle name="Normal 32 103 3" xfId="17533"/>
    <cellStyle name="Normal 32 103 3 2" xfId="17534"/>
    <cellStyle name="Normal 32 103 4" xfId="17535"/>
    <cellStyle name="Normal 32 103 5" xfId="17536"/>
    <cellStyle name="Normal 32 103 6" xfId="17537"/>
    <cellStyle name="Normal 32 103 7" xfId="17538"/>
    <cellStyle name="Normal 32 104" xfId="17539"/>
    <cellStyle name="Normal 32 104 2" xfId="17540"/>
    <cellStyle name="Normal 32 104 2 2" xfId="17541"/>
    <cellStyle name="Normal 32 104 2 2 2" xfId="17542"/>
    <cellStyle name="Normal 32 104 2 3" xfId="17543"/>
    <cellStyle name="Normal 32 104 3" xfId="17544"/>
    <cellStyle name="Normal 32 104 3 2" xfId="17545"/>
    <cellStyle name="Normal 32 104 4" xfId="17546"/>
    <cellStyle name="Normal 32 104 5" xfId="17547"/>
    <cellStyle name="Normal 32 104 6" xfId="17548"/>
    <cellStyle name="Normal 32 104 7" xfId="17549"/>
    <cellStyle name="Normal 32 105" xfId="17550"/>
    <cellStyle name="Normal 32 105 2" xfId="17551"/>
    <cellStyle name="Normal 32 105 2 2" xfId="17552"/>
    <cellStyle name="Normal 32 105 2 2 2" xfId="17553"/>
    <cellStyle name="Normal 32 105 2 3" xfId="17554"/>
    <cellStyle name="Normal 32 105 3" xfId="17555"/>
    <cellStyle name="Normal 32 105 3 2" xfId="17556"/>
    <cellStyle name="Normal 32 105 4" xfId="17557"/>
    <cellStyle name="Normal 32 105 5" xfId="17558"/>
    <cellStyle name="Normal 32 105 6" xfId="17559"/>
    <cellStyle name="Normal 32 105 7" xfId="17560"/>
    <cellStyle name="Normal 32 106" xfId="17561"/>
    <cellStyle name="Normal 32 106 2" xfId="17562"/>
    <cellStyle name="Normal 32 106 2 2" xfId="17563"/>
    <cellStyle name="Normal 32 106 2 2 2" xfId="17564"/>
    <cellStyle name="Normal 32 106 2 3" xfId="17565"/>
    <cellStyle name="Normal 32 106 3" xfId="17566"/>
    <cellStyle name="Normal 32 106 3 2" xfId="17567"/>
    <cellStyle name="Normal 32 106 4" xfId="17568"/>
    <cellStyle name="Normal 32 106 5" xfId="17569"/>
    <cellStyle name="Normal 32 106 6" xfId="17570"/>
    <cellStyle name="Normal 32 106 7" xfId="17571"/>
    <cellStyle name="Normal 32 107" xfId="17572"/>
    <cellStyle name="Normal 32 107 2" xfId="17573"/>
    <cellStyle name="Normal 32 107 2 2" xfId="17574"/>
    <cellStyle name="Normal 32 107 2 2 2" xfId="17575"/>
    <cellStyle name="Normal 32 107 2 3" xfId="17576"/>
    <cellStyle name="Normal 32 107 3" xfId="17577"/>
    <cellStyle name="Normal 32 107 3 2" xfId="17578"/>
    <cellStyle name="Normal 32 107 4" xfId="17579"/>
    <cellStyle name="Normal 32 107 5" xfId="17580"/>
    <cellStyle name="Normal 32 107 6" xfId="17581"/>
    <cellStyle name="Normal 32 107 7" xfId="17582"/>
    <cellStyle name="Normal 32 108" xfId="17583"/>
    <cellStyle name="Normal 32 108 2" xfId="17584"/>
    <cellStyle name="Normal 32 108 2 2" xfId="17585"/>
    <cellStyle name="Normal 32 108 2 2 2" xfId="17586"/>
    <cellStyle name="Normal 32 108 2 3" xfId="17587"/>
    <cellStyle name="Normal 32 108 3" xfId="17588"/>
    <cellStyle name="Normal 32 108 3 2" xfId="17589"/>
    <cellStyle name="Normal 32 108 4" xfId="17590"/>
    <cellStyle name="Normal 32 108 5" xfId="17591"/>
    <cellStyle name="Normal 32 108 6" xfId="17592"/>
    <cellStyle name="Normal 32 108 7" xfId="17593"/>
    <cellStyle name="Normal 32 109" xfId="17594"/>
    <cellStyle name="Normal 32 109 2" xfId="17595"/>
    <cellStyle name="Normal 32 109 2 2" xfId="17596"/>
    <cellStyle name="Normal 32 109 2 2 2" xfId="17597"/>
    <cellStyle name="Normal 32 109 2 3" xfId="17598"/>
    <cellStyle name="Normal 32 109 3" xfId="17599"/>
    <cellStyle name="Normal 32 109 3 2" xfId="17600"/>
    <cellStyle name="Normal 32 109 4" xfId="17601"/>
    <cellStyle name="Normal 32 109 5" xfId="17602"/>
    <cellStyle name="Normal 32 109 6" xfId="17603"/>
    <cellStyle name="Normal 32 109 7" xfId="17604"/>
    <cellStyle name="Normal 32 11" xfId="17605"/>
    <cellStyle name="Normal 32 11 10" xfId="17606"/>
    <cellStyle name="Normal 32 11 10 2" xfId="17607"/>
    <cellStyle name="Normal 32 11 10 2 2" xfId="17608"/>
    <cellStyle name="Normal 32 11 10 2 2 2" xfId="17609"/>
    <cellStyle name="Normal 32 11 10 2 3" xfId="17610"/>
    <cellStyle name="Normal 32 11 10 3" xfId="17611"/>
    <cellStyle name="Normal 32 11 10 3 2" xfId="17612"/>
    <cellStyle name="Normal 32 11 10 4" xfId="17613"/>
    <cellStyle name="Normal 32 11 10 5" xfId="17614"/>
    <cellStyle name="Normal 32 11 10 6" xfId="17615"/>
    <cellStyle name="Normal 32 11 10 7" xfId="17616"/>
    <cellStyle name="Normal 32 11 11" xfId="17617"/>
    <cellStyle name="Normal 32 11 11 2" xfId="17618"/>
    <cellStyle name="Normal 32 11 11 2 2" xfId="17619"/>
    <cellStyle name="Normal 32 11 11 2 2 2" xfId="17620"/>
    <cellStyle name="Normal 32 11 11 2 3" xfId="17621"/>
    <cellStyle name="Normal 32 11 11 3" xfId="17622"/>
    <cellStyle name="Normal 32 11 11 3 2" xfId="17623"/>
    <cellStyle name="Normal 32 11 11 4" xfId="17624"/>
    <cellStyle name="Normal 32 11 11 5" xfId="17625"/>
    <cellStyle name="Normal 32 11 11 6" xfId="17626"/>
    <cellStyle name="Normal 32 11 11 7" xfId="17627"/>
    <cellStyle name="Normal 32 11 12" xfId="17628"/>
    <cellStyle name="Normal 32 11 12 2" xfId="17629"/>
    <cellStyle name="Normal 32 11 12 2 2" xfId="17630"/>
    <cellStyle name="Normal 32 11 12 2 2 2" xfId="17631"/>
    <cellStyle name="Normal 32 11 12 2 3" xfId="17632"/>
    <cellStyle name="Normal 32 11 12 3" xfId="17633"/>
    <cellStyle name="Normal 32 11 12 3 2" xfId="17634"/>
    <cellStyle name="Normal 32 11 12 4" xfId="17635"/>
    <cellStyle name="Normal 32 11 12 5" xfId="17636"/>
    <cellStyle name="Normal 32 11 12 6" xfId="17637"/>
    <cellStyle name="Normal 32 11 12 7" xfId="17638"/>
    <cellStyle name="Normal 32 11 13" xfId="17639"/>
    <cellStyle name="Normal 32 11 13 2" xfId="17640"/>
    <cellStyle name="Normal 32 11 13 2 2" xfId="17641"/>
    <cellStyle name="Normal 32 11 13 3" xfId="17642"/>
    <cellStyle name="Normal 32 11 14" xfId="17643"/>
    <cellStyle name="Normal 32 11 14 2" xfId="17644"/>
    <cellStyle name="Normal 32 11 15" xfId="17645"/>
    <cellStyle name="Normal 32 11 16" xfId="17646"/>
    <cellStyle name="Normal 32 11 17" xfId="17647"/>
    <cellStyle name="Normal 32 11 18" xfId="17648"/>
    <cellStyle name="Normal 32 11 2" xfId="17649"/>
    <cellStyle name="Normal 32 11 2 2" xfId="17650"/>
    <cellStyle name="Normal 32 11 2 2 2" xfId="17651"/>
    <cellStyle name="Normal 32 11 2 2 2 2" xfId="17652"/>
    <cellStyle name="Normal 32 11 2 2 3" xfId="17653"/>
    <cellStyle name="Normal 32 11 2 3" xfId="17654"/>
    <cellStyle name="Normal 32 11 2 3 2" xfId="17655"/>
    <cellStyle name="Normal 32 11 2 4" xfId="17656"/>
    <cellStyle name="Normal 32 11 2 5" xfId="17657"/>
    <cellStyle name="Normal 32 11 2 6" xfId="17658"/>
    <cellStyle name="Normal 32 11 2 7" xfId="17659"/>
    <cellStyle name="Normal 32 11 3" xfId="17660"/>
    <cellStyle name="Normal 32 11 3 2" xfId="17661"/>
    <cellStyle name="Normal 32 11 3 2 2" xfId="17662"/>
    <cellStyle name="Normal 32 11 3 2 2 2" xfId="17663"/>
    <cellStyle name="Normal 32 11 3 2 3" xfId="17664"/>
    <cellStyle name="Normal 32 11 3 3" xfId="17665"/>
    <cellStyle name="Normal 32 11 3 3 2" xfId="17666"/>
    <cellStyle name="Normal 32 11 3 4" xfId="17667"/>
    <cellStyle name="Normal 32 11 3 5" xfId="17668"/>
    <cellStyle name="Normal 32 11 3 6" xfId="17669"/>
    <cellStyle name="Normal 32 11 3 7" xfId="17670"/>
    <cellStyle name="Normal 32 11 4" xfId="17671"/>
    <cellStyle name="Normal 32 11 4 2" xfId="17672"/>
    <cellStyle name="Normal 32 11 4 2 2" xfId="17673"/>
    <cellStyle name="Normal 32 11 4 2 2 2" xfId="17674"/>
    <cellStyle name="Normal 32 11 4 2 3" xfId="17675"/>
    <cellStyle name="Normal 32 11 4 3" xfId="17676"/>
    <cellStyle name="Normal 32 11 4 3 2" xfId="17677"/>
    <cellStyle name="Normal 32 11 4 4" xfId="17678"/>
    <cellStyle name="Normal 32 11 4 5" xfId="17679"/>
    <cellStyle name="Normal 32 11 4 6" xfId="17680"/>
    <cellStyle name="Normal 32 11 4 7" xfId="17681"/>
    <cellStyle name="Normal 32 11 5" xfId="17682"/>
    <cellStyle name="Normal 32 11 5 2" xfId="17683"/>
    <cellStyle name="Normal 32 11 5 2 2" xfId="17684"/>
    <cellStyle name="Normal 32 11 5 2 2 2" xfId="17685"/>
    <cellStyle name="Normal 32 11 5 2 3" xfId="17686"/>
    <cellStyle name="Normal 32 11 5 3" xfId="17687"/>
    <cellStyle name="Normal 32 11 5 3 2" xfId="17688"/>
    <cellStyle name="Normal 32 11 5 4" xfId="17689"/>
    <cellStyle name="Normal 32 11 5 5" xfId="17690"/>
    <cellStyle name="Normal 32 11 5 6" xfId="17691"/>
    <cellStyle name="Normal 32 11 5 7" xfId="17692"/>
    <cellStyle name="Normal 32 11 6" xfId="17693"/>
    <cellStyle name="Normal 32 11 6 2" xfId="17694"/>
    <cellStyle name="Normal 32 11 6 2 2" xfId="17695"/>
    <cellStyle name="Normal 32 11 6 2 2 2" xfId="17696"/>
    <cellStyle name="Normal 32 11 6 2 3" xfId="17697"/>
    <cellStyle name="Normal 32 11 6 3" xfId="17698"/>
    <cellStyle name="Normal 32 11 6 3 2" xfId="17699"/>
    <cellStyle name="Normal 32 11 6 4" xfId="17700"/>
    <cellStyle name="Normal 32 11 6 5" xfId="17701"/>
    <cellStyle name="Normal 32 11 6 6" xfId="17702"/>
    <cellStyle name="Normal 32 11 6 7" xfId="17703"/>
    <cellStyle name="Normal 32 11 7" xfId="17704"/>
    <cellStyle name="Normal 32 11 7 2" xfId="17705"/>
    <cellStyle name="Normal 32 11 7 2 2" xfId="17706"/>
    <cellStyle name="Normal 32 11 7 2 2 2" xfId="17707"/>
    <cellStyle name="Normal 32 11 7 2 3" xfId="17708"/>
    <cellStyle name="Normal 32 11 7 3" xfId="17709"/>
    <cellStyle name="Normal 32 11 7 3 2" xfId="17710"/>
    <cellStyle name="Normal 32 11 7 4" xfId="17711"/>
    <cellStyle name="Normal 32 11 7 5" xfId="17712"/>
    <cellStyle name="Normal 32 11 7 6" xfId="17713"/>
    <cellStyle name="Normal 32 11 7 7" xfId="17714"/>
    <cellStyle name="Normal 32 11 8" xfId="17715"/>
    <cellStyle name="Normal 32 11 8 2" xfId="17716"/>
    <cellStyle name="Normal 32 11 8 2 2" xfId="17717"/>
    <cellStyle name="Normal 32 11 8 2 2 2" xfId="17718"/>
    <cellStyle name="Normal 32 11 8 2 3" xfId="17719"/>
    <cellStyle name="Normal 32 11 8 3" xfId="17720"/>
    <cellStyle name="Normal 32 11 8 3 2" xfId="17721"/>
    <cellStyle name="Normal 32 11 8 4" xfId="17722"/>
    <cellStyle name="Normal 32 11 8 5" xfId="17723"/>
    <cellStyle name="Normal 32 11 8 6" xfId="17724"/>
    <cellStyle name="Normal 32 11 8 7" xfId="17725"/>
    <cellStyle name="Normal 32 11 9" xfId="17726"/>
    <cellStyle name="Normal 32 11 9 2" xfId="17727"/>
    <cellStyle name="Normal 32 11 9 2 2" xfId="17728"/>
    <cellStyle name="Normal 32 11 9 2 2 2" xfId="17729"/>
    <cellStyle name="Normal 32 11 9 2 3" xfId="17730"/>
    <cellStyle name="Normal 32 11 9 3" xfId="17731"/>
    <cellStyle name="Normal 32 11 9 3 2" xfId="17732"/>
    <cellStyle name="Normal 32 11 9 4" xfId="17733"/>
    <cellStyle name="Normal 32 11 9 5" xfId="17734"/>
    <cellStyle name="Normal 32 11 9 6" xfId="17735"/>
    <cellStyle name="Normal 32 11 9 7" xfId="17736"/>
    <cellStyle name="Normal 32 110" xfId="17737"/>
    <cellStyle name="Normal 32 110 2" xfId="17738"/>
    <cellStyle name="Normal 32 110 2 2" xfId="17739"/>
    <cellStyle name="Normal 32 110 2 2 2" xfId="17740"/>
    <cellStyle name="Normal 32 110 2 3" xfId="17741"/>
    <cellStyle name="Normal 32 110 3" xfId="17742"/>
    <cellStyle name="Normal 32 110 3 2" xfId="17743"/>
    <cellStyle name="Normal 32 110 4" xfId="17744"/>
    <cellStyle name="Normal 32 110 5" xfId="17745"/>
    <cellStyle name="Normal 32 110 6" xfId="17746"/>
    <cellStyle name="Normal 32 110 7" xfId="17747"/>
    <cellStyle name="Normal 32 111" xfId="17748"/>
    <cellStyle name="Normal 32 111 2" xfId="17749"/>
    <cellStyle name="Normal 32 111 2 2" xfId="17750"/>
    <cellStyle name="Normal 32 111 2 2 2" xfId="17751"/>
    <cellStyle name="Normal 32 111 2 3" xfId="17752"/>
    <cellStyle name="Normal 32 111 3" xfId="17753"/>
    <cellStyle name="Normal 32 111 3 2" xfId="17754"/>
    <cellStyle name="Normal 32 111 4" xfId="17755"/>
    <cellStyle name="Normal 32 111 5" xfId="17756"/>
    <cellStyle name="Normal 32 111 6" xfId="17757"/>
    <cellStyle name="Normal 32 111 7" xfId="17758"/>
    <cellStyle name="Normal 32 112" xfId="17759"/>
    <cellStyle name="Normal 32 112 2" xfId="17760"/>
    <cellStyle name="Normal 32 112 2 2" xfId="17761"/>
    <cellStyle name="Normal 32 112 3" xfId="17762"/>
    <cellStyle name="Normal 32 113" xfId="17763"/>
    <cellStyle name="Normal 32 113 2" xfId="17764"/>
    <cellStyle name="Normal 32 114" xfId="17765"/>
    <cellStyle name="Normal 32 115" xfId="17766"/>
    <cellStyle name="Normal 32 12" xfId="17767"/>
    <cellStyle name="Normal 32 12 10" xfId="17768"/>
    <cellStyle name="Normal 32 12 10 2" xfId="17769"/>
    <cellStyle name="Normal 32 12 10 2 2" xfId="17770"/>
    <cellStyle name="Normal 32 12 10 2 2 2" xfId="17771"/>
    <cellStyle name="Normal 32 12 10 2 3" xfId="17772"/>
    <cellStyle name="Normal 32 12 10 3" xfId="17773"/>
    <cellStyle name="Normal 32 12 10 3 2" xfId="17774"/>
    <cellStyle name="Normal 32 12 10 4" xfId="17775"/>
    <cellStyle name="Normal 32 12 10 5" xfId="17776"/>
    <cellStyle name="Normal 32 12 10 6" xfId="17777"/>
    <cellStyle name="Normal 32 12 10 7" xfId="17778"/>
    <cellStyle name="Normal 32 12 11" xfId="17779"/>
    <cellStyle name="Normal 32 12 11 2" xfId="17780"/>
    <cellStyle name="Normal 32 12 11 2 2" xfId="17781"/>
    <cellStyle name="Normal 32 12 11 2 2 2" xfId="17782"/>
    <cellStyle name="Normal 32 12 11 2 3" xfId="17783"/>
    <cellStyle name="Normal 32 12 11 3" xfId="17784"/>
    <cellStyle name="Normal 32 12 11 3 2" xfId="17785"/>
    <cellStyle name="Normal 32 12 11 4" xfId="17786"/>
    <cellStyle name="Normal 32 12 11 5" xfId="17787"/>
    <cellStyle name="Normal 32 12 11 6" xfId="17788"/>
    <cellStyle name="Normal 32 12 11 7" xfId="17789"/>
    <cellStyle name="Normal 32 12 12" xfId="17790"/>
    <cellStyle name="Normal 32 12 12 2" xfId="17791"/>
    <cellStyle name="Normal 32 12 12 2 2" xfId="17792"/>
    <cellStyle name="Normal 32 12 12 2 2 2" xfId="17793"/>
    <cellStyle name="Normal 32 12 12 2 3" xfId="17794"/>
    <cellStyle name="Normal 32 12 12 3" xfId="17795"/>
    <cellStyle name="Normal 32 12 12 3 2" xfId="17796"/>
    <cellStyle name="Normal 32 12 12 4" xfId="17797"/>
    <cellStyle name="Normal 32 12 12 5" xfId="17798"/>
    <cellStyle name="Normal 32 12 12 6" xfId="17799"/>
    <cellStyle name="Normal 32 12 12 7" xfId="17800"/>
    <cellStyle name="Normal 32 12 13" xfId="17801"/>
    <cellStyle name="Normal 32 12 13 2" xfId="17802"/>
    <cellStyle name="Normal 32 12 13 2 2" xfId="17803"/>
    <cellStyle name="Normal 32 12 13 3" xfId="17804"/>
    <cellStyle name="Normal 32 12 14" xfId="17805"/>
    <cellStyle name="Normal 32 12 14 2" xfId="17806"/>
    <cellStyle name="Normal 32 12 15" xfId="17807"/>
    <cellStyle name="Normal 32 12 16" xfId="17808"/>
    <cellStyle name="Normal 32 12 17" xfId="17809"/>
    <cellStyle name="Normal 32 12 18" xfId="17810"/>
    <cellStyle name="Normal 32 12 2" xfId="17811"/>
    <cellStyle name="Normal 32 12 2 2" xfId="17812"/>
    <cellStyle name="Normal 32 12 2 2 2" xfId="17813"/>
    <cellStyle name="Normal 32 12 2 2 2 2" xfId="17814"/>
    <cellStyle name="Normal 32 12 2 2 3" xfId="17815"/>
    <cellStyle name="Normal 32 12 2 3" xfId="17816"/>
    <cellStyle name="Normal 32 12 2 3 2" xfId="17817"/>
    <cellStyle name="Normal 32 12 2 4" xfId="17818"/>
    <cellStyle name="Normal 32 12 2 5" xfId="17819"/>
    <cellStyle name="Normal 32 12 2 6" xfId="17820"/>
    <cellStyle name="Normal 32 12 2 7" xfId="17821"/>
    <cellStyle name="Normal 32 12 3" xfId="17822"/>
    <cellStyle name="Normal 32 12 3 2" xfId="17823"/>
    <cellStyle name="Normal 32 12 3 2 2" xfId="17824"/>
    <cellStyle name="Normal 32 12 3 2 2 2" xfId="17825"/>
    <cellStyle name="Normal 32 12 3 2 3" xfId="17826"/>
    <cellStyle name="Normal 32 12 3 3" xfId="17827"/>
    <cellStyle name="Normal 32 12 3 3 2" xfId="17828"/>
    <cellStyle name="Normal 32 12 3 4" xfId="17829"/>
    <cellStyle name="Normal 32 12 3 5" xfId="17830"/>
    <cellStyle name="Normal 32 12 3 6" xfId="17831"/>
    <cellStyle name="Normal 32 12 3 7" xfId="17832"/>
    <cellStyle name="Normal 32 12 4" xfId="17833"/>
    <cellStyle name="Normal 32 12 4 2" xfId="17834"/>
    <cellStyle name="Normal 32 12 4 2 2" xfId="17835"/>
    <cellStyle name="Normal 32 12 4 2 2 2" xfId="17836"/>
    <cellStyle name="Normal 32 12 4 2 3" xfId="17837"/>
    <cellStyle name="Normal 32 12 4 3" xfId="17838"/>
    <cellStyle name="Normal 32 12 4 3 2" xfId="17839"/>
    <cellStyle name="Normal 32 12 4 4" xfId="17840"/>
    <cellStyle name="Normal 32 12 4 5" xfId="17841"/>
    <cellStyle name="Normal 32 12 4 6" xfId="17842"/>
    <cellStyle name="Normal 32 12 4 7" xfId="17843"/>
    <cellStyle name="Normal 32 12 5" xfId="17844"/>
    <cellStyle name="Normal 32 12 5 2" xfId="17845"/>
    <cellStyle name="Normal 32 12 5 2 2" xfId="17846"/>
    <cellStyle name="Normal 32 12 5 2 2 2" xfId="17847"/>
    <cellStyle name="Normal 32 12 5 2 3" xfId="17848"/>
    <cellStyle name="Normal 32 12 5 3" xfId="17849"/>
    <cellStyle name="Normal 32 12 5 3 2" xfId="17850"/>
    <cellStyle name="Normal 32 12 5 4" xfId="17851"/>
    <cellStyle name="Normal 32 12 5 5" xfId="17852"/>
    <cellStyle name="Normal 32 12 5 6" xfId="17853"/>
    <cellStyle name="Normal 32 12 5 7" xfId="17854"/>
    <cellStyle name="Normal 32 12 6" xfId="17855"/>
    <cellStyle name="Normal 32 12 6 2" xfId="17856"/>
    <cellStyle name="Normal 32 12 6 2 2" xfId="17857"/>
    <cellStyle name="Normal 32 12 6 2 2 2" xfId="17858"/>
    <cellStyle name="Normal 32 12 6 2 3" xfId="17859"/>
    <cellStyle name="Normal 32 12 6 3" xfId="17860"/>
    <cellStyle name="Normal 32 12 6 3 2" xfId="17861"/>
    <cellStyle name="Normal 32 12 6 4" xfId="17862"/>
    <cellStyle name="Normal 32 12 6 5" xfId="17863"/>
    <cellStyle name="Normal 32 12 6 6" xfId="17864"/>
    <cellStyle name="Normal 32 12 6 7" xfId="17865"/>
    <cellStyle name="Normal 32 12 7" xfId="17866"/>
    <cellStyle name="Normal 32 12 7 2" xfId="17867"/>
    <cellStyle name="Normal 32 12 7 2 2" xfId="17868"/>
    <cellStyle name="Normal 32 12 7 2 2 2" xfId="17869"/>
    <cellStyle name="Normal 32 12 7 2 3" xfId="17870"/>
    <cellStyle name="Normal 32 12 7 3" xfId="17871"/>
    <cellStyle name="Normal 32 12 7 3 2" xfId="17872"/>
    <cellStyle name="Normal 32 12 7 4" xfId="17873"/>
    <cellStyle name="Normal 32 12 7 5" xfId="17874"/>
    <cellStyle name="Normal 32 12 7 6" xfId="17875"/>
    <cellStyle name="Normal 32 12 7 7" xfId="17876"/>
    <cellStyle name="Normal 32 12 8" xfId="17877"/>
    <cellStyle name="Normal 32 12 8 2" xfId="17878"/>
    <cellStyle name="Normal 32 12 8 2 2" xfId="17879"/>
    <cellStyle name="Normal 32 12 8 2 2 2" xfId="17880"/>
    <cellStyle name="Normal 32 12 8 2 3" xfId="17881"/>
    <cellStyle name="Normal 32 12 8 3" xfId="17882"/>
    <cellStyle name="Normal 32 12 8 3 2" xfId="17883"/>
    <cellStyle name="Normal 32 12 8 4" xfId="17884"/>
    <cellStyle name="Normal 32 12 8 5" xfId="17885"/>
    <cellStyle name="Normal 32 12 8 6" xfId="17886"/>
    <cellStyle name="Normal 32 12 8 7" xfId="17887"/>
    <cellStyle name="Normal 32 12 9" xfId="17888"/>
    <cellStyle name="Normal 32 12 9 2" xfId="17889"/>
    <cellStyle name="Normal 32 12 9 2 2" xfId="17890"/>
    <cellStyle name="Normal 32 12 9 2 2 2" xfId="17891"/>
    <cellStyle name="Normal 32 12 9 2 3" xfId="17892"/>
    <cellStyle name="Normal 32 12 9 3" xfId="17893"/>
    <cellStyle name="Normal 32 12 9 3 2" xfId="17894"/>
    <cellStyle name="Normal 32 12 9 4" xfId="17895"/>
    <cellStyle name="Normal 32 12 9 5" xfId="17896"/>
    <cellStyle name="Normal 32 12 9 6" xfId="17897"/>
    <cellStyle name="Normal 32 12 9 7" xfId="17898"/>
    <cellStyle name="Normal 32 13" xfId="17899"/>
    <cellStyle name="Normal 32 13 10" xfId="17900"/>
    <cellStyle name="Normal 32 13 10 2" xfId="17901"/>
    <cellStyle name="Normal 32 13 10 2 2" xfId="17902"/>
    <cellStyle name="Normal 32 13 10 2 2 2" xfId="17903"/>
    <cellStyle name="Normal 32 13 10 2 3" xfId="17904"/>
    <cellStyle name="Normal 32 13 10 3" xfId="17905"/>
    <cellStyle name="Normal 32 13 10 3 2" xfId="17906"/>
    <cellStyle name="Normal 32 13 10 4" xfId="17907"/>
    <cellStyle name="Normal 32 13 10 5" xfId="17908"/>
    <cellStyle name="Normal 32 13 10 6" xfId="17909"/>
    <cellStyle name="Normal 32 13 10 7" xfId="17910"/>
    <cellStyle name="Normal 32 13 11" xfId="17911"/>
    <cellStyle name="Normal 32 13 11 2" xfId="17912"/>
    <cellStyle name="Normal 32 13 11 2 2" xfId="17913"/>
    <cellStyle name="Normal 32 13 11 2 2 2" xfId="17914"/>
    <cellStyle name="Normal 32 13 11 2 3" xfId="17915"/>
    <cellStyle name="Normal 32 13 11 3" xfId="17916"/>
    <cellStyle name="Normal 32 13 11 3 2" xfId="17917"/>
    <cellStyle name="Normal 32 13 11 4" xfId="17918"/>
    <cellStyle name="Normal 32 13 11 5" xfId="17919"/>
    <cellStyle name="Normal 32 13 11 6" xfId="17920"/>
    <cellStyle name="Normal 32 13 11 7" xfId="17921"/>
    <cellStyle name="Normal 32 13 12" xfId="17922"/>
    <cellStyle name="Normal 32 13 12 2" xfId="17923"/>
    <cellStyle name="Normal 32 13 12 2 2" xfId="17924"/>
    <cellStyle name="Normal 32 13 12 2 2 2" xfId="17925"/>
    <cellStyle name="Normal 32 13 12 2 3" xfId="17926"/>
    <cellStyle name="Normal 32 13 12 3" xfId="17927"/>
    <cellStyle name="Normal 32 13 12 3 2" xfId="17928"/>
    <cellStyle name="Normal 32 13 12 4" xfId="17929"/>
    <cellStyle name="Normal 32 13 12 5" xfId="17930"/>
    <cellStyle name="Normal 32 13 12 6" xfId="17931"/>
    <cellStyle name="Normal 32 13 12 7" xfId="17932"/>
    <cellStyle name="Normal 32 13 13" xfId="17933"/>
    <cellStyle name="Normal 32 13 13 2" xfId="17934"/>
    <cellStyle name="Normal 32 13 13 2 2" xfId="17935"/>
    <cellStyle name="Normal 32 13 13 3" xfId="17936"/>
    <cellStyle name="Normal 32 13 14" xfId="17937"/>
    <cellStyle name="Normal 32 13 14 2" xfId="17938"/>
    <cellStyle name="Normal 32 13 15" xfId="17939"/>
    <cellStyle name="Normal 32 13 16" xfId="17940"/>
    <cellStyle name="Normal 32 13 17" xfId="17941"/>
    <cellStyle name="Normal 32 13 18" xfId="17942"/>
    <cellStyle name="Normal 32 13 2" xfId="17943"/>
    <cellStyle name="Normal 32 13 2 2" xfId="17944"/>
    <cellStyle name="Normal 32 13 2 2 2" xfId="17945"/>
    <cellStyle name="Normal 32 13 2 2 2 2" xfId="17946"/>
    <cellStyle name="Normal 32 13 2 2 3" xfId="17947"/>
    <cellStyle name="Normal 32 13 2 3" xfId="17948"/>
    <cellStyle name="Normal 32 13 2 3 2" xfId="17949"/>
    <cellStyle name="Normal 32 13 2 4" xfId="17950"/>
    <cellStyle name="Normal 32 13 2 5" xfId="17951"/>
    <cellStyle name="Normal 32 13 2 6" xfId="17952"/>
    <cellStyle name="Normal 32 13 2 7" xfId="17953"/>
    <cellStyle name="Normal 32 13 3" xfId="17954"/>
    <cellStyle name="Normal 32 13 3 2" xfId="17955"/>
    <cellStyle name="Normal 32 13 3 2 2" xfId="17956"/>
    <cellStyle name="Normal 32 13 3 2 2 2" xfId="17957"/>
    <cellStyle name="Normal 32 13 3 2 3" xfId="17958"/>
    <cellStyle name="Normal 32 13 3 3" xfId="17959"/>
    <cellStyle name="Normal 32 13 3 3 2" xfId="17960"/>
    <cellStyle name="Normal 32 13 3 4" xfId="17961"/>
    <cellStyle name="Normal 32 13 3 5" xfId="17962"/>
    <cellStyle name="Normal 32 13 3 6" xfId="17963"/>
    <cellStyle name="Normal 32 13 3 7" xfId="17964"/>
    <cellStyle name="Normal 32 13 4" xfId="17965"/>
    <cellStyle name="Normal 32 13 4 2" xfId="17966"/>
    <cellStyle name="Normal 32 13 4 2 2" xfId="17967"/>
    <cellStyle name="Normal 32 13 4 2 2 2" xfId="17968"/>
    <cellStyle name="Normal 32 13 4 2 3" xfId="17969"/>
    <cellStyle name="Normal 32 13 4 3" xfId="17970"/>
    <cellStyle name="Normal 32 13 4 3 2" xfId="17971"/>
    <cellStyle name="Normal 32 13 4 4" xfId="17972"/>
    <cellStyle name="Normal 32 13 4 5" xfId="17973"/>
    <cellStyle name="Normal 32 13 4 6" xfId="17974"/>
    <cellStyle name="Normal 32 13 4 7" xfId="17975"/>
    <cellStyle name="Normal 32 13 5" xfId="17976"/>
    <cellStyle name="Normal 32 13 5 2" xfId="17977"/>
    <cellStyle name="Normal 32 13 5 2 2" xfId="17978"/>
    <cellStyle name="Normal 32 13 5 2 2 2" xfId="17979"/>
    <cellStyle name="Normal 32 13 5 2 3" xfId="17980"/>
    <cellStyle name="Normal 32 13 5 3" xfId="17981"/>
    <cellStyle name="Normal 32 13 5 3 2" xfId="17982"/>
    <cellStyle name="Normal 32 13 5 4" xfId="17983"/>
    <cellStyle name="Normal 32 13 5 5" xfId="17984"/>
    <cellStyle name="Normal 32 13 5 6" xfId="17985"/>
    <cellStyle name="Normal 32 13 5 7" xfId="17986"/>
    <cellStyle name="Normal 32 13 6" xfId="17987"/>
    <cellStyle name="Normal 32 13 6 2" xfId="17988"/>
    <cellStyle name="Normal 32 13 6 2 2" xfId="17989"/>
    <cellStyle name="Normal 32 13 6 2 2 2" xfId="17990"/>
    <cellStyle name="Normal 32 13 6 2 3" xfId="17991"/>
    <cellStyle name="Normal 32 13 6 3" xfId="17992"/>
    <cellStyle name="Normal 32 13 6 3 2" xfId="17993"/>
    <cellStyle name="Normal 32 13 6 4" xfId="17994"/>
    <cellStyle name="Normal 32 13 6 5" xfId="17995"/>
    <cellStyle name="Normal 32 13 6 6" xfId="17996"/>
    <cellStyle name="Normal 32 13 6 7" xfId="17997"/>
    <cellStyle name="Normal 32 13 7" xfId="17998"/>
    <cellStyle name="Normal 32 13 7 2" xfId="17999"/>
    <cellStyle name="Normal 32 13 7 2 2" xfId="18000"/>
    <cellStyle name="Normal 32 13 7 2 2 2" xfId="18001"/>
    <cellStyle name="Normal 32 13 7 2 3" xfId="18002"/>
    <cellStyle name="Normal 32 13 7 3" xfId="18003"/>
    <cellStyle name="Normal 32 13 7 3 2" xfId="18004"/>
    <cellStyle name="Normal 32 13 7 4" xfId="18005"/>
    <cellStyle name="Normal 32 13 7 5" xfId="18006"/>
    <cellStyle name="Normal 32 13 7 6" xfId="18007"/>
    <cellStyle name="Normal 32 13 7 7" xfId="18008"/>
    <cellStyle name="Normal 32 13 8" xfId="18009"/>
    <cellStyle name="Normal 32 13 8 2" xfId="18010"/>
    <cellStyle name="Normal 32 13 8 2 2" xfId="18011"/>
    <cellStyle name="Normal 32 13 8 2 2 2" xfId="18012"/>
    <cellStyle name="Normal 32 13 8 2 3" xfId="18013"/>
    <cellStyle name="Normal 32 13 8 3" xfId="18014"/>
    <cellStyle name="Normal 32 13 8 3 2" xfId="18015"/>
    <cellStyle name="Normal 32 13 8 4" xfId="18016"/>
    <cellStyle name="Normal 32 13 8 5" xfId="18017"/>
    <cellStyle name="Normal 32 13 8 6" xfId="18018"/>
    <cellStyle name="Normal 32 13 8 7" xfId="18019"/>
    <cellStyle name="Normal 32 13 9" xfId="18020"/>
    <cellStyle name="Normal 32 13 9 2" xfId="18021"/>
    <cellStyle name="Normal 32 13 9 2 2" xfId="18022"/>
    <cellStyle name="Normal 32 13 9 2 2 2" xfId="18023"/>
    <cellStyle name="Normal 32 13 9 2 3" xfId="18024"/>
    <cellStyle name="Normal 32 13 9 3" xfId="18025"/>
    <cellStyle name="Normal 32 13 9 3 2" xfId="18026"/>
    <cellStyle name="Normal 32 13 9 4" xfId="18027"/>
    <cellStyle name="Normal 32 13 9 5" xfId="18028"/>
    <cellStyle name="Normal 32 13 9 6" xfId="18029"/>
    <cellStyle name="Normal 32 13 9 7" xfId="18030"/>
    <cellStyle name="Normal 32 14" xfId="18031"/>
    <cellStyle name="Normal 32 14 10" xfId="18032"/>
    <cellStyle name="Normal 32 14 10 2" xfId="18033"/>
    <cellStyle name="Normal 32 14 10 2 2" xfId="18034"/>
    <cellStyle name="Normal 32 14 10 2 2 2" xfId="18035"/>
    <cellStyle name="Normal 32 14 10 2 3" xfId="18036"/>
    <cellStyle name="Normal 32 14 10 3" xfId="18037"/>
    <cellStyle name="Normal 32 14 10 3 2" xfId="18038"/>
    <cellStyle name="Normal 32 14 10 4" xfId="18039"/>
    <cellStyle name="Normal 32 14 10 5" xfId="18040"/>
    <cellStyle name="Normal 32 14 10 6" xfId="18041"/>
    <cellStyle name="Normal 32 14 10 7" xfId="18042"/>
    <cellStyle name="Normal 32 14 11" xfId="18043"/>
    <cellStyle name="Normal 32 14 11 2" xfId="18044"/>
    <cellStyle name="Normal 32 14 11 2 2" xfId="18045"/>
    <cellStyle name="Normal 32 14 11 2 2 2" xfId="18046"/>
    <cellStyle name="Normal 32 14 11 2 3" xfId="18047"/>
    <cellStyle name="Normal 32 14 11 3" xfId="18048"/>
    <cellStyle name="Normal 32 14 11 3 2" xfId="18049"/>
    <cellStyle name="Normal 32 14 11 4" xfId="18050"/>
    <cellStyle name="Normal 32 14 11 5" xfId="18051"/>
    <cellStyle name="Normal 32 14 11 6" xfId="18052"/>
    <cellStyle name="Normal 32 14 11 7" xfId="18053"/>
    <cellStyle name="Normal 32 14 12" xfId="18054"/>
    <cellStyle name="Normal 32 14 12 2" xfId="18055"/>
    <cellStyle name="Normal 32 14 12 2 2" xfId="18056"/>
    <cellStyle name="Normal 32 14 12 2 2 2" xfId="18057"/>
    <cellStyle name="Normal 32 14 12 2 3" xfId="18058"/>
    <cellStyle name="Normal 32 14 12 3" xfId="18059"/>
    <cellStyle name="Normal 32 14 12 3 2" xfId="18060"/>
    <cellStyle name="Normal 32 14 12 4" xfId="18061"/>
    <cellStyle name="Normal 32 14 12 5" xfId="18062"/>
    <cellStyle name="Normal 32 14 12 6" xfId="18063"/>
    <cellStyle name="Normal 32 14 12 7" xfId="18064"/>
    <cellStyle name="Normal 32 14 13" xfId="18065"/>
    <cellStyle name="Normal 32 14 13 2" xfId="18066"/>
    <cellStyle name="Normal 32 14 13 2 2" xfId="18067"/>
    <cellStyle name="Normal 32 14 13 3" xfId="18068"/>
    <cellStyle name="Normal 32 14 14" xfId="18069"/>
    <cellStyle name="Normal 32 14 14 2" xfId="18070"/>
    <cellStyle name="Normal 32 14 15" xfId="18071"/>
    <cellStyle name="Normal 32 14 16" xfId="18072"/>
    <cellStyle name="Normal 32 14 17" xfId="18073"/>
    <cellStyle name="Normal 32 14 18" xfId="18074"/>
    <cellStyle name="Normal 32 14 2" xfId="18075"/>
    <cellStyle name="Normal 32 14 2 2" xfId="18076"/>
    <cellStyle name="Normal 32 14 2 2 2" xfId="18077"/>
    <cellStyle name="Normal 32 14 2 2 2 2" xfId="18078"/>
    <cellStyle name="Normal 32 14 2 2 3" xfId="18079"/>
    <cellStyle name="Normal 32 14 2 3" xfId="18080"/>
    <cellStyle name="Normal 32 14 2 3 2" xfId="18081"/>
    <cellStyle name="Normal 32 14 2 4" xfId="18082"/>
    <cellStyle name="Normal 32 14 2 5" xfId="18083"/>
    <cellStyle name="Normal 32 14 2 6" xfId="18084"/>
    <cellStyle name="Normal 32 14 2 7" xfId="18085"/>
    <cellStyle name="Normal 32 14 3" xfId="18086"/>
    <cellStyle name="Normal 32 14 3 2" xfId="18087"/>
    <cellStyle name="Normal 32 14 3 2 2" xfId="18088"/>
    <cellStyle name="Normal 32 14 3 2 2 2" xfId="18089"/>
    <cellStyle name="Normal 32 14 3 2 3" xfId="18090"/>
    <cellStyle name="Normal 32 14 3 3" xfId="18091"/>
    <cellStyle name="Normal 32 14 3 3 2" xfId="18092"/>
    <cellStyle name="Normal 32 14 3 4" xfId="18093"/>
    <cellStyle name="Normal 32 14 3 5" xfId="18094"/>
    <cellStyle name="Normal 32 14 3 6" xfId="18095"/>
    <cellStyle name="Normal 32 14 3 7" xfId="18096"/>
    <cellStyle name="Normal 32 14 4" xfId="18097"/>
    <cellStyle name="Normal 32 14 4 2" xfId="18098"/>
    <cellStyle name="Normal 32 14 4 2 2" xfId="18099"/>
    <cellStyle name="Normal 32 14 4 2 2 2" xfId="18100"/>
    <cellStyle name="Normal 32 14 4 2 3" xfId="18101"/>
    <cellStyle name="Normal 32 14 4 3" xfId="18102"/>
    <cellStyle name="Normal 32 14 4 3 2" xfId="18103"/>
    <cellStyle name="Normal 32 14 4 4" xfId="18104"/>
    <cellStyle name="Normal 32 14 4 5" xfId="18105"/>
    <cellStyle name="Normal 32 14 4 6" xfId="18106"/>
    <cellStyle name="Normal 32 14 4 7" xfId="18107"/>
    <cellStyle name="Normal 32 14 5" xfId="18108"/>
    <cellStyle name="Normal 32 14 5 2" xfId="18109"/>
    <cellStyle name="Normal 32 14 5 2 2" xfId="18110"/>
    <cellStyle name="Normal 32 14 5 2 2 2" xfId="18111"/>
    <cellStyle name="Normal 32 14 5 2 3" xfId="18112"/>
    <cellStyle name="Normal 32 14 5 3" xfId="18113"/>
    <cellStyle name="Normal 32 14 5 3 2" xfId="18114"/>
    <cellStyle name="Normal 32 14 5 4" xfId="18115"/>
    <cellStyle name="Normal 32 14 5 5" xfId="18116"/>
    <cellStyle name="Normal 32 14 5 6" xfId="18117"/>
    <cellStyle name="Normal 32 14 5 7" xfId="18118"/>
    <cellStyle name="Normal 32 14 6" xfId="18119"/>
    <cellStyle name="Normal 32 14 6 2" xfId="18120"/>
    <cellStyle name="Normal 32 14 6 2 2" xfId="18121"/>
    <cellStyle name="Normal 32 14 6 2 2 2" xfId="18122"/>
    <cellStyle name="Normal 32 14 6 2 3" xfId="18123"/>
    <cellStyle name="Normal 32 14 6 3" xfId="18124"/>
    <cellStyle name="Normal 32 14 6 3 2" xfId="18125"/>
    <cellStyle name="Normal 32 14 6 4" xfId="18126"/>
    <cellStyle name="Normal 32 14 6 5" xfId="18127"/>
    <cellStyle name="Normal 32 14 6 6" xfId="18128"/>
    <cellStyle name="Normal 32 14 6 7" xfId="18129"/>
    <cellStyle name="Normal 32 14 7" xfId="18130"/>
    <cellStyle name="Normal 32 14 7 2" xfId="18131"/>
    <cellStyle name="Normal 32 14 7 2 2" xfId="18132"/>
    <cellStyle name="Normal 32 14 7 2 2 2" xfId="18133"/>
    <cellStyle name="Normal 32 14 7 2 3" xfId="18134"/>
    <cellStyle name="Normal 32 14 7 3" xfId="18135"/>
    <cellStyle name="Normal 32 14 7 3 2" xfId="18136"/>
    <cellStyle name="Normal 32 14 7 4" xfId="18137"/>
    <cellStyle name="Normal 32 14 7 5" xfId="18138"/>
    <cellStyle name="Normal 32 14 7 6" xfId="18139"/>
    <cellStyle name="Normal 32 14 7 7" xfId="18140"/>
    <cellStyle name="Normal 32 14 8" xfId="18141"/>
    <cellStyle name="Normal 32 14 8 2" xfId="18142"/>
    <cellStyle name="Normal 32 14 8 2 2" xfId="18143"/>
    <cellStyle name="Normal 32 14 8 2 2 2" xfId="18144"/>
    <cellStyle name="Normal 32 14 8 2 3" xfId="18145"/>
    <cellStyle name="Normal 32 14 8 3" xfId="18146"/>
    <cellStyle name="Normal 32 14 8 3 2" xfId="18147"/>
    <cellStyle name="Normal 32 14 8 4" xfId="18148"/>
    <cellStyle name="Normal 32 14 8 5" xfId="18149"/>
    <cellStyle name="Normal 32 14 8 6" xfId="18150"/>
    <cellStyle name="Normal 32 14 8 7" xfId="18151"/>
    <cellStyle name="Normal 32 14 9" xfId="18152"/>
    <cellStyle name="Normal 32 14 9 2" xfId="18153"/>
    <cellStyle name="Normal 32 14 9 2 2" xfId="18154"/>
    <cellStyle name="Normal 32 14 9 2 2 2" xfId="18155"/>
    <cellStyle name="Normal 32 14 9 2 3" xfId="18156"/>
    <cellStyle name="Normal 32 14 9 3" xfId="18157"/>
    <cellStyle name="Normal 32 14 9 3 2" xfId="18158"/>
    <cellStyle name="Normal 32 14 9 4" xfId="18159"/>
    <cellStyle name="Normal 32 14 9 5" xfId="18160"/>
    <cellStyle name="Normal 32 14 9 6" xfId="18161"/>
    <cellStyle name="Normal 32 14 9 7" xfId="18162"/>
    <cellStyle name="Normal 32 15" xfId="18163"/>
    <cellStyle name="Normal 32 15 10" xfId="18164"/>
    <cellStyle name="Normal 32 15 10 2" xfId="18165"/>
    <cellStyle name="Normal 32 15 11" xfId="18166"/>
    <cellStyle name="Normal 32 15 11 2" xfId="18167"/>
    <cellStyle name="Normal 32 15 12" xfId="18168"/>
    <cellStyle name="Normal 32 15 12 2" xfId="18169"/>
    <cellStyle name="Normal 32 15 13" xfId="18170"/>
    <cellStyle name="Normal 32 15 2" xfId="18171"/>
    <cellStyle name="Normal 32 15 2 2" xfId="18172"/>
    <cellStyle name="Normal 32 15 2 2 2" xfId="18173"/>
    <cellStyle name="Normal 32 15 2 2 3" xfId="18174"/>
    <cellStyle name="Normal 32 15 2 3" xfId="18175"/>
    <cellStyle name="Normal 32 15 2 3 2" xfId="18176"/>
    <cellStyle name="Normal 32 15 2 3 2 2" xfId="18177"/>
    <cellStyle name="Normal 32 15 2 3 3" xfId="18178"/>
    <cellStyle name="Normal 32 15 2 4" xfId="18179"/>
    <cellStyle name="Normal 32 15 2 4 2" xfId="18180"/>
    <cellStyle name="Normal 32 15 2 5" xfId="18181"/>
    <cellStyle name="Normal 32 15 2 6" xfId="18182"/>
    <cellStyle name="Normal 32 15 2 7" xfId="18183"/>
    <cellStyle name="Normal 32 15 2 8" xfId="18184"/>
    <cellStyle name="Normal 32 15 3" xfId="18185"/>
    <cellStyle name="Normal 32 15 3 2" xfId="18186"/>
    <cellStyle name="Normal 32 15 4" xfId="18187"/>
    <cellStyle name="Normal 32 15 4 2" xfId="18188"/>
    <cellStyle name="Normal 32 15 5" xfId="18189"/>
    <cellStyle name="Normal 32 15 5 2" xfId="18190"/>
    <cellStyle name="Normal 32 15 6" xfId="18191"/>
    <cellStyle name="Normal 32 15 6 2" xfId="18192"/>
    <cellStyle name="Normal 32 15 7" xfId="18193"/>
    <cellStyle name="Normal 32 15 7 2" xfId="18194"/>
    <cellStyle name="Normal 32 15 8" xfId="18195"/>
    <cellStyle name="Normal 32 15 8 2" xfId="18196"/>
    <cellStyle name="Normal 32 15 9" xfId="18197"/>
    <cellStyle name="Normal 32 15 9 2" xfId="18198"/>
    <cellStyle name="Normal 32 16" xfId="18199"/>
    <cellStyle name="Normal 32 16 2" xfId="18200"/>
    <cellStyle name="Normal 32 16 2 2" xfId="18201"/>
    <cellStyle name="Normal 32 16 2 2 2" xfId="18202"/>
    <cellStyle name="Normal 32 16 2 3" xfId="18203"/>
    <cellStyle name="Normal 32 16 3" xfId="18204"/>
    <cellStyle name="Normal 32 16 3 2" xfId="18205"/>
    <cellStyle name="Normal 32 16 4" xfId="18206"/>
    <cellStyle name="Normal 32 16 5" xfId="18207"/>
    <cellStyle name="Normal 32 16 6" xfId="18208"/>
    <cellStyle name="Normal 32 16 7" xfId="18209"/>
    <cellStyle name="Normal 32 17" xfId="18210"/>
    <cellStyle name="Normal 32 17 2" xfId="18211"/>
    <cellStyle name="Normal 32 17 2 2" xfId="18212"/>
    <cellStyle name="Normal 32 17 2 2 2" xfId="18213"/>
    <cellStyle name="Normal 32 17 2 3" xfId="18214"/>
    <cellStyle name="Normal 32 17 3" xfId="18215"/>
    <cellStyle name="Normal 32 17 3 2" xfId="18216"/>
    <cellStyle name="Normal 32 17 4" xfId="18217"/>
    <cellStyle name="Normal 32 17 5" xfId="18218"/>
    <cellStyle name="Normal 32 17 6" xfId="18219"/>
    <cellStyle name="Normal 32 17 7" xfId="18220"/>
    <cellStyle name="Normal 32 18" xfId="18221"/>
    <cellStyle name="Normal 32 18 2" xfId="18222"/>
    <cellStyle name="Normal 32 18 2 2" xfId="18223"/>
    <cellStyle name="Normal 32 18 2 2 2" xfId="18224"/>
    <cellStyle name="Normal 32 18 2 3" xfId="18225"/>
    <cellStyle name="Normal 32 18 3" xfId="18226"/>
    <cellStyle name="Normal 32 18 3 2" xfId="18227"/>
    <cellStyle name="Normal 32 18 4" xfId="18228"/>
    <cellStyle name="Normal 32 18 5" xfId="18229"/>
    <cellStyle name="Normal 32 18 6" xfId="18230"/>
    <cellStyle name="Normal 32 18 7" xfId="18231"/>
    <cellStyle name="Normal 32 19" xfId="18232"/>
    <cellStyle name="Normal 32 19 2" xfId="18233"/>
    <cellStyle name="Normal 32 19 2 2" xfId="18234"/>
    <cellStyle name="Normal 32 19 2 2 2" xfId="18235"/>
    <cellStyle name="Normal 32 19 2 3" xfId="18236"/>
    <cellStyle name="Normal 32 19 3" xfId="18237"/>
    <cellStyle name="Normal 32 19 3 2" xfId="18238"/>
    <cellStyle name="Normal 32 19 4" xfId="18239"/>
    <cellStyle name="Normal 32 19 5" xfId="18240"/>
    <cellStyle name="Normal 32 19 6" xfId="18241"/>
    <cellStyle name="Normal 32 19 7" xfId="18242"/>
    <cellStyle name="Normal 32 2" xfId="18243"/>
    <cellStyle name="Normal 32 2 10" xfId="18244"/>
    <cellStyle name="Normal 32 2 10 10" xfId="18245"/>
    <cellStyle name="Normal 32 2 10 10 2" xfId="18246"/>
    <cellStyle name="Normal 32 2 10 10 2 2" xfId="18247"/>
    <cellStyle name="Normal 32 2 10 10 2 2 2" xfId="18248"/>
    <cellStyle name="Normal 32 2 10 10 2 3" xfId="18249"/>
    <cellStyle name="Normal 32 2 10 10 3" xfId="18250"/>
    <cellStyle name="Normal 32 2 10 10 3 2" xfId="18251"/>
    <cellStyle name="Normal 32 2 10 10 4" xfId="18252"/>
    <cellStyle name="Normal 32 2 10 10 5" xfId="18253"/>
    <cellStyle name="Normal 32 2 10 10 6" xfId="18254"/>
    <cellStyle name="Normal 32 2 10 10 7" xfId="18255"/>
    <cellStyle name="Normal 32 2 10 11" xfId="18256"/>
    <cellStyle name="Normal 32 2 10 11 2" xfId="18257"/>
    <cellStyle name="Normal 32 2 10 11 2 2" xfId="18258"/>
    <cellStyle name="Normal 32 2 10 11 2 2 2" xfId="18259"/>
    <cellStyle name="Normal 32 2 10 11 2 3" xfId="18260"/>
    <cellStyle name="Normal 32 2 10 11 3" xfId="18261"/>
    <cellStyle name="Normal 32 2 10 11 3 2" xfId="18262"/>
    <cellStyle name="Normal 32 2 10 11 4" xfId="18263"/>
    <cellStyle name="Normal 32 2 10 11 5" xfId="18264"/>
    <cellStyle name="Normal 32 2 10 11 6" xfId="18265"/>
    <cellStyle name="Normal 32 2 10 11 7" xfId="18266"/>
    <cellStyle name="Normal 32 2 10 12" xfId="18267"/>
    <cellStyle name="Normal 32 2 10 12 2" xfId="18268"/>
    <cellStyle name="Normal 32 2 10 12 2 2" xfId="18269"/>
    <cellStyle name="Normal 32 2 10 12 2 2 2" xfId="18270"/>
    <cellStyle name="Normal 32 2 10 12 2 3" xfId="18271"/>
    <cellStyle name="Normal 32 2 10 12 3" xfId="18272"/>
    <cellStyle name="Normal 32 2 10 12 3 2" xfId="18273"/>
    <cellStyle name="Normal 32 2 10 12 4" xfId="18274"/>
    <cellStyle name="Normal 32 2 10 12 5" xfId="18275"/>
    <cellStyle name="Normal 32 2 10 12 6" xfId="18276"/>
    <cellStyle name="Normal 32 2 10 12 7" xfId="18277"/>
    <cellStyle name="Normal 32 2 10 13" xfId="18278"/>
    <cellStyle name="Normal 32 2 10 13 2" xfId="18279"/>
    <cellStyle name="Normal 32 2 10 13 2 2" xfId="18280"/>
    <cellStyle name="Normal 32 2 10 13 3" xfId="18281"/>
    <cellStyle name="Normal 32 2 10 14" xfId="18282"/>
    <cellStyle name="Normal 32 2 10 14 2" xfId="18283"/>
    <cellStyle name="Normal 32 2 10 15" xfId="18284"/>
    <cellStyle name="Normal 32 2 10 16" xfId="18285"/>
    <cellStyle name="Normal 32 2 10 17" xfId="18286"/>
    <cellStyle name="Normal 32 2 10 18" xfId="18287"/>
    <cellStyle name="Normal 32 2 10 2" xfId="18288"/>
    <cellStyle name="Normal 32 2 10 2 2" xfId="18289"/>
    <cellStyle name="Normal 32 2 10 2 2 2" xfId="18290"/>
    <cellStyle name="Normal 32 2 10 2 2 2 2" xfId="18291"/>
    <cellStyle name="Normal 32 2 10 2 2 3" xfId="18292"/>
    <cellStyle name="Normal 32 2 10 2 3" xfId="18293"/>
    <cellStyle name="Normal 32 2 10 2 3 2" xfId="18294"/>
    <cellStyle name="Normal 32 2 10 2 4" xfId="18295"/>
    <cellStyle name="Normal 32 2 10 2 5" xfId="18296"/>
    <cellStyle name="Normal 32 2 10 2 6" xfId="18297"/>
    <cellStyle name="Normal 32 2 10 2 7" xfId="18298"/>
    <cellStyle name="Normal 32 2 10 3" xfId="18299"/>
    <cellStyle name="Normal 32 2 10 3 2" xfId="18300"/>
    <cellStyle name="Normal 32 2 10 3 2 2" xfId="18301"/>
    <cellStyle name="Normal 32 2 10 3 2 2 2" xfId="18302"/>
    <cellStyle name="Normal 32 2 10 3 2 3" xfId="18303"/>
    <cellStyle name="Normal 32 2 10 3 3" xfId="18304"/>
    <cellStyle name="Normal 32 2 10 3 3 2" xfId="18305"/>
    <cellStyle name="Normal 32 2 10 3 4" xfId="18306"/>
    <cellStyle name="Normal 32 2 10 3 5" xfId="18307"/>
    <cellStyle name="Normal 32 2 10 3 6" xfId="18308"/>
    <cellStyle name="Normal 32 2 10 3 7" xfId="18309"/>
    <cellStyle name="Normal 32 2 10 4" xfId="18310"/>
    <cellStyle name="Normal 32 2 10 4 2" xfId="18311"/>
    <cellStyle name="Normal 32 2 10 4 2 2" xfId="18312"/>
    <cellStyle name="Normal 32 2 10 4 2 2 2" xfId="18313"/>
    <cellStyle name="Normal 32 2 10 4 2 3" xfId="18314"/>
    <cellStyle name="Normal 32 2 10 4 3" xfId="18315"/>
    <cellStyle name="Normal 32 2 10 4 3 2" xfId="18316"/>
    <cellStyle name="Normal 32 2 10 4 4" xfId="18317"/>
    <cellStyle name="Normal 32 2 10 4 5" xfId="18318"/>
    <cellStyle name="Normal 32 2 10 4 6" xfId="18319"/>
    <cellStyle name="Normal 32 2 10 4 7" xfId="18320"/>
    <cellStyle name="Normal 32 2 10 5" xfId="18321"/>
    <cellStyle name="Normal 32 2 10 5 2" xfId="18322"/>
    <cellStyle name="Normal 32 2 10 5 2 2" xfId="18323"/>
    <cellStyle name="Normal 32 2 10 5 2 2 2" xfId="18324"/>
    <cellStyle name="Normal 32 2 10 5 2 3" xfId="18325"/>
    <cellStyle name="Normal 32 2 10 5 3" xfId="18326"/>
    <cellStyle name="Normal 32 2 10 5 3 2" xfId="18327"/>
    <cellStyle name="Normal 32 2 10 5 4" xfId="18328"/>
    <cellStyle name="Normal 32 2 10 5 5" xfId="18329"/>
    <cellStyle name="Normal 32 2 10 5 6" xfId="18330"/>
    <cellStyle name="Normal 32 2 10 5 7" xfId="18331"/>
    <cellStyle name="Normal 32 2 10 6" xfId="18332"/>
    <cellStyle name="Normal 32 2 10 6 2" xfId="18333"/>
    <cellStyle name="Normal 32 2 10 6 2 2" xfId="18334"/>
    <cellStyle name="Normal 32 2 10 6 2 2 2" xfId="18335"/>
    <cellStyle name="Normal 32 2 10 6 2 3" xfId="18336"/>
    <cellStyle name="Normal 32 2 10 6 3" xfId="18337"/>
    <cellStyle name="Normal 32 2 10 6 3 2" xfId="18338"/>
    <cellStyle name="Normal 32 2 10 6 4" xfId="18339"/>
    <cellStyle name="Normal 32 2 10 6 5" xfId="18340"/>
    <cellStyle name="Normal 32 2 10 6 6" xfId="18341"/>
    <cellStyle name="Normal 32 2 10 6 7" xfId="18342"/>
    <cellStyle name="Normal 32 2 10 7" xfId="18343"/>
    <cellStyle name="Normal 32 2 10 7 2" xfId="18344"/>
    <cellStyle name="Normal 32 2 10 7 2 2" xfId="18345"/>
    <cellStyle name="Normal 32 2 10 7 2 2 2" xfId="18346"/>
    <cellStyle name="Normal 32 2 10 7 2 3" xfId="18347"/>
    <cellStyle name="Normal 32 2 10 7 3" xfId="18348"/>
    <cellStyle name="Normal 32 2 10 7 3 2" xfId="18349"/>
    <cellStyle name="Normal 32 2 10 7 4" xfId="18350"/>
    <cellStyle name="Normal 32 2 10 7 5" xfId="18351"/>
    <cellStyle name="Normal 32 2 10 7 6" xfId="18352"/>
    <cellStyle name="Normal 32 2 10 7 7" xfId="18353"/>
    <cellStyle name="Normal 32 2 10 8" xfId="18354"/>
    <cellStyle name="Normal 32 2 10 8 2" xfId="18355"/>
    <cellStyle name="Normal 32 2 10 8 2 2" xfId="18356"/>
    <cellStyle name="Normal 32 2 10 8 2 2 2" xfId="18357"/>
    <cellStyle name="Normal 32 2 10 8 2 3" xfId="18358"/>
    <cellStyle name="Normal 32 2 10 8 3" xfId="18359"/>
    <cellStyle name="Normal 32 2 10 8 3 2" xfId="18360"/>
    <cellStyle name="Normal 32 2 10 8 4" xfId="18361"/>
    <cellStyle name="Normal 32 2 10 8 5" xfId="18362"/>
    <cellStyle name="Normal 32 2 10 8 6" xfId="18363"/>
    <cellStyle name="Normal 32 2 10 8 7" xfId="18364"/>
    <cellStyle name="Normal 32 2 10 9" xfId="18365"/>
    <cellStyle name="Normal 32 2 10 9 2" xfId="18366"/>
    <cellStyle name="Normal 32 2 10 9 2 2" xfId="18367"/>
    <cellStyle name="Normal 32 2 10 9 2 2 2" xfId="18368"/>
    <cellStyle name="Normal 32 2 10 9 2 3" xfId="18369"/>
    <cellStyle name="Normal 32 2 10 9 3" xfId="18370"/>
    <cellStyle name="Normal 32 2 10 9 3 2" xfId="18371"/>
    <cellStyle name="Normal 32 2 10 9 4" xfId="18372"/>
    <cellStyle name="Normal 32 2 10 9 5" xfId="18373"/>
    <cellStyle name="Normal 32 2 10 9 6" xfId="18374"/>
    <cellStyle name="Normal 32 2 10 9 7" xfId="18375"/>
    <cellStyle name="Normal 32 2 100" xfId="18376"/>
    <cellStyle name="Normal 32 2 100 2" xfId="18377"/>
    <cellStyle name="Normal 32 2 100 2 2" xfId="18378"/>
    <cellStyle name="Normal 32 2 100 3" xfId="18379"/>
    <cellStyle name="Normal 32 2 101" xfId="18380"/>
    <cellStyle name="Normal 32 2 101 2" xfId="18381"/>
    <cellStyle name="Normal 32 2 102" xfId="18382"/>
    <cellStyle name="Normal 32 2 103" xfId="18383"/>
    <cellStyle name="Normal 32 2 104" xfId="18384"/>
    <cellStyle name="Normal 32 2 105" xfId="18385"/>
    <cellStyle name="Normal 32 2 11" xfId="18386"/>
    <cellStyle name="Normal 32 2 11 10" xfId="18387"/>
    <cellStyle name="Normal 32 2 11 10 2" xfId="18388"/>
    <cellStyle name="Normal 32 2 11 10 2 2" xfId="18389"/>
    <cellStyle name="Normal 32 2 11 10 2 2 2" xfId="18390"/>
    <cellStyle name="Normal 32 2 11 10 2 3" xfId="18391"/>
    <cellStyle name="Normal 32 2 11 10 3" xfId="18392"/>
    <cellStyle name="Normal 32 2 11 10 3 2" xfId="18393"/>
    <cellStyle name="Normal 32 2 11 10 4" xfId="18394"/>
    <cellStyle name="Normal 32 2 11 10 5" xfId="18395"/>
    <cellStyle name="Normal 32 2 11 10 6" xfId="18396"/>
    <cellStyle name="Normal 32 2 11 10 7" xfId="18397"/>
    <cellStyle name="Normal 32 2 11 11" xfId="18398"/>
    <cellStyle name="Normal 32 2 11 11 2" xfId="18399"/>
    <cellStyle name="Normal 32 2 11 11 2 2" xfId="18400"/>
    <cellStyle name="Normal 32 2 11 11 2 2 2" xfId="18401"/>
    <cellStyle name="Normal 32 2 11 11 2 3" xfId="18402"/>
    <cellStyle name="Normal 32 2 11 11 3" xfId="18403"/>
    <cellStyle name="Normal 32 2 11 11 3 2" xfId="18404"/>
    <cellStyle name="Normal 32 2 11 11 4" xfId="18405"/>
    <cellStyle name="Normal 32 2 11 11 5" xfId="18406"/>
    <cellStyle name="Normal 32 2 11 11 6" xfId="18407"/>
    <cellStyle name="Normal 32 2 11 11 7" xfId="18408"/>
    <cellStyle name="Normal 32 2 11 12" xfId="18409"/>
    <cellStyle name="Normal 32 2 11 12 2" xfId="18410"/>
    <cellStyle name="Normal 32 2 11 12 2 2" xfId="18411"/>
    <cellStyle name="Normal 32 2 11 12 2 2 2" xfId="18412"/>
    <cellStyle name="Normal 32 2 11 12 2 3" xfId="18413"/>
    <cellStyle name="Normal 32 2 11 12 3" xfId="18414"/>
    <cellStyle name="Normal 32 2 11 12 3 2" xfId="18415"/>
    <cellStyle name="Normal 32 2 11 12 4" xfId="18416"/>
    <cellStyle name="Normal 32 2 11 12 5" xfId="18417"/>
    <cellStyle name="Normal 32 2 11 12 6" xfId="18418"/>
    <cellStyle name="Normal 32 2 11 12 7" xfId="18419"/>
    <cellStyle name="Normal 32 2 11 13" xfId="18420"/>
    <cellStyle name="Normal 32 2 11 13 2" xfId="18421"/>
    <cellStyle name="Normal 32 2 11 13 2 2" xfId="18422"/>
    <cellStyle name="Normal 32 2 11 13 3" xfId="18423"/>
    <cellStyle name="Normal 32 2 11 14" xfId="18424"/>
    <cellStyle name="Normal 32 2 11 14 2" xfId="18425"/>
    <cellStyle name="Normal 32 2 11 15" xfId="18426"/>
    <cellStyle name="Normal 32 2 11 16" xfId="18427"/>
    <cellStyle name="Normal 32 2 11 17" xfId="18428"/>
    <cellStyle name="Normal 32 2 11 18" xfId="18429"/>
    <cellStyle name="Normal 32 2 11 2" xfId="18430"/>
    <cellStyle name="Normal 32 2 11 2 2" xfId="18431"/>
    <cellStyle name="Normal 32 2 11 2 2 2" xfId="18432"/>
    <cellStyle name="Normal 32 2 11 2 2 2 2" xfId="18433"/>
    <cellStyle name="Normal 32 2 11 2 2 3" xfId="18434"/>
    <cellStyle name="Normal 32 2 11 2 3" xfId="18435"/>
    <cellStyle name="Normal 32 2 11 2 3 2" xfId="18436"/>
    <cellStyle name="Normal 32 2 11 2 4" xfId="18437"/>
    <cellStyle name="Normal 32 2 11 2 5" xfId="18438"/>
    <cellStyle name="Normal 32 2 11 2 6" xfId="18439"/>
    <cellStyle name="Normal 32 2 11 2 7" xfId="18440"/>
    <cellStyle name="Normal 32 2 11 3" xfId="18441"/>
    <cellStyle name="Normal 32 2 11 3 2" xfId="18442"/>
    <cellStyle name="Normal 32 2 11 3 2 2" xfId="18443"/>
    <cellStyle name="Normal 32 2 11 3 2 2 2" xfId="18444"/>
    <cellStyle name="Normal 32 2 11 3 2 3" xfId="18445"/>
    <cellStyle name="Normal 32 2 11 3 3" xfId="18446"/>
    <cellStyle name="Normal 32 2 11 3 3 2" xfId="18447"/>
    <cellStyle name="Normal 32 2 11 3 4" xfId="18448"/>
    <cellStyle name="Normal 32 2 11 3 5" xfId="18449"/>
    <cellStyle name="Normal 32 2 11 3 6" xfId="18450"/>
    <cellStyle name="Normal 32 2 11 3 7" xfId="18451"/>
    <cellStyle name="Normal 32 2 11 4" xfId="18452"/>
    <cellStyle name="Normal 32 2 11 4 2" xfId="18453"/>
    <cellStyle name="Normal 32 2 11 4 2 2" xfId="18454"/>
    <cellStyle name="Normal 32 2 11 4 2 2 2" xfId="18455"/>
    <cellStyle name="Normal 32 2 11 4 2 3" xfId="18456"/>
    <cellStyle name="Normal 32 2 11 4 3" xfId="18457"/>
    <cellStyle name="Normal 32 2 11 4 3 2" xfId="18458"/>
    <cellStyle name="Normal 32 2 11 4 4" xfId="18459"/>
    <cellStyle name="Normal 32 2 11 4 5" xfId="18460"/>
    <cellStyle name="Normal 32 2 11 4 6" xfId="18461"/>
    <cellStyle name="Normal 32 2 11 4 7" xfId="18462"/>
    <cellStyle name="Normal 32 2 11 5" xfId="18463"/>
    <cellStyle name="Normal 32 2 11 5 2" xfId="18464"/>
    <cellStyle name="Normal 32 2 11 5 2 2" xfId="18465"/>
    <cellStyle name="Normal 32 2 11 5 2 2 2" xfId="18466"/>
    <cellStyle name="Normal 32 2 11 5 2 3" xfId="18467"/>
    <cellStyle name="Normal 32 2 11 5 3" xfId="18468"/>
    <cellStyle name="Normal 32 2 11 5 3 2" xfId="18469"/>
    <cellStyle name="Normal 32 2 11 5 4" xfId="18470"/>
    <cellStyle name="Normal 32 2 11 5 5" xfId="18471"/>
    <cellStyle name="Normal 32 2 11 5 6" xfId="18472"/>
    <cellStyle name="Normal 32 2 11 5 7" xfId="18473"/>
    <cellStyle name="Normal 32 2 11 6" xfId="18474"/>
    <cellStyle name="Normal 32 2 11 6 2" xfId="18475"/>
    <cellStyle name="Normal 32 2 11 6 2 2" xfId="18476"/>
    <cellStyle name="Normal 32 2 11 6 2 2 2" xfId="18477"/>
    <cellStyle name="Normal 32 2 11 6 2 3" xfId="18478"/>
    <cellStyle name="Normal 32 2 11 6 3" xfId="18479"/>
    <cellStyle name="Normal 32 2 11 6 3 2" xfId="18480"/>
    <cellStyle name="Normal 32 2 11 6 4" xfId="18481"/>
    <cellStyle name="Normal 32 2 11 6 5" xfId="18482"/>
    <cellStyle name="Normal 32 2 11 6 6" xfId="18483"/>
    <cellStyle name="Normal 32 2 11 6 7" xfId="18484"/>
    <cellStyle name="Normal 32 2 11 7" xfId="18485"/>
    <cellStyle name="Normal 32 2 11 7 2" xfId="18486"/>
    <cellStyle name="Normal 32 2 11 7 2 2" xfId="18487"/>
    <cellStyle name="Normal 32 2 11 7 2 2 2" xfId="18488"/>
    <cellStyle name="Normal 32 2 11 7 2 3" xfId="18489"/>
    <cellStyle name="Normal 32 2 11 7 3" xfId="18490"/>
    <cellStyle name="Normal 32 2 11 7 3 2" xfId="18491"/>
    <cellStyle name="Normal 32 2 11 7 4" xfId="18492"/>
    <cellStyle name="Normal 32 2 11 7 5" xfId="18493"/>
    <cellStyle name="Normal 32 2 11 7 6" xfId="18494"/>
    <cellStyle name="Normal 32 2 11 7 7" xfId="18495"/>
    <cellStyle name="Normal 32 2 11 8" xfId="18496"/>
    <cellStyle name="Normal 32 2 11 8 2" xfId="18497"/>
    <cellStyle name="Normal 32 2 11 8 2 2" xfId="18498"/>
    <cellStyle name="Normal 32 2 11 8 2 2 2" xfId="18499"/>
    <cellStyle name="Normal 32 2 11 8 2 3" xfId="18500"/>
    <cellStyle name="Normal 32 2 11 8 3" xfId="18501"/>
    <cellStyle name="Normal 32 2 11 8 3 2" xfId="18502"/>
    <cellStyle name="Normal 32 2 11 8 4" xfId="18503"/>
    <cellStyle name="Normal 32 2 11 8 5" xfId="18504"/>
    <cellStyle name="Normal 32 2 11 8 6" xfId="18505"/>
    <cellStyle name="Normal 32 2 11 8 7" xfId="18506"/>
    <cellStyle name="Normal 32 2 11 9" xfId="18507"/>
    <cellStyle name="Normal 32 2 11 9 2" xfId="18508"/>
    <cellStyle name="Normal 32 2 11 9 2 2" xfId="18509"/>
    <cellStyle name="Normal 32 2 11 9 2 2 2" xfId="18510"/>
    <cellStyle name="Normal 32 2 11 9 2 3" xfId="18511"/>
    <cellStyle name="Normal 32 2 11 9 3" xfId="18512"/>
    <cellStyle name="Normal 32 2 11 9 3 2" xfId="18513"/>
    <cellStyle name="Normal 32 2 11 9 4" xfId="18514"/>
    <cellStyle name="Normal 32 2 11 9 5" xfId="18515"/>
    <cellStyle name="Normal 32 2 11 9 6" xfId="18516"/>
    <cellStyle name="Normal 32 2 11 9 7" xfId="18517"/>
    <cellStyle name="Normal 32 2 12" xfId="18518"/>
    <cellStyle name="Normal 32 2 12 10" xfId="18519"/>
    <cellStyle name="Normal 32 2 12 10 2" xfId="18520"/>
    <cellStyle name="Normal 32 2 12 10 2 2" xfId="18521"/>
    <cellStyle name="Normal 32 2 12 10 2 2 2" xfId="18522"/>
    <cellStyle name="Normal 32 2 12 10 2 3" xfId="18523"/>
    <cellStyle name="Normal 32 2 12 10 3" xfId="18524"/>
    <cellStyle name="Normal 32 2 12 10 3 2" xfId="18525"/>
    <cellStyle name="Normal 32 2 12 10 4" xfId="18526"/>
    <cellStyle name="Normal 32 2 12 10 5" xfId="18527"/>
    <cellStyle name="Normal 32 2 12 10 6" xfId="18528"/>
    <cellStyle name="Normal 32 2 12 10 7" xfId="18529"/>
    <cellStyle name="Normal 32 2 12 11" xfId="18530"/>
    <cellStyle name="Normal 32 2 12 11 2" xfId="18531"/>
    <cellStyle name="Normal 32 2 12 11 2 2" xfId="18532"/>
    <cellStyle name="Normal 32 2 12 11 2 2 2" xfId="18533"/>
    <cellStyle name="Normal 32 2 12 11 2 3" xfId="18534"/>
    <cellStyle name="Normal 32 2 12 11 3" xfId="18535"/>
    <cellStyle name="Normal 32 2 12 11 3 2" xfId="18536"/>
    <cellStyle name="Normal 32 2 12 11 4" xfId="18537"/>
    <cellStyle name="Normal 32 2 12 11 5" xfId="18538"/>
    <cellStyle name="Normal 32 2 12 11 6" xfId="18539"/>
    <cellStyle name="Normal 32 2 12 11 7" xfId="18540"/>
    <cellStyle name="Normal 32 2 12 12" xfId="18541"/>
    <cellStyle name="Normal 32 2 12 12 2" xfId="18542"/>
    <cellStyle name="Normal 32 2 12 12 2 2" xfId="18543"/>
    <cellStyle name="Normal 32 2 12 12 2 2 2" xfId="18544"/>
    <cellStyle name="Normal 32 2 12 12 2 3" xfId="18545"/>
    <cellStyle name="Normal 32 2 12 12 3" xfId="18546"/>
    <cellStyle name="Normal 32 2 12 12 3 2" xfId="18547"/>
    <cellStyle name="Normal 32 2 12 12 4" xfId="18548"/>
    <cellStyle name="Normal 32 2 12 12 5" xfId="18549"/>
    <cellStyle name="Normal 32 2 12 12 6" xfId="18550"/>
    <cellStyle name="Normal 32 2 12 12 7" xfId="18551"/>
    <cellStyle name="Normal 32 2 12 13" xfId="18552"/>
    <cellStyle name="Normal 32 2 12 13 2" xfId="18553"/>
    <cellStyle name="Normal 32 2 12 13 2 2" xfId="18554"/>
    <cellStyle name="Normal 32 2 12 13 3" xfId="18555"/>
    <cellStyle name="Normal 32 2 12 14" xfId="18556"/>
    <cellStyle name="Normal 32 2 12 14 2" xfId="18557"/>
    <cellStyle name="Normal 32 2 12 15" xfId="18558"/>
    <cellStyle name="Normal 32 2 12 16" xfId="18559"/>
    <cellStyle name="Normal 32 2 12 17" xfId="18560"/>
    <cellStyle name="Normal 32 2 12 18" xfId="18561"/>
    <cellStyle name="Normal 32 2 12 2" xfId="18562"/>
    <cellStyle name="Normal 32 2 12 2 2" xfId="18563"/>
    <cellStyle name="Normal 32 2 12 2 2 2" xfId="18564"/>
    <cellStyle name="Normal 32 2 12 2 2 2 2" xfId="18565"/>
    <cellStyle name="Normal 32 2 12 2 2 3" xfId="18566"/>
    <cellStyle name="Normal 32 2 12 2 3" xfId="18567"/>
    <cellStyle name="Normal 32 2 12 2 3 2" xfId="18568"/>
    <cellStyle name="Normal 32 2 12 2 4" xfId="18569"/>
    <cellStyle name="Normal 32 2 12 2 5" xfId="18570"/>
    <cellStyle name="Normal 32 2 12 2 6" xfId="18571"/>
    <cellStyle name="Normal 32 2 12 2 7" xfId="18572"/>
    <cellStyle name="Normal 32 2 12 3" xfId="18573"/>
    <cellStyle name="Normal 32 2 12 3 2" xfId="18574"/>
    <cellStyle name="Normal 32 2 12 3 2 2" xfId="18575"/>
    <cellStyle name="Normal 32 2 12 3 2 2 2" xfId="18576"/>
    <cellStyle name="Normal 32 2 12 3 2 3" xfId="18577"/>
    <cellStyle name="Normal 32 2 12 3 3" xfId="18578"/>
    <cellStyle name="Normal 32 2 12 3 3 2" xfId="18579"/>
    <cellStyle name="Normal 32 2 12 3 4" xfId="18580"/>
    <cellStyle name="Normal 32 2 12 3 5" xfId="18581"/>
    <cellStyle name="Normal 32 2 12 3 6" xfId="18582"/>
    <cellStyle name="Normal 32 2 12 3 7" xfId="18583"/>
    <cellStyle name="Normal 32 2 12 4" xfId="18584"/>
    <cellStyle name="Normal 32 2 12 4 2" xfId="18585"/>
    <cellStyle name="Normal 32 2 12 4 2 2" xfId="18586"/>
    <cellStyle name="Normal 32 2 12 4 2 2 2" xfId="18587"/>
    <cellStyle name="Normal 32 2 12 4 2 3" xfId="18588"/>
    <cellStyle name="Normal 32 2 12 4 3" xfId="18589"/>
    <cellStyle name="Normal 32 2 12 4 3 2" xfId="18590"/>
    <cellStyle name="Normal 32 2 12 4 4" xfId="18591"/>
    <cellStyle name="Normal 32 2 12 4 5" xfId="18592"/>
    <cellStyle name="Normal 32 2 12 4 6" xfId="18593"/>
    <cellStyle name="Normal 32 2 12 4 7" xfId="18594"/>
    <cellStyle name="Normal 32 2 12 5" xfId="18595"/>
    <cellStyle name="Normal 32 2 12 5 2" xfId="18596"/>
    <cellStyle name="Normal 32 2 12 5 2 2" xfId="18597"/>
    <cellStyle name="Normal 32 2 12 5 2 2 2" xfId="18598"/>
    <cellStyle name="Normal 32 2 12 5 2 3" xfId="18599"/>
    <cellStyle name="Normal 32 2 12 5 3" xfId="18600"/>
    <cellStyle name="Normal 32 2 12 5 3 2" xfId="18601"/>
    <cellStyle name="Normal 32 2 12 5 4" xfId="18602"/>
    <cellStyle name="Normal 32 2 12 5 5" xfId="18603"/>
    <cellStyle name="Normal 32 2 12 5 6" xfId="18604"/>
    <cellStyle name="Normal 32 2 12 5 7" xfId="18605"/>
    <cellStyle name="Normal 32 2 12 6" xfId="18606"/>
    <cellStyle name="Normal 32 2 12 6 2" xfId="18607"/>
    <cellStyle name="Normal 32 2 12 6 2 2" xfId="18608"/>
    <cellStyle name="Normal 32 2 12 6 2 2 2" xfId="18609"/>
    <cellStyle name="Normal 32 2 12 6 2 3" xfId="18610"/>
    <cellStyle name="Normal 32 2 12 6 3" xfId="18611"/>
    <cellStyle name="Normal 32 2 12 6 3 2" xfId="18612"/>
    <cellStyle name="Normal 32 2 12 6 4" xfId="18613"/>
    <cellStyle name="Normal 32 2 12 6 5" xfId="18614"/>
    <cellStyle name="Normal 32 2 12 6 6" xfId="18615"/>
    <cellStyle name="Normal 32 2 12 6 7" xfId="18616"/>
    <cellStyle name="Normal 32 2 12 7" xfId="18617"/>
    <cellStyle name="Normal 32 2 12 7 2" xfId="18618"/>
    <cellStyle name="Normal 32 2 12 7 2 2" xfId="18619"/>
    <cellStyle name="Normal 32 2 12 7 2 2 2" xfId="18620"/>
    <cellStyle name="Normal 32 2 12 7 2 3" xfId="18621"/>
    <cellStyle name="Normal 32 2 12 7 3" xfId="18622"/>
    <cellStyle name="Normal 32 2 12 7 3 2" xfId="18623"/>
    <cellStyle name="Normal 32 2 12 7 4" xfId="18624"/>
    <cellStyle name="Normal 32 2 12 7 5" xfId="18625"/>
    <cellStyle name="Normal 32 2 12 7 6" xfId="18626"/>
    <cellStyle name="Normal 32 2 12 7 7" xfId="18627"/>
    <cellStyle name="Normal 32 2 12 8" xfId="18628"/>
    <cellStyle name="Normal 32 2 12 8 2" xfId="18629"/>
    <cellStyle name="Normal 32 2 12 8 2 2" xfId="18630"/>
    <cellStyle name="Normal 32 2 12 8 2 2 2" xfId="18631"/>
    <cellStyle name="Normal 32 2 12 8 2 3" xfId="18632"/>
    <cellStyle name="Normal 32 2 12 8 3" xfId="18633"/>
    <cellStyle name="Normal 32 2 12 8 3 2" xfId="18634"/>
    <cellStyle name="Normal 32 2 12 8 4" xfId="18635"/>
    <cellStyle name="Normal 32 2 12 8 5" xfId="18636"/>
    <cellStyle name="Normal 32 2 12 8 6" xfId="18637"/>
    <cellStyle name="Normal 32 2 12 8 7" xfId="18638"/>
    <cellStyle name="Normal 32 2 12 9" xfId="18639"/>
    <cellStyle name="Normal 32 2 12 9 2" xfId="18640"/>
    <cellStyle name="Normal 32 2 12 9 2 2" xfId="18641"/>
    <cellStyle name="Normal 32 2 12 9 2 2 2" xfId="18642"/>
    <cellStyle name="Normal 32 2 12 9 2 3" xfId="18643"/>
    <cellStyle name="Normal 32 2 12 9 3" xfId="18644"/>
    <cellStyle name="Normal 32 2 12 9 3 2" xfId="18645"/>
    <cellStyle name="Normal 32 2 12 9 4" xfId="18646"/>
    <cellStyle name="Normal 32 2 12 9 5" xfId="18647"/>
    <cellStyle name="Normal 32 2 12 9 6" xfId="18648"/>
    <cellStyle name="Normal 32 2 12 9 7" xfId="18649"/>
    <cellStyle name="Normal 32 2 13" xfId="18650"/>
    <cellStyle name="Normal 32 2 13 10" xfId="18651"/>
    <cellStyle name="Normal 32 2 13 10 2" xfId="18652"/>
    <cellStyle name="Normal 32 2 13 10 2 2" xfId="18653"/>
    <cellStyle name="Normal 32 2 13 10 2 2 2" xfId="18654"/>
    <cellStyle name="Normal 32 2 13 10 2 3" xfId="18655"/>
    <cellStyle name="Normal 32 2 13 10 3" xfId="18656"/>
    <cellStyle name="Normal 32 2 13 10 3 2" xfId="18657"/>
    <cellStyle name="Normal 32 2 13 10 4" xfId="18658"/>
    <cellStyle name="Normal 32 2 13 10 5" xfId="18659"/>
    <cellStyle name="Normal 32 2 13 10 6" xfId="18660"/>
    <cellStyle name="Normal 32 2 13 10 7" xfId="18661"/>
    <cellStyle name="Normal 32 2 13 11" xfId="18662"/>
    <cellStyle name="Normal 32 2 13 11 2" xfId="18663"/>
    <cellStyle name="Normal 32 2 13 11 2 2" xfId="18664"/>
    <cellStyle name="Normal 32 2 13 11 2 2 2" xfId="18665"/>
    <cellStyle name="Normal 32 2 13 11 2 3" xfId="18666"/>
    <cellStyle name="Normal 32 2 13 11 3" xfId="18667"/>
    <cellStyle name="Normal 32 2 13 11 3 2" xfId="18668"/>
    <cellStyle name="Normal 32 2 13 11 4" xfId="18669"/>
    <cellStyle name="Normal 32 2 13 11 5" xfId="18670"/>
    <cellStyle name="Normal 32 2 13 11 6" xfId="18671"/>
    <cellStyle name="Normal 32 2 13 11 7" xfId="18672"/>
    <cellStyle name="Normal 32 2 13 12" xfId="18673"/>
    <cellStyle name="Normal 32 2 13 12 2" xfId="18674"/>
    <cellStyle name="Normal 32 2 13 12 2 2" xfId="18675"/>
    <cellStyle name="Normal 32 2 13 12 2 2 2" xfId="18676"/>
    <cellStyle name="Normal 32 2 13 12 2 3" xfId="18677"/>
    <cellStyle name="Normal 32 2 13 12 3" xfId="18678"/>
    <cellStyle name="Normal 32 2 13 12 3 2" xfId="18679"/>
    <cellStyle name="Normal 32 2 13 12 4" xfId="18680"/>
    <cellStyle name="Normal 32 2 13 12 5" xfId="18681"/>
    <cellStyle name="Normal 32 2 13 12 6" xfId="18682"/>
    <cellStyle name="Normal 32 2 13 12 7" xfId="18683"/>
    <cellStyle name="Normal 32 2 13 13" xfId="18684"/>
    <cellStyle name="Normal 32 2 13 13 2" xfId="18685"/>
    <cellStyle name="Normal 32 2 13 13 2 2" xfId="18686"/>
    <cellStyle name="Normal 32 2 13 13 3" xfId="18687"/>
    <cellStyle name="Normal 32 2 13 14" xfId="18688"/>
    <cellStyle name="Normal 32 2 13 14 2" xfId="18689"/>
    <cellStyle name="Normal 32 2 13 15" xfId="18690"/>
    <cellStyle name="Normal 32 2 13 16" xfId="18691"/>
    <cellStyle name="Normal 32 2 13 17" xfId="18692"/>
    <cellStyle name="Normal 32 2 13 18" xfId="18693"/>
    <cellStyle name="Normal 32 2 13 2" xfId="18694"/>
    <cellStyle name="Normal 32 2 13 2 2" xfId="18695"/>
    <cellStyle name="Normal 32 2 13 2 2 2" xfId="18696"/>
    <cellStyle name="Normal 32 2 13 2 2 2 2" xfId="18697"/>
    <cellStyle name="Normal 32 2 13 2 2 3" xfId="18698"/>
    <cellStyle name="Normal 32 2 13 2 3" xfId="18699"/>
    <cellStyle name="Normal 32 2 13 2 3 2" xfId="18700"/>
    <cellStyle name="Normal 32 2 13 2 4" xfId="18701"/>
    <cellStyle name="Normal 32 2 13 2 5" xfId="18702"/>
    <cellStyle name="Normal 32 2 13 2 6" xfId="18703"/>
    <cellStyle name="Normal 32 2 13 2 7" xfId="18704"/>
    <cellStyle name="Normal 32 2 13 3" xfId="18705"/>
    <cellStyle name="Normal 32 2 13 3 2" xfId="18706"/>
    <cellStyle name="Normal 32 2 13 3 2 2" xfId="18707"/>
    <cellStyle name="Normal 32 2 13 3 2 2 2" xfId="18708"/>
    <cellStyle name="Normal 32 2 13 3 2 3" xfId="18709"/>
    <cellStyle name="Normal 32 2 13 3 3" xfId="18710"/>
    <cellStyle name="Normal 32 2 13 3 3 2" xfId="18711"/>
    <cellStyle name="Normal 32 2 13 3 4" xfId="18712"/>
    <cellStyle name="Normal 32 2 13 3 5" xfId="18713"/>
    <cellStyle name="Normal 32 2 13 3 6" xfId="18714"/>
    <cellStyle name="Normal 32 2 13 3 7" xfId="18715"/>
    <cellStyle name="Normal 32 2 13 4" xfId="18716"/>
    <cellStyle name="Normal 32 2 13 4 2" xfId="18717"/>
    <cellStyle name="Normal 32 2 13 4 2 2" xfId="18718"/>
    <cellStyle name="Normal 32 2 13 4 2 2 2" xfId="18719"/>
    <cellStyle name="Normal 32 2 13 4 2 3" xfId="18720"/>
    <cellStyle name="Normal 32 2 13 4 3" xfId="18721"/>
    <cellStyle name="Normal 32 2 13 4 3 2" xfId="18722"/>
    <cellStyle name="Normal 32 2 13 4 4" xfId="18723"/>
    <cellStyle name="Normal 32 2 13 4 5" xfId="18724"/>
    <cellStyle name="Normal 32 2 13 4 6" xfId="18725"/>
    <cellStyle name="Normal 32 2 13 4 7" xfId="18726"/>
    <cellStyle name="Normal 32 2 13 5" xfId="18727"/>
    <cellStyle name="Normal 32 2 13 5 2" xfId="18728"/>
    <cellStyle name="Normal 32 2 13 5 2 2" xfId="18729"/>
    <cellStyle name="Normal 32 2 13 5 2 2 2" xfId="18730"/>
    <cellStyle name="Normal 32 2 13 5 2 3" xfId="18731"/>
    <cellStyle name="Normal 32 2 13 5 3" xfId="18732"/>
    <cellStyle name="Normal 32 2 13 5 3 2" xfId="18733"/>
    <cellStyle name="Normal 32 2 13 5 4" xfId="18734"/>
    <cellStyle name="Normal 32 2 13 5 5" xfId="18735"/>
    <cellStyle name="Normal 32 2 13 5 6" xfId="18736"/>
    <cellStyle name="Normal 32 2 13 5 7" xfId="18737"/>
    <cellStyle name="Normal 32 2 13 6" xfId="18738"/>
    <cellStyle name="Normal 32 2 13 6 2" xfId="18739"/>
    <cellStyle name="Normal 32 2 13 6 2 2" xfId="18740"/>
    <cellStyle name="Normal 32 2 13 6 2 2 2" xfId="18741"/>
    <cellStyle name="Normal 32 2 13 6 2 3" xfId="18742"/>
    <cellStyle name="Normal 32 2 13 6 3" xfId="18743"/>
    <cellStyle name="Normal 32 2 13 6 3 2" xfId="18744"/>
    <cellStyle name="Normal 32 2 13 6 4" xfId="18745"/>
    <cellStyle name="Normal 32 2 13 6 5" xfId="18746"/>
    <cellStyle name="Normal 32 2 13 6 6" xfId="18747"/>
    <cellStyle name="Normal 32 2 13 6 7" xfId="18748"/>
    <cellStyle name="Normal 32 2 13 7" xfId="18749"/>
    <cellStyle name="Normal 32 2 13 7 2" xfId="18750"/>
    <cellStyle name="Normal 32 2 13 7 2 2" xfId="18751"/>
    <cellStyle name="Normal 32 2 13 7 2 2 2" xfId="18752"/>
    <cellStyle name="Normal 32 2 13 7 2 3" xfId="18753"/>
    <cellStyle name="Normal 32 2 13 7 3" xfId="18754"/>
    <cellStyle name="Normal 32 2 13 7 3 2" xfId="18755"/>
    <cellStyle name="Normal 32 2 13 7 4" xfId="18756"/>
    <cellStyle name="Normal 32 2 13 7 5" xfId="18757"/>
    <cellStyle name="Normal 32 2 13 7 6" xfId="18758"/>
    <cellStyle name="Normal 32 2 13 7 7" xfId="18759"/>
    <cellStyle name="Normal 32 2 13 8" xfId="18760"/>
    <cellStyle name="Normal 32 2 13 8 2" xfId="18761"/>
    <cellStyle name="Normal 32 2 13 8 2 2" xfId="18762"/>
    <cellStyle name="Normal 32 2 13 8 2 2 2" xfId="18763"/>
    <cellStyle name="Normal 32 2 13 8 2 3" xfId="18764"/>
    <cellStyle name="Normal 32 2 13 8 3" xfId="18765"/>
    <cellStyle name="Normal 32 2 13 8 3 2" xfId="18766"/>
    <cellStyle name="Normal 32 2 13 8 4" xfId="18767"/>
    <cellStyle name="Normal 32 2 13 8 5" xfId="18768"/>
    <cellStyle name="Normal 32 2 13 8 6" xfId="18769"/>
    <cellStyle name="Normal 32 2 13 8 7" xfId="18770"/>
    <cellStyle name="Normal 32 2 13 9" xfId="18771"/>
    <cellStyle name="Normal 32 2 13 9 2" xfId="18772"/>
    <cellStyle name="Normal 32 2 13 9 2 2" xfId="18773"/>
    <cellStyle name="Normal 32 2 13 9 2 2 2" xfId="18774"/>
    <cellStyle name="Normal 32 2 13 9 2 3" xfId="18775"/>
    <cellStyle name="Normal 32 2 13 9 3" xfId="18776"/>
    <cellStyle name="Normal 32 2 13 9 3 2" xfId="18777"/>
    <cellStyle name="Normal 32 2 13 9 4" xfId="18778"/>
    <cellStyle name="Normal 32 2 13 9 5" xfId="18779"/>
    <cellStyle name="Normal 32 2 13 9 6" xfId="18780"/>
    <cellStyle name="Normal 32 2 13 9 7" xfId="18781"/>
    <cellStyle name="Normal 32 2 14" xfId="18782"/>
    <cellStyle name="Normal 32 2 14 2" xfId="18783"/>
    <cellStyle name="Normal 32 2 14 2 2" xfId="18784"/>
    <cellStyle name="Normal 32 2 14 2 2 2" xfId="18785"/>
    <cellStyle name="Normal 32 2 14 2 3" xfId="18786"/>
    <cellStyle name="Normal 32 2 14 3" xfId="18787"/>
    <cellStyle name="Normal 32 2 14 3 2" xfId="18788"/>
    <cellStyle name="Normal 32 2 14 4" xfId="18789"/>
    <cellStyle name="Normal 32 2 14 5" xfId="18790"/>
    <cellStyle name="Normal 32 2 14 6" xfId="18791"/>
    <cellStyle name="Normal 32 2 14 7" xfId="18792"/>
    <cellStyle name="Normal 32 2 15" xfId="18793"/>
    <cellStyle name="Normal 32 2 15 2" xfId="18794"/>
    <cellStyle name="Normal 32 2 15 2 2" xfId="18795"/>
    <cellStyle name="Normal 32 2 15 2 2 2" xfId="18796"/>
    <cellStyle name="Normal 32 2 15 2 3" xfId="18797"/>
    <cellStyle name="Normal 32 2 15 3" xfId="18798"/>
    <cellStyle name="Normal 32 2 15 3 2" xfId="18799"/>
    <cellStyle name="Normal 32 2 15 4" xfId="18800"/>
    <cellStyle name="Normal 32 2 15 5" xfId="18801"/>
    <cellStyle name="Normal 32 2 15 6" xfId="18802"/>
    <cellStyle name="Normal 32 2 15 7" xfId="18803"/>
    <cellStyle name="Normal 32 2 16" xfId="18804"/>
    <cellStyle name="Normal 32 2 16 2" xfId="18805"/>
    <cellStyle name="Normal 32 2 16 2 2" xfId="18806"/>
    <cellStyle name="Normal 32 2 16 2 2 2" xfId="18807"/>
    <cellStyle name="Normal 32 2 16 2 3" xfId="18808"/>
    <cellStyle name="Normal 32 2 16 3" xfId="18809"/>
    <cellStyle name="Normal 32 2 16 3 2" xfId="18810"/>
    <cellStyle name="Normal 32 2 16 4" xfId="18811"/>
    <cellStyle name="Normal 32 2 16 5" xfId="18812"/>
    <cellStyle name="Normal 32 2 16 6" xfId="18813"/>
    <cellStyle name="Normal 32 2 16 7" xfId="18814"/>
    <cellStyle name="Normal 32 2 17" xfId="18815"/>
    <cellStyle name="Normal 32 2 17 2" xfId="18816"/>
    <cellStyle name="Normal 32 2 17 2 2" xfId="18817"/>
    <cellStyle name="Normal 32 2 17 2 2 2" xfId="18818"/>
    <cellStyle name="Normal 32 2 17 2 3" xfId="18819"/>
    <cellStyle name="Normal 32 2 17 3" xfId="18820"/>
    <cellStyle name="Normal 32 2 17 3 2" xfId="18821"/>
    <cellStyle name="Normal 32 2 17 4" xfId="18822"/>
    <cellStyle name="Normal 32 2 17 5" xfId="18823"/>
    <cellStyle name="Normal 32 2 17 6" xfId="18824"/>
    <cellStyle name="Normal 32 2 17 7" xfId="18825"/>
    <cellStyle name="Normal 32 2 18" xfId="18826"/>
    <cellStyle name="Normal 32 2 18 2" xfId="18827"/>
    <cellStyle name="Normal 32 2 18 2 2" xfId="18828"/>
    <cellStyle name="Normal 32 2 18 2 2 2" xfId="18829"/>
    <cellStyle name="Normal 32 2 18 2 3" xfId="18830"/>
    <cellStyle name="Normal 32 2 18 3" xfId="18831"/>
    <cellStyle name="Normal 32 2 18 3 2" xfId="18832"/>
    <cellStyle name="Normal 32 2 18 4" xfId="18833"/>
    <cellStyle name="Normal 32 2 18 5" xfId="18834"/>
    <cellStyle name="Normal 32 2 18 6" xfId="18835"/>
    <cellStyle name="Normal 32 2 18 7" xfId="18836"/>
    <cellStyle name="Normal 32 2 19" xfId="18837"/>
    <cellStyle name="Normal 32 2 19 2" xfId="18838"/>
    <cellStyle name="Normal 32 2 19 2 2" xfId="18839"/>
    <cellStyle name="Normal 32 2 19 2 2 2" xfId="18840"/>
    <cellStyle name="Normal 32 2 19 2 3" xfId="18841"/>
    <cellStyle name="Normal 32 2 19 3" xfId="18842"/>
    <cellStyle name="Normal 32 2 19 3 2" xfId="18843"/>
    <cellStyle name="Normal 32 2 19 4" xfId="18844"/>
    <cellStyle name="Normal 32 2 19 5" xfId="18845"/>
    <cellStyle name="Normal 32 2 19 6" xfId="18846"/>
    <cellStyle name="Normal 32 2 19 7" xfId="18847"/>
    <cellStyle name="Normal 32 2 2" xfId="18848"/>
    <cellStyle name="Normal 32 2 2 10" xfId="18849"/>
    <cellStyle name="Normal 32 2 2 10 10" xfId="18850"/>
    <cellStyle name="Normal 32 2 2 10 10 2" xfId="18851"/>
    <cellStyle name="Normal 32 2 2 10 10 2 2" xfId="18852"/>
    <cellStyle name="Normal 32 2 2 10 10 2 2 2" xfId="18853"/>
    <cellStyle name="Normal 32 2 2 10 10 2 3" xfId="18854"/>
    <cellStyle name="Normal 32 2 2 10 10 3" xfId="18855"/>
    <cellStyle name="Normal 32 2 2 10 10 3 2" xfId="18856"/>
    <cellStyle name="Normal 32 2 2 10 10 4" xfId="18857"/>
    <cellStyle name="Normal 32 2 2 10 10 5" xfId="18858"/>
    <cellStyle name="Normal 32 2 2 10 10 6" xfId="18859"/>
    <cellStyle name="Normal 32 2 2 10 10 7" xfId="18860"/>
    <cellStyle name="Normal 32 2 2 10 11" xfId="18861"/>
    <cellStyle name="Normal 32 2 2 10 11 2" xfId="18862"/>
    <cellStyle name="Normal 32 2 2 10 11 2 2" xfId="18863"/>
    <cellStyle name="Normal 32 2 2 10 11 2 2 2" xfId="18864"/>
    <cellStyle name="Normal 32 2 2 10 11 2 3" xfId="18865"/>
    <cellStyle name="Normal 32 2 2 10 11 3" xfId="18866"/>
    <cellStyle name="Normal 32 2 2 10 11 3 2" xfId="18867"/>
    <cellStyle name="Normal 32 2 2 10 11 4" xfId="18868"/>
    <cellStyle name="Normal 32 2 2 10 11 5" xfId="18869"/>
    <cellStyle name="Normal 32 2 2 10 11 6" xfId="18870"/>
    <cellStyle name="Normal 32 2 2 10 11 7" xfId="18871"/>
    <cellStyle name="Normal 32 2 2 10 12" xfId="18872"/>
    <cellStyle name="Normal 32 2 2 10 12 2" xfId="18873"/>
    <cellStyle name="Normal 32 2 2 10 12 2 2" xfId="18874"/>
    <cellStyle name="Normal 32 2 2 10 12 2 2 2" xfId="18875"/>
    <cellStyle name="Normal 32 2 2 10 12 2 3" xfId="18876"/>
    <cellStyle name="Normal 32 2 2 10 12 3" xfId="18877"/>
    <cellStyle name="Normal 32 2 2 10 12 3 2" xfId="18878"/>
    <cellStyle name="Normal 32 2 2 10 12 4" xfId="18879"/>
    <cellStyle name="Normal 32 2 2 10 12 5" xfId="18880"/>
    <cellStyle name="Normal 32 2 2 10 12 6" xfId="18881"/>
    <cellStyle name="Normal 32 2 2 10 12 7" xfId="18882"/>
    <cellStyle name="Normal 32 2 2 10 13" xfId="18883"/>
    <cellStyle name="Normal 32 2 2 10 13 2" xfId="18884"/>
    <cellStyle name="Normal 32 2 2 10 13 2 2" xfId="18885"/>
    <cellStyle name="Normal 32 2 2 10 13 3" xfId="18886"/>
    <cellStyle name="Normal 32 2 2 10 14" xfId="18887"/>
    <cellStyle name="Normal 32 2 2 10 14 2" xfId="18888"/>
    <cellStyle name="Normal 32 2 2 10 15" xfId="18889"/>
    <cellStyle name="Normal 32 2 2 10 16" xfId="18890"/>
    <cellStyle name="Normal 32 2 2 10 17" xfId="18891"/>
    <cellStyle name="Normal 32 2 2 10 18" xfId="18892"/>
    <cellStyle name="Normal 32 2 2 10 2" xfId="18893"/>
    <cellStyle name="Normal 32 2 2 10 2 2" xfId="18894"/>
    <cellStyle name="Normal 32 2 2 10 2 2 2" xfId="18895"/>
    <cellStyle name="Normal 32 2 2 10 2 2 2 2" xfId="18896"/>
    <cellStyle name="Normal 32 2 2 10 2 2 3" xfId="18897"/>
    <cellStyle name="Normal 32 2 2 10 2 3" xfId="18898"/>
    <cellStyle name="Normal 32 2 2 10 2 3 2" xfId="18899"/>
    <cellStyle name="Normal 32 2 2 10 2 4" xfId="18900"/>
    <cellStyle name="Normal 32 2 2 10 2 5" xfId="18901"/>
    <cellStyle name="Normal 32 2 2 10 2 6" xfId="18902"/>
    <cellStyle name="Normal 32 2 2 10 2 7" xfId="18903"/>
    <cellStyle name="Normal 32 2 2 10 3" xfId="18904"/>
    <cellStyle name="Normal 32 2 2 10 3 2" xfId="18905"/>
    <cellStyle name="Normal 32 2 2 10 3 2 2" xfId="18906"/>
    <cellStyle name="Normal 32 2 2 10 3 2 2 2" xfId="18907"/>
    <cellStyle name="Normal 32 2 2 10 3 2 3" xfId="18908"/>
    <cellStyle name="Normal 32 2 2 10 3 3" xfId="18909"/>
    <cellStyle name="Normal 32 2 2 10 3 3 2" xfId="18910"/>
    <cellStyle name="Normal 32 2 2 10 3 4" xfId="18911"/>
    <cellStyle name="Normal 32 2 2 10 3 5" xfId="18912"/>
    <cellStyle name="Normal 32 2 2 10 3 6" xfId="18913"/>
    <cellStyle name="Normal 32 2 2 10 3 7" xfId="18914"/>
    <cellStyle name="Normal 32 2 2 10 4" xfId="18915"/>
    <cellStyle name="Normal 32 2 2 10 4 2" xfId="18916"/>
    <cellStyle name="Normal 32 2 2 10 4 2 2" xfId="18917"/>
    <cellStyle name="Normal 32 2 2 10 4 2 2 2" xfId="18918"/>
    <cellStyle name="Normal 32 2 2 10 4 2 3" xfId="18919"/>
    <cellStyle name="Normal 32 2 2 10 4 3" xfId="18920"/>
    <cellStyle name="Normal 32 2 2 10 4 3 2" xfId="18921"/>
    <cellStyle name="Normal 32 2 2 10 4 4" xfId="18922"/>
    <cellStyle name="Normal 32 2 2 10 4 5" xfId="18923"/>
    <cellStyle name="Normal 32 2 2 10 4 6" xfId="18924"/>
    <cellStyle name="Normal 32 2 2 10 4 7" xfId="18925"/>
    <cellStyle name="Normal 32 2 2 10 5" xfId="18926"/>
    <cellStyle name="Normal 32 2 2 10 5 2" xfId="18927"/>
    <cellStyle name="Normal 32 2 2 10 5 2 2" xfId="18928"/>
    <cellStyle name="Normal 32 2 2 10 5 2 2 2" xfId="18929"/>
    <cellStyle name="Normal 32 2 2 10 5 2 3" xfId="18930"/>
    <cellStyle name="Normal 32 2 2 10 5 3" xfId="18931"/>
    <cellStyle name="Normal 32 2 2 10 5 3 2" xfId="18932"/>
    <cellStyle name="Normal 32 2 2 10 5 4" xfId="18933"/>
    <cellStyle name="Normal 32 2 2 10 5 5" xfId="18934"/>
    <cellStyle name="Normal 32 2 2 10 5 6" xfId="18935"/>
    <cellStyle name="Normal 32 2 2 10 5 7" xfId="18936"/>
    <cellStyle name="Normal 32 2 2 10 6" xfId="18937"/>
    <cellStyle name="Normal 32 2 2 10 6 2" xfId="18938"/>
    <cellStyle name="Normal 32 2 2 10 6 2 2" xfId="18939"/>
    <cellStyle name="Normal 32 2 2 10 6 2 2 2" xfId="18940"/>
    <cellStyle name="Normal 32 2 2 10 6 2 3" xfId="18941"/>
    <cellStyle name="Normal 32 2 2 10 6 3" xfId="18942"/>
    <cellStyle name="Normal 32 2 2 10 6 3 2" xfId="18943"/>
    <cellStyle name="Normal 32 2 2 10 6 4" xfId="18944"/>
    <cellStyle name="Normal 32 2 2 10 6 5" xfId="18945"/>
    <cellStyle name="Normal 32 2 2 10 6 6" xfId="18946"/>
    <cellStyle name="Normal 32 2 2 10 6 7" xfId="18947"/>
    <cellStyle name="Normal 32 2 2 10 7" xfId="18948"/>
    <cellStyle name="Normal 32 2 2 10 7 2" xfId="18949"/>
    <cellStyle name="Normal 32 2 2 10 7 2 2" xfId="18950"/>
    <cellStyle name="Normal 32 2 2 10 7 2 2 2" xfId="18951"/>
    <cellStyle name="Normal 32 2 2 10 7 2 3" xfId="18952"/>
    <cellStyle name="Normal 32 2 2 10 7 3" xfId="18953"/>
    <cellStyle name="Normal 32 2 2 10 7 3 2" xfId="18954"/>
    <cellStyle name="Normal 32 2 2 10 7 4" xfId="18955"/>
    <cellStyle name="Normal 32 2 2 10 7 5" xfId="18956"/>
    <cellStyle name="Normal 32 2 2 10 7 6" xfId="18957"/>
    <cellStyle name="Normal 32 2 2 10 7 7" xfId="18958"/>
    <cellStyle name="Normal 32 2 2 10 8" xfId="18959"/>
    <cellStyle name="Normal 32 2 2 10 8 2" xfId="18960"/>
    <cellStyle name="Normal 32 2 2 10 8 2 2" xfId="18961"/>
    <cellStyle name="Normal 32 2 2 10 8 2 2 2" xfId="18962"/>
    <cellStyle name="Normal 32 2 2 10 8 2 3" xfId="18963"/>
    <cellStyle name="Normal 32 2 2 10 8 3" xfId="18964"/>
    <cellStyle name="Normal 32 2 2 10 8 3 2" xfId="18965"/>
    <cellStyle name="Normal 32 2 2 10 8 4" xfId="18966"/>
    <cellStyle name="Normal 32 2 2 10 8 5" xfId="18967"/>
    <cellStyle name="Normal 32 2 2 10 8 6" xfId="18968"/>
    <cellStyle name="Normal 32 2 2 10 8 7" xfId="18969"/>
    <cellStyle name="Normal 32 2 2 10 9" xfId="18970"/>
    <cellStyle name="Normal 32 2 2 10 9 2" xfId="18971"/>
    <cellStyle name="Normal 32 2 2 10 9 2 2" xfId="18972"/>
    <cellStyle name="Normal 32 2 2 10 9 2 2 2" xfId="18973"/>
    <cellStyle name="Normal 32 2 2 10 9 2 3" xfId="18974"/>
    <cellStyle name="Normal 32 2 2 10 9 3" xfId="18975"/>
    <cellStyle name="Normal 32 2 2 10 9 3 2" xfId="18976"/>
    <cellStyle name="Normal 32 2 2 10 9 4" xfId="18977"/>
    <cellStyle name="Normal 32 2 2 10 9 5" xfId="18978"/>
    <cellStyle name="Normal 32 2 2 10 9 6" xfId="18979"/>
    <cellStyle name="Normal 32 2 2 10 9 7" xfId="18980"/>
    <cellStyle name="Normal 32 2 2 100" xfId="18981"/>
    <cellStyle name="Normal 32 2 2 101" xfId="18982"/>
    <cellStyle name="Normal 32 2 2 102" xfId="18983"/>
    <cellStyle name="Normal 32 2 2 103" xfId="18984"/>
    <cellStyle name="Normal 32 2 2 11" xfId="18985"/>
    <cellStyle name="Normal 32 2 2 11 10" xfId="18986"/>
    <cellStyle name="Normal 32 2 2 11 10 2" xfId="18987"/>
    <cellStyle name="Normal 32 2 2 11 10 2 2" xfId="18988"/>
    <cellStyle name="Normal 32 2 2 11 10 2 2 2" xfId="18989"/>
    <cellStyle name="Normal 32 2 2 11 10 2 3" xfId="18990"/>
    <cellStyle name="Normal 32 2 2 11 10 3" xfId="18991"/>
    <cellStyle name="Normal 32 2 2 11 10 3 2" xfId="18992"/>
    <cellStyle name="Normal 32 2 2 11 10 4" xfId="18993"/>
    <cellStyle name="Normal 32 2 2 11 10 5" xfId="18994"/>
    <cellStyle name="Normal 32 2 2 11 10 6" xfId="18995"/>
    <cellStyle name="Normal 32 2 2 11 10 7" xfId="18996"/>
    <cellStyle name="Normal 32 2 2 11 11" xfId="18997"/>
    <cellStyle name="Normal 32 2 2 11 11 2" xfId="18998"/>
    <cellStyle name="Normal 32 2 2 11 11 2 2" xfId="18999"/>
    <cellStyle name="Normal 32 2 2 11 11 2 2 2" xfId="19000"/>
    <cellStyle name="Normal 32 2 2 11 11 2 3" xfId="19001"/>
    <cellStyle name="Normal 32 2 2 11 11 3" xfId="19002"/>
    <cellStyle name="Normal 32 2 2 11 11 3 2" xfId="19003"/>
    <cellStyle name="Normal 32 2 2 11 11 4" xfId="19004"/>
    <cellStyle name="Normal 32 2 2 11 11 5" xfId="19005"/>
    <cellStyle name="Normal 32 2 2 11 11 6" xfId="19006"/>
    <cellStyle name="Normal 32 2 2 11 11 7" xfId="19007"/>
    <cellStyle name="Normal 32 2 2 11 12" xfId="19008"/>
    <cellStyle name="Normal 32 2 2 11 12 2" xfId="19009"/>
    <cellStyle name="Normal 32 2 2 11 12 2 2" xfId="19010"/>
    <cellStyle name="Normal 32 2 2 11 12 2 2 2" xfId="19011"/>
    <cellStyle name="Normal 32 2 2 11 12 2 3" xfId="19012"/>
    <cellStyle name="Normal 32 2 2 11 12 3" xfId="19013"/>
    <cellStyle name="Normal 32 2 2 11 12 3 2" xfId="19014"/>
    <cellStyle name="Normal 32 2 2 11 12 4" xfId="19015"/>
    <cellStyle name="Normal 32 2 2 11 12 5" xfId="19016"/>
    <cellStyle name="Normal 32 2 2 11 12 6" xfId="19017"/>
    <cellStyle name="Normal 32 2 2 11 12 7" xfId="19018"/>
    <cellStyle name="Normal 32 2 2 11 13" xfId="19019"/>
    <cellStyle name="Normal 32 2 2 11 13 2" xfId="19020"/>
    <cellStyle name="Normal 32 2 2 11 13 2 2" xfId="19021"/>
    <cellStyle name="Normal 32 2 2 11 13 3" xfId="19022"/>
    <cellStyle name="Normal 32 2 2 11 14" xfId="19023"/>
    <cellStyle name="Normal 32 2 2 11 14 2" xfId="19024"/>
    <cellStyle name="Normal 32 2 2 11 15" xfId="19025"/>
    <cellStyle name="Normal 32 2 2 11 16" xfId="19026"/>
    <cellStyle name="Normal 32 2 2 11 17" xfId="19027"/>
    <cellStyle name="Normal 32 2 2 11 18" xfId="19028"/>
    <cellStyle name="Normal 32 2 2 11 2" xfId="19029"/>
    <cellStyle name="Normal 32 2 2 11 2 2" xfId="19030"/>
    <cellStyle name="Normal 32 2 2 11 2 2 2" xfId="19031"/>
    <cellStyle name="Normal 32 2 2 11 2 2 2 2" xfId="19032"/>
    <cellStyle name="Normal 32 2 2 11 2 2 3" xfId="19033"/>
    <cellStyle name="Normal 32 2 2 11 2 3" xfId="19034"/>
    <cellStyle name="Normal 32 2 2 11 2 3 2" xfId="19035"/>
    <cellStyle name="Normal 32 2 2 11 2 4" xfId="19036"/>
    <cellStyle name="Normal 32 2 2 11 2 5" xfId="19037"/>
    <cellStyle name="Normal 32 2 2 11 2 6" xfId="19038"/>
    <cellStyle name="Normal 32 2 2 11 2 7" xfId="19039"/>
    <cellStyle name="Normal 32 2 2 11 3" xfId="19040"/>
    <cellStyle name="Normal 32 2 2 11 3 2" xfId="19041"/>
    <cellStyle name="Normal 32 2 2 11 3 2 2" xfId="19042"/>
    <cellStyle name="Normal 32 2 2 11 3 2 2 2" xfId="19043"/>
    <cellStyle name="Normal 32 2 2 11 3 2 3" xfId="19044"/>
    <cellStyle name="Normal 32 2 2 11 3 3" xfId="19045"/>
    <cellStyle name="Normal 32 2 2 11 3 3 2" xfId="19046"/>
    <cellStyle name="Normal 32 2 2 11 3 4" xfId="19047"/>
    <cellStyle name="Normal 32 2 2 11 3 5" xfId="19048"/>
    <cellStyle name="Normal 32 2 2 11 3 6" xfId="19049"/>
    <cellStyle name="Normal 32 2 2 11 3 7" xfId="19050"/>
    <cellStyle name="Normal 32 2 2 11 4" xfId="19051"/>
    <cellStyle name="Normal 32 2 2 11 4 2" xfId="19052"/>
    <cellStyle name="Normal 32 2 2 11 4 2 2" xfId="19053"/>
    <cellStyle name="Normal 32 2 2 11 4 2 2 2" xfId="19054"/>
    <cellStyle name="Normal 32 2 2 11 4 2 3" xfId="19055"/>
    <cellStyle name="Normal 32 2 2 11 4 3" xfId="19056"/>
    <cellStyle name="Normal 32 2 2 11 4 3 2" xfId="19057"/>
    <cellStyle name="Normal 32 2 2 11 4 4" xfId="19058"/>
    <cellStyle name="Normal 32 2 2 11 4 5" xfId="19059"/>
    <cellStyle name="Normal 32 2 2 11 4 6" xfId="19060"/>
    <cellStyle name="Normal 32 2 2 11 4 7" xfId="19061"/>
    <cellStyle name="Normal 32 2 2 11 5" xfId="19062"/>
    <cellStyle name="Normal 32 2 2 11 5 2" xfId="19063"/>
    <cellStyle name="Normal 32 2 2 11 5 2 2" xfId="19064"/>
    <cellStyle name="Normal 32 2 2 11 5 2 2 2" xfId="19065"/>
    <cellStyle name="Normal 32 2 2 11 5 2 3" xfId="19066"/>
    <cellStyle name="Normal 32 2 2 11 5 3" xfId="19067"/>
    <cellStyle name="Normal 32 2 2 11 5 3 2" xfId="19068"/>
    <cellStyle name="Normal 32 2 2 11 5 4" xfId="19069"/>
    <cellStyle name="Normal 32 2 2 11 5 5" xfId="19070"/>
    <cellStyle name="Normal 32 2 2 11 5 6" xfId="19071"/>
    <cellStyle name="Normal 32 2 2 11 5 7" xfId="19072"/>
    <cellStyle name="Normal 32 2 2 11 6" xfId="19073"/>
    <cellStyle name="Normal 32 2 2 11 6 2" xfId="19074"/>
    <cellStyle name="Normal 32 2 2 11 6 2 2" xfId="19075"/>
    <cellStyle name="Normal 32 2 2 11 6 2 2 2" xfId="19076"/>
    <cellStyle name="Normal 32 2 2 11 6 2 3" xfId="19077"/>
    <cellStyle name="Normal 32 2 2 11 6 3" xfId="19078"/>
    <cellStyle name="Normal 32 2 2 11 6 3 2" xfId="19079"/>
    <cellStyle name="Normal 32 2 2 11 6 4" xfId="19080"/>
    <cellStyle name="Normal 32 2 2 11 6 5" xfId="19081"/>
    <cellStyle name="Normal 32 2 2 11 6 6" xfId="19082"/>
    <cellStyle name="Normal 32 2 2 11 6 7" xfId="19083"/>
    <cellStyle name="Normal 32 2 2 11 7" xfId="19084"/>
    <cellStyle name="Normal 32 2 2 11 7 2" xfId="19085"/>
    <cellStyle name="Normal 32 2 2 11 7 2 2" xfId="19086"/>
    <cellStyle name="Normal 32 2 2 11 7 2 2 2" xfId="19087"/>
    <cellStyle name="Normal 32 2 2 11 7 2 3" xfId="19088"/>
    <cellStyle name="Normal 32 2 2 11 7 3" xfId="19089"/>
    <cellStyle name="Normal 32 2 2 11 7 3 2" xfId="19090"/>
    <cellStyle name="Normal 32 2 2 11 7 4" xfId="19091"/>
    <cellStyle name="Normal 32 2 2 11 7 5" xfId="19092"/>
    <cellStyle name="Normal 32 2 2 11 7 6" xfId="19093"/>
    <cellStyle name="Normal 32 2 2 11 7 7" xfId="19094"/>
    <cellStyle name="Normal 32 2 2 11 8" xfId="19095"/>
    <cellStyle name="Normal 32 2 2 11 8 2" xfId="19096"/>
    <cellStyle name="Normal 32 2 2 11 8 2 2" xfId="19097"/>
    <cellStyle name="Normal 32 2 2 11 8 2 2 2" xfId="19098"/>
    <cellStyle name="Normal 32 2 2 11 8 2 3" xfId="19099"/>
    <cellStyle name="Normal 32 2 2 11 8 3" xfId="19100"/>
    <cellStyle name="Normal 32 2 2 11 8 3 2" xfId="19101"/>
    <cellStyle name="Normal 32 2 2 11 8 4" xfId="19102"/>
    <cellStyle name="Normal 32 2 2 11 8 5" xfId="19103"/>
    <cellStyle name="Normal 32 2 2 11 8 6" xfId="19104"/>
    <cellStyle name="Normal 32 2 2 11 8 7" xfId="19105"/>
    <cellStyle name="Normal 32 2 2 11 9" xfId="19106"/>
    <cellStyle name="Normal 32 2 2 11 9 2" xfId="19107"/>
    <cellStyle name="Normal 32 2 2 11 9 2 2" xfId="19108"/>
    <cellStyle name="Normal 32 2 2 11 9 2 2 2" xfId="19109"/>
    <cellStyle name="Normal 32 2 2 11 9 2 3" xfId="19110"/>
    <cellStyle name="Normal 32 2 2 11 9 3" xfId="19111"/>
    <cellStyle name="Normal 32 2 2 11 9 3 2" xfId="19112"/>
    <cellStyle name="Normal 32 2 2 11 9 4" xfId="19113"/>
    <cellStyle name="Normal 32 2 2 11 9 5" xfId="19114"/>
    <cellStyle name="Normal 32 2 2 11 9 6" xfId="19115"/>
    <cellStyle name="Normal 32 2 2 11 9 7" xfId="19116"/>
    <cellStyle name="Normal 32 2 2 12" xfId="19117"/>
    <cellStyle name="Normal 32 2 2 12 2" xfId="19118"/>
    <cellStyle name="Normal 32 2 2 12 2 2" xfId="19119"/>
    <cellStyle name="Normal 32 2 2 12 2 2 2" xfId="19120"/>
    <cellStyle name="Normal 32 2 2 12 2 3" xfId="19121"/>
    <cellStyle name="Normal 32 2 2 12 3" xfId="19122"/>
    <cellStyle name="Normal 32 2 2 12 3 2" xfId="19123"/>
    <cellStyle name="Normal 32 2 2 12 4" xfId="19124"/>
    <cellStyle name="Normal 32 2 2 12 5" xfId="19125"/>
    <cellStyle name="Normal 32 2 2 12 6" xfId="19126"/>
    <cellStyle name="Normal 32 2 2 12 7" xfId="19127"/>
    <cellStyle name="Normal 32 2 2 13" xfId="19128"/>
    <cellStyle name="Normal 32 2 2 13 2" xfId="19129"/>
    <cellStyle name="Normal 32 2 2 13 2 2" xfId="19130"/>
    <cellStyle name="Normal 32 2 2 13 2 2 2" xfId="19131"/>
    <cellStyle name="Normal 32 2 2 13 2 3" xfId="19132"/>
    <cellStyle name="Normal 32 2 2 13 3" xfId="19133"/>
    <cellStyle name="Normal 32 2 2 13 3 2" xfId="19134"/>
    <cellStyle name="Normal 32 2 2 13 4" xfId="19135"/>
    <cellStyle name="Normal 32 2 2 13 5" xfId="19136"/>
    <cellStyle name="Normal 32 2 2 13 6" xfId="19137"/>
    <cellStyle name="Normal 32 2 2 13 7" xfId="19138"/>
    <cellStyle name="Normal 32 2 2 14" xfId="19139"/>
    <cellStyle name="Normal 32 2 2 14 2" xfId="19140"/>
    <cellStyle name="Normal 32 2 2 14 2 2" xfId="19141"/>
    <cellStyle name="Normal 32 2 2 14 2 2 2" xfId="19142"/>
    <cellStyle name="Normal 32 2 2 14 2 3" xfId="19143"/>
    <cellStyle name="Normal 32 2 2 14 3" xfId="19144"/>
    <cellStyle name="Normal 32 2 2 14 3 2" xfId="19145"/>
    <cellStyle name="Normal 32 2 2 14 4" xfId="19146"/>
    <cellStyle name="Normal 32 2 2 14 5" xfId="19147"/>
    <cellStyle name="Normal 32 2 2 14 6" xfId="19148"/>
    <cellStyle name="Normal 32 2 2 14 7" xfId="19149"/>
    <cellStyle name="Normal 32 2 2 15" xfId="19150"/>
    <cellStyle name="Normal 32 2 2 15 2" xfId="19151"/>
    <cellStyle name="Normal 32 2 2 15 2 2" xfId="19152"/>
    <cellStyle name="Normal 32 2 2 15 2 2 2" xfId="19153"/>
    <cellStyle name="Normal 32 2 2 15 2 3" xfId="19154"/>
    <cellStyle name="Normal 32 2 2 15 3" xfId="19155"/>
    <cellStyle name="Normal 32 2 2 15 3 2" xfId="19156"/>
    <cellStyle name="Normal 32 2 2 15 4" xfId="19157"/>
    <cellStyle name="Normal 32 2 2 15 5" xfId="19158"/>
    <cellStyle name="Normal 32 2 2 15 6" xfId="19159"/>
    <cellStyle name="Normal 32 2 2 15 7" xfId="19160"/>
    <cellStyle name="Normal 32 2 2 16" xfId="19161"/>
    <cellStyle name="Normal 32 2 2 16 2" xfId="19162"/>
    <cellStyle name="Normal 32 2 2 16 2 2" xfId="19163"/>
    <cellStyle name="Normal 32 2 2 16 2 2 2" xfId="19164"/>
    <cellStyle name="Normal 32 2 2 16 2 3" xfId="19165"/>
    <cellStyle name="Normal 32 2 2 16 3" xfId="19166"/>
    <cellStyle name="Normal 32 2 2 16 3 2" xfId="19167"/>
    <cellStyle name="Normal 32 2 2 16 4" xfId="19168"/>
    <cellStyle name="Normal 32 2 2 16 5" xfId="19169"/>
    <cellStyle name="Normal 32 2 2 16 6" xfId="19170"/>
    <cellStyle name="Normal 32 2 2 16 7" xfId="19171"/>
    <cellStyle name="Normal 32 2 2 17" xfId="19172"/>
    <cellStyle name="Normal 32 2 2 17 2" xfId="19173"/>
    <cellStyle name="Normal 32 2 2 17 2 2" xfId="19174"/>
    <cellStyle name="Normal 32 2 2 17 2 2 2" xfId="19175"/>
    <cellStyle name="Normal 32 2 2 17 2 3" xfId="19176"/>
    <cellStyle name="Normal 32 2 2 17 3" xfId="19177"/>
    <cellStyle name="Normal 32 2 2 17 3 2" xfId="19178"/>
    <cellStyle name="Normal 32 2 2 17 4" xfId="19179"/>
    <cellStyle name="Normal 32 2 2 17 5" xfId="19180"/>
    <cellStyle name="Normal 32 2 2 17 6" xfId="19181"/>
    <cellStyle name="Normal 32 2 2 17 7" xfId="19182"/>
    <cellStyle name="Normal 32 2 2 18" xfId="19183"/>
    <cellStyle name="Normal 32 2 2 18 2" xfId="19184"/>
    <cellStyle name="Normal 32 2 2 18 2 2" xfId="19185"/>
    <cellStyle name="Normal 32 2 2 18 2 2 2" xfId="19186"/>
    <cellStyle name="Normal 32 2 2 18 2 3" xfId="19187"/>
    <cellStyle name="Normal 32 2 2 18 3" xfId="19188"/>
    <cellStyle name="Normal 32 2 2 18 3 2" xfId="19189"/>
    <cellStyle name="Normal 32 2 2 18 4" xfId="19190"/>
    <cellStyle name="Normal 32 2 2 18 5" xfId="19191"/>
    <cellStyle name="Normal 32 2 2 18 6" xfId="19192"/>
    <cellStyle name="Normal 32 2 2 18 7" xfId="19193"/>
    <cellStyle name="Normal 32 2 2 19" xfId="19194"/>
    <cellStyle name="Normal 32 2 2 19 2" xfId="19195"/>
    <cellStyle name="Normal 32 2 2 19 2 2" xfId="19196"/>
    <cellStyle name="Normal 32 2 2 19 2 2 2" xfId="19197"/>
    <cellStyle name="Normal 32 2 2 19 2 3" xfId="19198"/>
    <cellStyle name="Normal 32 2 2 19 3" xfId="19199"/>
    <cellStyle name="Normal 32 2 2 19 3 2" xfId="19200"/>
    <cellStyle name="Normal 32 2 2 19 4" xfId="19201"/>
    <cellStyle name="Normal 32 2 2 19 5" xfId="19202"/>
    <cellStyle name="Normal 32 2 2 19 6" xfId="19203"/>
    <cellStyle name="Normal 32 2 2 19 7" xfId="19204"/>
    <cellStyle name="Normal 32 2 2 2" xfId="19205"/>
    <cellStyle name="Normal 32 2 2 2 10" xfId="19206"/>
    <cellStyle name="Normal 32 2 2 2 11" xfId="19207"/>
    <cellStyle name="Normal 32 2 2 2 12" xfId="19208"/>
    <cellStyle name="Normal 32 2 2 2 13" xfId="19209"/>
    <cellStyle name="Normal 32 2 2 2 2" xfId="19210"/>
    <cellStyle name="Normal 32 2 2 2 2 2" xfId="19211"/>
    <cellStyle name="Normal 32 2 2 2 2 2 2" xfId="19212"/>
    <cellStyle name="Normal 32 2 2 2 2 2 3" xfId="19213"/>
    <cellStyle name="Normal 32 2 2 2 2 3" xfId="19214"/>
    <cellStyle name="Normal 32 2 2 2 2 3 2" xfId="19215"/>
    <cellStyle name="Normal 32 2 2 2 2 3 2 2" xfId="19216"/>
    <cellStyle name="Normal 32 2 2 2 2 3 3" xfId="19217"/>
    <cellStyle name="Normal 32 2 2 2 2 4" xfId="19218"/>
    <cellStyle name="Normal 32 2 2 2 2 4 2" xfId="19219"/>
    <cellStyle name="Normal 32 2 2 2 2 5" xfId="19220"/>
    <cellStyle name="Normal 32 2 2 2 2 6" xfId="19221"/>
    <cellStyle name="Normal 32 2 2 2 2 7" xfId="19222"/>
    <cellStyle name="Normal 32 2 2 2 2 8" xfId="19223"/>
    <cellStyle name="Normal 32 2 2 2 3" xfId="19224"/>
    <cellStyle name="Normal 32 2 2 2 4" xfId="19225"/>
    <cellStyle name="Normal 32 2 2 2 5" xfId="19226"/>
    <cellStyle name="Normal 32 2 2 2 6" xfId="19227"/>
    <cellStyle name="Normal 32 2 2 2 7" xfId="19228"/>
    <cellStyle name="Normal 32 2 2 2 8" xfId="19229"/>
    <cellStyle name="Normal 32 2 2 2 9" xfId="19230"/>
    <cellStyle name="Normal 32 2 2 20" xfId="19231"/>
    <cellStyle name="Normal 32 2 2 20 2" xfId="19232"/>
    <cellStyle name="Normal 32 2 2 20 2 2" xfId="19233"/>
    <cellStyle name="Normal 32 2 2 20 2 2 2" xfId="19234"/>
    <cellStyle name="Normal 32 2 2 20 2 3" xfId="19235"/>
    <cellStyle name="Normal 32 2 2 20 3" xfId="19236"/>
    <cellStyle name="Normal 32 2 2 20 3 2" xfId="19237"/>
    <cellStyle name="Normal 32 2 2 20 4" xfId="19238"/>
    <cellStyle name="Normal 32 2 2 20 5" xfId="19239"/>
    <cellStyle name="Normal 32 2 2 20 6" xfId="19240"/>
    <cellStyle name="Normal 32 2 2 20 7" xfId="19241"/>
    <cellStyle name="Normal 32 2 2 21" xfId="19242"/>
    <cellStyle name="Normal 32 2 2 21 2" xfId="19243"/>
    <cellStyle name="Normal 32 2 2 21 2 2" xfId="19244"/>
    <cellStyle name="Normal 32 2 2 21 2 2 2" xfId="19245"/>
    <cellStyle name="Normal 32 2 2 21 2 3" xfId="19246"/>
    <cellStyle name="Normal 32 2 2 21 3" xfId="19247"/>
    <cellStyle name="Normal 32 2 2 21 3 2" xfId="19248"/>
    <cellStyle name="Normal 32 2 2 21 4" xfId="19249"/>
    <cellStyle name="Normal 32 2 2 21 5" xfId="19250"/>
    <cellStyle name="Normal 32 2 2 21 6" xfId="19251"/>
    <cellStyle name="Normal 32 2 2 21 7" xfId="19252"/>
    <cellStyle name="Normal 32 2 2 22" xfId="19253"/>
    <cellStyle name="Normal 32 2 2 22 2" xfId="19254"/>
    <cellStyle name="Normal 32 2 2 22 2 2" xfId="19255"/>
    <cellStyle name="Normal 32 2 2 22 2 2 2" xfId="19256"/>
    <cellStyle name="Normal 32 2 2 22 2 3" xfId="19257"/>
    <cellStyle name="Normal 32 2 2 22 3" xfId="19258"/>
    <cellStyle name="Normal 32 2 2 22 3 2" xfId="19259"/>
    <cellStyle name="Normal 32 2 2 22 4" xfId="19260"/>
    <cellStyle name="Normal 32 2 2 22 5" xfId="19261"/>
    <cellStyle name="Normal 32 2 2 22 6" xfId="19262"/>
    <cellStyle name="Normal 32 2 2 22 7" xfId="19263"/>
    <cellStyle name="Normal 32 2 2 23" xfId="19264"/>
    <cellStyle name="Normal 32 2 2 23 2" xfId="19265"/>
    <cellStyle name="Normal 32 2 2 23 2 2" xfId="19266"/>
    <cellStyle name="Normal 32 2 2 23 2 2 2" xfId="19267"/>
    <cellStyle name="Normal 32 2 2 23 2 3" xfId="19268"/>
    <cellStyle name="Normal 32 2 2 23 3" xfId="19269"/>
    <cellStyle name="Normal 32 2 2 23 3 2" xfId="19270"/>
    <cellStyle name="Normal 32 2 2 23 4" xfId="19271"/>
    <cellStyle name="Normal 32 2 2 23 5" xfId="19272"/>
    <cellStyle name="Normal 32 2 2 23 6" xfId="19273"/>
    <cellStyle name="Normal 32 2 2 23 7" xfId="19274"/>
    <cellStyle name="Normal 32 2 2 24" xfId="19275"/>
    <cellStyle name="Normal 32 2 2 24 2" xfId="19276"/>
    <cellStyle name="Normal 32 2 2 24 2 2" xfId="19277"/>
    <cellStyle name="Normal 32 2 2 24 2 2 2" xfId="19278"/>
    <cellStyle name="Normal 32 2 2 24 2 3" xfId="19279"/>
    <cellStyle name="Normal 32 2 2 24 3" xfId="19280"/>
    <cellStyle name="Normal 32 2 2 24 3 2" xfId="19281"/>
    <cellStyle name="Normal 32 2 2 24 4" xfId="19282"/>
    <cellStyle name="Normal 32 2 2 24 5" xfId="19283"/>
    <cellStyle name="Normal 32 2 2 24 6" xfId="19284"/>
    <cellStyle name="Normal 32 2 2 24 7" xfId="19285"/>
    <cellStyle name="Normal 32 2 2 25" xfId="19286"/>
    <cellStyle name="Normal 32 2 2 25 2" xfId="19287"/>
    <cellStyle name="Normal 32 2 2 25 2 2" xfId="19288"/>
    <cellStyle name="Normal 32 2 2 25 2 2 2" xfId="19289"/>
    <cellStyle name="Normal 32 2 2 25 2 3" xfId="19290"/>
    <cellStyle name="Normal 32 2 2 25 3" xfId="19291"/>
    <cellStyle name="Normal 32 2 2 25 3 2" xfId="19292"/>
    <cellStyle name="Normal 32 2 2 25 4" xfId="19293"/>
    <cellStyle name="Normal 32 2 2 25 5" xfId="19294"/>
    <cellStyle name="Normal 32 2 2 25 6" xfId="19295"/>
    <cellStyle name="Normal 32 2 2 25 7" xfId="19296"/>
    <cellStyle name="Normal 32 2 2 26" xfId="19297"/>
    <cellStyle name="Normal 32 2 2 26 2" xfId="19298"/>
    <cellStyle name="Normal 32 2 2 26 2 2" xfId="19299"/>
    <cellStyle name="Normal 32 2 2 26 2 2 2" xfId="19300"/>
    <cellStyle name="Normal 32 2 2 26 2 3" xfId="19301"/>
    <cellStyle name="Normal 32 2 2 26 3" xfId="19302"/>
    <cellStyle name="Normal 32 2 2 26 3 2" xfId="19303"/>
    <cellStyle name="Normal 32 2 2 26 4" xfId="19304"/>
    <cellStyle name="Normal 32 2 2 26 5" xfId="19305"/>
    <cellStyle name="Normal 32 2 2 26 6" xfId="19306"/>
    <cellStyle name="Normal 32 2 2 26 7" xfId="19307"/>
    <cellStyle name="Normal 32 2 2 27" xfId="19308"/>
    <cellStyle name="Normal 32 2 2 27 2" xfId="19309"/>
    <cellStyle name="Normal 32 2 2 27 2 2" xfId="19310"/>
    <cellStyle name="Normal 32 2 2 27 2 2 2" xfId="19311"/>
    <cellStyle name="Normal 32 2 2 27 2 3" xfId="19312"/>
    <cellStyle name="Normal 32 2 2 27 3" xfId="19313"/>
    <cellStyle name="Normal 32 2 2 27 3 2" xfId="19314"/>
    <cellStyle name="Normal 32 2 2 27 4" xfId="19315"/>
    <cellStyle name="Normal 32 2 2 27 5" xfId="19316"/>
    <cellStyle name="Normal 32 2 2 27 6" xfId="19317"/>
    <cellStyle name="Normal 32 2 2 27 7" xfId="19318"/>
    <cellStyle name="Normal 32 2 2 28" xfId="19319"/>
    <cellStyle name="Normal 32 2 2 28 2" xfId="19320"/>
    <cellStyle name="Normal 32 2 2 28 2 2" xfId="19321"/>
    <cellStyle name="Normal 32 2 2 28 2 2 2" xfId="19322"/>
    <cellStyle name="Normal 32 2 2 28 2 3" xfId="19323"/>
    <cellStyle name="Normal 32 2 2 28 3" xfId="19324"/>
    <cellStyle name="Normal 32 2 2 28 3 2" xfId="19325"/>
    <cellStyle name="Normal 32 2 2 28 4" xfId="19326"/>
    <cellStyle name="Normal 32 2 2 28 5" xfId="19327"/>
    <cellStyle name="Normal 32 2 2 28 6" xfId="19328"/>
    <cellStyle name="Normal 32 2 2 28 7" xfId="19329"/>
    <cellStyle name="Normal 32 2 2 29" xfId="19330"/>
    <cellStyle name="Normal 32 2 2 29 2" xfId="19331"/>
    <cellStyle name="Normal 32 2 2 29 2 2" xfId="19332"/>
    <cellStyle name="Normal 32 2 2 29 2 2 2" xfId="19333"/>
    <cellStyle name="Normal 32 2 2 29 2 3" xfId="19334"/>
    <cellStyle name="Normal 32 2 2 29 3" xfId="19335"/>
    <cellStyle name="Normal 32 2 2 29 3 2" xfId="19336"/>
    <cellStyle name="Normal 32 2 2 29 4" xfId="19337"/>
    <cellStyle name="Normal 32 2 2 29 5" xfId="19338"/>
    <cellStyle name="Normal 32 2 2 29 6" xfId="19339"/>
    <cellStyle name="Normal 32 2 2 29 7" xfId="19340"/>
    <cellStyle name="Normal 32 2 2 3" xfId="19341"/>
    <cellStyle name="Normal 32 2 2 3 10" xfId="19342"/>
    <cellStyle name="Normal 32 2 2 3 11" xfId="19343"/>
    <cellStyle name="Normal 32 2 2 3 12" xfId="19344"/>
    <cellStyle name="Normal 32 2 2 3 2" xfId="19345"/>
    <cellStyle name="Normal 32 2 2 3 2 2" xfId="19346"/>
    <cellStyle name="Normal 32 2 2 3 2 3" xfId="19347"/>
    <cellStyle name="Normal 32 2 2 3 2 3 2" xfId="19348"/>
    <cellStyle name="Normal 32 2 2 3 2 3 2 2" xfId="19349"/>
    <cellStyle name="Normal 32 2 2 3 2 3 3" xfId="19350"/>
    <cellStyle name="Normal 32 2 2 3 2 4" xfId="19351"/>
    <cellStyle name="Normal 32 2 2 3 2 4 2" xfId="19352"/>
    <cellStyle name="Normal 32 2 2 3 2 5" xfId="19353"/>
    <cellStyle name="Normal 32 2 2 3 2 6" xfId="19354"/>
    <cellStyle name="Normal 32 2 2 3 2 7" xfId="19355"/>
    <cellStyle name="Normal 32 2 2 3 2 8" xfId="19356"/>
    <cellStyle name="Normal 32 2 2 3 3" xfId="19357"/>
    <cellStyle name="Normal 32 2 2 3 4" xfId="19358"/>
    <cellStyle name="Normal 32 2 2 3 5" xfId="19359"/>
    <cellStyle name="Normal 32 2 2 3 6" xfId="19360"/>
    <cellStyle name="Normal 32 2 2 3 7" xfId="19361"/>
    <cellStyle name="Normal 32 2 2 3 8" xfId="19362"/>
    <cellStyle name="Normal 32 2 2 3 9" xfId="19363"/>
    <cellStyle name="Normal 32 2 2 30" xfId="19364"/>
    <cellStyle name="Normal 32 2 2 30 2" xfId="19365"/>
    <cellStyle name="Normal 32 2 2 30 2 2" xfId="19366"/>
    <cellStyle name="Normal 32 2 2 30 2 2 2" xfId="19367"/>
    <cellStyle name="Normal 32 2 2 30 2 3" xfId="19368"/>
    <cellStyle name="Normal 32 2 2 30 3" xfId="19369"/>
    <cellStyle name="Normal 32 2 2 30 3 2" xfId="19370"/>
    <cellStyle name="Normal 32 2 2 30 4" xfId="19371"/>
    <cellStyle name="Normal 32 2 2 30 5" xfId="19372"/>
    <cellStyle name="Normal 32 2 2 30 6" xfId="19373"/>
    <cellStyle name="Normal 32 2 2 30 7" xfId="19374"/>
    <cellStyle name="Normal 32 2 2 31" xfId="19375"/>
    <cellStyle name="Normal 32 2 2 31 2" xfId="19376"/>
    <cellStyle name="Normal 32 2 2 31 2 2" xfId="19377"/>
    <cellStyle name="Normal 32 2 2 31 2 2 2" xfId="19378"/>
    <cellStyle name="Normal 32 2 2 31 2 3" xfId="19379"/>
    <cellStyle name="Normal 32 2 2 31 3" xfId="19380"/>
    <cellStyle name="Normal 32 2 2 31 3 2" xfId="19381"/>
    <cellStyle name="Normal 32 2 2 31 4" xfId="19382"/>
    <cellStyle name="Normal 32 2 2 31 5" xfId="19383"/>
    <cellStyle name="Normal 32 2 2 31 6" xfId="19384"/>
    <cellStyle name="Normal 32 2 2 31 7" xfId="19385"/>
    <cellStyle name="Normal 32 2 2 32" xfId="19386"/>
    <cellStyle name="Normal 32 2 2 32 2" xfId="19387"/>
    <cellStyle name="Normal 32 2 2 32 2 2" xfId="19388"/>
    <cellStyle name="Normal 32 2 2 32 2 2 2" xfId="19389"/>
    <cellStyle name="Normal 32 2 2 32 2 3" xfId="19390"/>
    <cellStyle name="Normal 32 2 2 32 3" xfId="19391"/>
    <cellStyle name="Normal 32 2 2 32 3 2" xfId="19392"/>
    <cellStyle name="Normal 32 2 2 32 4" xfId="19393"/>
    <cellStyle name="Normal 32 2 2 32 5" xfId="19394"/>
    <cellStyle name="Normal 32 2 2 32 6" xfId="19395"/>
    <cellStyle name="Normal 32 2 2 32 7" xfId="19396"/>
    <cellStyle name="Normal 32 2 2 33" xfId="19397"/>
    <cellStyle name="Normal 32 2 2 33 2" xfId="19398"/>
    <cellStyle name="Normal 32 2 2 33 2 2" xfId="19399"/>
    <cellStyle name="Normal 32 2 2 33 2 2 2" xfId="19400"/>
    <cellStyle name="Normal 32 2 2 33 2 3" xfId="19401"/>
    <cellStyle name="Normal 32 2 2 33 3" xfId="19402"/>
    <cellStyle name="Normal 32 2 2 33 3 2" xfId="19403"/>
    <cellStyle name="Normal 32 2 2 33 4" xfId="19404"/>
    <cellStyle name="Normal 32 2 2 33 5" xfId="19405"/>
    <cellStyle name="Normal 32 2 2 33 6" xfId="19406"/>
    <cellStyle name="Normal 32 2 2 33 7" xfId="19407"/>
    <cellStyle name="Normal 32 2 2 34" xfId="19408"/>
    <cellStyle name="Normal 32 2 2 34 2" xfId="19409"/>
    <cellStyle name="Normal 32 2 2 34 2 2" xfId="19410"/>
    <cellStyle name="Normal 32 2 2 34 2 2 2" xfId="19411"/>
    <cellStyle name="Normal 32 2 2 34 2 3" xfId="19412"/>
    <cellStyle name="Normal 32 2 2 34 3" xfId="19413"/>
    <cellStyle name="Normal 32 2 2 34 3 2" xfId="19414"/>
    <cellStyle name="Normal 32 2 2 34 4" xfId="19415"/>
    <cellStyle name="Normal 32 2 2 34 5" xfId="19416"/>
    <cellStyle name="Normal 32 2 2 34 6" xfId="19417"/>
    <cellStyle name="Normal 32 2 2 34 7" xfId="19418"/>
    <cellStyle name="Normal 32 2 2 35" xfId="19419"/>
    <cellStyle name="Normal 32 2 2 35 2" xfId="19420"/>
    <cellStyle name="Normal 32 2 2 35 2 2" xfId="19421"/>
    <cellStyle name="Normal 32 2 2 35 2 2 2" xfId="19422"/>
    <cellStyle name="Normal 32 2 2 35 2 3" xfId="19423"/>
    <cellStyle name="Normal 32 2 2 35 3" xfId="19424"/>
    <cellStyle name="Normal 32 2 2 35 3 2" xfId="19425"/>
    <cellStyle name="Normal 32 2 2 35 4" xfId="19426"/>
    <cellStyle name="Normal 32 2 2 35 5" xfId="19427"/>
    <cellStyle name="Normal 32 2 2 35 6" xfId="19428"/>
    <cellStyle name="Normal 32 2 2 35 7" xfId="19429"/>
    <cellStyle name="Normal 32 2 2 36" xfId="19430"/>
    <cellStyle name="Normal 32 2 2 36 2" xfId="19431"/>
    <cellStyle name="Normal 32 2 2 36 2 2" xfId="19432"/>
    <cellStyle name="Normal 32 2 2 36 2 2 2" xfId="19433"/>
    <cellStyle name="Normal 32 2 2 36 2 3" xfId="19434"/>
    <cellStyle name="Normal 32 2 2 36 3" xfId="19435"/>
    <cellStyle name="Normal 32 2 2 36 3 2" xfId="19436"/>
    <cellStyle name="Normal 32 2 2 36 4" xfId="19437"/>
    <cellStyle name="Normal 32 2 2 36 5" xfId="19438"/>
    <cellStyle name="Normal 32 2 2 36 6" xfId="19439"/>
    <cellStyle name="Normal 32 2 2 36 7" xfId="19440"/>
    <cellStyle name="Normal 32 2 2 37" xfId="19441"/>
    <cellStyle name="Normal 32 2 2 37 2" xfId="19442"/>
    <cellStyle name="Normal 32 2 2 37 2 2" xfId="19443"/>
    <cellStyle name="Normal 32 2 2 37 2 2 2" xfId="19444"/>
    <cellStyle name="Normal 32 2 2 37 2 3" xfId="19445"/>
    <cellStyle name="Normal 32 2 2 37 3" xfId="19446"/>
    <cellStyle name="Normal 32 2 2 37 3 2" xfId="19447"/>
    <cellStyle name="Normal 32 2 2 37 4" xfId="19448"/>
    <cellStyle name="Normal 32 2 2 37 5" xfId="19449"/>
    <cellStyle name="Normal 32 2 2 37 6" xfId="19450"/>
    <cellStyle name="Normal 32 2 2 37 7" xfId="19451"/>
    <cellStyle name="Normal 32 2 2 38" xfId="19452"/>
    <cellStyle name="Normal 32 2 2 38 2" xfId="19453"/>
    <cellStyle name="Normal 32 2 2 38 2 2" xfId="19454"/>
    <cellStyle name="Normal 32 2 2 38 2 2 2" xfId="19455"/>
    <cellStyle name="Normal 32 2 2 38 2 3" xfId="19456"/>
    <cellStyle name="Normal 32 2 2 38 3" xfId="19457"/>
    <cellStyle name="Normal 32 2 2 38 3 2" xfId="19458"/>
    <cellStyle name="Normal 32 2 2 38 4" xfId="19459"/>
    <cellStyle name="Normal 32 2 2 38 5" xfId="19460"/>
    <cellStyle name="Normal 32 2 2 38 6" xfId="19461"/>
    <cellStyle name="Normal 32 2 2 38 7" xfId="19462"/>
    <cellStyle name="Normal 32 2 2 39" xfId="19463"/>
    <cellStyle name="Normal 32 2 2 39 2" xfId="19464"/>
    <cellStyle name="Normal 32 2 2 39 2 2" xfId="19465"/>
    <cellStyle name="Normal 32 2 2 39 2 2 2" xfId="19466"/>
    <cellStyle name="Normal 32 2 2 39 2 3" xfId="19467"/>
    <cellStyle name="Normal 32 2 2 39 3" xfId="19468"/>
    <cellStyle name="Normal 32 2 2 39 3 2" xfId="19469"/>
    <cellStyle name="Normal 32 2 2 39 4" xfId="19470"/>
    <cellStyle name="Normal 32 2 2 39 5" xfId="19471"/>
    <cellStyle name="Normal 32 2 2 39 6" xfId="19472"/>
    <cellStyle name="Normal 32 2 2 39 7" xfId="19473"/>
    <cellStyle name="Normal 32 2 2 4" xfId="19474"/>
    <cellStyle name="Normal 32 2 2 4 10" xfId="19475"/>
    <cellStyle name="Normal 32 2 2 4 10 2" xfId="19476"/>
    <cellStyle name="Normal 32 2 2 4 10 2 2" xfId="19477"/>
    <cellStyle name="Normal 32 2 2 4 10 2 2 2" xfId="19478"/>
    <cellStyle name="Normal 32 2 2 4 10 2 3" xfId="19479"/>
    <cellStyle name="Normal 32 2 2 4 10 3" xfId="19480"/>
    <cellStyle name="Normal 32 2 2 4 10 3 2" xfId="19481"/>
    <cellStyle name="Normal 32 2 2 4 10 4" xfId="19482"/>
    <cellStyle name="Normal 32 2 2 4 10 5" xfId="19483"/>
    <cellStyle name="Normal 32 2 2 4 10 6" xfId="19484"/>
    <cellStyle name="Normal 32 2 2 4 10 7" xfId="19485"/>
    <cellStyle name="Normal 32 2 2 4 11" xfId="19486"/>
    <cellStyle name="Normal 32 2 2 4 11 2" xfId="19487"/>
    <cellStyle name="Normal 32 2 2 4 11 2 2" xfId="19488"/>
    <cellStyle name="Normal 32 2 2 4 11 2 2 2" xfId="19489"/>
    <cellStyle name="Normal 32 2 2 4 11 2 3" xfId="19490"/>
    <cellStyle name="Normal 32 2 2 4 11 3" xfId="19491"/>
    <cellStyle name="Normal 32 2 2 4 11 3 2" xfId="19492"/>
    <cellStyle name="Normal 32 2 2 4 11 4" xfId="19493"/>
    <cellStyle name="Normal 32 2 2 4 11 5" xfId="19494"/>
    <cellStyle name="Normal 32 2 2 4 11 6" xfId="19495"/>
    <cellStyle name="Normal 32 2 2 4 11 7" xfId="19496"/>
    <cellStyle name="Normal 32 2 2 4 12" xfId="19497"/>
    <cellStyle name="Normal 32 2 2 4 12 2" xfId="19498"/>
    <cellStyle name="Normal 32 2 2 4 12 2 2" xfId="19499"/>
    <cellStyle name="Normal 32 2 2 4 12 2 2 2" xfId="19500"/>
    <cellStyle name="Normal 32 2 2 4 12 2 3" xfId="19501"/>
    <cellStyle name="Normal 32 2 2 4 12 3" xfId="19502"/>
    <cellStyle name="Normal 32 2 2 4 12 3 2" xfId="19503"/>
    <cellStyle name="Normal 32 2 2 4 12 4" xfId="19504"/>
    <cellStyle name="Normal 32 2 2 4 12 5" xfId="19505"/>
    <cellStyle name="Normal 32 2 2 4 12 6" xfId="19506"/>
    <cellStyle name="Normal 32 2 2 4 12 7" xfId="19507"/>
    <cellStyle name="Normal 32 2 2 4 13" xfId="19508"/>
    <cellStyle name="Normal 32 2 2 4 13 2" xfId="19509"/>
    <cellStyle name="Normal 32 2 2 4 13 2 2" xfId="19510"/>
    <cellStyle name="Normal 32 2 2 4 13 3" xfId="19511"/>
    <cellStyle name="Normal 32 2 2 4 14" xfId="19512"/>
    <cellStyle name="Normal 32 2 2 4 14 2" xfId="19513"/>
    <cellStyle name="Normal 32 2 2 4 15" xfId="19514"/>
    <cellStyle name="Normal 32 2 2 4 16" xfId="19515"/>
    <cellStyle name="Normal 32 2 2 4 17" xfId="19516"/>
    <cellStyle name="Normal 32 2 2 4 18" xfId="19517"/>
    <cellStyle name="Normal 32 2 2 4 2" xfId="19518"/>
    <cellStyle name="Normal 32 2 2 4 2 2" xfId="19519"/>
    <cellStyle name="Normal 32 2 2 4 2 2 2" xfId="19520"/>
    <cellStyle name="Normal 32 2 2 4 2 2 2 2" xfId="19521"/>
    <cellStyle name="Normal 32 2 2 4 2 2 3" xfId="19522"/>
    <cellStyle name="Normal 32 2 2 4 2 3" xfId="19523"/>
    <cellStyle name="Normal 32 2 2 4 2 3 2" xfId="19524"/>
    <cellStyle name="Normal 32 2 2 4 2 4" xfId="19525"/>
    <cellStyle name="Normal 32 2 2 4 2 5" xfId="19526"/>
    <cellStyle name="Normal 32 2 2 4 2 6" xfId="19527"/>
    <cellStyle name="Normal 32 2 2 4 2 7" xfId="19528"/>
    <cellStyle name="Normal 32 2 2 4 3" xfId="19529"/>
    <cellStyle name="Normal 32 2 2 4 3 2" xfId="19530"/>
    <cellStyle name="Normal 32 2 2 4 3 2 2" xfId="19531"/>
    <cellStyle name="Normal 32 2 2 4 3 2 2 2" xfId="19532"/>
    <cellStyle name="Normal 32 2 2 4 3 2 3" xfId="19533"/>
    <cellStyle name="Normal 32 2 2 4 3 3" xfId="19534"/>
    <cellStyle name="Normal 32 2 2 4 3 3 2" xfId="19535"/>
    <cellStyle name="Normal 32 2 2 4 3 4" xfId="19536"/>
    <cellStyle name="Normal 32 2 2 4 3 5" xfId="19537"/>
    <cellStyle name="Normal 32 2 2 4 3 6" xfId="19538"/>
    <cellStyle name="Normal 32 2 2 4 3 7" xfId="19539"/>
    <cellStyle name="Normal 32 2 2 4 4" xfId="19540"/>
    <cellStyle name="Normal 32 2 2 4 4 2" xfId="19541"/>
    <cellStyle name="Normal 32 2 2 4 4 2 2" xfId="19542"/>
    <cellStyle name="Normal 32 2 2 4 4 2 2 2" xfId="19543"/>
    <cellStyle name="Normal 32 2 2 4 4 2 3" xfId="19544"/>
    <cellStyle name="Normal 32 2 2 4 4 3" xfId="19545"/>
    <cellStyle name="Normal 32 2 2 4 4 3 2" xfId="19546"/>
    <cellStyle name="Normal 32 2 2 4 4 4" xfId="19547"/>
    <cellStyle name="Normal 32 2 2 4 4 5" xfId="19548"/>
    <cellStyle name="Normal 32 2 2 4 4 6" xfId="19549"/>
    <cellStyle name="Normal 32 2 2 4 4 7" xfId="19550"/>
    <cellStyle name="Normal 32 2 2 4 5" xfId="19551"/>
    <cellStyle name="Normal 32 2 2 4 5 2" xfId="19552"/>
    <cellStyle name="Normal 32 2 2 4 5 2 2" xfId="19553"/>
    <cellStyle name="Normal 32 2 2 4 5 2 2 2" xfId="19554"/>
    <cellStyle name="Normal 32 2 2 4 5 2 3" xfId="19555"/>
    <cellStyle name="Normal 32 2 2 4 5 3" xfId="19556"/>
    <cellStyle name="Normal 32 2 2 4 5 3 2" xfId="19557"/>
    <cellStyle name="Normal 32 2 2 4 5 4" xfId="19558"/>
    <cellStyle name="Normal 32 2 2 4 5 5" xfId="19559"/>
    <cellStyle name="Normal 32 2 2 4 5 6" xfId="19560"/>
    <cellStyle name="Normal 32 2 2 4 5 7" xfId="19561"/>
    <cellStyle name="Normal 32 2 2 4 6" xfId="19562"/>
    <cellStyle name="Normal 32 2 2 4 6 2" xfId="19563"/>
    <cellStyle name="Normal 32 2 2 4 6 2 2" xfId="19564"/>
    <cellStyle name="Normal 32 2 2 4 6 2 2 2" xfId="19565"/>
    <cellStyle name="Normal 32 2 2 4 6 2 3" xfId="19566"/>
    <cellStyle name="Normal 32 2 2 4 6 3" xfId="19567"/>
    <cellStyle name="Normal 32 2 2 4 6 3 2" xfId="19568"/>
    <cellStyle name="Normal 32 2 2 4 6 4" xfId="19569"/>
    <cellStyle name="Normal 32 2 2 4 6 5" xfId="19570"/>
    <cellStyle name="Normal 32 2 2 4 6 6" xfId="19571"/>
    <cellStyle name="Normal 32 2 2 4 6 7" xfId="19572"/>
    <cellStyle name="Normal 32 2 2 4 7" xfId="19573"/>
    <cellStyle name="Normal 32 2 2 4 7 2" xfId="19574"/>
    <cellStyle name="Normal 32 2 2 4 7 2 2" xfId="19575"/>
    <cellStyle name="Normal 32 2 2 4 7 2 2 2" xfId="19576"/>
    <cellStyle name="Normal 32 2 2 4 7 2 3" xfId="19577"/>
    <cellStyle name="Normal 32 2 2 4 7 3" xfId="19578"/>
    <cellStyle name="Normal 32 2 2 4 7 3 2" xfId="19579"/>
    <cellStyle name="Normal 32 2 2 4 7 4" xfId="19580"/>
    <cellStyle name="Normal 32 2 2 4 7 5" xfId="19581"/>
    <cellStyle name="Normal 32 2 2 4 7 6" xfId="19582"/>
    <cellStyle name="Normal 32 2 2 4 7 7" xfId="19583"/>
    <cellStyle name="Normal 32 2 2 4 8" xfId="19584"/>
    <cellStyle name="Normal 32 2 2 4 8 2" xfId="19585"/>
    <cellStyle name="Normal 32 2 2 4 8 2 2" xfId="19586"/>
    <cellStyle name="Normal 32 2 2 4 8 2 2 2" xfId="19587"/>
    <cellStyle name="Normal 32 2 2 4 8 2 3" xfId="19588"/>
    <cellStyle name="Normal 32 2 2 4 8 3" xfId="19589"/>
    <cellStyle name="Normal 32 2 2 4 8 3 2" xfId="19590"/>
    <cellStyle name="Normal 32 2 2 4 8 4" xfId="19591"/>
    <cellStyle name="Normal 32 2 2 4 8 5" xfId="19592"/>
    <cellStyle name="Normal 32 2 2 4 8 6" xfId="19593"/>
    <cellStyle name="Normal 32 2 2 4 8 7" xfId="19594"/>
    <cellStyle name="Normal 32 2 2 4 9" xfId="19595"/>
    <cellStyle name="Normal 32 2 2 4 9 2" xfId="19596"/>
    <cellStyle name="Normal 32 2 2 4 9 2 2" xfId="19597"/>
    <cellStyle name="Normal 32 2 2 4 9 2 2 2" xfId="19598"/>
    <cellStyle name="Normal 32 2 2 4 9 2 3" xfId="19599"/>
    <cellStyle name="Normal 32 2 2 4 9 3" xfId="19600"/>
    <cellStyle name="Normal 32 2 2 4 9 3 2" xfId="19601"/>
    <cellStyle name="Normal 32 2 2 4 9 4" xfId="19602"/>
    <cellStyle name="Normal 32 2 2 4 9 5" xfId="19603"/>
    <cellStyle name="Normal 32 2 2 4 9 6" xfId="19604"/>
    <cellStyle name="Normal 32 2 2 4 9 7" xfId="19605"/>
    <cellStyle name="Normal 32 2 2 40" xfId="19606"/>
    <cellStyle name="Normal 32 2 2 40 2" xfId="19607"/>
    <cellStyle name="Normal 32 2 2 40 2 2" xfId="19608"/>
    <cellStyle name="Normal 32 2 2 40 2 2 2" xfId="19609"/>
    <cellStyle name="Normal 32 2 2 40 2 3" xfId="19610"/>
    <cellStyle name="Normal 32 2 2 40 3" xfId="19611"/>
    <cellStyle name="Normal 32 2 2 40 3 2" xfId="19612"/>
    <cellStyle name="Normal 32 2 2 40 4" xfId="19613"/>
    <cellStyle name="Normal 32 2 2 40 5" xfId="19614"/>
    <cellStyle name="Normal 32 2 2 40 6" xfId="19615"/>
    <cellStyle name="Normal 32 2 2 40 7" xfId="19616"/>
    <cellStyle name="Normal 32 2 2 41" xfId="19617"/>
    <cellStyle name="Normal 32 2 2 41 2" xfId="19618"/>
    <cellStyle name="Normal 32 2 2 41 2 2" xfId="19619"/>
    <cellStyle name="Normal 32 2 2 41 2 2 2" xfId="19620"/>
    <cellStyle name="Normal 32 2 2 41 2 3" xfId="19621"/>
    <cellStyle name="Normal 32 2 2 41 3" xfId="19622"/>
    <cellStyle name="Normal 32 2 2 41 3 2" xfId="19623"/>
    <cellStyle name="Normal 32 2 2 41 4" xfId="19624"/>
    <cellStyle name="Normal 32 2 2 41 5" xfId="19625"/>
    <cellStyle name="Normal 32 2 2 41 6" xfId="19626"/>
    <cellStyle name="Normal 32 2 2 41 7" xfId="19627"/>
    <cellStyle name="Normal 32 2 2 42" xfId="19628"/>
    <cellStyle name="Normal 32 2 2 42 2" xfId="19629"/>
    <cellStyle name="Normal 32 2 2 42 2 2" xfId="19630"/>
    <cellStyle name="Normal 32 2 2 42 2 2 2" xfId="19631"/>
    <cellStyle name="Normal 32 2 2 42 2 3" xfId="19632"/>
    <cellStyle name="Normal 32 2 2 42 3" xfId="19633"/>
    <cellStyle name="Normal 32 2 2 42 3 2" xfId="19634"/>
    <cellStyle name="Normal 32 2 2 42 4" xfId="19635"/>
    <cellStyle name="Normal 32 2 2 42 5" xfId="19636"/>
    <cellStyle name="Normal 32 2 2 42 6" xfId="19637"/>
    <cellStyle name="Normal 32 2 2 42 7" xfId="19638"/>
    <cellStyle name="Normal 32 2 2 43" xfId="19639"/>
    <cellStyle name="Normal 32 2 2 43 2" xfId="19640"/>
    <cellStyle name="Normal 32 2 2 43 2 2" xfId="19641"/>
    <cellStyle name="Normal 32 2 2 43 2 2 2" xfId="19642"/>
    <cellStyle name="Normal 32 2 2 43 2 3" xfId="19643"/>
    <cellStyle name="Normal 32 2 2 43 3" xfId="19644"/>
    <cellStyle name="Normal 32 2 2 43 3 2" xfId="19645"/>
    <cellStyle name="Normal 32 2 2 43 4" xfId="19646"/>
    <cellStyle name="Normal 32 2 2 43 5" xfId="19647"/>
    <cellStyle name="Normal 32 2 2 43 6" xfId="19648"/>
    <cellStyle name="Normal 32 2 2 43 7" xfId="19649"/>
    <cellStyle name="Normal 32 2 2 44" xfId="19650"/>
    <cellStyle name="Normal 32 2 2 44 2" xfId="19651"/>
    <cellStyle name="Normal 32 2 2 44 2 2" xfId="19652"/>
    <cellStyle name="Normal 32 2 2 44 2 2 2" xfId="19653"/>
    <cellStyle name="Normal 32 2 2 44 2 3" xfId="19654"/>
    <cellStyle name="Normal 32 2 2 44 3" xfId="19655"/>
    <cellStyle name="Normal 32 2 2 44 3 2" xfId="19656"/>
    <cellStyle name="Normal 32 2 2 44 4" xfId="19657"/>
    <cellStyle name="Normal 32 2 2 44 5" xfId="19658"/>
    <cellStyle name="Normal 32 2 2 44 6" xfId="19659"/>
    <cellStyle name="Normal 32 2 2 44 7" xfId="19660"/>
    <cellStyle name="Normal 32 2 2 45" xfId="19661"/>
    <cellStyle name="Normal 32 2 2 45 2" xfId="19662"/>
    <cellStyle name="Normal 32 2 2 45 2 2" xfId="19663"/>
    <cellStyle name="Normal 32 2 2 45 2 2 2" xfId="19664"/>
    <cellStyle name="Normal 32 2 2 45 2 3" xfId="19665"/>
    <cellStyle name="Normal 32 2 2 45 3" xfId="19666"/>
    <cellStyle name="Normal 32 2 2 45 3 2" xfId="19667"/>
    <cellStyle name="Normal 32 2 2 45 4" xfId="19668"/>
    <cellStyle name="Normal 32 2 2 45 5" xfId="19669"/>
    <cellStyle name="Normal 32 2 2 45 6" xfId="19670"/>
    <cellStyle name="Normal 32 2 2 45 7" xfId="19671"/>
    <cellStyle name="Normal 32 2 2 46" xfId="19672"/>
    <cellStyle name="Normal 32 2 2 46 2" xfId="19673"/>
    <cellStyle name="Normal 32 2 2 46 2 2" xfId="19674"/>
    <cellStyle name="Normal 32 2 2 46 2 2 2" xfId="19675"/>
    <cellStyle name="Normal 32 2 2 46 2 3" xfId="19676"/>
    <cellStyle name="Normal 32 2 2 46 3" xfId="19677"/>
    <cellStyle name="Normal 32 2 2 46 3 2" xfId="19678"/>
    <cellStyle name="Normal 32 2 2 46 4" xfId="19679"/>
    <cellStyle name="Normal 32 2 2 46 5" xfId="19680"/>
    <cellStyle name="Normal 32 2 2 46 6" xfId="19681"/>
    <cellStyle name="Normal 32 2 2 46 7" xfId="19682"/>
    <cellStyle name="Normal 32 2 2 47" xfId="19683"/>
    <cellStyle name="Normal 32 2 2 47 2" xfId="19684"/>
    <cellStyle name="Normal 32 2 2 47 2 2" xfId="19685"/>
    <cellStyle name="Normal 32 2 2 47 2 2 2" xfId="19686"/>
    <cellStyle name="Normal 32 2 2 47 2 3" xfId="19687"/>
    <cellStyle name="Normal 32 2 2 47 3" xfId="19688"/>
    <cellStyle name="Normal 32 2 2 47 3 2" xfId="19689"/>
    <cellStyle name="Normal 32 2 2 47 4" xfId="19690"/>
    <cellStyle name="Normal 32 2 2 47 5" xfId="19691"/>
    <cellStyle name="Normal 32 2 2 47 6" xfId="19692"/>
    <cellStyle name="Normal 32 2 2 47 7" xfId="19693"/>
    <cellStyle name="Normal 32 2 2 48" xfId="19694"/>
    <cellStyle name="Normal 32 2 2 48 2" xfId="19695"/>
    <cellStyle name="Normal 32 2 2 48 2 2" xfId="19696"/>
    <cellStyle name="Normal 32 2 2 48 2 2 2" xfId="19697"/>
    <cellStyle name="Normal 32 2 2 48 2 3" xfId="19698"/>
    <cellStyle name="Normal 32 2 2 48 3" xfId="19699"/>
    <cellStyle name="Normal 32 2 2 48 3 2" xfId="19700"/>
    <cellStyle name="Normal 32 2 2 48 4" xfId="19701"/>
    <cellStyle name="Normal 32 2 2 48 5" xfId="19702"/>
    <cellStyle name="Normal 32 2 2 48 6" xfId="19703"/>
    <cellStyle name="Normal 32 2 2 48 7" xfId="19704"/>
    <cellStyle name="Normal 32 2 2 49" xfId="19705"/>
    <cellStyle name="Normal 32 2 2 49 2" xfId="19706"/>
    <cellStyle name="Normal 32 2 2 49 2 2" xfId="19707"/>
    <cellStyle name="Normal 32 2 2 49 2 2 2" xfId="19708"/>
    <cellStyle name="Normal 32 2 2 49 2 3" xfId="19709"/>
    <cellStyle name="Normal 32 2 2 49 3" xfId="19710"/>
    <cellStyle name="Normal 32 2 2 49 3 2" xfId="19711"/>
    <cellStyle name="Normal 32 2 2 49 4" xfId="19712"/>
    <cellStyle name="Normal 32 2 2 49 5" xfId="19713"/>
    <cellStyle name="Normal 32 2 2 49 6" xfId="19714"/>
    <cellStyle name="Normal 32 2 2 49 7" xfId="19715"/>
    <cellStyle name="Normal 32 2 2 5" xfId="19716"/>
    <cellStyle name="Normal 32 2 2 5 10" xfId="19717"/>
    <cellStyle name="Normal 32 2 2 5 10 2" xfId="19718"/>
    <cellStyle name="Normal 32 2 2 5 10 2 2" xfId="19719"/>
    <cellStyle name="Normal 32 2 2 5 10 2 2 2" xfId="19720"/>
    <cellStyle name="Normal 32 2 2 5 10 2 3" xfId="19721"/>
    <cellStyle name="Normal 32 2 2 5 10 3" xfId="19722"/>
    <cellStyle name="Normal 32 2 2 5 10 3 2" xfId="19723"/>
    <cellStyle name="Normal 32 2 2 5 10 4" xfId="19724"/>
    <cellStyle name="Normal 32 2 2 5 10 5" xfId="19725"/>
    <cellStyle name="Normal 32 2 2 5 10 6" xfId="19726"/>
    <cellStyle name="Normal 32 2 2 5 10 7" xfId="19727"/>
    <cellStyle name="Normal 32 2 2 5 11" xfId="19728"/>
    <cellStyle name="Normal 32 2 2 5 11 2" xfId="19729"/>
    <cellStyle name="Normal 32 2 2 5 11 2 2" xfId="19730"/>
    <cellStyle name="Normal 32 2 2 5 11 2 2 2" xfId="19731"/>
    <cellStyle name="Normal 32 2 2 5 11 2 3" xfId="19732"/>
    <cellStyle name="Normal 32 2 2 5 11 3" xfId="19733"/>
    <cellStyle name="Normal 32 2 2 5 11 3 2" xfId="19734"/>
    <cellStyle name="Normal 32 2 2 5 11 4" xfId="19735"/>
    <cellStyle name="Normal 32 2 2 5 11 5" xfId="19736"/>
    <cellStyle name="Normal 32 2 2 5 11 6" xfId="19737"/>
    <cellStyle name="Normal 32 2 2 5 11 7" xfId="19738"/>
    <cellStyle name="Normal 32 2 2 5 12" xfId="19739"/>
    <cellStyle name="Normal 32 2 2 5 12 2" xfId="19740"/>
    <cellStyle name="Normal 32 2 2 5 12 2 2" xfId="19741"/>
    <cellStyle name="Normal 32 2 2 5 12 2 2 2" xfId="19742"/>
    <cellStyle name="Normal 32 2 2 5 12 2 3" xfId="19743"/>
    <cellStyle name="Normal 32 2 2 5 12 3" xfId="19744"/>
    <cellStyle name="Normal 32 2 2 5 12 3 2" xfId="19745"/>
    <cellStyle name="Normal 32 2 2 5 12 4" xfId="19746"/>
    <cellStyle name="Normal 32 2 2 5 12 5" xfId="19747"/>
    <cellStyle name="Normal 32 2 2 5 12 6" xfId="19748"/>
    <cellStyle name="Normal 32 2 2 5 12 7" xfId="19749"/>
    <cellStyle name="Normal 32 2 2 5 13" xfId="19750"/>
    <cellStyle name="Normal 32 2 2 5 13 2" xfId="19751"/>
    <cellStyle name="Normal 32 2 2 5 13 2 2" xfId="19752"/>
    <cellStyle name="Normal 32 2 2 5 13 3" xfId="19753"/>
    <cellStyle name="Normal 32 2 2 5 14" xfId="19754"/>
    <cellStyle name="Normal 32 2 2 5 14 2" xfId="19755"/>
    <cellStyle name="Normal 32 2 2 5 15" xfId="19756"/>
    <cellStyle name="Normal 32 2 2 5 16" xfId="19757"/>
    <cellStyle name="Normal 32 2 2 5 17" xfId="19758"/>
    <cellStyle name="Normal 32 2 2 5 18" xfId="19759"/>
    <cellStyle name="Normal 32 2 2 5 2" xfId="19760"/>
    <cellStyle name="Normal 32 2 2 5 2 2" xfId="19761"/>
    <cellStyle name="Normal 32 2 2 5 2 2 2" xfId="19762"/>
    <cellStyle name="Normal 32 2 2 5 2 2 2 2" xfId="19763"/>
    <cellStyle name="Normal 32 2 2 5 2 2 3" xfId="19764"/>
    <cellStyle name="Normal 32 2 2 5 2 3" xfId="19765"/>
    <cellStyle name="Normal 32 2 2 5 2 3 2" xfId="19766"/>
    <cellStyle name="Normal 32 2 2 5 2 4" xfId="19767"/>
    <cellStyle name="Normal 32 2 2 5 2 5" xfId="19768"/>
    <cellStyle name="Normal 32 2 2 5 2 6" xfId="19769"/>
    <cellStyle name="Normal 32 2 2 5 2 7" xfId="19770"/>
    <cellStyle name="Normal 32 2 2 5 3" xfId="19771"/>
    <cellStyle name="Normal 32 2 2 5 3 2" xfId="19772"/>
    <cellStyle name="Normal 32 2 2 5 3 2 2" xfId="19773"/>
    <cellStyle name="Normal 32 2 2 5 3 2 2 2" xfId="19774"/>
    <cellStyle name="Normal 32 2 2 5 3 2 3" xfId="19775"/>
    <cellStyle name="Normal 32 2 2 5 3 3" xfId="19776"/>
    <cellStyle name="Normal 32 2 2 5 3 3 2" xfId="19777"/>
    <cellStyle name="Normal 32 2 2 5 3 4" xfId="19778"/>
    <cellStyle name="Normal 32 2 2 5 3 5" xfId="19779"/>
    <cellStyle name="Normal 32 2 2 5 3 6" xfId="19780"/>
    <cellStyle name="Normal 32 2 2 5 3 7" xfId="19781"/>
    <cellStyle name="Normal 32 2 2 5 4" xfId="19782"/>
    <cellStyle name="Normal 32 2 2 5 4 2" xfId="19783"/>
    <cellStyle name="Normal 32 2 2 5 4 2 2" xfId="19784"/>
    <cellStyle name="Normal 32 2 2 5 4 2 2 2" xfId="19785"/>
    <cellStyle name="Normal 32 2 2 5 4 2 3" xfId="19786"/>
    <cellStyle name="Normal 32 2 2 5 4 3" xfId="19787"/>
    <cellStyle name="Normal 32 2 2 5 4 3 2" xfId="19788"/>
    <cellStyle name="Normal 32 2 2 5 4 4" xfId="19789"/>
    <cellStyle name="Normal 32 2 2 5 4 5" xfId="19790"/>
    <cellStyle name="Normal 32 2 2 5 4 6" xfId="19791"/>
    <cellStyle name="Normal 32 2 2 5 4 7" xfId="19792"/>
    <cellStyle name="Normal 32 2 2 5 5" xfId="19793"/>
    <cellStyle name="Normal 32 2 2 5 5 2" xfId="19794"/>
    <cellStyle name="Normal 32 2 2 5 5 2 2" xfId="19795"/>
    <cellStyle name="Normal 32 2 2 5 5 2 2 2" xfId="19796"/>
    <cellStyle name="Normal 32 2 2 5 5 2 3" xfId="19797"/>
    <cellStyle name="Normal 32 2 2 5 5 3" xfId="19798"/>
    <cellStyle name="Normal 32 2 2 5 5 3 2" xfId="19799"/>
    <cellStyle name="Normal 32 2 2 5 5 4" xfId="19800"/>
    <cellStyle name="Normal 32 2 2 5 5 5" xfId="19801"/>
    <cellStyle name="Normal 32 2 2 5 5 6" xfId="19802"/>
    <cellStyle name="Normal 32 2 2 5 5 7" xfId="19803"/>
    <cellStyle name="Normal 32 2 2 5 6" xfId="19804"/>
    <cellStyle name="Normal 32 2 2 5 6 2" xfId="19805"/>
    <cellStyle name="Normal 32 2 2 5 6 2 2" xfId="19806"/>
    <cellStyle name="Normal 32 2 2 5 6 2 2 2" xfId="19807"/>
    <cellStyle name="Normal 32 2 2 5 6 2 3" xfId="19808"/>
    <cellStyle name="Normal 32 2 2 5 6 3" xfId="19809"/>
    <cellStyle name="Normal 32 2 2 5 6 3 2" xfId="19810"/>
    <cellStyle name="Normal 32 2 2 5 6 4" xfId="19811"/>
    <cellStyle name="Normal 32 2 2 5 6 5" xfId="19812"/>
    <cellStyle name="Normal 32 2 2 5 6 6" xfId="19813"/>
    <cellStyle name="Normal 32 2 2 5 6 7" xfId="19814"/>
    <cellStyle name="Normal 32 2 2 5 7" xfId="19815"/>
    <cellStyle name="Normal 32 2 2 5 7 2" xfId="19816"/>
    <cellStyle name="Normal 32 2 2 5 7 2 2" xfId="19817"/>
    <cellStyle name="Normal 32 2 2 5 7 2 2 2" xfId="19818"/>
    <cellStyle name="Normal 32 2 2 5 7 2 3" xfId="19819"/>
    <cellStyle name="Normal 32 2 2 5 7 3" xfId="19820"/>
    <cellStyle name="Normal 32 2 2 5 7 3 2" xfId="19821"/>
    <cellStyle name="Normal 32 2 2 5 7 4" xfId="19822"/>
    <cellStyle name="Normal 32 2 2 5 7 5" xfId="19823"/>
    <cellStyle name="Normal 32 2 2 5 7 6" xfId="19824"/>
    <cellStyle name="Normal 32 2 2 5 7 7" xfId="19825"/>
    <cellStyle name="Normal 32 2 2 5 8" xfId="19826"/>
    <cellStyle name="Normal 32 2 2 5 8 2" xfId="19827"/>
    <cellStyle name="Normal 32 2 2 5 8 2 2" xfId="19828"/>
    <cellStyle name="Normal 32 2 2 5 8 2 2 2" xfId="19829"/>
    <cellStyle name="Normal 32 2 2 5 8 2 3" xfId="19830"/>
    <cellStyle name="Normal 32 2 2 5 8 3" xfId="19831"/>
    <cellStyle name="Normal 32 2 2 5 8 3 2" xfId="19832"/>
    <cellStyle name="Normal 32 2 2 5 8 4" xfId="19833"/>
    <cellStyle name="Normal 32 2 2 5 8 5" xfId="19834"/>
    <cellStyle name="Normal 32 2 2 5 8 6" xfId="19835"/>
    <cellStyle name="Normal 32 2 2 5 8 7" xfId="19836"/>
    <cellStyle name="Normal 32 2 2 5 9" xfId="19837"/>
    <cellStyle name="Normal 32 2 2 5 9 2" xfId="19838"/>
    <cellStyle name="Normal 32 2 2 5 9 2 2" xfId="19839"/>
    <cellStyle name="Normal 32 2 2 5 9 2 2 2" xfId="19840"/>
    <cellStyle name="Normal 32 2 2 5 9 2 3" xfId="19841"/>
    <cellStyle name="Normal 32 2 2 5 9 3" xfId="19842"/>
    <cellStyle name="Normal 32 2 2 5 9 3 2" xfId="19843"/>
    <cellStyle name="Normal 32 2 2 5 9 4" xfId="19844"/>
    <cellStyle name="Normal 32 2 2 5 9 5" xfId="19845"/>
    <cellStyle name="Normal 32 2 2 5 9 6" xfId="19846"/>
    <cellStyle name="Normal 32 2 2 5 9 7" xfId="19847"/>
    <cellStyle name="Normal 32 2 2 50" xfId="19848"/>
    <cellStyle name="Normal 32 2 2 50 2" xfId="19849"/>
    <cellStyle name="Normal 32 2 2 50 2 2" xfId="19850"/>
    <cellStyle name="Normal 32 2 2 50 2 2 2" xfId="19851"/>
    <cellStyle name="Normal 32 2 2 50 2 3" xfId="19852"/>
    <cellStyle name="Normal 32 2 2 50 3" xfId="19853"/>
    <cellStyle name="Normal 32 2 2 50 3 2" xfId="19854"/>
    <cellStyle name="Normal 32 2 2 50 4" xfId="19855"/>
    <cellStyle name="Normal 32 2 2 50 5" xfId="19856"/>
    <cellStyle name="Normal 32 2 2 50 6" xfId="19857"/>
    <cellStyle name="Normal 32 2 2 50 7" xfId="19858"/>
    <cellStyle name="Normal 32 2 2 51" xfId="19859"/>
    <cellStyle name="Normal 32 2 2 51 2" xfId="19860"/>
    <cellStyle name="Normal 32 2 2 51 2 2" xfId="19861"/>
    <cellStyle name="Normal 32 2 2 51 2 2 2" xfId="19862"/>
    <cellStyle name="Normal 32 2 2 51 2 3" xfId="19863"/>
    <cellStyle name="Normal 32 2 2 51 3" xfId="19864"/>
    <cellStyle name="Normal 32 2 2 51 3 2" xfId="19865"/>
    <cellStyle name="Normal 32 2 2 51 4" xfId="19866"/>
    <cellStyle name="Normal 32 2 2 51 5" xfId="19867"/>
    <cellStyle name="Normal 32 2 2 51 6" xfId="19868"/>
    <cellStyle name="Normal 32 2 2 51 7" xfId="19869"/>
    <cellStyle name="Normal 32 2 2 52" xfId="19870"/>
    <cellStyle name="Normal 32 2 2 52 2" xfId="19871"/>
    <cellStyle name="Normal 32 2 2 52 2 2" xfId="19872"/>
    <cellStyle name="Normal 32 2 2 52 2 2 2" xfId="19873"/>
    <cellStyle name="Normal 32 2 2 52 2 3" xfId="19874"/>
    <cellStyle name="Normal 32 2 2 52 3" xfId="19875"/>
    <cellStyle name="Normal 32 2 2 52 3 2" xfId="19876"/>
    <cellStyle name="Normal 32 2 2 52 4" xfId="19877"/>
    <cellStyle name="Normal 32 2 2 52 5" xfId="19878"/>
    <cellStyle name="Normal 32 2 2 52 6" xfId="19879"/>
    <cellStyle name="Normal 32 2 2 52 7" xfId="19880"/>
    <cellStyle name="Normal 32 2 2 53" xfId="19881"/>
    <cellStyle name="Normal 32 2 2 53 2" xfId="19882"/>
    <cellStyle name="Normal 32 2 2 53 2 2" xfId="19883"/>
    <cellStyle name="Normal 32 2 2 53 2 2 2" xfId="19884"/>
    <cellStyle name="Normal 32 2 2 53 2 3" xfId="19885"/>
    <cellStyle name="Normal 32 2 2 53 3" xfId="19886"/>
    <cellStyle name="Normal 32 2 2 53 3 2" xfId="19887"/>
    <cellStyle name="Normal 32 2 2 53 4" xfId="19888"/>
    <cellStyle name="Normal 32 2 2 53 5" xfId="19889"/>
    <cellStyle name="Normal 32 2 2 53 6" xfId="19890"/>
    <cellStyle name="Normal 32 2 2 53 7" xfId="19891"/>
    <cellStyle name="Normal 32 2 2 54" xfId="19892"/>
    <cellStyle name="Normal 32 2 2 54 2" xfId="19893"/>
    <cellStyle name="Normal 32 2 2 54 2 2" xfId="19894"/>
    <cellStyle name="Normal 32 2 2 54 2 2 2" xfId="19895"/>
    <cellStyle name="Normal 32 2 2 54 2 3" xfId="19896"/>
    <cellStyle name="Normal 32 2 2 54 3" xfId="19897"/>
    <cellStyle name="Normal 32 2 2 54 3 2" xfId="19898"/>
    <cellStyle name="Normal 32 2 2 54 4" xfId="19899"/>
    <cellStyle name="Normal 32 2 2 54 5" xfId="19900"/>
    <cellStyle name="Normal 32 2 2 54 6" xfId="19901"/>
    <cellStyle name="Normal 32 2 2 54 7" xfId="19902"/>
    <cellStyle name="Normal 32 2 2 55" xfId="19903"/>
    <cellStyle name="Normal 32 2 2 55 2" xfId="19904"/>
    <cellStyle name="Normal 32 2 2 55 2 2" xfId="19905"/>
    <cellStyle name="Normal 32 2 2 55 2 2 2" xfId="19906"/>
    <cellStyle name="Normal 32 2 2 55 2 3" xfId="19907"/>
    <cellStyle name="Normal 32 2 2 55 3" xfId="19908"/>
    <cellStyle name="Normal 32 2 2 55 3 2" xfId="19909"/>
    <cellStyle name="Normal 32 2 2 55 4" xfId="19910"/>
    <cellStyle name="Normal 32 2 2 55 5" xfId="19911"/>
    <cellStyle name="Normal 32 2 2 55 6" xfId="19912"/>
    <cellStyle name="Normal 32 2 2 55 7" xfId="19913"/>
    <cellStyle name="Normal 32 2 2 56" xfId="19914"/>
    <cellStyle name="Normal 32 2 2 56 2" xfId="19915"/>
    <cellStyle name="Normal 32 2 2 56 2 2" xfId="19916"/>
    <cellStyle name="Normal 32 2 2 56 2 2 2" xfId="19917"/>
    <cellStyle name="Normal 32 2 2 56 2 3" xfId="19918"/>
    <cellStyle name="Normal 32 2 2 56 3" xfId="19919"/>
    <cellStyle name="Normal 32 2 2 56 3 2" xfId="19920"/>
    <cellStyle name="Normal 32 2 2 56 4" xfId="19921"/>
    <cellStyle name="Normal 32 2 2 56 5" xfId="19922"/>
    <cellStyle name="Normal 32 2 2 56 6" xfId="19923"/>
    <cellStyle name="Normal 32 2 2 56 7" xfId="19924"/>
    <cellStyle name="Normal 32 2 2 57" xfId="19925"/>
    <cellStyle name="Normal 32 2 2 57 2" xfId="19926"/>
    <cellStyle name="Normal 32 2 2 57 2 2" xfId="19927"/>
    <cellStyle name="Normal 32 2 2 57 2 2 2" xfId="19928"/>
    <cellStyle name="Normal 32 2 2 57 2 3" xfId="19929"/>
    <cellStyle name="Normal 32 2 2 57 3" xfId="19930"/>
    <cellStyle name="Normal 32 2 2 57 3 2" xfId="19931"/>
    <cellStyle name="Normal 32 2 2 57 4" xfId="19932"/>
    <cellStyle name="Normal 32 2 2 57 5" xfId="19933"/>
    <cellStyle name="Normal 32 2 2 57 6" xfId="19934"/>
    <cellStyle name="Normal 32 2 2 57 7" xfId="19935"/>
    <cellStyle name="Normal 32 2 2 58" xfId="19936"/>
    <cellStyle name="Normal 32 2 2 58 2" xfId="19937"/>
    <cellStyle name="Normal 32 2 2 58 2 2" xfId="19938"/>
    <cellStyle name="Normal 32 2 2 58 2 2 2" xfId="19939"/>
    <cellStyle name="Normal 32 2 2 58 2 3" xfId="19940"/>
    <cellStyle name="Normal 32 2 2 58 3" xfId="19941"/>
    <cellStyle name="Normal 32 2 2 58 3 2" xfId="19942"/>
    <cellStyle name="Normal 32 2 2 58 4" xfId="19943"/>
    <cellStyle name="Normal 32 2 2 58 5" xfId="19944"/>
    <cellStyle name="Normal 32 2 2 58 6" xfId="19945"/>
    <cellStyle name="Normal 32 2 2 58 7" xfId="19946"/>
    <cellStyle name="Normal 32 2 2 59" xfId="19947"/>
    <cellStyle name="Normal 32 2 2 59 2" xfId="19948"/>
    <cellStyle name="Normal 32 2 2 59 2 2" xfId="19949"/>
    <cellStyle name="Normal 32 2 2 59 2 2 2" xfId="19950"/>
    <cellStyle name="Normal 32 2 2 59 2 3" xfId="19951"/>
    <cellStyle name="Normal 32 2 2 59 3" xfId="19952"/>
    <cellStyle name="Normal 32 2 2 59 3 2" xfId="19953"/>
    <cellStyle name="Normal 32 2 2 59 4" xfId="19954"/>
    <cellStyle name="Normal 32 2 2 59 5" xfId="19955"/>
    <cellStyle name="Normal 32 2 2 59 6" xfId="19956"/>
    <cellStyle name="Normal 32 2 2 59 7" xfId="19957"/>
    <cellStyle name="Normal 32 2 2 6" xfId="19958"/>
    <cellStyle name="Normal 32 2 2 6 10" xfId="19959"/>
    <cellStyle name="Normal 32 2 2 6 10 2" xfId="19960"/>
    <cellStyle name="Normal 32 2 2 6 10 2 2" xfId="19961"/>
    <cellStyle name="Normal 32 2 2 6 10 2 2 2" xfId="19962"/>
    <cellStyle name="Normal 32 2 2 6 10 2 3" xfId="19963"/>
    <cellStyle name="Normal 32 2 2 6 10 3" xfId="19964"/>
    <cellStyle name="Normal 32 2 2 6 10 3 2" xfId="19965"/>
    <cellStyle name="Normal 32 2 2 6 10 4" xfId="19966"/>
    <cellStyle name="Normal 32 2 2 6 10 5" xfId="19967"/>
    <cellStyle name="Normal 32 2 2 6 10 6" xfId="19968"/>
    <cellStyle name="Normal 32 2 2 6 10 7" xfId="19969"/>
    <cellStyle name="Normal 32 2 2 6 11" xfId="19970"/>
    <cellStyle name="Normal 32 2 2 6 11 2" xfId="19971"/>
    <cellStyle name="Normal 32 2 2 6 11 2 2" xfId="19972"/>
    <cellStyle name="Normal 32 2 2 6 11 2 2 2" xfId="19973"/>
    <cellStyle name="Normal 32 2 2 6 11 2 3" xfId="19974"/>
    <cellStyle name="Normal 32 2 2 6 11 3" xfId="19975"/>
    <cellStyle name="Normal 32 2 2 6 11 3 2" xfId="19976"/>
    <cellStyle name="Normal 32 2 2 6 11 4" xfId="19977"/>
    <cellStyle name="Normal 32 2 2 6 11 5" xfId="19978"/>
    <cellStyle name="Normal 32 2 2 6 11 6" xfId="19979"/>
    <cellStyle name="Normal 32 2 2 6 11 7" xfId="19980"/>
    <cellStyle name="Normal 32 2 2 6 12" xfId="19981"/>
    <cellStyle name="Normal 32 2 2 6 12 2" xfId="19982"/>
    <cellStyle name="Normal 32 2 2 6 12 2 2" xfId="19983"/>
    <cellStyle name="Normal 32 2 2 6 12 2 2 2" xfId="19984"/>
    <cellStyle name="Normal 32 2 2 6 12 2 3" xfId="19985"/>
    <cellStyle name="Normal 32 2 2 6 12 3" xfId="19986"/>
    <cellStyle name="Normal 32 2 2 6 12 3 2" xfId="19987"/>
    <cellStyle name="Normal 32 2 2 6 12 4" xfId="19988"/>
    <cellStyle name="Normal 32 2 2 6 12 5" xfId="19989"/>
    <cellStyle name="Normal 32 2 2 6 12 6" xfId="19990"/>
    <cellStyle name="Normal 32 2 2 6 12 7" xfId="19991"/>
    <cellStyle name="Normal 32 2 2 6 13" xfId="19992"/>
    <cellStyle name="Normal 32 2 2 6 13 2" xfId="19993"/>
    <cellStyle name="Normal 32 2 2 6 13 2 2" xfId="19994"/>
    <cellStyle name="Normal 32 2 2 6 13 3" xfId="19995"/>
    <cellStyle name="Normal 32 2 2 6 14" xfId="19996"/>
    <cellStyle name="Normal 32 2 2 6 14 2" xfId="19997"/>
    <cellStyle name="Normal 32 2 2 6 15" xfId="19998"/>
    <cellStyle name="Normal 32 2 2 6 16" xfId="19999"/>
    <cellStyle name="Normal 32 2 2 6 17" xfId="20000"/>
    <cellStyle name="Normal 32 2 2 6 18" xfId="20001"/>
    <cellStyle name="Normal 32 2 2 6 2" xfId="20002"/>
    <cellStyle name="Normal 32 2 2 6 2 2" xfId="20003"/>
    <cellStyle name="Normal 32 2 2 6 2 2 2" xfId="20004"/>
    <cellStyle name="Normal 32 2 2 6 2 2 2 2" xfId="20005"/>
    <cellStyle name="Normal 32 2 2 6 2 2 3" xfId="20006"/>
    <cellStyle name="Normal 32 2 2 6 2 3" xfId="20007"/>
    <cellStyle name="Normal 32 2 2 6 2 3 2" xfId="20008"/>
    <cellStyle name="Normal 32 2 2 6 2 4" xfId="20009"/>
    <cellStyle name="Normal 32 2 2 6 2 5" xfId="20010"/>
    <cellStyle name="Normal 32 2 2 6 2 6" xfId="20011"/>
    <cellStyle name="Normal 32 2 2 6 2 7" xfId="20012"/>
    <cellStyle name="Normal 32 2 2 6 3" xfId="20013"/>
    <cellStyle name="Normal 32 2 2 6 3 2" xfId="20014"/>
    <cellStyle name="Normal 32 2 2 6 3 2 2" xfId="20015"/>
    <cellStyle name="Normal 32 2 2 6 3 2 2 2" xfId="20016"/>
    <cellStyle name="Normal 32 2 2 6 3 2 3" xfId="20017"/>
    <cellStyle name="Normal 32 2 2 6 3 3" xfId="20018"/>
    <cellStyle name="Normal 32 2 2 6 3 3 2" xfId="20019"/>
    <cellStyle name="Normal 32 2 2 6 3 4" xfId="20020"/>
    <cellStyle name="Normal 32 2 2 6 3 5" xfId="20021"/>
    <cellStyle name="Normal 32 2 2 6 3 6" xfId="20022"/>
    <cellStyle name="Normal 32 2 2 6 3 7" xfId="20023"/>
    <cellStyle name="Normal 32 2 2 6 4" xfId="20024"/>
    <cellStyle name="Normal 32 2 2 6 4 2" xfId="20025"/>
    <cellStyle name="Normal 32 2 2 6 4 2 2" xfId="20026"/>
    <cellStyle name="Normal 32 2 2 6 4 2 2 2" xfId="20027"/>
    <cellStyle name="Normal 32 2 2 6 4 2 3" xfId="20028"/>
    <cellStyle name="Normal 32 2 2 6 4 3" xfId="20029"/>
    <cellStyle name="Normal 32 2 2 6 4 3 2" xfId="20030"/>
    <cellStyle name="Normal 32 2 2 6 4 4" xfId="20031"/>
    <cellStyle name="Normal 32 2 2 6 4 5" xfId="20032"/>
    <cellStyle name="Normal 32 2 2 6 4 6" xfId="20033"/>
    <cellStyle name="Normal 32 2 2 6 4 7" xfId="20034"/>
    <cellStyle name="Normal 32 2 2 6 5" xfId="20035"/>
    <cellStyle name="Normal 32 2 2 6 5 2" xfId="20036"/>
    <cellStyle name="Normal 32 2 2 6 5 2 2" xfId="20037"/>
    <cellStyle name="Normal 32 2 2 6 5 2 2 2" xfId="20038"/>
    <cellStyle name="Normal 32 2 2 6 5 2 3" xfId="20039"/>
    <cellStyle name="Normal 32 2 2 6 5 3" xfId="20040"/>
    <cellStyle name="Normal 32 2 2 6 5 3 2" xfId="20041"/>
    <cellStyle name="Normal 32 2 2 6 5 4" xfId="20042"/>
    <cellStyle name="Normal 32 2 2 6 5 5" xfId="20043"/>
    <cellStyle name="Normal 32 2 2 6 5 6" xfId="20044"/>
    <cellStyle name="Normal 32 2 2 6 5 7" xfId="20045"/>
    <cellStyle name="Normal 32 2 2 6 6" xfId="20046"/>
    <cellStyle name="Normal 32 2 2 6 6 2" xfId="20047"/>
    <cellStyle name="Normal 32 2 2 6 6 2 2" xfId="20048"/>
    <cellStyle name="Normal 32 2 2 6 6 2 2 2" xfId="20049"/>
    <cellStyle name="Normal 32 2 2 6 6 2 3" xfId="20050"/>
    <cellStyle name="Normal 32 2 2 6 6 3" xfId="20051"/>
    <cellStyle name="Normal 32 2 2 6 6 3 2" xfId="20052"/>
    <cellStyle name="Normal 32 2 2 6 6 4" xfId="20053"/>
    <cellStyle name="Normal 32 2 2 6 6 5" xfId="20054"/>
    <cellStyle name="Normal 32 2 2 6 6 6" xfId="20055"/>
    <cellStyle name="Normal 32 2 2 6 6 7" xfId="20056"/>
    <cellStyle name="Normal 32 2 2 6 7" xfId="20057"/>
    <cellStyle name="Normal 32 2 2 6 7 2" xfId="20058"/>
    <cellStyle name="Normal 32 2 2 6 7 2 2" xfId="20059"/>
    <cellStyle name="Normal 32 2 2 6 7 2 2 2" xfId="20060"/>
    <cellStyle name="Normal 32 2 2 6 7 2 3" xfId="20061"/>
    <cellStyle name="Normal 32 2 2 6 7 3" xfId="20062"/>
    <cellStyle name="Normal 32 2 2 6 7 3 2" xfId="20063"/>
    <cellStyle name="Normal 32 2 2 6 7 4" xfId="20064"/>
    <cellStyle name="Normal 32 2 2 6 7 5" xfId="20065"/>
    <cellStyle name="Normal 32 2 2 6 7 6" xfId="20066"/>
    <cellStyle name="Normal 32 2 2 6 7 7" xfId="20067"/>
    <cellStyle name="Normal 32 2 2 6 8" xfId="20068"/>
    <cellStyle name="Normal 32 2 2 6 8 2" xfId="20069"/>
    <cellStyle name="Normal 32 2 2 6 8 2 2" xfId="20070"/>
    <cellStyle name="Normal 32 2 2 6 8 2 2 2" xfId="20071"/>
    <cellStyle name="Normal 32 2 2 6 8 2 3" xfId="20072"/>
    <cellStyle name="Normal 32 2 2 6 8 3" xfId="20073"/>
    <cellStyle name="Normal 32 2 2 6 8 3 2" xfId="20074"/>
    <cellStyle name="Normal 32 2 2 6 8 4" xfId="20075"/>
    <cellStyle name="Normal 32 2 2 6 8 5" xfId="20076"/>
    <cellStyle name="Normal 32 2 2 6 8 6" xfId="20077"/>
    <cellStyle name="Normal 32 2 2 6 8 7" xfId="20078"/>
    <cellStyle name="Normal 32 2 2 6 9" xfId="20079"/>
    <cellStyle name="Normal 32 2 2 6 9 2" xfId="20080"/>
    <cellStyle name="Normal 32 2 2 6 9 2 2" xfId="20081"/>
    <cellStyle name="Normal 32 2 2 6 9 2 2 2" xfId="20082"/>
    <cellStyle name="Normal 32 2 2 6 9 2 3" xfId="20083"/>
    <cellStyle name="Normal 32 2 2 6 9 3" xfId="20084"/>
    <cellStyle name="Normal 32 2 2 6 9 3 2" xfId="20085"/>
    <cellStyle name="Normal 32 2 2 6 9 4" xfId="20086"/>
    <cellStyle name="Normal 32 2 2 6 9 5" xfId="20087"/>
    <cellStyle name="Normal 32 2 2 6 9 6" xfId="20088"/>
    <cellStyle name="Normal 32 2 2 6 9 7" xfId="20089"/>
    <cellStyle name="Normal 32 2 2 60" xfId="20090"/>
    <cellStyle name="Normal 32 2 2 60 2" xfId="20091"/>
    <cellStyle name="Normal 32 2 2 60 2 2" xfId="20092"/>
    <cellStyle name="Normal 32 2 2 60 2 2 2" xfId="20093"/>
    <cellStyle name="Normal 32 2 2 60 2 3" xfId="20094"/>
    <cellStyle name="Normal 32 2 2 60 3" xfId="20095"/>
    <cellStyle name="Normal 32 2 2 60 3 2" xfId="20096"/>
    <cellStyle name="Normal 32 2 2 60 4" xfId="20097"/>
    <cellStyle name="Normal 32 2 2 60 5" xfId="20098"/>
    <cellStyle name="Normal 32 2 2 60 6" xfId="20099"/>
    <cellStyle name="Normal 32 2 2 60 7" xfId="20100"/>
    <cellStyle name="Normal 32 2 2 61" xfId="20101"/>
    <cellStyle name="Normal 32 2 2 61 2" xfId="20102"/>
    <cellStyle name="Normal 32 2 2 61 2 2" xfId="20103"/>
    <cellStyle name="Normal 32 2 2 61 2 2 2" xfId="20104"/>
    <cellStyle name="Normal 32 2 2 61 2 3" xfId="20105"/>
    <cellStyle name="Normal 32 2 2 61 3" xfId="20106"/>
    <cellStyle name="Normal 32 2 2 61 3 2" xfId="20107"/>
    <cellStyle name="Normal 32 2 2 61 4" xfId="20108"/>
    <cellStyle name="Normal 32 2 2 61 5" xfId="20109"/>
    <cellStyle name="Normal 32 2 2 61 6" xfId="20110"/>
    <cellStyle name="Normal 32 2 2 61 7" xfId="20111"/>
    <cellStyle name="Normal 32 2 2 62" xfId="20112"/>
    <cellStyle name="Normal 32 2 2 62 2" xfId="20113"/>
    <cellStyle name="Normal 32 2 2 62 2 2" xfId="20114"/>
    <cellStyle name="Normal 32 2 2 62 2 2 2" xfId="20115"/>
    <cellStyle name="Normal 32 2 2 62 2 3" xfId="20116"/>
    <cellStyle name="Normal 32 2 2 62 3" xfId="20117"/>
    <cellStyle name="Normal 32 2 2 62 3 2" xfId="20118"/>
    <cellStyle name="Normal 32 2 2 62 4" xfId="20119"/>
    <cellStyle name="Normal 32 2 2 62 5" xfId="20120"/>
    <cellStyle name="Normal 32 2 2 62 6" xfId="20121"/>
    <cellStyle name="Normal 32 2 2 62 7" xfId="20122"/>
    <cellStyle name="Normal 32 2 2 63" xfId="20123"/>
    <cellStyle name="Normal 32 2 2 63 2" xfId="20124"/>
    <cellStyle name="Normal 32 2 2 63 2 2" xfId="20125"/>
    <cellStyle name="Normal 32 2 2 63 2 2 2" xfId="20126"/>
    <cellStyle name="Normal 32 2 2 63 2 3" xfId="20127"/>
    <cellStyle name="Normal 32 2 2 63 3" xfId="20128"/>
    <cellStyle name="Normal 32 2 2 63 3 2" xfId="20129"/>
    <cellStyle name="Normal 32 2 2 63 4" xfId="20130"/>
    <cellStyle name="Normal 32 2 2 63 5" xfId="20131"/>
    <cellStyle name="Normal 32 2 2 63 6" xfId="20132"/>
    <cellStyle name="Normal 32 2 2 63 7" xfId="20133"/>
    <cellStyle name="Normal 32 2 2 64" xfId="20134"/>
    <cellStyle name="Normal 32 2 2 64 2" xfId="20135"/>
    <cellStyle name="Normal 32 2 2 64 2 2" xfId="20136"/>
    <cellStyle name="Normal 32 2 2 64 2 2 2" xfId="20137"/>
    <cellStyle name="Normal 32 2 2 64 2 3" xfId="20138"/>
    <cellStyle name="Normal 32 2 2 64 3" xfId="20139"/>
    <cellStyle name="Normal 32 2 2 64 3 2" xfId="20140"/>
    <cellStyle name="Normal 32 2 2 64 4" xfId="20141"/>
    <cellStyle name="Normal 32 2 2 64 5" xfId="20142"/>
    <cellStyle name="Normal 32 2 2 64 6" xfId="20143"/>
    <cellStyle name="Normal 32 2 2 64 7" xfId="20144"/>
    <cellStyle name="Normal 32 2 2 65" xfId="20145"/>
    <cellStyle name="Normal 32 2 2 65 2" xfId="20146"/>
    <cellStyle name="Normal 32 2 2 65 2 2" xfId="20147"/>
    <cellStyle name="Normal 32 2 2 65 2 2 2" xfId="20148"/>
    <cellStyle name="Normal 32 2 2 65 2 3" xfId="20149"/>
    <cellStyle name="Normal 32 2 2 65 3" xfId="20150"/>
    <cellStyle name="Normal 32 2 2 65 3 2" xfId="20151"/>
    <cellStyle name="Normal 32 2 2 65 4" xfId="20152"/>
    <cellStyle name="Normal 32 2 2 65 5" xfId="20153"/>
    <cellStyle name="Normal 32 2 2 65 6" xfId="20154"/>
    <cellStyle name="Normal 32 2 2 65 7" xfId="20155"/>
    <cellStyle name="Normal 32 2 2 66" xfId="20156"/>
    <cellStyle name="Normal 32 2 2 66 2" xfId="20157"/>
    <cellStyle name="Normal 32 2 2 66 2 2" xfId="20158"/>
    <cellStyle name="Normal 32 2 2 66 2 2 2" xfId="20159"/>
    <cellStyle name="Normal 32 2 2 66 2 3" xfId="20160"/>
    <cellStyle name="Normal 32 2 2 66 3" xfId="20161"/>
    <cellStyle name="Normal 32 2 2 66 3 2" xfId="20162"/>
    <cellStyle name="Normal 32 2 2 66 4" xfId="20163"/>
    <cellStyle name="Normal 32 2 2 66 5" xfId="20164"/>
    <cellStyle name="Normal 32 2 2 66 6" xfId="20165"/>
    <cellStyle name="Normal 32 2 2 66 7" xfId="20166"/>
    <cellStyle name="Normal 32 2 2 67" xfId="20167"/>
    <cellStyle name="Normal 32 2 2 67 2" xfId="20168"/>
    <cellStyle name="Normal 32 2 2 67 2 2" xfId="20169"/>
    <cellStyle name="Normal 32 2 2 67 2 2 2" xfId="20170"/>
    <cellStyle name="Normal 32 2 2 67 2 3" xfId="20171"/>
    <cellStyle name="Normal 32 2 2 67 3" xfId="20172"/>
    <cellStyle name="Normal 32 2 2 67 3 2" xfId="20173"/>
    <cellStyle name="Normal 32 2 2 67 4" xfId="20174"/>
    <cellStyle name="Normal 32 2 2 67 5" xfId="20175"/>
    <cellStyle name="Normal 32 2 2 67 6" xfId="20176"/>
    <cellStyle name="Normal 32 2 2 67 7" xfId="20177"/>
    <cellStyle name="Normal 32 2 2 68" xfId="20178"/>
    <cellStyle name="Normal 32 2 2 68 2" xfId="20179"/>
    <cellStyle name="Normal 32 2 2 68 2 2" xfId="20180"/>
    <cellStyle name="Normal 32 2 2 68 2 2 2" xfId="20181"/>
    <cellStyle name="Normal 32 2 2 68 2 3" xfId="20182"/>
    <cellStyle name="Normal 32 2 2 68 3" xfId="20183"/>
    <cellStyle name="Normal 32 2 2 68 3 2" xfId="20184"/>
    <cellStyle name="Normal 32 2 2 68 4" xfId="20185"/>
    <cellStyle name="Normal 32 2 2 68 5" xfId="20186"/>
    <cellStyle name="Normal 32 2 2 68 6" xfId="20187"/>
    <cellStyle name="Normal 32 2 2 68 7" xfId="20188"/>
    <cellStyle name="Normal 32 2 2 69" xfId="20189"/>
    <cellStyle name="Normal 32 2 2 69 2" xfId="20190"/>
    <cellStyle name="Normal 32 2 2 69 2 2" xfId="20191"/>
    <cellStyle name="Normal 32 2 2 69 2 2 2" xfId="20192"/>
    <cellStyle name="Normal 32 2 2 69 2 3" xfId="20193"/>
    <cellStyle name="Normal 32 2 2 69 3" xfId="20194"/>
    <cellStyle name="Normal 32 2 2 69 3 2" xfId="20195"/>
    <cellStyle name="Normal 32 2 2 69 4" xfId="20196"/>
    <cellStyle name="Normal 32 2 2 69 5" xfId="20197"/>
    <cellStyle name="Normal 32 2 2 69 6" xfId="20198"/>
    <cellStyle name="Normal 32 2 2 69 7" xfId="20199"/>
    <cellStyle name="Normal 32 2 2 7" xfId="20200"/>
    <cellStyle name="Normal 32 2 2 7 10" xfId="20201"/>
    <cellStyle name="Normal 32 2 2 7 10 2" xfId="20202"/>
    <cellStyle name="Normal 32 2 2 7 10 2 2" xfId="20203"/>
    <cellStyle name="Normal 32 2 2 7 10 2 2 2" xfId="20204"/>
    <cellStyle name="Normal 32 2 2 7 10 2 3" xfId="20205"/>
    <cellStyle name="Normal 32 2 2 7 10 3" xfId="20206"/>
    <cellStyle name="Normal 32 2 2 7 10 3 2" xfId="20207"/>
    <cellStyle name="Normal 32 2 2 7 10 4" xfId="20208"/>
    <cellStyle name="Normal 32 2 2 7 10 5" xfId="20209"/>
    <cellStyle name="Normal 32 2 2 7 10 6" xfId="20210"/>
    <cellStyle name="Normal 32 2 2 7 10 7" xfId="20211"/>
    <cellStyle name="Normal 32 2 2 7 11" xfId="20212"/>
    <cellStyle name="Normal 32 2 2 7 11 2" xfId="20213"/>
    <cellStyle name="Normal 32 2 2 7 11 2 2" xfId="20214"/>
    <cellStyle name="Normal 32 2 2 7 11 2 2 2" xfId="20215"/>
    <cellStyle name="Normal 32 2 2 7 11 2 3" xfId="20216"/>
    <cellStyle name="Normal 32 2 2 7 11 3" xfId="20217"/>
    <cellStyle name="Normal 32 2 2 7 11 3 2" xfId="20218"/>
    <cellStyle name="Normal 32 2 2 7 11 4" xfId="20219"/>
    <cellStyle name="Normal 32 2 2 7 11 5" xfId="20220"/>
    <cellStyle name="Normal 32 2 2 7 11 6" xfId="20221"/>
    <cellStyle name="Normal 32 2 2 7 11 7" xfId="20222"/>
    <cellStyle name="Normal 32 2 2 7 12" xfId="20223"/>
    <cellStyle name="Normal 32 2 2 7 12 2" xfId="20224"/>
    <cellStyle name="Normal 32 2 2 7 12 2 2" xfId="20225"/>
    <cellStyle name="Normal 32 2 2 7 12 2 2 2" xfId="20226"/>
    <cellStyle name="Normal 32 2 2 7 12 2 3" xfId="20227"/>
    <cellStyle name="Normal 32 2 2 7 12 3" xfId="20228"/>
    <cellStyle name="Normal 32 2 2 7 12 3 2" xfId="20229"/>
    <cellStyle name="Normal 32 2 2 7 12 4" xfId="20230"/>
    <cellStyle name="Normal 32 2 2 7 12 5" xfId="20231"/>
    <cellStyle name="Normal 32 2 2 7 12 6" xfId="20232"/>
    <cellStyle name="Normal 32 2 2 7 12 7" xfId="20233"/>
    <cellStyle name="Normal 32 2 2 7 13" xfId="20234"/>
    <cellStyle name="Normal 32 2 2 7 13 2" xfId="20235"/>
    <cellStyle name="Normal 32 2 2 7 13 2 2" xfId="20236"/>
    <cellStyle name="Normal 32 2 2 7 13 3" xfId="20237"/>
    <cellStyle name="Normal 32 2 2 7 14" xfId="20238"/>
    <cellStyle name="Normal 32 2 2 7 14 2" xfId="20239"/>
    <cellStyle name="Normal 32 2 2 7 15" xfId="20240"/>
    <cellStyle name="Normal 32 2 2 7 16" xfId="20241"/>
    <cellStyle name="Normal 32 2 2 7 17" xfId="20242"/>
    <cellStyle name="Normal 32 2 2 7 18" xfId="20243"/>
    <cellStyle name="Normal 32 2 2 7 2" xfId="20244"/>
    <cellStyle name="Normal 32 2 2 7 2 2" xfId="20245"/>
    <cellStyle name="Normal 32 2 2 7 2 2 2" xfId="20246"/>
    <cellStyle name="Normal 32 2 2 7 2 2 2 2" xfId="20247"/>
    <cellStyle name="Normal 32 2 2 7 2 2 3" xfId="20248"/>
    <cellStyle name="Normal 32 2 2 7 2 3" xfId="20249"/>
    <cellStyle name="Normal 32 2 2 7 2 3 2" xfId="20250"/>
    <cellStyle name="Normal 32 2 2 7 2 4" xfId="20251"/>
    <cellStyle name="Normal 32 2 2 7 2 5" xfId="20252"/>
    <cellStyle name="Normal 32 2 2 7 2 6" xfId="20253"/>
    <cellStyle name="Normal 32 2 2 7 2 7" xfId="20254"/>
    <cellStyle name="Normal 32 2 2 7 3" xfId="20255"/>
    <cellStyle name="Normal 32 2 2 7 3 2" xfId="20256"/>
    <cellStyle name="Normal 32 2 2 7 3 2 2" xfId="20257"/>
    <cellStyle name="Normal 32 2 2 7 3 2 2 2" xfId="20258"/>
    <cellStyle name="Normal 32 2 2 7 3 2 3" xfId="20259"/>
    <cellStyle name="Normal 32 2 2 7 3 3" xfId="20260"/>
    <cellStyle name="Normal 32 2 2 7 3 3 2" xfId="20261"/>
    <cellStyle name="Normal 32 2 2 7 3 4" xfId="20262"/>
    <cellStyle name="Normal 32 2 2 7 3 5" xfId="20263"/>
    <cellStyle name="Normal 32 2 2 7 3 6" xfId="20264"/>
    <cellStyle name="Normal 32 2 2 7 3 7" xfId="20265"/>
    <cellStyle name="Normal 32 2 2 7 4" xfId="20266"/>
    <cellStyle name="Normal 32 2 2 7 4 2" xfId="20267"/>
    <cellStyle name="Normal 32 2 2 7 4 2 2" xfId="20268"/>
    <cellStyle name="Normal 32 2 2 7 4 2 2 2" xfId="20269"/>
    <cellStyle name="Normal 32 2 2 7 4 2 3" xfId="20270"/>
    <cellStyle name="Normal 32 2 2 7 4 3" xfId="20271"/>
    <cellStyle name="Normal 32 2 2 7 4 3 2" xfId="20272"/>
    <cellStyle name="Normal 32 2 2 7 4 4" xfId="20273"/>
    <cellStyle name="Normal 32 2 2 7 4 5" xfId="20274"/>
    <cellStyle name="Normal 32 2 2 7 4 6" xfId="20275"/>
    <cellStyle name="Normal 32 2 2 7 4 7" xfId="20276"/>
    <cellStyle name="Normal 32 2 2 7 5" xfId="20277"/>
    <cellStyle name="Normal 32 2 2 7 5 2" xfId="20278"/>
    <cellStyle name="Normal 32 2 2 7 5 2 2" xfId="20279"/>
    <cellStyle name="Normal 32 2 2 7 5 2 2 2" xfId="20280"/>
    <cellStyle name="Normal 32 2 2 7 5 2 3" xfId="20281"/>
    <cellStyle name="Normal 32 2 2 7 5 3" xfId="20282"/>
    <cellStyle name="Normal 32 2 2 7 5 3 2" xfId="20283"/>
    <cellStyle name="Normal 32 2 2 7 5 4" xfId="20284"/>
    <cellStyle name="Normal 32 2 2 7 5 5" xfId="20285"/>
    <cellStyle name="Normal 32 2 2 7 5 6" xfId="20286"/>
    <cellStyle name="Normal 32 2 2 7 5 7" xfId="20287"/>
    <cellStyle name="Normal 32 2 2 7 6" xfId="20288"/>
    <cellStyle name="Normal 32 2 2 7 6 2" xfId="20289"/>
    <cellStyle name="Normal 32 2 2 7 6 2 2" xfId="20290"/>
    <cellStyle name="Normal 32 2 2 7 6 2 2 2" xfId="20291"/>
    <cellStyle name="Normal 32 2 2 7 6 2 3" xfId="20292"/>
    <cellStyle name="Normal 32 2 2 7 6 3" xfId="20293"/>
    <cellStyle name="Normal 32 2 2 7 6 3 2" xfId="20294"/>
    <cellStyle name="Normal 32 2 2 7 6 4" xfId="20295"/>
    <cellStyle name="Normal 32 2 2 7 6 5" xfId="20296"/>
    <cellStyle name="Normal 32 2 2 7 6 6" xfId="20297"/>
    <cellStyle name="Normal 32 2 2 7 6 7" xfId="20298"/>
    <cellStyle name="Normal 32 2 2 7 7" xfId="20299"/>
    <cellStyle name="Normal 32 2 2 7 7 2" xfId="20300"/>
    <cellStyle name="Normal 32 2 2 7 7 2 2" xfId="20301"/>
    <cellStyle name="Normal 32 2 2 7 7 2 2 2" xfId="20302"/>
    <cellStyle name="Normal 32 2 2 7 7 2 3" xfId="20303"/>
    <cellStyle name="Normal 32 2 2 7 7 3" xfId="20304"/>
    <cellStyle name="Normal 32 2 2 7 7 3 2" xfId="20305"/>
    <cellStyle name="Normal 32 2 2 7 7 4" xfId="20306"/>
    <cellStyle name="Normal 32 2 2 7 7 5" xfId="20307"/>
    <cellStyle name="Normal 32 2 2 7 7 6" xfId="20308"/>
    <cellStyle name="Normal 32 2 2 7 7 7" xfId="20309"/>
    <cellStyle name="Normal 32 2 2 7 8" xfId="20310"/>
    <cellStyle name="Normal 32 2 2 7 8 2" xfId="20311"/>
    <cellStyle name="Normal 32 2 2 7 8 2 2" xfId="20312"/>
    <cellStyle name="Normal 32 2 2 7 8 2 2 2" xfId="20313"/>
    <cellStyle name="Normal 32 2 2 7 8 2 3" xfId="20314"/>
    <cellStyle name="Normal 32 2 2 7 8 3" xfId="20315"/>
    <cellStyle name="Normal 32 2 2 7 8 3 2" xfId="20316"/>
    <cellStyle name="Normal 32 2 2 7 8 4" xfId="20317"/>
    <cellStyle name="Normal 32 2 2 7 8 5" xfId="20318"/>
    <cellStyle name="Normal 32 2 2 7 8 6" xfId="20319"/>
    <cellStyle name="Normal 32 2 2 7 8 7" xfId="20320"/>
    <cellStyle name="Normal 32 2 2 7 9" xfId="20321"/>
    <cellStyle name="Normal 32 2 2 7 9 2" xfId="20322"/>
    <cellStyle name="Normal 32 2 2 7 9 2 2" xfId="20323"/>
    <cellStyle name="Normal 32 2 2 7 9 2 2 2" xfId="20324"/>
    <cellStyle name="Normal 32 2 2 7 9 2 3" xfId="20325"/>
    <cellStyle name="Normal 32 2 2 7 9 3" xfId="20326"/>
    <cellStyle name="Normal 32 2 2 7 9 3 2" xfId="20327"/>
    <cellStyle name="Normal 32 2 2 7 9 4" xfId="20328"/>
    <cellStyle name="Normal 32 2 2 7 9 5" xfId="20329"/>
    <cellStyle name="Normal 32 2 2 7 9 6" xfId="20330"/>
    <cellStyle name="Normal 32 2 2 7 9 7" xfId="20331"/>
    <cellStyle name="Normal 32 2 2 70" xfId="20332"/>
    <cellStyle name="Normal 32 2 2 70 2" xfId="20333"/>
    <cellStyle name="Normal 32 2 2 70 2 2" xfId="20334"/>
    <cellStyle name="Normal 32 2 2 70 2 2 2" xfId="20335"/>
    <cellStyle name="Normal 32 2 2 70 2 3" xfId="20336"/>
    <cellStyle name="Normal 32 2 2 70 3" xfId="20337"/>
    <cellStyle name="Normal 32 2 2 70 3 2" xfId="20338"/>
    <cellStyle name="Normal 32 2 2 70 4" xfId="20339"/>
    <cellStyle name="Normal 32 2 2 70 5" xfId="20340"/>
    <cellStyle name="Normal 32 2 2 70 6" xfId="20341"/>
    <cellStyle name="Normal 32 2 2 70 7" xfId="20342"/>
    <cellStyle name="Normal 32 2 2 71" xfId="20343"/>
    <cellStyle name="Normal 32 2 2 71 2" xfId="20344"/>
    <cellStyle name="Normal 32 2 2 71 2 2" xfId="20345"/>
    <cellStyle name="Normal 32 2 2 71 2 2 2" xfId="20346"/>
    <cellStyle name="Normal 32 2 2 71 2 3" xfId="20347"/>
    <cellStyle name="Normal 32 2 2 71 3" xfId="20348"/>
    <cellStyle name="Normal 32 2 2 71 3 2" xfId="20349"/>
    <cellStyle name="Normal 32 2 2 71 4" xfId="20350"/>
    <cellStyle name="Normal 32 2 2 71 5" xfId="20351"/>
    <cellStyle name="Normal 32 2 2 71 6" xfId="20352"/>
    <cellStyle name="Normal 32 2 2 71 7" xfId="20353"/>
    <cellStyle name="Normal 32 2 2 72" xfId="20354"/>
    <cellStyle name="Normal 32 2 2 72 2" xfId="20355"/>
    <cellStyle name="Normal 32 2 2 72 2 2" xfId="20356"/>
    <cellStyle name="Normal 32 2 2 72 2 2 2" xfId="20357"/>
    <cellStyle name="Normal 32 2 2 72 2 3" xfId="20358"/>
    <cellStyle name="Normal 32 2 2 72 3" xfId="20359"/>
    <cellStyle name="Normal 32 2 2 72 3 2" xfId="20360"/>
    <cellStyle name="Normal 32 2 2 72 4" xfId="20361"/>
    <cellStyle name="Normal 32 2 2 72 5" xfId="20362"/>
    <cellStyle name="Normal 32 2 2 72 6" xfId="20363"/>
    <cellStyle name="Normal 32 2 2 72 7" xfId="20364"/>
    <cellStyle name="Normal 32 2 2 73" xfId="20365"/>
    <cellStyle name="Normal 32 2 2 73 2" xfId="20366"/>
    <cellStyle name="Normal 32 2 2 73 2 2" xfId="20367"/>
    <cellStyle name="Normal 32 2 2 73 2 2 2" xfId="20368"/>
    <cellStyle name="Normal 32 2 2 73 2 3" xfId="20369"/>
    <cellStyle name="Normal 32 2 2 73 3" xfId="20370"/>
    <cellStyle name="Normal 32 2 2 73 3 2" xfId="20371"/>
    <cellStyle name="Normal 32 2 2 73 4" xfId="20372"/>
    <cellStyle name="Normal 32 2 2 73 5" xfId="20373"/>
    <cellStyle name="Normal 32 2 2 73 6" xfId="20374"/>
    <cellStyle name="Normal 32 2 2 73 7" xfId="20375"/>
    <cellStyle name="Normal 32 2 2 74" xfId="20376"/>
    <cellStyle name="Normal 32 2 2 74 2" xfId="20377"/>
    <cellStyle name="Normal 32 2 2 74 2 2" xfId="20378"/>
    <cellStyle name="Normal 32 2 2 74 2 2 2" xfId="20379"/>
    <cellStyle name="Normal 32 2 2 74 2 3" xfId="20380"/>
    <cellStyle name="Normal 32 2 2 74 3" xfId="20381"/>
    <cellStyle name="Normal 32 2 2 74 3 2" xfId="20382"/>
    <cellStyle name="Normal 32 2 2 74 4" xfId="20383"/>
    <cellStyle name="Normal 32 2 2 74 5" xfId="20384"/>
    <cellStyle name="Normal 32 2 2 74 6" xfId="20385"/>
    <cellStyle name="Normal 32 2 2 74 7" xfId="20386"/>
    <cellStyle name="Normal 32 2 2 75" xfId="20387"/>
    <cellStyle name="Normal 32 2 2 75 2" xfId="20388"/>
    <cellStyle name="Normal 32 2 2 75 2 2" xfId="20389"/>
    <cellStyle name="Normal 32 2 2 75 2 2 2" xfId="20390"/>
    <cellStyle name="Normal 32 2 2 75 2 3" xfId="20391"/>
    <cellStyle name="Normal 32 2 2 75 3" xfId="20392"/>
    <cellStyle name="Normal 32 2 2 75 3 2" xfId="20393"/>
    <cellStyle name="Normal 32 2 2 75 4" xfId="20394"/>
    <cellStyle name="Normal 32 2 2 75 5" xfId="20395"/>
    <cellStyle name="Normal 32 2 2 75 6" xfId="20396"/>
    <cellStyle name="Normal 32 2 2 75 7" xfId="20397"/>
    <cellStyle name="Normal 32 2 2 76" xfId="20398"/>
    <cellStyle name="Normal 32 2 2 76 2" xfId="20399"/>
    <cellStyle name="Normal 32 2 2 76 2 2" xfId="20400"/>
    <cellStyle name="Normal 32 2 2 76 2 2 2" xfId="20401"/>
    <cellStyle name="Normal 32 2 2 76 2 3" xfId="20402"/>
    <cellStyle name="Normal 32 2 2 76 3" xfId="20403"/>
    <cellStyle name="Normal 32 2 2 76 3 2" xfId="20404"/>
    <cellStyle name="Normal 32 2 2 76 4" xfId="20405"/>
    <cellStyle name="Normal 32 2 2 76 5" xfId="20406"/>
    <cellStyle name="Normal 32 2 2 76 6" xfId="20407"/>
    <cellStyle name="Normal 32 2 2 76 7" xfId="20408"/>
    <cellStyle name="Normal 32 2 2 77" xfId="20409"/>
    <cellStyle name="Normal 32 2 2 77 2" xfId="20410"/>
    <cellStyle name="Normal 32 2 2 77 2 2" xfId="20411"/>
    <cellStyle name="Normal 32 2 2 77 2 2 2" xfId="20412"/>
    <cellStyle name="Normal 32 2 2 77 2 3" xfId="20413"/>
    <cellStyle name="Normal 32 2 2 77 3" xfId="20414"/>
    <cellStyle name="Normal 32 2 2 77 3 2" xfId="20415"/>
    <cellStyle name="Normal 32 2 2 77 4" xfId="20416"/>
    <cellStyle name="Normal 32 2 2 77 5" xfId="20417"/>
    <cellStyle name="Normal 32 2 2 77 6" xfId="20418"/>
    <cellStyle name="Normal 32 2 2 77 7" xfId="20419"/>
    <cellStyle name="Normal 32 2 2 78" xfId="20420"/>
    <cellStyle name="Normal 32 2 2 78 2" xfId="20421"/>
    <cellStyle name="Normal 32 2 2 78 2 2" xfId="20422"/>
    <cellStyle name="Normal 32 2 2 78 2 2 2" xfId="20423"/>
    <cellStyle name="Normal 32 2 2 78 2 3" xfId="20424"/>
    <cellStyle name="Normal 32 2 2 78 3" xfId="20425"/>
    <cellStyle name="Normal 32 2 2 78 3 2" xfId="20426"/>
    <cellStyle name="Normal 32 2 2 78 4" xfId="20427"/>
    <cellStyle name="Normal 32 2 2 78 5" xfId="20428"/>
    <cellStyle name="Normal 32 2 2 78 6" xfId="20429"/>
    <cellStyle name="Normal 32 2 2 78 7" xfId="20430"/>
    <cellStyle name="Normal 32 2 2 79" xfId="20431"/>
    <cellStyle name="Normal 32 2 2 79 2" xfId="20432"/>
    <cellStyle name="Normal 32 2 2 79 2 2" xfId="20433"/>
    <cellStyle name="Normal 32 2 2 79 2 2 2" xfId="20434"/>
    <cellStyle name="Normal 32 2 2 79 2 3" xfId="20435"/>
    <cellStyle name="Normal 32 2 2 79 3" xfId="20436"/>
    <cellStyle name="Normal 32 2 2 79 3 2" xfId="20437"/>
    <cellStyle name="Normal 32 2 2 79 4" xfId="20438"/>
    <cellStyle name="Normal 32 2 2 79 5" xfId="20439"/>
    <cellStyle name="Normal 32 2 2 79 6" xfId="20440"/>
    <cellStyle name="Normal 32 2 2 79 7" xfId="20441"/>
    <cellStyle name="Normal 32 2 2 8" xfId="20442"/>
    <cellStyle name="Normal 32 2 2 8 10" xfId="20443"/>
    <cellStyle name="Normal 32 2 2 8 10 2" xfId="20444"/>
    <cellStyle name="Normal 32 2 2 8 10 2 2" xfId="20445"/>
    <cellStyle name="Normal 32 2 2 8 10 2 2 2" xfId="20446"/>
    <cellStyle name="Normal 32 2 2 8 10 2 3" xfId="20447"/>
    <cellStyle name="Normal 32 2 2 8 10 3" xfId="20448"/>
    <cellStyle name="Normal 32 2 2 8 10 3 2" xfId="20449"/>
    <cellStyle name="Normal 32 2 2 8 10 4" xfId="20450"/>
    <cellStyle name="Normal 32 2 2 8 10 5" xfId="20451"/>
    <cellStyle name="Normal 32 2 2 8 10 6" xfId="20452"/>
    <cellStyle name="Normal 32 2 2 8 10 7" xfId="20453"/>
    <cellStyle name="Normal 32 2 2 8 11" xfId="20454"/>
    <cellStyle name="Normal 32 2 2 8 11 2" xfId="20455"/>
    <cellStyle name="Normal 32 2 2 8 11 2 2" xfId="20456"/>
    <cellStyle name="Normal 32 2 2 8 11 2 2 2" xfId="20457"/>
    <cellStyle name="Normal 32 2 2 8 11 2 3" xfId="20458"/>
    <cellStyle name="Normal 32 2 2 8 11 3" xfId="20459"/>
    <cellStyle name="Normal 32 2 2 8 11 3 2" xfId="20460"/>
    <cellStyle name="Normal 32 2 2 8 11 4" xfId="20461"/>
    <cellStyle name="Normal 32 2 2 8 11 5" xfId="20462"/>
    <cellStyle name="Normal 32 2 2 8 11 6" xfId="20463"/>
    <cellStyle name="Normal 32 2 2 8 11 7" xfId="20464"/>
    <cellStyle name="Normal 32 2 2 8 12" xfId="20465"/>
    <cellStyle name="Normal 32 2 2 8 12 2" xfId="20466"/>
    <cellStyle name="Normal 32 2 2 8 12 2 2" xfId="20467"/>
    <cellStyle name="Normal 32 2 2 8 12 2 2 2" xfId="20468"/>
    <cellStyle name="Normal 32 2 2 8 12 2 3" xfId="20469"/>
    <cellStyle name="Normal 32 2 2 8 12 3" xfId="20470"/>
    <cellStyle name="Normal 32 2 2 8 12 3 2" xfId="20471"/>
    <cellStyle name="Normal 32 2 2 8 12 4" xfId="20472"/>
    <cellStyle name="Normal 32 2 2 8 12 5" xfId="20473"/>
    <cellStyle name="Normal 32 2 2 8 12 6" xfId="20474"/>
    <cellStyle name="Normal 32 2 2 8 12 7" xfId="20475"/>
    <cellStyle name="Normal 32 2 2 8 13" xfId="20476"/>
    <cellStyle name="Normal 32 2 2 8 13 2" xfId="20477"/>
    <cellStyle name="Normal 32 2 2 8 13 2 2" xfId="20478"/>
    <cellStyle name="Normal 32 2 2 8 13 3" xfId="20479"/>
    <cellStyle name="Normal 32 2 2 8 14" xfId="20480"/>
    <cellStyle name="Normal 32 2 2 8 14 2" xfId="20481"/>
    <cellStyle name="Normal 32 2 2 8 15" xfId="20482"/>
    <cellStyle name="Normal 32 2 2 8 16" xfId="20483"/>
    <cellStyle name="Normal 32 2 2 8 17" xfId="20484"/>
    <cellStyle name="Normal 32 2 2 8 18" xfId="20485"/>
    <cellStyle name="Normal 32 2 2 8 2" xfId="20486"/>
    <cellStyle name="Normal 32 2 2 8 2 2" xfId="20487"/>
    <cellStyle name="Normal 32 2 2 8 2 2 2" xfId="20488"/>
    <cellStyle name="Normal 32 2 2 8 2 2 2 2" xfId="20489"/>
    <cellStyle name="Normal 32 2 2 8 2 2 3" xfId="20490"/>
    <cellStyle name="Normal 32 2 2 8 2 3" xfId="20491"/>
    <cellStyle name="Normal 32 2 2 8 2 3 2" xfId="20492"/>
    <cellStyle name="Normal 32 2 2 8 2 4" xfId="20493"/>
    <cellStyle name="Normal 32 2 2 8 2 5" xfId="20494"/>
    <cellStyle name="Normal 32 2 2 8 2 6" xfId="20495"/>
    <cellStyle name="Normal 32 2 2 8 2 7" xfId="20496"/>
    <cellStyle name="Normal 32 2 2 8 3" xfId="20497"/>
    <cellStyle name="Normal 32 2 2 8 3 2" xfId="20498"/>
    <cellStyle name="Normal 32 2 2 8 3 2 2" xfId="20499"/>
    <cellStyle name="Normal 32 2 2 8 3 2 2 2" xfId="20500"/>
    <cellStyle name="Normal 32 2 2 8 3 2 3" xfId="20501"/>
    <cellStyle name="Normal 32 2 2 8 3 3" xfId="20502"/>
    <cellStyle name="Normal 32 2 2 8 3 3 2" xfId="20503"/>
    <cellStyle name="Normal 32 2 2 8 3 4" xfId="20504"/>
    <cellStyle name="Normal 32 2 2 8 3 5" xfId="20505"/>
    <cellStyle name="Normal 32 2 2 8 3 6" xfId="20506"/>
    <cellStyle name="Normal 32 2 2 8 3 7" xfId="20507"/>
    <cellStyle name="Normal 32 2 2 8 4" xfId="20508"/>
    <cellStyle name="Normal 32 2 2 8 4 2" xfId="20509"/>
    <cellStyle name="Normal 32 2 2 8 4 2 2" xfId="20510"/>
    <cellStyle name="Normal 32 2 2 8 4 2 2 2" xfId="20511"/>
    <cellStyle name="Normal 32 2 2 8 4 2 3" xfId="20512"/>
    <cellStyle name="Normal 32 2 2 8 4 3" xfId="20513"/>
    <cellStyle name="Normal 32 2 2 8 4 3 2" xfId="20514"/>
    <cellStyle name="Normal 32 2 2 8 4 4" xfId="20515"/>
    <cellStyle name="Normal 32 2 2 8 4 5" xfId="20516"/>
    <cellStyle name="Normal 32 2 2 8 4 6" xfId="20517"/>
    <cellStyle name="Normal 32 2 2 8 4 7" xfId="20518"/>
    <cellStyle name="Normal 32 2 2 8 5" xfId="20519"/>
    <cellStyle name="Normal 32 2 2 8 5 2" xfId="20520"/>
    <cellStyle name="Normal 32 2 2 8 5 2 2" xfId="20521"/>
    <cellStyle name="Normal 32 2 2 8 5 2 2 2" xfId="20522"/>
    <cellStyle name="Normal 32 2 2 8 5 2 3" xfId="20523"/>
    <cellStyle name="Normal 32 2 2 8 5 3" xfId="20524"/>
    <cellStyle name="Normal 32 2 2 8 5 3 2" xfId="20525"/>
    <cellStyle name="Normal 32 2 2 8 5 4" xfId="20526"/>
    <cellStyle name="Normal 32 2 2 8 5 5" xfId="20527"/>
    <cellStyle name="Normal 32 2 2 8 5 6" xfId="20528"/>
    <cellStyle name="Normal 32 2 2 8 5 7" xfId="20529"/>
    <cellStyle name="Normal 32 2 2 8 6" xfId="20530"/>
    <cellStyle name="Normal 32 2 2 8 6 2" xfId="20531"/>
    <cellStyle name="Normal 32 2 2 8 6 2 2" xfId="20532"/>
    <cellStyle name="Normal 32 2 2 8 6 2 2 2" xfId="20533"/>
    <cellStyle name="Normal 32 2 2 8 6 2 3" xfId="20534"/>
    <cellStyle name="Normal 32 2 2 8 6 3" xfId="20535"/>
    <cellStyle name="Normal 32 2 2 8 6 3 2" xfId="20536"/>
    <cellStyle name="Normal 32 2 2 8 6 4" xfId="20537"/>
    <cellStyle name="Normal 32 2 2 8 6 5" xfId="20538"/>
    <cellStyle name="Normal 32 2 2 8 6 6" xfId="20539"/>
    <cellStyle name="Normal 32 2 2 8 6 7" xfId="20540"/>
    <cellStyle name="Normal 32 2 2 8 7" xfId="20541"/>
    <cellStyle name="Normal 32 2 2 8 7 2" xfId="20542"/>
    <cellStyle name="Normal 32 2 2 8 7 2 2" xfId="20543"/>
    <cellStyle name="Normal 32 2 2 8 7 2 2 2" xfId="20544"/>
    <cellStyle name="Normal 32 2 2 8 7 2 3" xfId="20545"/>
    <cellStyle name="Normal 32 2 2 8 7 3" xfId="20546"/>
    <cellStyle name="Normal 32 2 2 8 7 3 2" xfId="20547"/>
    <cellStyle name="Normal 32 2 2 8 7 4" xfId="20548"/>
    <cellStyle name="Normal 32 2 2 8 7 5" xfId="20549"/>
    <cellStyle name="Normal 32 2 2 8 7 6" xfId="20550"/>
    <cellStyle name="Normal 32 2 2 8 7 7" xfId="20551"/>
    <cellStyle name="Normal 32 2 2 8 8" xfId="20552"/>
    <cellStyle name="Normal 32 2 2 8 8 2" xfId="20553"/>
    <cellStyle name="Normal 32 2 2 8 8 2 2" xfId="20554"/>
    <cellStyle name="Normal 32 2 2 8 8 2 2 2" xfId="20555"/>
    <cellStyle name="Normal 32 2 2 8 8 2 3" xfId="20556"/>
    <cellStyle name="Normal 32 2 2 8 8 3" xfId="20557"/>
    <cellStyle name="Normal 32 2 2 8 8 3 2" xfId="20558"/>
    <cellStyle name="Normal 32 2 2 8 8 4" xfId="20559"/>
    <cellStyle name="Normal 32 2 2 8 8 5" xfId="20560"/>
    <cellStyle name="Normal 32 2 2 8 8 6" xfId="20561"/>
    <cellStyle name="Normal 32 2 2 8 8 7" xfId="20562"/>
    <cellStyle name="Normal 32 2 2 8 9" xfId="20563"/>
    <cellStyle name="Normal 32 2 2 8 9 2" xfId="20564"/>
    <cellStyle name="Normal 32 2 2 8 9 2 2" xfId="20565"/>
    <cellStyle name="Normal 32 2 2 8 9 2 2 2" xfId="20566"/>
    <cellStyle name="Normal 32 2 2 8 9 2 3" xfId="20567"/>
    <cellStyle name="Normal 32 2 2 8 9 3" xfId="20568"/>
    <cellStyle name="Normal 32 2 2 8 9 3 2" xfId="20569"/>
    <cellStyle name="Normal 32 2 2 8 9 4" xfId="20570"/>
    <cellStyle name="Normal 32 2 2 8 9 5" xfId="20571"/>
    <cellStyle name="Normal 32 2 2 8 9 6" xfId="20572"/>
    <cellStyle name="Normal 32 2 2 8 9 7" xfId="20573"/>
    <cellStyle name="Normal 32 2 2 80" xfId="20574"/>
    <cellStyle name="Normal 32 2 2 80 2" xfId="20575"/>
    <cellStyle name="Normal 32 2 2 80 2 2" xfId="20576"/>
    <cellStyle name="Normal 32 2 2 80 2 2 2" xfId="20577"/>
    <cellStyle name="Normal 32 2 2 80 2 3" xfId="20578"/>
    <cellStyle name="Normal 32 2 2 80 3" xfId="20579"/>
    <cellStyle name="Normal 32 2 2 80 3 2" xfId="20580"/>
    <cellStyle name="Normal 32 2 2 80 4" xfId="20581"/>
    <cellStyle name="Normal 32 2 2 80 5" xfId="20582"/>
    <cellStyle name="Normal 32 2 2 80 6" xfId="20583"/>
    <cellStyle name="Normal 32 2 2 80 7" xfId="20584"/>
    <cellStyle name="Normal 32 2 2 81" xfId="20585"/>
    <cellStyle name="Normal 32 2 2 81 2" xfId="20586"/>
    <cellStyle name="Normal 32 2 2 81 2 2" xfId="20587"/>
    <cellStyle name="Normal 32 2 2 81 2 2 2" xfId="20588"/>
    <cellStyle name="Normal 32 2 2 81 2 3" xfId="20589"/>
    <cellStyle name="Normal 32 2 2 81 3" xfId="20590"/>
    <cellStyle name="Normal 32 2 2 81 3 2" xfId="20591"/>
    <cellStyle name="Normal 32 2 2 81 4" xfId="20592"/>
    <cellStyle name="Normal 32 2 2 81 5" xfId="20593"/>
    <cellStyle name="Normal 32 2 2 81 6" xfId="20594"/>
    <cellStyle name="Normal 32 2 2 81 7" xfId="20595"/>
    <cellStyle name="Normal 32 2 2 82" xfId="20596"/>
    <cellStyle name="Normal 32 2 2 82 2" xfId="20597"/>
    <cellStyle name="Normal 32 2 2 82 2 2" xfId="20598"/>
    <cellStyle name="Normal 32 2 2 82 2 2 2" xfId="20599"/>
    <cellStyle name="Normal 32 2 2 82 2 3" xfId="20600"/>
    <cellStyle name="Normal 32 2 2 82 3" xfId="20601"/>
    <cellStyle name="Normal 32 2 2 82 3 2" xfId="20602"/>
    <cellStyle name="Normal 32 2 2 82 4" xfId="20603"/>
    <cellStyle name="Normal 32 2 2 82 5" xfId="20604"/>
    <cellStyle name="Normal 32 2 2 82 6" xfId="20605"/>
    <cellStyle name="Normal 32 2 2 82 7" xfId="20606"/>
    <cellStyle name="Normal 32 2 2 83" xfId="20607"/>
    <cellStyle name="Normal 32 2 2 83 2" xfId="20608"/>
    <cellStyle name="Normal 32 2 2 83 2 2" xfId="20609"/>
    <cellStyle name="Normal 32 2 2 83 2 2 2" xfId="20610"/>
    <cellStyle name="Normal 32 2 2 83 2 3" xfId="20611"/>
    <cellStyle name="Normal 32 2 2 83 3" xfId="20612"/>
    <cellStyle name="Normal 32 2 2 83 3 2" xfId="20613"/>
    <cellStyle name="Normal 32 2 2 83 4" xfId="20614"/>
    <cellStyle name="Normal 32 2 2 83 5" xfId="20615"/>
    <cellStyle name="Normal 32 2 2 83 6" xfId="20616"/>
    <cellStyle name="Normal 32 2 2 83 7" xfId="20617"/>
    <cellStyle name="Normal 32 2 2 84" xfId="20618"/>
    <cellStyle name="Normal 32 2 2 84 2" xfId="20619"/>
    <cellStyle name="Normal 32 2 2 84 2 2" xfId="20620"/>
    <cellStyle name="Normal 32 2 2 84 2 2 2" xfId="20621"/>
    <cellStyle name="Normal 32 2 2 84 2 3" xfId="20622"/>
    <cellStyle name="Normal 32 2 2 84 3" xfId="20623"/>
    <cellStyle name="Normal 32 2 2 84 3 2" xfId="20624"/>
    <cellStyle name="Normal 32 2 2 84 4" xfId="20625"/>
    <cellStyle name="Normal 32 2 2 84 5" xfId="20626"/>
    <cellStyle name="Normal 32 2 2 84 6" xfId="20627"/>
    <cellStyle name="Normal 32 2 2 84 7" xfId="20628"/>
    <cellStyle name="Normal 32 2 2 85" xfId="20629"/>
    <cellStyle name="Normal 32 2 2 85 2" xfId="20630"/>
    <cellStyle name="Normal 32 2 2 85 2 2" xfId="20631"/>
    <cellStyle name="Normal 32 2 2 85 2 2 2" xfId="20632"/>
    <cellStyle name="Normal 32 2 2 85 2 3" xfId="20633"/>
    <cellStyle name="Normal 32 2 2 85 3" xfId="20634"/>
    <cellStyle name="Normal 32 2 2 85 3 2" xfId="20635"/>
    <cellStyle name="Normal 32 2 2 85 4" xfId="20636"/>
    <cellStyle name="Normal 32 2 2 85 5" xfId="20637"/>
    <cellStyle name="Normal 32 2 2 85 6" xfId="20638"/>
    <cellStyle name="Normal 32 2 2 85 7" xfId="20639"/>
    <cellStyle name="Normal 32 2 2 86" xfId="20640"/>
    <cellStyle name="Normal 32 2 2 86 2" xfId="20641"/>
    <cellStyle name="Normal 32 2 2 86 2 2" xfId="20642"/>
    <cellStyle name="Normal 32 2 2 86 2 2 2" xfId="20643"/>
    <cellStyle name="Normal 32 2 2 86 2 3" xfId="20644"/>
    <cellStyle name="Normal 32 2 2 86 3" xfId="20645"/>
    <cellStyle name="Normal 32 2 2 86 3 2" xfId="20646"/>
    <cellStyle name="Normal 32 2 2 86 4" xfId="20647"/>
    <cellStyle name="Normal 32 2 2 86 5" xfId="20648"/>
    <cellStyle name="Normal 32 2 2 86 6" xfId="20649"/>
    <cellStyle name="Normal 32 2 2 86 7" xfId="20650"/>
    <cellStyle name="Normal 32 2 2 87" xfId="20651"/>
    <cellStyle name="Normal 32 2 2 87 2" xfId="20652"/>
    <cellStyle name="Normal 32 2 2 87 2 2" xfId="20653"/>
    <cellStyle name="Normal 32 2 2 87 2 2 2" xfId="20654"/>
    <cellStyle name="Normal 32 2 2 87 2 3" xfId="20655"/>
    <cellStyle name="Normal 32 2 2 87 3" xfId="20656"/>
    <cellStyle name="Normal 32 2 2 87 3 2" xfId="20657"/>
    <cellStyle name="Normal 32 2 2 87 4" xfId="20658"/>
    <cellStyle name="Normal 32 2 2 87 5" xfId="20659"/>
    <cellStyle name="Normal 32 2 2 87 6" xfId="20660"/>
    <cellStyle name="Normal 32 2 2 87 7" xfId="20661"/>
    <cellStyle name="Normal 32 2 2 88" xfId="20662"/>
    <cellStyle name="Normal 32 2 2 88 2" xfId="20663"/>
    <cellStyle name="Normal 32 2 2 88 2 2" xfId="20664"/>
    <cellStyle name="Normal 32 2 2 88 2 2 2" xfId="20665"/>
    <cellStyle name="Normal 32 2 2 88 2 3" xfId="20666"/>
    <cellStyle name="Normal 32 2 2 88 3" xfId="20667"/>
    <cellStyle name="Normal 32 2 2 88 3 2" xfId="20668"/>
    <cellStyle name="Normal 32 2 2 88 4" xfId="20669"/>
    <cellStyle name="Normal 32 2 2 88 5" xfId="20670"/>
    <cellStyle name="Normal 32 2 2 88 6" xfId="20671"/>
    <cellStyle name="Normal 32 2 2 88 7" xfId="20672"/>
    <cellStyle name="Normal 32 2 2 89" xfId="20673"/>
    <cellStyle name="Normal 32 2 2 89 2" xfId="20674"/>
    <cellStyle name="Normal 32 2 2 89 2 2" xfId="20675"/>
    <cellStyle name="Normal 32 2 2 89 2 2 2" xfId="20676"/>
    <cellStyle name="Normal 32 2 2 89 2 3" xfId="20677"/>
    <cellStyle name="Normal 32 2 2 89 3" xfId="20678"/>
    <cellStyle name="Normal 32 2 2 89 3 2" xfId="20679"/>
    <cellStyle name="Normal 32 2 2 89 4" xfId="20680"/>
    <cellStyle name="Normal 32 2 2 89 5" xfId="20681"/>
    <cellStyle name="Normal 32 2 2 89 6" xfId="20682"/>
    <cellStyle name="Normal 32 2 2 89 7" xfId="20683"/>
    <cellStyle name="Normal 32 2 2 9" xfId="20684"/>
    <cellStyle name="Normal 32 2 2 9 10" xfId="20685"/>
    <cellStyle name="Normal 32 2 2 9 10 2" xfId="20686"/>
    <cellStyle name="Normal 32 2 2 9 10 2 2" xfId="20687"/>
    <cellStyle name="Normal 32 2 2 9 10 2 2 2" xfId="20688"/>
    <cellStyle name="Normal 32 2 2 9 10 2 3" xfId="20689"/>
    <cellStyle name="Normal 32 2 2 9 10 3" xfId="20690"/>
    <cellStyle name="Normal 32 2 2 9 10 3 2" xfId="20691"/>
    <cellStyle name="Normal 32 2 2 9 10 4" xfId="20692"/>
    <cellStyle name="Normal 32 2 2 9 10 5" xfId="20693"/>
    <cellStyle name="Normal 32 2 2 9 10 6" xfId="20694"/>
    <cellStyle name="Normal 32 2 2 9 10 7" xfId="20695"/>
    <cellStyle name="Normal 32 2 2 9 11" xfId="20696"/>
    <cellStyle name="Normal 32 2 2 9 11 2" xfId="20697"/>
    <cellStyle name="Normal 32 2 2 9 11 2 2" xfId="20698"/>
    <cellStyle name="Normal 32 2 2 9 11 2 2 2" xfId="20699"/>
    <cellStyle name="Normal 32 2 2 9 11 2 3" xfId="20700"/>
    <cellStyle name="Normal 32 2 2 9 11 3" xfId="20701"/>
    <cellStyle name="Normal 32 2 2 9 11 3 2" xfId="20702"/>
    <cellStyle name="Normal 32 2 2 9 11 4" xfId="20703"/>
    <cellStyle name="Normal 32 2 2 9 11 5" xfId="20704"/>
    <cellStyle name="Normal 32 2 2 9 11 6" xfId="20705"/>
    <cellStyle name="Normal 32 2 2 9 11 7" xfId="20706"/>
    <cellStyle name="Normal 32 2 2 9 12" xfId="20707"/>
    <cellStyle name="Normal 32 2 2 9 12 2" xfId="20708"/>
    <cellStyle name="Normal 32 2 2 9 12 2 2" xfId="20709"/>
    <cellStyle name="Normal 32 2 2 9 12 2 2 2" xfId="20710"/>
    <cellStyle name="Normal 32 2 2 9 12 2 3" xfId="20711"/>
    <cellStyle name="Normal 32 2 2 9 12 3" xfId="20712"/>
    <cellStyle name="Normal 32 2 2 9 12 3 2" xfId="20713"/>
    <cellStyle name="Normal 32 2 2 9 12 4" xfId="20714"/>
    <cellStyle name="Normal 32 2 2 9 12 5" xfId="20715"/>
    <cellStyle name="Normal 32 2 2 9 12 6" xfId="20716"/>
    <cellStyle name="Normal 32 2 2 9 12 7" xfId="20717"/>
    <cellStyle name="Normal 32 2 2 9 13" xfId="20718"/>
    <cellStyle name="Normal 32 2 2 9 13 2" xfId="20719"/>
    <cellStyle name="Normal 32 2 2 9 13 2 2" xfId="20720"/>
    <cellStyle name="Normal 32 2 2 9 13 3" xfId="20721"/>
    <cellStyle name="Normal 32 2 2 9 14" xfId="20722"/>
    <cellStyle name="Normal 32 2 2 9 14 2" xfId="20723"/>
    <cellStyle name="Normal 32 2 2 9 15" xfId="20724"/>
    <cellStyle name="Normal 32 2 2 9 16" xfId="20725"/>
    <cellStyle name="Normal 32 2 2 9 17" xfId="20726"/>
    <cellStyle name="Normal 32 2 2 9 18" xfId="20727"/>
    <cellStyle name="Normal 32 2 2 9 2" xfId="20728"/>
    <cellStyle name="Normal 32 2 2 9 2 2" xfId="20729"/>
    <cellStyle name="Normal 32 2 2 9 2 2 2" xfId="20730"/>
    <cellStyle name="Normal 32 2 2 9 2 2 2 2" xfId="20731"/>
    <cellStyle name="Normal 32 2 2 9 2 2 3" xfId="20732"/>
    <cellStyle name="Normal 32 2 2 9 2 3" xfId="20733"/>
    <cellStyle name="Normal 32 2 2 9 2 3 2" xfId="20734"/>
    <cellStyle name="Normal 32 2 2 9 2 4" xfId="20735"/>
    <cellStyle name="Normal 32 2 2 9 2 5" xfId="20736"/>
    <cellStyle name="Normal 32 2 2 9 2 6" xfId="20737"/>
    <cellStyle name="Normal 32 2 2 9 2 7" xfId="20738"/>
    <cellStyle name="Normal 32 2 2 9 3" xfId="20739"/>
    <cellStyle name="Normal 32 2 2 9 3 2" xfId="20740"/>
    <cellStyle name="Normal 32 2 2 9 3 2 2" xfId="20741"/>
    <cellStyle name="Normal 32 2 2 9 3 2 2 2" xfId="20742"/>
    <cellStyle name="Normal 32 2 2 9 3 2 3" xfId="20743"/>
    <cellStyle name="Normal 32 2 2 9 3 3" xfId="20744"/>
    <cellStyle name="Normal 32 2 2 9 3 3 2" xfId="20745"/>
    <cellStyle name="Normal 32 2 2 9 3 4" xfId="20746"/>
    <cellStyle name="Normal 32 2 2 9 3 5" xfId="20747"/>
    <cellStyle name="Normal 32 2 2 9 3 6" xfId="20748"/>
    <cellStyle name="Normal 32 2 2 9 3 7" xfId="20749"/>
    <cellStyle name="Normal 32 2 2 9 4" xfId="20750"/>
    <cellStyle name="Normal 32 2 2 9 4 2" xfId="20751"/>
    <cellStyle name="Normal 32 2 2 9 4 2 2" xfId="20752"/>
    <cellStyle name="Normal 32 2 2 9 4 2 2 2" xfId="20753"/>
    <cellStyle name="Normal 32 2 2 9 4 2 3" xfId="20754"/>
    <cellStyle name="Normal 32 2 2 9 4 3" xfId="20755"/>
    <cellStyle name="Normal 32 2 2 9 4 3 2" xfId="20756"/>
    <cellStyle name="Normal 32 2 2 9 4 4" xfId="20757"/>
    <cellStyle name="Normal 32 2 2 9 4 5" xfId="20758"/>
    <cellStyle name="Normal 32 2 2 9 4 6" xfId="20759"/>
    <cellStyle name="Normal 32 2 2 9 4 7" xfId="20760"/>
    <cellStyle name="Normal 32 2 2 9 5" xfId="20761"/>
    <cellStyle name="Normal 32 2 2 9 5 2" xfId="20762"/>
    <cellStyle name="Normal 32 2 2 9 5 2 2" xfId="20763"/>
    <cellStyle name="Normal 32 2 2 9 5 2 2 2" xfId="20764"/>
    <cellStyle name="Normal 32 2 2 9 5 2 3" xfId="20765"/>
    <cellStyle name="Normal 32 2 2 9 5 3" xfId="20766"/>
    <cellStyle name="Normal 32 2 2 9 5 3 2" xfId="20767"/>
    <cellStyle name="Normal 32 2 2 9 5 4" xfId="20768"/>
    <cellStyle name="Normal 32 2 2 9 5 5" xfId="20769"/>
    <cellStyle name="Normal 32 2 2 9 5 6" xfId="20770"/>
    <cellStyle name="Normal 32 2 2 9 5 7" xfId="20771"/>
    <cellStyle name="Normal 32 2 2 9 6" xfId="20772"/>
    <cellStyle name="Normal 32 2 2 9 6 2" xfId="20773"/>
    <cellStyle name="Normal 32 2 2 9 6 2 2" xfId="20774"/>
    <cellStyle name="Normal 32 2 2 9 6 2 2 2" xfId="20775"/>
    <cellStyle name="Normal 32 2 2 9 6 2 3" xfId="20776"/>
    <cellStyle name="Normal 32 2 2 9 6 3" xfId="20777"/>
    <cellStyle name="Normal 32 2 2 9 6 3 2" xfId="20778"/>
    <cellStyle name="Normal 32 2 2 9 6 4" xfId="20779"/>
    <cellStyle name="Normal 32 2 2 9 6 5" xfId="20780"/>
    <cellStyle name="Normal 32 2 2 9 6 6" xfId="20781"/>
    <cellStyle name="Normal 32 2 2 9 6 7" xfId="20782"/>
    <cellStyle name="Normal 32 2 2 9 7" xfId="20783"/>
    <cellStyle name="Normal 32 2 2 9 7 2" xfId="20784"/>
    <cellStyle name="Normal 32 2 2 9 7 2 2" xfId="20785"/>
    <cellStyle name="Normal 32 2 2 9 7 2 2 2" xfId="20786"/>
    <cellStyle name="Normal 32 2 2 9 7 2 3" xfId="20787"/>
    <cellStyle name="Normal 32 2 2 9 7 3" xfId="20788"/>
    <cellStyle name="Normal 32 2 2 9 7 3 2" xfId="20789"/>
    <cellStyle name="Normal 32 2 2 9 7 4" xfId="20790"/>
    <cellStyle name="Normal 32 2 2 9 7 5" xfId="20791"/>
    <cellStyle name="Normal 32 2 2 9 7 6" xfId="20792"/>
    <cellStyle name="Normal 32 2 2 9 7 7" xfId="20793"/>
    <cellStyle name="Normal 32 2 2 9 8" xfId="20794"/>
    <cellStyle name="Normal 32 2 2 9 8 2" xfId="20795"/>
    <cellStyle name="Normal 32 2 2 9 8 2 2" xfId="20796"/>
    <cellStyle name="Normal 32 2 2 9 8 2 2 2" xfId="20797"/>
    <cellStyle name="Normal 32 2 2 9 8 2 3" xfId="20798"/>
    <cellStyle name="Normal 32 2 2 9 8 3" xfId="20799"/>
    <cellStyle name="Normal 32 2 2 9 8 3 2" xfId="20800"/>
    <cellStyle name="Normal 32 2 2 9 8 4" xfId="20801"/>
    <cellStyle name="Normal 32 2 2 9 8 5" xfId="20802"/>
    <cellStyle name="Normal 32 2 2 9 8 6" xfId="20803"/>
    <cellStyle name="Normal 32 2 2 9 8 7" xfId="20804"/>
    <cellStyle name="Normal 32 2 2 9 9" xfId="20805"/>
    <cellStyle name="Normal 32 2 2 9 9 2" xfId="20806"/>
    <cellStyle name="Normal 32 2 2 9 9 2 2" xfId="20807"/>
    <cellStyle name="Normal 32 2 2 9 9 2 2 2" xfId="20808"/>
    <cellStyle name="Normal 32 2 2 9 9 2 3" xfId="20809"/>
    <cellStyle name="Normal 32 2 2 9 9 3" xfId="20810"/>
    <cellStyle name="Normal 32 2 2 9 9 3 2" xfId="20811"/>
    <cellStyle name="Normal 32 2 2 9 9 4" xfId="20812"/>
    <cellStyle name="Normal 32 2 2 9 9 5" xfId="20813"/>
    <cellStyle name="Normal 32 2 2 9 9 6" xfId="20814"/>
    <cellStyle name="Normal 32 2 2 9 9 7" xfId="20815"/>
    <cellStyle name="Normal 32 2 2 90" xfId="20816"/>
    <cellStyle name="Normal 32 2 2 90 2" xfId="20817"/>
    <cellStyle name="Normal 32 2 2 90 2 2" xfId="20818"/>
    <cellStyle name="Normal 32 2 2 90 2 2 2" xfId="20819"/>
    <cellStyle name="Normal 32 2 2 90 2 3" xfId="20820"/>
    <cellStyle name="Normal 32 2 2 90 3" xfId="20821"/>
    <cellStyle name="Normal 32 2 2 90 3 2" xfId="20822"/>
    <cellStyle name="Normal 32 2 2 90 4" xfId="20823"/>
    <cellStyle name="Normal 32 2 2 90 5" xfId="20824"/>
    <cellStyle name="Normal 32 2 2 90 6" xfId="20825"/>
    <cellStyle name="Normal 32 2 2 90 7" xfId="20826"/>
    <cellStyle name="Normal 32 2 2 91" xfId="20827"/>
    <cellStyle name="Normal 32 2 2 91 2" xfId="20828"/>
    <cellStyle name="Normal 32 2 2 91 2 2" xfId="20829"/>
    <cellStyle name="Normal 32 2 2 91 2 2 2" xfId="20830"/>
    <cellStyle name="Normal 32 2 2 91 2 3" xfId="20831"/>
    <cellStyle name="Normal 32 2 2 91 3" xfId="20832"/>
    <cellStyle name="Normal 32 2 2 91 3 2" xfId="20833"/>
    <cellStyle name="Normal 32 2 2 91 4" xfId="20834"/>
    <cellStyle name="Normal 32 2 2 91 5" xfId="20835"/>
    <cellStyle name="Normal 32 2 2 91 6" xfId="20836"/>
    <cellStyle name="Normal 32 2 2 91 7" xfId="20837"/>
    <cellStyle name="Normal 32 2 2 92" xfId="20838"/>
    <cellStyle name="Normal 32 2 2 92 2" xfId="20839"/>
    <cellStyle name="Normal 32 2 2 92 2 2" xfId="20840"/>
    <cellStyle name="Normal 32 2 2 92 2 2 2" xfId="20841"/>
    <cellStyle name="Normal 32 2 2 92 2 3" xfId="20842"/>
    <cellStyle name="Normal 32 2 2 92 3" xfId="20843"/>
    <cellStyle name="Normal 32 2 2 92 3 2" xfId="20844"/>
    <cellStyle name="Normal 32 2 2 92 4" xfId="20845"/>
    <cellStyle name="Normal 32 2 2 92 5" xfId="20846"/>
    <cellStyle name="Normal 32 2 2 92 6" xfId="20847"/>
    <cellStyle name="Normal 32 2 2 92 7" xfId="20848"/>
    <cellStyle name="Normal 32 2 2 93" xfId="20849"/>
    <cellStyle name="Normal 32 2 2 93 2" xfId="20850"/>
    <cellStyle name="Normal 32 2 2 93 2 2" xfId="20851"/>
    <cellStyle name="Normal 32 2 2 93 2 2 2" xfId="20852"/>
    <cellStyle name="Normal 32 2 2 93 2 3" xfId="20853"/>
    <cellStyle name="Normal 32 2 2 93 3" xfId="20854"/>
    <cellStyle name="Normal 32 2 2 93 3 2" xfId="20855"/>
    <cellStyle name="Normal 32 2 2 93 4" xfId="20856"/>
    <cellStyle name="Normal 32 2 2 93 5" xfId="20857"/>
    <cellStyle name="Normal 32 2 2 93 6" xfId="20858"/>
    <cellStyle name="Normal 32 2 2 93 7" xfId="20859"/>
    <cellStyle name="Normal 32 2 2 94" xfId="20860"/>
    <cellStyle name="Normal 32 2 2 94 2" xfId="20861"/>
    <cellStyle name="Normal 32 2 2 94 2 2" xfId="20862"/>
    <cellStyle name="Normal 32 2 2 94 2 2 2" xfId="20863"/>
    <cellStyle name="Normal 32 2 2 94 2 3" xfId="20864"/>
    <cellStyle name="Normal 32 2 2 94 3" xfId="20865"/>
    <cellStyle name="Normal 32 2 2 94 3 2" xfId="20866"/>
    <cellStyle name="Normal 32 2 2 94 4" xfId="20867"/>
    <cellStyle name="Normal 32 2 2 94 5" xfId="20868"/>
    <cellStyle name="Normal 32 2 2 94 6" xfId="20869"/>
    <cellStyle name="Normal 32 2 2 94 7" xfId="20870"/>
    <cellStyle name="Normal 32 2 2 95" xfId="20871"/>
    <cellStyle name="Normal 32 2 2 95 2" xfId="20872"/>
    <cellStyle name="Normal 32 2 2 95 2 2" xfId="20873"/>
    <cellStyle name="Normal 32 2 2 95 2 2 2" xfId="20874"/>
    <cellStyle name="Normal 32 2 2 95 2 3" xfId="20875"/>
    <cellStyle name="Normal 32 2 2 95 3" xfId="20876"/>
    <cellStyle name="Normal 32 2 2 95 3 2" xfId="20877"/>
    <cellStyle name="Normal 32 2 2 95 4" xfId="20878"/>
    <cellStyle name="Normal 32 2 2 95 5" xfId="20879"/>
    <cellStyle name="Normal 32 2 2 95 6" xfId="20880"/>
    <cellStyle name="Normal 32 2 2 95 7" xfId="20881"/>
    <cellStyle name="Normal 32 2 2 96" xfId="20882"/>
    <cellStyle name="Normal 32 2 2 96 2" xfId="20883"/>
    <cellStyle name="Normal 32 2 2 96 2 2" xfId="20884"/>
    <cellStyle name="Normal 32 2 2 96 2 2 2" xfId="20885"/>
    <cellStyle name="Normal 32 2 2 96 2 3" xfId="20886"/>
    <cellStyle name="Normal 32 2 2 96 3" xfId="20887"/>
    <cellStyle name="Normal 32 2 2 96 3 2" xfId="20888"/>
    <cellStyle name="Normal 32 2 2 96 4" xfId="20889"/>
    <cellStyle name="Normal 32 2 2 96 5" xfId="20890"/>
    <cellStyle name="Normal 32 2 2 96 6" xfId="20891"/>
    <cellStyle name="Normal 32 2 2 96 7" xfId="20892"/>
    <cellStyle name="Normal 32 2 2 97" xfId="20893"/>
    <cellStyle name="Normal 32 2 2 97 2" xfId="20894"/>
    <cellStyle name="Normal 32 2 2 97 2 2" xfId="20895"/>
    <cellStyle name="Normal 32 2 2 97 2 2 2" xfId="20896"/>
    <cellStyle name="Normal 32 2 2 97 2 3" xfId="20897"/>
    <cellStyle name="Normal 32 2 2 97 3" xfId="20898"/>
    <cellStyle name="Normal 32 2 2 97 3 2" xfId="20899"/>
    <cellStyle name="Normal 32 2 2 97 4" xfId="20900"/>
    <cellStyle name="Normal 32 2 2 97 5" xfId="20901"/>
    <cellStyle name="Normal 32 2 2 97 6" xfId="20902"/>
    <cellStyle name="Normal 32 2 2 97 7" xfId="20903"/>
    <cellStyle name="Normal 32 2 2 98" xfId="20904"/>
    <cellStyle name="Normal 32 2 2 98 2" xfId="20905"/>
    <cellStyle name="Normal 32 2 2 98 2 2" xfId="20906"/>
    <cellStyle name="Normal 32 2 2 98 3" xfId="20907"/>
    <cellStyle name="Normal 32 2 2 99" xfId="20908"/>
    <cellStyle name="Normal 32 2 2 99 2" xfId="20909"/>
    <cellStyle name="Normal 32 2 20" xfId="20910"/>
    <cellStyle name="Normal 32 2 20 2" xfId="20911"/>
    <cellStyle name="Normal 32 2 20 2 2" xfId="20912"/>
    <cellStyle name="Normal 32 2 20 2 2 2" xfId="20913"/>
    <cellStyle name="Normal 32 2 20 2 3" xfId="20914"/>
    <cellStyle name="Normal 32 2 20 3" xfId="20915"/>
    <cellStyle name="Normal 32 2 20 3 2" xfId="20916"/>
    <cellStyle name="Normal 32 2 20 4" xfId="20917"/>
    <cellStyle name="Normal 32 2 20 5" xfId="20918"/>
    <cellStyle name="Normal 32 2 20 6" xfId="20919"/>
    <cellStyle name="Normal 32 2 20 7" xfId="20920"/>
    <cellStyle name="Normal 32 2 21" xfId="20921"/>
    <cellStyle name="Normal 32 2 21 2" xfId="20922"/>
    <cellStyle name="Normal 32 2 21 2 2" xfId="20923"/>
    <cellStyle name="Normal 32 2 21 2 2 2" xfId="20924"/>
    <cellStyle name="Normal 32 2 21 2 3" xfId="20925"/>
    <cellStyle name="Normal 32 2 21 3" xfId="20926"/>
    <cellStyle name="Normal 32 2 21 3 2" xfId="20927"/>
    <cellStyle name="Normal 32 2 21 4" xfId="20928"/>
    <cellStyle name="Normal 32 2 21 5" xfId="20929"/>
    <cellStyle name="Normal 32 2 21 6" xfId="20930"/>
    <cellStyle name="Normal 32 2 21 7" xfId="20931"/>
    <cellStyle name="Normal 32 2 22" xfId="20932"/>
    <cellStyle name="Normal 32 2 22 2" xfId="20933"/>
    <cellStyle name="Normal 32 2 22 2 2" xfId="20934"/>
    <cellStyle name="Normal 32 2 22 2 2 2" xfId="20935"/>
    <cellStyle name="Normal 32 2 22 2 3" xfId="20936"/>
    <cellStyle name="Normal 32 2 22 3" xfId="20937"/>
    <cellStyle name="Normal 32 2 22 3 2" xfId="20938"/>
    <cellStyle name="Normal 32 2 22 4" xfId="20939"/>
    <cellStyle name="Normal 32 2 22 5" xfId="20940"/>
    <cellStyle name="Normal 32 2 22 6" xfId="20941"/>
    <cellStyle name="Normal 32 2 22 7" xfId="20942"/>
    <cellStyle name="Normal 32 2 23" xfId="20943"/>
    <cellStyle name="Normal 32 2 23 2" xfId="20944"/>
    <cellStyle name="Normal 32 2 23 2 2" xfId="20945"/>
    <cellStyle name="Normal 32 2 23 2 2 2" xfId="20946"/>
    <cellStyle name="Normal 32 2 23 2 3" xfId="20947"/>
    <cellStyle name="Normal 32 2 23 3" xfId="20948"/>
    <cellStyle name="Normal 32 2 23 3 2" xfId="20949"/>
    <cellStyle name="Normal 32 2 23 4" xfId="20950"/>
    <cellStyle name="Normal 32 2 23 5" xfId="20951"/>
    <cellStyle name="Normal 32 2 23 6" xfId="20952"/>
    <cellStyle name="Normal 32 2 23 7" xfId="20953"/>
    <cellStyle name="Normal 32 2 24" xfId="20954"/>
    <cellStyle name="Normal 32 2 24 2" xfId="20955"/>
    <cellStyle name="Normal 32 2 24 2 2" xfId="20956"/>
    <cellStyle name="Normal 32 2 24 2 2 2" xfId="20957"/>
    <cellStyle name="Normal 32 2 24 2 3" xfId="20958"/>
    <cellStyle name="Normal 32 2 24 3" xfId="20959"/>
    <cellStyle name="Normal 32 2 24 3 2" xfId="20960"/>
    <cellStyle name="Normal 32 2 24 4" xfId="20961"/>
    <cellStyle name="Normal 32 2 24 5" xfId="20962"/>
    <cellStyle name="Normal 32 2 24 6" xfId="20963"/>
    <cellStyle name="Normal 32 2 24 7" xfId="20964"/>
    <cellStyle name="Normal 32 2 25" xfId="20965"/>
    <cellStyle name="Normal 32 2 25 2" xfId="20966"/>
    <cellStyle name="Normal 32 2 25 2 2" xfId="20967"/>
    <cellStyle name="Normal 32 2 25 2 2 2" xfId="20968"/>
    <cellStyle name="Normal 32 2 25 2 3" xfId="20969"/>
    <cellStyle name="Normal 32 2 25 3" xfId="20970"/>
    <cellStyle name="Normal 32 2 25 3 2" xfId="20971"/>
    <cellStyle name="Normal 32 2 25 4" xfId="20972"/>
    <cellStyle name="Normal 32 2 25 5" xfId="20973"/>
    <cellStyle name="Normal 32 2 25 6" xfId="20974"/>
    <cellStyle name="Normal 32 2 25 7" xfId="20975"/>
    <cellStyle name="Normal 32 2 26" xfId="20976"/>
    <cellStyle name="Normal 32 2 26 2" xfId="20977"/>
    <cellStyle name="Normal 32 2 26 2 2" xfId="20978"/>
    <cellStyle name="Normal 32 2 26 2 2 2" xfId="20979"/>
    <cellStyle name="Normal 32 2 26 2 3" xfId="20980"/>
    <cellStyle name="Normal 32 2 26 3" xfId="20981"/>
    <cellStyle name="Normal 32 2 26 3 2" xfId="20982"/>
    <cellStyle name="Normal 32 2 26 4" xfId="20983"/>
    <cellStyle name="Normal 32 2 26 5" xfId="20984"/>
    <cellStyle name="Normal 32 2 26 6" xfId="20985"/>
    <cellStyle name="Normal 32 2 26 7" xfId="20986"/>
    <cellStyle name="Normal 32 2 27" xfId="20987"/>
    <cellStyle name="Normal 32 2 27 2" xfId="20988"/>
    <cellStyle name="Normal 32 2 27 2 2" xfId="20989"/>
    <cellStyle name="Normal 32 2 27 2 2 2" xfId="20990"/>
    <cellStyle name="Normal 32 2 27 2 3" xfId="20991"/>
    <cellStyle name="Normal 32 2 27 3" xfId="20992"/>
    <cellStyle name="Normal 32 2 27 3 2" xfId="20993"/>
    <cellStyle name="Normal 32 2 27 4" xfId="20994"/>
    <cellStyle name="Normal 32 2 27 5" xfId="20995"/>
    <cellStyle name="Normal 32 2 27 6" xfId="20996"/>
    <cellStyle name="Normal 32 2 27 7" xfId="20997"/>
    <cellStyle name="Normal 32 2 28" xfId="20998"/>
    <cellStyle name="Normal 32 2 28 2" xfId="20999"/>
    <cellStyle name="Normal 32 2 28 2 2" xfId="21000"/>
    <cellStyle name="Normal 32 2 28 2 2 2" xfId="21001"/>
    <cellStyle name="Normal 32 2 28 2 3" xfId="21002"/>
    <cellStyle name="Normal 32 2 28 3" xfId="21003"/>
    <cellStyle name="Normal 32 2 28 3 2" xfId="21004"/>
    <cellStyle name="Normal 32 2 28 4" xfId="21005"/>
    <cellStyle name="Normal 32 2 28 5" xfId="21006"/>
    <cellStyle name="Normal 32 2 28 6" xfId="21007"/>
    <cellStyle name="Normal 32 2 28 7" xfId="21008"/>
    <cellStyle name="Normal 32 2 29" xfId="21009"/>
    <cellStyle name="Normal 32 2 29 2" xfId="21010"/>
    <cellStyle name="Normal 32 2 29 2 2" xfId="21011"/>
    <cellStyle name="Normal 32 2 29 2 2 2" xfId="21012"/>
    <cellStyle name="Normal 32 2 29 2 3" xfId="21013"/>
    <cellStyle name="Normal 32 2 29 3" xfId="21014"/>
    <cellStyle name="Normal 32 2 29 3 2" xfId="21015"/>
    <cellStyle name="Normal 32 2 29 4" xfId="21016"/>
    <cellStyle name="Normal 32 2 29 5" xfId="21017"/>
    <cellStyle name="Normal 32 2 29 6" xfId="21018"/>
    <cellStyle name="Normal 32 2 29 7" xfId="21019"/>
    <cellStyle name="Normal 32 2 3" xfId="21020"/>
    <cellStyle name="Normal 32 2 3 10" xfId="21021"/>
    <cellStyle name="Normal 32 2 3 10 10" xfId="21022"/>
    <cellStyle name="Normal 32 2 3 10 10 2" xfId="21023"/>
    <cellStyle name="Normal 32 2 3 10 10 2 2" xfId="21024"/>
    <cellStyle name="Normal 32 2 3 10 10 2 2 2" xfId="21025"/>
    <cellStyle name="Normal 32 2 3 10 10 2 3" xfId="21026"/>
    <cellStyle name="Normal 32 2 3 10 10 3" xfId="21027"/>
    <cellStyle name="Normal 32 2 3 10 10 3 2" xfId="21028"/>
    <cellStyle name="Normal 32 2 3 10 10 4" xfId="21029"/>
    <cellStyle name="Normal 32 2 3 10 10 5" xfId="21030"/>
    <cellStyle name="Normal 32 2 3 10 10 6" xfId="21031"/>
    <cellStyle name="Normal 32 2 3 10 10 7" xfId="21032"/>
    <cellStyle name="Normal 32 2 3 10 11" xfId="21033"/>
    <cellStyle name="Normal 32 2 3 10 11 2" xfId="21034"/>
    <cellStyle name="Normal 32 2 3 10 11 2 2" xfId="21035"/>
    <cellStyle name="Normal 32 2 3 10 11 2 2 2" xfId="21036"/>
    <cellStyle name="Normal 32 2 3 10 11 2 3" xfId="21037"/>
    <cellStyle name="Normal 32 2 3 10 11 3" xfId="21038"/>
    <cellStyle name="Normal 32 2 3 10 11 3 2" xfId="21039"/>
    <cellStyle name="Normal 32 2 3 10 11 4" xfId="21040"/>
    <cellStyle name="Normal 32 2 3 10 11 5" xfId="21041"/>
    <cellStyle name="Normal 32 2 3 10 11 6" xfId="21042"/>
    <cellStyle name="Normal 32 2 3 10 11 7" xfId="21043"/>
    <cellStyle name="Normal 32 2 3 10 12" xfId="21044"/>
    <cellStyle name="Normal 32 2 3 10 12 2" xfId="21045"/>
    <cellStyle name="Normal 32 2 3 10 12 2 2" xfId="21046"/>
    <cellStyle name="Normal 32 2 3 10 12 2 2 2" xfId="21047"/>
    <cellStyle name="Normal 32 2 3 10 12 2 3" xfId="21048"/>
    <cellStyle name="Normal 32 2 3 10 12 3" xfId="21049"/>
    <cellStyle name="Normal 32 2 3 10 12 3 2" xfId="21050"/>
    <cellStyle name="Normal 32 2 3 10 12 4" xfId="21051"/>
    <cellStyle name="Normal 32 2 3 10 12 5" xfId="21052"/>
    <cellStyle name="Normal 32 2 3 10 12 6" xfId="21053"/>
    <cellStyle name="Normal 32 2 3 10 12 7" xfId="21054"/>
    <cellStyle name="Normal 32 2 3 10 13" xfId="21055"/>
    <cellStyle name="Normal 32 2 3 10 13 2" xfId="21056"/>
    <cellStyle name="Normal 32 2 3 10 13 2 2" xfId="21057"/>
    <cellStyle name="Normal 32 2 3 10 13 3" xfId="21058"/>
    <cellStyle name="Normal 32 2 3 10 14" xfId="21059"/>
    <cellStyle name="Normal 32 2 3 10 14 2" xfId="21060"/>
    <cellStyle name="Normal 32 2 3 10 15" xfId="21061"/>
    <cellStyle name="Normal 32 2 3 10 16" xfId="21062"/>
    <cellStyle name="Normal 32 2 3 10 17" xfId="21063"/>
    <cellStyle name="Normal 32 2 3 10 18" xfId="21064"/>
    <cellStyle name="Normal 32 2 3 10 2" xfId="21065"/>
    <cellStyle name="Normal 32 2 3 10 2 2" xfId="21066"/>
    <cellStyle name="Normal 32 2 3 10 2 2 2" xfId="21067"/>
    <cellStyle name="Normal 32 2 3 10 2 2 2 2" xfId="21068"/>
    <cellStyle name="Normal 32 2 3 10 2 2 3" xfId="21069"/>
    <cellStyle name="Normal 32 2 3 10 2 3" xfId="21070"/>
    <cellStyle name="Normal 32 2 3 10 2 3 2" xfId="21071"/>
    <cellStyle name="Normal 32 2 3 10 2 4" xfId="21072"/>
    <cellStyle name="Normal 32 2 3 10 2 5" xfId="21073"/>
    <cellStyle name="Normal 32 2 3 10 2 6" xfId="21074"/>
    <cellStyle name="Normal 32 2 3 10 2 7" xfId="21075"/>
    <cellStyle name="Normal 32 2 3 10 3" xfId="21076"/>
    <cellStyle name="Normal 32 2 3 10 3 2" xfId="21077"/>
    <cellStyle name="Normal 32 2 3 10 3 2 2" xfId="21078"/>
    <cellStyle name="Normal 32 2 3 10 3 2 2 2" xfId="21079"/>
    <cellStyle name="Normal 32 2 3 10 3 2 3" xfId="21080"/>
    <cellStyle name="Normal 32 2 3 10 3 3" xfId="21081"/>
    <cellStyle name="Normal 32 2 3 10 3 3 2" xfId="21082"/>
    <cellStyle name="Normal 32 2 3 10 3 4" xfId="21083"/>
    <cellStyle name="Normal 32 2 3 10 3 5" xfId="21084"/>
    <cellStyle name="Normal 32 2 3 10 3 6" xfId="21085"/>
    <cellStyle name="Normal 32 2 3 10 3 7" xfId="21086"/>
    <cellStyle name="Normal 32 2 3 10 4" xfId="21087"/>
    <cellStyle name="Normal 32 2 3 10 4 2" xfId="21088"/>
    <cellStyle name="Normal 32 2 3 10 4 2 2" xfId="21089"/>
    <cellStyle name="Normal 32 2 3 10 4 2 2 2" xfId="21090"/>
    <cellStyle name="Normal 32 2 3 10 4 2 3" xfId="21091"/>
    <cellStyle name="Normal 32 2 3 10 4 3" xfId="21092"/>
    <cellStyle name="Normal 32 2 3 10 4 3 2" xfId="21093"/>
    <cellStyle name="Normal 32 2 3 10 4 4" xfId="21094"/>
    <cellStyle name="Normal 32 2 3 10 4 5" xfId="21095"/>
    <cellStyle name="Normal 32 2 3 10 4 6" xfId="21096"/>
    <cellStyle name="Normal 32 2 3 10 4 7" xfId="21097"/>
    <cellStyle name="Normal 32 2 3 10 5" xfId="21098"/>
    <cellStyle name="Normal 32 2 3 10 5 2" xfId="21099"/>
    <cellStyle name="Normal 32 2 3 10 5 2 2" xfId="21100"/>
    <cellStyle name="Normal 32 2 3 10 5 2 2 2" xfId="21101"/>
    <cellStyle name="Normal 32 2 3 10 5 2 3" xfId="21102"/>
    <cellStyle name="Normal 32 2 3 10 5 3" xfId="21103"/>
    <cellStyle name="Normal 32 2 3 10 5 3 2" xfId="21104"/>
    <cellStyle name="Normal 32 2 3 10 5 4" xfId="21105"/>
    <cellStyle name="Normal 32 2 3 10 5 5" xfId="21106"/>
    <cellStyle name="Normal 32 2 3 10 5 6" xfId="21107"/>
    <cellStyle name="Normal 32 2 3 10 5 7" xfId="21108"/>
    <cellStyle name="Normal 32 2 3 10 6" xfId="21109"/>
    <cellStyle name="Normal 32 2 3 10 6 2" xfId="21110"/>
    <cellStyle name="Normal 32 2 3 10 6 2 2" xfId="21111"/>
    <cellStyle name="Normal 32 2 3 10 6 2 2 2" xfId="21112"/>
    <cellStyle name="Normal 32 2 3 10 6 2 3" xfId="21113"/>
    <cellStyle name="Normal 32 2 3 10 6 3" xfId="21114"/>
    <cellStyle name="Normal 32 2 3 10 6 3 2" xfId="21115"/>
    <cellStyle name="Normal 32 2 3 10 6 4" xfId="21116"/>
    <cellStyle name="Normal 32 2 3 10 6 5" xfId="21117"/>
    <cellStyle name="Normal 32 2 3 10 6 6" xfId="21118"/>
    <cellStyle name="Normal 32 2 3 10 6 7" xfId="21119"/>
    <cellStyle name="Normal 32 2 3 10 7" xfId="21120"/>
    <cellStyle name="Normal 32 2 3 10 7 2" xfId="21121"/>
    <cellStyle name="Normal 32 2 3 10 7 2 2" xfId="21122"/>
    <cellStyle name="Normal 32 2 3 10 7 2 2 2" xfId="21123"/>
    <cellStyle name="Normal 32 2 3 10 7 2 3" xfId="21124"/>
    <cellStyle name="Normal 32 2 3 10 7 3" xfId="21125"/>
    <cellStyle name="Normal 32 2 3 10 7 3 2" xfId="21126"/>
    <cellStyle name="Normal 32 2 3 10 7 4" xfId="21127"/>
    <cellStyle name="Normal 32 2 3 10 7 5" xfId="21128"/>
    <cellStyle name="Normal 32 2 3 10 7 6" xfId="21129"/>
    <cellStyle name="Normal 32 2 3 10 7 7" xfId="21130"/>
    <cellStyle name="Normal 32 2 3 10 8" xfId="21131"/>
    <cellStyle name="Normal 32 2 3 10 8 2" xfId="21132"/>
    <cellStyle name="Normal 32 2 3 10 8 2 2" xfId="21133"/>
    <cellStyle name="Normal 32 2 3 10 8 2 2 2" xfId="21134"/>
    <cellStyle name="Normal 32 2 3 10 8 2 3" xfId="21135"/>
    <cellStyle name="Normal 32 2 3 10 8 3" xfId="21136"/>
    <cellStyle name="Normal 32 2 3 10 8 3 2" xfId="21137"/>
    <cellStyle name="Normal 32 2 3 10 8 4" xfId="21138"/>
    <cellStyle name="Normal 32 2 3 10 8 5" xfId="21139"/>
    <cellStyle name="Normal 32 2 3 10 8 6" xfId="21140"/>
    <cellStyle name="Normal 32 2 3 10 8 7" xfId="21141"/>
    <cellStyle name="Normal 32 2 3 10 9" xfId="21142"/>
    <cellStyle name="Normal 32 2 3 10 9 2" xfId="21143"/>
    <cellStyle name="Normal 32 2 3 10 9 2 2" xfId="21144"/>
    <cellStyle name="Normal 32 2 3 10 9 2 2 2" xfId="21145"/>
    <cellStyle name="Normal 32 2 3 10 9 2 3" xfId="21146"/>
    <cellStyle name="Normal 32 2 3 10 9 3" xfId="21147"/>
    <cellStyle name="Normal 32 2 3 10 9 3 2" xfId="21148"/>
    <cellStyle name="Normal 32 2 3 10 9 4" xfId="21149"/>
    <cellStyle name="Normal 32 2 3 10 9 5" xfId="21150"/>
    <cellStyle name="Normal 32 2 3 10 9 6" xfId="21151"/>
    <cellStyle name="Normal 32 2 3 10 9 7" xfId="21152"/>
    <cellStyle name="Normal 32 2 3 100" xfId="21153"/>
    <cellStyle name="Normal 32 2 3 101" xfId="21154"/>
    <cellStyle name="Normal 32 2 3 102" xfId="21155"/>
    <cellStyle name="Normal 32 2 3 103" xfId="21156"/>
    <cellStyle name="Normal 32 2 3 11" xfId="21157"/>
    <cellStyle name="Normal 32 2 3 11 10" xfId="21158"/>
    <cellStyle name="Normal 32 2 3 11 10 2" xfId="21159"/>
    <cellStyle name="Normal 32 2 3 11 10 2 2" xfId="21160"/>
    <cellStyle name="Normal 32 2 3 11 10 2 2 2" xfId="21161"/>
    <cellStyle name="Normal 32 2 3 11 10 2 3" xfId="21162"/>
    <cellStyle name="Normal 32 2 3 11 10 3" xfId="21163"/>
    <cellStyle name="Normal 32 2 3 11 10 3 2" xfId="21164"/>
    <cellStyle name="Normal 32 2 3 11 10 4" xfId="21165"/>
    <cellStyle name="Normal 32 2 3 11 10 5" xfId="21166"/>
    <cellStyle name="Normal 32 2 3 11 10 6" xfId="21167"/>
    <cellStyle name="Normal 32 2 3 11 10 7" xfId="21168"/>
    <cellStyle name="Normal 32 2 3 11 11" xfId="21169"/>
    <cellStyle name="Normal 32 2 3 11 11 2" xfId="21170"/>
    <cellStyle name="Normal 32 2 3 11 11 2 2" xfId="21171"/>
    <cellStyle name="Normal 32 2 3 11 11 2 2 2" xfId="21172"/>
    <cellStyle name="Normal 32 2 3 11 11 2 3" xfId="21173"/>
    <cellStyle name="Normal 32 2 3 11 11 3" xfId="21174"/>
    <cellStyle name="Normal 32 2 3 11 11 3 2" xfId="21175"/>
    <cellStyle name="Normal 32 2 3 11 11 4" xfId="21176"/>
    <cellStyle name="Normal 32 2 3 11 11 5" xfId="21177"/>
    <cellStyle name="Normal 32 2 3 11 11 6" xfId="21178"/>
    <cellStyle name="Normal 32 2 3 11 11 7" xfId="21179"/>
    <cellStyle name="Normal 32 2 3 11 12" xfId="21180"/>
    <cellStyle name="Normal 32 2 3 11 12 2" xfId="21181"/>
    <cellStyle name="Normal 32 2 3 11 12 2 2" xfId="21182"/>
    <cellStyle name="Normal 32 2 3 11 12 2 2 2" xfId="21183"/>
    <cellStyle name="Normal 32 2 3 11 12 2 3" xfId="21184"/>
    <cellStyle name="Normal 32 2 3 11 12 3" xfId="21185"/>
    <cellStyle name="Normal 32 2 3 11 12 3 2" xfId="21186"/>
    <cellStyle name="Normal 32 2 3 11 12 4" xfId="21187"/>
    <cellStyle name="Normal 32 2 3 11 12 5" xfId="21188"/>
    <cellStyle name="Normal 32 2 3 11 12 6" xfId="21189"/>
    <cellStyle name="Normal 32 2 3 11 12 7" xfId="21190"/>
    <cellStyle name="Normal 32 2 3 11 13" xfId="21191"/>
    <cellStyle name="Normal 32 2 3 11 13 2" xfId="21192"/>
    <cellStyle name="Normal 32 2 3 11 13 2 2" xfId="21193"/>
    <cellStyle name="Normal 32 2 3 11 13 3" xfId="21194"/>
    <cellStyle name="Normal 32 2 3 11 14" xfId="21195"/>
    <cellStyle name="Normal 32 2 3 11 14 2" xfId="21196"/>
    <cellStyle name="Normal 32 2 3 11 15" xfId="21197"/>
    <cellStyle name="Normal 32 2 3 11 16" xfId="21198"/>
    <cellStyle name="Normal 32 2 3 11 17" xfId="21199"/>
    <cellStyle name="Normal 32 2 3 11 18" xfId="21200"/>
    <cellStyle name="Normal 32 2 3 11 2" xfId="21201"/>
    <cellStyle name="Normal 32 2 3 11 2 2" xfId="21202"/>
    <cellStyle name="Normal 32 2 3 11 2 2 2" xfId="21203"/>
    <cellStyle name="Normal 32 2 3 11 2 2 2 2" xfId="21204"/>
    <cellStyle name="Normal 32 2 3 11 2 2 3" xfId="21205"/>
    <cellStyle name="Normal 32 2 3 11 2 3" xfId="21206"/>
    <cellStyle name="Normal 32 2 3 11 2 3 2" xfId="21207"/>
    <cellStyle name="Normal 32 2 3 11 2 4" xfId="21208"/>
    <cellStyle name="Normal 32 2 3 11 2 5" xfId="21209"/>
    <cellStyle name="Normal 32 2 3 11 2 6" xfId="21210"/>
    <cellStyle name="Normal 32 2 3 11 2 7" xfId="21211"/>
    <cellStyle name="Normal 32 2 3 11 3" xfId="21212"/>
    <cellStyle name="Normal 32 2 3 11 3 2" xfId="21213"/>
    <cellStyle name="Normal 32 2 3 11 3 2 2" xfId="21214"/>
    <cellStyle name="Normal 32 2 3 11 3 2 2 2" xfId="21215"/>
    <cellStyle name="Normal 32 2 3 11 3 2 3" xfId="21216"/>
    <cellStyle name="Normal 32 2 3 11 3 3" xfId="21217"/>
    <cellStyle name="Normal 32 2 3 11 3 3 2" xfId="21218"/>
    <cellStyle name="Normal 32 2 3 11 3 4" xfId="21219"/>
    <cellStyle name="Normal 32 2 3 11 3 5" xfId="21220"/>
    <cellStyle name="Normal 32 2 3 11 3 6" xfId="21221"/>
    <cellStyle name="Normal 32 2 3 11 3 7" xfId="21222"/>
    <cellStyle name="Normal 32 2 3 11 4" xfId="21223"/>
    <cellStyle name="Normal 32 2 3 11 4 2" xfId="21224"/>
    <cellStyle name="Normal 32 2 3 11 4 2 2" xfId="21225"/>
    <cellStyle name="Normal 32 2 3 11 4 2 2 2" xfId="21226"/>
    <cellStyle name="Normal 32 2 3 11 4 2 3" xfId="21227"/>
    <cellStyle name="Normal 32 2 3 11 4 3" xfId="21228"/>
    <cellStyle name="Normal 32 2 3 11 4 3 2" xfId="21229"/>
    <cellStyle name="Normal 32 2 3 11 4 4" xfId="21230"/>
    <cellStyle name="Normal 32 2 3 11 4 5" xfId="21231"/>
    <cellStyle name="Normal 32 2 3 11 4 6" xfId="21232"/>
    <cellStyle name="Normal 32 2 3 11 4 7" xfId="21233"/>
    <cellStyle name="Normal 32 2 3 11 5" xfId="21234"/>
    <cellStyle name="Normal 32 2 3 11 5 2" xfId="21235"/>
    <cellStyle name="Normal 32 2 3 11 5 2 2" xfId="21236"/>
    <cellStyle name="Normal 32 2 3 11 5 2 2 2" xfId="21237"/>
    <cellStyle name="Normal 32 2 3 11 5 2 3" xfId="21238"/>
    <cellStyle name="Normal 32 2 3 11 5 3" xfId="21239"/>
    <cellStyle name="Normal 32 2 3 11 5 3 2" xfId="21240"/>
    <cellStyle name="Normal 32 2 3 11 5 4" xfId="21241"/>
    <cellStyle name="Normal 32 2 3 11 5 5" xfId="21242"/>
    <cellStyle name="Normal 32 2 3 11 5 6" xfId="21243"/>
    <cellStyle name="Normal 32 2 3 11 5 7" xfId="21244"/>
    <cellStyle name="Normal 32 2 3 11 6" xfId="21245"/>
    <cellStyle name="Normal 32 2 3 11 6 2" xfId="21246"/>
    <cellStyle name="Normal 32 2 3 11 6 2 2" xfId="21247"/>
    <cellStyle name="Normal 32 2 3 11 6 2 2 2" xfId="21248"/>
    <cellStyle name="Normal 32 2 3 11 6 2 3" xfId="21249"/>
    <cellStyle name="Normal 32 2 3 11 6 3" xfId="21250"/>
    <cellStyle name="Normal 32 2 3 11 6 3 2" xfId="21251"/>
    <cellStyle name="Normal 32 2 3 11 6 4" xfId="21252"/>
    <cellStyle name="Normal 32 2 3 11 6 5" xfId="21253"/>
    <cellStyle name="Normal 32 2 3 11 6 6" xfId="21254"/>
    <cellStyle name="Normal 32 2 3 11 6 7" xfId="21255"/>
    <cellStyle name="Normal 32 2 3 11 7" xfId="21256"/>
    <cellStyle name="Normal 32 2 3 11 7 2" xfId="21257"/>
    <cellStyle name="Normal 32 2 3 11 7 2 2" xfId="21258"/>
    <cellStyle name="Normal 32 2 3 11 7 2 2 2" xfId="21259"/>
    <cellStyle name="Normal 32 2 3 11 7 2 3" xfId="21260"/>
    <cellStyle name="Normal 32 2 3 11 7 3" xfId="21261"/>
    <cellStyle name="Normal 32 2 3 11 7 3 2" xfId="21262"/>
    <cellStyle name="Normal 32 2 3 11 7 4" xfId="21263"/>
    <cellStyle name="Normal 32 2 3 11 7 5" xfId="21264"/>
    <cellStyle name="Normal 32 2 3 11 7 6" xfId="21265"/>
    <cellStyle name="Normal 32 2 3 11 7 7" xfId="21266"/>
    <cellStyle name="Normal 32 2 3 11 8" xfId="21267"/>
    <cellStyle name="Normal 32 2 3 11 8 2" xfId="21268"/>
    <cellStyle name="Normal 32 2 3 11 8 2 2" xfId="21269"/>
    <cellStyle name="Normal 32 2 3 11 8 2 2 2" xfId="21270"/>
    <cellStyle name="Normal 32 2 3 11 8 2 3" xfId="21271"/>
    <cellStyle name="Normal 32 2 3 11 8 3" xfId="21272"/>
    <cellStyle name="Normal 32 2 3 11 8 3 2" xfId="21273"/>
    <cellStyle name="Normal 32 2 3 11 8 4" xfId="21274"/>
    <cellStyle name="Normal 32 2 3 11 8 5" xfId="21275"/>
    <cellStyle name="Normal 32 2 3 11 8 6" xfId="21276"/>
    <cellStyle name="Normal 32 2 3 11 8 7" xfId="21277"/>
    <cellStyle name="Normal 32 2 3 11 9" xfId="21278"/>
    <cellStyle name="Normal 32 2 3 11 9 2" xfId="21279"/>
    <cellStyle name="Normal 32 2 3 11 9 2 2" xfId="21280"/>
    <cellStyle name="Normal 32 2 3 11 9 2 2 2" xfId="21281"/>
    <cellStyle name="Normal 32 2 3 11 9 2 3" xfId="21282"/>
    <cellStyle name="Normal 32 2 3 11 9 3" xfId="21283"/>
    <cellStyle name="Normal 32 2 3 11 9 3 2" xfId="21284"/>
    <cellStyle name="Normal 32 2 3 11 9 4" xfId="21285"/>
    <cellStyle name="Normal 32 2 3 11 9 5" xfId="21286"/>
    <cellStyle name="Normal 32 2 3 11 9 6" xfId="21287"/>
    <cellStyle name="Normal 32 2 3 11 9 7" xfId="21288"/>
    <cellStyle name="Normal 32 2 3 12" xfId="21289"/>
    <cellStyle name="Normal 32 2 3 12 2" xfId="21290"/>
    <cellStyle name="Normal 32 2 3 12 2 2" xfId="21291"/>
    <cellStyle name="Normal 32 2 3 12 2 2 2" xfId="21292"/>
    <cellStyle name="Normal 32 2 3 12 2 3" xfId="21293"/>
    <cellStyle name="Normal 32 2 3 12 3" xfId="21294"/>
    <cellStyle name="Normal 32 2 3 12 3 2" xfId="21295"/>
    <cellStyle name="Normal 32 2 3 12 4" xfId="21296"/>
    <cellStyle name="Normal 32 2 3 12 5" xfId="21297"/>
    <cellStyle name="Normal 32 2 3 12 6" xfId="21298"/>
    <cellStyle name="Normal 32 2 3 12 7" xfId="21299"/>
    <cellStyle name="Normal 32 2 3 13" xfId="21300"/>
    <cellStyle name="Normal 32 2 3 13 2" xfId="21301"/>
    <cellStyle name="Normal 32 2 3 13 2 2" xfId="21302"/>
    <cellStyle name="Normal 32 2 3 13 2 2 2" xfId="21303"/>
    <cellStyle name="Normal 32 2 3 13 2 3" xfId="21304"/>
    <cellStyle name="Normal 32 2 3 13 3" xfId="21305"/>
    <cellStyle name="Normal 32 2 3 13 3 2" xfId="21306"/>
    <cellStyle name="Normal 32 2 3 13 4" xfId="21307"/>
    <cellStyle name="Normal 32 2 3 13 5" xfId="21308"/>
    <cellStyle name="Normal 32 2 3 13 6" xfId="21309"/>
    <cellStyle name="Normal 32 2 3 13 7" xfId="21310"/>
    <cellStyle name="Normal 32 2 3 14" xfId="21311"/>
    <cellStyle name="Normal 32 2 3 14 2" xfId="21312"/>
    <cellStyle name="Normal 32 2 3 14 2 2" xfId="21313"/>
    <cellStyle name="Normal 32 2 3 14 2 2 2" xfId="21314"/>
    <cellStyle name="Normal 32 2 3 14 2 3" xfId="21315"/>
    <cellStyle name="Normal 32 2 3 14 3" xfId="21316"/>
    <cellStyle name="Normal 32 2 3 14 3 2" xfId="21317"/>
    <cellStyle name="Normal 32 2 3 14 4" xfId="21318"/>
    <cellStyle name="Normal 32 2 3 14 5" xfId="21319"/>
    <cellStyle name="Normal 32 2 3 14 6" xfId="21320"/>
    <cellStyle name="Normal 32 2 3 14 7" xfId="21321"/>
    <cellStyle name="Normal 32 2 3 15" xfId="21322"/>
    <cellStyle name="Normal 32 2 3 15 2" xfId="21323"/>
    <cellStyle name="Normal 32 2 3 15 2 2" xfId="21324"/>
    <cellStyle name="Normal 32 2 3 15 2 2 2" xfId="21325"/>
    <cellStyle name="Normal 32 2 3 15 2 3" xfId="21326"/>
    <cellStyle name="Normal 32 2 3 15 3" xfId="21327"/>
    <cellStyle name="Normal 32 2 3 15 3 2" xfId="21328"/>
    <cellStyle name="Normal 32 2 3 15 4" xfId="21329"/>
    <cellStyle name="Normal 32 2 3 15 5" xfId="21330"/>
    <cellStyle name="Normal 32 2 3 15 6" xfId="21331"/>
    <cellStyle name="Normal 32 2 3 15 7" xfId="21332"/>
    <cellStyle name="Normal 32 2 3 16" xfId="21333"/>
    <cellStyle name="Normal 32 2 3 16 2" xfId="21334"/>
    <cellStyle name="Normal 32 2 3 16 2 2" xfId="21335"/>
    <cellStyle name="Normal 32 2 3 16 2 2 2" xfId="21336"/>
    <cellStyle name="Normal 32 2 3 16 2 3" xfId="21337"/>
    <cellStyle name="Normal 32 2 3 16 3" xfId="21338"/>
    <cellStyle name="Normal 32 2 3 16 3 2" xfId="21339"/>
    <cellStyle name="Normal 32 2 3 16 4" xfId="21340"/>
    <cellStyle name="Normal 32 2 3 16 5" xfId="21341"/>
    <cellStyle name="Normal 32 2 3 16 6" xfId="21342"/>
    <cellStyle name="Normal 32 2 3 16 7" xfId="21343"/>
    <cellStyle name="Normal 32 2 3 17" xfId="21344"/>
    <cellStyle name="Normal 32 2 3 17 2" xfId="21345"/>
    <cellStyle name="Normal 32 2 3 17 2 2" xfId="21346"/>
    <cellStyle name="Normal 32 2 3 17 2 2 2" xfId="21347"/>
    <cellStyle name="Normal 32 2 3 17 2 3" xfId="21348"/>
    <cellStyle name="Normal 32 2 3 17 3" xfId="21349"/>
    <cellStyle name="Normal 32 2 3 17 3 2" xfId="21350"/>
    <cellStyle name="Normal 32 2 3 17 4" xfId="21351"/>
    <cellStyle name="Normal 32 2 3 17 5" xfId="21352"/>
    <cellStyle name="Normal 32 2 3 17 6" xfId="21353"/>
    <cellStyle name="Normal 32 2 3 17 7" xfId="21354"/>
    <cellStyle name="Normal 32 2 3 18" xfId="21355"/>
    <cellStyle name="Normal 32 2 3 18 2" xfId="21356"/>
    <cellStyle name="Normal 32 2 3 18 2 2" xfId="21357"/>
    <cellStyle name="Normal 32 2 3 18 2 2 2" xfId="21358"/>
    <cellStyle name="Normal 32 2 3 18 2 3" xfId="21359"/>
    <cellStyle name="Normal 32 2 3 18 3" xfId="21360"/>
    <cellStyle name="Normal 32 2 3 18 3 2" xfId="21361"/>
    <cellStyle name="Normal 32 2 3 18 4" xfId="21362"/>
    <cellStyle name="Normal 32 2 3 18 5" xfId="21363"/>
    <cellStyle name="Normal 32 2 3 18 6" xfId="21364"/>
    <cellStyle name="Normal 32 2 3 18 7" xfId="21365"/>
    <cellStyle name="Normal 32 2 3 19" xfId="21366"/>
    <cellStyle name="Normal 32 2 3 19 2" xfId="21367"/>
    <cellStyle name="Normal 32 2 3 19 2 2" xfId="21368"/>
    <cellStyle name="Normal 32 2 3 19 2 2 2" xfId="21369"/>
    <cellStyle name="Normal 32 2 3 19 2 3" xfId="21370"/>
    <cellStyle name="Normal 32 2 3 19 3" xfId="21371"/>
    <cellStyle name="Normal 32 2 3 19 3 2" xfId="21372"/>
    <cellStyle name="Normal 32 2 3 19 4" xfId="21373"/>
    <cellStyle name="Normal 32 2 3 19 5" xfId="21374"/>
    <cellStyle name="Normal 32 2 3 19 6" xfId="21375"/>
    <cellStyle name="Normal 32 2 3 19 7" xfId="21376"/>
    <cellStyle name="Normal 32 2 3 2" xfId="21377"/>
    <cellStyle name="Normal 32 2 3 2 10" xfId="21378"/>
    <cellStyle name="Normal 32 2 3 2 11" xfId="21379"/>
    <cellStyle name="Normal 32 2 3 2 12" xfId="21380"/>
    <cellStyle name="Normal 32 2 3 2 13" xfId="21381"/>
    <cellStyle name="Normal 32 2 3 2 2" xfId="21382"/>
    <cellStyle name="Normal 32 2 3 2 2 2" xfId="21383"/>
    <cellStyle name="Normal 32 2 3 2 2 2 2" xfId="21384"/>
    <cellStyle name="Normal 32 2 3 2 2 2 3" xfId="21385"/>
    <cellStyle name="Normal 32 2 3 2 2 3" xfId="21386"/>
    <cellStyle name="Normal 32 2 3 2 2 3 2" xfId="21387"/>
    <cellStyle name="Normal 32 2 3 2 2 3 2 2" xfId="21388"/>
    <cellStyle name="Normal 32 2 3 2 2 3 3" xfId="21389"/>
    <cellStyle name="Normal 32 2 3 2 2 4" xfId="21390"/>
    <cellStyle name="Normal 32 2 3 2 2 4 2" xfId="21391"/>
    <cellStyle name="Normal 32 2 3 2 2 5" xfId="21392"/>
    <cellStyle name="Normal 32 2 3 2 2 6" xfId="21393"/>
    <cellStyle name="Normal 32 2 3 2 2 7" xfId="21394"/>
    <cellStyle name="Normal 32 2 3 2 2 8" xfId="21395"/>
    <cellStyle name="Normal 32 2 3 2 3" xfId="21396"/>
    <cellStyle name="Normal 32 2 3 2 4" xfId="21397"/>
    <cellStyle name="Normal 32 2 3 2 5" xfId="21398"/>
    <cellStyle name="Normal 32 2 3 2 6" xfId="21399"/>
    <cellStyle name="Normal 32 2 3 2 7" xfId="21400"/>
    <cellStyle name="Normal 32 2 3 2 8" xfId="21401"/>
    <cellStyle name="Normal 32 2 3 2 9" xfId="21402"/>
    <cellStyle name="Normal 32 2 3 20" xfId="21403"/>
    <cellStyle name="Normal 32 2 3 20 2" xfId="21404"/>
    <cellStyle name="Normal 32 2 3 20 2 2" xfId="21405"/>
    <cellStyle name="Normal 32 2 3 20 2 2 2" xfId="21406"/>
    <cellStyle name="Normal 32 2 3 20 2 3" xfId="21407"/>
    <cellStyle name="Normal 32 2 3 20 3" xfId="21408"/>
    <cellStyle name="Normal 32 2 3 20 3 2" xfId="21409"/>
    <cellStyle name="Normal 32 2 3 20 4" xfId="21410"/>
    <cellStyle name="Normal 32 2 3 20 5" xfId="21411"/>
    <cellStyle name="Normal 32 2 3 20 6" xfId="21412"/>
    <cellStyle name="Normal 32 2 3 20 7" xfId="21413"/>
    <cellStyle name="Normal 32 2 3 21" xfId="21414"/>
    <cellStyle name="Normal 32 2 3 21 2" xfId="21415"/>
    <cellStyle name="Normal 32 2 3 21 2 2" xfId="21416"/>
    <cellStyle name="Normal 32 2 3 21 2 2 2" xfId="21417"/>
    <cellStyle name="Normal 32 2 3 21 2 3" xfId="21418"/>
    <cellStyle name="Normal 32 2 3 21 3" xfId="21419"/>
    <cellStyle name="Normal 32 2 3 21 3 2" xfId="21420"/>
    <cellStyle name="Normal 32 2 3 21 4" xfId="21421"/>
    <cellStyle name="Normal 32 2 3 21 5" xfId="21422"/>
    <cellStyle name="Normal 32 2 3 21 6" xfId="21423"/>
    <cellStyle name="Normal 32 2 3 21 7" xfId="21424"/>
    <cellStyle name="Normal 32 2 3 22" xfId="21425"/>
    <cellStyle name="Normal 32 2 3 22 2" xfId="21426"/>
    <cellStyle name="Normal 32 2 3 22 2 2" xfId="21427"/>
    <cellStyle name="Normal 32 2 3 22 2 2 2" xfId="21428"/>
    <cellStyle name="Normal 32 2 3 22 2 3" xfId="21429"/>
    <cellStyle name="Normal 32 2 3 22 3" xfId="21430"/>
    <cellStyle name="Normal 32 2 3 22 3 2" xfId="21431"/>
    <cellStyle name="Normal 32 2 3 22 4" xfId="21432"/>
    <cellStyle name="Normal 32 2 3 22 5" xfId="21433"/>
    <cellStyle name="Normal 32 2 3 22 6" xfId="21434"/>
    <cellStyle name="Normal 32 2 3 22 7" xfId="21435"/>
    <cellStyle name="Normal 32 2 3 23" xfId="21436"/>
    <cellStyle name="Normal 32 2 3 23 2" xfId="21437"/>
    <cellStyle name="Normal 32 2 3 23 2 2" xfId="21438"/>
    <cellStyle name="Normal 32 2 3 23 2 2 2" xfId="21439"/>
    <cellStyle name="Normal 32 2 3 23 2 3" xfId="21440"/>
    <cellStyle name="Normal 32 2 3 23 3" xfId="21441"/>
    <cellStyle name="Normal 32 2 3 23 3 2" xfId="21442"/>
    <cellStyle name="Normal 32 2 3 23 4" xfId="21443"/>
    <cellStyle name="Normal 32 2 3 23 5" xfId="21444"/>
    <cellStyle name="Normal 32 2 3 23 6" xfId="21445"/>
    <cellStyle name="Normal 32 2 3 23 7" xfId="21446"/>
    <cellStyle name="Normal 32 2 3 24" xfId="21447"/>
    <cellStyle name="Normal 32 2 3 24 2" xfId="21448"/>
    <cellStyle name="Normal 32 2 3 24 2 2" xfId="21449"/>
    <cellStyle name="Normal 32 2 3 24 2 2 2" xfId="21450"/>
    <cellStyle name="Normal 32 2 3 24 2 3" xfId="21451"/>
    <cellStyle name="Normal 32 2 3 24 3" xfId="21452"/>
    <cellStyle name="Normal 32 2 3 24 3 2" xfId="21453"/>
    <cellStyle name="Normal 32 2 3 24 4" xfId="21454"/>
    <cellStyle name="Normal 32 2 3 24 5" xfId="21455"/>
    <cellStyle name="Normal 32 2 3 24 6" xfId="21456"/>
    <cellStyle name="Normal 32 2 3 24 7" xfId="21457"/>
    <cellStyle name="Normal 32 2 3 25" xfId="21458"/>
    <cellStyle name="Normal 32 2 3 25 2" xfId="21459"/>
    <cellStyle name="Normal 32 2 3 25 2 2" xfId="21460"/>
    <cellStyle name="Normal 32 2 3 25 2 2 2" xfId="21461"/>
    <cellStyle name="Normal 32 2 3 25 2 3" xfId="21462"/>
    <cellStyle name="Normal 32 2 3 25 3" xfId="21463"/>
    <cellStyle name="Normal 32 2 3 25 3 2" xfId="21464"/>
    <cellStyle name="Normal 32 2 3 25 4" xfId="21465"/>
    <cellStyle name="Normal 32 2 3 25 5" xfId="21466"/>
    <cellStyle name="Normal 32 2 3 25 6" xfId="21467"/>
    <cellStyle name="Normal 32 2 3 25 7" xfId="21468"/>
    <cellStyle name="Normal 32 2 3 26" xfId="21469"/>
    <cellStyle name="Normal 32 2 3 26 2" xfId="21470"/>
    <cellStyle name="Normal 32 2 3 26 2 2" xfId="21471"/>
    <cellStyle name="Normal 32 2 3 26 2 2 2" xfId="21472"/>
    <cellStyle name="Normal 32 2 3 26 2 3" xfId="21473"/>
    <cellStyle name="Normal 32 2 3 26 3" xfId="21474"/>
    <cellStyle name="Normal 32 2 3 26 3 2" xfId="21475"/>
    <cellStyle name="Normal 32 2 3 26 4" xfId="21476"/>
    <cellStyle name="Normal 32 2 3 26 5" xfId="21477"/>
    <cellStyle name="Normal 32 2 3 26 6" xfId="21478"/>
    <cellStyle name="Normal 32 2 3 26 7" xfId="21479"/>
    <cellStyle name="Normal 32 2 3 27" xfId="21480"/>
    <cellStyle name="Normal 32 2 3 27 2" xfId="21481"/>
    <cellStyle name="Normal 32 2 3 27 2 2" xfId="21482"/>
    <cellStyle name="Normal 32 2 3 27 2 2 2" xfId="21483"/>
    <cellStyle name="Normal 32 2 3 27 2 3" xfId="21484"/>
    <cellStyle name="Normal 32 2 3 27 3" xfId="21485"/>
    <cellStyle name="Normal 32 2 3 27 3 2" xfId="21486"/>
    <cellStyle name="Normal 32 2 3 27 4" xfId="21487"/>
    <cellStyle name="Normal 32 2 3 27 5" xfId="21488"/>
    <cellStyle name="Normal 32 2 3 27 6" xfId="21489"/>
    <cellStyle name="Normal 32 2 3 27 7" xfId="21490"/>
    <cellStyle name="Normal 32 2 3 28" xfId="21491"/>
    <cellStyle name="Normal 32 2 3 28 2" xfId="21492"/>
    <cellStyle name="Normal 32 2 3 28 2 2" xfId="21493"/>
    <cellStyle name="Normal 32 2 3 28 2 2 2" xfId="21494"/>
    <cellStyle name="Normal 32 2 3 28 2 3" xfId="21495"/>
    <cellStyle name="Normal 32 2 3 28 3" xfId="21496"/>
    <cellStyle name="Normal 32 2 3 28 3 2" xfId="21497"/>
    <cellStyle name="Normal 32 2 3 28 4" xfId="21498"/>
    <cellStyle name="Normal 32 2 3 28 5" xfId="21499"/>
    <cellStyle name="Normal 32 2 3 28 6" xfId="21500"/>
    <cellStyle name="Normal 32 2 3 28 7" xfId="21501"/>
    <cellStyle name="Normal 32 2 3 29" xfId="21502"/>
    <cellStyle name="Normal 32 2 3 29 2" xfId="21503"/>
    <cellStyle name="Normal 32 2 3 29 2 2" xfId="21504"/>
    <cellStyle name="Normal 32 2 3 29 2 2 2" xfId="21505"/>
    <cellStyle name="Normal 32 2 3 29 2 3" xfId="21506"/>
    <cellStyle name="Normal 32 2 3 29 3" xfId="21507"/>
    <cellStyle name="Normal 32 2 3 29 3 2" xfId="21508"/>
    <cellStyle name="Normal 32 2 3 29 4" xfId="21509"/>
    <cellStyle name="Normal 32 2 3 29 5" xfId="21510"/>
    <cellStyle name="Normal 32 2 3 29 6" xfId="21511"/>
    <cellStyle name="Normal 32 2 3 29 7" xfId="21512"/>
    <cellStyle name="Normal 32 2 3 3" xfId="21513"/>
    <cellStyle name="Normal 32 2 3 3 10" xfId="21514"/>
    <cellStyle name="Normal 32 2 3 3 11" xfId="21515"/>
    <cellStyle name="Normal 32 2 3 3 12" xfId="21516"/>
    <cellStyle name="Normal 32 2 3 3 2" xfId="21517"/>
    <cellStyle name="Normal 32 2 3 3 2 2" xfId="21518"/>
    <cellStyle name="Normal 32 2 3 3 2 3" xfId="21519"/>
    <cellStyle name="Normal 32 2 3 3 2 3 2" xfId="21520"/>
    <cellStyle name="Normal 32 2 3 3 2 3 2 2" xfId="21521"/>
    <cellStyle name="Normal 32 2 3 3 2 3 3" xfId="21522"/>
    <cellStyle name="Normal 32 2 3 3 2 4" xfId="21523"/>
    <cellStyle name="Normal 32 2 3 3 2 4 2" xfId="21524"/>
    <cellStyle name="Normal 32 2 3 3 2 5" xfId="21525"/>
    <cellStyle name="Normal 32 2 3 3 2 6" xfId="21526"/>
    <cellStyle name="Normal 32 2 3 3 2 7" xfId="21527"/>
    <cellStyle name="Normal 32 2 3 3 2 8" xfId="21528"/>
    <cellStyle name="Normal 32 2 3 3 3" xfId="21529"/>
    <cellStyle name="Normal 32 2 3 3 4" xfId="21530"/>
    <cellStyle name="Normal 32 2 3 3 5" xfId="21531"/>
    <cellStyle name="Normal 32 2 3 3 6" xfId="21532"/>
    <cellStyle name="Normal 32 2 3 3 7" xfId="21533"/>
    <cellStyle name="Normal 32 2 3 3 8" xfId="21534"/>
    <cellStyle name="Normal 32 2 3 3 9" xfId="21535"/>
    <cellStyle name="Normal 32 2 3 30" xfId="21536"/>
    <cellStyle name="Normal 32 2 3 30 2" xfId="21537"/>
    <cellStyle name="Normal 32 2 3 30 2 2" xfId="21538"/>
    <cellStyle name="Normal 32 2 3 30 2 2 2" xfId="21539"/>
    <cellStyle name="Normal 32 2 3 30 2 3" xfId="21540"/>
    <cellStyle name="Normal 32 2 3 30 3" xfId="21541"/>
    <cellStyle name="Normal 32 2 3 30 3 2" xfId="21542"/>
    <cellStyle name="Normal 32 2 3 30 4" xfId="21543"/>
    <cellStyle name="Normal 32 2 3 30 5" xfId="21544"/>
    <cellStyle name="Normal 32 2 3 30 6" xfId="21545"/>
    <cellStyle name="Normal 32 2 3 30 7" xfId="21546"/>
    <cellStyle name="Normal 32 2 3 31" xfId="21547"/>
    <cellStyle name="Normal 32 2 3 31 2" xfId="21548"/>
    <cellStyle name="Normal 32 2 3 31 2 2" xfId="21549"/>
    <cellStyle name="Normal 32 2 3 31 2 2 2" xfId="21550"/>
    <cellStyle name="Normal 32 2 3 31 2 3" xfId="21551"/>
    <cellStyle name="Normal 32 2 3 31 3" xfId="21552"/>
    <cellStyle name="Normal 32 2 3 31 3 2" xfId="21553"/>
    <cellStyle name="Normal 32 2 3 31 4" xfId="21554"/>
    <cellStyle name="Normal 32 2 3 31 5" xfId="21555"/>
    <cellStyle name="Normal 32 2 3 31 6" xfId="21556"/>
    <cellStyle name="Normal 32 2 3 31 7" xfId="21557"/>
    <cellStyle name="Normal 32 2 3 32" xfId="21558"/>
    <cellStyle name="Normal 32 2 3 32 2" xfId="21559"/>
    <cellStyle name="Normal 32 2 3 32 2 2" xfId="21560"/>
    <cellStyle name="Normal 32 2 3 32 2 2 2" xfId="21561"/>
    <cellStyle name="Normal 32 2 3 32 2 3" xfId="21562"/>
    <cellStyle name="Normal 32 2 3 32 3" xfId="21563"/>
    <cellStyle name="Normal 32 2 3 32 3 2" xfId="21564"/>
    <cellStyle name="Normal 32 2 3 32 4" xfId="21565"/>
    <cellStyle name="Normal 32 2 3 32 5" xfId="21566"/>
    <cellStyle name="Normal 32 2 3 32 6" xfId="21567"/>
    <cellStyle name="Normal 32 2 3 32 7" xfId="21568"/>
    <cellStyle name="Normal 32 2 3 33" xfId="21569"/>
    <cellStyle name="Normal 32 2 3 33 2" xfId="21570"/>
    <cellStyle name="Normal 32 2 3 33 2 2" xfId="21571"/>
    <cellStyle name="Normal 32 2 3 33 2 2 2" xfId="21572"/>
    <cellStyle name="Normal 32 2 3 33 2 3" xfId="21573"/>
    <cellStyle name="Normal 32 2 3 33 3" xfId="21574"/>
    <cellStyle name="Normal 32 2 3 33 3 2" xfId="21575"/>
    <cellStyle name="Normal 32 2 3 33 4" xfId="21576"/>
    <cellStyle name="Normal 32 2 3 33 5" xfId="21577"/>
    <cellStyle name="Normal 32 2 3 33 6" xfId="21578"/>
    <cellStyle name="Normal 32 2 3 33 7" xfId="21579"/>
    <cellStyle name="Normal 32 2 3 34" xfId="21580"/>
    <cellStyle name="Normal 32 2 3 34 2" xfId="21581"/>
    <cellStyle name="Normal 32 2 3 34 2 2" xfId="21582"/>
    <cellStyle name="Normal 32 2 3 34 2 2 2" xfId="21583"/>
    <cellStyle name="Normal 32 2 3 34 2 3" xfId="21584"/>
    <cellStyle name="Normal 32 2 3 34 3" xfId="21585"/>
    <cellStyle name="Normal 32 2 3 34 3 2" xfId="21586"/>
    <cellStyle name="Normal 32 2 3 34 4" xfId="21587"/>
    <cellStyle name="Normal 32 2 3 34 5" xfId="21588"/>
    <cellStyle name="Normal 32 2 3 34 6" xfId="21589"/>
    <cellStyle name="Normal 32 2 3 34 7" xfId="21590"/>
    <cellStyle name="Normal 32 2 3 35" xfId="21591"/>
    <cellStyle name="Normal 32 2 3 35 2" xfId="21592"/>
    <cellStyle name="Normal 32 2 3 35 2 2" xfId="21593"/>
    <cellStyle name="Normal 32 2 3 35 2 2 2" xfId="21594"/>
    <cellStyle name="Normal 32 2 3 35 2 3" xfId="21595"/>
    <cellStyle name="Normal 32 2 3 35 3" xfId="21596"/>
    <cellStyle name="Normal 32 2 3 35 3 2" xfId="21597"/>
    <cellStyle name="Normal 32 2 3 35 4" xfId="21598"/>
    <cellStyle name="Normal 32 2 3 35 5" xfId="21599"/>
    <cellStyle name="Normal 32 2 3 35 6" xfId="21600"/>
    <cellStyle name="Normal 32 2 3 35 7" xfId="21601"/>
    <cellStyle name="Normal 32 2 3 36" xfId="21602"/>
    <cellStyle name="Normal 32 2 3 36 2" xfId="21603"/>
    <cellStyle name="Normal 32 2 3 36 2 2" xfId="21604"/>
    <cellStyle name="Normal 32 2 3 36 2 2 2" xfId="21605"/>
    <cellStyle name="Normal 32 2 3 36 2 3" xfId="21606"/>
    <cellStyle name="Normal 32 2 3 36 3" xfId="21607"/>
    <cellStyle name="Normal 32 2 3 36 3 2" xfId="21608"/>
    <cellStyle name="Normal 32 2 3 36 4" xfId="21609"/>
    <cellStyle name="Normal 32 2 3 36 5" xfId="21610"/>
    <cellStyle name="Normal 32 2 3 36 6" xfId="21611"/>
    <cellStyle name="Normal 32 2 3 36 7" xfId="21612"/>
    <cellStyle name="Normal 32 2 3 37" xfId="21613"/>
    <cellStyle name="Normal 32 2 3 37 2" xfId="21614"/>
    <cellStyle name="Normal 32 2 3 37 2 2" xfId="21615"/>
    <cellStyle name="Normal 32 2 3 37 2 2 2" xfId="21616"/>
    <cellStyle name="Normal 32 2 3 37 2 3" xfId="21617"/>
    <cellStyle name="Normal 32 2 3 37 3" xfId="21618"/>
    <cellStyle name="Normal 32 2 3 37 3 2" xfId="21619"/>
    <cellStyle name="Normal 32 2 3 37 4" xfId="21620"/>
    <cellStyle name="Normal 32 2 3 37 5" xfId="21621"/>
    <cellStyle name="Normal 32 2 3 37 6" xfId="21622"/>
    <cellStyle name="Normal 32 2 3 37 7" xfId="21623"/>
    <cellStyle name="Normal 32 2 3 38" xfId="21624"/>
    <cellStyle name="Normal 32 2 3 38 2" xfId="21625"/>
    <cellStyle name="Normal 32 2 3 38 2 2" xfId="21626"/>
    <cellStyle name="Normal 32 2 3 38 2 2 2" xfId="21627"/>
    <cellStyle name="Normal 32 2 3 38 2 3" xfId="21628"/>
    <cellStyle name="Normal 32 2 3 38 3" xfId="21629"/>
    <cellStyle name="Normal 32 2 3 38 3 2" xfId="21630"/>
    <cellStyle name="Normal 32 2 3 38 4" xfId="21631"/>
    <cellStyle name="Normal 32 2 3 38 5" xfId="21632"/>
    <cellStyle name="Normal 32 2 3 38 6" xfId="21633"/>
    <cellStyle name="Normal 32 2 3 38 7" xfId="21634"/>
    <cellStyle name="Normal 32 2 3 39" xfId="21635"/>
    <cellStyle name="Normal 32 2 3 39 2" xfId="21636"/>
    <cellStyle name="Normal 32 2 3 39 2 2" xfId="21637"/>
    <cellStyle name="Normal 32 2 3 39 2 2 2" xfId="21638"/>
    <cellStyle name="Normal 32 2 3 39 2 3" xfId="21639"/>
    <cellStyle name="Normal 32 2 3 39 3" xfId="21640"/>
    <cellStyle name="Normal 32 2 3 39 3 2" xfId="21641"/>
    <cellStyle name="Normal 32 2 3 39 4" xfId="21642"/>
    <cellStyle name="Normal 32 2 3 39 5" xfId="21643"/>
    <cellStyle name="Normal 32 2 3 39 6" xfId="21644"/>
    <cellStyle name="Normal 32 2 3 39 7" xfId="21645"/>
    <cellStyle name="Normal 32 2 3 4" xfId="21646"/>
    <cellStyle name="Normal 32 2 3 4 10" xfId="21647"/>
    <cellStyle name="Normal 32 2 3 4 10 2" xfId="21648"/>
    <cellStyle name="Normal 32 2 3 4 10 2 2" xfId="21649"/>
    <cellStyle name="Normal 32 2 3 4 10 2 2 2" xfId="21650"/>
    <cellStyle name="Normal 32 2 3 4 10 2 3" xfId="21651"/>
    <cellStyle name="Normal 32 2 3 4 10 3" xfId="21652"/>
    <cellStyle name="Normal 32 2 3 4 10 3 2" xfId="21653"/>
    <cellStyle name="Normal 32 2 3 4 10 4" xfId="21654"/>
    <cellStyle name="Normal 32 2 3 4 10 5" xfId="21655"/>
    <cellStyle name="Normal 32 2 3 4 10 6" xfId="21656"/>
    <cellStyle name="Normal 32 2 3 4 10 7" xfId="21657"/>
    <cellStyle name="Normal 32 2 3 4 11" xfId="21658"/>
    <cellStyle name="Normal 32 2 3 4 11 2" xfId="21659"/>
    <cellStyle name="Normal 32 2 3 4 11 2 2" xfId="21660"/>
    <cellStyle name="Normal 32 2 3 4 11 2 2 2" xfId="21661"/>
    <cellStyle name="Normal 32 2 3 4 11 2 3" xfId="21662"/>
    <cellStyle name="Normal 32 2 3 4 11 3" xfId="21663"/>
    <cellStyle name="Normal 32 2 3 4 11 3 2" xfId="21664"/>
    <cellStyle name="Normal 32 2 3 4 11 4" xfId="21665"/>
    <cellStyle name="Normal 32 2 3 4 11 5" xfId="21666"/>
    <cellStyle name="Normal 32 2 3 4 11 6" xfId="21667"/>
    <cellStyle name="Normal 32 2 3 4 11 7" xfId="21668"/>
    <cellStyle name="Normal 32 2 3 4 12" xfId="21669"/>
    <cellStyle name="Normal 32 2 3 4 12 2" xfId="21670"/>
    <cellStyle name="Normal 32 2 3 4 12 2 2" xfId="21671"/>
    <cellStyle name="Normal 32 2 3 4 12 2 2 2" xfId="21672"/>
    <cellStyle name="Normal 32 2 3 4 12 2 3" xfId="21673"/>
    <cellStyle name="Normal 32 2 3 4 12 3" xfId="21674"/>
    <cellStyle name="Normal 32 2 3 4 12 3 2" xfId="21675"/>
    <cellStyle name="Normal 32 2 3 4 12 4" xfId="21676"/>
    <cellStyle name="Normal 32 2 3 4 12 5" xfId="21677"/>
    <cellStyle name="Normal 32 2 3 4 12 6" xfId="21678"/>
    <cellStyle name="Normal 32 2 3 4 12 7" xfId="21679"/>
    <cellStyle name="Normal 32 2 3 4 13" xfId="21680"/>
    <cellStyle name="Normal 32 2 3 4 13 2" xfId="21681"/>
    <cellStyle name="Normal 32 2 3 4 13 2 2" xfId="21682"/>
    <cellStyle name="Normal 32 2 3 4 13 3" xfId="21683"/>
    <cellStyle name="Normal 32 2 3 4 14" xfId="21684"/>
    <cellStyle name="Normal 32 2 3 4 14 2" xfId="21685"/>
    <cellStyle name="Normal 32 2 3 4 15" xfId="21686"/>
    <cellStyle name="Normal 32 2 3 4 16" xfId="21687"/>
    <cellStyle name="Normal 32 2 3 4 17" xfId="21688"/>
    <cellStyle name="Normal 32 2 3 4 18" xfId="21689"/>
    <cellStyle name="Normal 32 2 3 4 2" xfId="21690"/>
    <cellStyle name="Normal 32 2 3 4 2 2" xfId="21691"/>
    <cellStyle name="Normal 32 2 3 4 2 2 2" xfId="21692"/>
    <cellStyle name="Normal 32 2 3 4 2 2 2 2" xfId="21693"/>
    <cellStyle name="Normal 32 2 3 4 2 2 3" xfId="21694"/>
    <cellStyle name="Normal 32 2 3 4 2 3" xfId="21695"/>
    <cellStyle name="Normal 32 2 3 4 2 3 2" xfId="21696"/>
    <cellStyle name="Normal 32 2 3 4 2 4" xfId="21697"/>
    <cellStyle name="Normal 32 2 3 4 2 5" xfId="21698"/>
    <cellStyle name="Normal 32 2 3 4 2 6" xfId="21699"/>
    <cellStyle name="Normal 32 2 3 4 2 7" xfId="21700"/>
    <cellStyle name="Normal 32 2 3 4 3" xfId="21701"/>
    <cellStyle name="Normal 32 2 3 4 3 2" xfId="21702"/>
    <cellStyle name="Normal 32 2 3 4 3 2 2" xfId="21703"/>
    <cellStyle name="Normal 32 2 3 4 3 2 2 2" xfId="21704"/>
    <cellStyle name="Normal 32 2 3 4 3 2 3" xfId="21705"/>
    <cellStyle name="Normal 32 2 3 4 3 3" xfId="21706"/>
    <cellStyle name="Normal 32 2 3 4 3 3 2" xfId="21707"/>
    <cellStyle name="Normal 32 2 3 4 3 4" xfId="21708"/>
    <cellStyle name="Normal 32 2 3 4 3 5" xfId="21709"/>
    <cellStyle name="Normal 32 2 3 4 3 6" xfId="21710"/>
    <cellStyle name="Normal 32 2 3 4 3 7" xfId="21711"/>
    <cellStyle name="Normal 32 2 3 4 4" xfId="21712"/>
    <cellStyle name="Normal 32 2 3 4 4 2" xfId="21713"/>
    <cellStyle name="Normal 32 2 3 4 4 2 2" xfId="21714"/>
    <cellStyle name="Normal 32 2 3 4 4 2 2 2" xfId="21715"/>
    <cellStyle name="Normal 32 2 3 4 4 2 3" xfId="21716"/>
    <cellStyle name="Normal 32 2 3 4 4 3" xfId="21717"/>
    <cellStyle name="Normal 32 2 3 4 4 3 2" xfId="21718"/>
    <cellStyle name="Normal 32 2 3 4 4 4" xfId="21719"/>
    <cellStyle name="Normal 32 2 3 4 4 5" xfId="21720"/>
    <cellStyle name="Normal 32 2 3 4 4 6" xfId="21721"/>
    <cellStyle name="Normal 32 2 3 4 4 7" xfId="21722"/>
    <cellStyle name="Normal 32 2 3 4 5" xfId="21723"/>
    <cellStyle name="Normal 32 2 3 4 5 2" xfId="21724"/>
    <cellStyle name="Normal 32 2 3 4 5 2 2" xfId="21725"/>
    <cellStyle name="Normal 32 2 3 4 5 2 2 2" xfId="21726"/>
    <cellStyle name="Normal 32 2 3 4 5 2 3" xfId="21727"/>
    <cellStyle name="Normal 32 2 3 4 5 3" xfId="21728"/>
    <cellStyle name="Normal 32 2 3 4 5 3 2" xfId="21729"/>
    <cellStyle name="Normal 32 2 3 4 5 4" xfId="21730"/>
    <cellStyle name="Normal 32 2 3 4 5 5" xfId="21731"/>
    <cellStyle name="Normal 32 2 3 4 5 6" xfId="21732"/>
    <cellStyle name="Normal 32 2 3 4 5 7" xfId="21733"/>
    <cellStyle name="Normal 32 2 3 4 6" xfId="21734"/>
    <cellStyle name="Normal 32 2 3 4 6 2" xfId="21735"/>
    <cellStyle name="Normal 32 2 3 4 6 2 2" xfId="21736"/>
    <cellStyle name="Normal 32 2 3 4 6 2 2 2" xfId="21737"/>
    <cellStyle name="Normal 32 2 3 4 6 2 3" xfId="21738"/>
    <cellStyle name="Normal 32 2 3 4 6 3" xfId="21739"/>
    <cellStyle name="Normal 32 2 3 4 6 3 2" xfId="21740"/>
    <cellStyle name="Normal 32 2 3 4 6 4" xfId="21741"/>
    <cellStyle name="Normal 32 2 3 4 6 5" xfId="21742"/>
    <cellStyle name="Normal 32 2 3 4 6 6" xfId="21743"/>
    <cellStyle name="Normal 32 2 3 4 6 7" xfId="21744"/>
    <cellStyle name="Normal 32 2 3 4 7" xfId="21745"/>
    <cellStyle name="Normal 32 2 3 4 7 2" xfId="21746"/>
    <cellStyle name="Normal 32 2 3 4 7 2 2" xfId="21747"/>
    <cellStyle name="Normal 32 2 3 4 7 2 2 2" xfId="21748"/>
    <cellStyle name="Normal 32 2 3 4 7 2 3" xfId="21749"/>
    <cellStyle name="Normal 32 2 3 4 7 3" xfId="21750"/>
    <cellStyle name="Normal 32 2 3 4 7 3 2" xfId="21751"/>
    <cellStyle name="Normal 32 2 3 4 7 4" xfId="21752"/>
    <cellStyle name="Normal 32 2 3 4 7 5" xfId="21753"/>
    <cellStyle name="Normal 32 2 3 4 7 6" xfId="21754"/>
    <cellStyle name="Normal 32 2 3 4 7 7" xfId="21755"/>
    <cellStyle name="Normal 32 2 3 4 8" xfId="21756"/>
    <cellStyle name="Normal 32 2 3 4 8 2" xfId="21757"/>
    <cellStyle name="Normal 32 2 3 4 8 2 2" xfId="21758"/>
    <cellStyle name="Normal 32 2 3 4 8 2 2 2" xfId="21759"/>
    <cellStyle name="Normal 32 2 3 4 8 2 3" xfId="21760"/>
    <cellStyle name="Normal 32 2 3 4 8 3" xfId="21761"/>
    <cellStyle name="Normal 32 2 3 4 8 3 2" xfId="21762"/>
    <cellStyle name="Normal 32 2 3 4 8 4" xfId="21763"/>
    <cellStyle name="Normal 32 2 3 4 8 5" xfId="21764"/>
    <cellStyle name="Normal 32 2 3 4 8 6" xfId="21765"/>
    <cellStyle name="Normal 32 2 3 4 8 7" xfId="21766"/>
    <cellStyle name="Normal 32 2 3 4 9" xfId="21767"/>
    <cellStyle name="Normal 32 2 3 4 9 2" xfId="21768"/>
    <cellStyle name="Normal 32 2 3 4 9 2 2" xfId="21769"/>
    <cellStyle name="Normal 32 2 3 4 9 2 2 2" xfId="21770"/>
    <cellStyle name="Normal 32 2 3 4 9 2 3" xfId="21771"/>
    <cellStyle name="Normal 32 2 3 4 9 3" xfId="21772"/>
    <cellStyle name="Normal 32 2 3 4 9 3 2" xfId="21773"/>
    <cellStyle name="Normal 32 2 3 4 9 4" xfId="21774"/>
    <cellStyle name="Normal 32 2 3 4 9 5" xfId="21775"/>
    <cellStyle name="Normal 32 2 3 4 9 6" xfId="21776"/>
    <cellStyle name="Normal 32 2 3 4 9 7" xfId="21777"/>
    <cellStyle name="Normal 32 2 3 40" xfId="21778"/>
    <cellStyle name="Normal 32 2 3 40 2" xfId="21779"/>
    <cellStyle name="Normal 32 2 3 40 2 2" xfId="21780"/>
    <cellStyle name="Normal 32 2 3 40 2 2 2" xfId="21781"/>
    <cellStyle name="Normal 32 2 3 40 2 3" xfId="21782"/>
    <cellStyle name="Normal 32 2 3 40 3" xfId="21783"/>
    <cellStyle name="Normal 32 2 3 40 3 2" xfId="21784"/>
    <cellStyle name="Normal 32 2 3 40 4" xfId="21785"/>
    <cellStyle name="Normal 32 2 3 40 5" xfId="21786"/>
    <cellStyle name="Normal 32 2 3 40 6" xfId="21787"/>
    <cellStyle name="Normal 32 2 3 40 7" xfId="21788"/>
    <cellStyle name="Normal 32 2 3 41" xfId="21789"/>
    <cellStyle name="Normal 32 2 3 41 2" xfId="21790"/>
    <cellStyle name="Normal 32 2 3 41 2 2" xfId="21791"/>
    <cellStyle name="Normal 32 2 3 41 2 2 2" xfId="21792"/>
    <cellStyle name="Normal 32 2 3 41 2 3" xfId="21793"/>
    <cellStyle name="Normal 32 2 3 41 3" xfId="21794"/>
    <cellStyle name="Normal 32 2 3 41 3 2" xfId="21795"/>
    <cellStyle name="Normal 32 2 3 41 4" xfId="21796"/>
    <cellStyle name="Normal 32 2 3 41 5" xfId="21797"/>
    <cellStyle name="Normal 32 2 3 41 6" xfId="21798"/>
    <cellStyle name="Normal 32 2 3 41 7" xfId="21799"/>
    <cellStyle name="Normal 32 2 3 42" xfId="21800"/>
    <cellStyle name="Normal 32 2 3 42 2" xfId="21801"/>
    <cellStyle name="Normal 32 2 3 42 2 2" xfId="21802"/>
    <cellStyle name="Normal 32 2 3 42 2 2 2" xfId="21803"/>
    <cellStyle name="Normal 32 2 3 42 2 3" xfId="21804"/>
    <cellStyle name="Normal 32 2 3 42 3" xfId="21805"/>
    <cellStyle name="Normal 32 2 3 42 3 2" xfId="21806"/>
    <cellStyle name="Normal 32 2 3 42 4" xfId="21807"/>
    <cellStyle name="Normal 32 2 3 42 5" xfId="21808"/>
    <cellStyle name="Normal 32 2 3 42 6" xfId="21809"/>
    <cellStyle name="Normal 32 2 3 42 7" xfId="21810"/>
    <cellStyle name="Normal 32 2 3 43" xfId="21811"/>
    <cellStyle name="Normal 32 2 3 43 2" xfId="21812"/>
    <cellStyle name="Normal 32 2 3 43 2 2" xfId="21813"/>
    <cellStyle name="Normal 32 2 3 43 2 2 2" xfId="21814"/>
    <cellStyle name="Normal 32 2 3 43 2 3" xfId="21815"/>
    <cellStyle name="Normal 32 2 3 43 3" xfId="21816"/>
    <cellStyle name="Normal 32 2 3 43 3 2" xfId="21817"/>
    <cellStyle name="Normal 32 2 3 43 4" xfId="21818"/>
    <cellStyle name="Normal 32 2 3 43 5" xfId="21819"/>
    <cellStyle name="Normal 32 2 3 43 6" xfId="21820"/>
    <cellStyle name="Normal 32 2 3 43 7" xfId="21821"/>
    <cellStyle name="Normal 32 2 3 44" xfId="21822"/>
    <cellStyle name="Normal 32 2 3 44 2" xfId="21823"/>
    <cellStyle name="Normal 32 2 3 44 2 2" xfId="21824"/>
    <cellStyle name="Normal 32 2 3 44 2 2 2" xfId="21825"/>
    <cellStyle name="Normal 32 2 3 44 2 3" xfId="21826"/>
    <cellStyle name="Normal 32 2 3 44 3" xfId="21827"/>
    <cellStyle name="Normal 32 2 3 44 3 2" xfId="21828"/>
    <cellStyle name="Normal 32 2 3 44 4" xfId="21829"/>
    <cellStyle name="Normal 32 2 3 44 5" xfId="21830"/>
    <cellStyle name="Normal 32 2 3 44 6" xfId="21831"/>
    <cellStyle name="Normal 32 2 3 44 7" xfId="21832"/>
    <cellStyle name="Normal 32 2 3 45" xfId="21833"/>
    <cellStyle name="Normal 32 2 3 45 2" xfId="21834"/>
    <cellStyle name="Normal 32 2 3 45 2 2" xfId="21835"/>
    <cellStyle name="Normal 32 2 3 45 2 2 2" xfId="21836"/>
    <cellStyle name="Normal 32 2 3 45 2 3" xfId="21837"/>
    <cellStyle name="Normal 32 2 3 45 3" xfId="21838"/>
    <cellStyle name="Normal 32 2 3 45 3 2" xfId="21839"/>
    <cellStyle name="Normal 32 2 3 45 4" xfId="21840"/>
    <cellStyle name="Normal 32 2 3 45 5" xfId="21841"/>
    <cellStyle name="Normal 32 2 3 45 6" xfId="21842"/>
    <cellStyle name="Normal 32 2 3 45 7" xfId="21843"/>
    <cellStyle name="Normal 32 2 3 46" xfId="21844"/>
    <cellStyle name="Normal 32 2 3 46 2" xfId="21845"/>
    <cellStyle name="Normal 32 2 3 46 2 2" xfId="21846"/>
    <cellStyle name="Normal 32 2 3 46 2 2 2" xfId="21847"/>
    <cellStyle name="Normal 32 2 3 46 2 3" xfId="21848"/>
    <cellStyle name="Normal 32 2 3 46 3" xfId="21849"/>
    <cellStyle name="Normal 32 2 3 46 3 2" xfId="21850"/>
    <cellStyle name="Normal 32 2 3 46 4" xfId="21851"/>
    <cellStyle name="Normal 32 2 3 46 5" xfId="21852"/>
    <cellStyle name="Normal 32 2 3 46 6" xfId="21853"/>
    <cellStyle name="Normal 32 2 3 46 7" xfId="21854"/>
    <cellStyle name="Normal 32 2 3 47" xfId="21855"/>
    <cellStyle name="Normal 32 2 3 47 2" xfId="21856"/>
    <cellStyle name="Normal 32 2 3 47 2 2" xfId="21857"/>
    <cellStyle name="Normal 32 2 3 47 2 2 2" xfId="21858"/>
    <cellStyle name="Normal 32 2 3 47 2 3" xfId="21859"/>
    <cellStyle name="Normal 32 2 3 47 3" xfId="21860"/>
    <cellStyle name="Normal 32 2 3 47 3 2" xfId="21861"/>
    <cellStyle name="Normal 32 2 3 47 4" xfId="21862"/>
    <cellStyle name="Normal 32 2 3 47 5" xfId="21863"/>
    <cellStyle name="Normal 32 2 3 47 6" xfId="21864"/>
    <cellStyle name="Normal 32 2 3 47 7" xfId="21865"/>
    <cellStyle name="Normal 32 2 3 48" xfId="21866"/>
    <cellStyle name="Normal 32 2 3 48 2" xfId="21867"/>
    <cellStyle name="Normal 32 2 3 48 2 2" xfId="21868"/>
    <cellStyle name="Normal 32 2 3 48 2 2 2" xfId="21869"/>
    <cellStyle name="Normal 32 2 3 48 2 3" xfId="21870"/>
    <cellStyle name="Normal 32 2 3 48 3" xfId="21871"/>
    <cellStyle name="Normal 32 2 3 48 3 2" xfId="21872"/>
    <cellStyle name="Normal 32 2 3 48 4" xfId="21873"/>
    <cellStyle name="Normal 32 2 3 48 5" xfId="21874"/>
    <cellStyle name="Normal 32 2 3 48 6" xfId="21875"/>
    <cellStyle name="Normal 32 2 3 48 7" xfId="21876"/>
    <cellStyle name="Normal 32 2 3 49" xfId="21877"/>
    <cellStyle name="Normal 32 2 3 49 2" xfId="21878"/>
    <cellStyle name="Normal 32 2 3 49 2 2" xfId="21879"/>
    <cellStyle name="Normal 32 2 3 49 2 2 2" xfId="21880"/>
    <cellStyle name="Normal 32 2 3 49 2 3" xfId="21881"/>
    <cellStyle name="Normal 32 2 3 49 3" xfId="21882"/>
    <cellStyle name="Normal 32 2 3 49 3 2" xfId="21883"/>
    <cellStyle name="Normal 32 2 3 49 4" xfId="21884"/>
    <cellStyle name="Normal 32 2 3 49 5" xfId="21885"/>
    <cellStyle name="Normal 32 2 3 49 6" xfId="21886"/>
    <cellStyle name="Normal 32 2 3 49 7" xfId="21887"/>
    <cellStyle name="Normal 32 2 3 5" xfId="21888"/>
    <cellStyle name="Normal 32 2 3 5 10" xfId="21889"/>
    <cellStyle name="Normal 32 2 3 5 10 2" xfId="21890"/>
    <cellStyle name="Normal 32 2 3 5 10 2 2" xfId="21891"/>
    <cellStyle name="Normal 32 2 3 5 10 2 2 2" xfId="21892"/>
    <cellStyle name="Normal 32 2 3 5 10 2 3" xfId="21893"/>
    <cellStyle name="Normal 32 2 3 5 10 3" xfId="21894"/>
    <cellStyle name="Normal 32 2 3 5 10 3 2" xfId="21895"/>
    <cellStyle name="Normal 32 2 3 5 10 4" xfId="21896"/>
    <cellStyle name="Normal 32 2 3 5 10 5" xfId="21897"/>
    <cellStyle name="Normal 32 2 3 5 10 6" xfId="21898"/>
    <cellStyle name="Normal 32 2 3 5 10 7" xfId="21899"/>
    <cellStyle name="Normal 32 2 3 5 11" xfId="21900"/>
    <cellStyle name="Normal 32 2 3 5 11 2" xfId="21901"/>
    <cellStyle name="Normal 32 2 3 5 11 2 2" xfId="21902"/>
    <cellStyle name="Normal 32 2 3 5 11 2 2 2" xfId="21903"/>
    <cellStyle name="Normal 32 2 3 5 11 2 3" xfId="21904"/>
    <cellStyle name="Normal 32 2 3 5 11 3" xfId="21905"/>
    <cellStyle name="Normal 32 2 3 5 11 3 2" xfId="21906"/>
    <cellStyle name="Normal 32 2 3 5 11 4" xfId="21907"/>
    <cellStyle name="Normal 32 2 3 5 11 5" xfId="21908"/>
    <cellStyle name="Normal 32 2 3 5 11 6" xfId="21909"/>
    <cellStyle name="Normal 32 2 3 5 11 7" xfId="21910"/>
    <cellStyle name="Normal 32 2 3 5 12" xfId="21911"/>
    <cellStyle name="Normal 32 2 3 5 12 2" xfId="21912"/>
    <cellStyle name="Normal 32 2 3 5 12 2 2" xfId="21913"/>
    <cellStyle name="Normal 32 2 3 5 12 2 2 2" xfId="21914"/>
    <cellStyle name="Normal 32 2 3 5 12 2 3" xfId="21915"/>
    <cellStyle name="Normal 32 2 3 5 12 3" xfId="21916"/>
    <cellStyle name="Normal 32 2 3 5 12 3 2" xfId="21917"/>
    <cellStyle name="Normal 32 2 3 5 12 4" xfId="21918"/>
    <cellStyle name="Normal 32 2 3 5 12 5" xfId="21919"/>
    <cellStyle name="Normal 32 2 3 5 12 6" xfId="21920"/>
    <cellStyle name="Normal 32 2 3 5 12 7" xfId="21921"/>
    <cellStyle name="Normal 32 2 3 5 13" xfId="21922"/>
    <cellStyle name="Normal 32 2 3 5 13 2" xfId="21923"/>
    <cellStyle name="Normal 32 2 3 5 13 2 2" xfId="21924"/>
    <cellStyle name="Normal 32 2 3 5 13 3" xfId="21925"/>
    <cellStyle name="Normal 32 2 3 5 14" xfId="21926"/>
    <cellStyle name="Normal 32 2 3 5 14 2" xfId="21927"/>
    <cellStyle name="Normal 32 2 3 5 15" xfId="21928"/>
    <cellStyle name="Normal 32 2 3 5 16" xfId="21929"/>
    <cellStyle name="Normal 32 2 3 5 17" xfId="21930"/>
    <cellStyle name="Normal 32 2 3 5 18" xfId="21931"/>
    <cellStyle name="Normal 32 2 3 5 2" xfId="21932"/>
    <cellStyle name="Normal 32 2 3 5 2 2" xfId="21933"/>
    <cellStyle name="Normal 32 2 3 5 2 2 2" xfId="21934"/>
    <cellStyle name="Normal 32 2 3 5 2 2 2 2" xfId="21935"/>
    <cellStyle name="Normal 32 2 3 5 2 2 3" xfId="21936"/>
    <cellStyle name="Normal 32 2 3 5 2 3" xfId="21937"/>
    <cellStyle name="Normal 32 2 3 5 2 3 2" xfId="21938"/>
    <cellStyle name="Normal 32 2 3 5 2 4" xfId="21939"/>
    <cellStyle name="Normal 32 2 3 5 2 5" xfId="21940"/>
    <cellStyle name="Normal 32 2 3 5 2 6" xfId="21941"/>
    <cellStyle name="Normal 32 2 3 5 2 7" xfId="21942"/>
    <cellStyle name="Normal 32 2 3 5 3" xfId="21943"/>
    <cellStyle name="Normal 32 2 3 5 3 2" xfId="21944"/>
    <cellStyle name="Normal 32 2 3 5 3 2 2" xfId="21945"/>
    <cellStyle name="Normal 32 2 3 5 3 2 2 2" xfId="21946"/>
    <cellStyle name="Normal 32 2 3 5 3 2 3" xfId="21947"/>
    <cellStyle name="Normal 32 2 3 5 3 3" xfId="21948"/>
    <cellStyle name="Normal 32 2 3 5 3 3 2" xfId="21949"/>
    <cellStyle name="Normal 32 2 3 5 3 4" xfId="21950"/>
    <cellStyle name="Normal 32 2 3 5 3 5" xfId="21951"/>
    <cellStyle name="Normal 32 2 3 5 3 6" xfId="21952"/>
    <cellStyle name="Normal 32 2 3 5 3 7" xfId="21953"/>
    <cellStyle name="Normal 32 2 3 5 4" xfId="21954"/>
    <cellStyle name="Normal 32 2 3 5 4 2" xfId="21955"/>
    <cellStyle name="Normal 32 2 3 5 4 2 2" xfId="21956"/>
    <cellStyle name="Normal 32 2 3 5 4 2 2 2" xfId="21957"/>
    <cellStyle name="Normal 32 2 3 5 4 2 3" xfId="21958"/>
    <cellStyle name="Normal 32 2 3 5 4 3" xfId="21959"/>
    <cellStyle name="Normal 32 2 3 5 4 3 2" xfId="21960"/>
    <cellStyle name="Normal 32 2 3 5 4 4" xfId="21961"/>
    <cellStyle name="Normal 32 2 3 5 4 5" xfId="21962"/>
    <cellStyle name="Normal 32 2 3 5 4 6" xfId="21963"/>
    <cellStyle name="Normal 32 2 3 5 4 7" xfId="21964"/>
    <cellStyle name="Normal 32 2 3 5 5" xfId="21965"/>
    <cellStyle name="Normal 32 2 3 5 5 2" xfId="21966"/>
    <cellStyle name="Normal 32 2 3 5 5 2 2" xfId="21967"/>
    <cellStyle name="Normal 32 2 3 5 5 2 2 2" xfId="21968"/>
    <cellStyle name="Normal 32 2 3 5 5 2 3" xfId="21969"/>
    <cellStyle name="Normal 32 2 3 5 5 3" xfId="21970"/>
    <cellStyle name="Normal 32 2 3 5 5 3 2" xfId="21971"/>
    <cellStyle name="Normal 32 2 3 5 5 4" xfId="21972"/>
    <cellStyle name="Normal 32 2 3 5 5 5" xfId="21973"/>
    <cellStyle name="Normal 32 2 3 5 5 6" xfId="21974"/>
    <cellStyle name="Normal 32 2 3 5 5 7" xfId="21975"/>
    <cellStyle name="Normal 32 2 3 5 6" xfId="21976"/>
    <cellStyle name="Normal 32 2 3 5 6 2" xfId="21977"/>
    <cellStyle name="Normal 32 2 3 5 6 2 2" xfId="21978"/>
    <cellStyle name="Normal 32 2 3 5 6 2 2 2" xfId="21979"/>
    <cellStyle name="Normal 32 2 3 5 6 2 3" xfId="21980"/>
    <cellStyle name="Normal 32 2 3 5 6 3" xfId="21981"/>
    <cellStyle name="Normal 32 2 3 5 6 3 2" xfId="21982"/>
    <cellStyle name="Normal 32 2 3 5 6 4" xfId="21983"/>
    <cellStyle name="Normal 32 2 3 5 6 5" xfId="21984"/>
    <cellStyle name="Normal 32 2 3 5 6 6" xfId="21985"/>
    <cellStyle name="Normal 32 2 3 5 6 7" xfId="21986"/>
    <cellStyle name="Normal 32 2 3 5 7" xfId="21987"/>
    <cellStyle name="Normal 32 2 3 5 7 2" xfId="21988"/>
    <cellStyle name="Normal 32 2 3 5 7 2 2" xfId="21989"/>
    <cellStyle name="Normal 32 2 3 5 7 2 2 2" xfId="21990"/>
    <cellStyle name="Normal 32 2 3 5 7 2 3" xfId="21991"/>
    <cellStyle name="Normal 32 2 3 5 7 3" xfId="21992"/>
    <cellStyle name="Normal 32 2 3 5 7 3 2" xfId="21993"/>
    <cellStyle name="Normal 32 2 3 5 7 4" xfId="21994"/>
    <cellStyle name="Normal 32 2 3 5 7 5" xfId="21995"/>
    <cellStyle name="Normal 32 2 3 5 7 6" xfId="21996"/>
    <cellStyle name="Normal 32 2 3 5 7 7" xfId="21997"/>
    <cellStyle name="Normal 32 2 3 5 8" xfId="21998"/>
    <cellStyle name="Normal 32 2 3 5 8 2" xfId="21999"/>
    <cellStyle name="Normal 32 2 3 5 8 2 2" xfId="22000"/>
    <cellStyle name="Normal 32 2 3 5 8 2 2 2" xfId="22001"/>
    <cellStyle name="Normal 32 2 3 5 8 2 3" xfId="22002"/>
    <cellStyle name="Normal 32 2 3 5 8 3" xfId="22003"/>
    <cellStyle name="Normal 32 2 3 5 8 3 2" xfId="22004"/>
    <cellStyle name="Normal 32 2 3 5 8 4" xfId="22005"/>
    <cellStyle name="Normal 32 2 3 5 8 5" xfId="22006"/>
    <cellStyle name="Normal 32 2 3 5 8 6" xfId="22007"/>
    <cellStyle name="Normal 32 2 3 5 8 7" xfId="22008"/>
    <cellStyle name="Normal 32 2 3 5 9" xfId="22009"/>
    <cellStyle name="Normal 32 2 3 5 9 2" xfId="22010"/>
    <cellStyle name="Normal 32 2 3 5 9 2 2" xfId="22011"/>
    <cellStyle name="Normal 32 2 3 5 9 2 2 2" xfId="22012"/>
    <cellStyle name="Normal 32 2 3 5 9 2 3" xfId="22013"/>
    <cellStyle name="Normal 32 2 3 5 9 3" xfId="22014"/>
    <cellStyle name="Normal 32 2 3 5 9 3 2" xfId="22015"/>
    <cellStyle name="Normal 32 2 3 5 9 4" xfId="22016"/>
    <cellStyle name="Normal 32 2 3 5 9 5" xfId="22017"/>
    <cellStyle name="Normal 32 2 3 5 9 6" xfId="22018"/>
    <cellStyle name="Normal 32 2 3 5 9 7" xfId="22019"/>
    <cellStyle name="Normal 32 2 3 50" xfId="22020"/>
    <cellStyle name="Normal 32 2 3 50 2" xfId="22021"/>
    <cellStyle name="Normal 32 2 3 50 2 2" xfId="22022"/>
    <cellStyle name="Normal 32 2 3 50 2 2 2" xfId="22023"/>
    <cellStyle name="Normal 32 2 3 50 2 3" xfId="22024"/>
    <cellStyle name="Normal 32 2 3 50 3" xfId="22025"/>
    <cellStyle name="Normal 32 2 3 50 3 2" xfId="22026"/>
    <cellStyle name="Normal 32 2 3 50 4" xfId="22027"/>
    <cellStyle name="Normal 32 2 3 50 5" xfId="22028"/>
    <cellStyle name="Normal 32 2 3 50 6" xfId="22029"/>
    <cellStyle name="Normal 32 2 3 50 7" xfId="22030"/>
    <cellStyle name="Normal 32 2 3 51" xfId="22031"/>
    <cellStyle name="Normal 32 2 3 51 2" xfId="22032"/>
    <cellStyle name="Normal 32 2 3 51 2 2" xfId="22033"/>
    <cellStyle name="Normal 32 2 3 51 2 2 2" xfId="22034"/>
    <cellStyle name="Normal 32 2 3 51 2 3" xfId="22035"/>
    <cellStyle name="Normal 32 2 3 51 3" xfId="22036"/>
    <cellStyle name="Normal 32 2 3 51 3 2" xfId="22037"/>
    <cellStyle name="Normal 32 2 3 51 4" xfId="22038"/>
    <cellStyle name="Normal 32 2 3 51 5" xfId="22039"/>
    <cellStyle name="Normal 32 2 3 51 6" xfId="22040"/>
    <cellStyle name="Normal 32 2 3 51 7" xfId="22041"/>
    <cellStyle name="Normal 32 2 3 52" xfId="22042"/>
    <cellStyle name="Normal 32 2 3 52 2" xfId="22043"/>
    <cellStyle name="Normal 32 2 3 52 2 2" xfId="22044"/>
    <cellStyle name="Normal 32 2 3 52 2 2 2" xfId="22045"/>
    <cellStyle name="Normal 32 2 3 52 2 3" xfId="22046"/>
    <cellStyle name="Normal 32 2 3 52 3" xfId="22047"/>
    <cellStyle name="Normal 32 2 3 52 3 2" xfId="22048"/>
    <cellStyle name="Normal 32 2 3 52 4" xfId="22049"/>
    <cellStyle name="Normal 32 2 3 52 5" xfId="22050"/>
    <cellStyle name="Normal 32 2 3 52 6" xfId="22051"/>
    <cellStyle name="Normal 32 2 3 52 7" xfId="22052"/>
    <cellStyle name="Normal 32 2 3 53" xfId="22053"/>
    <cellStyle name="Normal 32 2 3 53 2" xfId="22054"/>
    <cellStyle name="Normal 32 2 3 53 2 2" xfId="22055"/>
    <cellStyle name="Normal 32 2 3 53 2 2 2" xfId="22056"/>
    <cellStyle name="Normal 32 2 3 53 2 3" xfId="22057"/>
    <cellStyle name="Normal 32 2 3 53 3" xfId="22058"/>
    <cellStyle name="Normal 32 2 3 53 3 2" xfId="22059"/>
    <cellStyle name="Normal 32 2 3 53 4" xfId="22060"/>
    <cellStyle name="Normal 32 2 3 53 5" xfId="22061"/>
    <cellStyle name="Normal 32 2 3 53 6" xfId="22062"/>
    <cellStyle name="Normal 32 2 3 53 7" xfId="22063"/>
    <cellStyle name="Normal 32 2 3 54" xfId="22064"/>
    <cellStyle name="Normal 32 2 3 54 2" xfId="22065"/>
    <cellStyle name="Normal 32 2 3 54 2 2" xfId="22066"/>
    <cellStyle name="Normal 32 2 3 54 2 2 2" xfId="22067"/>
    <cellStyle name="Normal 32 2 3 54 2 3" xfId="22068"/>
    <cellStyle name="Normal 32 2 3 54 3" xfId="22069"/>
    <cellStyle name="Normal 32 2 3 54 3 2" xfId="22070"/>
    <cellStyle name="Normal 32 2 3 54 4" xfId="22071"/>
    <cellStyle name="Normal 32 2 3 54 5" xfId="22072"/>
    <cellStyle name="Normal 32 2 3 54 6" xfId="22073"/>
    <cellStyle name="Normal 32 2 3 54 7" xfId="22074"/>
    <cellStyle name="Normal 32 2 3 55" xfId="22075"/>
    <cellStyle name="Normal 32 2 3 55 2" xfId="22076"/>
    <cellStyle name="Normal 32 2 3 55 2 2" xfId="22077"/>
    <cellStyle name="Normal 32 2 3 55 2 2 2" xfId="22078"/>
    <cellStyle name="Normal 32 2 3 55 2 3" xfId="22079"/>
    <cellStyle name="Normal 32 2 3 55 3" xfId="22080"/>
    <cellStyle name="Normal 32 2 3 55 3 2" xfId="22081"/>
    <cellStyle name="Normal 32 2 3 55 4" xfId="22082"/>
    <cellStyle name="Normal 32 2 3 55 5" xfId="22083"/>
    <cellStyle name="Normal 32 2 3 55 6" xfId="22084"/>
    <cellStyle name="Normal 32 2 3 55 7" xfId="22085"/>
    <cellStyle name="Normal 32 2 3 56" xfId="22086"/>
    <cellStyle name="Normal 32 2 3 56 2" xfId="22087"/>
    <cellStyle name="Normal 32 2 3 56 2 2" xfId="22088"/>
    <cellStyle name="Normal 32 2 3 56 2 2 2" xfId="22089"/>
    <cellStyle name="Normal 32 2 3 56 2 3" xfId="22090"/>
    <cellStyle name="Normal 32 2 3 56 3" xfId="22091"/>
    <cellStyle name="Normal 32 2 3 56 3 2" xfId="22092"/>
    <cellStyle name="Normal 32 2 3 56 4" xfId="22093"/>
    <cellStyle name="Normal 32 2 3 56 5" xfId="22094"/>
    <cellStyle name="Normal 32 2 3 56 6" xfId="22095"/>
    <cellStyle name="Normal 32 2 3 56 7" xfId="22096"/>
    <cellStyle name="Normal 32 2 3 57" xfId="22097"/>
    <cellStyle name="Normal 32 2 3 57 2" xfId="22098"/>
    <cellStyle name="Normal 32 2 3 57 2 2" xfId="22099"/>
    <cellStyle name="Normal 32 2 3 57 2 2 2" xfId="22100"/>
    <cellStyle name="Normal 32 2 3 57 2 3" xfId="22101"/>
    <cellStyle name="Normal 32 2 3 57 3" xfId="22102"/>
    <cellStyle name="Normal 32 2 3 57 3 2" xfId="22103"/>
    <cellStyle name="Normal 32 2 3 57 4" xfId="22104"/>
    <cellStyle name="Normal 32 2 3 57 5" xfId="22105"/>
    <cellStyle name="Normal 32 2 3 57 6" xfId="22106"/>
    <cellStyle name="Normal 32 2 3 57 7" xfId="22107"/>
    <cellStyle name="Normal 32 2 3 58" xfId="22108"/>
    <cellStyle name="Normal 32 2 3 58 2" xfId="22109"/>
    <cellStyle name="Normal 32 2 3 58 2 2" xfId="22110"/>
    <cellStyle name="Normal 32 2 3 58 2 2 2" xfId="22111"/>
    <cellStyle name="Normal 32 2 3 58 2 3" xfId="22112"/>
    <cellStyle name="Normal 32 2 3 58 3" xfId="22113"/>
    <cellStyle name="Normal 32 2 3 58 3 2" xfId="22114"/>
    <cellStyle name="Normal 32 2 3 58 4" xfId="22115"/>
    <cellStyle name="Normal 32 2 3 58 5" xfId="22116"/>
    <cellStyle name="Normal 32 2 3 58 6" xfId="22117"/>
    <cellStyle name="Normal 32 2 3 58 7" xfId="22118"/>
    <cellStyle name="Normal 32 2 3 59" xfId="22119"/>
    <cellStyle name="Normal 32 2 3 59 2" xfId="22120"/>
    <cellStyle name="Normal 32 2 3 59 2 2" xfId="22121"/>
    <cellStyle name="Normal 32 2 3 59 2 2 2" xfId="22122"/>
    <cellStyle name="Normal 32 2 3 59 2 3" xfId="22123"/>
    <cellStyle name="Normal 32 2 3 59 3" xfId="22124"/>
    <cellStyle name="Normal 32 2 3 59 3 2" xfId="22125"/>
    <cellStyle name="Normal 32 2 3 59 4" xfId="22126"/>
    <cellStyle name="Normal 32 2 3 59 5" xfId="22127"/>
    <cellStyle name="Normal 32 2 3 59 6" xfId="22128"/>
    <cellStyle name="Normal 32 2 3 59 7" xfId="22129"/>
    <cellStyle name="Normal 32 2 3 6" xfId="22130"/>
    <cellStyle name="Normal 32 2 3 6 10" xfId="22131"/>
    <cellStyle name="Normal 32 2 3 6 10 2" xfId="22132"/>
    <cellStyle name="Normal 32 2 3 6 10 2 2" xfId="22133"/>
    <cellStyle name="Normal 32 2 3 6 10 2 2 2" xfId="22134"/>
    <cellStyle name="Normal 32 2 3 6 10 2 3" xfId="22135"/>
    <cellStyle name="Normal 32 2 3 6 10 3" xfId="22136"/>
    <cellStyle name="Normal 32 2 3 6 10 3 2" xfId="22137"/>
    <cellStyle name="Normal 32 2 3 6 10 4" xfId="22138"/>
    <cellStyle name="Normal 32 2 3 6 10 5" xfId="22139"/>
    <cellStyle name="Normal 32 2 3 6 10 6" xfId="22140"/>
    <cellStyle name="Normal 32 2 3 6 10 7" xfId="22141"/>
    <cellStyle name="Normal 32 2 3 6 11" xfId="22142"/>
    <cellStyle name="Normal 32 2 3 6 11 2" xfId="22143"/>
    <cellStyle name="Normal 32 2 3 6 11 2 2" xfId="22144"/>
    <cellStyle name="Normal 32 2 3 6 11 2 2 2" xfId="22145"/>
    <cellStyle name="Normal 32 2 3 6 11 2 3" xfId="22146"/>
    <cellStyle name="Normal 32 2 3 6 11 3" xfId="22147"/>
    <cellStyle name="Normal 32 2 3 6 11 3 2" xfId="22148"/>
    <cellStyle name="Normal 32 2 3 6 11 4" xfId="22149"/>
    <cellStyle name="Normal 32 2 3 6 11 5" xfId="22150"/>
    <cellStyle name="Normal 32 2 3 6 11 6" xfId="22151"/>
    <cellStyle name="Normal 32 2 3 6 11 7" xfId="22152"/>
    <cellStyle name="Normal 32 2 3 6 12" xfId="22153"/>
    <cellStyle name="Normal 32 2 3 6 12 2" xfId="22154"/>
    <cellStyle name="Normal 32 2 3 6 12 2 2" xfId="22155"/>
    <cellStyle name="Normal 32 2 3 6 12 2 2 2" xfId="22156"/>
    <cellStyle name="Normal 32 2 3 6 12 2 3" xfId="22157"/>
    <cellStyle name="Normal 32 2 3 6 12 3" xfId="22158"/>
    <cellStyle name="Normal 32 2 3 6 12 3 2" xfId="22159"/>
    <cellStyle name="Normal 32 2 3 6 12 4" xfId="22160"/>
    <cellStyle name="Normal 32 2 3 6 12 5" xfId="22161"/>
    <cellStyle name="Normal 32 2 3 6 12 6" xfId="22162"/>
    <cellStyle name="Normal 32 2 3 6 12 7" xfId="22163"/>
    <cellStyle name="Normal 32 2 3 6 13" xfId="22164"/>
    <cellStyle name="Normal 32 2 3 6 13 2" xfId="22165"/>
    <cellStyle name="Normal 32 2 3 6 13 2 2" xfId="22166"/>
    <cellStyle name="Normal 32 2 3 6 13 3" xfId="22167"/>
    <cellStyle name="Normal 32 2 3 6 14" xfId="22168"/>
    <cellStyle name="Normal 32 2 3 6 14 2" xfId="22169"/>
    <cellStyle name="Normal 32 2 3 6 15" xfId="22170"/>
    <cellStyle name="Normal 32 2 3 6 16" xfId="22171"/>
    <cellStyle name="Normal 32 2 3 6 17" xfId="22172"/>
    <cellStyle name="Normal 32 2 3 6 18" xfId="22173"/>
    <cellStyle name="Normal 32 2 3 6 2" xfId="22174"/>
    <cellStyle name="Normal 32 2 3 6 2 2" xfId="22175"/>
    <cellStyle name="Normal 32 2 3 6 2 2 2" xfId="22176"/>
    <cellStyle name="Normal 32 2 3 6 2 2 2 2" xfId="22177"/>
    <cellStyle name="Normal 32 2 3 6 2 2 3" xfId="22178"/>
    <cellStyle name="Normal 32 2 3 6 2 3" xfId="22179"/>
    <cellStyle name="Normal 32 2 3 6 2 3 2" xfId="22180"/>
    <cellStyle name="Normal 32 2 3 6 2 4" xfId="22181"/>
    <cellStyle name="Normal 32 2 3 6 2 5" xfId="22182"/>
    <cellStyle name="Normal 32 2 3 6 2 6" xfId="22183"/>
    <cellStyle name="Normal 32 2 3 6 2 7" xfId="22184"/>
    <cellStyle name="Normal 32 2 3 6 3" xfId="22185"/>
    <cellStyle name="Normal 32 2 3 6 3 2" xfId="22186"/>
    <cellStyle name="Normal 32 2 3 6 3 2 2" xfId="22187"/>
    <cellStyle name="Normal 32 2 3 6 3 2 2 2" xfId="22188"/>
    <cellStyle name="Normal 32 2 3 6 3 2 3" xfId="22189"/>
    <cellStyle name="Normal 32 2 3 6 3 3" xfId="22190"/>
    <cellStyle name="Normal 32 2 3 6 3 3 2" xfId="22191"/>
    <cellStyle name="Normal 32 2 3 6 3 4" xfId="22192"/>
    <cellStyle name="Normal 32 2 3 6 3 5" xfId="22193"/>
    <cellStyle name="Normal 32 2 3 6 3 6" xfId="22194"/>
    <cellStyle name="Normal 32 2 3 6 3 7" xfId="22195"/>
    <cellStyle name="Normal 32 2 3 6 4" xfId="22196"/>
    <cellStyle name="Normal 32 2 3 6 4 2" xfId="22197"/>
    <cellStyle name="Normal 32 2 3 6 4 2 2" xfId="22198"/>
    <cellStyle name="Normal 32 2 3 6 4 2 2 2" xfId="22199"/>
    <cellStyle name="Normal 32 2 3 6 4 2 3" xfId="22200"/>
    <cellStyle name="Normal 32 2 3 6 4 3" xfId="22201"/>
    <cellStyle name="Normal 32 2 3 6 4 3 2" xfId="22202"/>
    <cellStyle name="Normal 32 2 3 6 4 4" xfId="22203"/>
    <cellStyle name="Normal 32 2 3 6 4 5" xfId="22204"/>
    <cellStyle name="Normal 32 2 3 6 4 6" xfId="22205"/>
    <cellStyle name="Normal 32 2 3 6 4 7" xfId="22206"/>
    <cellStyle name="Normal 32 2 3 6 5" xfId="22207"/>
    <cellStyle name="Normal 32 2 3 6 5 2" xfId="22208"/>
    <cellStyle name="Normal 32 2 3 6 5 2 2" xfId="22209"/>
    <cellStyle name="Normal 32 2 3 6 5 2 2 2" xfId="22210"/>
    <cellStyle name="Normal 32 2 3 6 5 2 3" xfId="22211"/>
    <cellStyle name="Normal 32 2 3 6 5 3" xfId="22212"/>
    <cellStyle name="Normal 32 2 3 6 5 3 2" xfId="22213"/>
    <cellStyle name="Normal 32 2 3 6 5 4" xfId="22214"/>
    <cellStyle name="Normal 32 2 3 6 5 5" xfId="22215"/>
    <cellStyle name="Normal 32 2 3 6 5 6" xfId="22216"/>
    <cellStyle name="Normal 32 2 3 6 5 7" xfId="22217"/>
    <cellStyle name="Normal 32 2 3 6 6" xfId="22218"/>
    <cellStyle name="Normal 32 2 3 6 6 2" xfId="22219"/>
    <cellStyle name="Normal 32 2 3 6 6 2 2" xfId="22220"/>
    <cellStyle name="Normal 32 2 3 6 6 2 2 2" xfId="22221"/>
    <cellStyle name="Normal 32 2 3 6 6 2 3" xfId="22222"/>
    <cellStyle name="Normal 32 2 3 6 6 3" xfId="22223"/>
    <cellStyle name="Normal 32 2 3 6 6 3 2" xfId="22224"/>
    <cellStyle name="Normal 32 2 3 6 6 4" xfId="22225"/>
    <cellStyle name="Normal 32 2 3 6 6 5" xfId="22226"/>
    <cellStyle name="Normal 32 2 3 6 6 6" xfId="22227"/>
    <cellStyle name="Normal 32 2 3 6 6 7" xfId="22228"/>
    <cellStyle name="Normal 32 2 3 6 7" xfId="22229"/>
    <cellStyle name="Normal 32 2 3 6 7 2" xfId="22230"/>
    <cellStyle name="Normal 32 2 3 6 7 2 2" xfId="22231"/>
    <cellStyle name="Normal 32 2 3 6 7 2 2 2" xfId="22232"/>
    <cellStyle name="Normal 32 2 3 6 7 2 3" xfId="22233"/>
    <cellStyle name="Normal 32 2 3 6 7 3" xfId="22234"/>
    <cellStyle name="Normal 32 2 3 6 7 3 2" xfId="22235"/>
    <cellStyle name="Normal 32 2 3 6 7 4" xfId="22236"/>
    <cellStyle name="Normal 32 2 3 6 7 5" xfId="22237"/>
    <cellStyle name="Normal 32 2 3 6 7 6" xfId="22238"/>
    <cellStyle name="Normal 32 2 3 6 7 7" xfId="22239"/>
    <cellStyle name="Normal 32 2 3 6 8" xfId="22240"/>
    <cellStyle name="Normal 32 2 3 6 8 2" xfId="22241"/>
    <cellStyle name="Normal 32 2 3 6 8 2 2" xfId="22242"/>
    <cellStyle name="Normal 32 2 3 6 8 2 2 2" xfId="22243"/>
    <cellStyle name="Normal 32 2 3 6 8 2 3" xfId="22244"/>
    <cellStyle name="Normal 32 2 3 6 8 3" xfId="22245"/>
    <cellStyle name="Normal 32 2 3 6 8 3 2" xfId="22246"/>
    <cellStyle name="Normal 32 2 3 6 8 4" xfId="22247"/>
    <cellStyle name="Normal 32 2 3 6 8 5" xfId="22248"/>
    <cellStyle name="Normal 32 2 3 6 8 6" xfId="22249"/>
    <cellStyle name="Normal 32 2 3 6 8 7" xfId="22250"/>
    <cellStyle name="Normal 32 2 3 6 9" xfId="22251"/>
    <cellStyle name="Normal 32 2 3 6 9 2" xfId="22252"/>
    <cellStyle name="Normal 32 2 3 6 9 2 2" xfId="22253"/>
    <cellStyle name="Normal 32 2 3 6 9 2 2 2" xfId="22254"/>
    <cellStyle name="Normal 32 2 3 6 9 2 3" xfId="22255"/>
    <cellStyle name="Normal 32 2 3 6 9 3" xfId="22256"/>
    <cellStyle name="Normal 32 2 3 6 9 3 2" xfId="22257"/>
    <cellStyle name="Normal 32 2 3 6 9 4" xfId="22258"/>
    <cellStyle name="Normal 32 2 3 6 9 5" xfId="22259"/>
    <cellStyle name="Normal 32 2 3 6 9 6" xfId="22260"/>
    <cellStyle name="Normal 32 2 3 6 9 7" xfId="22261"/>
    <cellStyle name="Normal 32 2 3 60" xfId="22262"/>
    <cellStyle name="Normal 32 2 3 60 2" xfId="22263"/>
    <cellStyle name="Normal 32 2 3 60 2 2" xfId="22264"/>
    <cellStyle name="Normal 32 2 3 60 2 2 2" xfId="22265"/>
    <cellStyle name="Normal 32 2 3 60 2 3" xfId="22266"/>
    <cellStyle name="Normal 32 2 3 60 3" xfId="22267"/>
    <cellStyle name="Normal 32 2 3 60 3 2" xfId="22268"/>
    <cellStyle name="Normal 32 2 3 60 4" xfId="22269"/>
    <cellStyle name="Normal 32 2 3 60 5" xfId="22270"/>
    <cellStyle name="Normal 32 2 3 60 6" xfId="22271"/>
    <cellStyle name="Normal 32 2 3 60 7" xfId="22272"/>
    <cellStyle name="Normal 32 2 3 61" xfId="22273"/>
    <cellStyle name="Normal 32 2 3 61 2" xfId="22274"/>
    <cellStyle name="Normal 32 2 3 61 2 2" xfId="22275"/>
    <cellStyle name="Normal 32 2 3 61 2 2 2" xfId="22276"/>
    <cellStyle name="Normal 32 2 3 61 2 3" xfId="22277"/>
    <cellStyle name="Normal 32 2 3 61 3" xfId="22278"/>
    <cellStyle name="Normal 32 2 3 61 3 2" xfId="22279"/>
    <cellStyle name="Normal 32 2 3 61 4" xfId="22280"/>
    <cellStyle name="Normal 32 2 3 61 5" xfId="22281"/>
    <cellStyle name="Normal 32 2 3 61 6" xfId="22282"/>
    <cellStyle name="Normal 32 2 3 61 7" xfId="22283"/>
    <cellStyle name="Normal 32 2 3 62" xfId="22284"/>
    <cellStyle name="Normal 32 2 3 62 2" xfId="22285"/>
    <cellStyle name="Normal 32 2 3 62 2 2" xfId="22286"/>
    <cellStyle name="Normal 32 2 3 62 2 2 2" xfId="22287"/>
    <cellStyle name="Normal 32 2 3 62 2 3" xfId="22288"/>
    <cellStyle name="Normal 32 2 3 62 3" xfId="22289"/>
    <cellStyle name="Normal 32 2 3 62 3 2" xfId="22290"/>
    <cellStyle name="Normal 32 2 3 62 4" xfId="22291"/>
    <cellStyle name="Normal 32 2 3 62 5" xfId="22292"/>
    <cellStyle name="Normal 32 2 3 62 6" xfId="22293"/>
    <cellStyle name="Normal 32 2 3 62 7" xfId="22294"/>
    <cellStyle name="Normal 32 2 3 63" xfId="22295"/>
    <cellStyle name="Normal 32 2 3 63 2" xfId="22296"/>
    <cellStyle name="Normal 32 2 3 63 2 2" xfId="22297"/>
    <cellStyle name="Normal 32 2 3 63 2 2 2" xfId="22298"/>
    <cellStyle name="Normal 32 2 3 63 2 3" xfId="22299"/>
    <cellStyle name="Normal 32 2 3 63 3" xfId="22300"/>
    <cellStyle name="Normal 32 2 3 63 3 2" xfId="22301"/>
    <cellStyle name="Normal 32 2 3 63 4" xfId="22302"/>
    <cellStyle name="Normal 32 2 3 63 5" xfId="22303"/>
    <cellStyle name="Normal 32 2 3 63 6" xfId="22304"/>
    <cellStyle name="Normal 32 2 3 63 7" xfId="22305"/>
    <cellStyle name="Normal 32 2 3 64" xfId="22306"/>
    <cellStyle name="Normal 32 2 3 64 2" xfId="22307"/>
    <cellStyle name="Normal 32 2 3 64 2 2" xfId="22308"/>
    <cellStyle name="Normal 32 2 3 64 2 2 2" xfId="22309"/>
    <cellStyle name="Normal 32 2 3 64 2 3" xfId="22310"/>
    <cellStyle name="Normal 32 2 3 64 3" xfId="22311"/>
    <cellStyle name="Normal 32 2 3 64 3 2" xfId="22312"/>
    <cellStyle name="Normal 32 2 3 64 4" xfId="22313"/>
    <cellStyle name="Normal 32 2 3 64 5" xfId="22314"/>
    <cellStyle name="Normal 32 2 3 64 6" xfId="22315"/>
    <cellStyle name="Normal 32 2 3 64 7" xfId="22316"/>
    <cellStyle name="Normal 32 2 3 65" xfId="22317"/>
    <cellStyle name="Normal 32 2 3 65 2" xfId="22318"/>
    <cellStyle name="Normal 32 2 3 65 2 2" xfId="22319"/>
    <cellStyle name="Normal 32 2 3 65 2 2 2" xfId="22320"/>
    <cellStyle name="Normal 32 2 3 65 2 3" xfId="22321"/>
    <cellStyle name="Normal 32 2 3 65 3" xfId="22322"/>
    <cellStyle name="Normal 32 2 3 65 3 2" xfId="22323"/>
    <cellStyle name="Normal 32 2 3 65 4" xfId="22324"/>
    <cellStyle name="Normal 32 2 3 65 5" xfId="22325"/>
    <cellStyle name="Normal 32 2 3 65 6" xfId="22326"/>
    <cellStyle name="Normal 32 2 3 65 7" xfId="22327"/>
    <cellStyle name="Normal 32 2 3 66" xfId="22328"/>
    <cellStyle name="Normal 32 2 3 66 2" xfId="22329"/>
    <cellStyle name="Normal 32 2 3 66 2 2" xfId="22330"/>
    <cellStyle name="Normal 32 2 3 66 2 2 2" xfId="22331"/>
    <cellStyle name="Normal 32 2 3 66 2 3" xfId="22332"/>
    <cellStyle name="Normal 32 2 3 66 3" xfId="22333"/>
    <cellStyle name="Normal 32 2 3 66 3 2" xfId="22334"/>
    <cellStyle name="Normal 32 2 3 66 4" xfId="22335"/>
    <cellStyle name="Normal 32 2 3 66 5" xfId="22336"/>
    <cellStyle name="Normal 32 2 3 66 6" xfId="22337"/>
    <cellStyle name="Normal 32 2 3 66 7" xfId="22338"/>
    <cellStyle name="Normal 32 2 3 67" xfId="22339"/>
    <cellStyle name="Normal 32 2 3 67 2" xfId="22340"/>
    <cellStyle name="Normal 32 2 3 67 2 2" xfId="22341"/>
    <cellStyle name="Normal 32 2 3 67 2 2 2" xfId="22342"/>
    <cellStyle name="Normal 32 2 3 67 2 3" xfId="22343"/>
    <cellStyle name="Normal 32 2 3 67 3" xfId="22344"/>
    <cellStyle name="Normal 32 2 3 67 3 2" xfId="22345"/>
    <cellStyle name="Normal 32 2 3 67 4" xfId="22346"/>
    <cellStyle name="Normal 32 2 3 67 5" xfId="22347"/>
    <cellStyle name="Normal 32 2 3 67 6" xfId="22348"/>
    <cellStyle name="Normal 32 2 3 67 7" xfId="22349"/>
    <cellStyle name="Normal 32 2 3 68" xfId="22350"/>
    <cellStyle name="Normal 32 2 3 68 2" xfId="22351"/>
    <cellStyle name="Normal 32 2 3 68 2 2" xfId="22352"/>
    <cellStyle name="Normal 32 2 3 68 2 2 2" xfId="22353"/>
    <cellStyle name="Normal 32 2 3 68 2 3" xfId="22354"/>
    <cellStyle name="Normal 32 2 3 68 3" xfId="22355"/>
    <cellStyle name="Normal 32 2 3 68 3 2" xfId="22356"/>
    <cellStyle name="Normal 32 2 3 68 4" xfId="22357"/>
    <cellStyle name="Normal 32 2 3 68 5" xfId="22358"/>
    <cellStyle name="Normal 32 2 3 68 6" xfId="22359"/>
    <cellStyle name="Normal 32 2 3 68 7" xfId="22360"/>
    <cellStyle name="Normal 32 2 3 69" xfId="22361"/>
    <cellStyle name="Normal 32 2 3 69 2" xfId="22362"/>
    <cellStyle name="Normal 32 2 3 69 2 2" xfId="22363"/>
    <cellStyle name="Normal 32 2 3 69 2 2 2" xfId="22364"/>
    <cellStyle name="Normal 32 2 3 69 2 3" xfId="22365"/>
    <cellStyle name="Normal 32 2 3 69 3" xfId="22366"/>
    <cellStyle name="Normal 32 2 3 69 3 2" xfId="22367"/>
    <cellStyle name="Normal 32 2 3 69 4" xfId="22368"/>
    <cellStyle name="Normal 32 2 3 69 5" xfId="22369"/>
    <cellStyle name="Normal 32 2 3 69 6" xfId="22370"/>
    <cellStyle name="Normal 32 2 3 69 7" xfId="22371"/>
    <cellStyle name="Normal 32 2 3 7" xfId="22372"/>
    <cellStyle name="Normal 32 2 3 7 10" xfId="22373"/>
    <cellStyle name="Normal 32 2 3 7 10 2" xfId="22374"/>
    <cellStyle name="Normal 32 2 3 7 10 2 2" xfId="22375"/>
    <cellStyle name="Normal 32 2 3 7 10 2 2 2" xfId="22376"/>
    <cellStyle name="Normal 32 2 3 7 10 2 3" xfId="22377"/>
    <cellStyle name="Normal 32 2 3 7 10 3" xfId="22378"/>
    <cellStyle name="Normal 32 2 3 7 10 3 2" xfId="22379"/>
    <cellStyle name="Normal 32 2 3 7 10 4" xfId="22380"/>
    <cellStyle name="Normal 32 2 3 7 10 5" xfId="22381"/>
    <cellStyle name="Normal 32 2 3 7 10 6" xfId="22382"/>
    <cellStyle name="Normal 32 2 3 7 10 7" xfId="22383"/>
    <cellStyle name="Normal 32 2 3 7 11" xfId="22384"/>
    <cellStyle name="Normal 32 2 3 7 11 2" xfId="22385"/>
    <cellStyle name="Normal 32 2 3 7 11 2 2" xfId="22386"/>
    <cellStyle name="Normal 32 2 3 7 11 2 2 2" xfId="22387"/>
    <cellStyle name="Normal 32 2 3 7 11 2 3" xfId="22388"/>
    <cellStyle name="Normal 32 2 3 7 11 3" xfId="22389"/>
    <cellStyle name="Normal 32 2 3 7 11 3 2" xfId="22390"/>
    <cellStyle name="Normal 32 2 3 7 11 4" xfId="22391"/>
    <cellStyle name="Normal 32 2 3 7 11 5" xfId="22392"/>
    <cellStyle name="Normal 32 2 3 7 11 6" xfId="22393"/>
    <cellStyle name="Normal 32 2 3 7 11 7" xfId="22394"/>
    <cellStyle name="Normal 32 2 3 7 12" xfId="22395"/>
    <cellStyle name="Normal 32 2 3 7 12 2" xfId="22396"/>
    <cellStyle name="Normal 32 2 3 7 12 2 2" xfId="22397"/>
    <cellStyle name="Normal 32 2 3 7 12 2 2 2" xfId="22398"/>
    <cellStyle name="Normal 32 2 3 7 12 2 3" xfId="22399"/>
    <cellStyle name="Normal 32 2 3 7 12 3" xfId="22400"/>
    <cellStyle name="Normal 32 2 3 7 12 3 2" xfId="22401"/>
    <cellStyle name="Normal 32 2 3 7 12 4" xfId="22402"/>
    <cellStyle name="Normal 32 2 3 7 12 5" xfId="22403"/>
    <cellStyle name="Normal 32 2 3 7 12 6" xfId="22404"/>
    <cellStyle name="Normal 32 2 3 7 12 7" xfId="22405"/>
    <cellStyle name="Normal 32 2 3 7 13" xfId="22406"/>
    <cellStyle name="Normal 32 2 3 7 13 2" xfId="22407"/>
    <cellStyle name="Normal 32 2 3 7 13 2 2" xfId="22408"/>
    <cellStyle name="Normal 32 2 3 7 13 3" xfId="22409"/>
    <cellStyle name="Normal 32 2 3 7 14" xfId="22410"/>
    <cellStyle name="Normal 32 2 3 7 14 2" xfId="22411"/>
    <cellStyle name="Normal 32 2 3 7 15" xfId="22412"/>
    <cellStyle name="Normal 32 2 3 7 16" xfId="22413"/>
    <cellStyle name="Normal 32 2 3 7 17" xfId="22414"/>
    <cellStyle name="Normal 32 2 3 7 18" xfId="22415"/>
    <cellStyle name="Normal 32 2 3 7 2" xfId="22416"/>
    <cellStyle name="Normal 32 2 3 7 2 2" xfId="22417"/>
    <cellStyle name="Normal 32 2 3 7 2 2 2" xfId="22418"/>
    <cellStyle name="Normal 32 2 3 7 2 2 2 2" xfId="22419"/>
    <cellStyle name="Normal 32 2 3 7 2 2 3" xfId="22420"/>
    <cellStyle name="Normal 32 2 3 7 2 3" xfId="22421"/>
    <cellStyle name="Normal 32 2 3 7 2 3 2" xfId="22422"/>
    <cellStyle name="Normal 32 2 3 7 2 4" xfId="22423"/>
    <cellStyle name="Normal 32 2 3 7 2 5" xfId="22424"/>
    <cellStyle name="Normal 32 2 3 7 2 6" xfId="22425"/>
    <cellStyle name="Normal 32 2 3 7 2 7" xfId="22426"/>
    <cellStyle name="Normal 32 2 3 7 3" xfId="22427"/>
    <cellStyle name="Normal 32 2 3 7 3 2" xfId="22428"/>
    <cellStyle name="Normal 32 2 3 7 3 2 2" xfId="22429"/>
    <cellStyle name="Normal 32 2 3 7 3 2 2 2" xfId="22430"/>
    <cellStyle name="Normal 32 2 3 7 3 2 3" xfId="22431"/>
    <cellStyle name="Normal 32 2 3 7 3 3" xfId="22432"/>
    <cellStyle name="Normal 32 2 3 7 3 3 2" xfId="22433"/>
    <cellStyle name="Normal 32 2 3 7 3 4" xfId="22434"/>
    <cellStyle name="Normal 32 2 3 7 3 5" xfId="22435"/>
    <cellStyle name="Normal 32 2 3 7 3 6" xfId="22436"/>
    <cellStyle name="Normal 32 2 3 7 3 7" xfId="22437"/>
    <cellStyle name="Normal 32 2 3 7 4" xfId="22438"/>
    <cellStyle name="Normal 32 2 3 7 4 2" xfId="22439"/>
    <cellStyle name="Normal 32 2 3 7 4 2 2" xfId="22440"/>
    <cellStyle name="Normal 32 2 3 7 4 2 2 2" xfId="22441"/>
    <cellStyle name="Normal 32 2 3 7 4 2 3" xfId="22442"/>
    <cellStyle name="Normal 32 2 3 7 4 3" xfId="22443"/>
    <cellStyle name="Normal 32 2 3 7 4 3 2" xfId="22444"/>
    <cellStyle name="Normal 32 2 3 7 4 4" xfId="22445"/>
    <cellStyle name="Normal 32 2 3 7 4 5" xfId="22446"/>
    <cellStyle name="Normal 32 2 3 7 4 6" xfId="22447"/>
    <cellStyle name="Normal 32 2 3 7 4 7" xfId="22448"/>
    <cellStyle name="Normal 32 2 3 7 5" xfId="22449"/>
    <cellStyle name="Normal 32 2 3 7 5 2" xfId="22450"/>
    <cellStyle name="Normal 32 2 3 7 5 2 2" xfId="22451"/>
    <cellStyle name="Normal 32 2 3 7 5 2 2 2" xfId="22452"/>
    <cellStyle name="Normal 32 2 3 7 5 2 3" xfId="22453"/>
    <cellStyle name="Normal 32 2 3 7 5 3" xfId="22454"/>
    <cellStyle name="Normal 32 2 3 7 5 3 2" xfId="22455"/>
    <cellStyle name="Normal 32 2 3 7 5 4" xfId="22456"/>
    <cellStyle name="Normal 32 2 3 7 5 5" xfId="22457"/>
    <cellStyle name="Normal 32 2 3 7 5 6" xfId="22458"/>
    <cellStyle name="Normal 32 2 3 7 5 7" xfId="22459"/>
    <cellStyle name="Normal 32 2 3 7 6" xfId="22460"/>
    <cellStyle name="Normal 32 2 3 7 6 2" xfId="22461"/>
    <cellStyle name="Normal 32 2 3 7 6 2 2" xfId="22462"/>
    <cellStyle name="Normal 32 2 3 7 6 2 2 2" xfId="22463"/>
    <cellStyle name="Normal 32 2 3 7 6 2 3" xfId="22464"/>
    <cellStyle name="Normal 32 2 3 7 6 3" xfId="22465"/>
    <cellStyle name="Normal 32 2 3 7 6 3 2" xfId="22466"/>
    <cellStyle name="Normal 32 2 3 7 6 4" xfId="22467"/>
    <cellStyle name="Normal 32 2 3 7 6 5" xfId="22468"/>
    <cellStyle name="Normal 32 2 3 7 6 6" xfId="22469"/>
    <cellStyle name="Normal 32 2 3 7 6 7" xfId="22470"/>
    <cellStyle name="Normal 32 2 3 7 7" xfId="22471"/>
    <cellStyle name="Normal 32 2 3 7 7 2" xfId="22472"/>
    <cellStyle name="Normal 32 2 3 7 7 2 2" xfId="22473"/>
    <cellStyle name="Normal 32 2 3 7 7 2 2 2" xfId="22474"/>
    <cellStyle name="Normal 32 2 3 7 7 2 3" xfId="22475"/>
    <cellStyle name="Normal 32 2 3 7 7 3" xfId="22476"/>
    <cellStyle name="Normal 32 2 3 7 7 3 2" xfId="22477"/>
    <cellStyle name="Normal 32 2 3 7 7 4" xfId="22478"/>
    <cellStyle name="Normal 32 2 3 7 7 5" xfId="22479"/>
    <cellStyle name="Normal 32 2 3 7 7 6" xfId="22480"/>
    <cellStyle name="Normal 32 2 3 7 7 7" xfId="22481"/>
    <cellStyle name="Normal 32 2 3 7 8" xfId="22482"/>
    <cellStyle name="Normal 32 2 3 7 8 2" xfId="22483"/>
    <cellStyle name="Normal 32 2 3 7 8 2 2" xfId="22484"/>
    <cellStyle name="Normal 32 2 3 7 8 2 2 2" xfId="22485"/>
    <cellStyle name="Normal 32 2 3 7 8 2 3" xfId="22486"/>
    <cellStyle name="Normal 32 2 3 7 8 3" xfId="22487"/>
    <cellStyle name="Normal 32 2 3 7 8 3 2" xfId="22488"/>
    <cellStyle name="Normal 32 2 3 7 8 4" xfId="22489"/>
    <cellStyle name="Normal 32 2 3 7 8 5" xfId="22490"/>
    <cellStyle name="Normal 32 2 3 7 8 6" xfId="22491"/>
    <cellStyle name="Normal 32 2 3 7 8 7" xfId="22492"/>
    <cellStyle name="Normal 32 2 3 7 9" xfId="22493"/>
    <cellStyle name="Normal 32 2 3 7 9 2" xfId="22494"/>
    <cellStyle name="Normal 32 2 3 7 9 2 2" xfId="22495"/>
    <cellStyle name="Normal 32 2 3 7 9 2 2 2" xfId="22496"/>
    <cellStyle name="Normal 32 2 3 7 9 2 3" xfId="22497"/>
    <cellStyle name="Normal 32 2 3 7 9 3" xfId="22498"/>
    <cellStyle name="Normal 32 2 3 7 9 3 2" xfId="22499"/>
    <cellStyle name="Normal 32 2 3 7 9 4" xfId="22500"/>
    <cellStyle name="Normal 32 2 3 7 9 5" xfId="22501"/>
    <cellStyle name="Normal 32 2 3 7 9 6" xfId="22502"/>
    <cellStyle name="Normal 32 2 3 7 9 7" xfId="22503"/>
    <cellStyle name="Normal 32 2 3 70" xfId="22504"/>
    <cellStyle name="Normal 32 2 3 70 2" xfId="22505"/>
    <cellStyle name="Normal 32 2 3 70 2 2" xfId="22506"/>
    <cellStyle name="Normal 32 2 3 70 2 2 2" xfId="22507"/>
    <cellStyle name="Normal 32 2 3 70 2 3" xfId="22508"/>
    <cellStyle name="Normal 32 2 3 70 3" xfId="22509"/>
    <cellStyle name="Normal 32 2 3 70 3 2" xfId="22510"/>
    <cellStyle name="Normal 32 2 3 70 4" xfId="22511"/>
    <cellStyle name="Normal 32 2 3 70 5" xfId="22512"/>
    <cellStyle name="Normal 32 2 3 70 6" xfId="22513"/>
    <cellStyle name="Normal 32 2 3 70 7" xfId="22514"/>
    <cellStyle name="Normal 32 2 3 71" xfId="22515"/>
    <cellStyle name="Normal 32 2 3 71 2" xfId="22516"/>
    <cellStyle name="Normal 32 2 3 71 2 2" xfId="22517"/>
    <cellStyle name="Normal 32 2 3 71 2 2 2" xfId="22518"/>
    <cellStyle name="Normal 32 2 3 71 2 3" xfId="22519"/>
    <cellStyle name="Normal 32 2 3 71 3" xfId="22520"/>
    <cellStyle name="Normal 32 2 3 71 3 2" xfId="22521"/>
    <cellStyle name="Normal 32 2 3 71 4" xfId="22522"/>
    <cellStyle name="Normal 32 2 3 71 5" xfId="22523"/>
    <cellStyle name="Normal 32 2 3 71 6" xfId="22524"/>
    <cellStyle name="Normal 32 2 3 71 7" xfId="22525"/>
    <cellStyle name="Normal 32 2 3 72" xfId="22526"/>
    <cellStyle name="Normal 32 2 3 72 2" xfId="22527"/>
    <cellStyle name="Normal 32 2 3 72 2 2" xfId="22528"/>
    <cellStyle name="Normal 32 2 3 72 2 2 2" xfId="22529"/>
    <cellStyle name="Normal 32 2 3 72 2 3" xfId="22530"/>
    <cellStyle name="Normal 32 2 3 72 3" xfId="22531"/>
    <cellStyle name="Normal 32 2 3 72 3 2" xfId="22532"/>
    <cellStyle name="Normal 32 2 3 72 4" xfId="22533"/>
    <cellStyle name="Normal 32 2 3 72 5" xfId="22534"/>
    <cellStyle name="Normal 32 2 3 72 6" xfId="22535"/>
    <cellStyle name="Normal 32 2 3 72 7" xfId="22536"/>
    <cellStyle name="Normal 32 2 3 73" xfId="22537"/>
    <cellStyle name="Normal 32 2 3 73 2" xfId="22538"/>
    <cellStyle name="Normal 32 2 3 73 2 2" xfId="22539"/>
    <cellStyle name="Normal 32 2 3 73 2 2 2" xfId="22540"/>
    <cellStyle name="Normal 32 2 3 73 2 3" xfId="22541"/>
    <cellStyle name="Normal 32 2 3 73 3" xfId="22542"/>
    <cellStyle name="Normal 32 2 3 73 3 2" xfId="22543"/>
    <cellStyle name="Normal 32 2 3 73 4" xfId="22544"/>
    <cellStyle name="Normal 32 2 3 73 5" xfId="22545"/>
    <cellStyle name="Normal 32 2 3 73 6" xfId="22546"/>
    <cellStyle name="Normal 32 2 3 73 7" xfId="22547"/>
    <cellStyle name="Normal 32 2 3 74" xfId="22548"/>
    <cellStyle name="Normal 32 2 3 74 2" xfId="22549"/>
    <cellStyle name="Normal 32 2 3 74 2 2" xfId="22550"/>
    <cellStyle name="Normal 32 2 3 74 2 2 2" xfId="22551"/>
    <cellStyle name="Normal 32 2 3 74 2 3" xfId="22552"/>
    <cellStyle name="Normal 32 2 3 74 3" xfId="22553"/>
    <cellStyle name="Normal 32 2 3 74 3 2" xfId="22554"/>
    <cellStyle name="Normal 32 2 3 74 4" xfId="22555"/>
    <cellStyle name="Normal 32 2 3 74 5" xfId="22556"/>
    <cellStyle name="Normal 32 2 3 74 6" xfId="22557"/>
    <cellStyle name="Normal 32 2 3 74 7" xfId="22558"/>
    <cellStyle name="Normal 32 2 3 75" xfId="22559"/>
    <cellStyle name="Normal 32 2 3 75 2" xfId="22560"/>
    <cellStyle name="Normal 32 2 3 75 2 2" xfId="22561"/>
    <cellStyle name="Normal 32 2 3 75 2 2 2" xfId="22562"/>
    <cellStyle name="Normal 32 2 3 75 2 3" xfId="22563"/>
    <cellStyle name="Normal 32 2 3 75 3" xfId="22564"/>
    <cellStyle name="Normal 32 2 3 75 3 2" xfId="22565"/>
    <cellStyle name="Normal 32 2 3 75 4" xfId="22566"/>
    <cellStyle name="Normal 32 2 3 75 5" xfId="22567"/>
    <cellStyle name="Normal 32 2 3 75 6" xfId="22568"/>
    <cellStyle name="Normal 32 2 3 75 7" xfId="22569"/>
    <cellStyle name="Normal 32 2 3 76" xfId="22570"/>
    <cellStyle name="Normal 32 2 3 76 2" xfId="22571"/>
    <cellStyle name="Normal 32 2 3 76 2 2" xfId="22572"/>
    <cellStyle name="Normal 32 2 3 76 2 2 2" xfId="22573"/>
    <cellStyle name="Normal 32 2 3 76 2 3" xfId="22574"/>
    <cellStyle name="Normal 32 2 3 76 3" xfId="22575"/>
    <cellStyle name="Normal 32 2 3 76 3 2" xfId="22576"/>
    <cellStyle name="Normal 32 2 3 76 4" xfId="22577"/>
    <cellStyle name="Normal 32 2 3 76 5" xfId="22578"/>
    <cellStyle name="Normal 32 2 3 76 6" xfId="22579"/>
    <cellStyle name="Normal 32 2 3 76 7" xfId="22580"/>
    <cellStyle name="Normal 32 2 3 77" xfId="22581"/>
    <cellStyle name="Normal 32 2 3 77 2" xfId="22582"/>
    <cellStyle name="Normal 32 2 3 77 2 2" xfId="22583"/>
    <cellStyle name="Normal 32 2 3 77 2 2 2" xfId="22584"/>
    <cellStyle name="Normal 32 2 3 77 2 3" xfId="22585"/>
    <cellStyle name="Normal 32 2 3 77 3" xfId="22586"/>
    <cellStyle name="Normal 32 2 3 77 3 2" xfId="22587"/>
    <cellStyle name="Normal 32 2 3 77 4" xfId="22588"/>
    <cellStyle name="Normal 32 2 3 77 5" xfId="22589"/>
    <cellStyle name="Normal 32 2 3 77 6" xfId="22590"/>
    <cellStyle name="Normal 32 2 3 77 7" xfId="22591"/>
    <cellStyle name="Normal 32 2 3 78" xfId="22592"/>
    <cellStyle name="Normal 32 2 3 78 2" xfId="22593"/>
    <cellStyle name="Normal 32 2 3 78 2 2" xfId="22594"/>
    <cellStyle name="Normal 32 2 3 78 2 2 2" xfId="22595"/>
    <cellStyle name="Normal 32 2 3 78 2 3" xfId="22596"/>
    <cellStyle name="Normal 32 2 3 78 3" xfId="22597"/>
    <cellStyle name="Normal 32 2 3 78 3 2" xfId="22598"/>
    <cellStyle name="Normal 32 2 3 78 4" xfId="22599"/>
    <cellStyle name="Normal 32 2 3 78 5" xfId="22600"/>
    <cellStyle name="Normal 32 2 3 78 6" xfId="22601"/>
    <cellStyle name="Normal 32 2 3 78 7" xfId="22602"/>
    <cellStyle name="Normal 32 2 3 79" xfId="22603"/>
    <cellStyle name="Normal 32 2 3 79 2" xfId="22604"/>
    <cellStyle name="Normal 32 2 3 79 2 2" xfId="22605"/>
    <cellStyle name="Normal 32 2 3 79 2 2 2" xfId="22606"/>
    <cellStyle name="Normal 32 2 3 79 2 3" xfId="22607"/>
    <cellStyle name="Normal 32 2 3 79 3" xfId="22608"/>
    <cellStyle name="Normal 32 2 3 79 3 2" xfId="22609"/>
    <cellStyle name="Normal 32 2 3 79 4" xfId="22610"/>
    <cellStyle name="Normal 32 2 3 79 5" xfId="22611"/>
    <cellStyle name="Normal 32 2 3 79 6" xfId="22612"/>
    <cellStyle name="Normal 32 2 3 79 7" xfId="22613"/>
    <cellStyle name="Normal 32 2 3 8" xfId="22614"/>
    <cellStyle name="Normal 32 2 3 8 10" xfId="22615"/>
    <cellStyle name="Normal 32 2 3 8 10 2" xfId="22616"/>
    <cellStyle name="Normal 32 2 3 8 10 2 2" xfId="22617"/>
    <cellStyle name="Normal 32 2 3 8 10 2 2 2" xfId="22618"/>
    <cellStyle name="Normal 32 2 3 8 10 2 3" xfId="22619"/>
    <cellStyle name="Normal 32 2 3 8 10 3" xfId="22620"/>
    <cellStyle name="Normal 32 2 3 8 10 3 2" xfId="22621"/>
    <cellStyle name="Normal 32 2 3 8 10 4" xfId="22622"/>
    <cellStyle name="Normal 32 2 3 8 10 5" xfId="22623"/>
    <cellStyle name="Normal 32 2 3 8 10 6" xfId="22624"/>
    <cellStyle name="Normal 32 2 3 8 10 7" xfId="22625"/>
    <cellStyle name="Normal 32 2 3 8 11" xfId="22626"/>
    <cellStyle name="Normal 32 2 3 8 11 2" xfId="22627"/>
    <cellStyle name="Normal 32 2 3 8 11 2 2" xfId="22628"/>
    <cellStyle name="Normal 32 2 3 8 11 2 2 2" xfId="22629"/>
    <cellStyle name="Normal 32 2 3 8 11 2 3" xfId="22630"/>
    <cellStyle name="Normal 32 2 3 8 11 3" xfId="22631"/>
    <cellStyle name="Normal 32 2 3 8 11 3 2" xfId="22632"/>
    <cellStyle name="Normal 32 2 3 8 11 4" xfId="22633"/>
    <cellStyle name="Normal 32 2 3 8 11 5" xfId="22634"/>
    <cellStyle name="Normal 32 2 3 8 11 6" xfId="22635"/>
    <cellStyle name="Normal 32 2 3 8 11 7" xfId="22636"/>
    <cellStyle name="Normal 32 2 3 8 12" xfId="22637"/>
    <cellStyle name="Normal 32 2 3 8 12 2" xfId="22638"/>
    <cellStyle name="Normal 32 2 3 8 12 2 2" xfId="22639"/>
    <cellStyle name="Normal 32 2 3 8 12 2 2 2" xfId="22640"/>
    <cellStyle name="Normal 32 2 3 8 12 2 3" xfId="22641"/>
    <cellStyle name="Normal 32 2 3 8 12 3" xfId="22642"/>
    <cellStyle name="Normal 32 2 3 8 12 3 2" xfId="22643"/>
    <cellStyle name="Normal 32 2 3 8 12 4" xfId="22644"/>
    <cellStyle name="Normal 32 2 3 8 12 5" xfId="22645"/>
    <cellStyle name="Normal 32 2 3 8 12 6" xfId="22646"/>
    <cellStyle name="Normal 32 2 3 8 12 7" xfId="22647"/>
    <cellStyle name="Normal 32 2 3 8 13" xfId="22648"/>
    <cellStyle name="Normal 32 2 3 8 13 2" xfId="22649"/>
    <cellStyle name="Normal 32 2 3 8 13 2 2" xfId="22650"/>
    <cellStyle name="Normal 32 2 3 8 13 3" xfId="22651"/>
    <cellStyle name="Normal 32 2 3 8 14" xfId="22652"/>
    <cellStyle name="Normal 32 2 3 8 14 2" xfId="22653"/>
    <cellStyle name="Normal 32 2 3 8 15" xfId="22654"/>
    <cellStyle name="Normal 32 2 3 8 16" xfId="22655"/>
    <cellStyle name="Normal 32 2 3 8 17" xfId="22656"/>
    <cellStyle name="Normal 32 2 3 8 18" xfId="22657"/>
    <cellStyle name="Normal 32 2 3 8 2" xfId="22658"/>
    <cellStyle name="Normal 32 2 3 8 2 2" xfId="22659"/>
    <cellStyle name="Normal 32 2 3 8 2 2 2" xfId="22660"/>
    <cellStyle name="Normal 32 2 3 8 2 2 2 2" xfId="22661"/>
    <cellStyle name="Normal 32 2 3 8 2 2 3" xfId="22662"/>
    <cellStyle name="Normal 32 2 3 8 2 3" xfId="22663"/>
    <cellStyle name="Normal 32 2 3 8 2 3 2" xfId="22664"/>
    <cellStyle name="Normal 32 2 3 8 2 4" xfId="22665"/>
    <cellStyle name="Normal 32 2 3 8 2 5" xfId="22666"/>
    <cellStyle name="Normal 32 2 3 8 2 6" xfId="22667"/>
    <cellStyle name="Normal 32 2 3 8 2 7" xfId="22668"/>
    <cellStyle name="Normal 32 2 3 8 3" xfId="22669"/>
    <cellStyle name="Normal 32 2 3 8 3 2" xfId="22670"/>
    <cellStyle name="Normal 32 2 3 8 3 2 2" xfId="22671"/>
    <cellStyle name="Normal 32 2 3 8 3 2 2 2" xfId="22672"/>
    <cellStyle name="Normal 32 2 3 8 3 2 3" xfId="22673"/>
    <cellStyle name="Normal 32 2 3 8 3 3" xfId="22674"/>
    <cellStyle name="Normal 32 2 3 8 3 3 2" xfId="22675"/>
    <cellStyle name="Normal 32 2 3 8 3 4" xfId="22676"/>
    <cellStyle name="Normal 32 2 3 8 3 5" xfId="22677"/>
    <cellStyle name="Normal 32 2 3 8 3 6" xfId="22678"/>
    <cellStyle name="Normal 32 2 3 8 3 7" xfId="22679"/>
    <cellStyle name="Normal 32 2 3 8 4" xfId="22680"/>
    <cellStyle name="Normal 32 2 3 8 4 2" xfId="22681"/>
    <cellStyle name="Normal 32 2 3 8 4 2 2" xfId="22682"/>
    <cellStyle name="Normal 32 2 3 8 4 2 2 2" xfId="22683"/>
    <cellStyle name="Normal 32 2 3 8 4 2 3" xfId="22684"/>
    <cellStyle name="Normal 32 2 3 8 4 3" xfId="22685"/>
    <cellStyle name="Normal 32 2 3 8 4 3 2" xfId="22686"/>
    <cellStyle name="Normal 32 2 3 8 4 4" xfId="22687"/>
    <cellStyle name="Normal 32 2 3 8 4 5" xfId="22688"/>
    <cellStyle name="Normal 32 2 3 8 4 6" xfId="22689"/>
    <cellStyle name="Normal 32 2 3 8 4 7" xfId="22690"/>
    <cellStyle name="Normal 32 2 3 8 5" xfId="22691"/>
    <cellStyle name="Normal 32 2 3 8 5 2" xfId="22692"/>
    <cellStyle name="Normal 32 2 3 8 5 2 2" xfId="22693"/>
    <cellStyle name="Normal 32 2 3 8 5 2 2 2" xfId="22694"/>
    <cellStyle name="Normal 32 2 3 8 5 2 3" xfId="22695"/>
    <cellStyle name="Normal 32 2 3 8 5 3" xfId="22696"/>
    <cellStyle name="Normal 32 2 3 8 5 3 2" xfId="22697"/>
    <cellStyle name="Normal 32 2 3 8 5 4" xfId="22698"/>
    <cellStyle name="Normal 32 2 3 8 5 5" xfId="22699"/>
    <cellStyle name="Normal 32 2 3 8 5 6" xfId="22700"/>
    <cellStyle name="Normal 32 2 3 8 5 7" xfId="22701"/>
    <cellStyle name="Normal 32 2 3 8 6" xfId="22702"/>
    <cellStyle name="Normal 32 2 3 8 6 2" xfId="22703"/>
    <cellStyle name="Normal 32 2 3 8 6 2 2" xfId="22704"/>
    <cellStyle name="Normal 32 2 3 8 6 2 2 2" xfId="22705"/>
    <cellStyle name="Normal 32 2 3 8 6 2 3" xfId="22706"/>
    <cellStyle name="Normal 32 2 3 8 6 3" xfId="22707"/>
    <cellStyle name="Normal 32 2 3 8 6 3 2" xfId="22708"/>
    <cellStyle name="Normal 32 2 3 8 6 4" xfId="22709"/>
    <cellStyle name="Normal 32 2 3 8 6 5" xfId="22710"/>
    <cellStyle name="Normal 32 2 3 8 6 6" xfId="22711"/>
    <cellStyle name="Normal 32 2 3 8 6 7" xfId="22712"/>
    <cellStyle name="Normal 32 2 3 8 7" xfId="22713"/>
    <cellStyle name="Normal 32 2 3 8 7 2" xfId="22714"/>
    <cellStyle name="Normal 32 2 3 8 7 2 2" xfId="22715"/>
    <cellStyle name="Normal 32 2 3 8 7 2 2 2" xfId="22716"/>
    <cellStyle name="Normal 32 2 3 8 7 2 3" xfId="22717"/>
    <cellStyle name="Normal 32 2 3 8 7 3" xfId="22718"/>
    <cellStyle name="Normal 32 2 3 8 7 3 2" xfId="22719"/>
    <cellStyle name="Normal 32 2 3 8 7 4" xfId="22720"/>
    <cellStyle name="Normal 32 2 3 8 7 5" xfId="22721"/>
    <cellStyle name="Normal 32 2 3 8 7 6" xfId="22722"/>
    <cellStyle name="Normal 32 2 3 8 7 7" xfId="22723"/>
    <cellStyle name="Normal 32 2 3 8 8" xfId="22724"/>
    <cellStyle name="Normal 32 2 3 8 8 2" xfId="22725"/>
    <cellStyle name="Normal 32 2 3 8 8 2 2" xfId="22726"/>
    <cellStyle name="Normal 32 2 3 8 8 2 2 2" xfId="22727"/>
    <cellStyle name="Normal 32 2 3 8 8 2 3" xfId="22728"/>
    <cellStyle name="Normal 32 2 3 8 8 3" xfId="22729"/>
    <cellStyle name="Normal 32 2 3 8 8 3 2" xfId="22730"/>
    <cellStyle name="Normal 32 2 3 8 8 4" xfId="22731"/>
    <cellStyle name="Normal 32 2 3 8 8 5" xfId="22732"/>
    <cellStyle name="Normal 32 2 3 8 8 6" xfId="22733"/>
    <cellStyle name="Normal 32 2 3 8 8 7" xfId="22734"/>
    <cellStyle name="Normal 32 2 3 8 9" xfId="22735"/>
    <cellStyle name="Normal 32 2 3 8 9 2" xfId="22736"/>
    <cellStyle name="Normal 32 2 3 8 9 2 2" xfId="22737"/>
    <cellStyle name="Normal 32 2 3 8 9 2 2 2" xfId="22738"/>
    <cellStyle name="Normal 32 2 3 8 9 2 3" xfId="22739"/>
    <cellStyle name="Normal 32 2 3 8 9 3" xfId="22740"/>
    <cellStyle name="Normal 32 2 3 8 9 3 2" xfId="22741"/>
    <cellStyle name="Normal 32 2 3 8 9 4" xfId="22742"/>
    <cellStyle name="Normal 32 2 3 8 9 5" xfId="22743"/>
    <cellStyle name="Normal 32 2 3 8 9 6" xfId="22744"/>
    <cellStyle name="Normal 32 2 3 8 9 7" xfId="22745"/>
    <cellStyle name="Normal 32 2 3 80" xfId="22746"/>
    <cellStyle name="Normal 32 2 3 80 2" xfId="22747"/>
    <cellStyle name="Normal 32 2 3 80 2 2" xfId="22748"/>
    <cellStyle name="Normal 32 2 3 80 2 2 2" xfId="22749"/>
    <cellStyle name="Normal 32 2 3 80 2 3" xfId="22750"/>
    <cellStyle name="Normal 32 2 3 80 3" xfId="22751"/>
    <cellStyle name="Normal 32 2 3 80 3 2" xfId="22752"/>
    <cellStyle name="Normal 32 2 3 80 4" xfId="22753"/>
    <cellStyle name="Normal 32 2 3 80 5" xfId="22754"/>
    <cellStyle name="Normal 32 2 3 80 6" xfId="22755"/>
    <cellStyle name="Normal 32 2 3 80 7" xfId="22756"/>
    <cellStyle name="Normal 32 2 3 81" xfId="22757"/>
    <cellStyle name="Normal 32 2 3 81 2" xfId="22758"/>
    <cellStyle name="Normal 32 2 3 81 2 2" xfId="22759"/>
    <cellStyle name="Normal 32 2 3 81 2 2 2" xfId="22760"/>
    <cellStyle name="Normal 32 2 3 81 2 3" xfId="22761"/>
    <cellStyle name="Normal 32 2 3 81 3" xfId="22762"/>
    <cellStyle name="Normal 32 2 3 81 3 2" xfId="22763"/>
    <cellStyle name="Normal 32 2 3 81 4" xfId="22764"/>
    <cellStyle name="Normal 32 2 3 81 5" xfId="22765"/>
    <cellStyle name="Normal 32 2 3 81 6" xfId="22766"/>
    <cellStyle name="Normal 32 2 3 81 7" xfId="22767"/>
    <cellStyle name="Normal 32 2 3 82" xfId="22768"/>
    <cellStyle name="Normal 32 2 3 82 2" xfId="22769"/>
    <cellStyle name="Normal 32 2 3 82 2 2" xfId="22770"/>
    <cellStyle name="Normal 32 2 3 82 2 2 2" xfId="22771"/>
    <cellStyle name="Normal 32 2 3 82 2 3" xfId="22772"/>
    <cellStyle name="Normal 32 2 3 82 3" xfId="22773"/>
    <cellStyle name="Normal 32 2 3 82 3 2" xfId="22774"/>
    <cellStyle name="Normal 32 2 3 82 4" xfId="22775"/>
    <cellStyle name="Normal 32 2 3 82 5" xfId="22776"/>
    <cellStyle name="Normal 32 2 3 82 6" xfId="22777"/>
    <cellStyle name="Normal 32 2 3 82 7" xfId="22778"/>
    <cellStyle name="Normal 32 2 3 83" xfId="22779"/>
    <cellStyle name="Normal 32 2 3 83 2" xfId="22780"/>
    <cellStyle name="Normal 32 2 3 83 2 2" xfId="22781"/>
    <cellStyle name="Normal 32 2 3 83 2 2 2" xfId="22782"/>
    <cellStyle name="Normal 32 2 3 83 2 3" xfId="22783"/>
    <cellStyle name="Normal 32 2 3 83 3" xfId="22784"/>
    <cellStyle name="Normal 32 2 3 83 3 2" xfId="22785"/>
    <cellStyle name="Normal 32 2 3 83 4" xfId="22786"/>
    <cellStyle name="Normal 32 2 3 83 5" xfId="22787"/>
    <cellStyle name="Normal 32 2 3 83 6" xfId="22788"/>
    <cellStyle name="Normal 32 2 3 83 7" xfId="22789"/>
    <cellStyle name="Normal 32 2 3 84" xfId="22790"/>
    <cellStyle name="Normal 32 2 3 84 2" xfId="22791"/>
    <cellStyle name="Normal 32 2 3 84 2 2" xfId="22792"/>
    <cellStyle name="Normal 32 2 3 84 2 2 2" xfId="22793"/>
    <cellStyle name="Normal 32 2 3 84 2 3" xfId="22794"/>
    <cellStyle name="Normal 32 2 3 84 3" xfId="22795"/>
    <cellStyle name="Normal 32 2 3 84 3 2" xfId="22796"/>
    <cellStyle name="Normal 32 2 3 84 4" xfId="22797"/>
    <cellStyle name="Normal 32 2 3 84 5" xfId="22798"/>
    <cellStyle name="Normal 32 2 3 84 6" xfId="22799"/>
    <cellStyle name="Normal 32 2 3 84 7" xfId="22800"/>
    <cellStyle name="Normal 32 2 3 85" xfId="22801"/>
    <cellStyle name="Normal 32 2 3 85 2" xfId="22802"/>
    <cellStyle name="Normal 32 2 3 85 2 2" xfId="22803"/>
    <cellStyle name="Normal 32 2 3 85 2 2 2" xfId="22804"/>
    <cellStyle name="Normal 32 2 3 85 2 3" xfId="22805"/>
    <cellStyle name="Normal 32 2 3 85 3" xfId="22806"/>
    <cellStyle name="Normal 32 2 3 85 3 2" xfId="22807"/>
    <cellStyle name="Normal 32 2 3 85 4" xfId="22808"/>
    <cellStyle name="Normal 32 2 3 85 5" xfId="22809"/>
    <cellStyle name="Normal 32 2 3 85 6" xfId="22810"/>
    <cellStyle name="Normal 32 2 3 85 7" xfId="22811"/>
    <cellStyle name="Normal 32 2 3 86" xfId="22812"/>
    <cellStyle name="Normal 32 2 3 86 2" xfId="22813"/>
    <cellStyle name="Normal 32 2 3 86 2 2" xfId="22814"/>
    <cellStyle name="Normal 32 2 3 86 2 2 2" xfId="22815"/>
    <cellStyle name="Normal 32 2 3 86 2 3" xfId="22816"/>
    <cellStyle name="Normal 32 2 3 86 3" xfId="22817"/>
    <cellStyle name="Normal 32 2 3 86 3 2" xfId="22818"/>
    <cellStyle name="Normal 32 2 3 86 4" xfId="22819"/>
    <cellStyle name="Normal 32 2 3 86 5" xfId="22820"/>
    <cellStyle name="Normal 32 2 3 86 6" xfId="22821"/>
    <cellStyle name="Normal 32 2 3 86 7" xfId="22822"/>
    <cellStyle name="Normal 32 2 3 87" xfId="22823"/>
    <cellStyle name="Normal 32 2 3 87 2" xfId="22824"/>
    <cellStyle name="Normal 32 2 3 87 2 2" xfId="22825"/>
    <cellStyle name="Normal 32 2 3 87 2 2 2" xfId="22826"/>
    <cellStyle name="Normal 32 2 3 87 2 3" xfId="22827"/>
    <cellStyle name="Normal 32 2 3 87 3" xfId="22828"/>
    <cellStyle name="Normal 32 2 3 87 3 2" xfId="22829"/>
    <cellStyle name="Normal 32 2 3 87 4" xfId="22830"/>
    <cellStyle name="Normal 32 2 3 87 5" xfId="22831"/>
    <cellStyle name="Normal 32 2 3 87 6" xfId="22832"/>
    <cellStyle name="Normal 32 2 3 87 7" xfId="22833"/>
    <cellStyle name="Normal 32 2 3 88" xfId="22834"/>
    <cellStyle name="Normal 32 2 3 88 2" xfId="22835"/>
    <cellStyle name="Normal 32 2 3 88 2 2" xfId="22836"/>
    <cellStyle name="Normal 32 2 3 88 2 2 2" xfId="22837"/>
    <cellStyle name="Normal 32 2 3 88 2 3" xfId="22838"/>
    <cellStyle name="Normal 32 2 3 88 3" xfId="22839"/>
    <cellStyle name="Normal 32 2 3 88 3 2" xfId="22840"/>
    <cellStyle name="Normal 32 2 3 88 4" xfId="22841"/>
    <cellStyle name="Normal 32 2 3 88 5" xfId="22842"/>
    <cellStyle name="Normal 32 2 3 88 6" xfId="22843"/>
    <cellStyle name="Normal 32 2 3 88 7" xfId="22844"/>
    <cellStyle name="Normal 32 2 3 89" xfId="22845"/>
    <cellStyle name="Normal 32 2 3 89 2" xfId="22846"/>
    <cellStyle name="Normal 32 2 3 89 2 2" xfId="22847"/>
    <cellStyle name="Normal 32 2 3 89 2 2 2" xfId="22848"/>
    <cellStyle name="Normal 32 2 3 89 2 3" xfId="22849"/>
    <cellStyle name="Normal 32 2 3 89 3" xfId="22850"/>
    <cellStyle name="Normal 32 2 3 89 3 2" xfId="22851"/>
    <cellStyle name="Normal 32 2 3 89 4" xfId="22852"/>
    <cellStyle name="Normal 32 2 3 89 5" xfId="22853"/>
    <cellStyle name="Normal 32 2 3 89 6" xfId="22854"/>
    <cellStyle name="Normal 32 2 3 89 7" xfId="22855"/>
    <cellStyle name="Normal 32 2 3 9" xfId="22856"/>
    <cellStyle name="Normal 32 2 3 9 10" xfId="22857"/>
    <cellStyle name="Normal 32 2 3 9 10 2" xfId="22858"/>
    <cellStyle name="Normal 32 2 3 9 10 2 2" xfId="22859"/>
    <cellStyle name="Normal 32 2 3 9 10 2 2 2" xfId="22860"/>
    <cellStyle name="Normal 32 2 3 9 10 2 3" xfId="22861"/>
    <cellStyle name="Normal 32 2 3 9 10 3" xfId="22862"/>
    <cellStyle name="Normal 32 2 3 9 10 3 2" xfId="22863"/>
    <cellStyle name="Normal 32 2 3 9 10 4" xfId="22864"/>
    <cellStyle name="Normal 32 2 3 9 10 5" xfId="22865"/>
    <cellStyle name="Normal 32 2 3 9 10 6" xfId="22866"/>
    <cellStyle name="Normal 32 2 3 9 10 7" xfId="22867"/>
    <cellStyle name="Normal 32 2 3 9 11" xfId="22868"/>
    <cellStyle name="Normal 32 2 3 9 11 2" xfId="22869"/>
    <cellStyle name="Normal 32 2 3 9 11 2 2" xfId="22870"/>
    <cellStyle name="Normal 32 2 3 9 11 2 2 2" xfId="22871"/>
    <cellStyle name="Normal 32 2 3 9 11 2 3" xfId="22872"/>
    <cellStyle name="Normal 32 2 3 9 11 3" xfId="22873"/>
    <cellStyle name="Normal 32 2 3 9 11 3 2" xfId="22874"/>
    <cellStyle name="Normal 32 2 3 9 11 4" xfId="22875"/>
    <cellStyle name="Normal 32 2 3 9 11 5" xfId="22876"/>
    <cellStyle name="Normal 32 2 3 9 11 6" xfId="22877"/>
    <cellStyle name="Normal 32 2 3 9 11 7" xfId="22878"/>
    <cellStyle name="Normal 32 2 3 9 12" xfId="22879"/>
    <cellStyle name="Normal 32 2 3 9 12 2" xfId="22880"/>
    <cellStyle name="Normal 32 2 3 9 12 2 2" xfId="22881"/>
    <cellStyle name="Normal 32 2 3 9 12 2 2 2" xfId="22882"/>
    <cellStyle name="Normal 32 2 3 9 12 2 3" xfId="22883"/>
    <cellStyle name="Normal 32 2 3 9 12 3" xfId="22884"/>
    <cellStyle name="Normal 32 2 3 9 12 3 2" xfId="22885"/>
    <cellStyle name="Normal 32 2 3 9 12 4" xfId="22886"/>
    <cellStyle name="Normal 32 2 3 9 12 5" xfId="22887"/>
    <cellStyle name="Normal 32 2 3 9 12 6" xfId="22888"/>
    <cellStyle name="Normal 32 2 3 9 12 7" xfId="22889"/>
    <cellStyle name="Normal 32 2 3 9 13" xfId="22890"/>
    <cellStyle name="Normal 32 2 3 9 13 2" xfId="22891"/>
    <cellStyle name="Normal 32 2 3 9 13 2 2" xfId="22892"/>
    <cellStyle name="Normal 32 2 3 9 13 3" xfId="22893"/>
    <cellStyle name="Normal 32 2 3 9 14" xfId="22894"/>
    <cellStyle name="Normal 32 2 3 9 14 2" xfId="22895"/>
    <cellStyle name="Normal 32 2 3 9 15" xfId="22896"/>
    <cellStyle name="Normal 32 2 3 9 16" xfId="22897"/>
    <cellStyle name="Normal 32 2 3 9 17" xfId="22898"/>
    <cellStyle name="Normal 32 2 3 9 18" xfId="22899"/>
    <cellStyle name="Normal 32 2 3 9 2" xfId="22900"/>
    <cellStyle name="Normal 32 2 3 9 2 2" xfId="22901"/>
    <cellStyle name="Normal 32 2 3 9 2 2 2" xfId="22902"/>
    <cellStyle name="Normal 32 2 3 9 2 2 2 2" xfId="22903"/>
    <cellStyle name="Normal 32 2 3 9 2 2 3" xfId="22904"/>
    <cellStyle name="Normal 32 2 3 9 2 3" xfId="22905"/>
    <cellStyle name="Normal 32 2 3 9 2 3 2" xfId="22906"/>
    <cellStyle name="Normal 32 2 3 9 2 4" xfId="22907"/>
    <cellStyle name="Normal 32 2 3 9 2 5" xfId="22908"/>
    <cellStyle name="Normal 32 2 3 9 2 6" xfId="22909"/>
    <cellStyle name="Normal 32 2 3 9 2 7" xfId="22910"/>
    <cellStyle name="Normal 32 2 3 9 3" xfId="22911"/>
    <cellStyle name="Normal 32 2 3 9 3 2" xfId="22912"/>
    <cellStyle name="Normal 32 2 3 9 3 2 2" xfId="22913"/>
    <cellStyle name="Normal 32 2 3 9 3 2 2 2" xfId="22914"/>
    <cellStyle name="Normal 32 2 3 9 3 2 3" xfId="22915"/>
    <cellStyle name="Normal 32 2 3 9 3 3" xfId="22916"/>
    <cellStyle name="Normal 32 2 3 9 3 3 2" xfId="22917"/>
    <cellStyle name="Normal 32 2 3 9 3 4" xfId="22918"/>
    <cellStyle name="Normal 32 2 3 9 3 5" xfId="22919"/>
    <cellStyle name="Normal 32 2 3 9 3 6" xfId="22920"/>
    <cellStyle name="Normal 32 2 3 9 3 7" xfId="22921"/>
    <cellStyle name="Normal 32 2 3 9 4" xfId="22922"/>
    <cellStyle name="Normal 32 2 3 9 4 2" xfId="22923"/>
    <cellStyle name="Normal 32 2 3 9 4 2 2" xfId="22924"/>
    <cellStyle name="Normal 32 2 3 9 4 2 2 2" xfId="22925"/>
    <cellStyle name="Normal 32 2 3 9 4 2 3" xfId="22926"/>
    <cellStyle name="Normal 32 2 3 9 4 3" xfId="22927"/>
    <cellStyle name="Normal 32 2 3 9 4 3 2" xfId="22928"/>
    <cellStyle name="Normal 32 2 3 9 4 4" xfId="22929"/>
    <cellStyle name="Normal 32 2 3 9 4 5" xfId="22930"/>
    <cellStyle name="Normal 32 2 3 9 4 6" xfId="22931"/>
    <cellStyle name="Normal 32 2 3 9 4 7" xfId="22932"/>
    <cellStyle name="Normal 32 2 3 9 5" xfId="22933"/>
    <cellStyle name="Normal 32 2 3 9 5 2" xfId="22934"/>
    <cellStyle name="Normal 32 2 3 9 5 2 2" xfId="22935"/>
    <cellStyle name="Normal 32 2 3 9 5 2 2 2" xfId="22936"/>
    <cellStyle name="Normal 32 2 3 9 5 2 3" xfId="22937"/>
    <cellStyle name="Normal 32 2 3 9 5 3" xfId="22938"/>
    <cellStyle name="Normal 32 2 3 9 5 3 2" xfId="22939"/>
    <cellStyle name="Normal 32 2 3 9 5 4" xfId="22940"/>
    <cellStyle name="Normal 32 2 3 9 5 5" xfId="22941"/>
    <cellStyle name="Normal 32 2 3 9 5 6" xfId="22942"/>
    <cellStyle name="Normal 32 2 3 9 5 7" xfId="22943"/>
    <cellStyle name="Normal 32 2 3 9 6" xfId="22944"/>
    <cellStyle name="Normal 32 2 3 9 6 2" xfId="22945"/>
    <cellStyle name="Normal 32 2 3 9 6 2 2" xfId="22946"/>
    <cellStyle name="Normal 32 2 3 9 6 2 2 2" xfId="22947"/>
    <cellStyle name="Normal 32 2 3 9 6 2 3" xfId="22948"/>
    <cellStyle name="Normal 32 2 3 9 6 3" xfId="22949"/>
    <cellStyle name="Normal 32 2 3 9 6 3 2" xfId="22950"/>
    <cellStyle name="Normal 32 2 3 9 6 4" xfId="22951"/>
    <cellStyle name="Normal 32 2 3 9 6 5" xfId="22952"/>
    <cellStyle name="Normal 32 2 3 9 6 6" xfId="22953"/>
    <cellStyle name="Normal 32 2 3 9 6 7" xfId="22954"/>
    <cellStyle name="Normal 32 2 3 9 7" xfId="22955"/>
    <cellStyle name="Normal 32 2 3 9 7 2" xfId="22956"/>
    <cellStyle name="Normal 32 2 3 9 7 2 2" xfId="22957"/>
    <cellStyle name="Normal 32 2 3 9 7 2 2 2" xfId="22958"/>
    <cellStyle name="Normal 32 2 3 9 7 2 3" xfId="22959"/>
    <cellStyle name="Normal 32 2 3 9 7 3" xfId="22960"/>
    <cellStyle name="Normal 32 2 3 9 7 3 2" xfId="22961"/>
    <cellStyle name="Normal 32 2 3 9 7 4" xfId="22962"/>
    <cellStyle name="Normal 32 2 3 9 7 5" xfId="22963"/>
    <cellStyle name="Normal 32 2 3 9 7 6" xfId="22964"/>
    <cellStyle name="Normal 32 2 3 9 7 7" xfId="22965"/>
    <cellStyle name="Normal 32 2 3 9 8" xfId="22966"/>
    <cellStyle name="Normal 32 2 3 9 8 2" xfId="22967"/>
    <cellStyle name="Normal 32 2 3 9 8 2 2" xfId="22968"/>
    <cellStyle name="Normal 32 2 3 9 8 2 2 2" xfId="22969"/>
    <cellStyle name="Normal 32 2 3 9 8 2 3" xfId="22970"/>
    <cellStyle name="Normal 32 2 3 9 8 3" xfId="22971"/>
    <cellStyle name="Normal 32 2 3 9 8 3 2" xfId="22972"/>
    <cellStyle name="Normal 32 2 3 9 8 4" xfId="22973"/>
    <cellStyle name="Normal 32 2 3 9 8 5" xfId="22974"/>
    <cellStyle name="Normal 32 2 3 9 8 6" xfId="22975"/>
    <cellStyle name="Normal 32 2 3 9 8 7" xfId="22976"/>
    <cellStyle name="Normal 32 2 3 9 9" xfId="22977"/>
    <cellStyle name="Normal 32 2 3 9 9 2" xfId="22978"/>
    <cellStyle name="Normal 32 2 3 9 9 2 2" xfId="22979"/>
    <cellStyle name="Normal 32 2 3 9 9 2 2 2" xfId="22980"/>
    <cellStyle name="Normal 32 2 3 9 9 2 3" xfId="22981"/>
    <cellStyle name="Normal 32 2 3 9 9 3" xfId="22982"/>
    <cellStyle name="Normal 32 2 3 9 9 3 2" xfId="22983"/>
    <cellStyle name="Normal 32 2 3 9 9 4" xfId="22984"/>
    <cellStyle name="Normal 32 2 3 9 9 5" xfId="22985"/>
    <cellStyle name="Normal 32 2 3 9 9 6" xfId="22986"/>
    <cellStyle name="Normal 32 2 3 9 9 7" xfId="22987"/>
    <cellStyle name="Normal 32 2 3 90" xfId="22988"/>
    <cellStyle name="Normal 32 2 3 90 2" xfId="22989"/>
    <cellStyle name="Normal 32 2 3 90 2 2" xfId="22990"/>
    <cellStyle name="Normal 32 2 3 90 2 2 2" xfId="22991"/>
    <cellStyle name="Normal 32 2 3 90 2 3" xfId="22992"/>
    <cellStyle name="Normal 32 2 3 90 3" xfId="22993"/>
    <cellStyle name="Normal 32 2 3 90 3 2" xfId="22994"/>
    <cellStyle name="Normal 32 2 3 90 4" xfId="22995"/>
    <cellStyle name="Normal 32 2 3 90 5" xfId="22996"/>
    <cellStyle name="Normal 32 2 3 90 6" xfId="22997"/>
    <cellStyle name="Normal 32 2 3 90 7" xfId="22998"/>
    <cellStyle name="Normal 32 2 3 91" xfId="22999"/>
    <cellStyle name="Normal 32 2 3 91 2" xfId="23000"/>
    <cellStyle name="Normal 32 2 3 91 2 2" xfId="23001"/>
    <cellStyle name="Normal 32 2 3 91 2 2 2" xfId="23002"/>
    <cellStyle name="Normal 32 2 3 91 2 3" xfId="23003"/>
    <cellStyle name="Normal 32 2 3 91 3" xfId="23004"/>
    <cellStyle name="Normal 32 2 3 91 3 2" xfId="23005"/>
    <cellStyle name="Normal 32 2 3 91 4" xfId="23006"/>
    <cellStyle name="Normal 32 2 3 91 5" xfId="23007"/>
    <cellStyle name="Normal 32 2 3 91 6" xfId="23008"/>
    <cellStyle name="Normal 32 2 3 91 7" xfId="23009"/>
    <cellStyle name="Normal 32 2 3 92" xfId="23010"/>
    <cellStyle name="Normal 32 2 3 92 2" xfId="23011"/>
    <cellStyle name="Normal 32 2 3 92 2 2" xfId="23012"/>
    <cellStyle name="Normal 32 2 3 92 2 2 2" xfId="23013"/>
    <cellStyle name="Normal 32 2 3 92 2 3" xfId="23014"/>
    <cellStyle name="Normal 32 2 3 92 3" xfId="23015"/>
    <cellStyle name="Normal 32 2 3 92 3 2" xfId="23016"/>
    <cellStyle name="Normal 32 2 3 92 4" xfId="23017"/>
    <cellStyle name="Normal 32 2 3 92 5" xfId="23018"/>
    <cellStyle name="Normal 32 2 3 92 6" xfId="23019"/>
    <cellStyle name="Normal 32 2 3 92 7" xfId="23020"/>
    <cellStyle name="Normal 32 2 3 93" xfId="23021"/>
    <cellStyle name="Normal 32 2 3 93 2" xfId="23022"/>
    <cellStyle name="Normal 32 2 3 93 2 2" xfId="23023"/>
    <cellStyle name="Normal 32 2 3 93 2 2 2" xfId="23024"/>
    <cellStyle name="Normal 32 2 3 93 2 3" xfId="23025"/>
    <cellStyle name="Normal 32 2 3 93 3" xfId="23026"/>
    <cellStyle name="Normal 32 2 3 93 3 2" xfId="23027"/>
    <cellStyle name="Normal 32 2 3 93 4" xfId="23028"/>
    <cellStyle name="Normal 32 2 3 93 5" xfId="23029"/>
    <cellStyle name="Normal 32 2 3 93 6" xfId="23030"/>
    <cellStyle name="Normal 32 2 3 93 7" xfId="23031"/>
    <cellStyle name="Normal 32 2 3 94" xfId="23032"/>
    <cellStyle name="Normal 32 2 3 94 2" xfId="23033"/>
    <cellStyle name="Normal 32 2 3 94 2 2" xfId="23034"/>
    <cellStyle name="Normal 32 2 3 94 2 2 2" xfId="23035"/>
    <cellStyle name="Normal 32 2 3 94 2 3" xfId="23036"/>
    <cellStyle name="Normal 32 2 3 94 3" xfId="23037"/>
    <cellStyle name="Normal 32 2 3 94 3 2" xfId="23038"/>
    <cellStyle name="Normal 32 2 3 94 4" xfId="23039"/>
    <cellStyle name="Normal 32 2 3 94 5" xfId="23040"/>
    <cellStyle name="Normal 32 2 3 94 6" xfId="23041"/>
    <cellStyle name="Normal 32 2 3 94 7" xfId="23042"/>
    <cellStyle name="Normal 32 2 3 95" xfId="23043"/>
    <cellStyle name="Normal 32 2 3 95 2" xfId="23044"/>
    <cellStyle name="Normal 32 2 3 95 2 2" xfId="23045"/>
    <cellStyle name="Normal 32 2 3 95 2 2 2" xfId="23046"/>
    <cellStyle name="Normal 32 2 3 95 2 3" xfId="23047"/>
    <cellStyle name="Normal 32 2 3 95 3" xfId="23048"/>
    <cellStyle name="Normal 32 2 3 95 3 2" xfId="23049"/>
    <cellStyle name="Normal 32 2 3 95 4" xfId="23050"/>
    <cellStyle name="Normal 32 2 3 95 5" xfId="23051"/>
    <cellStyle name="Normal 32 2 3 95 6" xfId="23052"/>
    <cellStyle name="Normal 32 2 3 95 7" xfId="23053"/>
    <cellStyle name="Normal 32 2 3 96" xfId="23054"/>
    <cellStyle name="Normal 32 2 3 96 2" xfId="23055"/>
    <cellStyle name="Normal 32 2 3 96 2 2" xfId="23056"/>
    <cellStyle name="Normal 32 2 3 96 2 2 2" xfId="23057"/>
    <cellStyle name="Normal 32 2 3 96 2 3" xfId="23058"/>
    <cellStyle name="Normal 32 2 3 96 3" xfId="23059"/>
    <cellStyle name="Normal 32 2 3 96 3 2" xfId="23060"/>
    <cellStyle name="Normal 32 2 3 96 4" xfId="23061"/>
    <cellStyle name="Normal 32 2 3 96 5" xfId="23062"/>
    <cellStyle name="Normal 32 2 3 96 6" xfId="23063"/>
    <cellStyle name="Normal 32 2 3 96 7" xfId="23064"/>
    <cellStyle name="Normal 32 2 3 97" xfId="23065"/>
    <cellStyle name="Normal 32 2 3 97 2" xfId="23066"/>
    <cellStyle name="Normal 32 2 3 97 2 2" xfId="23067"/>
    <cellStyle name="Normal 32 2 3 97 2 2 2" xfId="23068"/>
    <cellStyle name="Normal 32 2 3 97 2 3" xfId="23069"/>
    <cellStyle name="Normal 32 2 3 97 3" xfId="23070"/>
    <cellStyle name="Normal 32 2 3 97 3 2" xfId="23071"/>
    <cellStyle name="Normal 32 2 3 97 4" xfId="23072"/>
    <cellStyle name="Normal 32 2 3 97 5" xfId="23073"/>
    <cellStyle name="Normal 32 2 3 97 6" xfId="23074"/>
    <cellStyle name="Normal 32 2 3 97 7" xfId="23075"/>
    <cellStyle name="Normal 32 2 3 98" xfId="23076"/>
    <cellStyle name="Normal 32 2 3 98 2" xfId="23077"/>
    <cellStyle name="Normal 32 2 3 98 2 2" xfId="23078"/>
    <cellStyle name="Normal 32 2 3 98 3" xfId="23079"/>
    <cellStyle name="Normal 32 2 3 99" xfId="23080"/>
    <cellStyle name="Normal 32 2 3 99 2" xfId="23081"/>
    <cellStyle name="Normal 32 2 30" xfId="23082"/>
    <cellStyle name="Normal 32 2 30 2" xfId="23083"/>
    <cellStyle name="Normal 32 2 30 2 2" xfId="23084"/>
    <cellStyle name="Normal 32 2 30 2 2 2" xfId="23085"/>
    <cellStyle name="Normal 32 2 30 2 3" xfId="23086"/>
    <cellStyle name="Normal 32 2 30 3" xfId="23087"/>
    <cellStyle name="Normal 32 2 30 3 2" xfId="23088"/>
    <cellStyle name="Normal 32 2 30 4" xfId="23089"/>
    <cellStyle name="Normal 32 2 30 5" xfId="23090"/>
    <cellStyle name="Normal 32 2 30 6" xfId="23091"/>
    <cellStyle name="Normal 32 2 30 7" xfId="23092"/>
    <cellStyle name="Normal 32 2 31" xfId="23093"/>
    <cellStyle name="Normal 32 2 31 2" xfId="23094"/>
    <cellStyle name="Normal 32 2 31 2 2" xfId="23095"/>
    <cellStyle name="Normal 32 2 31 2 2 2" xfId="23096"/>
    <cellStyle name="Normal 32 2 31 2 3" xfId="23097"/>
    <cellStyle name="Normal 32 2 31 3" xfId="23098"/>
    <cellStyle name="Normal 32 2 31 3 2" xfId="23099"/>
    <cellStyle name="Normal 32 2 31 4" xfId="23100"/>
    <cellStyle name="Normal 32 2 31 5" xfId="23101"/>
    <cellStyle name="Normal 32 2 31 6" xfId="23102"/>
    <cellStyle name="Normal 32 2 31 7" xfId="23103"/>
    <cellStyle name="Normal 32 2 32" xfId="23104"/>
    <cellStyle name="Normal 32 2 32 2" xfId="23105"/>
    <cellStyle name="Normal 32 2 32 2 2" xfId="23106"/>
    <cellStyle name="Normal 32 2 32 2 2 2" xfId="23107"/>
    <cellStyle name="Normal 32 2 32 2 3" xfId="23108"/>
    <cellStyle name="Normal 32 2 32 3" xfId="23109"/>
    <cellStyle name="Normal 32 2 32 3 2" xfId="23110"/>
    <cellStyle name="Normal 32 2 32 4" xfId="23111"/>
    <cellStyle name="Normal 32 2 32 5" xfId="23112"/>
    <cellStyle name="Normal 32 2 32 6" xfId="23113"/>
    <cellStyle name="Normal 32 2 32 7" xfId="23114"/>
    <cellStyle name="Normal 32 2 33" xfId="23115"/>
    <cellStyle name="Normal 32 2 33 2" xfId="23116"/>
    <cellStyle name="Normal 32 2 33 2 2" xfId="23117"/>
    <cellStyle name="Normal 32 2 33 2 2 2" xfId="23118"/>
    <cellStyle name="Normal 32 2 33 2 3" xfId="23119"/>
    <cellStyle name="Normal 32 2 33 3" xfId="23120"/>
    <cellStyle name="Normal 32 2 33 3 2" xfId="23121"/>
    <cellStyle name="Normal 32 2 33 4" xfId="23122"/>
    <cellStyle name="Normal 32 2 33 5" xfId="23123"/>
    <cellStyle name="Normal 32 2 33 6" xfId="23124"/>
    <cellStyle name="Normal 32 2 33 7" xfId="23125"/>
    <cellStyle name="Normal 32 2 34" xfId="23126"/>
    <cellStyle name="Normal 32 2 34 2" xfId="23127"/>
    <cellStyle name="Normal 32 2 34 2 2" xfId="23128"/>
    <cellStyle name="Normal 32 2 34 2 2 2" xfId="23129"/>
    <cellStyle name="Normal 32 2 34 2 3" xfId="23130"/>
    <cellStyle name="Normal 32 2 34 3" xfId="23131"/>
    <cellStyle name="Normal 32 2 34 3 2" xfId="23132"/>
    <cellStyle name="Normal 32 2 34 4" xfId="23133"/>
    <cellStyle name="Normal 32 2 34 5" xfId="23134"/>
    <cellStyle name="Normal 32 2 34 6" xfId="23135"/>
    <cellStyle name="Normal 32 2 34 7" xfId="23136"/>
    <cellStyle name="Normal 32 2 35" xfId="23137"/>
    <cellStyle name="Normal 32 2 35 2" xfId="23138"/>
    <cellStyle name="Normal 32 2 35 2 2" xfId="23139"/>
    <cellStyle name="Normal 32 2 35 2 2 2" xfId="23140"/>
    <cellStyle name="Normal 32 2 35 2 3" xfId="23141"/>
    <cellStyle name="Normal 32 2 35 3" xfId="23142"/>
    <cellStyle name="Normal 32 2 35 3 2" xfId="23143"/>
    <cellStyle name="Normal 32 2 35 4" xfId="23144"/>
    <cellStyle name="Normal 32 2 35 5" xfId="23145"/>
    <cellStyle name="Normal 32 2 35 6" xfId="23146"/>
    <cellStyle name="Normal 32 2 35 7" xfId="23147"/>
    <cellStyle name="Normal 32 2 36" xfId="23148"/>
    <cellStyle name="Normal 32 2 36 2" xfId="23149"/>
    <cellStyle name="Normal 32 2 36 2 2" xfId="23150"/>
    <cellStyle name="Normal 32 2 36 2 2 2" xfId="23151"/>
    <cellStyle name="Normal 32 2 36 2 3" xfId="23152"/>
    <cellStyle name="Normal 32 2 36 3" xfId="23153"/>
    <cellStyle name="Normal 32 2 36 3 2" xfId="23154"/>
    <cellStyle name="Normal 32 2 36 4" xfId="23155"/>
    <cellStyle name="Normal 32 2 36 5" xfId="23156"/>
    <cellStyle name="Normal 32 2 36 6" xfId="23157"/>
    <cellStyle name="Normal 32 2 36 7" xfId="23158"/>
    <cellStyle name="Normal 32 2 37" xfId="23159"/>
    <cellStyle name="Normal 32 2 37 2" xfId="23160"/>
    <cellStyle name="Normal 32 2 37 2 2" xfId="23161"/>
    <cellStyle name="Normal 32 2 37 2 2 2" xfId="23162"/>
    <cellStyle name="Normal 32 2 37 2 3" xfId="23163"/>
    <cellStyle name="Normal 32 2 37 3" xfId="23164"/>
    <cellStyle name="Normal 32 2 37 3 2" xfId="23165"/>
    <cellStyle name="Normal 32 2 37 4" xfId="23166"/>
    <cellStyle name="Normal 32 2 37 5" xfId="23167"/>
    <cellStyle name="Normal 32 2 37 6" xfId="23168"/>
    <cellStyle name="Normal 32 2 37 7" xfId="23169"/>
    <cellStyle name="Normal 32 2 38" xfId="23170"/>
    <cellStyle name="Normal 32 2 38 2" xfId="23171"/>
    <cellStyle name="Normal 32 2 38 2 2" xfId="23172"/>
    <cellStyle name="Normal 32 2 38 2 2 2" xfId="23173"/>
    <cellStyle name="Normal 32 2 38 2 3" xfId="23174"/>
    <cellStyle name="Normal 32 2 38 3" xfId="23175"/>
    <cellStyle name="Normal 32 2 38 3 2" xfId="23176"/>
    <cellStyle name="Normal 32 2 38 4" xfId="23177"/>
    <cellStyle name="Normal 32 2 38 5" xfId="23178"/>
    <cellStyle name="Normal 32 2 38 6" xfId="23179"/>
    <cellStyle name="Normal 32 2 38 7" xfId="23180"/>
    <cellStyle name="Normal 32 2 39" xfId="23181"/>
    <cellStyle name="Normal 32 2 39 2" xfId="23182"/>
    <cellStyle name="Normal 32 2 39 2 2" xfId="23183"/>
    <cellStyle name="Normal 32 2 39 2 2 2" xfId="23184"/>
    <cellStyle name="Normal 32 2 39 2 3" xfId="23185"/>
    <cellStyle name="Normal 32 2 39 3" xfId="23186"/>
    <cellStyle name="Normal 32 2 39 3 2" xfId="23187"/>
    <cellStyle name="Normal 32 2 39 4" xfId="23188"/>
    <cellStyle name="Normal 32 2 39 5" xfId="23189"/>
    <cellStyle name="Normal 32 2 39 6" xfId="23190"/>
    <cellStyle name="Normal 32 2 39 7" xfId="23191"/>
    <cellStyle name="Normal 32 2 4" xfId="23192"/>
    <cellStyle name="Normal 32 2 4 10" xfId="23193"/>
    <cellStyle name="Normal 32 2 4 11" xfId="23194"/>
    <cellStyle name="Normal 32 2 4 12" xfId="23195"/>
    <cellStyle name="Normal 32 2 4 13" xfId="23196"/>
    <cellStyle name="Normal 32 2 4 13 2" xfId="23197"/>
    <cellStyle name="Normal 32 2 4 14" xfId="23198"/>
    <cellStyle name="Normal 32 2 4 2" xfId="23199"/>
    <cellStyle name="Normal 32 2 4 2 2" xfId="23200"/>
    <cellStyle name="Normal 32 2 4 2 3" xfId="23201"/>
    <cellStyle name="Normal 32 2 4 2 3 2" xfId="23202"/>
    <cellStyle name="Normal 32 2 4 2 3 2 2" xfId="23203"/>
    <cellStyle name="Normal 32 2 4 2 3 3" xfId="23204"/>
    <cellStyle name="Normal 32 2 4 2 4" xfId="23205"/>
    <cellStyle name="Normal 32 2 4 2 4 2" xfId="23206"/>
    <cellStyle name="Normal 32 2 4 2 5" xfId="23207"/>
    <cellStyle name="Normal 32 2 4 2 6" xfId="23208"/>
    <cellStyle name="Normal 32 2 4 2 7" xfId="23209"/>
    <cellStyle name="Normal 32 2 4 2 8" xfId="23210"/>
    <cellStyle name="Normal 32 2 4 3" xfId="23211"/>
    <cellStyle name="Normal 32 2 4 4" xfId="23212"/>
    <cellStyle name="Normal 32 2 4 5" xfId="23213"/>
    <cellStyle name="Normal 32 2 4 6" xfId="23214"/>
    <cellStyle name="Normal 32 2 4 7" xfId="23215"/>
    <cellStyle name="Normal 32 2 4 8" xfId="23216"/>
    <cellStyle name="Normal 32 2 4 9" xfId="23217"/>
    <cellStyle name="Normal 32 2 40" xfId="23218"/>
    <cellStyle name="Normal 32 2 40 2" xfId="23219"/>
    <cellStyle name="Normal 32 2 40 2 2" xfId="23220"/>
    <cellStyle name="Normal 32 2 40 2 2 2" xfId="23221"/>
    <cellStyle name="Normal 32 2 40 2 3" xfId="23222"/>
    <cellStyle name="Normal 32 2 40 3" xfId="23223"/>
    <cellStyle name="Normal 32 2 40 3 2" xfId="23224"/>
    <cellStyle name="Normal 32 2 40 4" xfId="23225"/>
    <cellStyle name="Normal 32 2 40 5" xfId="23226"/>
    <cellStyle name="Normal 32 2 40 6" xfId="23227"/>
    <cellStyle name="Normal 32 2 40 7" xfId="23228"/>
    <cellStyle name="Normal 32 2 41" xfId="23229"/>
    <cellStyle name="Normal 32 2 41 2" xfId="23230"/>
    <cellStyle name="Normal 32 2 41 2 2" xfId="23231"/>
    <cellStyle name="Normal 32 2 41 2 2 2" xfId="23232"/>
    <cellStyle name="Normal 32 2 41 2 3" xfId="23233"/>
    <cellStyle name="Normal 32 2 41 3" xfId="23234"/>
    <cellStyle name="Normal 32 2 41 3 2" xfId="23235"/>
    <cellStyle name="Normal 32 2 41 4" xfId="23236"/>
    <cellStyle name="Normal 32 2 41 5" xfId="23237"/>
    <cellStyle name="Normal 32 2 41 6" xfId="23238"/>
    <cellStyle name="Normal 32 2 41 7" xfId="23239"/>
    <cellStyle name="Normal 32 2 42" xfId="23240"/>
    <cellStyle name="Normal 32 2 42 2" xfId="23241"/>
    <cellStyle name="Normal 32 2 42 2 2" xfId="23242"/>
    <cellStyle name="Normal 32 2 42 2 2 2" xfId="23243"/>
    <cellStyle name="Normal 32 2 42 2 3" xfId="23244"/>
    <cellStyle name="Normal 32 2 42 3" xfId="23245"/>
    <cellStyle name="Normal 32 2 42 3 2" xfId="23246"/>
    <cellStyle name="Normal 32 2 42 4" xfId="23247"/>
    <cellStyle name="Normal 32 2 42 5" xfId="23248"/>
    <cellStyle name="Normal 32 2 42 6" xfId="23249"/>
    <cellStyle name="Normal 32 2 42 7" xfId="23250"/>
    <cellStyle name="Normal 32 2 43" xfId="23251"/>
    <cellStyle name="Normal 32 2 43 2" xfId="23252"/>
    <cellStyle name="Normal 32 2 43 2 2" xfId="23253"/>
    <cellStyle name="Normal 32 2 43 2 2 2" xfId="23254"/>
    <cellStyle name="Normal 32 2 43 2 3" xfId="23255"/>
    <cellStyle name="Normal 32 2 43 3" xfId="23256"/>
    <cellStyle name="Normal 32 2 43 3 2" xfId="23257"/>
    <cellStyle name="Normal 32 2 43 4" xfId="23258"/>
    <cellStyle name="Normal 32 2 43 5" xfId="23259"/>
    <cellStyle name="Normal 32 2 43 6" xfId="23260"/>
    <cellStyle name="Normal 32 2 43 7" xfId="23261"/>
    <cellStyle name="Normal 32 2 44" xfId="23262"/>
    <cellStyle name="Normal 32 2 44 2" xfId="23263"/>
    <cellStyle name="Normal 32 2 44 2 2" xfId="23264"/>
    <cellStyle name="Normal 32 2 44 2 2 2" xfId="23265"/>
    <cellStyle name="Normal 32 2 44 2 3" xfId="23266"/>
    <cellStyle name="Normal 32 2 44 3" xfId="23267"/>
    <cellStyle name="Normal 32 2 44 3 2" xfId="23268"/>
    <cellStyle name="Normal 32 2 44 4" xfId="23269"/>
    <cellStyle name="Normal 32 2 44 5" xfId="23270"/>
    <cellStyle name="Normal 32 2 44 6" xfId="23271"/>
    <cellStyle name="Normal 32 2 44 7" xfId="23272"/>
    <cellStyle name="Normal 32 2 45" xfId="23273"/>
    <cellStyle name="Normal 32 2 45 2" xfId="23274"/>
    <cellStyle name="Normal 32 2 45 2 2" xfId="23275"/>
    <cellStyle name="Normal 32 2 45 2 2 2" xfId="23276"/>
    <cellStyle name="Normal 32 2 45 2 3" xfId="23277"/>
    <cellStyle name="Normal 32 2 45 3" xfId="23278"/>
    <cellStyle name="Normal 32 2 45 3 2" xfId="23279"/>
    <cellStyle name="Normal 32 2 45 4" xfId="23280"/>
    <cellStyle name="Normal 32 2 45 5" xfId="23281"/>
    <cellStyle name="Normal 32 2 45 6" xfId="23282"/>
    <cellStyle name="Normal 32 2 45 7" xfId="23283"/>
    <cellStyle name="Normal 32 2 46" xfId="23284"/>
    <cellStyle name="Normal 32 2 46 2" xfId="23285"/>
    <cellStyle name="Normal 32 2 46 2 2" xfId="23286"/>
    <cellStyle name="Normal 32 2 46 2 2 2" xfId="23287"/>
    <cellStyle name="Normal 32 2 46 2 3" xfId="23288"/>
    <cellStyle name="Normal 32 2 46 3" xfId="23289"/>
    <cellStyle name="Normal 32 2 46 3 2" xfId="23290"/>
    <cellStyle name="Normal 32 2 46 4" xfId="23291"/>
    <cellStyle name="Normal 32 2 46 5" xfId="23292"/>
    <cellStyle name="Normal 32 2 46 6" xfId="23293"/>
    <cellStyle name="Normal 32 2 46 7" xfId="23294"/>
    <cellStyle name="Normal 32 2 47" xfId="23295"/>
    <cellStyle name="Normal 32 2 47 2" xfId="23296"/>
    <cellStyle name="Normal 32 2 47 2 2" xfId="23297"/>
    <cellStyle name="Normal 32 2 47 2 2 2" xfId="23298"/>
    <cellStyle name="Normal 32 2 47 2 3" xfId="23299"/>
    <cellStyle name="Normal 32 2 47 3" xfId="23300"/>
    <cellStyle name="Normal 32 2 47 3 2" xfId="23301"/>
    <cellStyle name="Normal 32 2 47 4" xfId="23302"/>
    <cellStyle name="Normal 32 2 47 5" xfId="23303"/>
    <cellStyle name="Normal 32 2 47 6" xfId="23304"/>
    <cellStyle name="Normal 32 2 47 7" xfId="23305"/>
    <cellStyle name="Normal 32 2 48" xfId="23306"/>
    <cellStyle name="Normal 32 2 48 2" xfId="23307"/>
    <cellStyle name="Normal 32 2 48 2 2" xfId="23308"/>
    <cellStyle name="Normal 32 2 48 2 2 2" xfId="23309"/>
    <cellStyle name="Normal 32 2 48 2 3" xfId="23310"/>
    <cellStyle name="Normal 32 2 48 3" xfId="23311"/>
    <cellStyle name="Normal 32 2 48 3 2" xfId="23312"/>
    <cellStyle name="Normal 32 2 48 4" xfId="23313"/>
    <cellStyle name="Normal 32 2 48 5" xfId="23314"/>
    <cellStyle name="Normal 32 2 48 6" xfId="23315"/>
    <cellStyle name="Normal 32 2 48 7" xfId="23316"/>
    <cellStyle name="Normal 32 2 49" xfId="23317"/>
    <cellStyle name="Normal 32 2 49 2" xfId="23318"/>
    <cellStyle name="Normal 32 2 49 2 2" xfId="23319"/>
    <cellStyle name="Normal 32 2 49 2 2 2" xfId="23320"/>
    <cellStyle name="Normal 32 2 49 2 3" xfId="23321"/>
    <cellStyle name="Normal 32 2 49 3" xfId="23322"/>
    <cellStyle name="Normal 32 2 49 3 2" xfId="23323"/>
    <cellStyle name="Normal 32 2 49 4" xfId="23324"/>
    <cellStyle name="Normal 32 2 49 5" xfId="23325"/>
    <cellStyle name="Normal 32 2 49 6" xfId="23326"/>
    <cellStyle name="Normal 32 2 49 7" xfId="23327"/>
    <cellStyle name="Normal 32 2 5" xfId="23328"/>
    <cellStyle name="Normal 32 2 5 10" xfId="23329"/>
    <cellStyle name="Normal 32 2 5 11" xfId="23330"/>
    <cellStyle name="Normal 32 2 5 12" xfId="23331"/>
    <cellStyle name="Normal 32 2 5 13" xfId="23332"/>
    <cellStyle name="Normal 32 2 5 13 2" xfId="23333"/>
    <cellStyle name="Normal 32 2 5 14" xfId="23334"/>
    <cellStyle name="Normal 32 2 5 2" xfId="23335"/>
    <cellStyle name="Normal 32 2 5 2 2" xfId="23336"/>
    <cellStyle name="Normal 32 2 5 2 3" xfId="23337"/>
    <cellStyle name="Normal 32 2 5 2 3 2" xfId="23338"/>
    <cellStyle name="Normal 32 2 5 2 3 2 2" xfId="23339"/>
    <cellStyle name="Normal 32 2 5 2 3 3" xfId="23340"/>
    <cellStyle name="Normal 32 2 5 2 4" xfId="23341"/>
    <cellStyle name="Normal 32 2 5 2 4 2" xfId="23342"/>
    <cellStyle name="Normal 32 2 5 2 5" xfId="23343"/>
    <cellStyle name="Normal 32 2 5 2 6" xfId="23344"/>
    <cellStyle name="Normal 32 2 5 2 7" xfId="23345"/>
    <cellStyle name="Normal 32 2 5 2 8" xfId="23346"/>
    <cellStyle name="Normal 32 2 5 3" xfId="23347"/>
    <cellStyle name="Normal 32 2 5 4" xfId="23348"/>
    <cellStyle name="Normal 32 2 5 5" xfId="23349"/>
    <cellStyle name="Normal 32 2 5 6" xfId="23350"/>
    <cellStyle name="Normal 32 2 5 7" xfId="23351"/>
    <cellStyle name="Normal 32 2 5 8" xfId="23352"/>
    <cellStyle name="Normal 32 2 5 9" xfId="23353"/>
    <cellStyle name="Normal 32 2 50" xfId="23354"/>
    <cellStyle name="Normal 32 2 50 2" xfId="23355"/>
    <cellStyle name="Normal 32 2 50 2 2" xfId="23356"/>
    <cellStyle name="Normal 32 2 50 2 2 2" xfId="23357"/>
    <cellStyle name="Normal 32 2 50 2 3" xfId="23358"/>
    <cellStyle name="Normal 32 2 50 3" xfId="23359"/>
    <cellStyle name="Normal 32 2 50 3 2" xfId="23360"/>
    <cellStyle name="Normal 32 2 50 4" xfId="23361"/>
    <cellStyle name="Normal 32 2 50 5" xfId="23362"/>
    <cellStyle name="Normal 32 2 50 6" xfId="23363"/>
    <cellStyle name="Normal 32 2 50 7" xfId="23364"/>
    <cellStyle name="Normal 32 2 51" xfId="23365"/>
    <cellStyle name="Normal 32 2 51 2" xfId="23366"/>
    <cellStyle name="Normal 32 2 51 2 2" xfId="23367"/>
    <cellStyle name="Normal 32 2 51 2 2 2" xfId="23368"/>
    <cellStyle name="Normal 32 2 51 2 3" xfId="23369"/>
    <cellStyle name="Normal 32 2 51 3" xfId="23370"/>
    <cellStyle name="Normal 32 2 51 3 2" xfId="23371"/>
    <cellStyle name="Normal 32 2 51 4" xfId="23372"/>
    <cellStyle name="Normal 32 2 51 5" xfId="23373"/>
    <cellStyle name="Normal 32 2 51 6" xfId="23374"/>
    <cellStyle name="Normal 32 2 51 7" xfId="23375"/>
    <cellStyle name="Normal 32 2 52" xfId="23376"/>
    <cellStyle name="Normal 32 2 52 2" xfId="23377"/>
    <cellStyle name="Normal 32 2 52 2 2" xfId="23378"/>
    <cellStyle name="Normal 32 2 52 2 2 2" xfId="23379"/>
    <cellStyle name="Normal 32 2 52 2 3" xfId="23380"/>
    <cellStyle name="Normal 32 2 52 3" xfId="23381"/>
    <cellStyle name="Normal 32 2 52 3 2" xfId="23382"/>
    <cellStyle name="Normal 32 2 52 4" xfId="23383"/>
    <cellStyle name="Normal 32 2 52 5" xfId="23384"/>
    <cellStyle name="Normal 32 2 52 6" xfId="23385"/>
    <cellStyle name="Normal 32 2 52 7" xfId="23386"/>
    <cellStyle name="Normal 32 2 53" xfId="23387"/>
    <cellStyle name="Normal 32 2 53 2" xfId="23388"/>
    <cellStyle name="Normal 32 2 53 2 2" xfId="23389"/>
    <cellStyle name="Normal 32 2 53 2 2 2" xfId="23390"/>
    <cellStyle name="Normal 32 2 53 2 3" xfId="23391"/>
    <cellStyle name="Normal 32 2 53 3" xfId="23392"/>
    <cellStyle name="Normal 32 2 53 3 2" xfId="23393"/>
    <cellStyle name="Normal 32 2 53 4" xfId="23394"/>
    <cellStyle name="Normal 32 2 53 5" xfId="23395"/>
    <cellStyle name="Normal 32 2 53 6" xfId="23396"/>
    <cellStyle name="Normal 32 2 53 7" xfId="23397"/>
    <cellStyle name="Normal 32 2 54" xfId="23398"/>
    <cellStyle name="Normal 32 2 54 2" xfId="23399"/>
    <cellStyle name="Normal 32 2 54 2 2" xfId="23400"/>
    <cellStyle name="Normal 32 2 54 2 2 2" xfId="23401"/>
    <cellStyle name="Normal 32 2 54 2 3" xfId="23402"/>
    <cellStyle name="Normal 32 2 54 3" xfId="23403"/>
    <cellStyle name="Normal 32 2 54 3 2" xfId="23404"/>
    <cellStyle name="Normal 32 2 54 4" xfId="23405"/>
    <cellStyle name="Normal 32 2 54 5" xfId="23406"/>
    <cellStyle name="Normal 32 2 54 6" xfId="23407"/>
    <cellStyle name="Normal 32 2 54 7" xfId="23408"/>
    <cellStyle name="Normal 32 2 55" xfId="23409"/>
    <cellStyle name="Normal 32 2 55 2" xfId="23410"/>
    <cellStyle name="Normal 32 2 55 2 2" xfId="23411"/>
    <cellStyle name="Normal 32 2 55 2 2 2" xfId="23412"/>
    <cellStyle name="Normal 32 2 55 2 3" xfId="23413"/>
    <cellStyle name="Normal 32 2 55 3" xfId="23414"/>
    <cellStyle name="Normal 32 2 55 3 2" xfId="23415"/>
    <cellStyle name="Normal 32 2 55 4" xfId="23416"/>
    <cellStyle name="Normal 32 2 55 5" xfId="23417"/>
    <cellStyle name="Normal 32 2 55 6" xfId="23418"/>
    <cellStyle name="Normal 32 2 55 7" xfId="23419"/>
    <cellStyle name="Normal 32 2 56" xfId="23420"/>
    <cellStyle name="Normal 32 2 56 2" xfId="23421"/>
    <cellStyle name="Normal 32 2 56 2 2" xfId="23422"/>
    <cellStyle name="Normal 32 2 56 2 2 2" xfId="23423"/>
    <cellStyle name="Normal 32 2 56 2 3" xfId="23424"/>
    <cellStyle name="Normal 32 2 56 3" xfId="23425"/>
    <cellStyle name="Normal 32 2 56 3 2" xfId="23426"/>
    <cellStyle name="Normal 32 2 56 4" xfId="23427"/>
    <cellStyle name="Normal 32 2 56 5" xfId="23428"/>
    <cellStyle name="Normal 32 2 56 6" xfId="23429"/>
    <cellStyle name="Normal 32 2 56 7" xfId="23430"/>
    <cellStyle name="Normal 32 2 57" xfId="23431"/>
    <cellStyle name="Normal 32 2 57 2" xfId="23432"/>
    <cellStyle name="Normal 32 2 57 2 2" xfId="23433"/>
    <cellStyle name="Normal 32 2 57 2 2 2" xfId="23434"/>
    <cellStyle name="Normal 32 2 57 2 3" xfId="23435"/>
    <cellStyle name="Normal 32 2 57 3" xfId="23436"/>
    <cellStyle name="Normal 32 2 57 3 2" xfId="23437"/>
    <cellStyle name="Normal 32 2 57 4" xfId="23438"/>
    <cellStyle name="Normal 32 2 57 5" xfId="23439"/>
    <cellStyle name="Normal 32 2 57 6" xfId="23440"/>
    <cellStyle name="Normal 32 2 57 7" xfId="23441"/>
    <cellStyle name="Normal 32 2 58" xfId="23442"/>
    <cellStyle name="Normal 32 2 58 2" xfId="23443"/>
    <cellStyle name="Normal 32 2 58 2 2" xfId="23444"/>
    <cellStyle name="Normal 32 2 58 2 2 2" xfId="23445"/>
    <cellStyle name="Normal 32 2 58 2 3" xfId="23446"/>
    <cellStyle name="Normal 32 2 58 3" xfId="23447"/>
    <cellStyle name="Normal 32 2 58 3 2" xfId="23448"/>
    <cellStyle name="Normal 32 2 58 4" xfId="23449"/>
    <cellStyle name="Normal 32 2 58 5" xfId="23450"/>
    <cellStyle name="Normal 32 2 58 6" xfId="23451"/>
    <cellStyle name="Normal 32 2 58 7" xfId="23452"/>
    <cellStyle name="Normal 32 2 59" xfId="23453"/>
    <cellStyle name="Normal 32 2 59 2" xfId="23454"/>
    <cellStyle name="Normal 32 2 59 2 2" xfId="23455"/>
    <cellStyle name="Normal 32 2 59 2 2 2" xfId="23456"/>
    <cellStyle name="Normal 32 2 59 2 3" xfId="23457"/>
    <cellStyle name="Normal 32 2 59 3" xfId="23458"/>
    <cellStyle name="Normal 32 2 59 3 2" xfId="23459"/>
    <cellStyle name="Normal 32 2 59 4" xfId="23460"/>
    <cellStyle name="Normal 32 2 59 5" xfId="23461"/>
    <cellStyle name="Normal 32 2 59 6" xfId="23462"/>
    <cellStyle name="Normal 32 2 59 7" xfId="23463"/>
    <cellStyle name="Normal 32 2 6" xfId="23464"/>
    <cellStyle name="Normal 32 2 6 10" xfId="23465"/>
    <cellStyle name="Normal 32 2 6 10 2" xfId="23466"/>
    <cellStyle name="Normal 32 2 6 10 2 2" xfId="23467"/>
    <cellStyle name="Normal 32 2 6 10 2 2 2" xfId="23468"/>
    <cellStyle name="Normal 32 2 6 10 2 3" xfId="23469"/>
    <cellStyle name="Normal 32 2 6 10 3" xfId="23470"/>
    <cellStyle name="Normal 32 2 6 10 3 2" xfId="23471"/>
    <cellStyle name="Normal 32 2 6 10 4" xfId="23472"/>
    <cellStyle name="Normal 32 2 6 10 5" xfId="23473"/>
    <cellStyle name="Normal 32 2 6 10 6" xfId="23474"/>
    <cellStyle name="Normal 32 2 6 10 7" xfId="23475"/>
    <cellStyle name="Normal 32 2 6 11" xfId="23476"/>
    <cellStyle name="Normal 32 2 6 11 2" xfId="23477"/>
    <cellStyle name="Normal 32 2 6 11 2 2" xfId="23478"/>
    <cellStyle name="Normal 32 2 6 11 2 2 2" xfId="23479"/>
    <cellStyle name="Normal 32 2 6 11 2 3" xfId="23480"/>
    <cellStyle name="Normal 32 2 6 11 3" xfId="23481"/>
    <cellStyle name="Normal 32 2 6 11 3 2" xfId="23482"/>
    <cellStyle name="Normal 32 2 6 11 4" xfId="23483"/>
    <cellStyle name="Normal 32 2 6 11 5" xfId="23484"/>
    <cellStyle name="Normal 32 2 6 11 6" xfId="23485"/>
    <cellStyle name="Normal 32 2 6 11 7" xfId="23486"/>
    <cellStyle name="Normal 32 2 6 12" xfId="23487"/>
    <cellStyle name="Normal 32 2 6 12 2" xfId="23488"/>
    <cellStyle name="Normal 32 2 6 12 2 2" xfId="23489"/>
    <cellStyle name="Normal 32 2 6 12 2 2 2" xfId="23490"/>
    <cellStyle name="Normal 32 2 6 12 2 3" xfId="23491"/>
    <cellStyle name="Normal 32 2 6 12 3" xfId="23492"/>
    <cellStyle name="Normal 32 2 6 12 3 2" xfId="23493"/>
    <cellStyle name="Normal 32 2 6 12 4" xfId="23494"/>
    <cellStyle name="Normal 32 2 6 12 5" xfId="23495"/>
    <cellStyle name="Normal 32 2 6 12 6" xfId="23496"/>
    <cellStyle name="Normal 32 2 6 12 7" xfId="23497"/>
    <cellStyle name="Normal 32 2 6 13" xfId="23498"/>
    <cellStyle name="Normal 32 2 6 13 2" xfId="23499"/>
    <cellStyle name="Normal 32 2 6 13 2 2" xfId="23500"/>
    <cellStyle name="Normal 32 2 6 13 3" xfId="23501"/>
    <cellStyle name="Normal 32 2 6 14" xfId="23502"/>
    <cellStyle name="Normal 32 2 6 14 2" xfId="23503"/>
    <cellStyle name="Normal 32 2 6 15" xfId="23504"/>
    <cellStyle name="Normal 32 2 6 16" xfId="23505"/>
    <cellStyle name="Normal 32 2 6 17" xfId="23506"/>
    <cellStyle name="Normal 32 2 6 18" xfId="23507"/>
    <cellStyle name="Normal 32 2 6 2" xfId="23508"/>
    <cellStyle name="Normal 32 2 6 2 2" xfId="23509"/>
    <cellStyle name="Normal 32 2 6 2 2 2" xfId="23510"/>
    <cellStyle name="Normal 32 2 6 2 2 2 2" xfId="23511"/>
    <cellStyle name="Normal 32 2 6 2 2 3" xfId="23512"/>
    <cellStyle name="Normal 32 2 6 2 3" xfId="23513"/>
    <cellStyle name="Normal 32 2 6 2 3 2" xfId="23514"/>
    <cellStyle name="Normal 32 2 6 2 4" xfId="23515"/>
    <cellStyle name="Normal 32 2 6 2 5" xfId="23516"/>
    <cellStyle name="Normal 32 2 6 2 6" xfId="23517"/>
    <cellStyle name="Normal 32 2 6 2 7" xfId="23518"/>
    <cellStyle name="Normal 32 2 6 3" xfId="23519"/>
    <cellStyle name="Normal 32 2 6 3 2" xfId="23520"/>
    <cellStyle name="Normal 32 2 6 3 2 2" xfId="23521"/>
    <cellStyle name="Normal 32 2 6 3 2 2 2" xfId="23522"/>
    <cellStyle name="Normal 32 2 6 3 2 3" xfId="23523"/>
    <cellStyle name="Normal 32 2 6 3 3" xfId="23524"/>
    <cellStyle name="Normal 32 2 6 3 3 2" xfId="23525"/>
    <cellStyle name="Normal 32 2 6 3 4" xfId="23526"/>
    <cellStyle name="Normal 32 2 6 3 5" xfId="23527"/>
    <cellStyle name="Normal 32 2 6 3 6" xfId="23528"/>
    <cellStyle name="Normal 32 2 6 3 7" xfId="23529"/>
    <cellStyle name="Normal 32 2 6 4" xfId="23530"/>
    <cellStyle name="Normal 32 2 6 4 2" xfId="23531"/>
    <cellStyle name="Normal 32 2 6 4 2 2" xfId="23532"/>
    <cellStyle name="Normal 32 2 6 4 2 2 2" xfId="23533"/>
    <cellStyle name="Normal 32 2 6 4 2 3" xfId="23534"/>
    <cellStyle name="Normal 32 2 6 4 3" xfId="23535"/>
    <cellStyle name="Normal 32 2 6 4 3 2" xfId="23536"/>
    <cellStyle name="Normal 32 2 6 4 4" xfId="23537"/>
    <cellStyle name="Normal 32 2 6 4 5" xfId="23538"/>
    <cellStyle name="Normal 32 2 6 4 6" xfId="23539"/>
    <cellStyle name="Normal 32 2 6 4 7" xfId="23540"/>
    <cellStyle name="Normal 32 2 6 5" xfId="23541"/>
    <cellStyle name="Normal 32 2 6 5 2" xfId="23542"/>
    <cellStyle name="Normal 32 2 6 5 2 2" xfId="23543"/>
    <cellStyle name="Normal 32 2 6 5 2 2 2" xfId="23544"/>
    <cellStyle name="Normal 32 2 6 5 2 3" xfId="23545"/>
    <cellStyle name="Normal 32 2 6 5 3" xfId="23546"/>
    <cellStyle name="Normal 32 2 6 5 3 2" xfId="23547"/>
    <cellStyle name="Normal 32 2 6 5 4" xfId="23548"/>
    <cellStyle name="Normal 32 2 6 5 5" xfId="23549"/>
    <cellStyle name="Normal 32 2 6 5 6" xfId="23550"/>
    <cellStyle name="Normal 32 2 6 5 7" xfId="23551"/>
    <cellStyle name="Normal 32 2 6 6" xfId="23552"/>
    <cellStyle name="Normal 32 2 6 6 2" xfId="23553"/>
    <cellStyle name="Normal 32 2 6 6 2 2" xfId="23554"/>
    <cellStyle name="Normal 32 2 6 6 2 2 2" xfId="23555"/>
    <cellStyle name="Normal 32 2 6 6 2 3" xfId="23556"/>
    <cellStyle name="Normal 32 2 6 6 3" xfId="23557"/>
    <cellStyle name="Normal 32 2 6 6 3 2" xfId="23558"/>
    <cellStyle name="Normal 32 2 6 6 4" xfId="23559"/>
    <cellStyle name="Normal 32 2 6 6 5" xfId="23560"/>
    <cellStyle name="Normal 32 2 6 6 6" xfId="23561"/>
    <cellStyle name="Normal 32 2 6 6 7" xfId="23562"/>
    <cellStyle name="Normal 32 2 6 7" xfId="23563"/>
    <cellStyle name="Normal 32 2 6 7 2" xfId="23564"/>
    <cellStyle name="Normal 32 2 6 7 2 2" xfId="23565"/>
    <cellStyle name="Normal 32 2 6 7 2 2 2" xfId="23566"/>
    <cellStyle name="Normal 32 2 6 7 2 3" xfId="23567"/>
    <cellStyle name="Normal 32 2 6 7 3" xfId="23568"/>
    <cellStyle name="Normal 32 2 6 7 3 2" xfId="23569"/>
    <cellStyle name="Normal 32 2 6 7 4" xfId="23570"/>
    <cellStyle name="Normal 32 2 6 7 5" xfId="23571"/>
    <cellStyle name="Normal 32 2 6 7 6" xfId="23572"/>
    <cellStyle name="Normal 32 2 6 7 7" xfId="23573"/>
    <cellStyle name="Normal 32 2 6 8" xfId="23574"/>
    <cellStyle name="Normal 32 2 6 8 2" xfId="23575"/>
    <cellStyle name="Normal 32 2 6 8 2 2" xfId="23576"/>
    <cellStyle name="Normal 32 2 6 8 2 2 2" xfId="23577"/>
    <cellStyle name="Normal 32 2 6 8 2 3" xfId="23578"/>
    <cellStyle name="Normal 32 2 6 8 3" xfId="23579"/>
    <cellStyle name="Normal 32 2 6 8 3 2" xfId="23580"/>
    <cellStyle name="Normal 32 2 6 8 4" xfId="23581"/>
    <cellStyle name="Normal 32 2 6 8 5" xfId="23582"/>
    <cellStyle name="Normal 32 2 6 8 6" xfId="23583"/>
    <cellStyle name="Normal 32 2 6 8 7" xfId="23584"/>
    <cellStyle name="Normal 32 2 6 9" xfId="23585"/>
    <cellStyle name="Normal 32 2 6 9 2" xfId="23586"/>
    <cellStyle name="Normal 32 2 6 9 2 2" xfId="23587"/>
    <cellStyle name="Normal 32 2 6 9 2 2 2" xfId="23588"/>
    <cellStyle name="Normal 32 2 6 9 2 3" xfId="23589"/>
    <cellStyle name="Normal 32 2 6 9 3" xfId="23590"/>
    <cellStyle name="Normal 32 2 6 9 3 2" xfId="23591"/>
    <cellStyle name="Normal 32 2 6 9 4" xfId="23592"/>
    <cellStyle name="Normal 32 2 6 9 5" xfId="23593"/>
    <cellStyle name="Normal 32 2 6 9 6" xfId="23594"/>
    <cellStyle name="Normal 32 2 6 9 7" xfId="23595"/>
    <cellStyle name="Normal 32 2 60" xfId="23596"/>
    <cellStyle name="Normal 32 2 60 2" xfId="23597"/>
    <cellStyle name="Normal 32 2 60 2 2" xfId="23598"/>
    <cellStyle name="Normal 32 2 60 2 2 2" xfId="23599"/>
    <cellStyle name="Normal 32 2 60 2 3" xfId="23600"/>
    <cellStyle name="Normal 32 2 60 3" xfId="23601"/>
    <cellStyle name="Normal 32 2 60 3 2" xfId="23602"/>
    <cellStyle name="Normal 32 2 60 4" xfId="23603"/>
    <cellStyle name="Normal 32 2 60 5" xfId="23604"/>
    <cellStyle name="Normal 32 2 60 6" xfId="23605"/>
    <cellStyle name="Normal 32 2 60 7" xfId="23606"/>
    <cellStyle name="Normal 32 2 61" xfId="23607"/>
    <cellStyle name="Normal 32 2 61 2" xfId="23608"/>
    <cellStyle name="Normal 32 2 61 2 2" xfId="23609"/>
    <cellStyle name="Normal 32 2 61 2 2 2" xfId="23610"/>
    <cellStyle name="Normal 32 2 61 2 3" xfId="23611"/>
    <cellStyle name="Normal 32 2 61 3" xfId="23612"/>
    <cellStyle name="Normal 32 2 61 3 2" xfId="23613"/>
    <cellStyle name="Normal 32 2 61 4" xfId="23614"/>
    <cellStyle name="Normal 32 2 61 5" xfId="23615"/>
    <cellStyle name="Normal 32 2 61 6" xfId="23616"/>
    <cellStyle name="Normal 32 2 61 7" xfId="23617"/>
    <cellStyle name="Normal 32 2 62" xfId="23618"/>
    <cellStyle name="Normal 32 2 62 2" xfId="23619"/>
    <cellStyle name="Normal 32 2 62 2 2" xfId="23620"/>
    <cellStyle name="Normal 32 2 62 2 2 2" xfId="23621"/>
    <cellStyle name="Normal 32 2 62 2 3" xfId="23622"/>
    <cellStyle name="Normal 32 2 62 3" xfId="23623"/>
    <cellStyle name="Normal 32 2 62 3 2" xfId="23624"/>
    <cellStyle name="Normal 32 2 62 4" xfId="23625"/>
    <cellStyle name="Normal 32 2 62 5" xfId="23626"/>
    <cellStyle name="Normal 32 2 62 6" xfId="23627"/>
    <cellStyle name="Normal 32 2 62 7" xfId="23628"/>
    <cellStyle name="Normal 32 2 63" xfId="23629"/>
    <cellStyle name="Normal 32 2 63 2" xfId="23630"/>
    <cellStyle name="Normal 32 2 63 2 2" xfId="23631"/>
    <cellStyle name="Normal 32 2 63 2 2 2" xfId="23632"/>
    <cellStyle name="Normal 32 2 63 2 3" xfId="23633"/>
    <cellStyle name="Normal 32 2 63 3" xfId="23634"/>
    <cellStyle name="Normal 32 2 63 3 2" xfId="23635"/>
    <cellStyle name="Normal 32 2 63 4" xfId="23636"/>
    <cellStyle name="Normal 32 2 63 5" xfId="23637"/>
    <cellStyle name="Normal 32 2 63 6" xfId="23638"/>
    <cellStyle name="Normal 32 2 63 7" xfId="23639"/>
    <cellStyle name="Normal 32 2 64" xfId="23640"/>
    <cellStyle name="Normal 32 2 64 2" xfId="23641"/>
    <cellStyle name="Normal 32 2 64 2 2" xfId="23642"/>
    <cellStyle name="Normal 32 2 64 2 2 2" xfId="23643"/>
    <cellStyle name="Normal 32 2 64 2 3" xfId="23644"/>
    <cellStyle name="Normal 32 2 64 3" xfId="23645"/>
    <cellStyle name="Normal 32 2 64 3 2" xfId="23646"/>
    <cellStyle name="Normal 32 2 64 4" xfId="23647"/>
    <cellStyle name="Normal 32 2 64 5" xfId="23648"/>
    <cellStyle name="Normal 32 2 64 6" xfId="23649"/>
    <cellStyle name="Normal 32 2 64 7" xfId="23650"/>
    <cellStyle name="Normal 32 2 65" xfId="23651"/>
    <cellStyle name="Normal 32 2 65 2" xfId="23652"/>
    <cellStyle name="Normal 32 2 65 2 2" xfId="23653"/>
    <cellStyle name="Normal 32 2 65 2 2 2" xfId="23654"/>
    <cellStyle name="Normal 32 2 65 2 3" xfId="23655"/>
    <cellStyle name="Normal 32 2 65 3" xfId="23656"/>
    <cellStyle name="Normal 32 2 65 3 2" xfId="23657"/>
    <cellStyle name="Normal 32 2 65 4" xfId="23658"/>
    <cellStyle name="Normal 32 2 65 5" xfId="23659"/>
    <cellStyle name="Normal 32 2 65 6" xfId="23660"/>
    <cellStyle name="Normal 32 2 65 7" xfId="23661"/>
    <cellStyle name="Normal 32 2 66" xfId="23662"/>
    <cellStyle name="Normal 32 2 66 2" xfId="23663"/>
    <cellStyle name="Normal 32 2 66 2 2" xfId="23664"/>
    <cellStyle name="Normal 32 2 66 2 2 2" xfId="23665"/>
    <cellStyle name="Normal 32 2 66 2 3" xfId="23666"/>
    <cellStyle name="Normal 32 2 66 3" xfId="23667"/>
    <cellStyle name="Normal 32 2 66 3 2" xfId="23668"/>
    <cellStyle name="Normal 32 2 66 4" xfId="23669"/>
    <cellStyle name="Normal 32 2 66 5" xfId="23670"/>
    <cellStyle name="Normal 32 2 66 6" xfId="23671"/>
    <cellStyle name="Normal 32 2 66 7" xfId="23672"/>
    <cellStyle name="Normal 32 2 67" xfId="23673"/>
    <cellStyle name="Normal 32 2 67 2" xfId="23674"/>
    <cellStyle name="Normal 32 2 67 2 2" xfId="23675"/>
    <cellStyle name="Normal 32 2 67 2 2 2" xfId="23676"/>
    <cellStyle name="Normal 32 2 67 2 3" xfId="23677"/>
    <cellStyle name="Normal 32 2 67 3" xfId="23678"/>
    <cellStyle name="Normal 32 2 67 3 2" xfId="23679"/>
    <cellStyle name="Normal 32 2 67 4" xfId="23680"/>
    <cellStyle name="Normal 32 2 67 5" xfId="23681"/>
    <cellStyle name="Normal 32 2 67 6" xfId="23682"/>
    <cellStyle name="Normal 32 2 67 7" xfId="23683"/>
    <cellStyle name="Normal 32 2 68" xfId="23684"/>
    <cellStyle name="Normal 32 2 68 2" xfId="23685"/>
    <cellStyle name="Normal 32 2 68 2 2" xfId="23686"/>
    <cellStyle name="Normal 32 2 68 2 2 2" xfId="23687"/>
    <cellStyle name="Normal 32 2 68 2 3" xfId="23688"/>
    <cellStyle name="Normal 32 2 68 3" xfId="23689"/>
    <cellStyle name="Normal 32 2 68 3 2" xfId="23690"/>
    <cellStyle name="Normal 32 2 68 4" xfId="23691"/>
    <cellStyle name="Normal 32 2 68 5" xfId="23692"/>
    <cellStyle name="Normal 32 2 68 6" xfId="23693"/>
    <cellStyle name="Normal 32 2 68 7" xfId="23694"/>
    <cellStyle name="Normal 32 2 69" xfId="23695"/>
    <cellStyle name="Normal 32 2 69 2" xfId="23696"/>
    <cellStyle name="Normal 32 2 69 2 2" xfId="23697"/>
    <cellStyle name="Normal 32 2 69 2 2 2" xfId="23698"/>
    <cellStyle name="Normal 32 2 69 2 3" xfId="23699"/>
    <cellStyle name="Normal 32 2 69 3" xfId="23700"/>
    <cellStyle name="Normal 32 2 69 3 2" xfId="23701"/>
    <cellStyle name="Normal 32 2 69 4" xfId="23702"/>
    <cellStyle name="Normal 32 2 69 5" xfId="23703"/>
    <cellStyle name="Normal 32 2 69 6" xfId="23704"/>
    <cellStyle name="Normal 32 2 69 7" xfId="23705"/>
    <cellStyle name="Normal 32 2 7" xfId="23706"/>
    <cellStyle name="Normal 32 2 7 10" xfId="23707"/>
    <cellStyle name="Normal 32 2 7 10 2" xfId="23708"/>
    <cellStyle name="Normal 32 2 7 10 2 2" xfId="23709"/>
    <cellStyle name="Normal 32 2 7 10 2 2 2" xfId="23710"/>
    <cellStyle name="Normal 32 2 7 10 2 3" xfId="23711"/>
    <cellStyle name="Normal 32 2 7 10 3" xfId="23712"/>
    <cellStyle name="Normal 32 2 7 10 3 2" xfId="23713"/>
    <cellStyle name="Normal 32 2 7 10 4" xfId="23714"/>
    <cellStyle name="Normal 32 2 7 10 5" xfId="23715"/>
    <cellStyle name="Normal 32 2 7 10 6" xfId="23716"/>
    <cellStyle name="Normal 32 2 7 10 7" xfId="23717"/>
    <cellStyle name="Normal 32 2 7 11" xfId="23718"/>
    <cellStyle name="Normal 32 2 7 11 2" xfId="23719"/>
    <cellStyle name="Normal 32 2 7 11 2 2" xfId="23720"/>
    <cellStyle name="Normal 32 2 7 11 2 2 2" xfId="23721"/>
    <cellStyle name="Normal 32 2 7 11 2 3" xfId="23722"/>
    <cellStyle name="Normal 32 2 7 11 3" xfId="23723"/>
    <cellStyle name="Normal 32 2 7 11 3 2" xfId="23724"/>
    <cellStyle name="Normal 32 2 7 11 4" xfId="23725"/>
    <cellStyle name="Normal 32 2 7 11 5" xfId="23726"/>
    <cellStyle name="Normal 32 2 7 11 6" xfId="23727"/>
    <cellStyle name="Normal 32 2 7 11 7" xfId="23728"/>
    <cellStyle name="Normal 32 2 7 12" xfId="23729"/>
    <cellStyle name="Normal 32 2 7 12 2" xfId="23730"/>
    <cellStyle name="Normal 32 2 7 12 2 2" xfId="23731"/>
    <cellStyle name="Normal 32 2 7 12 2 2 2" xfId="23732"/>
    <cellStyle name="Normal 32 2 7 12 2 3" xfId="23733"/>
    <cellStyle name="Normal 32 2 7 12 3" xfId="23734"/>
    <cellStyle name="Normal 32 2 7 12 3 2" xfId="23735"/>
    <cellStyle name="Normal 32 2 7 12 4" xfId="23736"/>
    <cellStyle name="Normal 32 2 7 12 5" xfId="23737"/>
    <cellStyle name="Normal 32 2 7 12 6" xfId="23738"/>
    <cellStyle name="Normal 32 2 7 12 7" xfId="23739"/>
    <cellStyle name="Normal 32 2 7 13" xfId="23740"/>
    <cellStyle name="Normal 32 2 7 13 2" xfId="23741"/>
    <cellStyle name="Normal 32 2 7 13 2 2" xfId="23742"/>
    <cellStyle name="Normal 32 2 7 13 3" xfId="23743"/>
    <cellStyle name="Normal 32 2 7 14" xfId="23744"/>
    <cellStyle name="Normal 32 2 7 14 2" xfId="23745"/>
    <cellStyle name="Normal 32 2 7 15" xfId="23746"/>
    <cellStyle name="Normal 32 2 7 16" xfId="23747"/>
    <cellStyle name="Normal 32 2 7 17" xfId="23748"/>
    <cellStyle name="Normal 32 2 7 18" xfId="23749"/>
    <cellStyle name="Normal 32 2 7 2" xfId="23750"/>
    <cellStyle name="Normal 32 2 7 2 2" xfId="23751"/>
    <cellStyle name="Normal 32 2 7 2 2 2" xfId="23752"/>
    <cellStyle name="Normal 32 2 7 2 2 2 2" xfId="23753"/>
    <cellStyle name="Normal 32 2 7 2 2 3" xfId="23754"/>
    <cellStyle name="Normal 32 2 7 2 3" xfId="23755"/>
    <cellStyle name="Normal 32 2 7 2 3 2" xfId="23756"/>
    <cellStyle name="Normal 32 2 7 2 4" xfId="23757"/>
    <cellStyle name="Normal 32 2 7 2 5" xfId="23758"/>
    <cellStyle name="Normal 32 2 7 2 6" xfId="23759"/>
    <cellStyle name="Normal 32 2 7 2 7" xfId="23760"/>
    <cellStyle name="Normal 32 2 7 3" xfId="23761"/>
    <cellStyle name="Normal 32 2 7 3 2" xfId="23762"/>
    <cellStyle name="Normal 32 2 7 3 2 2" xfId="23763"/>
    <cellStyle name="Normal 32 2 7 3 2 2 2" xfId="23764"/>
    <cellStyle name="Normal 32 2 7 3 2 3" xfId="23765"/>
    <cellStyle name="Normal 32 2 7 3 3" xfId="23766"/>
    <cellStyle name="Normal 32 2 7 3 3 2" xfId="23767"/>
    <cellStyle name="Normal 32 2 7 3 4" xfId="23768"/>
    <cellStyle name="Normal 32 2 7 3 5" xfId="23769"/>
    <cellStyle name="Normal 32 2 7 3 6" xfId="23770"/>
    <cellStyle name="Normal 32 2 7 3 7" xfId="23771"/>
    <cellStyle name="Normal 32 2 7 4" xfId="23772"/>
    <cellStyle name="Normal 32 2 7 4 2" xfId="23773"/>
    <cellStyle name="Normal 32 2 7 4 2 2" xfId="23774"/>
    <cellStyle name="Normal 32 2 7 4 2 2 2" xfId="23775"/>
    <cellStyle name="Normal 32 2 7 4 2 3" xfId="23776"/>
    <cellStyle name="Normal 32 2 7 4 3" xfId="23777"/>
    <cellStyle name="Normal 32 2 7 4 3 2" xfId="23778"/>
    <cellStyle name="Normal 32 2 7 4 4" xfId="23779"/>
    <cellStyle name="Normal 32 2 7 4 5" xfId="23780"/>
    <cellStyle name="Normal 32 2 7 4 6" xfId="23781"/>
    <cellStyle name="Normal 32 2 7 4 7" xfId="23782"/>
    <cellStyle name="Normal 32 2 7 5" xfId="23783"/>
    <cellStyle name="Normal 32 2 7 5 2" xfId="23784"/>
    <cellStyle name="Normal 32 2 7 5 2 2" xfId="23785"/>
    <cellStyle name="Normal 32 2 7 5 2 2 2" xfId="23786"/>
    <cellStyle name="Normal 32 2 7 5 2 3" xfId="23787"/>
    <cellStyle name="Normal 32 2 7 5 3" xfId="23788"/>
    <cellStyle name="Normal 32 2 7 5 3 2" xfId="23789"/>
    <cellStyle name="Normal 32 2 7 5 4" xfId="23790"/>
    <cellStyle name="Normal 32 2 7 5 5" xfId="23791"/>
    <cellStyle name="Normal 32 2 7 5 6" xfId="23792"/>
    <cellStyle name="Normal 32 2 7 5 7" xfId="23793"/>
    <cellStyle name="Normal 32 2 7 6" xfId="23794"/>
    <cellStyle name="Normal 32 2 7 6 2" xfId="23795"/>
    <cellStyle name="Normal 32 2 7 6 2 2" xfId="23796"/>
    <cellStyle name="Normal 32 2 7 6 2 2 2" xfId="23797"/>
    <cellStyle name="Normal 32 2 7 6 2 3" xfId="23798"/>
    <cellStyle name="Normal 32 2 7 6 3" xfId="23799"/>
    <cellStyle name="Normal 32 2 7 6 3 2" xfId="23800"/>
    <cellStyle name="Normal 32 2 7 6 4" xfId="23801"/>
    <cellStyle name="Normal 32 2 7 6 5" xfId="23802"/>
    <cellStyle name="Normal 32 2 7 6 6" xfId="23803"/>
    <cellStyle name="Normal 32 2 7 6 7" xfId="23804"/>
    <cellStyle name="Normal 32 2 7 7" xfId="23805"/>
    <cellStyle name="Normal 32 2 7 7 2" xfId="23806"/>
    <cellStyle name="Normal 32 2 7 7 2 2" xfId="23807"/>
    <cellStyle name="Normal 32 2 7 7 2 2 2" xfId="23808"/>
    <cellStyle name="Normal 32 2 7 7 2 3" xfId="23809"/>
    <cellStyle name="Normal 32 2 7 7 3" xfId="23810"/>
    <cellStyle name="Normal 32 2 7 7 3 2" xfId="23811"/>
    <cellStyle name="Normal 32 2 7 7 4" xfId="23812"/>
    <cellStyle name="Normal 32 2 7 7 5" xfId="23813"/>
    <cellStyle name="Normal 32 2 7 7 6" xfId="23814"/>
    <cellStyle name="Normal 32 2 7 7 7" xfId="23815"/>
    <cellStyle name="Normal 32 2 7 8" xfId="23816"/>
    <cellStyle name="Normal 32 2 7 8 2" xfId="23817"/>
    <cellStyle name="Normal 32 2 7 8 2 2" xfId="23818"/>
    <cellStyle name="Normal 32 2 7 8 2 2 2" xfId="23819"/>
    <cellStyle name="Normal 32 2 7 8 2 3" xfId="23820"/>
    <cellStyle name="Normal 32 2 7 8 3" xfId="23821"/>
    <cellStyle name="Normal 32 2 7 8 3 2" xfId="23822"/>
    <cellStyle name="Normal 32 2 7 8 4" xfId="23823"/>
    <cellStyle name="Normal 32 2 7 8 5" xfId="23824"/>
    <cellStyle name="Normal 32 2 7 8 6" xfId="23825"/>
    <cellStyle name="Normal 32 2 7 8 7" xfId="23826"/>
    <cellStyle name="Normal 32 2 7 9" xfId="23827"/>
    <cellStyle name="Normal 32 2 7 9 2" xfId="23828"/>
    <cellStyle name="Normal 32 2 7 9 2 2" xfId="23829"/>
    <cellStyle name="Normal 32 2 7 9 2 2 2" xfId="23830"/>
    <cellStyle name="Normal 32 2 7 9 2 3" xfId="23831"/>
    <cellStyle name="Normal 32 2 7 9 3" xfId="23832"/>
    <cellStyle name="Normal 32 2 7 9 3 2" xfId="23833"/>
    <cellStyle name="Normal 32 2 7 9 4" xfId="23834"/>
    <cellStyle name="Normal 32 2 7 9 5" xfId="23835"/>
    <cellStyle name="Normal 32 2 7 9 6" xfId="23836"/>
    <cellStyle name="Normal 32 2 7 9 7" xfId="23837"/>
    <cellStyle name="Normal 32 2 70" xfId="23838"/>
    <cellStyle name="Normal 32 2 70 2" xfId="23839"/>
    <cellStyle name="Normal 32 2 70 2 2" xfId="23840"/>
    <cellStyle name="Normal 32 2 70 2 2 2" xfId="23841"/>
    <cellStyle name="Normal 32 2 70 2 3" xfId="23842"/>
    <cellStyle name="Normal 32 2 70 3" xfId="23843"/>
    <cellStyle name="Normal 32 2 70 3 2" xfId="23844"/>
    <cellStyle name="Normal 32 2 70 4" xfId="23845"/>
    <cellStyle name="Normal 32 2 70 5" xfId="23846"/>
    <cellStyle name="Normal 32 2 70 6" xfId="23847"/>
    <cellStyle name="Normal 32 2 70 7" xfId="23848"/>
    <cellStyle name="Normal 32 2 71" xfId="23849"/>
    <cellStyle name="Normal 32 2 71 2" xfId="23850"/>
    <cellStyle name="Normal 32 2 71 2 2" xfId="23851"/>
    <cellStyle name="Normal 32 2 71 2 2 2" xfId="23852"/>
    <cellStyle name="Normal 32 2 71 2 3" xfId="23853"/>
    <cellStyle name="Normal 32 2 71 3" xfId="23854"/>
    <cellStyle name="Normal 32 2 71 3 2" xfId="23855"/>
    <cellStyle name="Normal 32 2 71 4" xfId="23856"/>
    <cellStyle name="Normal 32 2 71 5" xfId="23857"/>
    <cellStyle name="Normal 32 2 71 6" xfId="23858"/>
    <cellStyle name="Normal 32 2 71 7" xfId="23859"/>
    <cellStyle name="Normal 32 2 72" xfId="23860"/>
    <cellStyle name="Normal 32 2 72 2" xfId="23861"/>
    <cellStyle name="Normal 32 2 72 2 2" xfId="23862"/>
    <cellStyle name="Normal 32 2 72 2 2 2" xfId="23863"/>
    <cellStyle name="Normal 32 2 72 2 3" xfId="23864"/>
    <cellStyle name="Normal 32 2 72 3" xfId="23865"/>
    <cellStyle name="Normal 32 2 72 3 2" xfId="23866"/>
    <cellStyle name="Normal 32 2 72 4" xfId="23867"/>
    <cellStyle name="Normal 32 2 72 5" xfId="23868"/>
    <cellStyle name="Normal 32 2 72 6" xfId="23869"/>
    <cellStyle name="Normal 32 2 72 7" xfId="23870"/>
    <cellStyle name="Normal 32 2 73" xfId="23871"/>
    <cellStyle name="Normal 32 2 73 2" xfId="23872"/>
    <cellStyle name="Normal 32 2 73 2 2" xfId="23873"/>
    <cellStyle name="Normal 32 2 73 2 2 2" xfId="23874"/>
    <cellStyle name="Normal 32 2 73 2 3" xfId="23875"/>
    <cellStyle name="Normal 32 2 73 3" xfId="23876"/>
    <cellStyle name="Normal 32 2 73 3 2" xfId="23877"/>
    <cellStyle name="Normal 32 2 73 4" xfId="23878"/>
    <cellStyle name="Normal 32 2 73 5" xfId="23879"/>
    <cellStyle name="Normal 32 2 73 6" xfId="23880"/>
    <cellStyle name="Normal 32 2 73 7" xfId="23881"/>
    <cellStyle name="Normal 32 2 74" xfId="23882"/>
    <cellStyle name="Normal 32 2 74 2" xfId="23883"/>
    <cellStyle name="Normal 32 2 74 2 2" xfId="23884"/>
    <cellStyle name="Normal 32 2 74 2 2 2" xfId="23885"/>
    <cellStyle name="Normal 32 2 74 2 3" xfId="23886"/>
    <cellStyle name="Normal 32 2 74 3" xfId="23887"/>
    <cellStyle name="Normal 32 2 74 3 2" xfId="23888"/>
    <cellStyle name="Normal 32 2 74 4" xfId="23889"/>
    <cellStyle name="Normal 32 2 74 5" xfId="23890"/>
    <cellStyle name="Normal 32 2 74 6" xfId="23891"/>
    <cellStyle name="Normal 32 2 74 7" xfId="23892"/>
    <cellStyle name="Normal 32 2 75" xfId="23893"/>
    <cellStyle name="Normal 32 2 75 2" xfId="23894"/>
    <cellStyle name="Normal 32 2 75 2 2" xfId="23895"/>
    <cellStyle name="Normal 32 2 75 2 2 2" xfId="23896"/>
    <cellStyle name="Normal 32 2 75 2 3" xfId="23897"/>
    <cellStyle name="Normal 32 2 75 3" xfId="23898"/>
    <cellStyle name="Normal 32 2 75 3 2" xfId="23899"/>
    <cellStyle name="Normal 32 2 75 4" xfId="23900"/>
    <cellStyle name="Normal 32 2 75 5" xfId="23901"/>
    <cellStyle name="Normal 32 2 75 6" xfId="23902"/>
    <cellStyle name="Normal 32 2 75 7" xfId="23903"/>
    <cellStyle name="Normal 32 2 76" xfId="23904"/>
    <cellStyle name="Normal 32 2 76 2" xfId="23905"/>
    <cellStyle name="Normal 32 2 76 2 2" xfId="23906"/>
    <cellStyle name="Normal 32 2 76 2 2 2" xfId="23907"/>
    <cellStyle name="Normal 32 2 76 2 3" xfId="23908"/>
    <cellStyle name="Normal 32 2 76 3" xfId="23909"/>
    <cellStyle name="Normal 32 2 76 3 2" xfId="23910"/>
    <cellStyle name="Normal 32 2 76 4" xfId="23911"/>
    <cellStyle name="Normal 32 2 76 5" xfId="23912"/>
    <cellStyle name="Normal 32 2 76 6" xfId="23913"/>
    <cellStyle name="Normal 32 2 76 7" xfId="23914"/>
    <cellStyle name="Normal 32 2 77" xfId="23915"/>
    <cellStyle name="Normal 32 2 77 2" xfId="23916"/>
    <cellStyle name="Normal 32 2 77 2 2" xfId="23917"/>
    <cellStyle name="Normal 32 2 77 2 2 2" xfId="23918"/>
    <cellStyle name="Normal 32 2 77 2 3" xfId="23919"/>
    <cellStyle name="Normal 32 2 77 3" xfId="23920"/>
    <cellStyle name="Normal 32 2 77 3 2" xfId="23921"/>
    <cellStyle name="Normal 32 2 77 4" xfId="23922"/>
    <cellStyle name="Normal 32 2 77 5" xfId="23923"/>
    <cellStyle name="Normal 32 2 77 6" xfId="23924"/>
    <cellStyle name="Normal 32 2 77 7" xfId="23925"/>
    <cellStyle name="Normal 32 2 78" xfId="23926"/>
    <cellStyle name="Normal 32 2 78 2" xfId="23927"/>
    <cellStyle name="Normal 32 2 78 2 2" xfId="23928"/>
    <cellStyle name="Normal 32 2 78 2 2 2" xfId="23929"/>
    <cellStyle name="Normal 32 2 78 2 3" xfId="23930"/>
    <cellStyle name="Normal 32 2 78 3" xfId="23931"/>
    <cellStyle name="Normal 32 2 78 3 2" xfId="23932"/>
    <cellStyle name="Normal 32 2 78 4" xfId="23933"/>
    <cellStyle name="Normal 32 2 78 5" xfId="23934"/>
    <cellStyle name="Normal 32 2 78 6" xfId="23935"/>
    <cellStyle name="Normal 32 2 78 7" xfId="23936"/>
    <cellStyle name="Normal 32 2 79" xfId="23937"/>
    <cellStyle name="Normal 32 2 79 2" xfId="23938"/>
    <cellStyle name="Normal 32 2 79 2 2" xfId="23939"/>
    <cellStyle name="Normal 32 2 79 2 2 2" xfId="23940"/>
    <cellStyle name="Normal 32 2 79 2 3" xfId="23941"/>
    <cellStyle name="Normal 32 2 79 3" xfId="23942"/>
    <cellStyle name="Normal 32 2 79 3 2" xfId="23943"/>
    <cellStyle name="Normal 32 2 79 4" xfId="23944"/>
    <cellStyle name="Normal 32 2 79 5" xfId="23945"/>
    <cellStyle name="Normal 32 2 79 6" xfId="23946"/>
    <cellStyle name="Normal 32 2 79 7" xfId="23947"/>
    <cellStyle name="Normal 32 2 8" xfId="23948"/>
    <cellStyle name="Normal 32 2 8 10" xfId="23949"/>
    <cellStyle name="Normal 32 2 8 10 2" xfId="23950"/>
    <cellStyle name="Normal 32 2 8 10 2 2" xfId="23951"/>
    <cellStyle name="Normal 32 2 8 10 2 2 2" xfId="23952"/>
    <cellStyle name="Normal 32 2 8 10 2 3" xfId="23953"/>
    <cellStyle name="Normal 32 2 8 10 3" xfId="23954"/>
    <cellStyle name="Normal 32 2 8 10 3 2" xfId="23955"/>
    <cellStyle name="Normal 32 2 8 10 4" xfId="23956"/>
    <cellStyle name="Normal 32 2 8 10 5" xfId="23957"/>
    <cellStyle name="Normal 32 2 8 10 6" xfId="23958"/>
    <cellStyle name="Normal 32 2 8 10 7" xfId="23959"/>
    <cellStyle name="Normal 32 2 8 11" xfId="23960"/>
    <cellStyle name="Normal 32 2 8 11 2" xfId="23961"/>
    <cellStyle name="Normal 32 2 8 11 2 2" xfId="23962"/>
    <cellStyle name="Normal 32 2 8 11 2 2 2" xfId="23963"/>
    <cellStyle name="Normal 32 2 8 11 2 3" xfId="23964"/>
    <cellStyle name="Normal 32 2 8 11 3" xfId="23965"/>
    <cellStyle name="Normal 32 2 8 11 3 2" xfId="23966"/>
    <cellStyle name="Normal 32 2 8 11 4" xfId="23967"/>
    <cellStyle name="Normal 32 2 8 11 5" xfId="23968"/>
    <cellStyle name="Normal 32 2 8 11 6" xfId="23969"/>
    <cellStyle name="Normal 32 2 8 11 7" xfId="23970"/>
    <cellStyle name="Normal 32 2 8 12" xfId="23971"/>
    <cellStyle name="Normal 32 2 8 12 2" xfId="23972"/>
    <cellStyle name="Normal 32 2 8 12 2 2" xfId="23973"/>
    <cellStyle name="Normal 32 2 8 12 2 2 2" xfId="23974"/>
    <cellStyle name="Normal 32 2 8 12 2 3" xfId="23975"/>
    <cellStyle name="Normal 32 2 8 12 3" xfId="23976"/>
    <cellStyle name="Normal 32 2 8 12 3 2" xfId="23977"/>
    <cellStyle name="Normal 32 2 8 12 4" xfId="23978"/>
    <cellStyle name="Normal 32 2 8 12 5" xfId="23979"/>
    <cellStyle name="Normal 32 2 8 12 6" xfId="23980"/>
    <cellStyle name="Normal 32 2 8 12 7" xfId="23981"/>
    <cellStyle name="Normal 32 2 8 13" xfId="23982"/>
    <cellStyle name="Normal 32 2 8 13 2" xfId="23983"/>
    <cellStyle name="Normal 32 2 8 13 2 2" xfId="23984"/>
    <cellStyle name="Normal 32 2 8 13 3" xfId="23985"/>
    <cellStyle name="Normal 32 2 8 14" xfId="23986"/>
    <cellStyle name="Normal 32 2 8 14 2" xfId="23987"/>
    <cellStyle name="Normal 32 2 8 15" xfId="23988"/>
    <cellStyle name="Normal 32 2 8 16" xfId="23989"/>
    <cellStyle name="Normal 32 2 8 17" xfId="23990"/>
    <cellStyle name="Normal 32 2 8 18" xfId="23991"/>
    <cellStyle name="Normal 32 2 8 2" xfId="23992"/>
    <cellStyle name="Normal 32 2 8 2 2" xfId="23993"/>
    <cellStyle name="Normal 32 2 8 2 2 2" xfId="23994"/>
    <cellStyle name="Normal 32 2 8 2 2 2 2" xfId="23995"/>
    <cellStyle name="Normal 32 2 8 2 2 3" xfId="23996"/>
    <cellStyle name="Normal 32 2 8 2 3" xfId="23997"/>
    <cellStyle name="Normal 32 2 8 2 3 2" xfId="23998"/>
    <cellStyle name="Normal 32 2 8 2 4" xfId="23999"/>
    <cellStyle name="Normal 32 2 8 2 5" xfId="24000"/>
    <cellStyle name="Normal 32 2 8 2 6" xfId="24001"/>
    <cellStyle name="Normal 32 2 8 2 7" xfId="24002"/>
    <cellStyle name="Normal 32 2 8 3" xfId="24003"/>
    <cellStyle name="Normal 32 2 8 3 2" xfId="24004"/>
    <cellStyle name="Normal 32 2 8 3 2 2" xfId="24005"/>
    <cellStyle name="Normal 32 2 8 3 2 2 2" xfId="24006"/>
    <cellStyle name="Normal 32 2 8 3 2 3" xfId="24007"/>
    <cellStyle name="Normal 32 2 8 3 3" xfId="24008"/>
    <cellStyle name="Normal 32 2 8 3 3 2" xfId="24009"/>
    <cellStyle name="Normal 32 2 8 3 4" xfId="24010"/>
    <cellStyle name="Normal 32 2 8 3 5" xfId="24011"/>
    <cellStyle name="Normal 32 2 8 3 6" xfId="24012"/>
    <cellStyle name="Normal 32 2 8 3 7" xfId="24013"/>
    <cellStyle name="Normal 32 2 8 4" xfId="24014"/>
    <cellStyle name="Normal 32 2 8 4 2" xfId="24015"/>
    <cellStyle name="Normal 32 2 8 4 2 2" xfId="24016"/>
    <cellStyle name="Normal 32 2 8 4 2 2 2" xfId="24017"/>
    <cellStyle name="Normal 32 2 8 4 2 3" xfId="24018"/>
    <cellStyle name="Normal 32 2 8 4 3" xfId="24019"/>
    <cellStyle name="Normal 32 2 8 4 3 2" xfId="24020"/>
    <cellStyle name="Normal 32 2 8 4 4" xfId="24021"/>
    <cellStyle name="Normal 32 2 8 4 5" xfId="24022"/>
    <cellStyle name="Normal 32 2 8 4 6" xfId="24023"/>
    <cellStyle name="Normal 32 2 8 4 7" xfId="24024"/>
    <cellStyle name="Normal 32 2 8 5" xfId="24025"/>
    <cellStyle name="Normal 32 2 8 5 2" xfId="24026"/>
    <cellStyle name="Normal 32 2 8 5 2 2" xfId="24027"/>
    <cellStyle name="Normal 32 2 8 5 2 2 2" xfId="24028"/>
    <cellStyle name="Normal 32 2 8 5 2 3" xfId="24029"/>
    <cellStyle name="Normal 32 2 8 5 3" xfId="24030"/>
    <cellStyle name="Normal 32 2 8 5 3 2" xfId="24031"/>
    <cellStyle name="Normal 32 2 8 5 4" xfId="24032"/>
    <cellStyle name="Normal 32 2 8 5 5" xfId="24033"/>
    <cellStyle name="Normal 32 2 8 5 6" xfId="24034"/>
    <cellStyle name="Normal 32 2 8 5 7" xfId="24035"/>
    <cellStyle name="Normal 32 2 8 6" xfId="24036"/>
    <cellStyle name="Normal 32 2 8 6 2" xfId="24037"/>
    <cellStyle name="Normal 32 2 8 6 2 2" xfId="24038"/>
    <cellStyle name="Normal 32 2 8 6 2 2 2" xfId="24039"/>
    <cellStyle name="Normal 32 2 8 6 2 3" xfId="24040"/>
    <cellStyle name="Normal 32 2 8 6 3" xfId="24041"/>
    <cellStyle name="Normal 32 2 8 6 3 2" xfId="24042"/>
    <cellStyle name="Normal 32 2 8 6 4" xfId="24043"/>
    <cellStyle name="Normal 32 2 8 6 5" xfId="24044"/>
    <cellStyle name="Normal 32 2 8 6 6" xfId="24045"/>
    <cellStyle name="Normal 32 2 8 6 7" xfId="24046"/>
    <cellStyle name="Normal 32 2 8 7" xfId="24047"/>
    <cellStyle name="Normal 32 2 8 7 2" xfId="24048"/>
    <cellStyle name="Normal 32 2 8 7 2 2" xfId="24049"/>
    <cellStyle name="Normal 32 2 8 7 2 2 2" xfId="24050"/>
    <cellStyle name="Normal 32 2 8 7 2 3" xfId="24051"/>
    <cellStyle name="Normal 32 2 8 7 3" xfId="24052"/>
    <cellStyle name="Normal 32 2 8 7 3 2" xfId="24053"/>
    <cellStyle name="Normal 32 2 8 7 4" xfId="24054"/>
    <cellStyle name="Normal 32 2 8 7 5" xfId="24055"/>
    <cellStyle name="Normal 32 2 8 7 6" xfId="24056"/>
    <cellStyle name="Normal 32 2 8 7 7" xfId="24057"/>
    <cellStyle name="Normal 32 2 8 8" xfId="24058"/>
    <cellStyle name="Normal 32 2 8 8 2" xfId="24059"/>
    <cellStyle name="Normal 32 2 8 8 2 2" xfId="24060"/>
    <cellStyle name="Normal 32 2 8 8 2 2 2" xfId="24061"/>
    <cellStyle name="Normal 32 2 8 8 2 3" xfId="24062"/>
    <cellStyle name="Normal 32 2 8 8 3" xfId="24063"/>
    <cellStyle name="Normal 32 2 8 8 3 2" xfId="24064"/>
    <cellStyle name="Normal 32 2 8 8 4" xfId="24065"/>
    <cellStyle name="Normal 32 2 8 8 5" xfId="24066"/>
    <cellStyle name="Normal 32 2 8 8 6" xfId="24067"/>
    <cellStyle name="Normal 32 2 8 8 7" xfId="24068"/>
    <cellStyle name="Normal 32 2 8 9" xfId="24069"/>
    <cellStyle name="Normal 32 2 8 9 2" xfId="24070"/>
    <cellStyle name="Normal 32 2 8 9 2 2" xfId="24071"/>
    <cellStyle name="Normal 32 2 8 9 2 2 2" xfId="24072"/>
    <cellStyle name="Normal 32 2 8 9 2 3" xfId="24073"/>
    <cellStyle name="Normal 32 2 8 9 3" xfId="24074"/>
    <cellStyle name="Normal 32 2 8 9 3 2" xfId="24075"/>
    <cellStyle name="Normal 32 2 8 9 4" xfId="24076"/>
    <cellStyle name="Normal 32 2 8 9 5" xfId="24077"/>
    <cellStyle name="Normal 32 2 8 9 6" xfId="24078"/>
    <cellStyle name="Normal 32 2 8 9 7" xfId="24079"/>
    <cellStyle name="Normal 32 2 80" xfId="24080"/>
    <cellStyle name="Normal 32 2 80 2" xfId="24081"/>
    <cellStyle name="Normal 32 2 80 2 2" xfId="24082"/>
    <cellStyle name="Normal 32 2 80 2 2 2" xfId="24083"/>
    <cellStyle name="Normal 32 2 80 2 3" xfId="24084"/>
    <cellStyle name="Normal 32 2 80 3" xfId="24085"/>
    <cellStyle name="Normal 32 2 80 3 2" xfId="24086"/>
    <cellStyle name="Normal 32 2 80 4" xfId="24087"/>
    <cellStyle name="Normal 32 2 80 5" xfId="24088"/>
    <cellStyle name="Normal 32 2 80 6" xfId="24089"/>
    <cellStyle name="Normal 32 2 80 7" xfId="24090"/>
    <cellStyle name="Normal 32 2 81" xfId="24091"/>
    <cellStyle name="Normal 32 2 81 2" xfId="24092"/>
    <cellStyle name="Normal 32 2 81 2 2" xfId="24093"/>
    <cellStyle name="Normal 32 2 81 2 2 2" xfId="24094"/>
    <cellStyle name="Normal 32 2 81 2 3" xfId="24095"/>
    <cellStyle name="Normal 32 2 81 3" xfId="24096"/>
    <cellStyle name="Normal 32 2 81 3 2" xfId="24097"/>
    <cellStyle name="Normal 32 2 81 4" xfId="24098"/>
    <cellStyle name="Normal 32 2 81 5" xfId="24099"/>
    <cellStyle name="Normal 32 2 81 6" xfId="24100"/>
    <cellStyle name="Normal 32 2 81 7" xfId="24101"/>
    <cellStyle name="Normal 32 2 82" xfId="24102"/>
    <cellStyle name="Normal 32 2 82 2" xfId="24103"/>
    <cellStyle name="Normal 32 2 82 2 2" xfId="24104"/>
    <cellStyle name="Normal 32 2 82 2 2 2" xfId="24105"/>
    <cellStyle name="Normal 32 2 82 2 3" xfId="24106"/>
    <cellStyle name="Normal 32 2 82 3" xfId="24107"/>
    <cellStyle name="Normal 32 2 82 3 2" xfId="24108"/>
    <cellStyle name="Normal 32 2 82 4" xfId="24109"/>
    <cellStyle name="Normal 32 2 82 5" xfId="24110"/>
    <cellStyle name="Normal 32 2 82 6" xfId="24111"/>
    <cellStyle name="Normal 32 2 82 7" xfId="24112"/>
    <cellStyle name="Normal 32 2 83" xfId="24113"/>
    <cellStyle name="Normal 32 2 83 2" xfId="24114"/>
    <cellStyle name="Normal 32 2 83 2 2" xfId="24115"/>
    <cellStyle name="Normal 32 2 83 2 2 2" xfId="24116"/>
    <cellStyle name="Normal 32 2 83 2 3" xfId="24117"/>
    <cellStyle name="Normal 32 2 83 3" xfId="24118"/>
    <cellStyle name="Normal 32 2 83 3 2" xfId="24119"/>
    <cellStyle name="Normal 32 2 83 4" xfId="24120"/>
    <cellStyle name="Normal 32 2 83 5" xfId="24121"/>
    <cellStyle name="Normal 32 2 83 6" xfId="24122"/>
    <cellStyle name="Normal 32 2 83 7" xfId="24123"/>
    <cellStyle name="Normal 32 2 84" xfId="24124"/>
    <cellStyle name="Normal 32 2 84 2" xfId="24125"/>
    <cellStyle name="Normal 32 2 84 2 2" xfId="24126"/>
    <cellStyle name="Normal 32 2 84 2 2 2" xfId="24127"/>
    <cellStyle name="Normal 32 2 84 2 3" xfId="24128"/>
    <cellStyle name="Normal 32 2 84 3" xfId="24129"/>
    <cellStyle name="Normal 32 2 84 3 2" xfId="24130"/>
    <cellStyle name="Normal 32 2 84 4" xfId="24131"/>
    <cellStyle name="Normal 32 2 84 5" xfId="24132"/>
    <cellStyle name="Normal 32 2 84 6" xfId="24133"/>
    <cellStyle name="Normal 32 2 84 7" xfId="24134"/>
    <cellStyle name="Normal 32 2 85" xfId="24135"/>
    <cellStyle name="Normal 32 2 85 2" xfId="24136"/>
    <cellStyle name="Normal 32 2 85 2 2" xfId="24137"/>
    <cellStyle name="Normal 32 2 85 2 2 2" xfId="24138"/>
    <cellStyle name="Normal 32 2 85 2 3" xfId="24139"/>
    <cellStyle name="Normal 32 2 85 3" xfId="24140"/>
    <cellStyle name="Normal 32 2 85 3 2" xfId="24141"/>
    <cellStyle name="Normal 32 2 85 4" xfId="24142"/>
    <cellStyle name="Normal 32 2 85 5" xfId="24143"/>
    <cellStyle name="Normal 32 2 85 6" xfId="24144"/>
    <cellStyle name="Normal 32 2 85 7" xfId="24145"/>
    <cellStyle name="Normal 32 2 86" xfId="24146"/>
    <cellStyle name="Normal 32 2 86 2" xfId="24147"/>
    <cellStyle name="Normal 32 2 86 2 2" xfId="24148"/>
    <cellStyle name="Normal 32 2 86 2 2 2" xfId="24149"/>
    <cellStyle name="Normal 32 2 86 2 3" xfId="24150"/>
    <cellStyle name="Normal 32 2 86 3" xfId="24151"/>
    <cellStyle name="Normal 32 2 86 3 2" xfId="24152"/>
    <cellStyle name="Normal 32 2 86 4" xfId="24153"/>
    <cellStyle name="Normal 32 2 86 5" xfId="24154"/>
    <cellStyle name="Normal 32 2 86 6" xfId="24155"/>
    <cellStyle name="Normal 32 2 86 7" xfId="24156"/>
    <cellStyle name="Normal 32 2 87" xfId="24157"/>
    <cellStyle name="Normal 32 2 87 2" xfId="24158"/>
    <cellStyle name="Normal 32 2 87 2 2" xfId="24159"/>
    <cellStyle name="Normal 32 2 87 2 2 2" xfId="24160"/>
    <cellStyle name="Normal 32 2 87 2 3" xfId="24161"/>
    <cellStyle name="Normal 32 2 87 3" xfId="24162"/>
    <cellStyle name="Normal 32 2 87 3 2" xfId="24163"/>
    <cellStyle name="Normal 32 2 87 4" xfId="24164"/>
    <cellStyle name="Normal 32 2 87 5" xfId="24165"/>
    <cellStyle name="Normal 32 2 87 6" xfId="24166"/>
    <cellStyle name="Normal 32 2 87 7" xfId="24167"/>
    <cellStyle name="Normal 32 2 88" xfId="24168"/>
    <cellStyle name="Normal 32 2 88 2" xfId="24169"/>
    <cellStyle name="Normal 32 2 88 2 2" xfId="24170"/>
    <cellStyle name="Normal 32 2 88 2 2 2" xfId="24171"/>
    <cellStyle name="Normal 32 2 88 2 3" xfId="24172"/>
    <cellStyle name="Normal 32 2 88 3" xfId="24173"/>
    <cellStyle name="Normal 32 2 88 3 2" xfId="24174"/>
    <cellStyle name="Normal 32 2 88 4" xfId="24175"/>
    <cellStyle name="Normal 32 2 88 5" xfId="24176"/>
    <cellStyle name="Normal 32 2 88 6" xfId="24177"/>
    <cellStyle name="Normal 32 2 88 7" xfId="24178"/>
    <cellStyle name="Normal 32 2 89" xfId="24179"/>
    <cellStyle name="Normal 32 2 89 2" xfId="24180"/>
    <cellStyle name="Normal 32 2 89 2 2" xfId="24181"/>
    <cellStyle name="Normal 32 2 89 2 2 2" xfId="24182"/>
    <cellStyle name="Normal 32 2 89 2 3" xfId="24183"/>
    <cellStyle name="Normal 32 2 89 3" xfId="24184"/>
    <cellStyle name="Normal 32 2 89 3 2" xfId="24185"/>
    <cellStyle name="Normal 32 2 89 4" xfId="24186"/>
    <cellStyle name="Normal 32 2 89 5" xfId="24187"/>
    <cellStyle name="Normal 32 2 89 6" xfId="24188"/>
    <cellStyle name="Normal 32 2 89 7" xfId="24189"/>
    <cellStyle name="Normal 32 2 9" xfId="24190"/>
    <cellStyle name="Normal 32 2 9 10" xfId="24191"/>
    <cellStyle name="Normal 32 2 9 10 2" xfId="24192"/>
    <cellStyle name="Normal 32 2 9 10 2 2" xfId="24193"/>
    <cellStyle name="Normal 32 2 9 10 2 2 2" xfId="24194"/>
    <cellStyle name="Normal 32 2 9 10 2 3" xfId="24195"/>
    <cellStyle name="Normal 32 2 9 10 3" xfId="24196"/>
    <cellStyle name="Normal 32 2 9 10 3 2" xfId="24197"/>
    <cellStyle name="Normal 32 2 9 10 4" xfId="24198"/>
    <cellStyle name="Normal 32 2 9 10 5" xfId="24199"/>
    <cellStyle name="Normal 32 2 9 10 6" xfId="24200"/>
    <cellStyle name="Normal 32 2 9 10 7" xfId="24201"/>
    <cellStyle name="Normal 32 2 9 11" xfId="24202"/>
    <cellStyle name="Normal 32 2 9 11 2" xfId="24203"/>
    <cellStyle name="Normal 32 2 9 11 2 2" xfId="24204"/>
    <cellStyle name="Normal 32 2 9 11 2 2 2" xfId="24205"/>
    <cellStyle name="Normal 32 2 9 11 2 3" xfId="24206"/>
    <cellStyle name="Normal 32 2 9 11 3" xfId="24207"/>
    <cellStyle name="Normal 32 2 9 11 3 2" xfId="24208"/>
    <cellStyle name="Normal 32 2 9 11 4" xfId="24209"/>
    <cellStyle name="Normal 32 2 9 11 5" xfId="24210"/>
    <cellStyle name="Normal 32 2 9 11 6" xfId="24211"/>
    <cellStyle name="Normal 32 2 9 11 7" xfId="24212"/>
    <cellStyle name="Normal 32 2 9 12" xfId="24213"/>
    <cellStyle name="Normal 32 2 9 12 2" xfId="24214"/>
    <cellStyle name="Normal 32 2 9 12 2 2" xfId="24215"/>
    <cellStyle name="Normal 32 2 9 12 2 2 2" xfId="24216"/>
    <cellStyle name="Normal 32 2 9 12 2 3" xfId="24217"/>
    <cellStyle name="Normal 32 2 9 12 3" xfId="24218"/>
    <cellStyle name="Normal 32 2 9 12 3 2" xfId="24219"/>
    <cellStyle name="Normal 32 2 9 12 4" xfId="24220"/>
    <cellStyle name="Normal 32 2 9 12 5" xfId="24221"/>
    <cellStyle name="Normal 32 2 9 12 6" xfId="24222"/>
    <cellStyle name="Normal 32 2 9 12 7" xfId="24223"/>
    <cellStyle name="Normal 32 2 9 13" xfId="24224"/>
    <cellStyle name="Normal 32 2 9 13 2" xfId="24225"/>
    <cellStyle name="Normal 32 2 9 13 2 2" xfId="24226"/>
    <cellStyle name="Normal 32 2 9 13 3" xfId="24227"/>
    <cellStyle name="Normal 32 2 9 14" xfId="24228"/>
    <cellStyle name="Normal 32 2 9 14 2" xfId="24229"/>
    <cellStyle name="Normal 32 2 9 15" xfId="24230"/>
    <cellStyle name="Normal 32 2 9 16" xfId="24231"/>
    <cellStyle name="Normal 32 2 9 17" xfId="24232"/>
    <cellStyle name="Normal 32 2 9 18" xfId="24233"/>
    <cellStyle name="Normal 32 2 9 2" xfId="24234"/>
    <cellStyle name="Normal 32 2 9 2 2" xfId="24235"/>
    <cellStyle name="Normal 32 2 9 2 2 2" xfId="24236"/>
    <cellStyle name="Normal 32 2 9 2 2 2 2" xfId="24237"/>
    <cellStyle name="Normal 32 2 9 2 2 3" xfId="24238"/>
    <cellStyle name="Normal 32 2 9 2 3" xfId="24239"/>
    <cellStyle name="Normal 32 2 9 2 3 2" xfId="24240"/>
    <cellStyle name="Normal 32 2 9 2 4" xfId="24241"/>
    <cellStyle name="Normal 32 2 9 2 5" xfId="24242"/>
    <cellStyle name="Normal 32 2 9 2 6" xfId="24243"/>
    <cellStyle name="Normal 32 2 9 2 7" xfId="24244"/>
    <cellStyle name="Normal 32 2 9 3" xfId="24245"/>
    <cellStyle name="Normal 32 2 9 3 2" xfId="24246"/>
    <cellStyle name="Normal 32 2 9 3 2 2" xfId="24247"/>
    <cellStyle name="Normal 32 2 9 3 2 2 2" xfId="24248"/>
    <cellStyle name="Normal 32 2 9 3 2 3" xfId="24249"/>
    <cellStyle name="Normal 32 2 9 3 3" xfId="24250"/>
    <cellStyle name="Normal 32 2 9 3 3 2" xfId="24251"/>
    <cellStyle name="Normal 32 2 9 3 4" xfId="24252"/>
    <cellStyle name="Normal 32 2 9 3 5" xfId="24253"/>
    <cellStyle name="Normal 32 2 9 3 6" xfId="24254"/>
    <cellStyle name="Normal 32 2 9 3 7" xfId="24255"/>
    <cellStyle name="Normal 32 2 9 4" xfId="24256"/>
    <cellStyle name="Normal 32 2 9 4 2" xfId="24257"/>
    <cellStyle name="Normal 32 2 9 4 2 2" xfId="24258"/>
    <cellStyle name="Normal 32 2 9 4 2 2 2" xfId="24259"/>
    <cellStyle name="Normal 32 2 9 4 2 3" xfId="24260"/>
    <cellStyle name="Normal 32 2 9 4 3" xfId="24261"/>
    <cellStyle name="Normal 32 2 9 4 3 2" xfId="24262"/>
    <cellStyle name="Normal 32 2 9 4 4" xfId="24263"/>
    <cellStyle name="Normal 32 2 9 4 5" xfId="24264"/>
    <cellStyle name="Normal 32 2 9 4 6" xfId="24265"/>
    <cellStyle name="Normal 32 2 9 4 7" xfId="24266"/>
    <cellStyle name="Normal 32 2 9 5" xfId="24267"/>
    <cellStyle name="Normal 32 2 9 5 2" xfId="24268"/>
    <cellStyle name="Normal 32 2 9 5 2 2" xfId="24269"/>
    <cellStyle name="Normal 32 2 9 5 2 2 2" xfId="24270"/>
    <cellStyle name="Normal 32 2 9 5 2 3" xfId="24271"/>
    <cellStyle name="Normal 32 2 9 5 3" xfId="24272"/>
    <cellStyle name="Normal 32 2 9 5 3 2" xfId="24273"/>
    <cellStyle name="Normal 32 2 9 5 4" xfId="24274"/>
    <cellStyle name="Normal 32 2 9 5 5" xfId="24275"/>
    <cellStyle name="Normal 32 2 9 5 6" xfId="24276"/>
    <cellStyle name="Normal 32 2 9 5 7" xfId="24277"/>
    <cellStyle name="Normal 32 2 9 6" xfId="24278"/>
    <cellStyle name="Normal 32 2 9 6 2" xfId="24279"/>
    <cellStyle name="Normal 32 2 9 6 2 2" xfId="24280"/>
    <cellStyle name="Normal 32 2 9 6 2 2 2" xfId="24281"/>
    <cellStyle name="Normal 32 2 9 6 2 3" xfId="24282"/>
    <cellStyle name="Normal 32 2 9 6 3" xfId="24283"/>
    <cellStyle name="Normal 32 2 9 6 3 2" xfId="24284"/>
    <cellStyle name="Normal 32 2 9 6 4" xfId="24285"/>
    <cellStyle name="Normal 32 2 9 6 5" xfId="24286"/>
    <cellStyle name="Normal 32 2 9 6 6" xfId="24287"/>
    <cellStyle name="Normal 32 2 9 6 7" xfId="24288"/>
    <cellStyle name="Normal 32 2 9 7" xfId="24289"/>
    <cellStyle name="Normal 32 2 9 7 2" xfId="24290"/>
    <cellStyle name="Normal 32 2 9 7 2 2" xfId="24291"/>
    <cellStyle name="Normal 32 2 9 7 2 2 2" xfId="24292"/>
    <cellStyle name="Normal 32 2 9 7 2 3" xfId="24293"/>
    <cellStyle name="Normal 32 2 9 7 3" xfId="24294"/>
    <cellStyle name="Normal 32 2 9 7 3 2" xfId="24295"/>
    <cellStyle name="Normal 32 2 9 7 4" xfId="24296"/>
    <cellStyle name="Normal 32 2 9 7 5" xfId="24297"/>
    <cellStyle name="Normal 32 2 9 7 6" xfId="24298"/>
    <cellStyle name="Normal 32 2 9 7 7" xfId="24299"/>
    <cellStyle name="Normal 32 2 9 8" xfId="24300"/>
    <cellStyle name="Normal 32 2 9 8 2" xfId="24301"/>
    <cellStyle name="Normal 32 2 9 8 2 2" xfId="24302"/>
    <cellStyle name="Normal 32 2 9 8 2 2 2" xfId="24303"/>
    <cellStyle name="Normal 32 2 9 8 2 3" xfId="24304"/>
    <cellStyle name="Normal 32 2 9 8 3" xfId="24305"/>
    <cellStyle name="Normal 32 2 9 8 3 2" xfId="24306"/>
    <cellStyle name="Normal 32 2 9 8 4" xfId="24307"/>
    <cellStyle name="Normal 32 2 9 8 5" xfId="24308"/>
    <cellStyle name="Normal 32 2 9 8 6" xfId="24309"/>
    <cellStyle name="Normal 32 2 9 8 7" xfId="24310"/>
    <cellStyle name="Normal 32 2 9 9" xfId="24311"/>
    <cellStyle name="Normal 32 2 9 9 2" xfId="24312"/>
    <cellStyle name="Normal 32 2 9 9 2 2" xfId="24313"/>
    <cellStyle name="Normal 32 2 9 9 2 2 2" xfId="24314"/>
    <cellStyle name="Normal 32 2 9 9 2 3" xfId="24315"/>
    <cellStyle name="Normal 32 2 9 9 3" xfId="24316"/>
    <cellStyle name="Normal 32 2 9 9 3 2" xfId="24317"/>
    <cellStyle name="Normal 32 2 9 9 4" xfId="24318"/>
    <cellStyle name="Normal 32 2 9 9 5" xfId="24319"/>
    <cellStyle name="Normal 32 2 9 9 6" xfId="24320"/>
    <cellStyle name="Normal 32 2 9 9 7" xfId="24321"/>
    <cellStyle name="Normal 32 2 90" xfId="24322"/>
    <cellStyle name="Normal 32 2 90 2" xfId="24323"/>
    <cellStyle name="Normal 32 2 90 2 2" xfId="24324"/>
    <cellStyle name="Normal 32 2 90 2 2 2" xfId="24325"/>
    <cellStyle name="Normal 32 2 90 2 3" xfId="24326"/>
    <cellStyle name="Normal 32 2 90 3" xfId="24327"/>
    <cellStyle name="Normal 32 2 90 3 2" xfId="24328"/>
    <cellStyle name="Normal 32 2 90 4" xfId="24329"/>
    <cellStyle name="Normal 32 2 90 5" xfId="24330"/>
    <cellStyle name="Normal 32 2 90 6" xfId="24331"/>
    <cellStyle name="Normal 32 2 90 7" xfId="24332"/>
    <cellStyle name="Normal 32 2 91" xfId="24333"/>
    <cellStyle name="Normal 32 2 91 2" xfId="24334"/>
    <cellStyle name="Normal 32 2 91 2 2" xfId="24335"/>
    <cellStyle name="Normal 32 2 91 2 2 2" xfId="24336"/>
    <cellStyle name="Normal 32 2 91 2 3" xfId="24337"/>
    <cellStyle name="Normal 32 2 91 3" xfId="24338"/>
    <cellStyle name="Normal 32 2 91 3 2" xfId="24339"/>
    <cellStyle name="Normal 32 2 91 4" xfId="24340"/>
    <cellStyle name="Normal 32 2 91 5" xfId="24341"/>
    <cellStyle name="Normal 32 2 91 6" xfId="24342"/>
    <cellStyle name="Normal 32 2 91 7" xfId="24343"/>
    <cellStyle name="Normal 32 2 92" xfId="24344"/>
    <cellStyle name="Normal 32 2 92 2" xfId="24345"/>
    <cellStyle name="Normal 32 2 92 2 2" xfId="24346"/>
    <cellStyle name="Normal 32 2 92 2 2 2" xfId="24347"/>
    <cellStyle name="Normal 32 2 92 2 3" xfId="24348"/>
    <cellStyle name="Normal 32 2 92 3" xfId="24349"/>
    <cellStyle name="Normal 32 2 92 3 2" xfId="24350"/>
    <cellStyle name="Normal 32 2 92 4" xfId="24351"/>
    <cellStyle name="Normal 32 2 92 5" xfId="24352"/>
    <cellStyle name="Normal 32 2 92 6" xfId="24353"/>
    <cellStyle name="Normal 32 2 92 7" xfId="24354"/>
    <cellStyle name="Normal 32 2 93" xfId="24355"/>
    <cellStyle name="Normal 32 2 93 2" xfId="24356"/>
    <cellStyle name="Normal 32 2 93 2 2" xfId="24357"/>
    <cellStyle name="Normal 32 2 93 2 2 2" xfId="24358"/>
    <cellStyle name="Normal 32 2 93 2 3" xfId="24359"/>
    <cellStyle name="Normal 32 2 93 3" xfId="24360"/>
    <cellStyle name="Normal 32 2 93 3 2" xfId="24361"/>
    <cellStyle name="Normal 32 2 93 4" xfId="24362"/>
    <cellStyle name="Normal 32 2 93 5" xfId="24363"/>
    <cellStyle name="Normal 32 2 93 6" xfId="24364"/>
    <cellStyle name="Normal 32 2 93 7" xfId="24365"/>
    <cellStyle name="Normal 32 2 94" xfId="24366"/>
    <cellStyle name="Normal 32 2 94 2" xfId="24367"/>
    <cellStyle name="Normal 32 2 94 2 2" xfId="24368"/>
    <cellStyle name="Normal 32 2 94 2 2 2" xfId="24369"/>
    <cellStyle name="Normal 32 2 94 2 3" xfId="24370"/>
    <cellStyle name="Normal 32 2 94 3" xfId="24371"/>
    <cellStyle name="Normal 32 2 94 3 2" xfId="24372"/>
    <cellStyle name="Normal 32 2 94 4" xfId="24373"/>
    <cellStyle name="Normal 32 2 94 5" xfId="24374"/>
    <cellStyle name="Normal 32 2 94 6" xfId="24375"/>
    <cellStyle name="Normal 32 2 94 7" xfId="24376"/>
    <cellStyle name="Normal 32 2 95" xfId="24377"/>
    <cellStyle name="Normal 32 2 95 2" xfId="24378"/>
    <cellStyle name="Normal 32 2 95 2 2" xfId="24379"/>
    <cellStyle name="Normal 32 2 95 2 2 2" xfId="24380"/>
    <cellStyle name="Normal 32 2 95 2 3" xfId="24381"/>
    <cellStyle name="Normal 32 2 95 3" xfId="24382"/>
    <cellStyle name="Normal 32 2 95 3 2" xfId="24383"/>
    <cellStyle name="Normal 32 2 95 4" xfId="24384"/>
    <cellStyle name="Normal 32 2 95 5" xfId="24385"/>
    <cellStyle name="Normal 32 2 95 6" xfId="24386"/>
    <cellStyle name="Normal 32 2 95 7" xfId="24387"/>
    <cellStyle name="Normal 32 2 96" xfId="24388"/>
    <cellStyle name="Normal 32 2 96 2" xfId="24389"/>
    <cellStyle name="Normal 32 2 96 2 2" xfId="24390"/>
    <cellStyle name="Normal 32 2 96 2 2 2" xfId="24391"/>
    <cellStyle name="Normal 32 2 96 2 3" xfId="24392"/>
    <cellStyle name="Normal 32 2 96 3" xfId="24393"/>
    <cellStyle name="Normal 32 2 96 3 2" xfId="24394"/>
    <cellStyle name="Normal 32 2 96 4" xfId="24395"/>
    <cellStyle name="Normal 32 2 96 5" xfId="24396"/>
    <cellStyle name="Normal 32 2 96 6" xfId="24397"/>
    <cellStyle name="Normal 32 2 96 7" xfId="24398"/>
    <cellStyle name="Normal 32 2 97" xfId="24399"/>
    <cellStyle name="Normal 32 2 97 2" xfId="24400"/>
    <cellStyle name="Normal 32 2 97 2 2" xfId="24401"/>
    <cellStyle name="Normal 32 2 97 2 2 2" xfId="24402"/>
    <cellStyle name="Normal 32 2 97 2 3" xfId="24403"/>
    <cellStyle name="Normal 32 2 97 3" xfId="24404"/>
    <cellStyle name="Normal 32 2 97 3 2" xfId="24405"/>
    <cellStyle name="Normal 32 2 97 4" xfId="24406"/>
    <cellStyle name="Normal 32 2 97 5" xfId="24407"/>
    <cellStyle name="Normal 32 2 97 6" xfId="24408"/>
    <cellStyle name="Normal 32 2 97 7" xfId="24409"/>
    <cellStyle name="Normal 32 2 98" xfId="24410"/>
    <cellStyle name="Normal 32 2 98 2" xfId="24411"/>
    <cellStyle name="Normal 32 2 98 2 2" xfId="24412"/>
    <cellStyle name="Normal 32 2 98 2 2 2" xfId="24413"/>
    <cellStyle name="Normal 32 2 98 2 3" xfId="24414"/>
    <cellStyle name="Normal 32 2 98 3" xfId="24415"/>
    <cellStyle name="Normal 32 2 98 3 2" xfId="24416"/>
    <cellStyle name="Normal 32 2 98 4" xfId="24417"/>
    <cellStyle name="Normal 32 2 98 5" xfId="24418"/>
    <cellStyle name="Normal 32 2 98 6" xfId="24419"/>
    <cellStyle name="Normal 32 2 98 7" xfId="24420"/>
    <cellStyle name="Normal 32 2 99" xfId="24421"/>
    <cellStyle name="Normal 32 2 99 2" xfId="24422"/>
    <cellStyle name="Normal 32 2 99 2 2" xfId="24423"/>
    <cellStyle name="Normal 32 2 99 2 2 2" xfId="24424"/>
    <cellStyle name="Normal 32 2 99 2 3" xfId="24425"/>
    <cellStyle name="Normal 32 2 99 3" xfId="24426"/>
    <cellStyle name="Normal 32 2 99 3 2" xfId="24427"/>
    <cellStyle name="Normal 32 2 99 4" xfId="24428"/>
    <cellStyle name="Normal 32 2 99 5" xfId="24429"/>
    <cellStyle name="Normal 32 2 99 6" xfId="24430"/>
    <cellStyle name="Normal 32 2 99 7" xfId="24431"/>
    <cellStyle name="Normal 32 20" xfId="24432"/>
    <cellStyle name="Normal 32 20 2" xfId="24433"/>
    <cellStyle name="Normal 32 20 2 2" xfId="24434"/>
    <cellStyle name="Normal 32 20 2 2 2" xfId="24435"/>
    <cellStyle name="Normal 32 20 2 3" xfId="24436"/>
    <cellStyle name="Normal 32 20 3" xfId="24437"/>
    <cellStyle name="Normal 32 20 3 2" xfId="24438"/>
    <cellStyle name="Normal 32 20 4" xfId="24439"/>
    <cellStyle name="Normal 32 20 5" xfId="24440"/>
    <cellStyle name="Normal 32 20 6" xfId="24441"/>
    <cellStyle name="Normal 32 20 7" xfId="24442"/>
    <cellStyle name="Normal 32 21" xfId="24443"/>
    <cellStyle name="Normal 32 21 2" xfId="24444"/>
    <cellStyle name="Normal 32 21 2 2" xfId="24445"/>
    <cellStyle name="Normal 32 21 2 2 2" xfId="24446"/>
    <cellStyle name="Normal 32 21 2 3" xfId="24447"/>
    <cellStyle name="Normal 32 21 3" xfId="24448"/>
    <cellStyle name="Normal 32 21 3 2" xfId="24449"/>
    <cellStyle name="Normal 32 21 4" xfId="24450"/>
    <cellStyle name="Normal 32 21 5" xfId="24451"/>
    <cellStyle name="Normal 32 21 6" xfId="24452"/>
    <cellStyle name="Normal 32 21 7" xfId="24453"/>
    <cellStyle name="Normal 32 22" xfId="24454"/>
    <cellStyle name="Normal 32 22 2" xfId="24455"/>
    <cellStyle name="Normal 32 22 2 2" xfId="24456"/>
    <cellStyle name="Normal 32 22 2 2 2" xfId="24457"/>
    <cellStyle name="Normal 32 22 2 3" xfId="24458"/>
    <cellStyle name="Normal 32 22 3" xfId="24459"/>
    <cellStyle name="Normal 32 22 3 2" xfId="24460"/>
    <cellStyle name="Normal 32 22 4" xfId="24461"/>
    <cellStyle name="Normal 32 22 5" xfId="24462"/>
    <cellStyle name="Normal 32 22 6" xfId="24463"/>
    <cellStyle name="Normal 32 22 7" xfId="24464"/>
    <cellStyle name="Normal 32 23" xfId="24465"/>
    <cellStyle name="Normal 32 23 2" xfId="24466"/>
    <cellStyle name="Normal 32 23 2 2" xfId="24467"/>
    <cellStyle name="Normal 32 23 2 2 2" xfId="24468"/>
    <cellStyle name="Normal 32 23 2 3" xfId="24469"/>
    <cellStyle name="Normal 32 23 3" xfId="24470"/>
    <cellStyle name="Normal 32 23 3 2" xfId="24471"/>
    <cellStyle name="Normal 32 23 4" xfId="24472"/>
    <cellStyle name="Normal 32 23 5" xfId="24473"/>
    <cellStyle name="Normal 32 23 6" xfId="24474"/>
    <cellStyle name="Normal 32 23 7" xfId="24475"/>
    <cellStyle name="Normal 32 24" xfId="24476"/>
    <cellStyle name="Normal 32 24 2" xfId="24477"/>
    <cellStyle name="Normal 32 24 2 2" xfId="24478"/>
    <cellStyle name="Normal 32 24 2 2 2" xfId="24479"/>
    <cellStyle name="Normal 32 24 2 3" xfId="24480"/>
    <cellStyle name="Normal 32 24 3" xfId="24481"/>
    <cellStyle name="Normal 32 24 3 2" xfId="24482"/>
    <cellStyle name="Normal 32 24 4" xfId="24483"/>
    <cellStyle name="Normal 32 24 5" xfId="24484"/>
    <cellStyle name="Normal 32 24 6" xfId="24485"/>
    <cellStyle name="Normal 32 24 7" xfId="24486"/>
    <cellStyle name="Normal 32 25" xfId="24487"/>
    <cellStyle name="Normal 32 25 2" xfId="24488"/>
    <cellStyle name="Normal 32 25 2 2" xfId="24489"/>
    <cellStyle name="Normal 32 25 2 2 2" xfId="24490"/>
    <cellStyle name="Normal 32 25 2 3" xfId="24491"/>
    <cellStyle name="Normal 32 25 3" xfId="24492"/>
    <cellStyle name="Normal 32 25 3 2" xfId="24493"/>
    <cellStyle name="Normal 32 25 4" xfId="24494"/>
    <cellStyle name="Normal 32 25 5" xfId="24495"/>
    <cellStyle name="Normal 32 25 6" xfId="24496"/>
    <cellStyle name="Normal 32 25 7" xfId="24497"/>
    <cellStyle name="Normal 32 26" xfId="24498"/>
    <cellStyle name="Normal 32 26 2" xfId="24499"/>
    <cellStyle name="Normal 32 26 2 2" xfId="24500"/>
    <cellStyle name="Normal 32 26 2 2 2" xfId="24501"/>
    <cellStyle name="Normal 32 26 2 3" xfId="24502"/>
    <cellStyle name="Normal 32 26 3" xfId="24503"/>
    <cellStyle name="Normal 32 26 3 2" xfId="24504"/>
    <cellStyle name="Normal 32 26 4" xfId="24505"/>
    <cellStyle name="Normal 32 26 5" xfId="24506"/>
    <cellStyle name="Normal 32 26 6" xfId="24507"/>
    <cellStyle name="Normal 32 26 7" xfId="24508"/>
    <cellStyle name="Normal 32 27" xfId="24509"/>
    <cellStyle name="Normal 32 27 2" xfId="24510"/>
    <cellStyle name="Normal 32 27 2 2" xfId="24511"/>
    <cellStyle name="Normal 32 27 2 2 2" xfId="24512"/>
    <cellStyle name="Normal 32 27 2 3" xfId="24513"/>
    <cellStyle name="Normal 32 27 3" xfId="24514"/>
    <cellStyle name="Normal 32 27 3 2" xfId="24515"/>
    <cellStyle name="Normal 32 27 4" xfId="24516"/>
    <cellStyle name="Normal 32 27 5" xfId="24517"/>
    <cellStyle name="Normal 32 27 6" xfId="24518"/>
    <cellStyle name="Normal 32 27 7" xfId="24519"/>
    <cellStyle name="Normal 32 28" xfId="24520"/>
    <cellStyle name="Normal 32 28 2" xfId="24521"/>
    <cellStyle name="Normal 32 28 2 2" xfId="24522"/>
    <cellStyle name="Normal 32 28 2 2 2" xfId="24523"/>
    <cellStyle name="Normal 32 28 2 3" xfId="24524"/>
    <cellStyle name="Normal 32 28 3" xfId="24525"/>
    <cellStyle name="Normal 32 28 3 2" xfId="24526"/>
    <cellStyle name="Normal 32 28 4" xfId="24527"/>
    <cellStyle name="Normal 32 28 5" xfId="24528"/>
    <cellStyle name="Normal 32 28 6" xfId="24529"/>
    <cellStyle name="Normal 32 28 7" xfId="24530"/>
    <cellStyle name="Normal 32 29" xfId="24531"/>
    <cellStyle name="Normal 32 29 2" xfId="24532"/>
    <cellStyle name="Normal 32 29 2 2" xfId="24533"/>
    <cellStyle name="Normal 32 29 2 2 2" xfId="24534"/>
    <cellStyle name="Normal 32 29 2 3" xfId="24535"/>
    <cellStyle name="Normal 32 29 3" xfId="24536"/>
    <cellStyle name="Normal 32 29 3 2" xfId="24537"/>
    <cellStyle name="Normal 32 29 4" xfId="24538"/>
    <cellStyle name="Normal 32 29 5" xfId="24539"/>
    <cellStyle name="Normal 32 29 6" xfId="24540"/>
    <cellStyle name="Normal 32 29 7" xfId="24541"/>
    <cellStyle name="Normal 32 3" xfId="24542"/>
    <cellStyle name="Normal 32 3 10" xfId="24543"/>
    <cellStyle name="Normal 32 3 10 10" xfId="24544"/>
    <cellStyle name="Normal 32 3 10 10 2" xfId="24545"/>
    <cellStyle name="Normal 32 3 10 10 2 2" xfId="24546"/>
    <cellStyle name="Normal 32 3 10 10 2 2 2" xfId="24547"/>
    <cellStyle name="Normal 32 3 10 10 2 3" xfId="24548"/>
    <cellStyle name="Normal 32 3 10 10 3" xfId="24549"/>
    <cellStyle name="Normal 32 3 10 10 3 2" xfId="24550"/>
    <cellStyle name="Normal 32 3 10 10 4" xfId="24551"/>
    <cellStyle name="Normal 32 3 10 10 5" xfId="24552"/>
    <cellStyle name="Normal 32 3 10 10 6" xfId="24553"/>
    <cellStyle name="Normal 32 3 10 10 7" xfId="24554"/>
    <cellStyle name="Normal 32 3 10 11" xfId="24555"/>
    <cellStyle name="Normal 32 3 10 11 2" xfId="24556"/>
    <cellStyle name="Normal 32 3 10 11 2 2" xfId="24557"/>
    <cellStyle name="Normal 32 3 10 11 2 2 2" xfId="24558"/>
    <cellStyle name="Normal 32 3 10 11 2 3" xfId="24559"/>
    <cellStyle name="Normal 32 3 10 11 3" xfId="24560"/>
    <cellStyle name="Normal 32 3 10 11 3 2" xfId="24561"/>
    <cellStyle name="Normal 32 3 10 11 4" xfId="24562"/>
    <cellStyle name="Normal 32 3 10 11 5" xfId="24563"/>
    <cellStyle name="Normal 32 3 10 11 6" xfId="24564"/>
    <cellStyle name="Normal 32 3 10 11 7" xfId="24565"/>
    <cellStyle name="Normal 32 3 10 12" xfId="24566"/>
    <cellStyle name="Normal 32 3 10 12 2" xfId="24567"/>
    <cellStyle name="Normal 32 3 10 12 2 2" xfId="24568"/>
    <cellStyle name="Normal 32 3 10 12 2 2 2" xfId="24569"/>
    <cellStyle name="Normal 32 3 10 12 2 3" xfId="24570"/>
    <cellStyle name="Normal 32 3 10 12 3" xfId="24571"/>
    <cellStyle name="Normal 32 3 10 12 3 2" xfId="24572"/>
    <cellStyle name="Normal 32 3 10 12 4" xfId="24573"/>
    <cellStyle name="Normal 32 3 10 12 5" xfId="24574"/>
    <cellStyle name="Normal 32 3 10 12 6" xfId="24575"/>
    <cellStyle name="Normal 32 3 10 12 7" xfId="24576"/>
    <cellStyle name="Normal 32 3 10 13" xfId="24577"/>
    <cellStyle name="Normal 32 3 10 13 2" xfId="24578"/>
    <cellStyle name="Normal 32 3 10 13 2 2" xfId="24579"/>
    <cellStyle name="Normal 32 3 10 13 3" xfId="24580"/>
    <cellStyle name="Normal 32 3 10 14" xfId="24581"/>
    <cellStyle name="Normal 32 3 10 14 2" xfId="24582"/>
    <cellStyle name="Normal 32 3 10 15" xfId="24583"/>
    <cellStyle name="Normal 32 3 10 16" xfId="24584"/>
    <cellStyle name="Normal 32 3 10 17" xfId="24585"/>
    <cellStyle name="Normal 32 3 10 18" xfId="24586"/>
    <cellStyle name="Normal 32 3 10 2" xfId="24587"/>
    <cellStyle name="Normal 32 3 10 2 2" xfId="24588"/>
    <cellStyle name="Normal 32 3 10 2 2 2" xfId="24589"/>
    <cellStyle name="Normal 32 3 10 2 2 2 2" xfId="24590"/>
    <cellStyle name="Normal 32 3 10 2 2 3" xfId="24591"/>
    <cellStyle name="Normal 32 3 10 2 3" xfId="24592"/>
    <cellStyle name="Normal 32 3 10 2 3 2" xfId="24593"/>
    <cellStyle name="Normal 32 3 10 2 4" xfId="24594"/>
    <cellStyle name="Normal 32 3 10 2 5" xfId="24595"/>
    <cellStyle name="Normal 32 3 10 2 6" xfId="24596"/>
    <cellStyle name="Normal 32 3 10 2 7" xfId="24597"/>
    <cellStyle name="Normal 32 3 10 3" xfId="24598"/>
    <cellStyle name="Normal 32 3 10 3 2" xfId="24599"/>
    <cellStyle name="Normal 32 3 10 3 2 2" xfId="24600"/>
    <cellStyle name="Normal 32 3 10 3 2 2 2" xfId="24601"/>
    <cellStyle name="Normal 32 3 10 3 2 3" xfId="24602"/>
    <cellStyle name="Normal 32 3 10 3 3" xfId="24603"/>
    <cellStyle name="Normal 32 3 10 3 3 2" xfId="24604"/>
    <cellStyle name="Normal 32 3 10 3 4" xfId="24605"/>
    <cellStyle name="Normal 32 3 10 3 5" xfId="24606"/>
    <cellStyle name="Normal 32 3 10 3 6" xfId="24607"/>
    <cellStyle name="Normal 32 3 10 3 7" xfId="24608"/>
    <cellStyle name="Normal 32 3 10 4" xfId="24609"/>
    <cellStyle name="Normal 32 3 10 4 2" xfId="24610"/>
    <cellStyle name="Normal 32 3 10 4 2 2" xfId="24611"/>
    <cellStyle name="Normal 32 3 10 4 2 2 2" xfId="24612"/>
    <cellStyle name="Normal 32 3 10 4 2 3" xfId="24613"/>
    <cellStyle name="Normal 32 3 10 4 3" xfId="24614"/>
    <cellStyle name="Normal 32 3 10 4 3 2" xfId="24615"/>
    <cellStyle name="Normal 32 3 10 4 4" xfId="24616"/>
    <cellStyle name="Normal 32 3 10 4 5" xfId="24617"/>
    <cellStyle name="Normal 32 3 10 4 6" xfId="24618"/>
    <cellStyle name="Normal 32 3 10 4 7" xfId="24619"/>
    <cellStyle name="Normal 32 3 10 5" xfId="24620"/>
    <cellStyle name="Normal 32 3 10 5 2" xfId="24621"/>
    <cellStyle name="Normal 32 3 10 5 2 2" xfId="24622"/>
    <cellStyle name="Normal 32 3 10 5 2 2 2" xfId="24623"/>
    <cellStyle name="Normal 32 3 10 5 2 3" xfId="24624"/>
    <cellStyle name="Normal 32 3 10 5 3" xfId="24625"/>
    <cellStyle name="Normal 32 3 10 5 3 2" xfId="24626"/>
    <cellStyle name="Normal 32 3 10 5 4" xfId="24627"/>
    <cellStyle name="Normal 32 3 10 5 5" xfId="24628"/>
    <cellStyle name="Normal 32 3 10 5 6" xfId="24629"/>
    <cellStyle name="Normal 32 3 10 5 7" xfId="24630"/>
    <cellStyle name="Normal 32 3 10 6" xfId="24631"/>
    <cellStyle name="Normal 32 3 10 6 2" xfId="24632"/>
    <cellStyle name="Normal 32 3 10 6 2 2" xfId="24633"/>
    <cellStyle name="Normal 32 3 10 6 2 2 2" xfId="24634"/>
    <cellStyle name="Normal 32 3 10 6 2 3" xfId="24635"/>
    <cellStyle name="Normal 32 3 10 6 3" xfId="24636"/>
    <cellStyle name="Normal 32 3 10 6 3 2" xfId="24637"/>
    <cellStyle name="Normal 32 3 10 6 4" xfId="24638"/>
    <cellStyle name="Normal 32 3 10 6 5" xfId="24639"/>
    <cellStyle name="Normal 32 3 10 6 6" xfId="24640"/>
    <cellStyle name="Normal 32 3 10 6 7" xfId="24641"/>
    <cellStyle name="Normal 32 3 10 7" xfId="24642"/>
    <cellStyle name="Normal 32 3 10 7 2" xfId="24643"/>
    <cellStyle name="Normal 32 3 10 7 2 2" xfId="24644"/>
    <cellStyle name="Normal 32 3 10 7 2 2 2" xfId="24645"/>
    <cellStyle name="Normal 32 3 10 7 2 3" xfId="24646"/>
    <cellStyle name="Normal 32 3 10 7 3" xfId="24647"/>
    <cellStyle name="Normal 32 3 10 7 3 2" xfId="24648"/>
    <cellStyle name="Normal 32 3 10 7 4" xfId="24649"/>
    <cellStyle name="Normal 32 3 10 7 5" xfId="24650"/>
    <cellStyle name="Normal 32 3 10 7 6" xfId="24651"/>
    <cellStyle name="Normal 32 3 10 7 7" xfId="24652"/>
    <cellStyle name="Normal 32 3 10 8" xfId="24653"/>
    <cellStyle name="Normal 32 3 10 8 2" xfId="24654"/>
    <cellStyle name="Normal 32 3 10 8 2 2" xfId="24655"/>
    <cellStyle name="Normal 32 3 10 8 2 2 2" xfId="24656"/>
    <cellStyle name="Normal 32 3 10 8 2 3" xfId="24657"/>
    <cellStyle name="Normal 32 3 10 8 3" xfId="24658"/>
    <cellStyle name="Normal 32 3 10 8 3 2" xfId="24659"/>
    <cellStyle name="Normal 32 3 10 8 4" xfId="24660"/>
    <cellStyle name="Normal 32 3 10 8 5" xfId="24661"/>
    <cellStyle name="Normal 32 3 10 8 6" xfId="24662"/>
    <cellStyle name="Normal 32 3 10 8 7" xfId="24663"/>
    <cellStyle name="Normal 32 3 10 9" xfId="24664"/>
    <cellStyle name="Normal 32 3 10 9 2" xfId="24665"/>
    <cellStyle name="Normal 32 3 10 9 2 2" xfId="24666"/>
    <cellStyle name="Normal 32 3 10 9 2 2 2" xfId="24667"/>
    <cellStyle name="Normal 32 3 10 9 2 3" xfId="24668"/>
    <cellStyle name="Normal 32 3 10 9 3" xfId="24669"/>
    <cellStyle name="Normal 32 3 10 9 3 2" xfId="24670"/>
    <cellStyle name="Normal 32 3 10 9 4" xfId="24671"/>
    <cellStyle name="Normal 32 3 10 9 5" xfId="24672"/>
    <cellStyle name="Normal 32 3 10 9 6" xfId="24673"/>
    <cellStyle name="Normal 32 3 10 9 7" xfId="24674"/>
    <cellStyle name="Normal 32 3 100" xfId="24675"/>
    <cellStyle name="Normal 32 3 101" xfId="24676"/>
    <cellStyle name="Normal 32 3 102" xfId="24677"/>
    <cellStyle name="Normal 32 3 103" xfId="24678"/>
    <cellStyle name="Normal 32 3 11" xfId="24679"/>
    <cellStyle name="Normal 32 3 11 10" xfId="24680"/>
    <cellStyle name="Normal 32 3 11 10 2" xfId="24681"/>
    <cellStyle name="Normal 32 3 11 10 2 2" xfId="24682"/>
    <cellStyle name="Normal 32 3 11 10 2 2 2" xfId="24683"/>
    <cellStyle name="Normal 32 3 11 10 2 3" xfId="24684"/>
    <cellStyle name="Normal 32 3 11 10 3" xfId="24685"/>
    <cellStyle name="Normal 32 3 11 10 3 2" xfId="24686"/>
    <cellStyle name="Normal 32 3 11 10 4" xfId="24687"/>
    <cellStyle name="Normal 32 3 11 10 5" xfId="24688"/>
    <cellStyle name="Normal 32 3 11 10 6" xfId="24689"/>
    <cellStyle name="Normal 32 3 11 10 7" xfId="24690"/>
    <cellStyle name="Normal 32 3 11 11" xfId="24691"/>
    <cellStyle name="Normal 32 3 11 11 2" xfId="24692"/>
    <cellStyle name="Normal 32 3 11 11 2 2" xfId="24693"/>
    <cellStyle name="Normal 32 3 11 11 2 2 2" xfId="24694"/>
    <cellStyle name="Normal 32 3 11 11 2 3" xfId="24695"/>
    <cellStyle name="Normal 32 3 11 11 3" xfId="24696"/>
    <cellStyle name="Normal 32 3 11 11 3 2" xfId="24697"/>
    <cellStyle name="Normal 32 3 11 11 4" xfId="24698"/>
    <cellStyle name="Normal 32 3 11 11 5" xfId="24699"/>
    <cellStyle name="Normal 32 3 11 11 6" xfId="24700"/>
    <cellStyle name="Normal 32 3 11 11 7" xfId="24701"/>
    <cellStyle name="Normal 32 3 11 12" xfId="24702"/>
    <cellStyle name="Normal 32 3 11 12 2" xfId="24703"/>
    <cellStyle name="Normal 32 3 11 12 2 2" xfId="24704"/>
    <cellStyle name="Normal 32 3 11 12 2 2 2" xfId="24705"/>
    <cellStyle name="Normal 32 3 11 12 2 3" xfId="24706"/>
    <cellStyle name="Normal 32 3 11 12 3" xfId="24707"/>
    <cellStyle name="Normal 32 3 11 12 3 2" xfId="24708"/>
    <cellStyle name="Normal 32 3 11 12 4" xfId="24709"/>
    <cellStyle name="Normal 32 3 11 12 5" xfId="24710"/>
    <cellStyle name="Normal 32 3 11 12 6" xfId="24711"/>
    <cellStyle name="Normal 32 3 11 12 7" xfId="24712"/>
    <cellStyle name="Normal 32 3 11 13" xfId="24713"/>
    <cellStyle name="Normal 32 3 11 13 2" xfId="24714"/>
    <cellStyle name="Normal 32 3 11 13 2 2" xfId="24715"/>
    <cellStyle name="Normal 32 3 11 13 3" xfId="24716"/>
    <cellStyle name="Normal 32 3 11 14" xfId="24717"/>
    <cellStyle name="Normal 32 3 11 14 2" xfId="24718"/>
    <cellStyle name="Normal 32 3 11 15" xfId="24719"/>
    <cellStyle name="Normal 32 3 11 16" xfId="24720"/>
    <cellStyle name="Normal 32 3 11 17" xfId="24721"/>
    <cellStyle name="Normal 32 3 11 18" xfId="24722"/>
    <cellStyle name="Normal 32 3 11 2" xfId="24723"/>
    <cellStyle name="Normal 32 3 11 2 2" xfId="24724"/>
    <cellStyle name="Normal 32 3 11 2 2 2" xfId="24725"/>
    <cellStyle name="Normal 32 3 11 2 2 2 2" xfId="24726"/>
    <cellStyle name="Normal 32 3 11 2 2 3" xfId="24727"/>
    <cellStyle name="Normal 32 3 11 2 3" xfId="24728"/>
    <cellStyle name="Normal 32 3 11 2 3 2" xfId="24729"/>
    <cellStyle name="Normal 32 3 11 2 4" xfId="24730"/>
    <cellStyle name="Normal 32 3 11 2 5" xfId="24731"/>
    <cellStyle name="Normal 32 3 11 2 6" xfId="24732"/>
    <cellStyle name="Normal 32 3 11 2 7" xfId="24733"/>
    <cellStyle name="Normal 32 3 11 3" xfId="24734"/>
    <cellStyle name="Normal 32 3 11 3 2" xfId="24735"/>
    <cellStyle name="Normal 32 3 11 3 2 2" xfId="24736"/>
    <cellStyle name="Normal 32 3 11 3 2 2 2" xfId="24737"/>
    <cellStyle name="Normal 32 3 11 3 2 3" xfId="24738"/>
    <cellStyle name="Normal 32 3 11 3 3" xfId="24739"/>
    <cellStyle name="Normal 32 3 11 3 3 2" xfId="24740"/>
    <cellStyle name="Normal 32 3 11 3 4" xfId="24741"/>
    <cellStyle name="Normal 32 3 11 3 5" xfId="24742"/>
    <cellStyle name="Normal 32 3 11 3 6" xfId="24743"/>
    <cellStyle name="Normal 32 3 11 3 7" xfId="24744"/>
    <cellStyle name="Normal 32 3 11 4" xfId="24745"/>
    <cellStyle name="Normal 32 3 11 4 2" xfId="24746"/>
    <cellStyle name="Normal 32 3 11 4 2 2" xfId="24747"/>
    <cellStyle name="Normal 32 3 11 4 2 2 2" xfId="24748"/>
    <cellStyle name="Normal 32 3 11 4 2 3" xfId="24749"/>
    <cellStyle name="Normal 32 3 11 4 3" xfId="24750"/>
    <cellStyle name="Normal 32 3 11 4 3 2" xfId="24751"/>
    <cellStyle name="Normal 32 3 11 4 4" xfId="24752"/>
    <cellStyle name="Normal 32 3 11 4 5" xfId="24753"/>
    <cellStyle name="Normal 32 3 11 4 6" xfId="24754"/>
    <cellStyle name="Normal 32 3 11 4 7" xfId="24755"/>
    <cellStyle name="Normal 32 3 11 5" xfId="24756"/>
    <cellStyle name="Normal 32 3 11 5 2" xfId="24757"/>
    <cellStyle name="Normal 32 3 11 5 2 2" xfId="24758"/>
    <cellStyle name="Normal 32 3 11 5 2 2 2" xfId="24759"/>
    <cellStyle name="Normal 32 3 11 5 2 3" xfId="24760"/>
    <cellStyle name="Normal 32 3 11 5 3" xfId="24761"/>
    <cellStyle name="Normal 32 3 11 5 3 2" xfId="24762"/>
    <cellStyle name="Normal 32 3 11 5 4" xfId="24763"/>
    <cellStyle name="Normal 32 3 11 5 5" xfId="24764"/>
    <cellStyle name="Normal 32 3 11 5 6" xfId="24765"/>
    <cellStyle name="Normal 32 3 11 5 7" xfId="24766"/>
    <cellStyle name="Normal 32 3 11 6" xfId="24767"/>
    <cellStyle name="Normal 32 3 11 6 2" xfId="24768"/>
    <cellStyle name="Normal 32 3 11 6 2 2" xfId="24769"/>
    <cellStyle name="Normal 32 3 11 6 2 2 2" xfId="24770"/>
    <cellStyle name="Normal 32 3 11 6 2 3" xfId="24771"/>
    <cellStyle name="Normal 32 3 11 6 3" xfId="24772"/>
    <cellStyle name="Normal 32 3 11 6 3 2" xfId="24773"/>
    <cellStyle name="Normal 32 3 11 6 4" xfId="24774"/>
    <cellStyle name="Normal 32 3 11 6 5" xfId="24775"/>
    <cellStyle name="Normal 32 3 11 6 6" xfId="24776"/>
    <cellStyle name="Normal 32 3 11 6 7" xfId="24777"/>
    <cellStyle name="Normal 32 3 11 7" xfId="24778"/>
    <cellStyle name="Normal 32 3 11 7 2" xfId="24779"/>
    <cellStyle name="Normal 32 3 11 7 2 2" xfId="24780"/>
    <cellStyle name="Normal 32 3 11 7 2 2 2" xfId="24781"/>
    <cellStyle name="Normal 32 3 11 7 2 3" xfId="24782"/>
    <cellStyle name="Normal 32 3 11 7 3" xfId="24783"/>
    <cellStyle name="Normal 32 3 11 7 3 2" xfId="24784"/>
    <cellStyle name="Normal 32 3 11 7 4" xfId="24785"/>
    <cellStyle name="Normal 32 3 11 7 5" xfId="24786"/>
    <cellStyle name="Normal 32 3 11 7 6" xfId="24787"/>
    <cellStyle name="Normal 32 3 11 7 7" xfId="24788"/>
    <cellStyle name="Normal 32 3 11 8" xfId="24789"/>
    <cellStyle name="Normal 32 3 11 8 2" xfId="24790"/>
    <cellStyle name="Normal 32 3 11 8 2 2" xfId="24791"/>
    <cellStyle name="Normal 32 3 11 8 2 2 2" xfId="24792"/>
    <cellStyle name="Normal 32 3 11 8 2 3" xfId="24793"/>
    <cellStyle name="Normal 32 3 11 8 3" xfId="24794"/>
    <cellStyle name="Normal 32 3 11 8 3 2" xfId="24795"/>
    <cellStyle name="Normal 32 3 11 8 4" xfId="24796"/>
    <cellStyle name="Normal 32 3 11 8 5" xfId="24797"/>
    <cellStyle name="Normal 32 3 11 8 6" xfId="24798"/>
    <cellStyle name="Normal 32 3 11 8 7" xfId="24799"/>
    <cellStyle name="Normal 32 3 11 9" xfId="24800"/>
    <cellStyle name="Normal 32 3 11 9 2" xfId="24801"/>
    <cellStyle name="Normal 32 3 11 9 2 2" xfId="24802"/>
    <cellStyle name="Normal 32 3 11 9 2 2 2" xfId="24803"/>
    <cellStyle name="Normal 32 3 11 9 2 3" xfId="24804"/>
    <cellStyle name="Normal 32 3 11 9 3" xfId="24805"/>
    <cellStyle name="Normal 32 3 11 9 3 2" xfId="24806"/>
    <cellStyle name="Normal 32 3 11 9 4" xfId="24807"/>
    <cellStyle name="Normal 32 3 11 9 5" xfId="24808"/>
    <cellStyle name="Normal 32 3 11 9 6" xfId="24809"/>
    <cellStyle name="Normal 32 3 11 9 7" xfId="24810"/>
    <cellStyle name="Normal 32 3 12" xfId="24811"/>
    <cellStyle name="Normal 32 3 12 2" xfId="24812"/>
    <cellStyle name="Normal 32 3 12 2 2" xfId="24813"/>
    <cellStyle name="Normal 32 3 12 2 2 2" xfId="24814"/>
    <cellStyle name="Normal 32 3 12 2 3" xfId="24815"/>
    <cellStyle name="Normal 32 3 12 3" xfId="24816"/>
    <cellStyle name="Normal 32 3 12 3 2" xfId="24817"/>
    <cellStyle name="Normal 32 3 12 4" xfId="24818"/>
    <cellStyle name="Normal 32 3 12 5" xfId="24819"/>
    <cellStyle name="Normal 32 3 12 6" xfId="24820"/>
    <cellStyle name="Normal 32 3 12 7" xfId="24821"/>
    <cellStyle name="Normal 32 3 13" xfId="24822"/>
    <cellStyle name="Normal 32 3 13 2" xfId="24823"/>
    <cellStyle name="Normal 32 3 13 2 2" xfId="24824"/>
    <cellStyle name="Normal 32 3 13 2 2 2" xfId="24825"/>
    <cellStyle name="Normal 32 3 13 2 3" xfId="24826"/>
    <cellStyle name="Normal 32 3 13 3" xfId="24827"/>
    <cellStyle name="Normal 32 3 13 3 2" xfId="24828"/>
    <cellStyle name="Normal 32 3 13 4" xfId="24829"/>
    <cellStyle name="Normal 32 3 13 5" xfId="24830"/>
    <cellStyle name="Normal 32 3 13 6" xfId="24831"/>
    <cellStyle name="Normal 32 3 13 7" xfId="24832"/>
    <cellStyle name="Normal 32 3 14" xfId="24833"/>
    <cellStyle name="Normal 32 3 14 2" xfId="24834"/>
    <cellStyle name="Normal 32 3 14 2 2" xfId="24835"/>
    <cellStyle name="Normal 32 3 14 2 2 2" xfId="24836"/>
    <cellStyle name="Normal 32 3 14 2 3" xfId="24837"/>
    <cellStyle name="Normal 32 3 14 3" xfId="24838"/>
    <cellStyle name="Normal 32 3 14 3 2" xfId="24839"/>
    <cellStyle name="Normal 32 3 14 4" xfId="24840"/>
    <cellStyle name="Normal 32 3 14 5" xfId="24841"/>
    <cellStyle name="Normal 32 3 14 6" xfId="24842"/>
    <cellStyle name="Normal 32 3 14 7" xfId="24843"/>
    <cellStyle name="Normal 32 3 15" xfId="24844"/>
    <cellStyle name="Normal 32 3 15 2" xfId="24845"/>
    <cellStyle name="Normal 32 3 15 2 2" xfId="24846"/>
    <cellStyle name="Normal 32 3 15 2 2 2" xfId="24847"/>
    <cellStyle name="Normal 32 3 15 2 3" xfId="24848"/>
    <cellStyle name="Normal 32 3 15 3" xfId="24849"/>
    <cellStyle name="Normal 32 3 15 3 2" xfId="24850"/>
    <cellStyle name="Normal 32 3 15 4" xfId="24851"/>
    <cellStyle name="Normal 32 3 15 5" xfId="24852"/>
    <cellStyle name="Normal 32 3 15 6" xfId="24853"/>
    <cellStyle name="Normal 32 3 15 7" xfId="24854"/>
    <cellStyle name="Normal 32 3 16" xfId="24855"/>
    <cellStyle name="Normal 32 3 16 2" xfId="24856"/>
    <cellStyle name="Normal 32 3 16 2 2" xfId="24857"/>
    <cellStyle name="Normal 32 3 16 2 2 2" xfId="24858"/>
    <cellStyle name="Normal 32 3 16 2 3" xfId="24859"/>
    <cellStyle name="Normal 32 3 16 3" xfId="24860"/>
    <cellStyle name="Normal 32 3 16 3 2" xfId="24861"/>
    <cellStyle name="Normal 32 3 16 4" xfId="24862"/>
    <cellStyle name="Normal 32 3 16 5" xfId="24863"/>
    <cellStyle name="Normal 32 3 16 6" xfId="24864"/>
    <cellStyle name="Normal 32 3 16 7" xfId="24865"/>
    <cellStyle name="Normal 32 3 17" xfId="24866"/>
    <cellStyle name="Normal 32 3 17 2" xfId="24867"/>
    <cellStyle name="Normal 32 3 17 2 2" xfId="24868"/>
    <cellStyle name="Normal 32 3 17 2 2 2" xfId="24869"/>
    <cellStyle name="Normal 32 3 17 2 3" xfId="24870"/>
    <cellStyle name="Normal 32 3 17 3" xfId="24871"/>
    <cellStyle name="Normal 32 3 17 3 2" xfId="24872"/>
    <cellStyle name="Normal 32 3 17 4" xfId="24873"/>
    <cellStyle name="Normal 32 3 17 5" xfId="24874"/>
    <cellStyle name="Normal 32 3 17 6" xfId="24875"/>
    <cellStyle name="Normal 32 3 17 7" xfId="24876"/>
    <cellStyle name="Normal 32 3 18" xfId="24877"/>
    <cellStyle name="Normal 32 3 18 2" xfId="24878"/>
    <cellStyle name="Normal 32 3 18 2 2" xfId="24879"/>
    <cellStyle name="Normal 32 3 18 2 2 2" xfId="24880"/>
    <cellStyle name="Normal 32 3 18 2 3" xfId="24881"/>
    <cellStyle name="Normal 32 3 18 3" xfId="24882"/>
    <cellStyle name="Normal 32 3 18 3 2" xfId="24883"/>
    <cellStyle name="Normal 32 3 18 4" xfId="24884"/>
    <cellStyle name="Normal 32 3 18 5" xfId="24885"/>
    <cellStyle name="Normal 32 3 18 6" xfId="24886"/>
    <cellStyle name="Normal 32 3 18 7" xfId="24887"/>
    <cellStyle name="Normal 32 3 19" xfId="24888"/>
    <cellStyle name="Normal 32 3 19 2" xfId="24889"/>
    <cellStyle name="Normal 32 3 19 2 2" xfId="24890"/>
    <cellStyle name="Normal 32 3 19 2 2 2" xfId="24891"/>
    <cellStyle name="Normal 32 3 19 2 3" xfId="24892"/>
    <cellStyle name="Normal 32 3 19 3" xfId="24893"/>
    <cellStyle name="Normal 32 3 19 3 2" xfId="24894"/>
    <cellStyle name="Normal 32 3 19 4" xfId="24895"/>
    <cellStyle name="Normal 32 3 19 5" xfId="24896"/>
    <cellStyle name="Normal 32 3 19 6" xfId="24897"/>
    <cellStyle name="Normal 32 3 19 7" xfId="24898"/>
    <cellStyle name="Normal 32 3 2" xfId="24899"/>
    <cellStyle name="Normal 32 3 2 10" xfId="24900"/>
    <cellStyle name="Normal 32 3 2 11" xfId="24901"/>
    <cellStyle name="Normal 32 3 2 12" xfId="24902"/>
    <cellStyle name="Normal 32 3 2 13" xfId="24903"/>
    <cellStyle name="Normal 32 3 2 2" xfId="24904"/>
    <cellStyle name="Normal 32 3 2 2 2" xfId="24905"/>
    <cellStyle name="Normal 32 3 2 2 2 2" xfId="24906"/>
    <cellStyle name="Normal 32 3 2 2 2 3" xfId="24907"/>
    <cellStyle name="Normal 32 3 2 2 3" xfId="24908"/>
    <cellStyle name="Normal 32 3 2 2 3 2" xfId="24909"/>
    <cellStyle name="Normal 32 3 2 2 3 2 2" xfId="24910"/>
    <cellStyle name="Normal 32 3 2 2 3 3" xfId="24911"/>
    <cellStyle name="Normal 32 3 2 2 4" xfId="24912"/>
    <cellStyle name="Normal 32 3 2 2 4 2" xfId="24913"/>
    <cellStyle name="Normal 32 3 2 2 5" xfId="24914"/>
    <cellStyle name="Normal 32 3 2 2 6" xfId="24915"/>
    <cellStyle name="Normal 32 3 2 2 7" xfId="24916"/>
    <cellStyle name="Normal 32 3 2 2 8" xfId="24917"/>
    <cellStyle name="Normal 32 3 2 3" xfId="24918"/>
    <cellStyle name="Normal 32 3 2 4" xfId="24919"/>
    <cellStyle name="Normal 32 3 2 5" xfId="24920"/>
    <cellStyle name="Normal 32 3 2 6" xfId="24921"/>
    <cellStyle name="Normal 32 3 2 7" xfId="24922"/>
    <cellStyle name="Normal 32 3 2 8" xfId="24923"/>
    <cellStyle name="Normal 32 3 2 9" xfId="24924"/>
    <cellStyle name="Normal 32 3 20" xfId="24925"/>
    <cellStyle name="Normal 32 3 20 2" xfId="24926"/>
    <cellStyle name="Normal 32 3 20 2 2" xfId="24927"/>
    <cellStyle name="Normal 32 3 20 2 2 2" xfId="24928"/>
    <cellStyle name="Normal 32 3 20 2 3" xfId="24929"/>
    <cellStyle name="Normal 32 3 20 3" xfId="24930"/>
    <cellStyle name="Normal 32 3 20 3 2" xfId="24931"/>
    <cellStyle name="Normal 32 3 20 4" xfId="24932"/>
    <cellStyle name="Normal 32 3 20 5" xfId="24933"/>
    <cellStyle name="Normal 32 3 20 6" xfId="24934"/>
    <cellStyle name="Normal 32 3 20 7" xfId="24935"/>
    <cellStyle name="Normal 32 3 21" xfId="24936"/>
    <cellStyle name="Normal 32 3 21 2" xfId="24937"/>
    <cellStyle name="Normal 32 3 21 2 2" xfId="24938"/>
    <cellStyle name="Normal 32 3 21 2 2 2" xfId="24939"/>
    <cellStyle name="Normal 32 3 21 2 3" xfId="24940"/>
    <cellStyle name="Normal 32 3 21 3" xfId="24941"/>
    <cellStyle name="Normal 32 3 21 3 2" xfId="24942"/>
    <cellStyle name="Normal 32 3 21 4" xfId="24943"/>
    <cellStyle name="Normal 32 3 21 5" xfId="24944"/>
    <cellStyle name="Normal 32 3 21 6" xfId="24945"/>
    <cellStyle name="Normal 32 3 21 7" xfId="24946"/>
    <cellStyle name="Normal 32 3 22" xfId="24947"/>
    <cellStyle name="Normal 32 3 22 2" xfId="24948"/>
    <cellStyle name="Normal 32 3 22 2 2" xfId="24949"/>
    <cellStyle name="Normal 32 3 22 2 2 2" xfId="24950"/>
    <cellStyle name="Normal 32 3 22 2 3" xfId="24951"/>
    <cellStyle name="Normal 32 3 22 3" xfId="24952"/>
    <cellStyle name="Normal 32 3 22 3 2" xfId="24953"/>
    <cellStyle name="Normal 32 3 22 4" xfId="24954"/>
    <cellStyle name="Normal 32 3 22 5" xfId="24955"/>
    <cellStyle name="Normal 32 3 22 6" xfId="24956"/>
    <cellStyle name="Normal 32 3 22 7" xfId="24957"/>
    <cellStyle name="Normal 32 3 23" xfId="24958"/>
    <cellStyle name="Normal 32 3 23 2" xfId="24959"/>
    <cellStyle name="Normal 32 3 23 2 2" xfId="24960"/>
    <cellStyle name="Normal 32 3 23 2 2 2" xfId="24961"/>
    <cellStyle name="Normal 32 3 23 2 3" xfId="24962"/>
    <cellStyle name="Normal 32 3 23 3" xfId="24963"/>
    <cellStyle name="Normal 32 3 23 3 2" xfId="24964"/>
    <cellStyle name="Normal 32 3 23 4" xfId="24965"/>
    <cellStyle name="Normal 32 3 23 5" xfId="24966"/>
    <cellStyle name="Normal 32 3 23 6" xfId="24967"/>
    <cellStyle name="Normal 32 3 23 7" xfId="24968"/>
    <cellStyle name="Normal 32 3 24" xfId="24969"/>
    <cellStyle name="Normal 32 3 24 2" xfId="24970"/>
    <cellStyle name="Normal 32 3 24 2 2" xfId="24971"/>
    <cellStyle name="Normal 32 3 24 2 2 2" xfId="24972"/>
    <cellStyle name="Normal 32 3 24 2 3" xfId="24973"/>
    <cellStyle name="Normal 32 3 24 3" xfId="24974"/>
    <cellStyle name="Normal 32 3 24 3 2" xfId="24975"/>
    <cellStyle name="Normal 32 3 24 4" xfId="24976"/>
    <cellStyle name="Normal 32 3 24 5" xfId="24977"/>
    <cellStyle name="Normal 32 3 24 6" xfId="24978"/>
    <cellStyle name="Normal 32 3 24 7" xfId="24979"/>
    <cellStyle name="Normal 32 3 25" xfId="24980"/>
    <cellStyle name="Normal 32 3 25 2" xfId="24981"/>
    <cellStyle name="Normal 32 3 25 2 2" xfId="24982"/>
    <cellStyle name="Normal 32 3 25 2 2 2" xfId="24983"/>
    <cellStyle name="Normal 32 3 25 2 3" xfId="24984"/>
    <cellStyle name="Normal 32 3 25 3" xfId="24985"/>
    <cellStyle name="Normal 32 3 25 3 2" xfId="24986"/>
    <cellStyle name="Normal 32 3 25 4" xfId="24987"/>
    <cellStyle name="Normal 32 3 25 5" xfId="24988"/>
    <cellStyle name="Normal 32 3 25 6" xfId="24989"/>
    <cellStyle name="Normal 32 3 25 7" xfId="24990"/>
    <cellStyle name="Normal 32 3 26" xfId="24991"/>
    <cellStyle name="Normal 32 3 26 2" xfId="24992"/>
    <cellStyle name="Normal 32 3 26 2 2" xfId="24993"/>
    <cellStyle name="Normal 32 3 26 2 2 2" xfId="24994"/>
    <cellStyle name="Normal 32 3 26 2 3" xfId="24995"/>
    <cellStyle name="Normal 32 3 26 3" xfId="24996"/>
    <cellStyle name="Normal 32 3 26 3 2" xfId="24997"/>
    <cellStyle name="Normal 32 3 26 4" xfId="24998"/>
    <cellStyle name="Normal 32 3 26 5" xfId="24999"/>
    <cellStyle name="Normal 32 3 26 6" xfId="25000"/>
    <cellStyle name="Normal 32 3 26 7" xfId="25001"/>
    <cellStyle name="Normal 32 3 27" xfId="25002"/>
    <cellStyle name="Normal 32 3 27 2" xfId="25003"/>
    <cellStyle name="Normal 32 3 27 2 2" xfId="25004"/>
    <cellStyle name="Normal 32 3 27 2 2 2" xfId="25005"/>
    <cellStyle name="Normal 32 3 27 2 3" xfId="25006"/>
    <cellStyle name="Normal 32 3 27 3" xfId="25007"/>
    <cellStyle name="Normal 32 3 27 3 2" xfId="25008"/>
    <cellStyle name="Normal 32 3 27 4" xfId="25009"/>
    <cellStyle name="Normal 32 3 27 5" xfId="25010"/>
    <cellStyle name="Normal 32 3 27 6" xfId="25011"/>
    <cellStyle name="Normal 32 3 27 7" xfId="25012"/>
    <cellStyle name="Normal 32 3 28" xfId="25013"/>
    <cellStyle name="Normal 32 3 28 2" xfId="25014"/>
    <cellStyle name="Normal 32 3 28 2 2" xfId="25015"/>
    <cellStyle name="Normal 32 3 28 2 2 2" xfId="25016"/>
    <cellStyle name="Normal 32 3 28 2 3" xfId="25017"/>
    <cellStyle name="Normal 32 3 28 3" xfId="25018"/>
    <cellStyle name="Normal 32 3 28 3 2" xfId="25019"/>
    <cellStyle name="Normal 32 3 28 4" xfId="25020"/>
    <cellStyle name="Normal 32 3 28 5" xfId="25021"/>
    <cellStyle name="Normal 32 3 28 6" xfId="25022"/>
    <cellStyle name="Normal 32 3 28 7" xfId="25023"/>
    <cellStyle name="Normal 32 3 29" xfId="25024"/>
    <cellStyle name="Normal 32 3 29 2" xfId="25025"/>
    <cellStyle name="Normal 32 3 29 2 2" xfId="25026"/>
    <cellStyle name="Normal 32 3 29 2 2 2" xfId="25027"/>
    <cellStyle name="Normal 32 3 29 2 3" xfId="25028"/>
    <cellStyle name="Normal 32 3 29 3" xfId="25029"/>
    <cellStyle name="Normal 32 3 29 3 2" xfId="25030"/>
    <cellStyle name="Normal 32 3 29 4" xfId="25031"/>
    <cellStyle name="Normal 32 3 29 5" xfId="25032"/>
    <cellStyle name="Normal 32 3 29 6" xfId="25033"/>
    <cellStyle name="Normal 32 3 29 7" xfId="25034"/>
    <cellStyle name="Normal 32 3 3" xfId="25035"/>
    <cellStyle name="Normal 32 3 3 10" xfId="25036"/>
    <cellStyle name="Normal 32 3 3 11" xfId="25037"/>
    <cellStyle name="Normal 32 3 3 12" xfId="25038"/>
    <cellStyle name="Normal 32 3 3 2" xfId="25039"/>
    <cellStyle name="Normal 32 3 3 2 2" xfId="25040"/>
    <cellStyle name="Normal 32 3 3 2 3" xfId="25041"/>
    <cellStyle name="Normal 32 3 3 2 3 2" xfId="25042"/>
    <cellStyle name="Normal 32 3 3 2 3 2 2" xfId="25043"/>
    <cellStyle name="Normal 32 3 3 2 3 3" xfId="25044"/>
    <cellStyle name="Normal 32 3 3 2 4" xfId="25045"/>
    <cellStyle name="Normal 32 3 3 2 4 2" xfId="25046"/>
    <cellStyle name="Normal 32 3 3 2 5" xfId="25047"/>
    <cellStyle name="Normal 32 3 3 2 6" xfId="25048"/>
    <cellStyle name="Normal 32 3 3 2 7" xfId="25049"/>
    <cellStyle name="Normal 32 3 3 2 8" xfId="25050"/>
    <cellStyle name="Normal 32 3 3 3" xfId="25051"/>
    <cellStyle name="Normal 32 3 3 4" xfId="25052"/>
    <cellStyle name="Normal 32 3 3 5" xfId="25053"/>
    <cellStyle name="Normal 32 3 3 6" xfId="25054"/>
    <cellStyle name="Normal 32 3 3 7" xfId="25055"/>
    <cellStyle name="Normal 32 3 3 8" xfId="25056"/>
    <cellStyle name="Normal 32 3 3 9" xfId="25057"/>
    <cellStyle name="Normal 32 3 30" xfId="25058"/>
    <cellStyle name="Normal 32 3 30 2" xfId="25059"/>
    <cellStyle name="Normal 32 3 30 2 2" xfId="25060"/>
    <cellStyle name="Normal 32 3 30 2 2 2" xfId="25061"/>
    <cellStyle name="Normal 32 3 30 2 3" xfId="25062"/>
    <cellStyle name="Normal 32 3 30 3" xfId="25063"/>
    <cellStyle name="Normal 32 3 30 3 2" xfId="25064"/>
    <cellStyle name="Normal 32 3 30 4" xfId="25065"/>
    <cellStyle name="Normal 32 3 30 5" xfId="25066"/>
    <cellStyle name="Normal 32 3 30 6" xfId="25067"/>
    <cellStyle name="Normal 32 3 30 7" xfId="25068"/>
    <cellStyle name="Normal 32 3 31" xfId="25069"/>
    <cellStyle name="Normal 32 3 31 2" xfId="25070"/>
    <cellStyle name="Normal 32 3 31 2 2" xfId="25071"/>
    <cellStyle name="Normal 32 3 31 2 2 2" xfId="25072"/>
    <cellStyle name="Normal 32 3 31 2 3" xfId="25073"/>
    <cellStyle name="Normal 32 3 31 3" xfId="25074"/>
    <cellStyle name="Normal 32 3 31 3 2" xfId="25075"/>
    <cellStyle name="Normal 32 3 31 4" xfId="25076"/>
    <cellStyle name="Normal 32 3 31 5" xfId="25077"/>
    <cellStyle name="Normal 32 3 31 6" xfId="25078"/>
    <cellStyle name="Normal 32 3 31 7" xfId="25079"/>
    <cellStyle name="Normal 32 3 32" xfId="25080"/>
    <cellStyle name="Normal 32 3 32 2" xfId="25081"/>
    <cellStyle name="Normal 32 3 32 2 2" xfId="25082"/>
    <cellStyle name="Normal 32 3 32 2 2 2" xfId="25083"/>
    <cellStyle name="Normal 32 3 32 2 3" xfId="25084"/>
    <cellStyle name="Normal 32 3 32 3" xfId="25085"/>
    <cellStyle name="Normal 32 3 32 3 2" xfId="25086"/>
    <cellStyle name="Normal 32 3 32 4" xfId="25087"/>
    <cellStyle name="Normal 32 3 32 5" xfId="25088"/>
    <cellStyle name="Normal 32 3 32 6" xfId="25089"/>
    <cellStyle name="Normal 32 3 32 7" xfId="25090"/>
    <cellStyle name="Normal 32 3 33" xfId="25091"/>
    <cellStyle name="Normal 32 3 33 2" xfId="25092"/>
    <cellStyle name="Normal 32 3 33 2 2" xfId="25093"/>
    <cellStyle name="Normal 32 3 33 2 2 2" xfId="25094"/>
    <cellStyle name="Normal 32 3 33 2 3" xfId="25095"/>
    <cellStyle name="Normal 32 3 33 3" xfId="25096"/>
    <cellStyle name="Normal 32 3 33 3 2" xfId="25097"/>
    <cellStyle name="Normal 32 3 33 4" xfId="25098"/>
    <cellStyle name="Normal 32 3 33 5" xfId="25099"/>
    <cellStyle name="Normal 32 3 33 6" xfId="25100"/>
    <cellStyle name="Normal 32 3 33 7" xfId="25101"/>
    <cellStyle name="Normal 32 3 34" xfId="25102"/>
    <cellStyle name="Normal 32 3 34 2" xfId="25103"/>
    <cellStyle name="Normal 32 3 34 2 2" xfId="25104"/>
    <cellStyle name="Normal 32 3 34 2 2 2" xfId="25105"/>
    <cellStyle name="Normal 32 3 34 2 3" xfId="25106"/>
    <cellStyle name="Normal 32 3 34 3" xfId="25107"/>
    <cellStyle name="Normal 32 3 34 3 2" xfId="25108"/>
    <cellStyle name="Normal 32 3 34 4" xfId="25109"/>
    <cellStyle name="Normal 32 3 34 5" xfId="25110"/>
    <cellStyle name="Normal 32 3 34 6" xfId="25111"/>
    <cellStyle name="Normal 32 3 34 7" xfId="25112"/>
    <cellStyle name="Normal 32 3 35" xfId="25113"/>
    <cellStyle name="Normal 32 3 35 2" xfId="25114"/>
    <cellStyle name="Normal 32 3 35 2 2" xfId="25115"/>
    <cellStyle name="Normal 32 3 35 2 2 2" xfId="25116"/>
    <cellStyle name="Normal 32 3 35 2 3" xfId="25117"/>
    <cellStyle name="Normal 32 3 35 3" xfId="25118"/>
    <cellStyle name="Normal 32 3 35 3 2" xfId="25119"/>
    <cellStyle name="Normal 32 3 35 4" xfId="25120"/>
    <cellStyle name="Normal 32 3 35 5" xfId="25121"/>
    <cellStyle name="Normal 32 3 35 6" xfId="25122"/>
    <cellStyle name="Normal 32 3 35 7" xfId="25123"/>
    <cellStyle name="Normal 32 3 36" xfId="25124"/>
    <cellStyle name="Normal 32 3 36 2" xfId="25125"/>
    <cellStyle name="Normal 32 3 36 2 2" xfId="25126"/>
    <cellStyle name="Normal 32 3 36 2 2 2" xfId="25127"/>
    <cellStyle name="Normal 32 3 36 2 3" xfId="25128"/>
    <cellStyle name="Normal 32 3 36 3" xfId="25129"/>
    <cellStyle name="Normal 32 3 36 3 2" xfId="25130"/>
    <cellStyle name="Normal 32 3 36 4" xfId="25131"/>
    <cellStyle name="Normal 32 3 36 5" xfId="25132"/>
    <cellStyle name="Normal 32 3 36 6" xfId="25133"/>
    <cellStyle name="Normal 32 3 36 7" xfId="25134"/>
    <cellStyle name="Normal 32 3 37" xfId="25135"/>
    <cellStyle name="Normal 32 3 37 2" xfId="25136"/>
    <cellStyle name="Normal 32 3 37 2 2" xfId="25137"/>
    <cellStyle name="Normal 32 3 37 2 2 2" xfId="25138"/>
    <cellStyle name="Normal 32 3 37 2 3" xfId="25139"/>
    <cellStyle name="Normal 32 3 37 3" xfId="25140"/>
    <cellStyle name="Normal 32 3 37 3 2" xfId="25141"/>
    <cellStyle name="Normal 32 3 37 4" xfId="25142"/>
    <cellStyle name="Normal 32 3 37 5" xfId="25143"/>
    <cellStyle name="Normal 32 3 37 6" xfId="25144"/>
    <cellStyle name="Normal 32 3 37 7" xfId="25145"/>
    <cellStyle name="Normal 32 3 38" xfId="25146"/>
    <cellStyle name="Normal 32 3 38 2" xfId="25147"/>
    <cellStyle name="Normal 32 3 38 2 2" xfId="25148"/>
    <cellStyle name="Normal 32 3 38 2 2 2" xfId="25149"/>
    <cellStyle name="Normal 32 3 38 2 3" xfId="25150"/>
    <cellStyle name="Normal 32 3 38 3" xfId="25151"/>
    <cellStyle name="Normal 32 3 38 3 2" xfId="25152"/>
    <cellStyle name="Normal 32 3 38 4" xfId="25153"/>
    <cellStyle name="Normal 32 3 38 5" xfId="25154"/>
    <cellStyle name="Normal 32 3 38 6" xfId="25155"/>
    <cellStyle name="Normal 32 3 38 7" xfId="25156"/>
    <cellStyle name="Normal 32 3 39" xfId="25157"/>
    <cellStyle name="Normal 32 3 39 2" xfId="25158"/>
    <cellStyle name="Normal 32 3 39 2 2" xfId="25159"/>
    <cellStyle name="Normal 32 3 39 2 2 2" xfId="25160"/>
    <cellStyle name="Normal 32 3 39 2 3" xfId="25161"/>
    <cellStyle name="Normal 32 3 39 3" xfId="25162"/>
    <cellStyle name="Normal 32 3 39 3 2" xfId="25163"/>
    <cellStyle name="Normal 32 3 39 4" xfId="25164"/>
    <cellStyle name="Normal 32 3 39 5" xfId="25165"/>
    <cellStyle name="Normal 32 3 39 6" xfId="25166"/>
    <cellStyle name="Normal 32 3 39 7" xfId="25167"/>
    <cellStyle name="Normal 32 3 4" xfId="25168"/>
    <cellStyle name="Normal 32 3 4 10" xfId="25169"/>
    <cellStyle name="Normal 32 3 4 10 2" xfId="25170"/>
    <cellStyle name="Normal 32 3 4 10 2 2" xfId="25171"/>
    <cellStyle name="Normal 32 3 4 10 2 2 2" xfId="25172"/>
    <cellStyle name="Normal 32 3 4 10 2 3" xfId="25173"/>
    <cellStyle name="Normal 32 3 4 10 3" xfId="25174"/>
    <cellStyle name="Normal 32 3 4 10 3 2" xfId="25175"/>
    <cellStyle name="Normal 32 3 4 10 4" xfId="25176"/>
    <cellStyle name="Normal 32 3 4 10 5" xfId="25177"/>
    <cellStyle name="Normal 32 3 4 10 6" xfId="25178"/>
    <cellStyle name="Normal 32 3 4 10 7" xfId="25179"/>
    <cellStyle name="Normal 32 3 4 11" xfId="25180"/>
    <cellStyle name="Normal 32 3 4 11 2" xfId="25181"/>
    <cellStyle name="Normal 32 3 4 11 2 2" xfId="25182"/>
    <cellStyle name="Normal 32 3 4 11 2 2 2" xfId="25183"/>
    <cellStyle name="Normal 32 3 4 11 2 3" xfId="25184"/>
    <cellStyle name="Normal 32 3 4 11 3" xfId="25185"/>
    <cellStyle name="Normal 32 3 4 11 3 2" xfId="25186"/>
    <cellStyle name="Normal 32 3 4 11 4" xfId="25187"/>
    <cellStyle name="Normal 32 3 4 11 5" xfId="25188"/>
    <cellStyle name="Normal 32 3 4 11 6" xfId="25189"/>
    <cellStyle name="Normal 32 3 4 11 7" xfId="25190"/>
    <cellStyle name="Normal 32 3 4 12" xfId="25191"/>
    <cellStyle name="Normal 32 3 4 12 2" xfId="25192"/>
    <cellStyle name="Normal 32 3 4 12 2 2" xfId="25193"/>
    <cellStyle name="Normal 32 3 4 12 2 2 2" xfId="25194"/>
    <cellStyle name="Normal 32 3 4 12 2 3" xfId="25195"/>
    <cellStyle name="Normal 32 3 4 12 3" xfId="25196"/>
    <cellStyle name="Normal 32 3 4 12 3 2" xfId="25197"/>
    <cellStyle name="Normal 32 3 4 12 4" xfId="25198"/>
    <cellStyle name="Normal 32 3 4 12 5" xfId="25199"/>
    <cellStyle name="Normal 32 3 4 12 6" xfId="25200"/>
    <cellStyle name="Normal 32 3 4 12 7" xfId="25201"/>
    <cellStyle name="Normal 32 3 4 13" xfId="25202"/>
    <cellStyle name="Normal 32 3 4 13 2" xfId="25203"/>
    <cellStyle name="Normal 32 3 4 13 2 2" xfId="25204"/>
    <cellStyle name="Normal 32 3 4 13 3" xfId="25205"/>
    <cellStyle name="Normal 32 3 4 14" xfId="25206"/>
    <cellStyle name="Normal 32 3 4 14 2" xfId="25207"/>
    <cellStyle name="Normal 32 3 4 15" xfId="25208"/>
    <cellStyle name="Normal 32 3 4 16" xfId="25209"/>
    <cellStyle name="Normal 32 3 4 17" xfId="25210"/>
    <cellStyle name="Normal 32 3 4 18" xfId="25211"/>
    <cellStyle name="Normal 32 3 4 2" xfId="25212"/>
    <cellStyle name="Normal 32 3 4 2 2" xfId="25213"/>
    <cellStyle name="Normal 32 3 4 2 2 2" xfId="25214"/>
    <cellStyle name="Normal 32 3 4 2 2 2 2" xfId="25215"/>
    <cellStyle name="Normal 32 3 4 2 2 3" xfId="25216"/>
    <cellStyle name="Normal 32 3 4 2 3" xfId="25217"/>
    <cellStyle name="Normal 32 3 4 2 3 2" xfId="25218"/>
    <cellStyle name="Normal 32 3 4 2 4" xfId="25219"/>
    <cellStyle name="Normal 32 3 4 2 5" xfId="25220"/>
    <cellStyle name="Normal 32 3 4 2 6" xfId="25221"/>
    <cellStyle name="Normal 32 3 4 2 7" xfId="25222"/>
    <cellStyle name="Normal 32 3 4 3" xfId="25223"/>
    <cellStyle name="Normal 32 3 4 3 2" xfId="25224"/>
    <cellStyle name="Normal 32 3 4 3 2 2" xfId="25225"/>
    <cellStyle name="Normal 32 3 4 3 2 2 2" xfId="25226"/>
    <cellStyle name="Normal 32 3 4 3 2 3" xfId="25227"/>
    <cellStyle name="Normal 32 3 4 3 3" xfId="25228"/>
    <cellStyle name="Normal 32 3 4 3 3 2" xfId="25229"/>
    <cellStyle name="Normal 32 3 4 3 4" xfId="25230"/>
    <cellStyle name="Normal 32 3 4 3 5" xfId="25231"/>
    <cellStyle name="Normal 32 3 4 3 6" xfId="25232"/>
    <cellStyle name="Normal 32 3 4 3 7" xfId="25233"/>
    <cellStyle name="Normal 32 3 4 4" xfId="25234"/>
    <cellStyle name="Normal 32 3 4 4 2" xfId="25235"/>
    <cellStyle name="Normal 32 3 4 4 2 2" xfId="25236"/>
    <cellStyle name="Normal 32 3 4 4 2 2 2" xfId="25237"/>
    <cellStyle name="Normal 32 3 4 4 2 3" xfId="25238"/>
    <cellStyle name="Normal 32 3 4 4 3" xfId="25239"/>
    <cellStyle name="Normal 32 3 4 4 3 2" xfId="25240"/>
    <cellStyle name="Normal 32 3 4 4 4" xfId="25241"/>
    <cellStyle name="Normal 32 3 4 4 5" xfId="25242"/>
    <cellStyle name="Normal 32 3 4 4 6" xfId="25243"/>
    <cellStyle name="Normal 32 3 4 4 7" xfId="25244"/>
    <cellStyle name="Normal 32 3 4 5" xfId="25245"/>
    <cellStyle name="Normal 32 3 4 5 2" xfId="25246"/>
    <cellStyle name="Normal 32 3 4 5 2 2" xfId="25247"/>
    <cellStyle name="Normal 32 3 4 5 2 2 2" xfId="25248"/>
    <cellStyle name="Normal 32 3 4 5 2 3" xfId="25249"/>
    <cellStyle name="Normal 32 3 4 5 3" xfId="25250"/>
    <cellStyle name="Normal 32 3 4 5 3 2" xfId="25251"/>
    <cellStyle name="Normal 32 3 4 5 4" xfId="25252"/>
    <cellStyle name="Normal 32 3 4 5 5" xfId="25253"/>
    <cellStyle name="Normal 32 3 4 5 6" xfId="25254"/>
    <cellStyle name="Normal 32 3 4 5 7" xfId="25255"/>
    <cellStyle name="Normal 32 3 4 6" xfId="25256"/>
    <cellStyle name="Normal 32 3 4 6 2" xfId="25257"/>
    <cellStyle name="Normal 32 3 4 6 2 2" xfId="25258"/>
    <cellStyle name="Normal 32 3 4 6 2 2 2" xfId="25259"/>
    <cellStyle name="Normal 32 3 4 6 2 3" xfId="25260"/>
    <cellStyle name="Normal 32 3 4 6 3" xfId="25261"/>
    <cellStyle name="Normal 32 3 4 6 3 2" xfId="25262"/>
    <cellStyle name="Normal 32 3 4 6 4" xfId="25263"/>
    <cellStyle name="Normal 32 3 4 6 5" xfId="25264"/>
    <cellStyle name="Normal 32 3 4 6 6" xfId="25265"/>
    <cellStyle name="Normal 32 3 4 6 7" xfId="25266"/>
    <cellStyle name="Normal 32 3 4 7" xfId="25267"/>
    <cellStyle name="Normal 32 3 4 7 2" xfId="25268"/>
    <cellStyle name="Normal 32 3 4 7 2 2" xfId="25269"/>
    <cellStyle name="Normal 32 3 4 7 2 2 2" xfId="25270"/>
    <cellStyle name="Normal 32 3 4 7 2 3" xfId="25271"/>
    <cellStyle name="Normal 32 3 4 7 3" xfId="25272"/>
    <cellStyle name="Normal 32 3 4 7 3 2" xfId="25273"/>
    <cellStyle name="Normal 32 3 4 7 4" xfId="25274"/>
    <cellStyle name="Normal 32 3 4 7 5" xfId="25275"/>
    <cellStyle name="Normal 32 3 4 7 6" xfId="25276"/>
    <cellStyle name="Normal 32 3 4 7 7" xfId="25277"/>
    <cellStyle name="Normal 32 3 4 8" xfId="25278"/>
    <cellStyle name="Normal 32 3 4 8 2" xfId="25279"/>
    <cellStyle name="Normal 32 3 4 8 2 2" xfId="25280"/>
    <cellStyle name="Normal 32 3 4 8 2 2 2" xfId="25281"/>
    <cellStyle name="Normal 32 3 4 8 2 3" xfId="25282"/>
    <cellStyle name="Normal 32 3 4 8 3" xfId="25283"/>
    <cellStyle name="Normal 32 3 4 8 3 2" xfId="25284"/>
    <cellStyle name="Normal 32 3 4 8 4" xfId="25285"/>
    <cellStyle name="Normal 32 3 4 8 5" xfId="25286"/>
    <cellStyle name="Normal 32 3 4 8 6" xfId="25287"/>
    <cellStyle name="Normal 32 3 4 8 7" xfId="25288"/>
    <cellStyle name="Normal 32 3 4 9" xfId="25289"/>
    <cellStyle name="Normal 32 3 4 9 2" xfId="25290"/>
    <cellStyle name="Normal 32 3 4 9 2 2" xfId="25291"/>
    <cellStyle name="Normal 32 3 4 9 2 2 2" xfId="25292"/>
    <cellStyle name="Normal 32 3 4 9 2 3" xfId="25293"/>
    <cellStyle name="Normal 32 3 4 9 3" xfId="25294"/>
    <cellStyle name="Normal 32 3 4 9 3 2" xfId="25295"/>
    <cellStyle name="Normal 32 3 4 9 4" xfId="25296"/>
    <cellStyle name="Normal 32 3 4 9 5" xfId="25297"/>
    <cellStyle name="Normal 32 3 4 9 6" xfId="25298"/>
    <cellStyle name="Normal 32 3 4 9 7" xfId="25299"/>
    <cellStyle name="Normal 32 3 40" xfId="25300"/>
    <cellStyle name="Normal 32 3 40 2" xfId="25301"/>
    <cellStyle name="Normal 32 3 40 2 2" xfId="25302"/>
    <cellStyle name="Normal 32 3 40 2 2 2" xfId="25303"/>
    <cellStyle name="Normal 32 3 40 2 3" xfId="25304"/>
    <cellStyle name="Normal 32 3 40 3" xfId="25305"/>
    <cellStyle name="Normal 32 3 40 3 2" xfId="25306"/>
    <cellStyle name="Normal 32 3 40 4" xfId="25307"/>
    <cellStyle name="Normal 32 3 40 5" xfId="25308"/>
    <cellStyle name="Normal 32 3 40 6" xfId="25309"/>
    <cellStyle name="Normal 32 3 40 7" xfId="25310"/>
    <cellStyle name="Normal 32 3 41" xfId="25311"/>
    <cellStyle name="Normal 32 3 41 2" xfId="25312"/>
    <cellStyle name="Normal 32 3 41 2 2" xfId="25313"/>
    <cellStyle name="Normal 32 3 41 2 2 2" xfId="25314"/>
    <cellStyle name="Normal 32 3 41 2 3" xfId="25315"/>
    <cellStyle name="Normal 32 3 41 3" xfId="25316"/>
    <cellStyle name="Normal 32 3 41 3 2" xfId="25317"/>
    <cellStyle name="Normal 32 3 41 4" xfId="25318"/>
    <cellStyle name="Normal 32 3 41 5" xfId="25319"/>
    <cellStyle name="Normal 32 3 41 6" xfId="25320"/>
    <cellStyle name="Normal 32 3 41 7" xfId="25321"/>
    <cellStyle name="Normal 32 3 42" xfId="25322"/>
    <cellStyle name="Normal 32 3 42 2" xfId="25323"/>
    <cellStyle name="Normal 32 3 42 2 2" xfId="25324"/>
    <cellStyle name="Normal 32 3 42 2 2 2" xfId="25325"/>
    <cellStyle name="Normal 32 3 42 2 3" xfId="25326"/>
    <cellStyle name="Normal 32 3 42 3" xfId="25327"/>
    <cellStyle name="Normal 32 3 42 3 2" xfId="25328"/>
    <cellStyle name="Normal 32 3 42 4" xfId="25329"/>
    <cellStyle name="Normal 32 3 42 5" xfId="25330"/>
    <cellStyle name="Normal 32 3 42 6" xfId="25331"/>
    <cellStyle name="Normal 32 3 42 7" xfId="25332"/>
    <cellStyle name="Normal 32 3 43" xfId="25333"/>
    <cellStyle name="Normal 32 3 43 2" xfId="25334"/>
    <cellStyle name="Normal 32 3 43 2 2" xfId="25335"/>
    <cellStyle name="Normal 32 3 43 2 2 2" xfId="25336"/>
    <cellStyle name="Normal 32 3 43 2 3" xfId="25337"/>
    <cellStyle name="Normal 32 3 43 3" xfId="25338"/>
    <cellStyle name="Normal 32 3 43 3 2" xfId="25339"/>
    <cellStyle name="Normal 32 3 43 4" xfId="25340"/>
    <cellStyle name="Normal 32 3 43 5" xfId="25341"/>
    <cellStyle name="Normal 32 3 43 6" xfId="25342"/>
    <cellStyle name="Normal 32 3 43 7" xfId="25343"/>
    <cellStyle name="Normal 32 3 44" xfId="25344"/>
    <cellStyle name="Normal 32 3 44 2" xfId="25345"/>
    <cellStyle name="Normal 32 3 44 2 2" xfId="25346"/>
    <cellStyle name="Normal 32 3 44 2 2 2" xfId="25347"/>
    <cellStyle name="Normal 32 3 44 2 3" xfId="25348"/>
    <cellStyle name="Normal 32 3 44 3" xfId="25349"/>
    <cellStyle name="Normal 32 3 44 3 2" xfId="25350"/>
    <cellStyle name="Normal 32 3 44 4" xfId="25351"/>
    <cellStyle name="Normal 32 3 44 5" xfId="25352"/>
    <cellStyle name="Normal 32 3 44 6" xfId="25353"/>
    <cellStyle name="Normal 32 3 44 7" xfId="25354"/>
    <cellStyle name="Normal 32 3 45" xfId="25355"/>
    <cellStyle name="Normal 32 3 45 2" xfId="25356"/>
    <cellStyle name="Normal 32 3 45 2 2" xfId="25357"/>
    <cellStyle name="Normal 32 3 45 2 2 2" xfId="25358"/>
    <cellStyle name="Normal 32 3 45 2 3" xfId="25359"/>
    <cellStyle name="Normal 32 3 45 3" xfId="25360"/>
    <cellStyle name="Normal 32 3 45 3 2" xfId="25361"/>
    <cellStyle name="Normal 32 3 45 4" xfId="25362"/>
    <cellStyle name="Normal 32 3 45 5" xfId="25363"/>
    <cellStyle name="Normal 32 3 45 6" xfId="25364"/>
    <cellStyle name="Normal 32 3 45 7" xfId="25365"/>
    <cellStyle name="Normal 32 3 46" xfId="25366"/>
    <cellStyle name="Normal 32 3 46 2" xfId="25367"/>
    <cellStyle name="Normal 32 3 46 2 2" xfId="25368"/>
    <cellStyle name="Normal 32 3 46 2 2 2" xfId="25369"/>
    <cellStyle name="Normal 32 3 46 2 3" xfId="25370"/>
    <cellStyle name="Normal 32 3 46 3" xfId="25371"/>
    <cellStyle name="Normal 32 3 46 3 2" xfId="25372"/>
    <cellStyle name="Normal 32 3 46 4" xfId="25373"/>
    <cellStyle name="Normal 32 3 46 5" xfId="25374"/>
    <cellStyle name="Normal 32 3 46 6" xfId="25375"/>
    <cellStyle name="Normal 32 3 46 7" xfId="25376"/>
    <cellStyle name="Normal 32 3 47" xfId="25377"/>
    <cellStyle name="Normal 32 3 47 2" xfId="25378"/>
    <cellStyle name="Normal 32 3 47 2 2" xfId="25379"/>
    <cellStyle name="Normal 32 3 47 2 2 2" xfId="25380"/>
    <cellStyle name="Normal 32 3 47 2 3" xfId="25381"/>
    <cellStyle name="Normal 32 3 47 3" xfId="25382"/>
    <cellStyle name="Normal 32 3 47 3 2" xfId="25383"/>
    <cellStyle name="Normal 32 3 47 4" xfId="25384"/>
    <cellStyle name="Normal 32 3 47 5" xfId="25385"/>
    <cellStyle name="Normal 32 3 47 6" xfId="25386"/>
    <cellStyle name="Normal 32 3 47 7" xfId="25387"/>
    <cellStyle name="Normal 32 3 48" xfId="25388"/>
    <cellStyle name="Normal 32 3 48 2" xfId="25389"/>
    <cellStyle name="Normal 32 3 48 2 2" xfId="25390"/>
    <cellStyle name="Normal 32 3 48 2 2 2" xfId="25391"/>
    <cellStyle name="Normal 32 3 48 2 3" xfId="25392"/>
    <cellStyle name="Normal 32 3 48 3" xfId="25393"/>
    <cellStyle name="Normal 32 3 48 3 2" xfId="25394"/>
    <cellStyle name="Normal 32 3 48 4" xfId="25395"/>
    <cellStyle name="Normal 32 3 48 5" xfId="25396"/>
    <cellStyle name="Normal 32 3 48 6" xfId="25397"/>
    <cellStyle name="Normal 32 3 48 7" xfId="25398"/>
    <cellStyle name="Normal 32 3 49" xfId="25399"/>
    <cellStyle name="Normal 32 3 49 2" xfId="25400"/>
    <cellStyle name="Normal 32 3 49 2 2" xfId="25401"/>
    <cellStyle name="Normal 32 3 49 2 2 2" xfId="25402"/>
    <cellStyle name="Normal 32 3 49 2 3" xfId="25403"/>
    <cellStyle name="Normal 32 3 49 3" xfId="25404"/>
    <cellStyle name="Normal 32 3 49 3 2" xfId="25405"/>
    <cellStyle name="Normal 32 3 49 4" xfId="25406"/>
    <cellStyle name="Normal 32 3 49 5" xfId="25407"/>
    <cellStyle name="Normal 32 3 49 6" xfId="25408"/>
    <cellStyle name="Normal 32 3 49 7" xfId="25409"/>
    <cellStyle name="Normal 32 3 5" xfId="25410"/>
    <cellStyle name="Normal 32 3 5 10" xfId="25411"/>
    <cellStyle name="Normal 32 3 5 10 2" xfId="25412"/>
    <cellStyle name="Normal 32 3 5 10 2 2" xfId="25413"/>
    <cellStyle name="Normal 32 3 5 10 2 2 2" xfId="25414"/>
    <cellStyle name="Normal 32 3 5 10 2 3" xfId="25415"/>
    <cellStyle name="Normal 32 3 5 10 3" xfId="25416"/>
    <cellStyle name="Normal 32 3 5 10 3 2" xfId="25417"/>
    <cellStyle name="Normal 32 3 5 10 4" xfId="25418"/>
    <cellStyle name="Normal 32 3 5 10 5" xfId="25419"/>
    <cellStyle name="Normal 32 3 5 10 6" xfId="25420"/>
    <cellStyle name="Normal 32 3 5 10 7" xfId="25421"/>
    <cellStyle name="Normal 32 3 5 11" xfId="25422"/>
    <cellStyle name="Normal 32 3 5 11 2" xfId="25423"/>
    <cellStyle name="Normal 32 3 5 11 2 2" xfId="25424"/>
    <cellStyle name="Normal 32 3 5 11 2 2 2" xfId="25425"/>
    <cellStyle name="Normal 32 3 5 11 2 3" xfId="25426"/>
    <cellStyle name="Normal 32 3 5 11 3" xfId="25427"/>
    <cellStyle name="Normal 32 3 5 11 3 2" xfId="25428"/>
    <cellStyle name="Normal 32 3 5 11 4" xfId="25429"/>
    <cellStyle name="Normal 32 3 5 11 5" xfId="25430"/>
    <cellStyle name="Normal 32 3 5 11 6" xfId="25431"/>
    <cellStyle name="Normal 32 3 5 11 7" xfId="25432"/>
    <cellStyle name="Normal 32 3 5 12" xfId="25433"/>
    <cellStyle name="Normal 32 3 5 12 2" xfId="25434"/>
    <cellStyle name="Normal 32 3 5 12 2 2" xfId="25435"/>
    <cellStyle name="Normal 32 3 5 12 2 2 2" xfId="25436"/>
    <cellStyle name="Normal 32 3 5 12 2 3" xfId="25437"/>
    <cellStyle name="Normal 32 3 5 12 3" xfId="25438"/>
    <cellStyle name="Normal 32 3 5 12 3 2" xfId="25439"/>
    <cellStyle name="Normal 32 3 5 12 4" xfId="25440"/>
    <cellStyle name="Normal 32 3 5 12 5" xfId="25441"/>
    <cellStyle name="Normal 32 3 5 12 6" xfId="25442"/>
    <cellStyle name="Normal 32 3 5 12 7" xfId="25443"/>
    <cellStyle name="Normal 32 3 5 13" xfId="25444"/>
    <cellStyle name="Normal 32 3 5 13 2" xfId="25445"/>
    <cellStyle name="Normal 32 3 5 13 2 2" xfId="25446"/>
    <cellStyle name="Normal 32 3 5 13 3" xfId="25447"/>
    <cellStyle name="Normal 32 3 5 14" xfId="25448"/>
    <cellStyle name="Normal 32 3 5 14 2" xfId="25449"/>
    <cellStyle name="Normal 32 3 5 15" xfId="25450"/>
    <cellStyle name="Normal 32 3 5 16" xfId="25451"/>
    <cellStyle name="Normal 32 3 5 17" xfId="25452"/>
    <cellStyle name="Normal 32 3 5 18" xfId="25453"/>
    <cellStyle name="Normal 32 3 5 2" xfId="25454"/>
    <cellStyle name="Normal 32 3 5 2 2" xfId="25455"/>
    <cellStyle name="Normal 32 3 5 2 2 2" xfId="25456"/>
    <cellStyle name="Normal 32 3 5 2 2 2 2" xfId="25457"/>
    <cellStyle name="Normal 32 3 5 2 2 3" xfId="25458"/>
    <cellStyle name="Normal 32 3 5 2 3" xfId="25459"/>
    <cellStyle name="Normal 32 3 5 2 3 2" xfId="25460"/>
    <cellStyle name="Normal 32 3 5 2 4" xfId="25461"/>
    <cellStyle name="Normal 32 3 5 2 5" xfId="25462"/>
    <cellStyle name="Normal 32 3 5 2 6" xfId="25463"/>
    <cellStyle name="Normal 32 3 5 2 7" xfId="25464"/>
    <cellStyle name="Normal 32 3 5 3" xfId="25465"/>
    <cellStyle name="Normal 32 3 5 3 2" xfId="25466"/>
    <cellStyle name="Normal 32 3 5 3 2 2" xfId="25467"/>
    <cellStyle name="Normal 32 3 5 3 2 2 2" xfId="25468"/>
    <cellStyle name="Normal 32 3 5 3 2 3" xfId="25469"/>
    <cellStyle name="Normal 32 3 5 3 3" xfId="25470"/>
    <cellStyle name="Normal 32 3 5 3 3 2" xfId="25471"/>
    <cellStyle name="Normal 32 3 5 3 4" xfId="25472"/>
    <cellStyle name="Normal 32 3 5 3 5" xfId="25473"/>
    <cellStyle name="Normal 32 3 5 3 6" xfId="25474"/>
    <cellStyle name="Normal 32 3 5 3 7" xfId="25475"/>
    <cellStyle name="Normal 32 3 5 4" xfId="25476"/>
    <cellStyle name="Normal 32 3 5 4 2" xfId="25477"/>
    <cellStyle name="Normal 32 3 5 4 2 2" xfId="25478"/>
    <cellStyle name="Normal 32 3 5 4 2 2 2" xfId="25479"/>
    <cellStyle name="Normal 32 3 5 4 2 3" xfId="25480"/>
    <cellStyle name="Normal 32 3 5 4 3" xfId="25481"/>
    <cellStyle name="Normal 32 3 5 4 3 2" xfId="25482"/>
    <cellStyle name="Normal 32 3 5 4 4" xfId="25483"/>
    <cellStyle name="Normal 32 3 5 4 5" xfId="25484"/>
    <cellStyle name="Normal 32 3 5 4 6" xfId="25485"/>
    <cellStyle name="Normal 32 3 5 4 7" xfId="25486"/>
    <cellStyle name="Normal 32 3 5 5" xfId="25487"/>
    <cellStyle name="Normal 32 3 5 5 2" xfId="25488"/>
    <cellStyle name="Normal 32 3 5 5 2 2" xfId="25489"/>
    <cellStyle name="Normal 32 3 5 5 2 2 2" xfId="25490"/>
    <cellStyle name="Normal 32 3 5 5 2 3" xfId="25491"/>
    <cellStyle name="Normal 32 3 5 5 3" xfId="25492"/>
    <cellStyle name="Normal 32 3 5 5 3 2" xfId="25493"/>
    <cellStyle name="Normal 32 3 5 5 4" xfId="25494"/>
    <cellStyle name="Normal 32 3 5 5 5" xfId="25495"/>
    <cellStyle name="Normal 32 3 5 5 6" xfId="25496"/>
    <cellStyle name="Normal 32 3 5 5 7" xfId="25497"/>
    <cellStyle name="Normal 32 3 5 6" xfId="25498"/>
    <cellStyle name="Normal 32 3 5 6 2" xfId="25499"/>
    <cellStyle name="Normal 32 3 5 6 2 2" xfId="25500"/>
    <cellStyle name="Normal 32 3 5 6 2 2 2" xfId="25501"/>
    <cellStyle name="Normal 32 3 5 6 2 3" xfId="25502"/>
    <cellStyle name="Normal 32 3 5 6 3" xfId="25503"/>
    <cellStyle name="Normal 32 3 5 6 3 2" xfId="25504"/>
    <cellStyle name="Normal 32 3 5 6 4" xfId="25505"/>
    <cellStyle name="Normal 32 3 5 6 5" xfId="25506"/>
    <cellStyle name="Normal 32 3 5 6 6" xfId="25507"/>
    <cellStyle name="Normal 32 3 5 6 7" xfId="25508"/>
    <cellStyle name="Normal 32 3 5 7" xfId="25509"/>
    <cellStyle name="Normal 32 3 5 7 2" xfId="25510"/>
    <cellStyle name="Normal 32 3 5 7 2 2" xfId="25511"/>
    <cellStyle name="Normal 32 3 5 7 2 2 2" xfId="25512"/>
    <cellStyle name="Normal 32 3 5 7 2 3" xfId="25513"/>
    <cellStyle name="Normal 32 3 5 7 3" xfId="25514"/>
    <cellStyle name="Normal 32 3 5 7 3 2" xfId="25515"/>
    <cellStyle name="Normal 32 3 5 7 4" xfId="25516"/>
    <cellStyle name="Normal 32 3 5 7 5" xfId="25517"/>
    <cellStyle name="Normal 32 3 5 7 6" xfId="25518"/>
    <cellStyle name="Normal 32 3 5 7 7" xfId="25519"/>
    <cellStyle name="Normal 32 3 5 8" xfId="25520"/>
    <cellStyle name="Normal 32 3 5 8 2" xfId="25521"/>
    <cellStyle name="Normal 32 3 5 8 2 2" xfId="25522"/>
    <cellStyle name="Normal 32 3 5 8 2 2 2" xfId="25523"/>
    <cellStyle name="Normal 32 3 5 8 2 3" xfId="25524"/>
    <cellStyle name="Normal 32 3 5 8 3" xfId="25525"/>
    <cellStyle name="Normal 32 3 5 8 3 2" xfId="25526"/>
    <cellStyle name="Normal 32 3 5 8 4" xfId="25527"/>
    <cellStyle name="Normal 32 3 5 8 5" xfId="25528"/>
    <cellStyle name="Normal 32 3 5 8 6" xfId="25529"/>
    <cellStyle name="Normal 32 3 5 8 7" xfId="25530"/>
    <cellStyle name="Normal 32 3 5 9" xfId="25531"/>
    <cellStyle name="Normal 32 3 5 9 2" xfId="25532"/>
    <cellStyle name="Normal 32 3 5 9 2 2" xfId="25533"/>
    <cellStyle name="Normal 32 3 5 9 2 2 2" xfId="25534"/>
    <cellStyle name="Normal 32 3 5 9 2 3" xfId="25535"/>
    <cellStyle name="Normal 32 3 5 9 3" xfId="25536"/>
    <cellStyle name="Normal 32 3 5 9 3 2" xfId="25537"/>
    <cellStyle name="Normal 32 3 5 9 4" xfId="25538"/>
    <cellStyle name="Normal 32 3 5 9 5" xfId="25539"/>
    <cellStyle name="Normal 32 3 5 9 6" xfId="25540"/>
    <cellStyle name="Normal 32 3 5 9 7" xfId="25541"/>
    <cellStyle name="Normal 32 3 50" xfId="25542"/>
    <cellStyle name="Normal 32 3 50 2" xfId="25543"/>
    <cellStyle name="Normal 32 3 50 2 2" xfId="25544"/>
    <cellStyle name="Normal 32 3 50 2 2 2" xfId="25545"/>
    <cellStyle name="Normal 32 3 50 2 3" xfId="25546"/>
    <cellStyle name="Normal 32 3 50 3" xfId="25547"/>
    <cellStyle name="Normal 32 3 50 3 2" xfId="25548"/>
    <cellStyle name="Normal 32 3 50 4" xfId="25549"/>
    <cellStyle name="Normal 32 3 50 5" xfId="25550"/>
    <cellStyle name="Normal 32 3 50 6" xfId="25551"/>
    <cellStyle name="Normal 32 3 50 7" xfId="25552"/>
    <cellStyle name="Normal 32 3 51" xfId="25553"/>
    <cellStyle name="Normal 32 3 51 2" xfId="25554"/>
    <cellStyle name="Normal 32 3 51 2 2" xfId="25555"/>
    <cellStyle name="Normal 32 3 51 2 2 2" xfId="25556"/>
    <cellStyle name="Normal 32 3 51 2 3" xfId="25557"/>
    <cellStyle name="Normal 32 3 51 3" xfId="25558"/>
    <cellStyle name="Normal 32 3 51 3 2" xfId="25559"/>
    <cellStyle name="Normal 32 3 51 4" xfId="25560"/>
    <cellStyle name="Normal 32 3 51 5" xfId="25561"/>
    <cellStyle name="Normal 32 3 51 6" xfId="25562"/>
    <cellStyle name="Normal 32 3 51 7" xfId="25563"/>
    <cellStyle name="Normal 32 3 52" xfId="25564"/>
    <cellStyle name="Normal 32 3 52 2" xfId="25565"/>
    <cellStyle name="Normal 32 3 52 2 2" xfId="25566"/>
    <cellStyle name="Normal 32 3 52 2 2 2" xfId="25567"/>
    <cellStyle name="Normal 32 3 52 2 3" xfId="25568"/>
    <cellStyle name="Normal 32 3 52 3" xfId="25569"/>
    <cellStyle name="Normal 32 3 52 3 2" xfId="25570"/>
    <cellStyle name="Normal 32 3 52 4" xfId="25571"/>
    <cellStyle name="Normal 32 3 52 5" xfId="25572"/>
    <cellStyle name="Normal 32 3 52 6" xfId="25573"/>
    <cellStyle name="Normal 32 3 52 7" xfId="25574"/>
    <cellStyle name="Normal 32 3 53" xfId="25575"/>
    <cellStyle name="Normal 32 3 53 2" xfId="25576"/>
    <cellStyle name="Normal 32 3 53 2 2" xfId="25577"/>
    <cellStyle name="Normal 32 3 53 2 2 2" xfId="25578"/>
    <cellStyle name="Normal 32 3 53 2 3" xfId="25579"/>
    <cellStyle name="Normal 32 3 53 3" xfId="25580"/>
    <cellStyle name="Normal 32 3 53 3 2" xfId="25581"/>
    <cellStyle name="Normal 32 3 53 4" xfId="25582"/>
    <cellStyle name="Normal 32 3 53 5" xfId="25583"/>
    <cellStyle name="Normal 32 3 53 6" xfId="25584"/>
    <cellStyle name="Normal 32 3 53 7" xfId="25585"/>
    <cellStyle name="Normal 32 3 54" xfId="25586"/>
    <cellStyle name="Normal 32 3 54 2" xfId="25587"/>
    <cellStyle name="Normal 32 3 54 2 2" xfId="25588"/>
    <cellStyle name="Normal 32 3 54 2 2 2" xfId="25589"/>
    <cellStyle name="Normal 32 3 54 2 3" xfId="25590"/>
    <cellStyle name="Normal 32 3 54 3" xfId="25591"/>
    <cellStyle name="Normal 32 3 54 3 2" xfId="25592"/>
    <cellStyle name="Normal 32 3 54 4" xfId="25593"/>
    <cellStyle name="Normal 32 3 54 5" xfId="25594"/>
    <cellStyle name="Normal 32 3 54 6" xfId="25595"/>
    <cellStyle name="Normal 32 3 54 7" xfId="25596"/>
    <cellStyle name="Normal 32 3 55" xfId="25597"/>
    <cellStyle name="Normal 32 3 55 2" xfId="25598"/>
    <cellStyle name="Normal 32 3 55 2 2" xfId="25599"/>
    <cellStyle name="Normal 32 3 55 2 2 2" xfId="25600"/>
    <cellStyle name="Normal 32 3 55 2 3" xfId="25601"/>
    <cellStyle name="Normal 32 3 55 3" xfId="25602"/>
    <cellStyle name="Normal 32 3 55 3 2" xfId="25603"/>
    <cellStyle name="Normal 32 3 55 4" xfId="25604"/>
    <cellStyle name="Normal 32 3 55 5" xfId="25605"/>
    <cellStyle name="Normal 32 3 55 6" xfId="25606"/>
    <cellStyle name="Normal 32 3 55 7" xfId="25607"/>
    <cellStyle name="Normal 32 3 56" xfId="25608"/>
    <cellStyle name="Normal 32 3 56 2" xfId="25609"/>
    <cellStyle name="Normal 32 3 56 2 2" xfId="25610"/>
    <cellStyle name="Normal 32 3 56 2 2 2" xfId="25611"/>
    <cellStyle name="Normal 32 3 56 2 3" xfId="25612"/>
    <cellStyle name="Normal 32 3 56 3" xfId="25613"/>
    <cellStyle name="Normal 32 3 56 3 2" xfId="25614"/>
    <cellStyle name="Normal 32 3 56 4" xfId="25615"/>
    <cellStyle name="Normal 32 3 56 5" xfId="25616"/>
    <cellStyle name="Normal 32 3 56 6" xfId="25617"/>
    <cellStyle name="Normal 32 3 56 7" xfId="25618"/>
    <cellStyle name="Normal 32 3 57" xfId="25619"/>
    <cellStyle name="Normal 32 3 57 2" xfId="25620"/>
    <cellStyle name="Normal 32 3 57 2 2" xfId="25621"/>
    <cellStyle name="Normal 32 3 57 2 2 2" xfId="25622"/>
    <cellStyle name="Normal 32 3 57 2 3" xfId="25623"/>
    <cellStyle name="Normal 32 3 57 3" xfId="25624"/>
    <cellStyle name="Normal 32 3 57 3 2" xfId="25625"/>
    <cellStyle name="Normal 32 3 57 4" xfId="25626"/>
    <cellStyle name="Normal 32 3 57 5" xfId="25627"/>
    <cellStyle name="Normal 32 3 57 6" xfId="25628"/>
    <cellStyle name="Normal 32 3 57 7" xfId="25629"/>
    <cellStyle name="Normal 32 3 58" xfId="25630"/>
    <cellStyle name="Normal 32 3 58 2" xfId="25631"/>
    <cellStyle name="Normal 32 3 58 2 2" xfId="25632"/>
    <cellStyle name="Normal 32 3 58 2 2 2" xfId="25633"/>
    <cellStyle name="Normal 32 3 58 2 3" xfId="25634"/>
    <cellStyle name="Normal 32 3 58 3" xfId="25635"/>
    <cellStyle name="Normal 32 3 58 3 2" xfId="25636"/>
    <cellStyle name="Normal 32 3 58 4" xfId="25637"/>
    <cellStyle name="Normal 32 3 58 5" xfId="25638"/>
    <cellStyle name="Normal 32 3 58 6" xfId="25639"/>
    <cellStyle name="Normal 32 3 58 7" xfId="25640"/>
    <cellStyle name="Normal 32 3 59" xfId="25641"/>
    <cellStyle name="Normal 32 3 59 2" xfId="25642"/>
    <cellStyle name="Normal 32 3 59 2 2" xfId="25643"/>
    <cellStyle name="Normal 32 3 59 2 2 2" xfId="25644"/>
    <cellStyle name="Normal 32 3 59 2 3" xfId="25645"/>
    <cellStyle name="Normal 32 3 59 3" xfId="25646"/>
    <cellStyle name="Normal 32 3 59 3 2" xfId="25647"/>
    <cellStyle name="Normal 32 3 59 4" xfId="25648"/>
    <cellStyle name="Normal 32 3 59 5" xfId="25649"/>
    <cellStyle name="Normal 32 3 59 6" xfId="25650"/>
    <cellStyle name="Normal 32 3 59 7" xfId="25651"/>
    <cellStyle name="Normal 32 3 6" xfId="25652"/>
    <cellStyle name="Normal 32 3 6 10" xfId="25653"/>
    <cellStyle name="Normal 32 3 6 10 2" xfId="25654"/>
    <cellStyle name="Normal 32 3 6 10 2 2" xfId="25655"/>
    <cellStyle name="Normal 32 3 6 10 2 2 2" xfId="25656"/>
    <cellStyle name="Normal 32 3 6 10 2 3" xfId="25657"/>
    <cellStyle name="Normal 32 3 6 10 3" xfId="25658"/>
    <cellStyle name="Normal 32 3 6 10 3 2" xfId="25659"/>
    <cellStyle name="Normal 32 3 6 10 4" xfId="25660"/>
    <cellStyle name="Normal 32 3 6 10 5" xfId="25661"/>
    <cellStyle name="Normal 32 3 6 10 6" xfId="25662"/>
    <cellStyle name="Normal 32 3 6 10 7" xfId="25663"/>
    <cellStyle name="Normal 32 3 6 11" xfId="25664"/>
    <cellStyle name="Normal 32 3 6 11 2" xfId="25665"/>
    <cellStyle name="Normal 32 3 6 11 2 2" xfId="25666"/>
    <cellStyle name="Normal 32 3 6 11 2 2 2" xfId="25667"/>
    <cellStyle name="Normal 32 3 6 11 2 3" xfId="25668"/>
    <cellStyle name="Normal 32 3 6 11 3" xfId="25669"/>
    <cellStyle name="Normal 32 3 6 11 3 2" xfId="25670"/>
    <cellStyle name="Normal 32 3 6 11 4" xfId="25671"/>
    <cellStyle name="Normal 32 3 6 11 5" xfId="25672"/>
    <cellStyle name="Normal 32 3 6 11 6" xfId="25673"/>
    <cellStyle name="Normal 32 3 6 11 7" xfId="25674"/>
    <cellStyle name="Normal 32 3 6 12" xfId="25675"/>
    <cellStyle name="Normal 32 3 6 12 2" xfId="25676"/>
    <cellStyle name="Normal 32 3 6 12 2 2" xfId="25677"/>
    <cellStyle name="Normal 32 3 6 12 2 2 2" xfId="25678"/>
    <cellStyle name="Normal 32 3 6 12 2 3" xfId="25679"/>
    <cellStyle name="Normal 32 3 6 12 3" xfId="25680"/>
    <cellStyle name="Normal 32 3 6 12 3 2" xfId="25681"/>
    <cellStyle name="Normal 32 3 6 12 4" xfId="25682"/>
    <cellStyle name="Normal 32 3 6 12 5" xfId="25683"/>
    <cellStyle name="Normal 32 3 6 12 6" xfId="25684"/>
    <cellStyle name="Normal 32 3 6 12 7" xfId="25685"/>
    <cellStyle name="Normal 32 3 6 13" xfId="25686"/>
    <cellStyle name="Normal 32 3 6 13 2" xfId="25687"/>
    <cellStyle name="Normal 32 3 6 13 2 2" xfId="25688"/>
    <cellStyle name="Normal 32 3 6 13 3" xfId="25689"/>
    <cellStyle name="Normal 32 3 6 14" xfId="25690"/>
    <cellStyle name="Normal 32 3 6 14 2" xfId="25691"/>
    <cellStyle name="Normal 32 3 6 15" xfId="25692"/>
    <cellStyle name="Normal 32 3 6 16" xfId="25693"/>
    <cellStyle name="Normal 32 3 6 17" xfId="25694"/>
    <cellStyle name="Normal 32 3 6 18" xfId="25695"/>
    <cellStyle name="Normal 32 3 6 2" xfId="25696"/>
    <cellStyle name="Normal 32 3 6 2 2" xfId="25697"/>
    <cellStyle name="Normal 32 3 6 2 2 2" xfId="25698"/>
    <cellStyle name="Normal 32 3 6 2 2 2 2" xfId="25699"/>
    <cellStyle name="Normal 32 3 6 2 2 3" xfId="25700"/>
    <cellStyle name="Normal 32 3 6 2 3" xfId="25701"/>
    <cellStyle name="Normal 32 3 6 2 3 2" xfId="25702"/>
    <cellStyle name="Normal 32 3 6 2 4" xfId="25703"/>
    <cellStyle name="Normal 32 3 6 2 5" xfId="25704"/>
    <cellStyle name="Normal 32 3 6 2 6" xfId="25705"/>
    <cellStyle name="Normal 32 3 6 2 7" xfId="25706"/>
    <cellStyle name="Normal 32 3 6 3" xfId="25707"/>
    <cellStyle name="Normal 32 3 6 3 2" xfId="25708"/>
    <cellStyle name="Normal 32 3 6 3 2 2" xfId="25709"/>
    <cellStyle name="Normal 32 3 6 3 2 2 2" xfId="25710"/>
    <cellStyle name="Normal 32 3 6 3 2 3" xfId="25711"/>
    <cellStyle name="Normal 32 3 6 3 3" xfId="25712"/>
    <cellStyle name="Normal 32 3 6 3 3 2" xfId="25713"/>
    <cellStyle name="Normal 32 3 6 3 4" xfId="25714"/>
    <cellStyle name="Normal 32 3 6 3 5" xfId="25715"/>
    <cellStyle name="Normal 32 3 6 3 6" xfId="25716"/>
    <cellStyle name="Normal 32 3 6 3 7" xfId="25717"/>
    <cellStyle name="Normal 32 3 6 4" xfId="25718"/>
    <cellStyle name="Normal 32 3 6 4 2" xfId="25719"/>
    <cellStyle name="Normal 32 3 6 4 2 2" xfId="25720"/>
    <cellStyle name="Normal 32 3 6 4 2 2 2" xfId="25721"/>
    <cellStyle name="Normal 32 3 6 4 2 3" xfId="25722"/>
    <cellStyle name="Normal 32 3 6 4 3" xfId="25723"/>
    <cellStyle name="Normal 32 3 6 4 3 2" xfId="25724"/>
    <cellStyle name="Normal 32 3 6 4 4" xfId="25725"/>
    <cellStyle name="Normal 32 3 6 4 5" xfId="25726"/>
    <cellStyle name="Normal 32 3 6 4 6" xfId="25727"/>
    <cellStyle name="Normal 32 3 6 4 7" xfId="25728"/>
    <cellStyle name="Normal 32 3 6 5" xfId="25729"/>
    <cellStyle name="Normal 32 3 6 5 2" xfId="25730"/>
    <cellStyle name="Normal 32 3 6 5 2 2" xfId="25731"/>
    <cellStyle name="Normal 32 3 6 5 2 2 2" xfId="25732"/>
    <cellStyle name="Normal 32 3 6 5 2 3" xfId="25733"/>
    <cellStyle name="Normal 32 3 6 5 3" xfId="25734"/>
    <cellStyle name="Normal 32 3 6 5 3 2" xfId="25735"/>
    <cellStyle name="Normal 32 3 6 5 4" xfId="25736"/>
    <cellStyle name="Normal 32 3 6 5 5" xfId="25737"/>
    <cellStyle name="Normal 32 3 6 5 6" xfId="25738"/>
    <cellStyle name="Normal 32 3 6 5 7" xfId="25739"/>
    <cellStyle name="Normal 32 3 6 6" xfId="25740"/>
    <cellStyle name="Normal 32 3 6 6 2" xfId="25741"/>
    <cellStyle name="Normal 32 3 6 6 2 2" xfId="25742"/>
    <cellStyle name="Normal 32 3 6 6 2 2 2" xfId="25743"/>
    <cellStyle name="Normal 32 3 6 6 2 3" xfId="25744"/>
    <cellStyle name="Normal 32 3 6 6 3" xfId="25745"/>
    <cellStyle name="Normal 32 3 6 6 3 2" xfId="25746"/>
    <cellStyle name="Normal 32 3 6 6 4" xfId="25747"/>
    <cellStyle name="Normal 32 3 6 6 5" xfId="25748"/>
    <cellStyle name="Normal 32 3 6 6 6" xfId="25749"/>
    <cellStyle name="Normal 32 3 6 6 7" xfId="25750"/>
    <cellStyle name="Normal 32 3 6 7" xfId="25751"/>
    <cellStyle name="Normal 32 3 6 7 2" xfId="25752"/>
    <cellStyle name="Normal 32 3 6 7 2 2" xfId="25753"/>
    <cellStyle name="Normal 32 3 6 7 2 2 2" xfId="25754"/>
    <cellStyle name="Normal 32 3 6 7 2 3" xfId="25755"/>
    <cellStyle name="Normal 32 3 6 7 3" xfId="25756"/>
    <cellStyle name="Normal 32 3 6 7 3 2" xfId="25757"/>
    <cellStyle name="Normal 32 3 6 7 4" xfId="25758"/>
    <cellStyle name="Normal 32 3 6 7 5" xfId="25759"/>
    <cellStyle name="Normal 32 3 6 7 6" xfId="25760"/>
    <cellStyle name="Normal 32 3 6 7 7" xfId="25761"/>
    <cellStyle name="Normal 32 3 6 8" xfId="25762"/>
    <cellStyle name="Normal 32 3 6 8 2" xfId="25763"/>
    <cellStyle name="Normal 32 3 6 8 2 2" xfId="25764"/>
    <cellStyle name="Normal 32 3 6 8 2 2 2" xfId="25765"/>
    <cellStyle name="Normal 32 3 6 8 2 3" xfId="25766"/>
    <cellStyle name="Normal 32 3 6 8 3" xfId="25767"/>
    <cellStyle name="Normal 32 3 6 8 3 2" xfId="25768"/>
    <cellStyle name="Normal 32 3 6 8 4" xfId="25769"/>
    <cellStyle name="Normal 32 3 6 8 5" xfId="25770"/>
    <cellStyle name="Normal 32 3 6 8 6" xfId="25771"/>
    <cellStyle name="Normal 32 3 6 8 7" xfId="25772"/>
    <cellStyle name="Normal 32 3 6 9" xfId="25773"/>
    <cellStyle name="Normal 32 3 6 9 2" xfId="25774"/>
    <cellStyle name="Normal 32 3 6 9 2 2" xfId="25775"/>
    <cellStyle name="Normal 32 3 6 9 2 2 2" xfId="25776"/>
    <cellStyle name="Normal 32 3 6 9 2 3" xfId="25777"/>
    <cellStyle name="Normal 32 3 6 9 3" xfId="25778"/>
    <cellStyle name="Normal 32 3 6 9 3 2" xfId="25779"/>
    <cellStyle name="Normal 32 3 6 9 4" xfId="25780"/>
    <cellStyle name="Normal 32 3 6 9 5" xfId="25781"/>
    <cellStyle name="Normal 32 3 6 9 6" xfId="25782"/>
    <cellStyle name="Normal 32 3 6 9 7" xfId="25783"/>
    <cellStyle name="Normal 32 3 60" xfId="25784"/>
    <cellStyle name="Normal 32 3 60 2" xfId="25785"/>
    <cellStyle name="Normal 32 3 60 2 2" xfId="25786"/>
    <cellStyle name="Normal 32 3 60 2 2 2" xfId="25787"/>
    <cellStyle name="Normal 32 3 60 2 3" xfId="25788"/>
    <cellStyle name="Normal 32 3 60 3" xfId="25789"/>
    <cellStyle name="Normal 32 3 60 3 2" xfId="25790"/>
    <cellStyle name="Normal 32 3 60 4" xfId="25791"/>
    <cellStyle name="Normal 32 3 60 5" xfId="25792"/>
    <cellStyle name="Normal 32 3 60 6" xfId="25793"/>
    <cellStyle name="Normal 32 3 60 7" xfId="25794"/>
    <cellStyle name="Normal 32 3 61" xfId="25795"/>
    <cellStyle name="Normal 32 3 61 2" xfId="25796"/>
    <cellStyle name="Normal 32 3 61 2 2" xfId="25797"/>
    <cellStyle name="Normal 32 3 61 2 2 2" xfId="25798"/>
    <cellStyle name="Normal 32 3 61 2 3" xfId="25799"/>
    <cellStyle name="Normal 32 3 61 3" xfId="25800"/>
    <cellStyle name="Normal 32 3 61 3 2" xfId="25801"/>
    <cellStyle name="Normal 32 3 61 4" xfId="25802"/>
    <cellStyle name="Normal 32 3 61 5" xfId="25803"/>
    <cellStyle name="Normal 32 3 61 6" xfId="25804"/>
    <cellStyle name="Normal 32 3 61 7" xfId="25805"/>
    <cellStyle name="Normal 32 3 62" xfId="25806"/>
    <cellStyle name="Normal 32 3 62 2" xfId="25807"/>
    <cellStyle name="Normal 32 3 62 2 2" xfId="25808"/>
    <cellStyle name="Normal 32 3 62 2 2 2" xfId="25809"/>
    <cellStyle name="Normal 32 3 62 2 3" xfId="25810"/>
    <cellStyle name="Normal 32 3 62 3" xfId="25811"/>
    <cellStyle name="Normal 32 3 62 3 2" xfId="25812"/>
    <cellStyle name="Normal 32 3 62 4" xfId="25813"/>
    <cellStyle name="Normal 32 3 62 5" xfId="25814"/>
    <cellStyle name="Normal 32 3 62 6" xfId="25815"/>
    <cellStyle name="Normal 32 3 62 7" xfId="25816"/>
    <cellStyle name="Normal 32 3 63" xfId="25817"/>
    <cellStyle name="Normal 32 3 63 2" xfId="25818"/>
    <cellStyle name="Normal 32 3 63 2 2" xfId="25819"/>
    <cellStyle name="Normal 32 3 63 2 2 2" xfId="25820"/>
    <cellStyle name="Normal 32 3 63 2 3" xfId="25821"/>
    <cellStyle name="Normal 32 3 63 3" xfId="25822"/>
    <cellStyle name="Normal 32 3 63 3 2" xfId="25823"/>
    <cellStyle name="Normal 32 3 63 4" xfId="25824"/>
    <cellStyle name="Normal 32 3 63 5" xfId="25825"/>
    <cellStyle name="Normal 32 3 63 6" xfId="25826"/>
    <cellStyle name="Normal 32 3 63 7" xfId="25827"/>
    <cellStyle name="Normal 32 3 64" xfId="25828"/>
    <cellStyle name="Normal 32 3 64 2" xfId="25829"/>
    <cellStyle name="Normal 32 3 64 2 2" xfId="25830"/>
    <cellStyle name="Normal 32 3 64 2 2 2" xfId="25831"/>
    <cellStyle name="Normal 32 3 64 2 3" xfId="25832"/>
    <cellStyle name="Normal 32 3 64 3" xfId="25833"/>
    <cellStyle name="Normal 32 3 64 3 2" xfId="25834"/>
    <cellStyle name="Normal 32 3 64 4" xfId="25835"/>
    <cellStyle name="Normal 32 3 64 5" xfId="25836"/>
    <cellStyle name="Normal 32 3 64 6" xfId="25837"/>
    <cellStyle name="Normal 32 3 64 7" xfId="25838"/>
    <cellStyle name="Normal 32 3 65" xfId="25839"/>
    <cellStyle name="Normal 32 3 65 2" xfId="25840"/>
    <cellStyle name="Normal 32 3 65 2 2" xfId="25841"/>
    <cellStyle name="Normal 32 3 65 2 2 2" xfId="25842"/>
    <cellStyle name="Normal 32 3 65 2 3" xfId="25843"/>
    <cellStyle name="Normal 32 3 65 3" xfId="25844"/>
    <cellStyle name="Normal 32 3 65 3 2" xfId="25845"/>
    <cellStyle name="Normal 32 3 65 4" xfId="25846"/>
    <cellStyle name="Normal 32 3 65 5" xfId="25847"/>
    <cellStyle name="Normal 32 3 65 6" xfId="25848"/>
    <cellStyle name="Normal 32 3 65 7" xfId="25849"/>
    <cellStyle name="Normal 32 3 66" xfId="25850"/>
    <cellStyle name="Normal 32 3 66 2" xfId="25851"/>
    <cellStyle name="Normal 32 3 66 2 2" xfId="25852"/>
    <cellStyle name="Normal 32 3 66 2 2 2" xfId="25853"/>
    <cellStyle name="Normal 32 3 66 2 3" xfId="25854"/>
    <cellStyle name="Normal 32 3 66 3" xfId="25855"/>
    <cellStyle name="Normal 32 3 66 3 2" xfId="25856"/>
    <cellStyle name="Normal 32 3 66 4" xfId="25857"/>
    <cellStyle name="Normal 32 3 66 5" xfId="25858"/>
    <cellStyle name="Normal 32 3 66 6" xfId="25859"/>
    <cellStyle name="Normal 32 3 66 7" xfId="25860"/>
    <cellStyle name="Normal 32 3 67" xfId="25861"/>
    <cellStyle name="Normal 32 3 67 2" xfId="25862"/>
    <cellStyle name="Normal 32 3 67 2 2" xfId="25863"/>
    <cellStyle name="Normal 32 3 67 2 2 2" xfId="25864"/>
    <cellStyle name="Normal 32 3 67 2 3" xfId="25865"/>
    <cellStyle name="Normal 32 3 67 3" xfId="25866"/>
    <cellStyle name="Normal 32 3 67 3 2" xfId="25867"/>
    <cellStyle name="Normal 32 3 67 4" xfId="25868"/>
    <cellStyle name="Normal 32 3 67 5" xfId="25869"/>
    <cellStyle name="Normal 32 3 67 6" xfId="25870"/>
    <cellStyle name="Normal 32 3 67 7" xfId="25871"/>
    <cellStyle name="Normal 32 3 68" xfId="25872"/>
    <cellStyle name="Normal 32 3 68 2" xfId="25873"/>
    <cellStyle name="Normal 32 3 68 2 2" xfId="25874"/>
    <cellStyle name="Normal 32 3 68 2 2 2" xfId="25875"/>
    <cellStyle name="Normal 32 3 68 2 3" xfId="25876"/>
    <cellStyle name="Normal 32 3 68 3" xfId="25877"/>
    <cellStyle name="Normal 32 3 68 3 2" xfId="25878"/>
    <cellStyle name="Normal 32 3 68 4" xfId="25879"/>
    <cellStyle name="Normal 32 3 68 5" xfId="25880"/>
    <cellStyle name="Normal 32 3 68 6" xfId="25881"/>
    <cellStyle name="Normal 32 3 68 7" xfId="25882"/>
    <cellStyle name="Normal 32 3 69" xfId="25883"/>
    <cellStyle name="Normal 32 3 69 2" xfId="25884"/>
    <cellStyle name="Normal 32 3 69 2 2" xfId="25885"/>
    <cellStyle name="Normal 32 3 69 2 2 2" xfId="25886"/>
    <cellStyle name="Normal 32 3 69 2 3" xfId="25887"/>
    <cellStyle name="Normal 32 3 69 3" xfId="25888"/>
    <cellStyle name="Normal 32 3 69 3 2" xfId="25889"/>
    <cellStyle name="Normal 32 3 69 4" xfId="25890"/>
    <cellStyle name="Normal 32 3 69 5" xfId="25891"/>
    <cellStyle name="Normal 32 3 69 6" xfId="25892"/>
    <cellStyle name="Normal 32 3 69 7" xfId="25893"/>
    <cellStyle name="Normal 32 3 7" xfId="25894"/>
    <cellStyle name="Normal 32 3 7 10" xfId="25895"/>
    <cellStyle name="Normal 32 3 7 10 2" xfId="25896"/>
    <cellStyle name="Normal 32 3 7 10 2 2" xfId="25897"/>
    <cellStyle name="Normal 32 3 7 10 2 2 2" xfId="25898"/>
    <cellStyle name="Normal 32 3 7 10 2 3" xfId="25899"/>
    <cellStyle name="Normal 32 3 7 10 3" xfId="25900"/>
    <cellStyle name="Normal 32 3 7 10 3 2" xfId="25901"/>
    <cellStyle name="Normal 32 3 7 10 4" xfId="25902"/>
    <cellStyle name="Normal 32 3 7 10 5" xfId="25903"/>
    <cellStyle name="Normal 32 3 7 10 6" xfId="25904"/>
    <cellStyle name="Normal 32 3 7 10 7" xfId="25905"/>
    <cellStyle name="Normal 32 3 7 11" xfId="25906"/>
    <cellStyle name="Normal 32 3 7 11 2" xfId="25907"/>
    <cellStyle name="Normal 32 3 7 11 2 2" xfId="25908"/>
    <cellStyle name="Normal 32 3 7 11 2 2 2" xfId="25909"/>
    <cellStyle name="Normal 32 3 7 11 2 3" xfId="25910"/>
    <cellStyle name="Normal 32 3 7 11 3" xfId="25911"/>
    <cellStyle name="Normal 32 3 7 11 3 2" xfId="25912"/>
    <cellStyle name="Normal 32 3 7 11 4" xfId="25913"/>
    <cellStyle name="Normal 32 3 7 11 5" xfId="25914"/>
    <cellStyle name="Normal 32 3 7 11 6" xfId="25915"/>
    <cellStyle name="Normal 32 3 7 11 7" xfId="25916"/>
    <cellStyle name="Normal 32 3 7 12" xfId="25917"/>
    <cellStyle name="Normal 32 3 7 12 2" xfId="25918"/>
    <cellStyle name="Normal 32 3 7 12 2 2" xfId="25919"/>
    <cellStyle name="Normal 32 3 7 12 2 2 2" xfId="25920"/>
    <cellStyle name="Normal 32 3 7 12 2 3" xfId="25921"/>
    <cellStyle name="Normal 32 3 7 12 3" xfId="25922"/>
    <cellStyle name="Normal 32 3 7 12 3 2" xfId="25923"/>
    <cellStyle name="Normal 32 3 7 12 4" xfId="25924"/>
    <cellStyle name="Normal 32 3 7 12 5" xfId="25925"/>
    <cellStyle name="Normal 32 3 7 12 6" xfId="25926"/>
    <cellStyle name="Normal 32 3 7 12 7" xfId="25927"/>
    <cellStyle name="Normal 32 3 7 13" xfId="25928"/>
    <cellStyle name="Normal 32 3 7 13 2" xfId="25929"/>
    <cellStyle name="Normal 32 3 7 13 2 2" xfId="25930"/>
    <cellStyle name="Normal 32 3 7 13 3" xfId="25931"/>
    <cellStyle name="Normal 32 3 7 14" xfId="25932"/>
    <cellStyle name="Normal 32 3 7 14 2" xfId="25933"/>
    <cellStyle name="Normal 32 3 7 15" xfId="25934"/>
    <cellStyle name="Normal 32 3 7 16" xfId="25935"/>
    <cellStyle name="Normal 32 3 7 17" xfId="25936"/>
    <cellStyle name="Normal 32 3 7 18" xfId="25937"/>
    <cellStyle name="Normal 32 3 7 2" xfId="25938"/>
    <cellStyle name="Normal 32 3 7 2 2" xfId="25939"/>
    <cellStyle name="Normal 32 3 7 2 2 2" xfId="25940"/>
    <cellStyle name="Normal 32 3 7 2 2 2 2" xfId="25941"/>
    <cellStyle name="Normal 32 3 7 2 2 3" xfId="25942"/>
    <cellStyle name="Normal 32 3 7 2 3" xfId="25943"/>
    <cellStyle name="Normal 32 3 7 2 3 2" xfId="25944"/>
    <cellStyle name="Normal 32 3 7 2 4" xfId="25945"/>
    <cellStyle name="Normal 32 3 7 2 5" xfId="25946"/>
    <cellStyle name="Normal 32 3 7 2 6" xfId="25947"/>
    <cellStyle name="Normal 32 3 7 2 7" xfId="25948"/>
    <cellStyle name="Normal 32 3 7 3" xfId="25949"/>
    <cellStyle name="Normal 32 3 7 3 2" xfId="25950"/>
    <cellStyle name="Normal 32 3 7 3 2 2" xfId="25951"/>
    <cellStyle name="Normal 32 3 7 3 2 2 2" xfId="25952"/>
    <cellStyle name="Normal 32 3 7 3 2 3" xfId="25953"/>
    <cellStyle name="Normal 32 3 7 3 3" xfId="25954"/>
    <cellStyle name="Normal 32 3 7 3 3 2" xfId="25955"/>
    <cellStyle name="Normal 32 3 7 3 4" xfId="25956"/>
    <cellStyle name="Normal 32 3 7 3 5" xfId="25957"/>
    <cellStyle name="Normal 32 3 7 3 6" xfId="25958"/>
    <cellStyle name="Normal 32 3 7 3 7" xfId="25959"/>
    <cellStyle name="Normal 32 3 7 4" xfId="25960"/>
    <cellStyle name="Normal 32 3 7 4 2" xfId="25961"/>
    <cellStyle name="Normal 32 3 7 4 2 2" xfId="25962"/>
    <cellStyle name="Normal 32 3 7 4 2 2 2" xfId="25963"/>
    <cellStyle name="Normal 32 3 7 4 2 3" xfId="25964"/>
    <cellStyle name="Normal 32 3 7 4 3" xfId="25965"/>
    <cellStyle name="Normal 32 3 7 4 3 2" xfId="25966"/>
    <cellStyle name="Normal 32 3 7 4 4" xfId="25967"/>
    <cellStyle name="Normal 32 3 7 4 5" xfId="25968"/>
    <cellStyle name="Normal 32 3 7 4 6" xfId="25969"/>
    <cellStyle name="Normal 32 3 7 4 7" xfId="25970"/>
    <cellStyle name="Normal 32 3 7 5" xfId="25971"/>
    <cellStyle name="Normal 32 3 7 5 2" xfId="25972"/>
    <cellStyle name="Normal 32 3 7 5 2 2" xfId="25973"/>
    <cellStyle name="Normal 32 3 7 5 2 2 2" xfId="25974"/>
    <cellStyle name="Normal 32 3 7 5 2 3" xfId="25975"/>
    <cellStyle name="Normal 32 3 7 5 3" xfId="25976"/>
    <cellStyle name="Normal 32 3 7 5 3 2" xfId="25977"/>
    <cellStyle name="Normal 32 3 7 5 4" xfId="25978"/>
    <cellStyle name="Normal 32 3 7 5 5" xfId="25979"/>
    <cellStyle name="Normal 32 3 7 5 6" xfId="25980"/>
    <cellStyle name="Normal 32 3 7 5 7" xfId="25981"/>
    <cellStyle name="Normal 32 3 7 6" xfId="25982"/>
    <cellStyle name="Normal 32 3 7 6 2" xfId="25983"/>
    <cellStyle name="Normal 32 3 7 6 2 2" xfId="25984"/>
    <cellStyle name="Normal 32 3 7 6 2 2 2" xfId="25985"/>
    <cellStyle name="Normal 32 3 7 6 2 3" xfId="25986"/>
    <cellStyle name="Normal 32 3 7 6 3" xfId="25987"/>
    <cellStyle name="Normal 32 3 7 6 3 2" xfId="25988"/>
    <cellStyle name="Normal 32 3 7 6 4" xfId="25989"/>
    <cellStyle name="Normal 32 3 7 6 5" xfId="25990"/>
    <cellStyle name="Normal 32 3 7 6 6" xfId="25991"/>
    <cellStyle name="Normal 32 3 7 6 7" xfId="25992"/>
    <cellStyle name="Normal 32 3 7 7" xfId="25993"/>
    <cellStyle name="Normal 32 3 7 7 2" xfId="25994"/>
    <cellStyle name="Normal 32 3 7 7 2 2" xfId="25995"/>
    <cellStyle name="Normal 32 3 7 7 2 2 2" xfId="25996"/>
    <cellStyle name="Normal 32 3 7 7 2 3" xfId="25997"/>
    <cellStyle name="Normal 32 3 7 7 3" xfId="25998"/>
    <cellStyle name="Normal 32 3 7 7 3 2" xfId="25999"/>
    <cellStyle name="Normal 32 3 7 7 4" xfId="26000"/>
    <cellStyle name="Normal 32 3 7 7 5" xfId="26001"/>
    <cellStyle name="Normal 32 3 7 7 6" xfId="26002"/>
    <cellStyle name="Normal 32 3 7 7 7" xfId="26003"/>
    <cellStyle name="Normal 32 3 7 8" xfId="26004"/>
    <cellStyle name="Normal 32 3 7 8 2" xfId="26005"/>
    <cellStyle name="Normal 32 3 7 8 2 2" xfId="26006"/>
    <cellStyle name="Normal 32 3 7 8 2 2 2" xfId="26007"/>
    <cellStyle name="Normal 32 3 7 8 2 3" xfId="26008"/>
    <cellStyle name="Normal 32 3 7 8 3" xfId="26009"/>
    <cellStyle name="Normal 32 3 7 8 3 2" xfId="26010"/>
    <cellStyle name="Normal 32 3 7 8 4" xfId="26011"/>
    <cellStyle name="Normal 32 3 7 8 5" xfId="26012"/>
    <cellStyle name="Normal 32 3 7 8 6" xfId="26013"/>
    <cellStyle name="Normal 32 3 7 8 7" xfId="26014"/>
    <cellStyle name="Normal 32 3 7 9" xfId="26015"/>
    <cellStyle name="Normal 32 3 7 9 2" xfId="26016"/>
    <cellStyle name="Normal 32 3 7 9 2 2" xfId="26017"/>
    <cellStyle name="Normal 32 3 7 9 2 2 2" xfId="26018"/>
    <cellStyle name="Normal 32 3 7 9 2 3" xfId="26019"/>
    <cellStyle name="Normal 32 3 7 9 3" xfId="26020"/>
    <cellStyle name="Normal 32 3 7 9 3 2" xfId="26021"/>
    <cellStyle name="Normal 32 3 7 9 4" xfId="26022"/>
    <cellStyle name="Normal 32 3 7 9 5" xfId="26023"/>
    <cellStyle name="Normal 32 3 7 9 6" xfId="26024"/>
    <cellStyle name="Normal 32 3 7 9 7" xfId="26025"/>
    <cellStyle name="Normal 32 3 70" xfId="26026"/>
    <cellStyle name="Normal 32 3 70 2" xfId="26027"/>
    <cellStyle name="Normal 32 3 70 2 2" xfId="26028"/>
    <cellStyle name="Normal 32 3 70 2 2 2" xfId="26029"/>
    <cellStyle name="Normal 32 3 70 2 3" xfId="26030"/>
    <cellStyle name="Normal 32 3 70 3" xfId="26031"/>
    <cellStyle name="Normal 32 3 70 3 2" xfId="26032"/>
    <cellStyle name="Normal 32 3 70 4" xfId="26033"/>
    <cellStyle name="Normal 32 3 70 5" xfId="26034"/>
    <cellStyle name="Normal 32 3 70 6" xfId="26035"/>
    <cellStyle name="Normal 32 3 70 7" xfId="26036"/>
    <cellStyle name="Normal 32 3 71" xfId="26037"/>
    <cellStyle name="Normal 32 3 71 2" xfId="26038"/>
    <cellStyle name="Normal 32 3 71 2 2" xfId="26039"/>
    <cellStyle name="Normal 32 3 71 2 2 2" xfId="26040"/>
    <cellStyle name="Normal 32 3 71 2 3" xfId="26041"/>
    <cellStyle name="Normal 32 3 71 3" xfId="26042"/>
    <cellStyle name="Normal 32 3 71 3 2" xfId="26043"/>
    <cellStyle name="Normal 32 3 71 4" xfId="26044"/>
    <cellStyle name="Normal 32 3 71 5" xfId="26045"/>
    <cellStyle name="Normal 32 3 71 6" xfId="26046"/>
    <cellStyle name="Normal 32 3 71 7" xfId="26047"/>
    <cellStyle name="Normal 32 3 72" xfId="26048"/>
    <cellStyle name="Normal 32 3 72 2" xfId="26049"/>
    <cellStyle name="Normal 32 3 72 2 2" xfId="26050"/>
    <cellStyle name="Normal 32 3 72 2 2 2" xfId="26051"/>
    <cellStyle name="Normal 32 3 72 2 3" xfId="26052"/>
    <cellStyle name="Normal 32 3 72 3" xfId="26053"/>
    <cellStyle name="Normal 32 3 72 3 2" xfId="26054"/>
    <cellStyle name="Normal 32 3 72 4" xfId="26055"/>
    <cellStyle name="Normal 32 3 72 5" xfId="26056"/>
    <cellStyle name="Normal 32 3 72 6" xfId="26057"/>
    <cellStyle name="Normal 32 3 72 7" xfId="26058"/>
    <cellStyle name="Normal 32 3 73" xfId="26059"/>
    <cellStyle name="Normal 32 3 73 2" xfId="26060"/>
    <cellStyle name="Normal 32 3 73 2 2" xfId="26061"/>
    <cellStyle name="Normal 32 3 73 2 2 2" xfId="26062"/>
    <cellStyle name="Normal 32 3 73 2 3" xfId="26063"/>
    <cellStyle name="Normal 32 3 73 3" xfId="26064"/>
    <cellStyle name="Normal 32 3 73 3 2" xfId="26065"/>
    <cellStyle name="Normal 32 3 73 4" xfId="26066"/>
    <cellStyle name="Normal 32 3 73 5" xfId="26067"/>
    <cellStyle name="Normal 32 3 73 6" xfId="26068"/>
    <cellStyle name="Normal 32 3 73 7" xfId="26069"/>
    <cellStyle name="Normal 32 3 74" xfId="26070"/>
    <cellStyle name="Normal 32 3 74 2" xfId="26071"/>
    <cellStyle name="Normal 32 3 74 2 2" xfId="26072"/>
    <cellStyle name="Normal 32 3 74 2 2 2" xfId="26073"/>
    <cellStyle name="Normal 32 3 74 2 3" xfId="26074"/>
    <cellStyle name="Normal 32 3 74 3" xfId="26075"/>
    <cellStyle name="Normal 32 3 74 3 2" xfId="26076"/>
    <cellStyle name="Normal 32 3 74 4" xfId="26077"/>
    <cellStyle name="Normal 32 3 74 5" xfId="26078"/>
    <cellStyle name="Normal 32 3 74 6" xfId="26079"/>
    <cellStyle name="Normal 32 3 74 7" xfId="26080"/>
    <cellStyle name="Normal 32 3 75" xfId="26081"/>
    <cellStyle name="Normal 32 3 75 2" xfId="26082"/>
    <cellStyle name="Normal 32 3 75 2 2" xfId="26083"/>
    <cellStyle name="Normal 32 3 75 2 2 2" xfId="26084"/>
    <cellStyle name="Normal 32 3 75 2 3" xfId="26085"/>
    <cellStyle name="Normal 32 3 75 3" xfId="26086"/>
    <cellStyle name="Normal 32 3 75 3 2" xfId="26087"/>
    <cellStyle name="Normal 32 3 75 4" xfId="26088"/>
    <cellStyle name="Normal 32 3 75 5" xfId="26089"/>
    <cellStyle name="Normal 32 3 75 6" xfId="26090"/>
    <cellStyle name="Normal 32 3 75 7" xfId="26091"/>
    <cellStyle name="Normal 32 3 76" xfId="26092"/>
    <cellStyle name="Normal 32 3 76 2" xfId="26093"/>
    <cellStyle name="Normal 32 3 76 2 2" xfId="26094"/>
    <cellStyle name="Normal 32 3 76 2 2 2" xfId="26095"/>
    <cellStyle name="Normal 32 3 76 2 3" xfId="26096"/>
    <cellStyle name="Normal 32 3 76 3" xfId="26097"/>
    <cellStyle name="Normal 32 3 76 3 2" xfId="26098"/>
    <cellStyle name="Normal 32 3 76 4" xfId="26099"/>
    <cellStyle name="Normal 32 3 76 5" xfId="26100"/>
    <cellStyle name="Normal 32 3 76 6" xfId="26101"/>
    <cellStyle name="Normal 32 3 76 7" xfId="26102"/>
    <cellStyle name="Normal 32 3 77" xfId="26103"/>
    <cellStyle name="Normal 32 3 77 2" xfId="26104"/>
    <cellStyle name="Normal 32 3 77 2 2" xfId="26105"/>
    <cellStyle name="Normal 32 3 77 2 2 2" xfId="26106"/>
    <cellStyle name="Normal 32 3 77 2 3" xfId="26107"/>
    <cellStyle name="Normal 32 3 77 3" xfId="26108"/>
    <cellStyle name="Normal 32 3 77 3 2" xfId="26109"/>
    <cellStyle name="Normal 32 3 77 4" xfId="26110"/>
    <cellStyle name="Normal 32 3 77 5" xfId="26111"/>
    <cellStyle name="Normal 32 3 77 6" xfId="26112"/>
    <cellStyle name="Normal 32 3 77 7" xfId="26113"/>
    <cellStyle name="Normal 32 3 78" xfId="26114"/>
    <cellStyle name="Normal 32 3 78 2" xfId="26115"/>
    <cellStyle name="Normal 32 3 78 2 2" xfId="26116"/>
    <cellStyle name="Normal 32 3 78 2 2 2" xfId="26117"/>
    <cellStyle name="Normal 32 3 78 2 3" xfId="26118"/>
    <cellStyle name="Normal 32 3 78 3" xfId="26119"/>
    <cellStyle name="Normal 32 3 78 3 2" xfId="26120"/>
    <cellStyle name="Normal 32 3 78 4" xfId="26121"/>
    <cellStyle name="Normal 32 3 78 5" xfId="26122"/>
    <cellStyle name="Normal 32 3 78 6" xfId="26123"/>
    <cellStyle name="Normal 32 3 78 7" xfId="26124"/>
    <cellStyle name="Normal 32 3 79" xfId="26125"/>
    <cellStyle name="Normal 32 3 79 2" xfId="26126"/>
    <cellStyle name="Normal 32 3 79 2 2" xfId="26127"/>
    <cellStyle name="Normal 32 3 79 2 2 2" xfId="26128"/>
    <cellStyle name="Normal 32 3 79 2 3" xfId="26129"/>
    <cellStyle name="Normal 32 3 79 3" xfId="26130"/>
    <cellStyle name="Normal 32 3 79 3 2" xfId="26131"/>
    <cellStyle name="Normal 32 3 79 4" xfId="26132"/>
    <cellStyle name="Normal 32 3 79 5" xfId="26133"/>
    <cellStyle name="Normal 32 3 79 6" xfId="26134"/>
    <cellStyle name="Normal 32 3 79 7" xfId="26135"/>
    <cellStyle name="Normal 32 3 8" xfId="26136"/>
    <cellStyle name="Normal 32 3 8 10" xfId="26137"/>
    <cellStyle name="Normal 32 3 8 10 2" xfId="26138"/>
    <cellStyle name="Normal 32 3 8 10 2 2" xfId="26139"/>
    <cellStyle name="Normal 32 3 8 10 2 2 2" xfId="26140"/>
    <cellStyle name="Normal 32 3 8 10 2 3" xfId="26141"/>
    <cellStyle name="Normal 32 3 8 10 3" xfId="26142"/>
    <cellStyle name="Normal 32 3 8 10 3 2" xfId="26143"/>
    <cellStyle name="Normal 32 3 8 10 4" xfId="26144"/>
    <cellStyle name="Normal 32 3 8 10 5" xfId="26145"/>
    <cellStyle name="Normal 32 3 8 10 6" xfId="26146"/>
    <cellStyle name="Normal 32 3 8 10 7" xfId="26147"/>
    <cellStyle name="Normal 32 3 8 11" xfId="26148"/>
    <cellStyle name="Normal 32 3 8 11 2" xfId="26149"/>
    <cellStyle name="Normal 32 3 8 11 2 2" xfId="26150"/>
    <cellStyle name="Normal 32 3 8 11 2 2 2" xfId="26151"/>
    <cellStyle name="Normal 32 3 8 11 2 3" xfId="26152"/>
    <cellStyle name="Normal 32 3 8 11 3" xfId="26153"/>
    <cellStyle name="Normal 32 3 8 11 3 2" xfId="26154"/>
    <cellStyle name="Normal 32 3 8 11 4" xfId="26155"/>
    <cellStyle name="Normal 32 3 8 11 5" xfId="26156"/>
    <cellStyle name="Normal 32 3 8 11 6" xfId="26157"/>
    <cellStyle name="Normal 32 3 8 11 7" xfId="26158"/>
    <cellStyle name="Normal 32 3 8 12" xfId="26159"/>
    <cellStyle name="Normal 32 3 8 12 2" xfId="26160"/>
    <cellStyle name="Normal 32 3 8 12 2 2" xfId="26161"/>
    <cellStyle name="Normal 32 3 8 12 2 2 2" xfId="26162"/>
    <cellStyle name="Normal 32 3 8 12 2 3" xfId="26163"/>
    <cellStyle name="Normal 32 3 8 12 3" xfId="26164"/>
    <cellStyle name="Normal 32 3 8 12 3 2" xfId="26165"/>
    <cellStyle name="Normal 32 3 8 12 4" xfId="26166"/>
    <cellStyle name="Normal 32 3 8 12 5" xfId="26167"/>
    <cellStyle name="Normal 32 3 8 12 6" xfId="26168"/>
    <cellStyle name="Normal 32 3 8 12 7" xfId="26169"/>
    <cellStyle name="Normal 32 3 8 13" xfId="26170"/>
    <cellStyle name="Normal 32 3 8 13 2" xfId="26171"/>
    <cellStyle name="Normal 32 3 8 13 2 2" xfId="26172"/>
    <cellStyle name="Normal 32 3 8 13 3" xfId="26173"/>
    <cellStyle name="Normal 32 3 8 14" xfId="26174"/>
    <cellStyle name="Normal 32 3 8 14 2" xfId="26175"/>
    <cellStyle name="Normal 32 3 8 15" xfId="26176"/>
    <cellStyle name="Normal 32 3 8 16" xfId="26177"/>
    <cellStyle name="Normal 32 3 8 17" xfId="26178"/>
    <cellStyle name="Normal 32 3 8 18" xfId="26179"/>
    <cellStyle name="Normal 32 3 8 2" xfId="26180"/>
    <cellStyle name="Normal 32 3 8 2 2" xfId="26181"/>
    <cellStyle name="Normal 32 3 8 2 2 2" xfId="26182"/>
    <cellStyle name="Normal 32 3 8 2 2 2 2" xfId="26183"/>
    <cellStyle name="Normal 32 3 8 2 2 3" xfId="26184"/>
    <cellStyle name="Normal 32 3 8 2 3" xfId="26185"/>
    <cellStyle name="Normal 32 3 8 2 3 2" xfId="26186"/>
    <cellStyle name="Normal 32 3 8 2 4" xfId="26187"/>
    <cellStyle name="Normal 32 3 8 2 5" xfId="26188"/>
    <cellStyle name="Normal 32 3 8 2 6" xfId="26189"/>
    <cellStyle name="Normal 32 3 8 2 7" xfId="26190"/>
    <cellStyle name="Normal 32 3 8 3" xfId="26191"/>
    <cellStyle name="Normal 32 3 8 3 2" xfId="26192"/>
    <cellStyle name="Normal 32 3 8 3 2 2" xfId="26193"/>
    <cellStyle name="Normal 32 3 8 3 2 2 2" xfId="26194"/>
    <cellStyle name="Normal 32 3 8 3 2 3" xfId="26195"/>
    <cellStyle name="Normal 32 3 8 3 3" xfId="26196"/>
    <cellStyle name="Normal 32 3 8 3 3 2" xfId="26197"/>
    <cellStyle name="Normal 32 3 8 3 4" xfId="26198"/>
    <cellStyle name="Normal 32 3 8 3 5" xfId="26199"/>
    <cellStyle name="Normal 32 3 8 3 6" xfId="26200"/>
    <cellStyle name="Normal 32 3 8 3 7" xfId="26201"/>
    <cellStyle name="Normal 32 3 8 4" xfId="26202"/>
    <cellStyle name="Normal 32 3 8 4 2" xfId="26203"/>
    <cellStyle name="Normal 32 3 8 4 2 2" xfId="26204"/>
    <cellStyle name="Normal 32 3 8 4 2 2 2" xfId="26205"/>
    <cellStyle name="Normal 32 3 8 4 2 3" xfId="26206"/>
    <cellStyle name="Normal 32 3 8 4 3" xfId="26207"/>
    <cellStyle name="Normal 32 3 8 4 3 2" xfId="26208"/>
    <cellStyle name="Normal 32 3 8 4 4" xfId="26209"/>
    <cellStyle name="Normal 32 3 8 4 5" xfId="26210"/>
    <cellStyle name="Normal 32 3 8 4 6" xfId="26211"/>
    <cellStyle name="Normal 32 3 8 4 7" xfId="26212"/>
    <cellStyle name="Normal 32 3 8 5" xfId="26213"/>
    <cellStyle name="Normal 32 3 8 5 2" xfId="26214"/>
    <cellStyle name="Normal 32 3 8 5 2 2" xfId="26215"/>
    <cellStyle name="Normal 32 3 8 5 2 2 2" xfId="26216"/>
    <cellStyle name="Normal 32 3 8 5 2 3" xfId="26217"/>
    <cellStyle name="Normal 32 3 8 5 3" xfId="26218"/>
    <cellStyle name="Normal 32 3 8 5 3 2" xfId="26219"/>
    <cellStyle name="Normal 32 3 8 5 4" xfId="26220"/>
    <cellStyle name="Normal 32 3 8 5 5" xfId="26221"/>
    <cellStyle name="Normal 32 3 8 5 6" xfId="26222"/>
    <cellStyle name="Normal 32 3 8 5 7" xfId="26223"/>
    <cellStyle name="Normal 32 3 8 6" xfId="26224"/>
    <cellStyle name="Normal 32 3 8 6 2" xfId="26225"/>
    <cellStyle name="Normal 32 3 8 6 2 2" xfId="26226"/>
    <cellStyle name="Normal 32 3 8 6 2 2 2" xfId="26227"/>
    <cellStyle name="Normal 32 3 8 6 2 3" xfId="26228"/>
    <cellStyle name="Normal 32 3 8 6 3" xfId="26229"/>
    <cellStyle name="Normal 32 3 8 6 3 2" xfId="26230"/>
    <cellStyle name="Normal 32 3 8 6 4" xfId="26231"/>
    <cellStyle name="Normal 32 3 8 6 5" xfId="26232"/>
    <cellStyle name="Normal 32 3 8 6 6" xfId="26233"/>
    <cellStyle name="Normal 32 3 8 6 7" xfId="26234"/>
    <cellStyle name="Normal 32 3 8 7" xfId="26235"/>
    <cellStyle name="Normal 32 3 8 7 2" xfId="26236"/>
    <cellStyle name="Normal 32 3 8 7 2 2" xfId="26237"/>
    <cellStyle name="Normal 32 3 8 7 2 2 2" xfId="26238"/>
    <cellStyle name="Normal 32 3 8 7 2 3" xfId="26239"/>
    <cellStyle name="Normal 32 3 8 7 3" xfId="26240"/>
    <cellStyle name="Normal 32 3 8 7 3 2" xfId="26241"/>
    <cellStyle name="Normal 32 3 8 7 4" xfId="26242"/>
    <cellStyle name="Normal 32 3 8 7 5" xfId="26243"/>
    <cellStyle name="Normal 32 3 8 7 6" xfId="26244"/>
    <cellStyle name="Normal 32 3 8 7 7" xfId="26245"/>
    <cellStyle name="Normal 32 3 8 8" xfId="26246"/>
    <cellStyle name="Normal 32 3 8 8 2" xfId="26247"/>
    <cellStyle name="Normal 32 3 8 8 2 2" xfId="26248"/>
    <cellStyle name="Normal 32 3 8 8 2 2 2" xfId="26249"/>
    <cellStyle name="Normal 32 3 8 8 2 3" xfId="26250"/>
    <cellStyle name="Normal 32 3 8 8 3" xfId="26251"/>
    <cellStyle name="Normal 32 3 8 8 3 2" xfId="26252"/>
    <cellStyle name="Normal 32 3 8 8 4" xfId="26253"/>
    <cellStyle name="Normal 32 3 8 8 5" xfId="26254"/>
    <cellStyle name="Normal 32 3 8 8 6" xfId="26255"/>
    <cellStyle name="Normal 32 3 8 8 7" xfId="26256"/>
    <cellStyle name="Normal 32 3 8 9" xfId="26257"/>
    <cellStyle name="Normal 32 3 8 9 2" xfId="26258"/>
    <cellStyle name="Normal 32 3 8 9 2 2" xfId="26259"/>
    <cellStyle name="Normal 32 3 8 9 2 2 2" xfId="26260"/>
    <cellStyle name="Normal 32 3 8 9 2 3" xfId="26261"/>
    <cellStyle name="Normal 32 3 8 9 3" xfId="26262"/>
    <cellStyle name="Normal 32 3 8 9 3 2" xfId="26263"/>
    <cellStyle name="Normal 32 3 8 9 4" xfId="26264"/>
    <cellStyle name="Normal 32 3 8 9 5" xfId="26265"/>
    <cellStyle name="Normal 32 3 8 9 6" xfId="26266"/>
    <cellStyle name="Normal 32 3 8 9 7" xfId="26267"/>
    <cellStyle name="Normal 32 3 80" xfId="26268"/>
    <cellStyle name="Normal 32 3 80 2" xfId="26269"/>
    <cellStyle name="Normal 32 3 80 2 2" xfId="26270"/>
    <cellStyle name="Normal 32 3 80 2 2 2" xfId="26271"/>
    <cellStyle name="Normal 32 3 80 2 3" xfId="26272"/>
    <cellStyle name="Normal 32 3 80 3" xfId="26273"/>
    <cellStyle name="Normal 32 3 80 3 2" xfId="26274"/>
    <cellStyle name="Normal 32 3 80 4" xfId="26275"/>
    <cellStyle name="Normal 32 3 80 5" xfId="26276"/>
    <cellStyle name="Normal 32 3 80 6" xfId="26277"/>
    <cellStyle name="Normal 32 3 80 7" xfId="26278"/>
    <cellStyle name="Normal 32 3 81" xfId="26279"/>
    <cellStyle name="Normal 32 3 81 2" xfId="26280"/>
    <cellStyle name="Normal 32 3 81 2 2" xfId="26281"/>
    <cellStyle name="Normal 32 3 81 2 2 2" xfId="26282"/>
    <cellStyle name="Normal 32 3 81 2 3" xfId="26283"/>
    <cellStyle name="Normal 32 3 81 3" xfId="26284"/>
    <cellStyle name="Normal 32 3 81 3 2" xfId="26285"/>
    <cellStyle name="Normal 32 3 81 4" xfId="26286"/>
    <cellStyle name="Normal 32 3 81 5" xfId="26287"/>
    <cellStyle name="Normal 32 3 81 6" xfId="26288"/>
    <cellStyle name="Normal 32 3 81 7" xfId="26289"/>
    <cellStyle name="Normal 32 3 82" xfId="26290"/>
    <cellStyle name="Normal 32 3 82 2" xfId="26291"/>
    <cellStyle name="Normal 32 3 82 2 2" xfId="26292"/>
    <cellStyle name="Normal 32 3 82 2 2 2" xfId="26293"/>
    <cellStyle name="Normal 32 3 82 2 3" xfId="26294"/>
    <cellStyle name="Normal 32 3 82 3" xfId="26295"/>
    <cellStyle name="Normal 32 3 82 3 2" xfId="26296"/>
    <cellStyle name="Normal 32 3 82 4" xfId="26297"/>
    <cellStyle name="Normal 32 3 82 5" xfId="26298"/>
    <cellStyle name="Normal 32 3 82 6" xfId="26299"/>
    <cellStyle name="Normal 32 3 82 7" xfId="26300"/>
    <cellStyle name="Normal 32 3 83" xfId="26301"/>
    <cellStyle name="Normal 32 3 83 2" xfId="26302"/>
    <cellStyle name="Normal 32 3 83 2 2" xfId="26303"/>
    <cellStyle name="Normal 32 3 83 2 2 2" xfId="26304"/>
    <cellStyle name="Normal 32 3 83 2 3" xfId="26305"/>
    <cellStyle name="Normal 32 3 83 3" xfId="26306"/>
    <cellStyle name="Normal 32 3 83 3 2" xfId="26307"/>
    <cellStyle name="Normal 32 3 83 4" xfId="26308"/>
    <cellStyle name="Normal 32 3 83 5" xfId="26309"/>
    <cellStyle name="Normal 32 3 83 6" xfId="26310"/>
    <cellStyle name="Normal 32 3 83 7" xfId="26311"/>
    <cellStyle name="Normal 32 3 84" xfId="26312"/>
    <cellStyle name="Normal 32 3 84 2" xfId="26313"/>
    <cellStyle name="Normal 32 3 84 2 2" xfId="26314"/>
    <cellStyle name="Normal 32 3 84 2 2 2" xfId="26315"/>
    <cellStyle name="Normal 32 3 84 2 3" xfId="26316"/>
    <cellStyle name="Normal 32 3 84 3" xfId="26317"/>
    <cellStyle name="Normal 32 3 84 3 2" xfId="26318"/>
    <cellStyle name="Normal 32 3 84 4" xfId="26319"/>
    <cellStyle name="Normal 32 3 84 5" xfId="26320"/>
    <cellStyle name="Normal 32 3 84 6" xfId="26321"/>
    <cellStyle name="Normal 32 3 84 7" xfId="26322"/>
    <cellStyle name="Normal 32 3 85" xfId="26323"/>
    <cellStyle name="Normal 32 3 85 2" xfId="26324"/>
    <cellStyle name="Normal 32 3 85 2 2" xfId="26325"/>
    <cellStyle name="Normal 32 3 85 2 2 2" xfId="26326"/>
    <cellStyle name="Normal 32 3 85 2 3" xfId="26327"/>
    <cellStyle name="Normal 32 3 85 3" xfId="26328"/>
    <cellStyle name="Normal 32 3 85 3 2" xfId="26329"/>
    <cellStyle name="Normal 32 3 85 4" xfId="26330"/>
    <cellStyle name="Normal 32 3 85 5" xfId="26331"/>
    <cellStyle name="Normal 32 3 85 6" xfId="26332"/>
    <cellStyle name="Normal 32 3 85 7" xfId="26333"/>
    <cellStyle name="Normal 32 3 86" xfId="26334"/>
    <cellStyle name="Normal 32 3 86 2" xfId="26335"/>
    <cellStyle name="Normal 32 3 86 2 2" xfId="26336"/>
    <cellStyle name="Normal 32 3 86 2 2 2" xfId="26337"/>
    <cellStyle name="Normal 32 3 86 2 3" xfId="26338"/>
    <cellStyle name="Normal 32 3 86 3" xfId="26339"/>
    <cellStyle name="Normal 32 3 86 3 2" xfId="26340"/>
    <cellStyle name="Normal 32 3 86 4" xfId="26341"/>
    <cellStyle name="Normal 32 3 86 5" xfId="26342"/>
    <cellStyle name="Normal 32 3 86 6" xfId="26343"/>
    <cellStyle name="Normal 32 3 86 7" xfId="26344"/>
    <cellStyle name="Normal 32 3 87" xfId="26345"/>
    <cellStyle name="Normal 32 3 87 2" xfId="26346"/>
    <cellStyle name="Normal 32 3 87 2 2" xfId="26347"/>
    <cellStyle name="Normal 32 3 87 2 2 2" xfId="26348"/>
    <cellStyle name="Normal 32 3 87 2 3" xfId="26349"/>
    <cellStyle name="Normal 32 3 87 3" xfId="26350"/>
    <cellStyle name="Normal 32 3 87 3 2" xfId="26351"/>
    <cellStyle name="Normal 32 3 87 4" xfId="26352"/>
    <cellStyle name="Normal 32 3 87 5" xfId="26353"/>
    <cellStyle name="Normal 32 3 87 6" xfId="26354"/>
    <cellStyle name="Normal 32 3 87 7" xfId="26355"/>
    <cellStyle name="Normal 32 3 88" xfId="26356"/>
    <cellStyle name="Normal 32 3 88 2" xfId="26357"/>
    <cellStyle name="Normal 32 3 88 2 2" xfId="26358"/>
    <cellStyle name="Normal 32 3 88 2 2 2" xfId="26359"/>
    <cellStyle name="Normal 32 3 88 2 3" xfId="26360"/>
    <cellStyle name="Normal 32 3 88 3" xfId="26361"/>
    <cellStyle name="Normal 32 3 88 3 2" xfId="26362"/>
    <cellStyle name="Normal 32 3 88 4" xfId="26363"/>
    <cellStyle name="Normal 32 3 88 5" xfId="26364"/>
    <cellStyle name="Normal 32 3 88 6" xfId="26365"/>
    <cellStyle name="Normal 32 3 88 7" xfId="26366"/>
    <cellStyle name="Normal 32 3 89" xfId="26367"/>
    <cellStyle name="Normal 32 3 89 2" xfId="26368"/>
    <cellStyle name="Normal 32 3 89 2 2" xfId="26369"/>
    <cellStyle name="Normal 32 3 89 2 2 2" xfId="26370"/>
    <cellStyle name="Normal 32 3 89 2 3" xfId="26371"/>
    <cellStyle name="Normal 32 3 89 3" xfId="26372"/>
    <cellStyle name="Normal 32 3 89 3 2" xfId="26373"/>
    <cellStyle name="Normal 32 3 89 4" xfId="26374"/>
    <cellStyle name="Normal 32 3 89 5" xfId="26375"/>
    <cellStyle name="Normal 32 3 89 6" xfId="26376"/>
    <cellStyle name="Normal 32 3 89 7" xfId="26377"/>
    <cellStyle name="Normal 32 3 9" xfId="26378"/>
    <cellStyle name="Normal 32 3 9 10" xfId="26379"/>
    <cellStyle name="Normal 32 3 9 10 2" xfId="26380"/>
    <cellStyle name="Normal 32 3 9 10 2 2" xfId="26381"/>
    <cellStyle name="Normal 32 3 9 10 2 2 2" xfId="26382"/>
    <cellStyle name="Normal 32 3 9 10 2 3" xfId="26383"/>
    <cellStyle name="Normal 32 3 9 10 3" xfId="26384"/>
    <cellStyle name="Normal 32 3 9 10 3 2" xfId="26385"/>
    <cellStyle name="Normal 32 3 9 10 4" xfId="26386"/>
    <cellStyle name="Normal 32 3 9 10 5" xfId="26387"/>
    <cellStyle name="Normal 32 3 9 10 6" xfId="26388"/>
    <cellStyle name="Normal 32 3 9 10 7" xfId="26389"/>
    <cellStyle name="Normal 32 3 9 11" xfId="26390"/>
    <cellStyle name="Normal 32 3 9 11 2" xfId="26391"/>
    <cellStyle name="Normal 32 3 9 11 2 2" xfId="26392"/>
    <cellStyle name="Normal 32 3 9 11 2 2 2" xfId="26393"/>
    <cellStyle name="Normal 32 3 9 11 2 3" xfId="26394"/>
    <cellStyle name="Normal 32 3 9 11 3" xfId="26395"/>
    <cellStyle name="Normal 32 3 9 11 3 2" xfId="26396"/>
    <cellStyle name="Normal 32 3 9 11 4" xfId="26397"/>
    <cellStyle name="Normal 32 3 9 11 5" xfId="26398"/>
    <cellStyle name="Normal 32 3 9 11 6" xfId="26399"/>
    <cellStyle name="Normal 32 3 9 11 7" xfId="26400"/>
    <cellStyle name="Normal 32 3 9 12" xfId="26401"/>
    <cellStyle name="Normal 32 3 9 12 2" xfId="26402"/>
    <cellStyle name="Normal 32 3 9 12 2 2" xfId="26403"/>
    <cellStyle name="Normal 32 3 9 12 2 2 2" xfId="26404"/>
    <cellStyle name="Normal 32 3 9 12 2 3" xfId="26405"/>
    <cellStyle name="Normal 32 3 9 12 3" xfId="26406"/>
    <cellStyle name="Normal 32 3 9 12 3 2" xfId="26407"/>
    <cellStyle name="Normal 32 3 9 12 4" xfId="26408"/>
    <cellStyle name="Normal 32 3 9 12 5" xfId="26409"/>
    <cellStyle name="Normal 32 3 9 12 6" xfId="26410"/>
    <cellStyle name="Normal 32 3 9 12 7" xfId="26411"/>
    <cellStyle name="Normal 32 3 9 13" xfId="26412"/>
    <cellStyle name="Normal 32 3 9 13 2" xfId="26413"/>
    <cellStyle name="Normal 32 3 9 13 2 2" xfId="26414"/>
    <cellStyle name="Normal 32 3 9 13 3" xfId="26415"/>
    <cellStyle name="Normal 32 3 9 14" xfId="26416"/>
    <cellStyle name="Normal 32 3 9 14 2" xfId="26417"/>
    <cellStyle name="Normal 32 3 9 15" xfId="26418"/>
    <cellStyle name="Normal 32 3 9 16" xfId="26419"/>
    <cellStyle name="Normal 32 3 9 17" xfId="26420"/>
    <cellStyle name="Normal 32 3 9 18" xfId="26421"/>
    <cellStyle name="Normal 32 3 9 2" xfId="26422"/>
    <cellStyle name="Normal 32 3 9 2 2" xfId="26423"/>
    <cellStyle name="Normal 32 3 9 2 2 2" xfId="26424"/>
    <cellStyle name="Normal 32 3 9 2 2 2 2" xfId="26425"/>
    <cellStyle name="Normal 32 3 9 2 2 3" xfId="26426"/>
    <cellStyle name="Normal 32 3 9 2 3" xfId="26427"/>
    <cellStyle name="Normal 32 3 9 2 3 2" xfId="26428"/>
    <cellStyle name="Normal 32 3 9 2 4" xfId="26429"/>
    <cellStyle name="Normal 32 3 9 2 5" xfId="26430"/>
    <cellStyle name="Normal 32 3 9 2 6" xfId="26431"/>
    <cellStyle name="Normal 32 3 9 2 7" xfId="26432"/>
    <cellStyle name="Normal 32 3 9 3" xfId="26433"/>
    <cellStyle name="Normal 32 3 9 3 2" xfId="26434"/>
    <cellStyle name="Normal 32 3 9 3 2 2" xfId="26435"/>
    <cellStyle name="Normal 32 3 9 3 2 2 2" xfId="26436"/>
    <cellStyle name="Normal 32 3 9 3 2 3" xfId="26437"/>
    <cellStyle name="Normal 32 3 9 3 3" xfId="26438"/>
    <cellStyle name="Normal 32 3 9 3 3 2" xfId="26439"/>
    <cellStyle name="Normal 32 3 9 3 4" xfId="26440"/>
    <cellStyle name="Normal 32 3 9 3 5" xfId="26441"/>
    <cellStyle name="Normal 32 3 9 3 6" xfId="26442"/>
    <cellStyle name="Normal 32 3 9 3 7" xfId="26443"/>
    <cellStyle name="Normal 32 3 9 4" xfId="26444"/>
    <cellStyle name="Normal 32 3 9 4 2" xfId="26445"/>
    <cellStyle name="Normal 32 3 9 4 2 2" xfId="26446"/>
    <cellStyle name="Normal 32 3 9 4 2 2 2" xfId="26447"/>
    <cellStyle name="Normal 32 3 9 4 2 3" xfId="26448"/>
    <cellStyle name="Normal 32 3 9 4 3" xfId="26449"/>
    <cellStyle name="Normal 32 3 9 4 3 2" xfId="26450"/>
    <cellStyle name="Normal 32 3 9 4 4" xfId="26451"/>
    <cellStyle name="Normal 32 3 9 4 5" xfId="26452"/>
    <cellStyle name="Normal 32 3 9 4 6" xfId="26453"/>
    <cellStyle name="Normal 32 3 9 4 7" xfId="26454"/>
    <cellStyle name="Normal 32 3 9 5" xfId="26455"/>
    <cellStyle name="Normal 32 3 9 5 2" xfId="26456"/>
    <cellStyle name="Normal 32 3 9 5 2 2" xfId="26457"/>
    <cellStyle name="Normal 32 3 9 5 2 2 2" xfId="26458"/>
    <cellStyle name="Normal 32 3 9 5 2 3" xfId="26459"/>
    <cellStyle name="Normal 32 3 9 5 3" xfId="26460"/>
    <cellStyle name="Normal 32 3 9 5 3 2" xfId="26461"/>
    <cellStyle name="Normal 32 3 9 5 4" xfId="26462"/>
    <cellStyle name="Normal 32 3 9 5 5" xfId="26463"/>
    <cellStyle name="Normal 32 3 9 5 6" xfId="26464"/>
    <cellStyle name="Normal 32 3 9 5 7" xfId="26465"/>
    <cellStyle name="Normal 32 3 9 6" xfId="26466"/>
    <cellStyle name="Normal 32 3 9 6 2" xfId="26467"/>
    <cellStyle name="Normal 32 3 9 6 2 2" xfId="26468"/>
    <cellStyle name="Normal 32 3 9 6 2 2 2" xfId="26469"/>
    <cellStyle name="Normal 32 3 9 6 2 3" xfId="26470"/>
    <cellStyle name="Normal 32 3 9 6 3" xfId="26471"/>
    <cellStyle name="Normal 32 3 9 6 3 2" xfId="26472"/>
    <cellStyle name="Normal 32 3 9 6 4" xfId="26473"/>
    <cellStyle name="Normal 32 3 9 6 5" xfId="26474"/>
    <cellStyle name="Normal 32 3 9 6 6" xfId="26475"/>
    <cellStyle name="Normal 32 3 9 6 7" xfId="26476"/>
    <cellStyle name="Normal 32 3 9 7" xfId="26477"/>
    <cellStyle name="Normal 32 3 9 7 2" xfId="26478"/>
    <cellStyle name="Normal 32 3 9 7 2 2" xfId="26479"/>
    <cellStyle name="Normal 32 3 9 7 2 2 2" xfId="26480"/>
    <cellStyle name="Normal 32 3 9 7 2 3" xfId="26481"/>
    <cellStyle name="Normal 32 3 9 7 3" xfId="26482"/>
    <cellStyle name="Normal 32 3 9 7 3 2" xfId="26483"/>
    <cellStyle name="Normal 32 3 9 7 4" xfId="26484"/>
    <cellStyle name="Normal 32 3 9 7 5" xfId="26485"/>
    <cellStyle name="Normal 32 3 9 7 6" xfId="26486"/>
    <cellStyle name="Normal 32 3 9 7 7" xfId="26487"/>
    <cellStyle name="Normal 32 3 9 8" xfId="26488"/>
    <cellStyle name="Normal 32 3 9 8 2" xfId="26489"/>
    <cellStyle name="Normal 32 3 9 8 2 2" xfId="26490"/>
    <cellStyle name="Normal 32 3 9 8 2 2 2" xfId="26491"/>
    <cellStyle name="Normal 32 3 9 8 2 3" xfId="26492"/>
    <cellStyle name="Normal 32 3 9 8 3" xfId="26493"/>
    <cellStyle name="Normal 32 3 9 8 3 2" xfId="26494"/>
    <cellStyle name="Normal 32 3 9 8 4" xfId="26495"/>
    <cellStyle name="Normal 32 3 9 8 5" xfId="26496"/>
    <cellStyle name="Normal 32 3 9 8 6" xfId="26497"/>
    <cellStyle name="Normal 32 3 9 8 7" xfId="26498"/>
    <cellStyle name="Normal 32 3 9 9" xfId="26499"/>
    <cellStyle name="Normal 32 3 9 9 2" xfId="26500"/>
    <cellStyle name="Normal 32 3 9 9 2 2" xfId="26501"/>
    <cellStyle name="Normal 32 3 9 9 2 2 2" xfId="26502"/>
    <cellStyle name="Normal 32 3 9 9 2 3" xfId="26503"/>
    <cellStyle name="Normal 32 3 9 9 3" xfId="26504"/>
    <cellStyle name="Normal 32 3 9 9 3 2" xfId="26505"/>
    <cellStyle name="Normal 32 3 9 9 4" xfId="26506"/>
    <cellStyle name="Normal 32 3 9 9 5" xfId="26507"/>
    <cellStyle name="Normal 32 3 9 9 6" xfId="26508"/>
    <cellStyle name="Normal 32 3 9 9 7" xfId="26509"/>
    <cellStyle name="Normal 32 3 90" xfId="26510"/>
    <cellStyle name="Normal 32 3 90 2" xfId="26511"/>
    <cellStyle name="Normal 32 3 90 2 2" xfId="26512"/>
    <cellStyle name="Normal 32 3 90 2 2 2" xfId="26513"/>
    <cellStyle name="Normal 32 3 90 2 3" xfId="26514"/>
    <cellStyle name="Normal 32 3 90 3" xfId="26515"/>
    <cellStyle name="Normal 32 3 90 3 2" xfId="26516"/>
    <cellStyle name="Normal 32 3 90 4" xfId="26517"/>
    <cellStyle name="Normal 32 3 90 5" xfId="26518"/>
    <cellStyle name="Normal 32 3 90 6" xfId="26519"/>
    <cellStyle name="Normal 32 3 90 7" xfId="26520"/>
    <cellStyle name="Normal 32 3 91" xfId="26521"/>
    <cellStyle name="Normal 32 3 91 2" xfId="26522"/>
    <cellStyle name="Normal 32 3 91 2 2" xfId="26523"/>
    <cellStyle name="Normal 32 3 91 2 2 2" xfId="26524"/>
    <cellStyle name="Normal 32 3 91 2 3" xfId="26525"/>
    <cellStyle name="Normal 32 3 91 3" xfId="26526"/>
    <cellStyle name="Normal 32 3 91 3 2" xfId="26527"/>
    <cellStyle name="Normal 32 3 91 4" xfId="26528"/>
    <cellStyle name="Normal 32 3 91 5" xfId="26529"/>
    <cellStyle name="Normal 32 3 91 6" xfId="26530"/>
    <cellStyle name="Normal 32 3 91 7" xfId="26531"/>
    <cellStyle name="Normal 32 3 92" xfId="26532"/>
    <cellStyle name="Normal 32 3 92 2" xfId="26533"/>
    <cellStyle name="Normal 32 3 92 2 2" xfId="26534"/>
    <cellStyle name="Normal 32 3 92 2 2 2" xfId="26535"/>
    <cellStyle name="Normal 32 3 92 2 3" xfId="26536"/>
    <cellStyle name="Normal 32 3 92 3" xfId="26537"/>
    <cellStyle name="Normal 32 3 92 3 2" xfId="26538"/>
    <cellStyle name="Normal 32 3 92 4" xfId="26539"/>
    <cellStyle name="Normal 32 3 92 5" xfId="26540"/>
    <cellStyle name="Normal 32 3 92 6" xfId="26541"/>
    <cellStyle name="Normal 32 3 92 7" xfId="26542"/>
    <cellStyle name="Normal 32 3 93" xfId="26543"/>
    <cellStyle name="Normal 32 3 93 2" xfId="26544"/>
    <cellStyle name="Normal 32 3 93 2 2" xfId="26545"/>
    <cellStyle name="Normal 32 3 93 2 2 2" xfId="26546"/>
    <cellStyle name="Normal 32 3 93 2 3" xfId="26547"/>
    <cellStyle name="Normal 32 3 93 3" xfId="26548"/>
    <cellStyle name="Normal 32 3 93 3 2" xfId="26549"/>
    <cellStyle name="Normal 32 3 93 4" xfId="26550"/>
    <cellStyle name="Normal 32 3 93 5" xfId="26551"/>
    <cellStyle name="Normal 32 3 93 6" xfId="26552"/>
    <cellStyle name="Normal 32 3 93 7" xfId="26553"/>
    <cellStyle name="Normal 32 3 94" xfId="26554"/>
    <cellStyle name="Normal 32 3 94 2" xfId="26555"/>
    <cellStyle name="Normal 32 3 94 2 2" xfId="26556"/>
    <cellStyle name="Normal 32 3 94 2 2 2" xfId="26557"/>
    <cellStyle name="Normal 32 3 94 2 3" xfId="26558"/>
    <cellStyle name="Normal 32 3 94 3" xfId="26559"/>
    <cellStyle name="Normal 32 3 94 3 2" xfId="26560"/>
    <cellStyle name="Normal 32 3 94 4" xfId="26561"/>
    <cellStyle name="Normal 32 3 94 5" xfId="26562"/>
    <cellStyle name="Normal 32 3 94 6" xfId="26563"/>
    <cellStyle name="Normal 32 3 94 7" xfId="26564"/>
    <cellStyle name="Normal 32 3 95" xfId="26565"/>
    <cellStyle name="Normal 32 3 95 2" xfId="26566"/>
    <cellStyle name="Normal 32 3 95 2 2" xfId="26567"/>
    <cellStyle name="Normal 32 3 95 2 2 2" xfId="26568"/>
    <cellStyle name="Normal 32 3 95 2 3" xfId="26569"/>
    <cellStyle name="Normal 32 3 95 3" xfId="26570"/>
    <cellStyle name="Normal 32 3 95 3 2" xfId="26571"/>
    <cellStyle name="Normal 32 3 95 4" xfId="26572"/>
    <cellStyle name="Normal 32 3 95 5" xfId="26573"/>
    <cellStyle name="Normal 32 3 95 6" xfId="26574"/>
    <cellStyle name="Normal 32 3 95 7" xfId="26575"/>
    <cellStyle name="Normal 32 3 96" xfId="26576"/>
    <cellStyle name="Normal 32 3 96 2" xfId="26577"/>
    <cellStyle name="Normal 32 3 96 2 2" xfId="26578"/>
    <cellStyle name="Normal 32 3 96 2 2 2" xfId="26579"/>
    <cellStyle name="Normal 32 3 96 2 3" xfId="26580"/>
    <cellStyle name="Normal 32 3 96 3" xfId="26581"/>
    <cellStyle name="Normal 32 3 96 3 2" xfId="26582"/>
    <cellStyle name="Normal 32 3 96 4" xfId="26583"/>
    <cellStyle name="Normal 32 3 96 5" xfId="26584"/>
    <cellStyle name="Normal 32 3 96 6" xfId="26585"/>
    <cellStyle name="Normal 32 3 96 7" xfId="26586"/>
    <cellStyle name="Normal 32 3 97" xfId="26587"/>
    <cellStyle name="Normal 32 3 97 2" xfId="26588"/>
    <cellStyle name="Normal 32 3 97 2 2" xfId="26589"/>
    <cellStyle name="Normal 32 3 97 2 2 2" xfId="26590"/>
    <cellStyle name="Normal 32 3 97 2 3" xfId="26591"/>
    <cellStyle name="Normal 32 3 97 3" xfId="26592"/>
    <cellStyle name="Normal 32 3 97 3 2" xfId="26593"/>
    <cellStyle name="Normal 32 3 97 4" xfId="26594"/>
    <cellStyle name="Normal 32 3 97 5" xfId="26595"/>
    <cellStyle name="Normal 32 3 97 6" xfId="26596"/>
    <cellStyle name="Normal 32 3 97 7" xfId="26597"/>
    <cellStyle name="Normal 32 3 98" xfId="26598"/>
    <cellStyle name="Normal 32 3 98 2" xfId="26599"/>
    <cellStyle name="Normal 32 3 98 2 2" xfId="26600"/>
    <cellStyle name="Normal 32 3 98 3" xfId="26601"/>
    <cellStyle name="Normal 32 3 99" xfId="26602"/>
    <cellStyle name="Normal 32 3 99 2" xfId="26603"/>
    <cellStyle name="Normal 32 30" xfId="26604"/>
    <cellStyle name="Normal 32 30 2" xfId="26605"/>
    <cellStyle name="Normal 32 30 2 2" xfId="26606"/>
    <cellStyle name="Normal 32 30 2 2 2" xfId="26607"/>
    <cellStyle name="Normal 32 30 2 3" xfId="26608"/>
    <cellStyle name="Normal 32 30 3" xfId="26609"/>
    <cellStyle name="Normal 32 30 3 2" xfId="26610"/>
    <cellStyle name="Normal 32 30 4" xfId="26611"/>
    <cellStyle name="Normal 32 30 5" xfId="26612"/>
    <cellStyle name="Normal 32 30 6" xfId="26613"/>
    <cellStyle name="Normal 32 30 7" xfId="26614"/>
    <cellStyle name="Normal 32 31" xfId="26615"/>
    <cellStyle name="Normal 32 31 2" xfId="26616"/>
    <cellStyle name="Normal 32 31 2 2" xfId="26617"/>
    <cellStyle name="Normal 32 31 2 2 2" xfId="26618"/>
    <cellStyle name="Normal 32 31 2 3" xfId="26619"/>
    <cellStyle name="Normal 32 31 3" xfId="26620"/>
    <cellStyle name="Normal 32 31 3 2" xfId="26621"/>
    <cellStyle name="Normal 32 31 4" xfId="26622"/>
    <cellStyle name="Normal 32 31 5" xfId="26623"/>
    <cellStyle name="Normal 32 31 6" xfId="26624"/>
    <cellStyle name="Normal 32 31 7" xfId="26625"/>
    <cellStyle name="Normal 32 32" xfId="26626"/>
    <cellStyle name="Normal 32 32 2" xfId="26627"/>
    <cellStyle name="Normal 32 32 2 2" xfId="26628"/>
    <cellStyle name="Normal 32 32 2 2 2" xfId="26629"/>
    <cellStyle name="Normal 32 32 2 3" xfId="26630"/>
    <cellStyle name="Normal 32 32 3" xfId="26631"/>
    <cellStyle name="Normal 32 32 3 2" xfId="26632"/>
    <cellStyle name="Normal 32 32 4" xfId="26633"/>
    <cellStyle name="Normal 32 32 5" xfId="26634"/>
    <cellStyle name="Normal 32 32 6" xfId="26635"/>
    <cellStyle name="Normal 32 32 7" xfId="26636"/>
    <cellStyle name="Normal 32 33" xfId="26637"/>
    <cellStyle name="Normal 32 33 2" xfId="26638"/>
    <cellStyle name="Normal 32 33 2 2" xfId="26639"/>
    <cellStyle name="Normal 32 33 2 2 2" xfId="26640"/>
    <cellStyle name="Normal 32 33 2 3" xfId="26641"/>
    <cellStyle name="Normal 32 33 3" xfId="26642"/>
    <cellStyle name="Normal 32 33 3 2" xfId="26643"/>
    <cellStyle name="Normal 32 33 4" xfId="26644"/>
    <cellStyle name="Normal 32 33 5" xfId="26645"/>
    <cellStyle name="Normal 32 33 6" xfId="26646"/>
    <cellStyle name="Normal 32 33 7" xfId="26647"/>
    <cellStyle name="Normal 32 34" xfId="26648"/>
    <cellStyle name="Normal 32 34 2" xfId="26649"/>
    <cellStyle name="Normal 32 34 2 2" xfId="26650"/>
    <cellStyle name="Normal 32 34 2 2 2" xfId="26651"/>
    <cellStyle name="Normal 32 34 2 3" xfId="26652"/>
    <cellStyle name="Normal 32 34 3" xfId="26653"/>
    <cellStyle name="Normal 32 34 3 2" xfId="26654"/>
    <cellStyle name="Normal 32 34 4" xfId="26655"/>
    <cellStyle name="Normal 32 34 5" xfId="26656"/>
    <cellStyle name="Normal 32 34 6" xfId="26657"/>
    <cellStyle name="Normal 32 34 7" xfId="26658"/>
    <cellStyle name="Normal 32 35" xfId="26659"/>
    <cellStyle name="Normal 32 35 2" xfId="26660"/>
    <cellStyle name="Normal 32 35 2 2" xfId="26661"/>
    <cellStyle name="Normal 32 35 2 2 2" xfId="26662"/>
    <cellStyle name="Normal 32 35 2 3" xfId="26663"/>
    <cellStyle name="Normal 32 35 3" xfId="26664"/>
    <cellStyle name="Normal 32 35 3 2" xfId="26665"/>
    <cellStyle name="Normal 32 35 4" xfId="26666"/>
    <cellStyle name="Normal 32 35 5" xfId="26667"/>
    <cellStyle name="Normal 32 35 6" xfId="26668"/>
    <cellStyle name="Normal 32 35 7" xfId="26669"/>
    <cellStyle name="Normal 32 36" xfId="26670"/>
    <cellStyle name="Normal 32 36 2" xfId="26671"/>
    <cellStyle name="Normal 32 36 2 2" xfId="26672"/>
    <cellStyle name="Normal 32 36 2 2 2" xfId="26673"/>
    <cellStyle name="Normal 32 36 2 3" xfId="26674"/>
    <cellStyle name="Normal 32 36 3" xfId="26675"/>
    <cellStyle name="Normal 32 36 3 2" xfId="26676"/>
    <cellStyle name="Normal 32 36 4" xfId="26677"/>
    <cellStyle name="Normal 32 36 5" xfId="26678"/>
    <cellStyle name="Normal 32 36 6" xfId="26679"/>
    <cellStyle name="Normal 32 36 7" xfId="26680"/>
    <cellStyle name="Normal 32 37" xfId="26681"/>
    <cellStyle name="Normal 32 37 2" xfId="26682"/>
    <cellStyle name="Normal 32 37 2 2" xfId="26683"/>
    <cellStyle name="Normal 32 37 2 2 2" xfId="26684"/>
    <cellStyle name="Normal 32 37 2 3" xfId="26685"/>
    <cellStyle name="Normal 32 37 3" xfId="26686"/>
    <cellStyle name="Normal 32 37 3 2" xfId="26687"/>
    <cellStyle name="Normal 32 37 4" xfId="26688"/>
    <cellStyle name="Normal 32 37 5" xfId="26689"/>
    <cellStyle name="Normal 32 37 6" xfId="26690"/>
    <cellStyle name="Normal 32 37 7" xfId="26691"/>
    <cellStyle name="Normal 32 38" xfId="26692"/>
    <cellStyle name="Normal 32 38 2" xfId="26693"/>
    <cellStyle name="Normal 32 38 2 2" xfId="26694"/>
    <cellStyle name="Normal 32 38 2 2 2" xfId="26695"/>
    <cellStyle name="Normal 32 38 2 3" xfId="26696"/>
    <cellStyle name="Normal 32 38 3" xfId="26697"/>
    <cellStyle name="Normal 32 38 3 2" xfId="26698"/>
    <cellStyle name="Normal 32 38 4" xfId="26699"/>
    <cellStyle name="Normal 32 38 5" xfId="26700"/>
    <cellStyle name="Normal 32 38 6" xfId="26701"/>
    <cellStyle name="Normal 32 38 7" xfId="26702"/>
    <cellStyle name="Normal 32 39" xfId="26703"/>
    <cellStyle name="Normal 32 39 2" xfId="26704"/>
    <cellStyle name="Normal 32 39 2 2" xfId="26705"/>
    <cellStyle name="Normal 32 39 2 2 2" xfId="26706"/>
    <cellStyle name="Normal 32 39 2 3" xfId="26707"/>
    <cellStyle name="Normal 32 39 3" xfId="26708"/>
    <cellStyle name="Normal 32 39 3 2" xfId="26709"/>
    <cellStyle name="Normal 32 39 4" xfId="26710"/>
    <cellStyle name="Normal 32 39 5" xfId="26711"/>
    <cellStyle name="Normal 32 39 6" xfId="26712"/>
    <cellStyle name="Normal 32 39 7" xfId="26713"/>
    <cellStyle name="Normal 32 4" xfId="26714"/>
    <cellStyle name="Normal 32 4 10" xfId="26715"/>
    <cellStyle name="Normal 32 4 10 10" xfId="26716"/>
    <cellStyle name="Normal 32 4 10 10 2" xfId="26717"/>
    <cellStyle name="Normal 32 4 10 10 2 2" xfId="26718"/>
    <cellStyle name="Normal 32 4 10 10 2 2 2" xfId="26719"/>
    <cellStyle name="Normal 32 4 10 10 2 3" xfId="26720"/>
    <cellStyle name="Normal 32 4 10 10 3" xfId="26721"/>
    <cellStyle name="Normal 32 4 10 10 3 2" xfId="26722"/>
    <cellStyle name="Normal 32 4 10 10 4" xfId="26723"/>
    <cellStyle name="Normal 32 4 10 10 5" xfId="26724"/>
    <cellStyle name="Normal 32 4 10 10 6" xfId="26725"/>
    <cellStyle name="Normal 32 4 10 10 7" xfId="26726"/>
    <cellStyle name="Normal 32 4 10 11" xfId="26727"/>
    <cellStyle name="Normal 32 4 10 11 2" xfId="26728"/>
    <cellStyle name="Normal 32 4 10 11 2 2" xfId="26729"/>
    <cellStyle name="Normal 32 4 10 11 2 2 2" xfId="26730"/>
    <cellStyle name="Normal 32 4 10 11 2 3" xfId="26731"/>
    <cellStyle name="Normal 32 4 10 11 3" xfId="26732"/>
    <cellStyle name="Normal 32 4 10 11 3 2" xfId="26733"/>
    <cellStyle name="Normal 32 4 10 11 4" xfId="26734"/>
    <cellStyle name="Normal 32 4 10 11 5" xfId="26735"/>
    <cellStyle name="Normal 32 4 10 11 6" xfId="26736"/>
    <cellStyle name="Normal 32 4 10 11 7" xfId="26737"/>
    <cellStyle name="Normal 32 4 10 12" xfId="26738"/>
    <cellStyle name="Normal 32 4 10 12 2" xfId="26739"/>
    <cellStyle name="Normal 32 4 10 12 2 2" xfId="26740"/>
    <cellStyle name="Normal 32 4 10 12 2 2 2" xfId="26741"/>
    <cellStyle name="Normal 32 4 10 12 2 3" xfId="26742"/>
    <cellStyle name="Normal 32 4 10 12 3" xfId="26743"/>
    <cellStyle name="Normal 32 4 10 12 3 2" xfId="26744"/>
    <cellStyle name="Normal 32 4 10 12 4" xfId="26745"/>
    <cellStyle name="Normal 32 4 10 12 5" xfId="26746"/>
    <cellStyle name="Normal 32 4 10 12 6" xfId="26747"/>
    <cellStyle name="Normal 32 4 10 12 7" xfId="26748"/>
    <cellStyle name="Normal 32 4 10 13" xfId="26749"/>
    <cellStyle name="Normal 32 4 10 13 2" xfId="26750"/>
    <cellStyle name="Normal 32 4 10 13 2 2" xfId="26751"/>
    <cellStyle name="Normal 32 4 10 13 3" xfId="26752"/>
    <cellStyle name="Normal 32 4 10 14" xfId="26753"/>
    <cellStyle name="Normal 32 4 10 14 2" xfId="26754"/>
    <cellStyle name="Normal 32 4 10 15" xfId="26755"/>
    <cellStyle name="Normal 32 4 10 16" xfId="26756"/>
    <cellStyle name="Normal 32 4 10 17" xfId="26757"/>
    <cellStyle name="Normal 32 4 10 18" xfId="26758"/>
    <cellStyle name="Normal 32 4 10 2" xfId="26759"/>
    <cellStyle name="Normal 32 4 10 2 2" xfId="26760"/>
    <cellStyle name="Normal 32 4 10 2 2 2" xfId="26761"/>
    <cellStyle name="Normal 32 4 10 2 2 2 2" xfId="26762"/>
    <cellStyle name="Normal 32 4 10 2 2 3" xfId="26763"/>
    <cellStyle name="Normal 32 4 10 2 3" xfId="26764"/>
    <cellStyle name="Normal 32 4 10 2 3 2" xfId="26765"/>
    <cellStyle name="Normal 32 4 10 2 4" xfId="26766"/>
    <cellStyle name="Normal 32 4 10 2 5" xfId="26767"/>
    <cellStyle name="Normal 32 4 10 2 6" xfId="26768"/>
    <cellStyle name="Normal 32 4 10 2 7" xfId="26769"/>
    <cellStyle name="Normal 32 4 10 3" xfId="26770"/>
    <cellStyle name="Normal 32 4 10 3 2" xfId="26771"/>
    <cellStyle name="Normal 32 4 10 3 2 2" xfId="26772"/>
    <cellStyle name="Normal 32 4 10 3 2 2 2" xfId="26773"/>
    <cellStyle name="Normal 32 4 10 3 2 3" xfId="26774"/>
    <cellStyle name="Normal 32 4 10 3 3" xfId="26775"/>
    <cellStyle name="Normal 32 4 10 3 3 2" xfId="26776"/>
    <cellStyle name="Normal 32 4 10 3 4" xfId="26777"/>
    <cellStyle name="Normal 32 4 10 3 5" xfId="26778"/>
    <cellStyle name="Normal 32 4 10 3 6" xfId="26779"/>
    <cellStyle name="Normal 32 4 10 3 7" xfId="26780"/>
    <cellStyle name="Normal 32 4 10 4" xfId="26781"/>
    <cellStyle name="Normal 32 4 10 4 2" xfId="26782"/>
    <cellStyle name="Normal 32 4 10 4 2 2" xfId="26783"/>
    <cellStyle name="Normal 32 4 10 4 2 2 2" xfId="26784"/>
    <cellStyle name="Normal 32 4 10 4 2 3" xfId="26785"/>
    <cellStyle name="Normal 32 4 10 4 3" xfId="26786"/>
    <cellStyle name="Normal 32 4 10 4 3 2" xfId="26787"/>
    <cellStyle name="Normal 32 4 10 4 4" xfId="26788"/>
    <cellStyle name="Normal 32 4 10 4 5" xfId="26789"/>
    <cellStyle name="Normal 32 4 10 4 6" xfId="26790"/>
    <cellStyle name="Normal 32 4 10 4 7" xfId="26791"/>
    <cellStyle name="Normal 32 4 10 5" xfId="26792"/>
    <cellStyle name="Normal 32 4 10 5 2" xfId="26793"/>
    <cellStyle name="Normal 32 4 10 5 2 2" xfId="26794"/>
    <cellStyle name="Normal 32 4 10 5 2 2 2" xfId="26795"/>
    <cellStyle name="Normal 32 4 10 5 2 3" xfId="26796"/>
    <cellStyle name="Normal 32 4 10 5 3" xfId="26797"/>
    <cellStyle name="Normal 32 4 10 5 3 2" xfId="26798"/>
    <cellStyle name="Normal 32 4 10 5 4" xfId="26799"/>
    <cellStyle name="Normal 32 4 10 5 5" xfId="26800"/>
    <cellStyle name="Normal 32 4 10 5 6" xfId="26801"/>
    <cellStyle name="Normal 32 4 10 5 7" xfId="26802"/>
    <cellStyle name="Normal 32 4 10 6" xfId="26803"/>
    <cellStyle name="Normal 32 4 10 6 2" xfId="26804"/>
    <cellStyle name="Normal 32 4 10 6 2 2" xfId="26805"/>
    <cellStyle name="Normal 32 4 10 6 2 2 2" xfId="26806"/>
    <cellStyle name="Normal 32 4 10 6 2 3" xfId="26807"/>
    <cellStyle name="Normal 32 4 10 6 3" xfId="26808"/>
    <cellStyle name="Normal 32 4 10 6 3 2" xfId="26809"/>
    <cellStyle name="Normal 32 4 10 6 4" xfId="26810"/>
    <cellStyle name="Normal 32 4 10 6 5" xfId="26811"/>
    <cellStyle name="Normal 32 4 10 6 6" xfId="26812"/>
    <cellStyle name="Normal 32 4 10 6 7" xfId="26813"/>
    <cellStyle name="Normal 32 4 10 7" xfId="26814"/>
    <cellStyle name="Normal 32 4 10 7 2" xfId="26815"/>
    <cellStyle name="Normal 32 4 10 7 2 2" xfId="26816"/>
    <cellStyle name="Normal 32 4 10 7 2 2 2" xfId="26817"/>
    <cellStyle name="Normal 32 4 10 7 2 3" xfId="26818"/>
    <cellStyle name="Normal 32 4 10 7 3" xfId="26819"/>
    <cellStyle name="Normal 32 4 10 7 3 2" xfId="26820"/>
    <cellStyle name="Normal 32 4 10 7 4" xfId="26821"/>
    <cellStyle name="Normal 32 4 10 7 5" xfId="26822"/>
    <cellStyle name="Normal 32 4 10 7 6" xfId="26823"/>
    <cellStyle name="Normal 32 4 10 7 7" xfId="26824"/>
    <cellStyle name="Normal 32 4 10 8" xfId="26825"/>
    <cellStyle name="Normal 32 4 10 8 2" xfId="26826"/>
    <cellStyle name="Normal 32 4 10 8 2 2" xfId="26827"/>
    <cellStyle name="Normal 32 4 10 8 2 2 2" xfId="26828"/>
    <cellStyle name="Normal 32 4 10 8 2 3" xfId="26829"/>
    <cellStyle name="Normal 32 4 10 8 3" xfId="26830"/>
    <cellStyle name="Normal 32 4 10 8 3 2" xfId="26831"/>
    <cellStyle name="Normal 32 4 10 8 4" xfId="26832"/>
    <cellStyle name="Normal 32 4 10 8 5" xfId="26833"/>
    <cellStyle name="Normal 32 4 10 8 6" xfId="26834"/>
    <cellStyle name="Normal 32 4 10 8 7" xfId="26835"/>
    <cellStyle name="Normal 32 4 10 9" xfId="26836"/>
    <cellStyle name="Normal 32 4 10 9 2" xfId="26837"/>
    <cellStyle name="Normal 32 4 10 9 2 2" xfId="26838"/>
    <cellStyle name="Normal 32 4 10 9 2 2 2" xfId="26839"/>
    <cellStyle name="Normal 32 4 10 9 2 3" xfId="26840"/>
    <cellStyle name="Normal 32 4 10 9 3" xfId="26841"/>
    <cellStyle name="Normal 32 4 10 9 3 2" xfId="26842"/>
    <cellStyle name="Normal 32 4 10 9 4" xfId="26843"/>
    <cellStyle name="Normal 32 4 10 9 5" xfId="26844"/>
    <cellStyle name="Normal 32 4 10 9 6" xfId="26845"/>
    <cellStyle name="Normal 32 4 10 9 7" xfId="26846"/>
    <cellStyle name="Normal 32 4 100" xfId="26847"/>
    <cellStyle name="Normal 32 4 101" xfId="26848"/>
    <cellStyle name="Normal 32 4 102" xfId="26849"/>
    <cellStyle name="Normal 32 4 103" xfId="26850"/>
    <cellStyle name="Normal 32 4 11" xfId="26851"/>
    <cellStyle name="Normal 32 4 11 10" xfId="26852"/>
    <cellStyle name="Normal 32 4 11 10 2" xfId="26853"/>
    <cellStyle name="Normal 32 4 11 10 2 2" xfId="26854"/>
    <cellStyle name="Normal 32 4 11 10 2 2 2" xfId="26855"/>
    <cellStyle name="Normal 32 4 11 10 2 3" xfId="26856"/>
    <cellStyle name="Normal 32 4 11 10 3" xfId="26857"/>
    <cellStyle name="Normal 32 4 11 10 3 2" xfId="26858"/>
    <cellStyle name="Normal 32 4 11 10 4" xfId="26859"/>
    <cellStyle name="Normal 32 4 11 10 5" xfId="26860"/>
    <cellStyle name="Normal 32 4 11 10 6" xfId="26861"/>
    <cellStyle name="Normal 32 4 11 10 7" xfId="26862"/>
    <cellStyle name="Normal 32 4 11 11" xfId="26863"/>
    <cellStyle name="Normal 32 4 11 11 2" xfId="26864"/>
    <cellStyle name="Normal 32 4 11 11 2 2" xfId="26865"/>
    <cellStyle name="Normal 32 4 11 11 2 2 2" xfId="26866"/>
    <cellStyle name="Normal 32 4 11 11 2 3" xfId="26867"/>
    <cellStyle name="Normal 32 4 11 11 3" xfId="26868"/>
    <cellStyle name="Normal 32 4 11 11 3 2" xfId="26869"/>
    <cellStyle name="Normal 32 4 11 11 4" xfId="26870"/>
    <cellStyle name="Normal 32 4 11 11 5" xfId="26871"/>
    <cellStyle name="Normal 32 4 11 11 6" xfId="26872"/>
    <cellStyle name="Normal 32 4 11 11 7" xfId="26873"/>
    <cellStyle name="Normal 32 4 11 12" xfId="26874"/>
    <cellStyle name="Normal 32 4 11 12 2" xfId="26875"/>
    <cellStyle name="Normal 32 4 11 12 2 2" xfId="26876"/>
    <cellStyle name="Normal 32 4 11 12 2 2 2" xfId="26877"/>
    <cellStyle name="Normal 32 4 11 12 2 3" xfId="26878"/>
    <cellStyle name="Normal 32 4 11 12 3" xfId="26879"/>
    <cellStyle name="Normal 32 4 11 12 3 2" xfId="26880"/>
    <cellStyle name="Normal 32 4 11 12 4" xfId="26881"/>
    <cellStyle name="Normal 32 4 11 12 5" xfId="26882"/>
    <cellStyle name="Normal 32 4 11 12 6" xfId="26883"/>
    <cellStyle name="Normal 32 4 11 12 7" xfId="26884"/>
    <cellStyle name="Normal 32 4 11 13" xfId="26885"/>
    <cellStyle name="Normal 32 4 11 13 2" xfId="26886"/>
    <cellStyle name="Normal 32 4 11 13 2 2" xfId="26887"/>
    <cellStyle name="Normal 32 4 11 13 3" xfId="26888"/>
    <cellStyle name="Normal 32 4 11 14" xfId="26889"/>
    <cellStyle name="Normal 32 4 11 14 2" xfId="26890"/>
    <cellStyle name="Normal 32 4 11 15" xfId="26891"/>
    <cellStyle name="Normal 32 4 11 16" xfId="26892"/>
    <cellStyle name="Normal 32 4 11 17" xfId="26893"/>
    <cellStyle name="Normal 32 4 11 18" xfId="26894"/>
    <cellStyle name="Normal 32 4 11 2" xfId="26895"/>
    <cellStyle name="Normal 32 4 11 2 2" xfId="26896"/>
    <cellStyle name="Normal 32 4 11 2 2 2" xfId="26897"/>
    <cellStyle name="Normal 32 4 11 2 2 2 2" xfId="26898"/>
    <cellStyle name="Normal 32 4 11 2 2 3" xfId="26899"/>
    <cellStyle name="Normal 32 4 11 2 3" xfId="26900"/>
    <cellStyle name="Normal 32 4 11 2 3 2" xfId="26901"/>
    <cellStyle name="Normal 32 4 11 2 4" xfId="26902"/>
    <cellStyle name="Normal 32 4 11 2 5" xfId="26903"/>
    <cellStyle name="Normal 32 4 11 2 6" xfId="26904"/>
    <cellStyle name="Normal 32 4 11 2 7" xfId="26905"/>
    <cellStyle name="Normal 32 4 11 3" xfId="26906"/>
    <cellStyle name="Normal 32 4 11 3 2" xfId="26907"/>
    <cellStyle name="Normal 32 4 11 3 2 2" xfId="26908"/>
    <cellStyle name="Normal 32 4 11 3 2 2 2" xfId="26909"/>
    <cellStyle name="Normal 32 4 11 3 2 3" xfId="26910"/>
    <cellStyle name="Normal 32 4 11 3 3" xfId="26911"/>
    <cellStyle name="Normal 32 4 11 3 3 2" xfId="26912"/>
    <cellStyle name="Normal 32 4 11 3 4" xfId="26913"/>
    <cellStyle name="Normal 32 4 11 3 5" xfId="26914"/>
    <cellStyle name="Normal 32 4 11 3 6" xfId="26915"/>
    <cellStyle name="Normal 32 4 11 3 7" xfId="26916"/>
    <cellStyle name="Normal 32 4 11 4" xfId="26917"/>
    <cellStyle name="Normal 32 4 11 4 2" xfId="26918"/>
    <cellStyle name="Normal 32 4 11 4 2 2" xfId="26919"/>
    <cellStyle name="Normal 32 4 11 4 2 2 2" xfId="26920"/>
    <cellStyle name="Normal 32 4 11 4 2 3" xfId="26921"/>
    <cellStyle name="Normal 32 4 11 4 3" xfId="26922"/>
    <cellStyle name="Normal 32 4 11 4 3 2" xfId="26923"/>
    <cellStyle name="Normal 32 4 11 4 4" xfId="26924"/>
    <cellStyle name="Normal 32 4 11 4 5" xfId="26925"/>
    <cellStyle name="Normal 32 4 11 4 6" xfId="26926"/>
    <cellStyle name="Normal 32 4 11 4 7" xfId="26927"/>
    <cellStyle name="Normal 32 4 11 5" xfId="26928"/>
    <cellStyle name="Normal 32 4 11 5 2" xfId="26929"/>
    <cellStyle name="Normal 32 4 11 5 2 2" xfId="26930"/>
    <cellStyle name="Normal 32 4 11 5 2 2 2" xfId="26931"/>
    <cellStyle name="Normal 32 4 11 5 2 3" xfId="26932"/>
    <cellStyle name="Normal 32 4 11 5 3" xfId="26933"/>
    <cellStyle name="Normal 32 4 11 5 3 2" xfId="26934"/>
    <cellStyle name="Normal 32 4 11 5 4" xfId="26935"/>
    <cellStyle name="Normal 32 4 11 5 5" xfId="26936"/>
    <cellStyle name="Normal 32 4 11 5 6" xfId="26937"/>
    <cellStyle name="Normal 32 4 11 5 7" xfId="26938"/>
    <cellStyle name="Normal 32 4 11 6" xfId="26939"/>
    <cellStyle name="Normal 32 4 11 6 2" xfId="26940"/>
    <cellStyle name="Normal 32 4 11 6 2 2" xfId="26941"/>
    <cellStyle name="Normal 32 4 11 6 2 2 2" xfId="26942"/>
    <cellStyle name="Normal 32 4 11 6 2 3" xfId="26943"/>
    <cellStyle name="Normal 32 4 11 6 3" xfId="26944"/>
    <cellStyle name="Normal 32 4 11 6 3 2" xfId="26945"/>
    <cellStyle name="Normal 32 4 11 6 4" xfId="26946"/>
    <cellStyle name="Normal 32 4 11 6 5" xfId="26947"/>
    <cellStyle name="Normal 32 4 11 6 6" xfId="26948"/>
    <cellStyle name="Normal 32 4 11 6 7" xfId="26949"/>
    <cellStyle name="Normal 32 4 11 7" xfId="26950"/>
    <cellStyle name="Normal 32 4 11 7 2" xfId="26951"/>
    <cellStyle name="Normal 32 4 11 7 2 2" xfId="26952"/>
    <cellStyle name="Normal 32 4 11 7 2 2 2" xfId="26953"/>
    <cellStyle name="Normal 32 4 11 7 2 3" xfId="26954"/>
    <cellStyle name="Normal 32 4 11 7 3" xfId="26955"/>
    <cellStyle name="Normal 32 4 11 7 3 2" xfId="26956"/>
    <cellStyle name="Normal 32 4 11 7 4" xfId="26957"/>
    <cellStyle name="Normal 32 4 11 7 5" xfId="26958"/>
    <cellStyle name="Normal 32 4 11 7 6" xfId="26959"/>
    <cellStyle name="Normal 32 4 11 7 7" xfId="26960"/>
    <cellStyle name="Normal 32 4 11 8" xfId="26961"/>
    <cellStyle name="Normal 32 4 11 8 2" xfId="26962"/>
    <cellStyle name="Normal 32 4 11 8 2 2" xfId="26963"/>
    <cellStyle name="Normal 32 4 11 8 2 2 2" xfId="26964"/>
    <cellStyle name="Normal 32 4 11 8 2 3" xfId="26965"/>
    <cellStyle name="Normal 32 4 11 8 3" xfId="26966"/>
    <cellStyle name="Normal 32 4 11 8 3 2" xfId="26967"/>
    <cellStyle name="Normal 32 4 11 8 4" xfId="26968"/>
    <cellStyle name="Normal 32 4 11 8 5" xfId="26969"/>
    <cellStyle name="Normal 32 4 11 8 6" xfId="26970"/>
    <cellStyle name="Normal 32 4 11 8 7" xfId="26971"/>
    <cellStyle name="Normal 32 4 11 9" xfId="26972"/>
    <cellStyle name="Normal 32 4 11 9 2" xfId="26973"/>
    <cellStyle name="Normal 32 4 11 9 2 2" xfId="26974"/>
    <cellStyle name="Normal 32 4 11 9 2 2 2" xfId="26975"/>
    <cellStyle name="Normal 32 4 11 9 2 3" xfId="26976"/>
    <cellStyle name="Normal 32 4 11 9 3" xfId="26977"/>
    <cellStyle name="Normal 32 4 11 9 3 2" xfId="26978"/>
    <cellStyle name="Normal 32 4 11 9 4" xfId="26979"/>
    <cellStyle name="Normal 32 4 11 9 5" xfId="26980"/>
    <cellStyle name="Normal 32 4 11 9 6" xfId="26981"/>
    <cellStyle name="Normal 32 4 11 9 7" xfId="26982"/>
    <cellStyle name="Normal 32 4 12" xfId="26983"/>
    <cellStyle name="Normal 32 4 12 2" xfId="26984"/>
    <cellStyle name="Normal 32 4 12 2 2" xfId="26985"/>
    <cellStyle name="Normal 32 4 12 2 2 2" xfId="26986"/>
    <cellStyle name="Normal 32 4 12 2 3" xfId="26987"/>
    <cellStyle name="Normal 32 4 12 3" xfId="26988"/>
    <cellStyle name="Normal 32 4 12 3 2" xfId="26989"/>
    <cellStyle name="Normal 32 4 12 4" xfId="26990"/>
    <cellStyle name="Normal 32 4 12 5" xfId="26991"/>
    <cellStyle name="Normal 32 4 12 6" xfId="26992"/>
    <cellStyle name="Normal 32 4 12 7" xfId="26993"/>
    <cellStyle name="Normal 32 4 13" xfId="26994"/>
    <cellStyle name="Normal 32 4 13 2" xfId="26995"/>
    <cellStyle name="Normal 32 4 13 2 2" xfId="26996"/>
    <cellStyle name="Normal 32 4 13 2 2 2" xfId="26997"/>
    <cellStyle name="Normal 32 4 13 2 3" xfId="26998"/>
    <cellStyle name="Normal 32 4 13 3" xfId="26999"/>
    <cellStyle name="Normal 32 4 13 3 2" xfId="27000"/>
    <cellStyle name="Normal 32 4 13 4" xfId="27001"/>
    <cellStyle name="Normal 32 4 13 5" xfId="27002"/>
    <cellStyle name="Normal 32 4 13 6" xfId="27003"/>
    <cellStyle name="Normal 32 4 13 7" xfId="27004"/>
    <cellStyle name="Normal 32 4 14" xfId="27005"/>
    <cellStyle name="Normal 32 4 14 2" xfId="27006"/>
    <cellStyle name="Normal 32 4 14 2 2" xfId="27007"/>
    <cellStyle name="Normal 32 4 14 2 2 2" xfId="27008"/>
    <cellStyle name="Normal 32 4 14 2 3" xfId="27009"/>
    <cellStyle name="Normal 32 4 14 3" xfId="27010"/>
    <cellStyle name="Normal 32 4 14 3 2" xfId="27011"/>
    <cellStyle name="Normal 32 4 14 4" xfId="27012"/>
    <cellStyle name="Normal 32 4 14 5" xfId="27013"/>
    <cellStyle name="Normal 32 4 14 6" xfId="27014"/>
    <cellStyle name="Normal 32 4 14 7" xfId="27015"/>
    <cellStyle name="Normal 32 4 15" xfId="27016"/>
    <cellStyle name="Normal 32 4 15 2" xfId="27017"/>
    <cellStyle name="Normal 32 4 15 2 2" xfId="27018"/>
    <cellStyle name="Normal 32 4 15 2 2 2" xfId="27019"/>
    <cellStyle name="Normal 32 4 15 2 3" xfId="27020"/>
    <cellStyle name="Normal 32 4 15 3" xfId="27021"/>
    <cellStyle name="Normal 32 4 15 3 2" xfId="27022"/>
    <cellStyle name="Normal 32 4 15 4" xfId="27023"/>
    <cellStyle name="Normal 32 4 15 5" xfId="27024"/>
    <cellStyle name="Normal 32 4 15 6" xfId="27025"/>
    <cellStyle name="Normal 32 4 15 7" xfId="27026"/>
    <cellStyle name="Normal 32 4 16" xfId="27027"/>
    <cellStyle name="Normal 32 4 16 2" xfId="27028"/>
    <cellStyle name="Normal 32 4 16 2 2" xfId="27029"/>
    <cellStyle name="Normal 32 4 16 2 2 2" xfId="27030"/>
    <cellStyle name="Normal 32 4 16 2 3" xfId="27031"/>
    <cellStyle name="Normal 32 4 16 3" xfId="27032"/>
    <cellStyle name="Normal 32 4 16 3 2" xfId="27033"/>
    <cellStyle name="Normal 32 4 16 4" xfId="27034"/>
    <cellStyle name="Normal 32 4 16 5" xfId="27035"/>
    <cellStyle name="Normal 32 4 16 6" xfId="27036"/>
    <cellStyle name="Normal 32 4 16 7" xfId="27037"/>
    <cellStyle name="Normal 32 4 17" xfId="27038"/>
    <cellStyle name="Normal 32 4 17 2" xfId="27039"/>
    <cellStyle name="Normal 32 4 17 2 2" xfId="27040"/>
    <cellStyle name="Normal 32 4 17 2 2 2" xfId="27041"/>
    <cellStyle name="Normal 32 4 17 2 3" xfId="27042"/>
    <cellStyle name="Normal 32 4 17 3" xfId="27043"/>
    <cellStyle name="Normal 32 4 17 3 2" xfId="27044"/>
    <cellStyle name="Normal 32 4 17 4" xfId="27045"/>
    <cellStyle name="Normal 32 4 17 5" xfId="27046"/>
    <cellStyle name="Normal 32 4 17 6" xfId="27047"/>
    <cellStyle name="Normal 32 4 17 7" xfId="27048"/>
    <cellStyle name="Normal 32 4 18" xfId="27049"/>
    <cellStyle name="Normal 32 4 18 2" xfId="27050"/>
    <cellStyle name="Normal 32 4 18 2 2" xfId="27051"/>
    <cellStyle name="Normal 32 4 18 2 2 2" xfId="27052"/>
    <cellStyle name="Normal 32 4 18 2 3" xfId="27053"/>
    <cellStyle name="Normal 32 4 18 3" xfId="27054"/>
    <cellStyle name="Normal 32 4 18 3 2" xfId="27055"/>
    <cellStyle name="Normal 32 4 18 4" xfId="27056"/>
    <cellStyle name="Normal 32 4 18 5" xfId="27057"/>
    <cellStyle name="Normal 32 4 18 6" xfId="27058"/>
    <cellStyle name="Normal 32 4 18 7" xfId="27059"/>
    <cellStyle name="Normal 32 4 19" xfId="27060"/>
    <cellStyle name="Normal 32 4 19 2" xfId="27061"/>
    <cellStyle name="Normal 32 4 19 2 2" xfId="27062"/>
    <cellStyle name="Normal 32 4 19 2 2 2" xfId="27063"/>
    <cellStyle name="Normal 32 4 19 2 3" xfId="27064"/>
    <cellStyle name="Normal 32 4 19 3" xfId="27065"/>
    <cellStyle name="Normal 32 4 19 3 2" xfId="27066"/>
    <cellStyle name="Normal 32 4 19 4" xfId="27067"/>
    <cellStyle name="Normal 32 4 19 5" xfId="27068"/>
    <cellStyle name="Normal 32 4 19 6" xfId="27069"/>
    <cellStyle name="Normal 32 4 19 7" xfId="27070"/>
    <cellStyle name="Normal 32 4 2" xfId="27071"/>
    <cellStyle name="Normal 32 4 2 10" xfId="27072"/>
    <cellStyle name="Normal 32 4 2 11" xfId="27073"/>
    <cellStyle name="Normal 32 4 2 12" xfId="27074"/>
    <cellStyle name="Normal 32 4 2 13" xfId="27075"/>
    <cellStyle name="Normal 32 4 2 2" xfId="27076"/>
    <cellStyle name="Normal 32 4 2 2 2" xfId="27077"/>
    <cellStyle name="Normal 32 4 2 2 2 2" xfId="27078"/>
    <cellStyle name="Normal 32 4 2 2 2 3" xfId="27079"/>
    <cellStyle name="Normal 32 4 2 2 3" xfId="27080"/>
    <cellStyle name="Normal 32 4 2 2 3 2" xfId="27081"/>
    <cellStyle name="Normal 32 4 2 2 3 2 2" xfId="27082"/>
    <cellStyle name="Normal 32 4 2 2 3 3" xfId="27083"/>
    <cellStyle name="Normal 32 4 2 2 4" xfId="27084"/>
    <cellStyle name="Normal 32 4 2 2 4 2" xfId="27085"/>
    <cellStyle name="Normal 32 4 2 2 5" xfId="27086"/>
    <cellStyle name="Normal 32 4 2 2 6" xfId="27087"/>
    <cellStyle name="Normal 32 4 2 2 7" xfId="27088"/>
    <cellStyle name="Normal 32 4 2 2 8" xfId="27089"/>
    <cellStyle name="Normal 32 4 2 3" xfId="27090"/>
    <cellStyle name="Normal 32 4 2 4" xfId="27091"/>
    <cellStyle name="Normal 32 4 2 5" xfId="27092"/>
    <cellStyle name="Normal 32 4 2 6" xfId="27093"/>
    <cellStyle name="Normal 32 4 2 7" xfId="27094"/>
    <cellStyle name="Normal 32 4 2 8" xfId="27095"/>
    <cellStyle name="Normal 32 4 2 9" xfId="27096"/>
    <cellStyle name="Normal 32 4 20" xfId="27097"/>
    <cellStyle name="Normal 32 4 20 2" xfId="27098"/>
    <cellStyle name="Normal 32 4 20 2 2" xfId="27099"/>
    <cellStyle name="Normal 32 4 20 2 2 2" xfId="27100"/>
    <cellStyle name="Normal 32 4 20 2 3" xfId="27101"/>
    <cellStyle name="Normal 32 4 20 3" xfId="27102"/>
    <cellStyle name="Normal 32 4 20 3 2" xfId="27103"/>
    <cellStyle name="Normal 32 4 20 4" xfId="27104"/>
    <cellStyle name="Normal 32 4 20 5" xfId="27105"/>
    <cellStyle name="Normal 32 4 20 6" xfId="27106"/>
    <cellStyle name="Normal 32 4 20 7" xfId="27107"/>
    <cellStyle name="Normal 32 4 21" xfId="27108"/>
    <cellStyle name="Normal 32 4 21 2" xfId="27109"/>
    <cellStyle name="Normal 32 4 21 2 2" xfId="27110"/>
    <cellStyle name="Normal 32 4 21 2 2 2" xfId="27111"/>
    <cellStyle name="Normal 32 4 21 2 3" xfId="27112"/>
    <cellStyle name="Normal 32 4 21 3" xfId="27113"/>
    <cellStyle name="Normal 32 4 21 3 2" xfId="27114"/>
    <cellStyle name="Normal 32 4 21 4" xfId="27115"/>
    <cellStyle name="Normal 32 4 21 5" xfId="27116"/>
    <cellStyle name="Normal 32 4 21 6" xfId="27117"/>
    <cellStyle name="Normal 32 4 21 7" xfId="27118"/>
    <cellStyle name="Normal 32 4 22" xfId="27119"/>
    <cellStyle name="Normal 32 4 22 2" xfId="27120"/>
    <cellStyle name="Normal 32 4 22 2 2" xfId="27121"/>
    <cellStyle name="Normal 32 4 22 2 2 2" xfId="27122"/>
    <cellStyle name="Normal 32 4 22 2 3" xfId="27123"/>
    <cellStyle name="Normal 32 4 22 3" xfId="27124"/>
    <cellStyle name="Normal 32 4 22 3 2" xfId="27125"/>
    <cellStyle name="Normal 32 4 22 4" xfId="27126"/>
    <cellStyle name="Normal 32 4 22 5" xfId="27127"/>
    <cellStyle name="Normal 32 4 22 6" xfId="27128"/>
    <cellStyle name="Normal 32 4 22 7" xfId="27129"/>
    <cellStyle name="Normal 32 4 23" xfId="27130"/>
    <cellStyle name="Normal 32 4 23 2" xfId="27131"/>
    <cellStyle name="Normal 32 4 23 2 2" xfId="27132"/>
    <cellStyle name="Normal 32 4 23 2 2 2" xfId="27133"/>
    <cellStyle name="Normal 32 4 23 2 3" xfId="27134"/>
    <cellStyle name="Normal 32 4 23 3" xfId="27135"/>
    <cellStyle name="Normal 32 4 23 3 2" xfId="27136"/>
    <cellStyle name="Normal 32 4 23 4" xfId="27137"/>
    <cellStyle name="Normal 32 4 23 5" xfId="27138"/>
    <cellStyle name="Normal 32 4 23 6" xfId="27139"/>
    <cellStyle name="Normal 32 4 23 7" xfId="27140"/>
    <cellStyle name="Normal 32 4 24" xfId="27141"/>
    <cellStyle name="Normal 32 4 24 2" xfId="27142"/>
    <cellStyle name="Normal 32 4 24 2 2" xfId="27143"/>
    <cellStyle name="Normal 32 4 24 2 2 2" xfId="27144"/>
    <cellStyle name="Normal 32 4 24 2 3" xfId="27145"/>
    <cellStyle name="Normal 32 4 24 3" xfId="27146"/>
    <cellStyle name="Normal 32 4 24 3 2" xfId="27147"/>
    <cellStyle name="Normal 32 4 24 4" xfId="27148"/>
    <cellStyle name="Normal 32 4 24 5" xfId="27149"/>
    <cellStyle name="Normal 32 4 24 6" xfId="27150"/>
    <cellStyle name="Normal 32 4 24 7" xfId="27151"/>
    <cellStyle name="Normal 32 4 25" xfId="27152"/>
    <cellStyle name="Normal 32 4 25 2" xfId="27153"/>
    <cellStyle name="Normal 32 4 25 2 2" xfId="27154"/>
    <cellStyle name="Normal 32 4 25 2 2 2" xfId="27155"/>
    <cellStyle name="Normal 32 4 25 2 3" xfId="27156"/>
    <cellStyle name="Normal 32 4 25 3" xfId="27157"/>
    <cellStyle name="Normal 32 4 25 3 2" xfId="27158"/>
    <cellStyle name="Normal 32 4 25 4" xfId="27159"/>
    <cellStyle name="Normal 32 4 25 5" xfId="27160"/>
    <cellStyle name="Normal 32 4 25 6" xfId="27161"/>
    <cellStyle name="Normal 32 4 25 7" xfId="27162"/>
    <cellStyle name="Normal 32 4 26" xfId="27163"/>
    <cellStyle name="Normal 32 4 26 2" xfId="27164"/>
    <cellStyle name="Normal 32 4 26 2 2" xfId="27165"/>
    <cellStyle name="Normal 32 4 26 2 2 2" xfId="27166"/>
    <cellStyle name="Normal 32 4 26 2 3" xfId="27167"/>
    <cellStyle name="Normal 32 4 26 3" xfId="27168"/>
    <cellStyle name="Normal 32 4 26 3 2" xfId="27169"/>
    <cellStyle name="Normal 32 4 26 4" xfId="27170"/>
    <cellStyle name="Normal 32 4 26 5" xfId="27171"/>
    <cellStyle name="Normal 32 4 26 6" xfId="27172"/>
    <cellStyle name="Normal 32 4 26 7" xfId="27173"/>
    <cellStyle name="Normal 32 4 27" xfId="27174"/>
    <cellStyle name="Normal 32 4 27 2" xfId="27175"/>
    <cellStyle name="Normal 32 4 27 2 2" xfId="27176"/>
    <cellStyle name="Normal 32 4 27 2 2 2" xfId="27177"/>
    <cellStyle name="Normal 32 4 27 2 3" xfId="27178"/>
    <cellStyle name="Normal 32 4 27 3" xfId="27179"/>
    <cellStyle name="Normal 32 4 27 3 2" xfId="27180"/>
    <cellStyle name="Normal 32 4 27 4" xfId="27181"/>
    <cellStyle name="Normal 32 4 27 5" xfId="27182"/>
    <cellStyle name="Normal 32 4 27 6" xfId="27183"/>
    <cellStyle name="Normal 32 4 27 7" xfId="27184"/>
    <cellStyle name="Normal 32 4 28" xfId="27185"/>
    <cellStyle name="Normal 32 4 28 2" xfId="27186"/>
    <cellStyle name="Normal 32 4 28 2 2" xfId="27187"/>
    <cellStyle name="Normal 32 4 28 2 2 2" xfId="27188"/>
    <cellStyle name="Normal 32 4 28 2 3" xfId="27189"/>
    <cellStyle name="Normal 32 4 28 3" xfId="27190"/>
    <cellStyle name="Normal 32 4 28 3 2" xfId="27191"/>
    <cellStyle name="Normal 32 4 28 4" xfId="27192"/>
    <cellStyle name="Normal 32 4 28 5" xfId="27193"/>
    <cellStyle name="Normal 32 4 28 6" xfId="27194"/>
    <cellStyle name="Normal 32 4 28 7" xfId="27195"/>
    <cellStyle name="Normal 32 4 29" xfId="27196"/>
    <cellStyle name="Normal 32 4 29 2" xfId="27197"/>
    <cellStyle name="Normal 32 4 29 2 2" xfId="27198"/>
    <cellStyle name="Normal 32 4 29 2 2 2" xfId="27199"/>
    <cellStyle name="Normal 32 4 29 2 3" xfId="27200"/>
    <cellStyle name="Normal 32 4 29 3" xfId="27201"/>
    <cellStyle name="Normal 32 4 29 3 2" xfId="27202"/>
    <cellStyle name="Normal 32 4 29 4" xfId="27203"/>
    <cellStyle name="Normal 32 4 29 5" xfId="27204"/>
    <cellStyle name="Normal 32 4 29 6" xfId="27205"/>
    <cellStyle name="Normal 32 4 29 7" xfId="27206"/>
    <cellStyle name="Normal 32 4 3" xfId="27207"/>
    <cellStyle name="Normal 32 4 3 10" xfId="27208"/>
    <cellStyle name="Normal 32 4 3 11" xfId="27209"/>
    <cellStyle name="Normal 32 4 3 12" xfId="27210"/>
    <cellStyle name="Normal 32 4 3 2" xfId="27211"/>
    <cellStyle name="Normal 32 4 3 2 2" xfId="27212"/>
    <cellStyle name="Normal 32 4 3 2 3" xfId="27213"/>
    <cellStyle name="Normal 32 4 3 2 3 2" xfId="27214"/>
    <cellStyle name="Normal 32 4 3 2 3 2 2" xfId="27215"/>
    <cellStyle name="Normal 32 4 3 2 3 3" xfId="27216"/>
    <cellStyle name="Normal 32 4 3 2 4" xfId="27217"/>
    <cellStyle name="Normal 32 4 3 2 4 2" xfId="27218"/>
    <cellStyle name="Normal 32 4 3 2 5" xfId="27219"/>
    <cellStyle name="Normal 32 4 3 2 6" xfId="27220"/>
    <cellStyle name="Normal 32 4 3 2 7" xfId="27221"/>
    <cellStyle name="Normal 32 4 3 2 8" xfId="27222"/>
    <cellStyle name="Normal 32 4 3 3" xfId="27223"/>
    <cellStyle name="Normal 32 4 3 4" xfId="27224"/>
    <cellStyle name="Normal 32 4 3 5" xfId="27225"/>
    <cellStyle name="Normal 32 4 3 6" xfId="27226"/>
    <cellStyle name="Normal 32 4 3 7" xfId="27227"/>
    <cellStyle name="Normal 32 4 3 8" xfId="27228"/>
    <cellStyle name="Normal 32 4 3 9" xfId="27229"/>
    <cellStyle name="Normal 32 4 30" xfId="27230"/>
    <cellStyle name="Normal 32 4 30 2" xfId="27231"/>
    <cellStyle name="Normal 32 4 30 2 2" xfId="27232"/>
    <cellStyle name="Normal 32 4 30 2 2 2" xfId="27233"/>
    <cellStyle name="Normal 32 4 30 2 3" xfId="27234"/>
    <cellStyle name="Normal 32 4 30 3" xfId="27235"/>
    <cellStyle name="Normal 32 4 30 3 2" xfId="27236"/>
    <cellStyle name="Normal 32 4 30 4" xfId="27237"/>
    <cellStyle name="Normal 32 4 30 5" xfId="27238"/>
    <cellStyle name="Normal 32 4 30 6" xfId="27239"/>
    <cellStyle name="Normal 32 4 30 7" xfId="27240"/>
    <cellStyle name="Normal 32 4 31" xfId="27241"/>
    <cellStyle name="Normal 32 4 31 2" xfId="27242"/>
    <cellStyle name="Normal 32 4 31 2 2" xfId="27243"/>
    <cellStyle name="Normal 32 4 31 2 2 2" xfId="27244"/>
    <cellStyle name="Normal 32 4 31 2 3" xfId="27245"/>
    <cellStyle name="Normal 32 4 31 3" xfId="27246"/>
    <cellStyle name="Normal 32 4 31 3 2" xfId="27247"/>
    <cellStyle name="Normal 32 4 31 4" xfId="27248"/>
    <cellStyle name="Normal 32 4 31 5" xfId="27249"/>
    <cellStyle name="Normal 32 4 31 6" xfId="27250"/>
    <cellStyle name="Normal 32 4 31 7" xfId="27251"/>
    <cellStyle name="Normal 32 4 32" xfId="27252"/>
    <cellStyle name="Normal 32 4 32 2" xfId="27253"/>
    <cellStyle name="Normal 32 4 32 2 2" xfId="27254"/>
    <cellStyle name="Normal 32 4 32 2 2 2" xfId="27255"/>
    <cellStyle name="Normal 32 4 32 2 3" xfId="27256"/>
    <cellStyle name="Normal 32 4 32 3" xfId="27257"/>
    <cellStyle name="Normal 32 4 32 3 2" xfId="27258"/>
    <cellStyle name="Normal 32 4 32 4" xfId="27259"/>
    <cellStyle name="Normal 32 4 32 5" xfId="27260"/>
    <cellStyle name="Normal 32 4 32 6" xfId="27261"/>
    <cellStyle name="Normal 32 4 32 7" xfId="27262"/>
    <cellStyle name="Normal 32 4 33" xfId="27263"/>
    <cellStyle name="Normal 32 4 33 2" xfId="27264"/>
    <cellStyle name="Normal 32 4 33 2 2" xfId="27265"/>
    <cellStyle name="Normal 32 4 33 2 2 2" xfId="27266"/>
    <cellStyle name="Normal 32 4 33 2 3" xfId="27267"/>
    <cellStyle name="Normal 32 4 33 3" xfId="27268"/>
    <cellStyle name="Normal 32 4 33 3 2" xfId="27269"/>
    <cellStyle name="Normal 32 4 33 4" xfId="27270"/>
    <cellStyle name="Normal 32 4 33 5" xfId="27271"/>
    <cellStyle name="Normal 32 4 33 6" xfId="27272"/>
    <cellStyle name="Normal 32 4 33 7" xfId="27273"/>
    <cellStyle name="Normal 32 4 34" xfId="27274"/>
    <cellStyle name="Normal 32 4 34 2" xfId="27275"/>
    <cellStyle name="Normal 32 4 34 2 2" xfId="27276"/>
    <cellStyle name="Normal 32 4 34 2 2 2" xfId="27277"/>
    <cellStyle name="Normal 32 4 34 2 3" xfId="27278"/>
    <cellStyle name="Normal 32 4 34 3" xfId="27279"/>
    <cellStyle name="Normal 32 4 34 3 2" xfId="27280"/>
    <cellStyle name="Normal 32 4 34 4" xfId="27281"/>
    <cellStyle name="Normal 32 4 34 5" xfId="27282"/>
    <cellStyle name="Normal 32 4 34 6" xfId="27283"/>
    <cellStyle name="Normal 32 4 34 7" xfId="27284"/>
    <cellStyle name="Normal 32 4 35" xfId="27285"/>
    <cellStyle name="Normal 32 4 35 2" xfId="27286"/>
    <cellStyle name="Normal 32 4 35 2 2" xfId="27287"/>
    <cellStyle name="Normal 32 4 35 2 2 2" xfId="27288"/>
    <cellStyle name="Normal 32 4 35 2 3" xfId="27289"/>
    <cellStyle name="Normal 32 4 35 3" xfId="27290"/>
    <cellStyle name="Normal 32 4 35 3 2" xfId="27291"/>
    <cellStyle name="Normal 32 4 35 4" xfId="27292"/>
    <cellStyle name="Normal 32 4 35 5" xfId="27293"/>
    <cellStyle name="Normal 32 4 35 6" xfId="27294"/>
    <cellStyle name="Normal 32 4 35 7" xfId="27295"/>
    <cellStyle name="Normal 32 4 36" xfId="27296"/>
    <cellStyle name="Normal 32 4 36 2" xfId="27297"/>
    <cellStyle name="Normal 32 4 36 2 2" xfId="27298"/>
    <cellStyle name="Normal 32 4 36 2 2 2" xfId="27299"/>
    <cellStyle name="Normal 32 4 36 2 3" xfId="27300"/>
    <cellStyle name="Normal 32 4 36 3" xfId="27301"/>
    <cellStyle name="Normal 32 4 36 3 2" xfId="27302"/>
    <cellStyle name="Normal 32 4 36 4" xfId="27303"/>
    <cellStyle name="Normal 32 4 36 5" xfId="27304"/>
    <cellStyle name="Normal 32 4 36 6" xfId="27305"/>
    <cellStyle name="Normal 32 4 36 7" xfId="27306"/>
    <cellStyle name="Normal 32 4 37" xfId="27307"/>
    <cellStyle name="Normal 32 4 37 2" xfId="27308"/>
    <cellStyle name="Normal 32 4 37 2 2" xfId="27309"/>
    <cellStyle name="Normal 32 4 37 2 2 2" xfId="27310"/>
    <cellStyle name="Normal 32 4 37 2 3" xfId="27311"/>
    <cellStyle name="Normal 32 4 37 3" xfId="27312"/>
    <cellStyle name="Normal 32 4 37 3 2" xfId="27313"/>
    <cellStyle name="Normal 32 4 37 4" xfId="27314"/>
    <cellStyle name="Normal 32 4 37 5" xfId="27315"/>
    <cellStyle name="Normal 32 4 37 6" xfId="27316"/>
    <cellStyle name="Normal 32 4 37 7" xfId="27317"/>
    <cellStyle name="Normal 32 4 38" xfId="27318"/>
    <cellStyle name="Normal 32 4 38 2" xfId="27319"/>
    <cellStyle name="Normal 32 4 38 2 2" xfId="27320"/>
    <cellStyle name="Normal 32 4 38 2 2 2" xfId="27321"/>
    <cellStyle name="Normal 32 4 38 2 3" xfId="27322"/>
    <cellStyle name="Normal 32 4 38 3" xfId="27323"/>
    <cellStyle name="Normal 32 4 38 3 2" xfId="27324"/>
    <cellStyle name="Normal 32 4 38 4" xfId="27325"/>
    <cellStyle name="Normal 32 4 38 5" xfId="27326"/>
    <cellStyle name="Normal 32 4 38 6" xfId="27327"/>
    <cellStyle name="Normal 32 4 38 7" xfId="27328"/>
    <cellStyle name="Normal 32 4 39" xfId="27329"/>
    <cellStyle name="Normal 32 4 39 2" xfId="27330"/>
    <cellStyle name="Normal 32 4 39 2 2" xfId="27331"/>
    <cellStyle name="Normal 32 4 39 2 2 2" xfId="27332"/>
    <cellStyle name="Normal 32 4 39 2 3" xfId="27333"/>
    <cellStyle name="Normal 32 4 39 3" xfId="27334"/>
    <cellStyle name="Normal 32 4 39 3 2" xfId="27335"/>
    <cellStyle name="Normal 32 4 39 4" xfId="27336"/>
    <cellStyle name="Normal 32 4 39 5" xfId="27337"/>
    <cellStyle name="Normal 32 4 39 6" xfId="27338"/>
    <cellStyle name="Normal 32 4 39 7" xfId="27339"/>
    <cellStyle name="Normal 32 4 4" xfId="27340"/>
    <cellStyle name="Normal 32 4 4 10" xfId="27341"/>
    <cellStyle name="Normal 32 4 4 10 2" xfId="27342"/>
    <cellStyle name="Normal 32 4 4 10 2 2" xfId="27343"/>
    <cellStyle name="Normal 32 4 4 10 2 2 2" xfId="27344"/>
    <cellStyle name="Normal 32 4 4 10 2 3" xfId="27345"/>
    <cellStyle name="Normal 32 4 4 10 3" xfId="27346"/>
    <cellStyle name="Normal 32 4 4 10 3 2" xfId="27347"/>
    <cellStyle name="Normal 32 4 4 10 4" xfId="27348"/>
    <cellStyle name="Normal 32 4 4 10 5" xfId="27349"/>
    <cellStyle name="Normal 32 4 4 10 6" xfId="27350"/>
    <cellStyle name="Normal 32 4 4 10 7" xfId="27351"/>
    <cellStyle name="Normal 32 4 4 11" xfId="27352"/>
    <cellStyle name="Normal 32 4 4 11 2" xfId="27353"/>
    <cellStyle name="Normal 32 4 4 11 2 2" xfId="27354"/>
    <cellStyle name="Normal 32 4 4 11 2 2 2" xfId="27355"/>
    <cellStyle name="Normal 32 4 4 11 2 3" xfId="27356"/>
    <cellStyle name="Normal 32 4 4 11 3" xfId="27357"/>
    <cellStyle name="Normal 32 4 4 11 3 2" xfId="27358"/>
    <cellStyle name="Normal 32 4 4 11 4" xfId="27359"/>
    <cellStyle name="Normal 32 4 4 11 5" xfId="27360"/>
    <cellStyle name="Normal 32 4 4 11 6" xfId="27361"/>
    <cellStyle name="Normal 32 4 4 11 7" xfId="27362"/>
    <cellStyle name="Normal 32 4 4 12" xfId="27363"/>
    <cellStyle name="Normal 32 4 4 12 2" xfId="27364"/>
    <cellStyle name="Normal 32 4 4 12 2 2" xfId="27365"/>
    <cellStyle name="Normal 32 4 4 12 2 2 2" xfId="27366"/>
    <cellStyle name="Normal 32 4 4 12 2 3" xfId="27367"/>
    <cellStyle name="Normal 32 4 4 12 3" xfId="27368"/>
    <cellStyle name="Normal 32 4 4 12 3 2" xfId="27369"/>
    <cellStyle name="Normal 32 4 4 12 4" xfId="27370"/>
    <cellStyle name="Normal 32 4 4 12 5" xfId="27371"/>
    <cellStyle name="Normal 32 4 4 12 6" xfId="27372"/>
    <cellStyle name="Normal 32 4 4 12 7" xfId="27373"/>
    <cellStyle name="Normal 32 4 4 13" xfId="27374"/>
    <cellStyle name="Normal 32 4 4 13 2" xfId="27375"/>
    <cellStyle name="Normal 32 4 4 13 2 2" xfId="27376"/>
    <cellStyle name="Normal 32 4 4 13 3" xfId="27377"/>
    <cellStyle name="Normal 32 4 4 14" xfId="27378"/>
    <cellStyle name="Normal 32 4 4 14 2" xfId="27379"/>
    <cellStyle name="Normal 32 4 4 15" xfId="27380"/>
    <cellStyle name="Normal 32 4 4 16" xfId="27381"/>
    <cellStyle name="Normal 32 4 4 17" xfId="27382"/>
    <cellStyle name="Normal 32 4 4 18" xfId="27383"/>
    <cellStyle name="Normal 32 4 4 2" xfId="27384"/>
    <cellStyle name="Normal 32 4 4 2 2" xfId="27385"/>
    <cellStyle name="Normal 32 4 4 2 2 2" xfId="27386"/>
    <cellStyle name="Normal 32 4 4 2 2 2 2" xfId="27387"/>
    <cellStyle name="Normal 32 4 4 2 2 3" xfId="27388"/>
    <cellStyle name="Normal 32 4 4 2 3" xfId="27389"/>
    <cellStyle name="Normal 32 4 4 2 3 2" xfId="27390"/>
    <cellStyle name="Normal 32 4 4 2 4" xfId="27391"/>
    <cellStyle name="Normal 32 4 4 2 5" xfId="27392"/>
    <cellStyle name="Normal 32 4 4 2 6" xfId="27393"/>
    <cellStyle name="Normal 32 4 4 2 7" xfId="27394"/>
    <cellStyle name="Normal 32 4 4 3" xfId="27395"/>
    <cellStyle name="Normal 32 4 4 3 2" xfId="27396"/>
    <cellStyle name="Normal 32 4 4 3 2 2" xfId="27397"/>
    <cellStyle name="Normal 32 4 4 3 2 2 2" xfId="27398"/>
    <cellStyle name="Normal 32 4 4 3 2 3" xfId="27399"/>
    <cellStyle name="Normal 32 4 4 3 3" xfId="27400"/>
    <cellStyle name="Normal 32 4 4 3 3 2" xfId="27401"/>
    <cellStyle name="Normal 32 4 4 3 4" xfId="27402"/>
    <cellStyle name="Normal 32 4 4 3 5" xfId="27403"/>
    <cellStyle name="Normal 32 4 4 3 6" xfId="27404"/>
    <cellStyle name="Normal 32 4 4 3 7" xfId="27405"/>
    <cellStyle name="Normal 32 4 4 4" xfId="27406"/>
    <cellStyle name="Normal 32 4 4 4 2" xfId="27407"/>
    <cellStyle name="Normal 32 4 4 4 2 2" xfId="27408"/>
    <cellStyle name="Normal 32 4 4 4 2 2 2" xfId="27409"/>
    <cellStyle name="Normal 32 4 4 4 2 3" xfId="27410"/>
    <cellStyle name="Normal 32 4 4 4 3" xfId="27411"/>
    <cellStyle name="Normal 32 4 4 4 3 2" xfId="27412"/>
    <cellStyle name="Normal 32 4 4 4 4" xfId="27413"/>
    <cellStyle name="Normal 32 4 4 4 5" xfId="27414"/>
    <cellStyle name="Normal 32 4 4 4 6" xfId="27415"/>
    <cellStyle name="Normal 32 4 4 4 7" xfId="27416"/>
    <cellStyle name="Normal 32 4 4 5" xfId="27417"/>
    <cellStyle name="Normal 32 4 4 5 2" xfId="27418"/>
    <cellStyle name="Normal 32 4 4 5 2 2" xfId="27419"/>
    <cellStyle name="Normal 32 4 4 5 2 2 2" xfId="27420"/>
    <cellStyle name="Normal 32 4 4 5 2 3" xfId="27421"/>
    <cellStyle name="Normal 32 4 4 5 3" xfId="27422"/>
    <cellStyle name="Normal 32 4 4 5 3 2" xfId="27423"/>
    <cellStyle name="Normal 32 4 4 5 4" xfId="27424"/>
    <cellStyle name="Normal 32 4 4 5 5" xfId="27425"/>
    <cellStyle name="Normal 32 4 4 5 6" xfId="27426"/>
    <cellStyle name="Normal 32 4 4 5 7" xfId="27427"/>
    <cellStyle name="Normal 32 4 4 6" xfId="27428"/>
    <cellStyle name="Normal 32 4 4 6 2" xfId="27429"/>
    <cellStyle name="Normal 32 4 4 6 2 2" xfId="27430"/>
    <cellStyle name="Normal 32 4 4 6 2 2 2" xfId="27431"/>
    <cellStyle name="Normal 32 4 4 6 2 3" xfId="27432"/>
    <cellStyle name="Normal 32 4 4 6 3" xfId="27433"/>
    <cellStyle name="Normal 32 4 4 6 3 2" xfId="27434"/>
    <cellStyle name="Normal 32 4 4 6 4" xfId="27435"/>
    <cellStyle name="Normal 32 4 4 6 5" xfId="27436"/>
    <cellStyle name="Normal 32 4 4 6 6" xfId="27437"/>
    <cellStyle name="Normal 32 4 4 6 7" xfId="27438"/>
    <cellStyle name="Normal 32 4 4 7" xfId="27439"/>
    <cellStyle name="Normal 32 4 4 7 2" xfId="27440"/>
    <cellStyle name="Normal 32 4 4 7 2 2" xfId="27441"/>
    <cellStyle name="Normal 32 4 4 7 2 2 2" xfId="27442"/>
    <cellStyle name="Normal 32 4 4 7 2 3" xfId="27443"/>
    <cellStyle name="Normal 32 4 4 7 3" xfId="27444"/>
    <cellStyle name="Normal 32 4 4 7 3 2" xfId="27445"/>
    <cellStyle name="Normal 32 4 4 7 4" xfId="27446"/>
    <cellStyle name="Normal 32 4 4 7 5" xfId="27447"/>
    <cellStyle name="Normal 32 4 4 7 6" xfId="27448"/>
    <cellStyle name="Normal 32 4 4 7 7" xfId="27449"/>
    <cellStyle name="Normal 32 4 4 8" xfId="27450"/>
    <cellStyle name="Normal 32 4 4 8 2" xfId="27451"/>
    <cellStyle name="Normal 32 4 4 8 2 2" xfId="27452"/>
    <cellStyle name="Normal 32 4 4 8 2 2 2" xfId="27453"/>
    <cellStyle name="Normal 32 4 4 8 2 3" xfId="27454"/>
    <cellStyle name="Normal 32 4 4 8 3" xfId="27455"/>
    <cellStyle name="Normal 32 4 4 8 3 2" xfId="27456"/>
    <cellStyle name="Normal 32 4 4 8 4" xfId="27457"/>
    <cellStyle name="Normal 32 4 4 8 5" xfId="27458"/>
    <cellStyle name="Normal 32 4 4 8 6" xfId="27459"/>
    <cellStyle name="Normal 32 4 4 8 7" xfId="27460"/>
    <cellStyle name="Normal 32 4 4 9" xfId="27461"/>
    <cellStyle name="Normal 32 4 4 9 2" xfId="27462"/>
    <cellStyle name="Normal 32 4 4 9 2 2" xfId="27463"/>
    <cellStyle name="Normal 32 4 4 9 2 2 2" xfId="27464"/>
    <cellStyle name="Normal 32 4 4 9 2 3" xfId="27465"/>
    <cellStyle name="Normal 32 4 4 9 3" xfId="27466"/>
    <cellStyle name="Normal 32 4 4 9 3 2" xfId="27467"/>
    <cellStyle name="Normal 32 4 4 9 4" xfId="27468"/>
    <cellStyle name="Normal 32 4 4 9 5" xfId="27469"/>
    <cellStyle name="Normal 32 4 4 9 6" xfId="27470"/>
    <cellStyle name="Normal 32 4 4 9 7" xfId="27471"/>
    <cellStyle name="Normal 32 4 40" xfId="27472"/>
    <cellStyle name="Normal 32 4 40 2" xfId="27473"/>
    <cellStyle name="Normal 32 4 40 2 2" xfId="27474"/>
    <cellStyle name="Normal 32 4 40 2 2 2" xfId="27475"/>
    <cellStyle name="Normal 32 4 40 2 3" xfId="27476"/>
    <cellStyle name="Normal 32 4 40 3" xfId="27477"/>
    <cellStyle name="Normal 32 4 40 3 2" xfId="27478"/>
    <cellStyle name="Normal 32 4 40 4" xfId="27479"/>
    <cellStyle name="Normal 32 4 40 5" xfId="27480"/>
    <cellStyle name="Normal 32 4 40 6" xfId="27481"/>
    <cellStyle name="Normal 32 4 40 7" xfId="27482"/>
    <cellStyle name="Normal 32 4 41" xfId="27483"/>
    <cellStyle name="Normal 32 4 41 2" xfId="27484"/>
    <cellStyle name="Normal 32 4 41 2 2" xfId="27485"/>
    <cellStyle name="Normal 32 4 41 2 2 2" xfId="27486"/>
    <cellStyle name="Normal 32 4 41 2 3" xfId="27487"/>
    <cellStyle name="Normal 32 4 41 3" xfId="27488"/>
    <cellStyle name="Normal 32 4 41 3 2" xfId="27489"/>
    <cellStyle name="Normal 32 4 41 4" xfId="27490"/>
    <cellStyle name="Normal 32 4 41 5" xfId="27491"/>
    <cellStyle name="Normal 32 4 41 6" xfId="27492"/>
    <cellStyle name="Normal 32 4 41 7" xfId="27493"/>
    <cellStyle name="Normal 32 4 42" xfId="27494"/>
    <cellStyle name="Normal 32 4 42 2" xfId="27495"/>
    <cellStyle name="Normal 32 4 42 2 2" xfId="27496"/>
    <cellStyle name="Normal 32 4 42 2 2 2" xfId="27497"/>
    <cellStyle name="Normal 32 4 42 2 3" xfId="27498"/>
    <cellStyle name="Normal 32 4 42 3" xfId="27499"/>
    <cellStyle name="Normal 32 4 42 3 2" xfId="27500"/>
    <cellStyle name="Normal 32 4 42 4" xfId="27501"/>
    <cellStyle name="Normal 32 4 42 5" xfId="27502"/>
    <cellStyle name="Normal 32 4 42 6" xfId="27503"/>
    <cellStyle name="Normal 32 4 42 7" xfId="27504"/>
    <cellStyle name="Normal 32 4 43" xfId="27505"/>
    <cellStyle name="Normal 32 4 43 2" xfId="27506"/>
    <cellStyle name="Normal 32 4 43 2 2" xfId="27507"/>
    <cellStyle name="Normal 32 4 43 2 2 2" xfId="27508"/>
    <cellStyle name="Normal 32 4 43 2 3" xfId="27509"/>
    <cellStyle name="Normal 32 4 43 3" xfId="27510"/>
    <cellStyle name="Normal 32 4 43 3 2" xfId="27511"/>
    <cellStyle name="Normal 32 4 43 4" xfId="27512"/>
    <cellStyle name="Normal 32 4 43 5" xfId="27513"/>
    <cellStyle name="Normal 32 4 43 6" xfId="27514"/>
    <cellStyle name="Normal 32 4 43 7" xfId="27515"/>
    <cellStyle name="Normal 32 4 44" xfId="27516"/>
    <cellStyle name="Normal 32 4 44 2" xfId="27517"/>
    <cellStyle name="Normal 32 4 44 2 2" xfId="27518"/>
    <cellStyle name="Normal 32 4 44 2 2 2" xfId="27519"/>
    <cellStyle name="Normal 32 4 44 2 3" xfId="27520"/>
    <cellStyle name="Normal 32 4 44 3" xfId="27521"/>
    <cellStyle name="Normal 32 4 44 3 2" xfId="27522"/>
    <cellStyle name="Normal 32 4 44 4" xfId="27523"/>
    <cellStyle name="Normal 32 4 44 5" xfId="27524"/>
    <cellStyle name="Normal 32 4 44 6" xfId="27525"/>
    <cellStyle name="Normal 32 4 44 7" xfId="27526"/>
    <cellStyle name="Normal 32 4 45" xfId="27527"/>
    <cellStyle name="Normal 32 4 45 2" xfId="27528"/>
    <cellStyle name="Normal 32 4 45 2 2" xfId="27529"/>
    <cellStyle name="Normal 32 4 45 2 2 2" xfId="27530"/>
    <cellStyle name="Normal 32 4 45 2 3" xfId="27531"/>
    <cellStyle name="Normal 32 4 45 3" xfId="27532"/>
    <cellStyle name="Normal 32 4 45 3 2" xfId="27533"/>
    <cellStyle name="Normal 32 4 45 4" xfId="27534"/>
    <cellStyle name="Normal 32 4 45 5" xfId="27535"/>
    <cellStyle name="Normal 32 4 45 6" xfId="27536"/>
    <cellStyle name="Normal 32 4 45 7" xfId="27537"/>
    <cellStyle name="Normal 32 4 46" xfId="27538"/>
    <cellStyle name="Normal 32 4 46 2" xfId="27539"/>
    <cellStyle name="Normal 32 4 46 2 2" xfId="27540"/>
    <cellStyle name="Normal 32 4 46 2 2 2" xfId="27541"/>
    <cellStyle name="Normal 32 4 46 2 3" xfId="27542"/>
    <cellStyle name="Normal 32 4 46 3" xfId="27543"/>
    <cellStyle name="Normal 32 4 46 3 2" xfId="27544"/>
    <cellStyle name="Normal 32 4 46 4" xfId="27545"/>
    <cellStyle name="Normal 32 4 46 5" xfId="27546"/>
    <cellStyle name="Normal 32 4 46 6" xfId="27547"/>
    <cellStyle name="Normal 32 4 46 7" xfId="27548"/>
    <cellStyle name="Normal 32 4 47" xfId="27549"/>
    <cellStyle name="Normal 32 4 47 2" xfId="27550"/>
    <cellStyle name="Normal 32 4 47 2 2" xfId="27551"/>
    <cellStyle name="Normal 32 4 47 2 2 2" xfId="27552"/>
    <cellStyle name="Normal 32 4 47 2 3" xfId="27553"/>
    <cellStyle name="Normal 32 4 47 3" xfId="27554"/>
    <cellStyle name="Normal 32 4 47 3 2" xfId="27555"/>
    <cellStyle name="Normal 32 4 47 4" xfId="27556"/>
    <cellStyle name="Normal 32 4 47 5" xfId="27557"/>
    <cellStyle name="Normal 32 4 47 6" xfId="27558"/>
    <cellStyle name="Normal 32 4 47 7" xfId="27559"/>
    <cellStyle name="Normal 32 4 48" xfId="27560"/>
    <cellStyle name="Normal 32 4 48 2" xfId="27561"/>
    <cellStyle name="Normal 32 4 48 2 2" xfId="27562"/>
    <cellStyle name="Normal 32 4 48 2 2 2" xfId="27563"/>
    <cellStyle name="Normal 32 4 48 2 3" xfId="27564"/>
    <cellStyle name="Normal 32 4 48 3" xfId="27565"/>
    <cellStyle name="Normal 32 4 48 3 2" xfId="27566"/>
    <cellStyle name="Normal 32 4 48 4" xfId="27567"/>
    <cellStyle name="Normal 32 4 48 5" xfId="27568"/>
    <cellStyle name="Normal 32 4 48 6" xfId="27569"/>
    <cellStyle name="Normal 32 4 48 7" xfId="27570"/>
    <cellStyle name="Normal 32 4 49" xfId="27571"/>
    <cellStyle name="Normal 32 4 49 2" xfId="27572"/>
    <cellStyle name="Normal 32 4 49 2 2" xfId="27573"/>
    <cellStyle name="Normal 32 4 49 2 2 2" xfId="27574"/>
    <cellStyle name="Normal 32 4 49 2 3" xfId="27575"/>
    <cellStyle name="Normal 32 4 49 3" xfId="27576"/>
    <cellStyle name="Normal 32 4 49 3 2" xfId="27577"/>
    <cellStyle name="Normal 32 4 49 4" xfId="27578"/>
    <cellStyle name="Normal 32 4 49 5" xfId="27579"/>
    <cellStyle name="Normal 32 4 49 6" xfId="27580"/>
    <cellStyle name="Normal 32 4 49 7" xfId="27581"/>
    <cellStyle name="Normal 32 4 5" xfId="27582"/>
    <cellStyle name="Normal 32 4 5 10" xfId="27583"/>
    <cellStyle name="Normal 32 4 5 10 2" xfId="27584"/>
    <cellStyle name="Normal 32 4 5 10 2 2" xfId="27585"/>
    <cellStyle name="Normal 32 4 5 10 2 2 2" xfId="27586"/>
    <cellStyle name="Normal 32 4 5 10 2 3" xfId="27587"/>
    <cellStyle name="Normal 32 4 5 10 3" xfId="27588"/>
    <cellStyle name="Normal 32 4 5 10 3 2" xfId="27589"/>
    <cellStyle name="Normal 32 4 5 10 4" xfId="27590"/>
    <cellStyle name="Normal 32 4 5 10 5" xfId="27591"/>
    <cellStyle name="Normal 32 4 5 10 6" xfId="27592"/>
    <cellStyle name="Normal 32 4 5 10 7" xfId="27593"/>
    <cellStyle name="Normal 32 4 5 11" xfId="27594"/>
    <cellStyle name="Normal 32 4 5 11 2" xfId="27595"/>
    <cellStyle name="Normal 32 4 5 11 2 2" xfId="27596"/>
    <cellStyle name="Normal 32 4 5 11 2 2 2" xfId="27597"/>
    <cellStyle name="Normal 32 4 5 11 2 3" xfId="27598"/>
    <cellStyle name="Normal 32 4 5 11 3" xfId="27599"/>
    <cellStyle name="Normal 32 4 5 11 3 2" xfId="27600"/>
    <cellStyle name="Normal 32 4 5 11 4" xfId="27601"/>
    <cellStyle name="Normal 32 4 5 11 5" xfId="27602"/>
    <cellStyle name="Normal 32 4 5 11 6" xfId="27603"/>
    <cellStyle name="Normal 32 4 5 11 7" xfId="27604"/>
    <cellStyle name="Normal 32 4 5 12" xfId="27605"/>
    <cellStyle name="Normal 32 4 5 12 2" xfId="27606"/>
    <cellStyle name="Normal 32 4 5 12 2 2" xfId="27607"/>
    <cellStyle name="Normal 32 4 5 12 2 2 2" xfId="27608"/>
    <cellStyle name="Normal 32 4 5 12 2 3" xfId="27609"/>
    <cellStyle name="Normal 32 4 5 12 3" xfId="27610"/>
    <cellStyle name="Normal 32 4 5 12 3 2" xfId="27611"/>
    <cellStyle name="Normal 32 4 5 12 4" xfId="27612"/>
    <cellStyle name="Normal 32 4 5 12 5" xfId="27613"/>
    <cellStyle name="Normal 32 4 5 12 6" xfId="27614"/>
    <cellStyle name="Normal 32 4 5 12 7" xfId="27615"/>
    <cellStyle name="Normal 32 4 5 13" xfId="27616"/>
    <cellStyle name="Normal 32 4 5 13 2" xfId="27617"/>
    <cellStyle name="Normal 32 4 5 13 2 2" xfId="27618"/>
    <cellStyle name="Normal 32 4 5 13 3" xfId="27619"/>
    <cellStyle name="Normal 32 4 5 14" xfId="27620"/>
    <cellStyle name="Normal 32 4 5 14 2" xfId="27621"/>
    <cellStyle name="Normal 32 4 5 15" xfId="27622"/>
    <cellStyle name="Normal 32 4 5 16" xfId="27623"/>
    <cellStyle name="Normal 32 4 5 17" xfId="27624"/>
    <cellStyle name="Normal 32 4 5 18" xfId="27625"/>
    <cellStyle name="Normal 32 4 5 2" xfId="27626"/>
    <cellStyle name="Normal 32 4 5 2 2" xfId="27627"/>
    <cellStyle name="Normal 32 4 5 2 2 2" xfId="27628"/>
    <cellStyle name="Normal 32 4 5 2 2 2 2" xfId="27629"/>
    <cellStyle name="Normal 32 4 5 2 2 3" xfId="27630"/>
    <cellStyle name="Normal 32 4 5 2 3" xfId="27631"/>
    <cellStyle name="Normal 32 4 5 2 3 2" xfId="27632"/>
    <cellStyle name="Normal 32 4 5 2 4" xfId="27633"/>
    <cellStyle name="Normal 32 4 5 2 5" xfId="27634"/>
    <cellStyle name="Normal 32 4 5 2 6" xfId="27635"/>
    <cellStyle name="Normal 32 4 5 2 7" xfId="27636"/>
    <cellStyle name="Normal 32 4 5 3" xfId="27637"/>
    <cellStyle name="Normal 32 4 5 3 2" xfId="27638"/>
    <cellStyle name="Normal 32 4 5 3 2 2" xfId="27639"/>
    <cellStyle name="Normal 32 4 5 3 2 2 2" xfId="27640"/>
    <cellStyle name="Normal 32 4 5 3 2 3" xfId="27641"/>
    <cellStyle name="Normal 32 4 5 3 3" xfId="27642"/>
    <cellStyle name="Normal 32 4 5 3 3 2" xfId="27643"/>
    <cellStyle name="Normal 32 4 5 3 4" xfId="27644"/>
    <cellStyle name="Normal 32 4 5 3 5" xfId="27645"/>
    <cellStyle name="Normal 32 4 5 3 6" xfId="27646"/>
    <cellStyle name="Normal 32 4 5 3 7" xfId="27647"/>
    <cellStyle name="Normal 32 4 5 4" xfId="27648"/>
    <cellStyle name="Normal 32 4 5 4 2" xfId="27649"/>
    <cellStyle name="Normal 32 4 5 4 2 2" xfId="27650"/>
    <cellStyle name="Normal 32 4 5 4 2 2 2" xfId="27651"/>
    <cellStyle name="Normal 32 4 5 4 2 3" xfId="27652"/>
    <cellStyle name="Normal 32 4 5 4 3" xfId="27653"/>
    <cellStyle name="Normal 32 4 5 4 3 2" xfId="27654"/>
    <cellStyle name="Normal 32 4 5 4 4" xfId="27655"/>
    <cellStyle name="Normal 32 4 5 4 5" xfId="27656"/>
    <cellStyle name="Normal 32 4 5 4 6" xfId="27657"/>
    <cellStyle name="Normal 32 4 5 4 7" xfId="27658"/>
    <cellStyle name="Normal 32 4 5 5" xfId="27659"/>
    <cellStyle name="Normal 32 4 5 5 2" xfId="27660"/>
    <cellStyle name="Normal 32 4 5 5 2 2" xfId="27661"/>
    <cellStyle name="Normal 32 4 5 5 2 2 2" xfId="27662"/>
    <cellStyle name="Normal 32 4 5 5 2 3" xfId="27663"/>
    <cellStyle name="Normal 32 4 5 5 3" xfId="27664"/>
    <cellStyle name="Normal 32 4 5 5 3 2" xfId="27665"/>
    <cellStyle name="Normal 32 4 5 5 4" xfId="27666"/>
    <cellStyle name="Normal 32 4 5 5 5" xfId="27667"/>
    <cellStyle name="Normal 32 4 5 5 6" xfId="27668"/>
    <cellStyle name="Normal 32 4 5 5 7" xfId="27669"/>
    <cellStyle name="Normal 32 4 5 6" xfId="27670"/>
    <cellStyle name="Normal 32 4 5 6 2" xfId="27671"/>
    <cellStyle name="Normal 32 4 5 6 2 2" xfId="27672"/>
    <cellStyle name="Normal 32 4 5 6 2 2 2" xfId="27673"/>
    <cellStyle name="Normal 32 4 5 6 2 3" xfId="27674"/>
    <cellStyle name="Normal 32 4 5 6 3" xfId="27675"/>
    <cellStyle name="Normal 32 4 5 6 3 2" xfId="27676"/>
    <cellStyle name="Normal 32 4 5 6 4" xfId="27677"/>
    <cellStyle name="Normal 32 4 5 6 5" xfId="27678"/>
    <cellStyle name="Normal 32 4 5 6 6" xfId="27679"/>
    <cellStyle name="Normal 32 4 5 6 7" xfId="27680"/>
    <cellStyle name="Normal 32 4 5 7" xfId="27681"/>
    <cellStyle name="Normal 32 4 5 7 2" xfId="27682"/>
    <cellStyle name="Normal 32 4 5 7 2 2" xfId="27683"/>
    <cellStyle name="Normal 32 4 5 7 2 2 2" xfId="27684"/>
    <cellStyle name="Normal 32 4 5 7 2 3" xfId="27685"/>
    <cellStyle name="Normal 32 4 5 7 3" xfId="27686"/>
    <cellStyle name="Normal 32 4 5 7 3 2" xfId="27687"/>
    <cellStyle name="Normal 32 4 5 7 4" xfId="27688"/>
    <cellStyle name="Normal 32 4 5 7 5" xfId="27689"/>
    <cellStyle name="Normal 32 4 5 7 6" xfId="27690"/>
    <cellStyle name="Normal 32 4 5 7 7" xfId="27691"/>
    <cellStyle name="Normal 32 4 5 8" xfId="27692"/>
    <cellStyle name="Normal 32 4 5 8 2" xfId="27693"/>
    <cellStyle name="Normal 32 4 5 8 2 2" xfId="27694"/>
    <cellStyle name="Normal 32 4 5 8 2 2 2" xfId="27695"/>
    <cellStyle name="Normal 32 4 5 8 2 3" xfId="27696"/>
    <cellStyle name="Normal 32 4 5 8 3" xfId="27697"/>
    <cellStyle name="Normal 32 4 5 8 3 2" xfId="27698"/>
    <cellStyle name="Normal 32 4 5 8 4" xfId="27699"/>
    <cellStyle name="Normal 32 4 5 8 5" xfId="27700"/>
    <cellStyle name="Normal 32 4 5 8 6" xfId="27701"/>
    <cellStyle name="Normal 32 4 5 8 7" xfId="27702"/>
    <cellStyle name="Normal 32 4 5 9" xfId="27703"/>
    <cellStyle name="Normal 32 4 5 9 2" xfId="27704"/>
    <cellStyle name="Normal 32 4 5 9 2 2" xfId="27705"/>
    <cellStyle name="Normal 32 4 5 9 2 2 2" xfId="27706"/>
    <cellStyle name="Normal 32 4 5 9 2 3" xfId="27707"/>
    <cellStyle name="Normal 32 4 5 9 3" xfId="27708"/>
    <cellStyle name="Normal 32 4 5 9 3 2" xfId="27709"/>
    <cellStyle name="Normal 32 4 5 9 4" xfId="27710"/>
    <cellStyle name="Normal 32 4 5 9 5" xfId="27711"/>
    <cellStyle name="Normal 32 4 5 9 6" xfId="27712"/>
    <cellStyle name="Normal 32 4 5 9 7" xfId="27713"/>
    <cellStyle name="Normal 32 4 50" xfId="27714"/>
    <cellStyle name="Normal 32 4 50 2" xfId="27715"/>
    <cellStyle name="Normal 32 4 50 2 2" xfId="27716"/>
    <cellStyle name="Normal 32 4 50 2 2 2" xfId="27717"/>
    <cellStyle name="Normal 32 4 50 2 3" xfId="27718"/>
    <cellStyle name="Normal 32 4 50 3" xfId="27719"/>
    <cellStyle name="Normal 32 4 50 3 2" xfId="27720"/>
    <cellStyle name="Normal 32 4 50 4" xfId="27721"/>
    <cellStyle name="Normal 32 4 50 5" xfId="27722"/>
    <cellStyle name="Normal 32 4 50 6" xfId="27723"/>
    <cellStyle name="Normal 32 4 50 7" xfId="27724"/>
    <cellStyle name="Normal 32 4 51" xfId="27725"/>
    <cellStyle name="Normal 32 4 51 2" xfId="27726"/>
    <cellStyle name="Normal 32 4 51 2 2" xfId="27727"/>
    <cellStyle name="Normal 32 4 51 2 2 2" xfId="27728"/>
    <cellStyle name="Normal 32 4 51 2 3" xfId="27729"/>
    <cellStyle name="Normal 32 4 51 3" xfId="27730"/>
    <cellStyle name="Normal 32 4 51 3 2" xfId="27731"/>
    <cellStyle name="Normal 32 4 51 4" xfId="27732"/>
    <cellStyle name="Normal 32 4 51 5" xfId="27733"/>
    <cellStyle name="Normal 32 4 51 6" xfId="27734"/>
    <cellStyle name="Normal 32 4 51 7" xfId="27735"/>
    <cellStyle name="Normal 32 4 52" xfId="27736"/>
    <cellStyle name="Normal 32 4 52 2" xfId="27737"/>
    <cellStyle name="Normal 32 4 52 2 2" xfId="27738"/>
    <cellStyle name="Normal 32 4 52 2 2 2" xfId="27739"/>
    <cellStyle name="Normal 32 4 52 2 3" xfId="27740"/>
    <cellStyle name="Normal 32 4 52 3" xfId="27741"/>
    <cellStyle name="Normal 32 4 52 3 2" xfId="27742"/>
    <cellStyle name="Normal 32 4 52 4" xfId="27743"/>
    <cellStyle name="Normal 32 4 52 5" xfId="27744"/>
    <cellStyle name="Normal 32 4 52 6" xfId="27745"/>
    <cellStyle name="Normal 32 4 52 7" xfId="27746"/>
    <cellStyle name="Normal 32 4 53" xfId="27747"/>
    <cellStyle name="Normal 32 4 53 2" xfId="27748"/>
    <cellStyle name="Normal 32 4 53 2 2" xfId="27749"/>
    <cellStyle name="Normal 32 4 53 2 2 2" xfId="27750"/>
    <cellStyle name="Normal 32 4 53 2 3" xfId="27751"/>
    <cellStyle name="Normal 32 4 53 3" xfId="27752"/>
    <cellStyle name="Normal 32 4 53 3 2" xfId="27753"/>
    <cellStyle name="Normal 32 4 53 4" xfId="27754"/>
    <cellStyle name="Normal 32 4 53 5" xfId="27755"/>
    <cellStyle name="Normal 32 4 53 6" xfId="27756"/>
    <cellStyle name="Normal 32 4 53 7" xfId="27757"/>
    <cellStyle name="Normal 32 4 54" xfId="27758"/>
    <cellStyle name="Normal 32 4 54 2" xfId="27759"/>
    <cellStyle name="Normal 32 4 54 2 2" xfId="27760"/>
    <cellStyle name="Normal 32 4 54 2 2 2" xfId="27761"/>
    <cellStyle name="Normal 32 4 54 2 3" xfId="27762"/>
    <cellStyle name="Normal 32 4 54 3" xfId="27763"/>
    <cellStyle name="Normal 32 4 54 3 2" xfId="27764"/>
    <cellStyle name="Normal 32 4 54 4" xfId="27765"/>
    <cellStyle name="Normal 32 4 54 5" xfId="27766"/>
    <cellStyle name="Normal 32 4 54 6" xfId="27767"/>
    <cellStyle name="Normal 32 4 54 7" xfId="27768"/>
    <cellStyle name="Normal 32 4 55" xfId="27769"/>
    <cellStyle name="Normal 32 4 55 2" xfId="27770"/>
    <cellStyle name="Normal 32 4 55 2 2" xfId="27771"/>
    <cellStyle name="Normal 32 4 55 2 2 2" xfId="27772"/>
    <cellStyle name="Normal 32 4 55 2 3" xfId="27773"/>
    <cellStyle name="Normal 32 4 55 3" xfId="27774"/>
    <cellStyle name="Normal 32 4 55 3 2" xfId="27775"/>
    <cellStyle name="Normal 32 4 55 4" xfId="27776"/>
    <cellStyle name="Normal 32 4 55 5" xfId="27777"/>
    <cellStyle name="Normal 32 4 55 6" xfId="27778"/>
    <cellStyle name="Normal 32 4 55 7" xfId="27779"/>
    <cellStyle name="Normal 32 4 56" xfId="27780"/>
    <cellStyle name="Normal 32 4 56 2" xfId="27781"/>
    <cellStyle name="Normal 32 4 56 2 2" xfId="27782"/>
    <cellStyle name="Normal 32 4 56 2 2 2" xfId="27783"/>
    <cellStyle name="Normal 32 4 56 2 3" xfId="27784"/>
    <cellStyle name="Normal 32 4 56 3" xfId="27785"/>
    <cellStyle name="Normal 32 4 56 3 2" xfId="27786"/>
    <cellStyle name="Normal 32 4 56 4" xfId="27787"/>
    <cellStyle name="Normal 32 4 56 5" xfId="27788"/>
    <cellStyle name="Normal 32 4 56 6" xfId="27789"/>
    <cellStyle name="Normal 32 4 56 7" xfId="27790"/>
    <cellStyle name="Normal 32 4 57" xfId="27791"/>
    <cellStyle name="Normal 32 4 57 2" xfId="27792"/>
    <cellStyle name="Normal 32 4 57 2 2" xfId="27793"/>
    <cellStyle name="Normal 32 4 57 2 2 2" xfId="27794"/>
    <cellStyle name="Normal 32 4 57 2 3" xfId="27795"/>
    <cellStyle name="Normal 32 4 57 3" xfId="27796"/>
    <cellStyle name="Normal 32 4 57 3 2" xfId="27797"/>
    <cellStyle name="Normal 32 4 57 4" xfId="27798"/>
    <cellStyle name="Normal 32 4 57 5" xfId="27799"/>
    <cellStyle name="Normal 32 4 57 6" xfId="27800"/>
    <cellStyle name="Normal 32 4 57 7" xfId="27801"/>
    <cellStyle name="Normal 32 4 58" xfId="27802"/>
    <cellStyle name="Normal 32 4 58 2" xfId="27803"/>
    <cellStyle name="Normal 32 4 58 2 2" xfId="27804"/>
    <cellStyle name="Normal 32 4 58 2 2 2" xfId="27805"/>
    <cellStyle name="Normal 32 4 58 2 3" xfId="27806"/>
    <cellStyle name="Normal 32 4 58 3" xfId="27807"/>
    <cellStyle name="Normal 32 4 58 3 2" xfId="27808"/>
    <cellStyle name="Normal 32 4 58 4" xfId="27809"/>
    <cellStyle name="Normal 32 4 58 5" xfId="27810"/>
    <cellStyle name="Normal 32 4 58 6" xfId="27811"/>
    <cellStyle name="Normal 32 4 58 7" xfId="27812"/>
    <cellStyle name="Normal 32 4 59" xfId="27813"/>
    <cellStyle name="Normal 32 4 59 2" xfId="27814"/>
    <cellStyle name="Normal 32 4 59 2 2" xfId="27815"/>
    <cellStyle name="Normal 32 4 59 2 2 2" xfId="27816"/>
    <cellStyle name="Normal 32 4 59 2 3" xfId="27817"/>
    <cellStyle name="Normal 32 4 59 3" xfId="27818"/>
    <cellStyle name="Normal 32 4 59 3 2" xfId="27819"/>
    <cellStyle name="Normal 32 4 59 4" xfId="27820"/>
    <cellStyle name="Normal 32 4 59 5" xfId="27821"/>
    <cellStyle name="Normal 32 4 59 6" xfId="27822"/>
    <cellStyle name="Normal 32 4 59 7" xfId="27823"/>
    <cellStyle name="Normal 32 4 6" xfId="27824"/>
    <cellStyle name="Normal 32 4 6 10" xfId="27825"/>
    <cellStyle name="Normal 32 4 6 10 2" xfId="27826"/>
    <cellStyle name="Normal 32 4 6 10 2 2" xfId="27827"/>
    <cellStyle name="Normal 32 4 6 10 2 2 2" xfId="27828"/>
    <cellStyle name="Normal 32 4 6 10 2 3" xfId="27829"/>
    <cellStyle name="Normal 32 4 6 10 3" xfId="27830"/>
    <cellStyle name="Normal 32 4 6 10 3 2" xfId="27831"/>
    <cellStyle name="Normal 32 4 6 10 4" xfId="27832"/>
    <cellStyle name="Normal 32 4 6 10 5" xfId="27833"/>
    <cellStyle name="Normal 32 4 6 10 6" xfId="27834"/>
    <cellStyle name="Normal 32 4 6 10 7" xfId="27835"/>
    <cellStyle name="Normal 32 4 6 11" xfId="27836"/>
    <cellStyle name="Normal 32 4 6 11 2" xfId="27837"/>
    <cellStyle name="Normal 32 4 6 11 2 2" xfId="27838"/>
    <cellStyle name="Normal 32 4 6 11 2 2 2" xfId="27839"/>
    <cellStyle name="Normal 32 4 6 11 2 3" xfId="27840"/>
    <cellStyle name="Normal 32 4 6 11 3" xfId="27841"/>
    <cellStyle name="Normal 32 4 6 11 3 2" xfId="27842"/>
    <cellStyle name="Normal 32 4 6 11 4" xfId="27843"/>
    <cellStyle name="Normal 32 4 6 11 5" xfId="27844"/>
    <cellStyle name="Normal 32 4 6 11 6" xfId="27845"/>
    <cellStyle name="Normal 32 4 6 11 7" xfId="27846"/>
    <cellStyle name="Normal 32 4 6 12" xfId="27847"/>
    <cellStyle name="Normal 32 4 6 12 2" xfId="27848"/>
    <cellStyle name="Normal 32 4 6 12 2 2" xfId="27849"/>
    <cellStyle name="Normal 32 4 6 12 2 2 2" xfId="27850"/>
    <cellStyle name="Normal 32 4 6 12 2 3" xfId="27851"/>
    <cellStyle name="Normal 32 4 6 12 3" xfId="27852"/>
    <cellStyle name="Normal 32 4 6 12 3 2" xfId="27853"/>
    <cellStyle name="Normal 32 4 6 12 4" xfId="27854"/>
    <cellStyle name="Normal 32 4 6 12 5" xfId="27855"/>
    <cellStyle name="Normal 32 4 6 12 6" xfId="27856"/>
    <cellStyle name="Normal 32 4 6 12 7" xfId="27857"/>
    <cellStyle name="Normal 32 4 6 13" xfId="27858"/>
    <cellStyle name="Normal 32 4 6 13 2" xfId="27859"/>
    <cellStyle name="Normal 32 4 6 13 2 2" xfId="27860"/>
    <cellStyle name="Normal 32 4 6 13 3" xfId="27861"/>
    <cellStyle name="Normal 32 4 6 14" xfId="27862"/>
    <cellStyle name="Normal 32 4 6 14 2" xfId="27863"/>
    <cellStyle name="Normal 32 4 6 15" xfId="27864"/>
    <cellStyle name="Normal 32 4 6 16" xfId="27865"/>
    <cellStyle name="Normal 32 4 6 17" xfId="27866"/>
    <cellStyle name="Normal 32 4 6 18" xfId="27867"/>
    <cellStyle name="Normal 32 4 6 2" xfId="27868"/>
    <cellStyle name="Normal 32 4 6 2 2" xfId="27869"/>
    <cellStyle name="Normal 32 4 6 2 2 2" xfId="27870"/>
    <cellStyle name="Normal 32 4 6 2 2 2 2" xfId="27871"/>
    <cellStyle name="Normal 32 4 6 2 2 3" xfId="27872"/>
    <cellStyle name="Normal 32 4 6 2 3" xfId="27873"/>
    <cellStyle name="Normal 32 4 6 2 3 2" xfId="27874"/>
    <cellStyle name="Normal 32 4 6 2 4" xfId="27875"/>
    <cellStyle name="Normal 32 4 6 2 5" xfId="27876"/>
    <cellStyle name="Normal 32 4 6 2 6" xfId="27877"/>
    <cellStyle name="Normal 32 4 6 2 7" xfId="27878"/>
    <cellStyle name="Normal 32 4 6 3" xfId="27879"/>
    <cellStyle name="Normal 32 4 6 3 2" xfId="27880"/>
    <cellStyle name="Normal 32 4 6 3 2 2" xfId="27881"/>
    <cellStyle name="Normal 32 4 6 3 2 2 2" xfId="27882"/>
    <cellStyle name="Normal 32 4 6 3 2 3" xfId="27883"/>
    <cellStyle name="Normal 32 4 6 3 3" xfId="27884"/>
    <cellStyle name="Normal 32 4 6 3 3 2" xfId="27885"/>
    <cellStyle name="Normal 32 4 6 3 4" xfId="27886"/>
    <cellStyle name="Normal 32 4 6 3 5" xfId="27887"/>
    <cellStyle name="Normal 32 4 6 3 6" xfId="27888"/>
    <cellStyle name="Normal 32 4 6 3 7" xfId="27889"/>
    <cellStyle name="Normal 32 4 6 4" xfId="27890"/>
    <cellStyle name="Normal 32 4 6 4 2" xfId="27891"/>
    <cellStyle name="Normal 32 4 6 4 2 2" xfId="27892"/>
    <cellStyle name="Normal 32 4 6 4 2 2 2" xfId="27893"/>
    <cellStyle name="Normal 32 4 6 4 2 3" xfId="27894"/>
    <cellStyle name="Normal 32 4 6 4 3" xfId="27895"/>
    <cellStyle name="Normal 32 4 6 4 3 2" xfId="27896"/>
    <cellStyle name="Normal 32 4 6 4 4" xfId="27897"/>
    <cellStyle name="Normal 32 4 6 4 5" xfId="27898"/>
    <cellStyle name="Normal 32 4 6 4 6" xfId="27899"/>
    <cellStyle name="Normal 32 4 6 4 7" xfId="27900"/>
    <cellStyle name="Normal 32 4 6 5" xfId="27901"/>
    <cellStyle name="Normal 32 4 6 5 2" xfId="27902"/>
    <cellStyle name="Normal 32 4 6 5 2 2" xfId="27903"/>
    <cellStyle name="Normal 32 4 6 5 2 2 2" xfId="27904"/>
    <cellStyle name="Normal 32 4 6 5 2 3" xfId="27905"/>
    <cellStyle name="Normal 32 4 6 5 3" xfId="27906"/>
    <cellStyle name="Normal 32 4 6 5 3 2" xfId="27907"/>
    <cellStyle name="Normal 32 4 6 5 4" xfId="27908"/>
    <cellStyle name="Normal 32 4 6 5 5" xfId="27909"/>
    <cellStyle name="Normal 32 4 6 5 6" xfId="27910"/>
    <cellStyle name="Normal 32 4 6 5 7" xfId="27911"/>
    <cellStyle name="Normal 32 4 6 6" xfId="27912"/>
    <cellStyle name="Normal 32 4 6 6 2" xfId="27913"/>
    <cellStyle name="Normal 32 4 6 6 2 2" xfId="27914"/>
    <cellStyle name="Normal 32 4 6 6 2 2 2" xfId="27915"/>
    <cellStyle name="Normal 32 4 6 6 2 3" xfId="27916"/>
    <cellStyle name="Normal 32 4 6 6 3" xfId="27917"/>
    <cellStyle name="Normal 32 4 6 6 3 2" xfId="27918"/>
    <cellStyle name="Normal 32 4 6 6 4" xfId="27919"/>
    <cellStyle name="Normal 32 4 6 6 5" xfId="27920"/>
    <cellStyle name="Normal 32 4 6 6 6" xfId="27921"/>
    <cellStyle name="Normal 32 4 6 6 7" xfId="27922"/>
    <cellStyle name="Normal 32 4 6 7" xfId="27923"/>
    <cellStyle name="Normal 32 4 6 7 2" xfId="27924"/>
    <cellStyle name="Normal 32 4 6 7 2 2" xfId="27925"/>
    <cellStyle name="Normal 32 4 6 7 2 2 2" xfId="27926"/>
    <cellStyle name="Normal 32 4 6 7 2 3" xfId="27927"/>
    <cellStyle name="Normal 32 4 6 7 3" xfId="27928"/>
    <cellStyle name="Normal 32 4 6 7 3 2" xfId="27929"/>
    <cellStyle name="Normal 32 4 6 7 4" xfId="27930"/>
    <cellStyle name="Normal 32 4 6 7 5" xfId="27931"/>
    <cellStyle name="Normal 32 4 6 7 6" xfId="27932"/>
    <cellStyle name="Normal 32 4 6 7 7" xfId="27933"/>
    <cellStyle name="Normal 32 4 6 8" xfId="27934"/>
    <cellStyle name="Normal 32 4 6 8 2" xfId="27935"/>
    <cellStyle name="Normal 32 4 6 8 2 2" xfId="27936"/>
    <cellStyle name="Normal 32 4 6 8 2 2 2" xfId="27937"/>
    <cellStyle name="Normal 32 4 6 8 2 3" xfId="27938"/>
    <cellStyle name="Normal 32 4 6 8 3" xfId="27939"/>
    <cellStyle name="Normal 32 4 6 8 3 2" xfId="27940"/>
    <cellStyle name="Normal 32 4 6 8 4" xfId="27941"/>
    <cellStyle name="Normal 32 4 6 8 5" xfId="27942"/>
    <cellStyle name="Normal 32 4 6 8 6" xfId="27943"/>
    <cellStyle name="Normal 32 4 6 8 7" xfId="27944"/>
    <cellStyle name="Normal 32 4 6 9" xfId="27945"/>
    <cellStyle name="Normal 32 4 6 9 2" xfId="27946"/>
    <cellStyle name="Normal 32 4 6 9 2 2" xfId="27947"/>
    <cellStyle name="Normal 32 4 6 9 2 2 2" xfId="27948"/>
    <cellStyle name="Normal 32 4 6 9 2 3" xfId="27949"/>
    <cellStyle name="Normal 32 4 6 9 3" xfId="27950"/>
    <cellStyle name="Normal 32 4 6 9 3 2" xfId="27951"/>
    <cellStyle name="Normal 32 4 6 9 4" xfId="27952"/>
    <cellStyle name="Normal 32 4 6 9 5" xfId="27953"/>
    <cellStyle name="Normal 32 4 6 9 6" xfId="27954"/>
    <cellStyle name="Normal 32 4 6 9 7" xfId="27955"/>
    <cellStyle name="Normal 32 4 60" xfId="27956"/>
    <cellStyle name="Normal 32 4 60 2" xfId="27957"/>
    <cellStyle name="Normal 32 4 60 2 2" xfId="27958"/>
    <cellStyle name="Normal 32 4 60 2 2 2" xfId="27959"/>
    <cellStyle name="Normal 32 4 60 2 3" xfId="27960"/>
    <cellStyle name="Normal 32 4 60 3" xfId="27961"/>
    <cellStyle name="Normal 32 4 60 3 2" xfId="27962"/>
    <cellStyle name="Normal 32 4 60 4" xfId="27963"/>
    <cellStyle name="Normal 32 4 60 5" xfId="27964"/>
    <cellStyle name="Normal 32 4 60 6" xfId="27965"/>
    <cellStyle name="Normal 32 4 60 7" xfId="27966"/>
    <cellStyle name="Normal 32 4 61" xfId="27967"/>
    <cellStyle name="Normal 32 4 61 2" xfId="27968"/>
    <cellStyle name="Normal 32 4 61 2 2" xfId="27969"/>
    <cellStyle name="Normal 32 4 61 2 2 2" xfId="27970"/>
    <cellStyle name="Normal 32 4 61 2 3" xfId="27971"/>
    <cellStyle name="Normal 32 4 61 3" xfId="27972"/>
    <cellStyle name="Normal 32 4 61 3 2" xfId="27973"/>
    <cellStyle name="Normal 32 4 61 4" xfId="27974"/>
    <cellStyle name="Normal 32 4 61 5" xfId="27975"/>
    <cellStyle name="Normal 32 4 61 6" xfId="27976"/>
    <cellStyle name="Normal 32 4 61 7" xfId="27977"/>
    <cellStyle name="Normal 32 4 62" xfId="27978"/>
    <cellStyle name="Normal 32 4 62 2" xfId="27979"/>
    <cellStyle name="Normal 32 4 62 2 2" xfId="27980"/>
    <cellStyle name="Normal 32 4 62 2 2 2" xfId="27981"/>
    <cellStyle name="Normal 32 4 62 2 3" xfId="27982"/>
    <cellStyle name="Normal 32 4 62 3" xfId="27983"/>
    <cellStyle name="Normal 32 4 62 3 2" xfId="27984"/>
    <cellStyle name="Normal 32 4 62 4" xfId="27985"/>
    <cellStyle name="Normal 32 4 62 5" xfId="27986"/>
    <cellStyle name="Normal 32 4 62 6" xfId="27987"/>
    <cellStyle name="Normal 32 4 62 7" xfId="27988"/>
    <cellStyle name="Normal 32 4 63" xfId="27989"/>
    <cellStyle name="Normal 32 4 63 2" xfId="27990"/>
    <cellStyle name="Normal 32 4 63 2 2" xfId="27991"/>
    <cellStyle name="Normal 32 4 63 2 2 2" xfId="27992"/>
    <cellStyle name="Normal 32 4 63 2 3" xfId="27993"/>
    <cellStyle name="Normal 32 4 63 3" xfId="27994"/>
    <cellStyle name="Normal 32 4 63 3 2" xfId="27995"/>
    <cellStyle name="Normal 32 4 63 4" xfId="27996"/>
    <cellStyle name="Normal 32 4 63 5" xfId="27997"/>
    <cellStyle name="Normal 32 4 63 6" xfId="27998"/>
    <cellStyle name="Normal 32 4 63 7" xfId="27999"/>
    <cellStyle name="Normal 32 4 64" xfId="28000"/>
    <cellStyle name="Normal 32 4 64 2" xfId="28001"/>
    <cellStyle name="Normal 32 4 64 2 2" xfId="28002"/>
    <cellStyle name="Normal 32 4 64 2 2 2" xfId="28003"/>
    <cellStyle name="Normal 32 4 64 2 3" xfId="28004"/>
    <cellStyle name="Normal 32 4 64 3" xfId="28005"/>
    <cellStyle name="Normal 32 4 64 3 2" xfId="28006"/>
    <cellStyle name="Normal 32 4 64 4" xfId="28007"/>
    <cellStyle name="Normal 32 4 64 5" xfId="28008"/>
    <cellStyle name="Normal 32 4 64 6" xfId="28009"/>
    <cellStyle name="Normal 32 4 64 7" xfId="28010"/>
    <cellStyle name="Normal 32 4 65" xfId="28011"/>
    <cellStyle name="Normal 32 4 65 2" xfId="28012"/>
    <cellStyle name="Normal 32 4 65 2 2" xfId="28013"/>
    <cellStyle name="Normal 32 4 65 2 2 2" xfId="28014"/>
    <cellStyle name="Normal 32 4 65 2 3" xfId="28015"/>
    <cellStyle name="Normal 32 4 65 3" xfId="28016"/>
    <cellStyle name="Normal 32 4 65 3 2" xfId="28017"/>
    <cellStyle name="Normal 32 4 65 4" xfId="28018"/>
    <cellStyle name="Normal 32 4 65 5" xfId="28019"/>
    <cellStyle name="Normal 32 4 65 6" xfId="28020"/>
    <cellStyle name="Normal 32 4 65 7" xfId="28021"/>
    <cellStyle name="Normal 32 4 66" xfId="28022"/>
    <cellStyle name="Normal 32 4 66 2" xfId="28023"/>
    <cellStyle name="Normal 32 4 66 2 2" xfId="28024"/>
    <cellStyle name="Normal 32 4 66 2 2 2" xfId="28025"/>
    <cellStyle name="Normal 32 4 66 2 3" xfId="28026"/>
    <cellStyle name="Normal 32 4 66 3" xfId="28027"/>
    <cellStyle name="Normal 32 4 66 3 2" xfId="28028"/>
    <cellStyle name="Normal 32 4 66 4" xfId="28029"/>
    <cellStyle name="Normal 32 4 66 5" xfId="28030"/>
    <cellStyle name="Normal 32 4 66 6" xfId="28031"/>
    <cellStyle name="Normal 32 4 66 7" xfId="28032"/>
    <cellStyle name="Normal 32 4 67" xfId="28033"/>
    <cellStyle name="Normal 32 4 67 2" xfId="28034"/>
    <cellStyle name="Normal 32 4 67 2 2" xfId="28035"/>
    <cellStyle name="Normal 32 4 67 2 2 2" xfId="28036"/>
    <cellStyle name="Normal 32 4 67 2 3" xfId="28037"/>
    <cellStyle name="Normal 32 4 67 3" xfId="28038"/>
    <cellStyle name="Normal 32 4 67 3 2" xfId="28039"/>
    <cellStyle name="Normal 32 4 67 4" xfId="28040"/>
    <cellStyle name="Normal 32 4 67 5" xfId="28041"/>
    <cellStyle name="Normal 32 4 67 6" xfId="28042"/>
    <cellStyle name="Normal 32 4 67 7" xfId="28043"/>
    <cellStyle name="Normal 32 4 68" xfId="28044"/>
    <cellStyle name="Normal 32 4 68 2" xfId="28045"/>
    <cellStyle name="Normal 32 4 68 2 2" xfId="28046"/>
    <cellStyle name="Normal 32 4 68 2 2 2" xfId="28047"/>
    <cellStyle name="Normal 32 4 68 2 3" xfId="28048"/>
    <cellStyle name="Normal 32 4 68 3" xfId="28049"/>
    <cellStyle name="Normal 32 4 68 3 2" xfId="28050"/>
    <cellStyle name="Normal 32 4 68 4" xfId="28051"/>
    <cellStyle name="Normal 32 4 68 5" xfId="28052"/>
    <cellStyle name="Normal 32 4 68 6" xfId="28053"/>
    <cellStyle name="Normal 32 4 68 7" xfId="28054"/>
    <cellStyle name="Normal 32 4 69" xfId="28055"/>
    <cellStyle name="Normal 32 4 69 2" xfId="28056"/>
    <cellStyle name="Normal 32 4 69 2 2" xfId="28057"/>
    <cellStyle name="Normal 32 4 69 2 2 2" xfId="28058"/>
    <cellStyle name="Normal 32 4 69 2 3" xfId="28059"/>
    <cellStyle name="Normal 32 4 69 3" xfId="28060"/>
    <cellStyle name="Normal 32 4 69 3 2" xfId="28061"/>
    <cellStyle name="Normal 32 4 69 4" xfId="28062"/>
    <cellStyle name="Normal 32 4 69 5" xfId="28063"/>
    <cellStyle name="Normal 32 4 69 6" xfId="28064"/>
    <cellStyle name="Normal 32 4 69 7" xfId="28065"/>
    <cellStyle name="Normal 32 4 7" xfId="28066"/>
    <cellStyle name="Normal 32 4 7 10" xfId="28067"/>
    <cellStyle name="Normal 32 4 7 10 2" xfId="28068"/>
    <cellStyle name="Normal 32 4 7 10 2 2" xfId="28069"/>
    <cellStyle name="Normal 32 4 7 10 2 2 2" xfId="28070"/>
    <cellStyle name="Normal 32 4 7 10 2 3" xfId="28071"/>
    <cellStyle name="Normal 32 4 7 10 3" xfId="28072"/>
    <cellStyle name="Normal 32 4 7 10 3 2" xfId="28073"/>
    <cellStyle name="Normal 32 4 7 10 4" xfId="28074"/>
    <cellStyle name="Normal 32 4 7 10 5" xfId="28075"/>
    <cellStyle name="Normal 32 4 7 10 6" xfId="28076"/>
    <cellStyle name="Normal 32 4 7 10 7" xfId="28077"/>
    <cellStyle name="Normal 32 4 7 11" xfId="28078"/>
    <cellStyle name="Normal 32 4 7 11 2" xfId="28079"/>
    <cellStyle name="Normal 32 4 7 11 2 2" xfId="28080"/>
    <cellStyle name="Normal 32 4 7 11 2 2 2" xfId="28081"/>
    <cellStyle name="Normal 32 4 7 11 2 3" xfId="28082"/>
    <cellStyle name="Normal 32 4 7 11 3" xfId="28083"/>
    <cellStyle name="Normal 32 4 7 11 3 2" xfId="28084"/>
    <cellStyle name="Normal 32 4 7 11 4" xfId="28085"/>
    <cellStyle name="Normal 32 4 7 11 5" xfId="28086"/>
    <cellStyle name="Normal 32 4 7 11 6" xfId="28087"/>
    <cellStyle name="Normal 32 4 7 11 7" xfId="28088"/>
    <cellStyle name="Normal 32 4 7 12" xfId="28089"/>
    <cellStyle name="Normal 32 4 7 12 2" xfId="28090"/>
    <cellStyle name="Normal 32 4 7 12 2 2" xfId="28091"/>
    <cellStyle name="Normal 32 4 7 12 2 2 2" xfId="28092"/>
    <cellStyle name="Normal 32 4 7 12 2 3" xfId="28093"/>
    <cellStyle name="Normal 32 4 7 12 3" xfId="28094"/>
    <cellStyle name="Normal 32 4 7 12 3 2" xfId="28095"/>
    <cellStyle name="Normal 32 4 7 12 4" xfId="28096"/>
    <cellStyle name="Normal 32 4 7 12 5" xfId="28097"/>
    <cellStyle name="Normal 32 4 7 12 6" xfId="28098"/>
    <cellStyle name="Normal 32 4 7 12 7" xfId="28099"/>
    <cellStyle name="Normal 32 4 7 13" xfId="28100"/>
    <cellStyle name="Normal 32 4 7 13 2" xfId="28101"/>
    <cellStyle name="Normal 32 4 7 13 2 2" xfId="28102"/>
    <cellStyle name="Normal 32 4 7 13 3" xfId="28103"/>
    <cellStyle name="Normal 32 4 7 14" xfId="28104"/>
    <cellStyle name="Normal 32 4 7 14 2" xfId="28105"/>
    <cellStyle name="Normal 32 4 7 15" xfId="28106"/>
    <cellStyle name="Normal 32 4 7 16" xfId="28107"/>
    <cellStyle name="Normal 32 4 7 17" xfId="28108"/>
    <cellStyle name="Normal 32 4 7 18" xfId="28109"/>
    <cellStyle name="Normal 32 4 7 2" xfId="28110"/>
    <cellStyle name="Normal 32 4 7 2 2" xfId="28111"/>
    <cellStyle name="Normal 32 4 7 2 2 2" xfId="28112"/>
    <cellStyle name="Normal 32 4 7 2 2 2 2" xfId="28113"/>
    <cellStyle name="Normal 32 4 7 2 2 3" xfId="28114"/>
    <cellStyle name="Normal 32 4 7 2 3" xfId="28115"/>
    <cellStyle name="Normal 32 4 7 2 3 2" xfId="28116"/>
    <cellStyle name="Normal 32 4 7 2 4" xfId="28117"/>
    <cellStyle name="Normal 32 4 7 2 5" xfId="28118"/>
    <cellStyle name="Normal 32 4 7 2 6" xfId="28119"/>
    <cellStyle name="Normal 32 4 7 2 7" xfId="28120"/>
    <cellStyle name="Normal 32 4 7 3" xfId="28121"/>
    <cellStyle name="Normal 32 4 7 3 2" xfId="28122"/>
    <cellStyle name="Normal 32 4 7 3 2 2" xfId="28123"/>
    <cellStyle name="Normal 32 4 7 3 2 2 2" xfId="28124"/>
    <cellStyle name="Normal 32 4 7 3 2 3" xfId="28125"/>
    <cellStyle name="Normal 32 4 7 3 3" xfId="28126"/>
    <cellStyle name="Normal 32 4 7 3 3 2" xfId="28127"/>
    <cellStyle name="Normal 32 4 7 3 4" xfId="28128"/>
    <cellStyle name="Normal 32 4 7 3 5" xfId="28129"/>
    <cellStyle name="Normal 32 4 7 3 6" xfId="28130"/>
    <cellStyle name="Normal 32 4 7 3 7" xfId="28131"/>
    <cellStyle name="Normal 32 4 7 4" xfId="28132"/>
    <cellStyle name="Normal 32 4 7 4 2" xfId="28133"/>
    <cellStyle name="Normal 32 4 7 4 2 2" xfId="28134"/>
    <cellStyle name="Normal 32 4 7 4 2 2 2" xfId="28135"/>
    <cellStyle name="Normal 32 4 7 4 2 3" xfId="28136"/>
    <cellStyle name="Normal 32 4 7 4 3" xfId="28137"/>
    <cellStyle name="Normal 32 4 7 4 3 2" xfId="28138"/>
    <cellStyle name="Normal 32 4 7 4 4" xfId="28139"/>
    <cellStyle name="Normal 32 4 7 4 5" xfId="28140"/>
    <cellStyle name="Normal 32 4 7 4 6" xfId="28141"/>
    <cellStyle name="Normal 32 4 7 4 7" xfId="28142"/>
    <cellStyle name="Normal 32 4 7 5" xfId="28143"/>
    <cellStyle name="Normal 32 4 7 5 2" xfId="28144"/>
    <cellStyle name="Normal 32 4 7 5 2 2" xfId="28145"/>
    <cellStyle name="Normal 32 4 7 5 2 2 2" xfId="28146"/>
    <cellStyle name="Normal 32 4 7 5 2 3" xfId="28147"/>
    <cellStyle name="Normal 32 4 7 5 3" xfId="28148"/>
    <cellStyle name="Normal 32 4 7 5 3 2" xfId="28149"/>
    <cellStyle name="Normal 32 4 7 5 4" xfId="28150"/>
    <cellStyle name="Normal 32 4 7 5 5" xfId="28151"/>
    <cellStyle name="Normal 32 4 7 5 6" xfId="28152"/>
    <cellStyle name="Normal 32 4 7 5 7" xfId="28153"/>
    <cellStyle name="Normal 32 4 7 6" xfId="28154"/>
    <cellStyle name="Normal 32 4 7 6 2" xfId="28155"/>
    <cellStyle name="Normal 32 4 7 6 2 2" xfId="28156"/>
    <cellStyle name="Normal 32 4 7 6 2 2 2" xfId="28157"/>
    <cellStyle name="Normal 32 4 7 6 2 3" xfId="28158"/>
    <cellStyle name="Normal 32 4 7 6 3" xfId="28159"/>
    <cellStyle name="Normal 32 4 7 6 3 2" xfId="28160"/>
    <cellStyle name="Normal 32 4 7 6 4" xfId="28161"/>
    <cellStyle name="Normal 32 4 7 6 5" xfId="28162"/>
    <cellStyle name="Normal 32 4 7 6 6" xfId="28163"/>
    <cellStyle name="Normal 32 4 7 6 7" xfId="28164"/>
    <cellStyle name="Normal 32 4 7 7" xfId="28165"/>
    <cellStyle name="Normal 32 4 7 7 2" xfId="28166"/>
    <cellStyle name="Normal 32 4 7 7 2 2" xfId="28167"/>
    <cellStyle name="Normal 32 4 7 7 2 2 2" xfId="28168"/>
    <cellStyle name="Normal 32 4 7 7 2 3" xfId="28169"/>
    <cellStyle name="Normal 32 4 7 7 3" xfId="28170"/>
    <cellStyle name="Normal 32 4 7 7 3 2" xfId="28171"/>
    <cellStyle name="Normal 32 4 7 7 4" xfId="28172"/>
    <cellStyle name="Normal 32 4 7 7 5" xfId="28173"/>
    <cellStyle name="Normal 32 4 7 7 6" xfId="28174"/>
    <cellStyle name="Normal 32 4 7 7 7" xfId="28175"/>
    <cellStyle name="Normal 32 4 7 8" xfId="28176"/>
    <cellStyle name="Normal 32 4 7 8 2" xfId="28177"/>
    <cellStyle name="Normal 32 4 7 8 2 2" xfId="28178"/>
    <cellStyle name="Normal 32 4 7 8 2 2 2" xfId="28179"/>
    <cellStyle name="Normal 32 4 7 8 2 3" xfId="28180"/>
    <cellStyle name="Normal 32 4 7 8 3" xfId="28181"/>
    <cellStyle name="Normal 32 4 7 8 3 2" xfId="28182"/>
    <cellStyle name="Normal 32 4 7 8 4" xfId="28183"/>
    <cellStyle name="Normal 32 4 7 8 5" xfId="28184"/>
    <cellStyle name="Normal 32 4 7 8 6" xfId="28185"/>
    <cellStyle name="Normal 32 4 7 8 7" xfId="28186"/>
    <cellStyle name="Normal 32 4 7 9" xfId="28187"/>
    <cellStyle name="Normal 32 4 7 9 2" xfId="28188"/>
    <cellStyle name="Normal 32 4 7 9 2 2" xfId="28189"/>
    <cellStyle name="Normal 32 4 7 9 2 2 2" xfId="28190"/>
    <cellStyle name="Normal 32 4 7 9 2 3" xfId="28191"/>
    <cellStyle name="Normal 32 4 7 9 3" xfId="28192"/>
    <cellStyle name="Normal 32 4 7 9 3 2" xfId="28193"/>
    <cellStyle name="Normal 32 4 7 9 4" xfId="28194"/>
    <cellStyle name="Normal 32 4 7 9 5" xfId="28195"/>
    <cellStyle name="Normal 32 4 7 9 6" xfId="28196"/>
    <cellStyle name="Normal 32 4 7 9 7" xfId="28197"/>
    <cellStyle name="Normal 32 4 70" xfId="28198"/>
    <cellStyle name="Normal 32 4 70 2" xfId="28199"/>
    <cellStyle name="Normal 32 4 70 2 2" xfId="28200"/>
    <cellStyle name="Normal 32 4 70 2 2 2" xfId="28201"/>
    <cellStyle name="Normal 32 4 70 2 3" xfId="28202"/>
    <cellStyle name="Normal 32 4 70 3" xfId="28203"/>
    <cellStyle name="Normal 32 4 70 3 2" xfId="28204"/>
    <cellStyle name="Normal 32 4 70 4" xfId="28205"/>
    <cellStyle name="Normal 32 4 70 5" xfId="28206"/>
    <cellStyle name="Normal 32 4 70 6" xfId="28207"/>
    <cellStyle name="Normal 32 4 70 7" xfId="28208"/>
    <cellStyle name="Normal 32 4 71" xfId="28209"/>
    <cellStyle name="Normal 32 4 71 2" xfId="28210"/>
    <cellStyle name="Normal 32 4 71 2 2" xfId="28211"/>
    <cellStyle name="Normal 32 4 71 2 2 2" xfId="28212"/>
    <cellStyle name="Normal 32 4 71 2 3" xfId="28213"/>
    <cellStyle name="Normal 32 4 71 3" xfId="28214"/>
    <cellStyle name="Normal 32 4 71 3 2" xfId="28215"/>
    <cellStyle name="Normal 32 4 71 4" xfId="28216"/>
    <cellStyle name="Normal 32 4 71 5" xfId="28217"/>
    <cellStyle name="Normal 32 4 71 6" xfId="28218"/>
    <cellStyle name="Normal 32 4 71 7" xfId="28219"/>
    <cellStyle name="Normal 32 4 72" xfId="28220"/>
    <cellStyle name="Normal 32 4 72 2" xfId="28221"/>
    <cellStyle name="Normal 32 4 72 2 2" xfId="28222"/>
    <cellStyle name="Normal 32 4 72 2 2 2" xfId="28223"/>
    <cellStyle name="Normal 32 4 72 2 3" xfId="28224"/>
    <cellStyle name="Normal 32 4 72 3" xfId="28225"/>
    <cellStyle name="Normal 32 4 72 3 2" xfId="28226"/>
    <cellStyle name="Normal 32 4 72 4" xfId="28227"/>
    <cellStyle name="Normal 32 4 72 5" xfId="28228"/>
    <cellStyle name="Normal 32 4 72 6" xfId="28229"/>
    <cellStyle name="Normal 32 4 72 7" xfId="28230"/>
    <cellStyle name="Normal 32 4 73" xfId="28231"/>
    <cellStyle name="Normal 32 4 73 2" xfId="28232"/>
    <cellStyle name="Normal 32 4 73 2 2" xfId="28233"/>
    <cellStyle name="Normal 32 4 73 2 2 2" xfId="28234"/>
    <cellStyle name="Normal 32 4 73 2 3" xfId="28235"/>
    <cellStyle name="Normal 32 4 73 3" xfId="28236"/>
    <cellStyle name="Normal 32 4 73 3 2" xfId="28237"/>
    <cellStyle name="Normal 32 4 73 4" xfId="28238"/>
    <cellStyle name="Normal 32 4 73 5" xfId="28239"/>
    <cellStyle name="Normal 32 4 73 6" xfId="28240"/>
    <cellStyle name="Normal 32 4 73 7" xfId="28241"/>
    <cellStyle name="Normal 32 4 74" xfId="28242"/>
    <cellStyle name="Normal 32 4 74 2" xfId="28243"/>
    <cellStyle name="Normal 32 4 74 2 2" xfId="28244"/>
    <cellStyle name="Normal 32 4 74 2 2 2" xfId="28245"/>
    <cellStyle name="Normal 32 4 74 2 3" xfId="28246"/>
    <cellStyle name="Normal 32 4 74 3" xfId="28247"/>
    <cellStyle name="Normal 32 4 74 3 2" xfId="28248"/>
    <cellStyle name="Normal 32 4 74 4" xfId="28249"/>
    <cellStyle name="Normal 32 4 74 5" xfId="28250"/>
    <cellStyle name="Normal 32 4 74 6" xfId="28251"/>
    <cellStyle name="Normal 32 4 74 7" xfId="28252"/>
    <cellStyle name="Normal 32 4 75" xfId="28253"/>
    <cellStyle name="Normal 32 4 75 2" xfId="28254"/>
    <cellStyle name="Normal 32 4 75 2 2" xfId="28255"/>
    <cellStyle name="Normal 32 4 75 2 2 2" xfId="28256"/>
    <cellStyle name="Normal 32 4 75 2 3" xfId="28257"/>
    <cellStyle name="Normal 32 4 75 3" xfId="28258"/>
    <cellStyle name="Normal 32 4 75 3 2" xfId="28259"/>
    <cellStyle name="Normal 32 4 75 4" xfId="28260"/>
    <cellStyle name="Normal 32 4 75 5" xfId="28261"/>
    <cellStyle name="Normal 32 4 75 6" xfId="28262"/>
    <cellStyle name="Normal 32 4 75 7" xfId="28263"/>
    <cellStyle name="Normal 32 4 76" xfId="28264"/>
    <cellStyle name="Normal 32 4 76 2" xfId="28265"/>
    <cellStyle name="Normal 32 4 76 2 2" xfId="28266"/>
    <cellStyle name="Normal 32 4 76 2 2 2" xfId="28267"/>
    <cellStyle name="Normal 32 4 76 2 3" xfId="28268"/>
    <cellStyle name="Normal 32 4 76 3" xfId="28269"/>
    <cellStyle name="Normal 32 4 76 3 2" xfId="28270"/>
    <cellStyle name="Normal 32 4 76 4" xfId="28271"/>
    <cellStyle name="Normal 32 4 76 5" xfId="28272"/>
    <cellStyle name="Normal 32 4 76 6" xfId="28273"/>
    <cellStyle name="Normal 32 4 76 7" xfId="28274"/>
    <cellStyle name="Normal 32 4 77" xfId="28275"/>
    <cellStyle name="Normal 32 4 77 2" xfId="28276"/>
    <cellStyle name="Normal 32 4 77 2 2" xfId="28277"/>
    <cellStyle name="Normal 32 4 77 2 2 2" xfId="28278"/>
    <cellStyle name="Normal 32 4 77 2 3" xfId="28279"/>
    <cellStyle name="Normal 32 4 77 3" xfId="28280"/>
    <cellStyle name="Normal 32 4 77 3 2" xfId="28281"/>
    <cellStyle name="Normal 32 4 77 4" xfId="28282"/>
    <cellStyle name="Normal 32 4 77 5" xfId="28283"/>
    <cellStyle name="Normal 32 4 77 6" xfId="28284"/>
    <cellStyle name="Normal 32 4 77 7" xfId="28285"/>
    <cellStyle name="Normal 32 4 78" xfId="28286"/>
    <cellStyle name="Normal 32 4 78 2" xfId="28287"/>
    <cellStyle name="Normal 32 4 78 2 2" xfId="28288"/>
    <cellStyle name="Normal 32 4 78 2 2 2" xfId="28289"/>
    <cellStyle name="Normal 32 4 78 2 3" xfId="28290"/>
    <cellStyle name="Normal 32 4 78 3" xfId="28291"/>
    <cellStyle name="Normal 32 4 78 3 2" xfId="28292"/>
    <cellStyle name="Normal 32 4 78 4" xfId="28293"/>
    <cellStyle name="Normal 32 4 78 5" xfId="28294"/>
    <cellStyle name="Normal 32 4 78 6" xfId="28295"/>
    <cellStyle name="Normal 32 4 78 7" xfId="28296"/>
    <cellStyle name="Normal 32 4 79" xfId="28297"/>
    <cellStyle name="Normal 32 4 79 2" xfId="28298"/>
    <cellStyle name="Normal 32 4 79 2 2" xfId="28299"/>
    <cellStyle name="Normal 32 4 79 2 2 2" xfId="28300"/>
    <cellStyle name="Normal 32 4 79 2 3" xfId="28301"/>
    <cellStyle name="Normal 32 4 79 3" xfId="28302"/>
    <cellStyle name="Normal 32 4 79 3 2" xfId="28303"/>
    <cellStyle name="Normal 32 4 79 4" xfId="28304"/>
    <cellStyle name="Normal 32 4 79 5" xfId="28305"/>
    <cellStyle name="Normal 32 4 79 6" xfId="28306"/>
    <cellStyle name="Normal 32 4 79 7" xfId="28307"/>
    <cellStyle name="Normal 32 4 8" xfId="28308"/>
    <cellStyle name="Normal 32 4 8 10" xfId="28309"/>
    <cellStyle name="Normal 32 4 8 10 2" xfId="28310"/>
    <cellStyle name="Normal 32 4 8 10 2 2" xfId="28311"/>
    <cellStyle name="Normal 32 4 8 10 2 2 2" xfId="28312"/>
    <cellStyle name="Normal 32 4 8 10 2 3" xfId="28313"/>
    <cellStyle name="Normal 32 4 8 10 3" xfId="28314"/>
    <cellStyle name="Normal 32 4 8 10 3 2" xfId="28315"/>
    <cellStyle name="Normal 32 4 8 10 4" xfId="28316"/>
    <cellStyle name="Normal 32 4 8 10 5" xfId="28317"/>
    <cellStyle name="Normal 32 4 8 10 6" xfId="28318"/>
    <cellStyle name="Normal 32 4 8 10 7" xfId="28319"/>
    <cellStyle name="Normal 32 4 8 11" xfId="28320"/>
    <cellStyle name="Normal 32 4 8 11 2" xfId="28321"/>
    <cellStyle name="Normal 32 4 8 11 2 2" xfId="28322"/>
    <cellStyle name="Normal 32 4 8 11 2 2 2" xfId="28323"/>
    <cellStyle name="Normal 32 4 8 11 2 3" xfId="28324"/>
    <cellStyle name="Normal 32 4 8 11 3" xfId="28325"/>
    <cellStyle name="Normal 32 4 8 11 3 2" xfId="28326"/>
    <cellStyle name="Normal 32 4 8 11 4" xfId="28327"/>
    <cellStyle name="Normal 32 4 8 11 5" xfId="28328"/>
    <cellStyle name="Normal 32 4 8 11 6" xfId="28329"/>
    <cellStyle name="Normal 32 4 8 11 7" xfId="28330"/>
    <cellStyle name="Normal 32 4 8 12" xfId="28331"/>
    <cellStyle name="Normal 32 4 8 12 2" xfId="28332"/>
    <cellStyle name="Normal 32 4 8 12 2 2" xfId="28333"/>
    <cellStyle name="Normal 32 4 8 12 2 2 2" xfId="28334"/>
    <cellStyle name="Normal 32 4 8 12 2 3" xfId="28335"/>
    <cellStyle name="Normal 32 4 8 12 3" xfId="28336"/>
    <cellStyle name="Normal 32 4 8 12 3 2" xfId="28337"/>
    <cellStyle name="Normal 32 4 8 12 4" xfId="28338"/>
    <cellStyle name="Normal 32 4 8 12 5" xfId="28339"/>
    <cellStyle name="Normal 32 4 8 12 6" xfId="28340"/>
    <cellStyle name="Normal 32 4 8 12 7" xfId="28341"/>
    <cellStyle name="Normal 32 4 8 13" xfId="28342"/>
    <cellStyle name="Normal 32 4 8 13 2" xfId="28343"/>
    <cellStyle name="Normal 32 4 8 13 2 2" xfId="28344"/>
    <cellStyle name="Normal 32 4 8 13 3" xfId="28345"/>
    <cellStyle name="Normal 32 4 8 14" xfId="28346"/>
    <cellStyle name="Normal 32 4 8 14 2" xfId="28347"/>
    <cellStyle name="Normal 32 4 8 15" xfId="28348"/>
    <cellStyle name="Normal 32 4 8 16" xfId="28349"/>
    <cellStyle name="Normal 32 4 8 17" xfId="28350"/>
    <cellStyle name="Normal 32 4 8 18" xfId="28351"/>
    <cellStyle name="Normal 32 4 8 2" xfId="28352"/>
    <cellStyle name="Normal 32 4 8 2 2" xfId="28353"/>
    <cellStyle name="Normal 32 4 8 2 2 2" xfId="28354"/>
    <cellStyle name="Normal 32 4 8 2 2 2 2" xfId="28355"/>
    <cellStyle name="Normal 32 4 8 2 2 3" xfId="28356"/>
    <cellStyle name="Normal 32 4 8 2 3" xfId="28357"/>
    <cellStyle name="Normal 32 4 8 2 3 2" xfId="28358"/>
    <cellStyle name="Normal 32 4 8 2 4" xfId="28359"/>
    <cellStyle name="Normal 32 4 8 2 5" xfId="28360"/>
    <cellStyle name="Normal 32 4 8 2 6" xfId="28361"/>
    <cellStyle name="Normal 32 4 8 2 7" xfId="28362"/>
    <cellStyle name="Normal 32 4 8 3" xfId="28363"/>
    <cellStyle name="Normal 32 4 8 3 2" xfId="28364"/>
    <cellStyle name="Normal 32 4 8 3 2 2" xfId="28365"/>
    <cellStyle name="Normal 32 4 8 3 2 2 2" xfId="28366"/>
    <cellStyle name="Normal 32 4 8 3 2 3" xfId="28367"/>
    <cellStyle name="Normal 32 4 8 3 3" xfId="28368"/>
    <cellStyle name="Normal 32 4 8 3 3 2" xfId="28369"/>
    <cellStyle name="Normal 32 4 8 3 4" xfId="28370"/>
    <cellStyle name="Normal 32 4 8 3 5" xfId="28371"/>
    <cellStyle name="Normal 32 4 8 3 6" xfId="28372"/>
    <cellStyle name="Normal 32 4 8 3 7" xfId="28373"/>
    <cellStyle name="Normal 32 4 8 4" xfId="28374"/>
    <cellStyle name="Normal 32 4 8 4 2" xfId="28375"/>
    <cellStyle name="Normal 32 4 8 4 2 2" xfId="28376"/>
    <cellStyle name="Normal 32 4 8 4 2 2 2" xfId="28377"/>
    <cellStyle name="Normal 32 4 8 4 2 3" xfId="28378"/>
    <cellStyle name="Normal 32 4 8 4 3" xfId="28379"/>
    <cellStyle name="Normal 32 4 8 4 3 2" xfId="28380"/>
    <cellStyle name="Normal 32 4 8 4 4" xfId="28381"/>
    <cellStyle name="Normal 32 4 8 4 5" xfId="28382"/>
    <cellStyle name="Normal 32 4 8 4 6" xfId="28383"/>
    <cellStyle name="Normal 32 4 8 4 7" xfId="28384"/>
    <cellStyle name="Normal 32 4 8 5" xfId="28385"/>
    <cellStyle name="Normal 32 4 8 5 2" xfId="28386"/>
    <cellStyle name="Normal 32 4 8 5 2 2" xfId="28387"/>
    <cellStyle name="Normal 32 4 8 5 2 2 2" xfId="28388"/>
    <cellStyle name="Normal 32 4 8 5 2 3" xfId="28389"/>
    <cellStyle name="Normal 32 4 8 5 3" xfId="28390"/>
    <cellStyle name="Normal 32 4 8 5 3 2" xfId="28391"/>
    <cellStyle name="Normal 32 4 8 5 4" xfId="28392"/>
    <cellStyle name="Normal 32 4 8 5 5" xfId="28393"/>
    <cellStyle name="Normal 32 4 8 5 6" xfId="28394"/>
    <cellStyle name="Normal 32 4 8 5 7" xfId="28395"/>
    <cellStyle name="Normal 32 4 8 6" xfId="28396"/>
    <cellStyle name="Normal 32 4 8 6 2" xfId="28397"/>
    <cellStyle name="Normal 32 4 8 6 2 2" xfId="28398"/>
    <cellStyle name="Normal 32 4 8 6 2 2 2" xfId="28399"/>
    <cellStyle name="Normal 32 4 8 6 2 3" xfId="28400"/>
    <cellStyle name="Normal 32 4 8 6 3" xfId="28401"/>
    <cellStyle name="Normal 32 4 8 6 3 2" xfId="28402"/>
    <cellStyle name="Normal 32 4 8 6 4" xfId="28403"/>
    <cellStyle name="Normal 32 4 8 6 5" xfId="28404"/>
    <cellStyle name="Normal 32 4 8 6 6" xfId="28405"/>
    <cellStyle name="Normal 32 4 8 6 7" xfId="28406"/>
    <cellStyle name="Normal 32 4 8 7" xfId="28407"/>
    <cellStyle name="Normal 32 4 8 7 2" xfId="28408"/>
    <cellStyle name="Normal 32 4 8 7 2 2" xfId="28409"/>
    <cellStyle name="Normal 32 4 8 7 2 2 2" xfId="28410"/>
    <cellStyle name="Normal 32 4 8 7 2 3" xfId="28411"/>
    <cellStyle name="Normal 32 4 8 7 3" xfId="28412"/>
    <cellStyle name="Normal 32 4 8 7 3 2" xfId="28413"/>
    <cellStyle name="Normal 32 4 8 7 4" xfId="28414"/>
    <cellStyle name="Normal 32 4 8 7 5" xfId="28415"/>
    <cellStyle name="Normal 32 4 8 7 6" xfId="28416"/>
    <cellStyle name="Normal 32 4 8 7 7" xfId="28417"/>
    <cellStyle name="Normal 32 4 8 8" xfId="28418"/>
    <cellStyle name="Normal 32 4 8 8 2" xfId="28419"/>
    <cellStyle name="Normal 32 4 8 8 2 2" xfId="28420"/>
    <cellStyle name="Normal 32 4 8 8 2 2 2" xfId="28421"/>
    <cellStyle name="Normal 32 4 8 8 2 3" xfId="28422"/>
    <cellStyle name="Normal 32 4 8 8 3" xfId="28423"/>
    <cellStyle name="Normal 32 4 8 8 3 2" xfId="28424"/>
    <cellStyle name="Normal 32 4 8 8 4" xfId="28425"/>
    <cellStyle name="Normal 32 4 8 8 5" xfId="28426"/>
    <cellStyle name="Normal 32 4 8 8 6" xfId="28427"/>
    <cellStyle name="Normal 32 4 8 8 7" xfId="28428"/>
    <cellStyle name="Normal 32 4 8 9" xfId="28429"/>
    <cellStyle name="Normal 32 4 8 9 2" xfId="28430"/>
    <cellStyle name="Normal 32 4 8 9 2 2" xfId="28431"/>
    <cellStyle name="Normal 32 4 8 9 2 2 2" xfId="28432"/>
    <cellStyle name="Normal 32 4 8 9 2 3" xfId="28433"/>
    <cellStyle name="Normal 32 4 8 9 3" xfId="28434"/>
    <cellStyle name="Normal 32 4 8 9 3 2" xfId="28435"/>
    <cellStyle name="Normal 32 4 8 9 4" xfId="28436"/>
    <cellStyle name="Normal 32 4 8 9 5" xfId="28437"/>
    <cellStyle name="Normal 32 4 8 9 6" xfId="28438"/>
    <cellStyle name="Normal 32 4 8 9 7" xfId="28439"/>
    <cellStyle name="Normal 32 4 80" xfId="28440"/>
    <cellStyle name="Normal 32 4 80 2" xfId="28441"/>
    <cellStyle name="Normal 32 4 80 2 2" xfId="28442"/>
    <cellStyle name="Normal 32 4 80 2 2 2" xfId="28443"/>
    <cellStyle name="Normal 32 4 80 2 3" xfId="28444"/>
    <cellStyle name="Normal 32 4 80 3" xfId="28445"/>
    <cellStyle name="Normal 32 4 80 3 2" xfId="28446"/>
    <cellStyle name="Normal 32 4 80 4" xfId="28447"/>
    <cellStyle name="Normal 32 4 80 5" xfId="28448"/>
    <cellStyle name="Normal 32 4 80 6" xfId="28449"/>
    <cellStyle name="Normal 32 4 80 7" xfId="28450"/>
    <cellStyle name="Normal 32 4 81" xfId="28451"/>
    <cellStyle name="Normal 32 4 81 2" xfId="28452"/>
    <cellStyle name="Normal 32 4 81 2 2" xfId="28453"/>
    <cellStyle name="Normal 32 4 81 2 2 2" xfId="28454"/>
    <cellStyle name="Normal 32 4 81 2 3" xfId="28455"/>
    <cellStyle name="Normal 32 4 81 3" xfId="28456"/>
    <cellStyle name="Normal 32 4 81 3 2" xfId="28457"/>
    <cellStyle name="Normal 32 4 81 4" xfId="28458"/>
    <cellStyle name="Normal 32 4 81 5" xfId="28459"/>
    <cellStyle name="Normal 32 4 81 6" xfId="28460"/>
    <cellStyle name="Normal 32 4 81 7" xfId="28461"/>
    <cellStyle name="Normal 32 4 82" xfId="28462"/>
    <cellStyle name="Normal 32 4 82 2" xfId="28463"/>
    <cellStyle name="Normal 32 4 82 2 2" xfId="28464"/>
    <cellStyle name="Normal 32 4 82 2 2 2" xfId="28465"/>
    <cellStyle name="Normal 32 4 82 2 3" xfId="28466"/>
    <cellStyle name="Normal 32 4 82 3" xfId="28467"/>
    <cellStyle name="Normal 32 4 82 3 2" xfId="28468"/>
    <cellStyle name="Normal 32 4 82 4" xfId="28469"/>
    <cellStyle name="Normal 32 4 82 5" xfId="28470"/>
    <cellStyle name="Normal 32 4 82 6" xfId="28471"/>
    <cellStyle name="Normal 32 4 82 7" xfId="28472"/>
    <cellStyle name="Normal 32 4 83" xfId="28473"/>
    <cellStyle name="Normal 32 4 83 2" xfId="28474"/>
    <cellStyle name="Normal 32 4 83 2 2" xfId="28475"/>
    <cellStyle name="Normal 32 4 83 2 2 2" xfId="28476"/>
    <cellStyle name="Normal 32 4 83 2 3" xfId="28477"/>
    <cellStyle name="Normal 32 4 83 3" xfId="28478"/>
    <cellStyle name="Normal 32 4 83 3 2" xfId="28479"/>
    <cellStyle name="Normal 32 4 83 4" xfId="28480"/>
    <cellStyle name="Normal 32 4 83 5" xfId="28481"/>
    <cellStyle name="Normal 32 4 83 6" xfId="28482"/>
    <cellStyle name="Normal 32 4 83 7" xfId="28483"/>
    <cellStyle name="Normal 32 4 84" xfId="28484"/>
    <cellStyle name="Normal 32 4 84 2" xfId="28485"/>
    <cellStyle name="Normal 32 4 84 2 2" xfId="28486"/>
    <cellStyle name="Normal 32 4 84 2 2 2" xfId="28487"/>
    <cellStyle name="Normal 32 4 84 2 3" xfId="28488"/>
    <cellStyle name="Normal 32 4 84 3" xfId="28489"/>
    <cellStyle name="Normal 32 4 84 3 2" xfId="28490"/>
    <cellStyle name="Normal 32 4 84 4" xfId="28491"/>
    <cellStyle name="Normal 32 4 84 5" xfId="28492"/>
    <cellStyle name="Normal 32 4 84 6" xfId="28493"/>
    <cellStyle name="Normal 32 4 84 7" xfId="28494"/>
    <cellStyle name="Normal 32 4 85" xfId="28495"/>
    <cellStyle name="Normal 32 4 85 2" xfId="28496"/>
    <cellStyle name="Normal 32 4 85 2 2" xfId="28497"/>
    <cellStyle name="Normal 32 4 85 2 2 2" xfId="28498"/>
    <cellStyle name="Normal 32 4 85 2 3" xfId="28499"/>
    <cellStyle name="Normal 32 4 85 3" xfId="28500"/>
    <cellStyle name="Normal 32 4 85 3 2" xfId="28501"/>
    <cellStyle name="Normal 32 4 85 4" xfId="28502"/>
    <cellStyle name="Normal 32 4 85 5" xfId="28503"/>
    <cellStyle name="Normal 32 4 85 6" xfId="28504"/>
    <cellStyle name="Normal 32 4 85 7" xfId="28505"/>
    <cellStyle name="Normal 32 4 86" xfId="28506"/>
    <cellStyle name="Normal 32 4 86 2" xfId="28507"/>
    <cellStyle name="Normal 32 4 86 2 2" xfId="28508"/>
    <cellStyle name="Normal 32 4 86 2 2 2" xfId="28509"/>
    <cellStyle name="Normal 32 4 86 2 3" xfId="28510"/>
    <cellStyle name="Normal 32 4 86 3" xfId="28511"/>
    <cellStyle name="Normal 32 4 86 3 2" xfId="28512"/>
    <cellStyle name="Normal 32 4 86 4" xfId="28513"/>
    <cellStyle name="Normal 32 4 86 5" xfId="28514"/>
    <cellStyle name="Normal 32 4 86 6" xfId="28515"/>
    <cellStyle name="Normal 32 4 86 7" xfId="28516"/>
    <cellStyle name="Normal 32 4 87" xfId="28517"/>
    <cellStyle name="Normal 32 4 87 2" xfId="28518"/>
    <cellStyle name="Normal 32 4 87 2 2" xfId="28519"/>
    <cellStyle name="Normal 32 4 87 2 2 2" xfId="28520"/>
    <cellStyle name="Normal 32 4 87 2 3" xfId="28521"/>
    <cellStyle name="Normal 32 4 87 3" xfId="28522"/>
    <cellStyle name="Normal 32 4 87 3 2" xfId="28523"/>
    <cellStyle name="Normal 32 4 87 4" xfId="28524"/>
    <cellStyle name="Normal 32 4 87 5" xfId="28525"/>
    <cellStyle name="Normal 32 4 87 6" xfId="28526"/>
    <cellStyle name="Normal 32 4 87 7" xfId="28527"/>
    <cellStyle name="Normal 32 4 88" xfId="28528"/>
    <cellStyle name="Normal 32 4 88 2" xfId="28529"/>
    <cellStyle name="Normal 32 4 88 2 2" xfId="28530"/>
    <cellStyle name="Normal 32 4 88 2 2 2" xfId="28531"/>
    <cellStyle name="Normal 32 4 88 2 3" xfId="28532"/>
    <cellStyle name="Normal 32 4 88 3" xfId="28533"/>
    <cellStyle name="Normal 32 4 88 3 2" xfId="28534"/>
    <cellStyle name="Normal 32 4 88 4" xfId="28535"/>
    <cellStyle name="Normal 32 4 88 5" xfId="28536"/>
    <cellStyle name="Normal 32 4 88 6" xfId="28537"/>
    <cellStyle name="Normal 32 4 88 7" xfId="28538"/>
    <cellStyle name="Normal 32 4 89" xfId="28539"/>
    <cellStyle name="Normal 32 4 89 2" xfId="28540"/>
    <cellStyle name="Normal 32 4 89 2 2" xfId="28541"/>
    <cellStyle name="Normal 32 4 89 2 2 2" xfId="28542"/>
    <cellStyle name="Normal 32 4 89 2 3" xfId="28543"/>
    <cellStyle name="Normal 32 4 89 3" xfId="28544"/>
    <cellStyle name="Normal 32 4 89 3 2" xfId="28545"/>
    <cellStyle name="Normal 32 4 89 4" xfId="28546"/>
    <cellStyle name="Normal 32 4 89 5" xfId="28547"/>
    <cellStyle name="Normal 32 4 89 6" xfId="28548"/>
    <cellStyle name="Normal 32 4 89 7" xfId="28549"/>
    <cellStyle name="Normal 32 4 9" xfId="28550"/>
    <cellStyle name="Normal 32 4 9 10" xfId="28551"/>
    <cellStyle name="Normal 32 4 9 10 2" xfId="28552"/>
    <cellStyle name="Normal 32 4 9 10 2 2" xfId="28553"/>
    <cellStyle name="Normal 32 4 9 10 2 2 2" xfId="28554"/>
    <cellStyle name="Normal 32 4 9 10 2 3" xfId="28555"/>
    <cellStyle name="Normal 32 4 9 10 3" xfId="28556"/>
    <cellStyle name="Normal 32 4 9 10 3 2" xfId="28557"/>
    <cellStyle name="Normal 32 4 9 10 4" xfId="28558"/>
    <cellStyle name="Normal 32 4 9 10 5" xfId="28559"/>
    <cellStyle name="Normal 32 4 9 10 6" xfId="28560"/>
    <cellStyle name="Normal 32 4 9 10 7" xfId="28561"/>
    <cellStyle name="Normal 32 4 9 11" xfId="28562"/>
    <cellStyle name="Normal 32 4 9 11 2" xfId="28563"/>
    <cellStyle name="Normal 32 4 9 11 2 2" xfId="28564"/>
    <cellStyle name="Normal 32 4 9 11 2 2 2" xfId="28565"/>
    <cellStyle name="Normal 32 4 9 11 2 3" xfId="28566"/>
    <cellStyle name="Normal 32 4 9 11 3" xfId="28567"/>
    <cellStyle name="Normal 32 4 9 11 3 2" xfId="28568"/>
    <cellStyle name="Normal 32 4 9 11 4" xfId="28569"/>
    <cellStyle name="Normal 32 4 9 11 5" xfId="28570"/>
    <cellStyle name="Normal 32 4 9 11 6" xfId="28571"/>
    <cellStyle name="Normal 32 4 9 11 7" xfId="28572"/>
    <cellStyle name="Normal 32 4 9 12" xfId="28573"/>
    <cellStyle name="Normal 32 4 9 12 2" xfId="28574"/>
    <cellStyle name="Normal 32 4 9 12 2 2" xfId="28575"/>
    <cellStyle name="Normal 32 4 9 12 2 2 2" xfId="28576"/>
    <cellStyle name="Normal 32 4 9 12 2 3" xfId="28577"/>
    <cellStyle name="Normal 32 4 9 12 3" xfId="28578"/>
    <cellStyle name="Normal 32 4 9 12 3 2" xfId="28579"/>
    <cellStyle name="Normal 32 4 9 12 4" xfId="28580"/>
    <cellStyle name="Normal 32 4 9 12 5" xfId="28581"/>
    <cellStyle name="Normal 32 4 9 12 6" xfId="28582"/>
    <cellStyle name="Normal 32 4 9 12 7" xfId="28583"/>
    <cellStyle name="Normal 32 4 9 13" xfId="28584"/>
    <cellStyle name="Normal 32 4 9 13 2" xfId="28585"/>
    <cellStyle name="Normal 32 4 9 13 2 2" xfId="28586"/>
    <cellStyle name="Normal 32 4 9 13 3" xfId="28587"/>
    <cellStyle name="Normal 32 4 9 14" xfId="28588"/>
    <cellStyle name="Normal 32 4 9 14 2" xfId="28589"/>
    <cellStyle name="Normal 32 4 9 15" xfId="28590"/>
    <cellStyle name="Normal 32 4 9 16" xfId="28591"/>
    <cellStyle name="Normal 32 4 9 17" xfId="28592"/>
    <cellStyle name="Normal 32 4 9 18" xfId="28593"/>
    <cellStyle name="Normal 32 4 9 2" xfId="28594"/>
    <cellStyle name="Normal 32 4 9 2 2" xfId="28595"/>
    <cellStyle name="Normal 32 4 9 2 2 2" xfId="28596"/>
    <cellStyle name="Normal 32 4 9 2 2 2 2" xfId="28597"/>
    <cellStyle name="Normal 32 4 9 2 2 3" xfId="28598"/>
    <cellStyle name="Normal 32 4 9 2 3" xfId="28599"/>
    <cellStyle name="Normal 32 4 9 2 3 2" xfId="28600"/>
    <cellStyle name="Normal 32 4 9 2 4" xfId="28601"/>
    <cellStyle name="Normal 32 4 9 2 5" xfId="28602"/>
    <cellStyle name="Normal 32 4 9 2 6" xfId="28603"/>
    <cellStyle name="Normal 32 4 9 2 7" xfId="28604"/>
    <cellStyle name="Normal 32 4 9 3" xfId="28605"/>
    <cellStyle name="Normal 32 4 9 3 2" xfId="28606"/>
    <cellStyle name="Normal 32 4 9 3 2 2" xfId="28607"/>
    <cellStyle name="Normal 32 4 9 3 2 2 2" xfId="28608"/>
    <cellStyle name="Normal 32 4 9 3 2 3" xfId="28609"/>
    <cellStyle name="Normal 32 4 9 3 3" xfId="28610"/>
    <cellStyle name="Normal 32 4 9 3 3 2" xfId="28611"/>
    <cellStyle name="Normal 32 4 9 3 4" xfId="28612"/>
    <cellStyle name="Normal 32 4 9 3 5" xfId="28613"/>
    <cellStyle name="Normal 32 4 9 3 6" xfId="28614"/>
    <cellStyle name="Normal 32 4 9 3 7" xfId="28615"/>
    <cellStyle name="Normal 32 4 9 4" xfId="28616"/>
    <cellStyle name="Normal 32 4 9 4 2" xfId="28617"/>
    <cellStyle name="Normal 32 4 9 4 2 2" xfId="28618"/>
    <cellStyle name="Normal 32 4 9 4 2 2 2" xfId="28619"/>
    <cellStyle name="Normal 32 4 9 4 2 3" xfId="28620"/>
    <cellStyle name="Normal 32 4 9 4 3" xfId="28621"/>
    <cellStyle name="Normal 32 4 9 4 3 2" xfId="28622"/>
    <cellStyle name="Normal 32 4 9 4 4" xfId="28623"/>
    <cellStyle name="Normal 32 4 9 4 5" xfId="28624"/>
    <cellStyle name="Normal 32 4 9 4 6" xfId="28625"/>
    <cellStyle name="Normal 32 4 9 4 7" xfId="28626"/>
    <cellStyle name="Normal 32 4 9 5" xfId="28627"/>
    <cellStyle name="Normal 32 4 9 5 2" xfId="28628"/>
    <cellStyle name="Normal 32 4 9 5 2 2" xfId="28629"/>
    <cellStyle name="Normal 32 4 9 5 2 2 2" xfId="28630"/>
    <cellStyle name="Normal 32 4 9 5 2 3" xfId="28631"/>
    <cellStyle name="Normal 32 4 9 5 3" xfId="28632"/>
    <cellStyle name="Normal 32 4 9 5 3 2" xfId="28633"/>
    <cellStyle name="Normal 32 4 9 5 4" xfId="28634"/>
    <cellStyle name="Normal 32 4 9 5 5" xfId="28635"/>
    <cellStyle name="Normal 32 4 9 5 6" xfId="28636"/>
    <cellStyle name="Normal 32 4 9 5 7" xfId="28637"/>
    <cellStyle name="Normal 32 4 9 6" xfId="28638"/>
    <cellStyle name="Normal 32 4 9 6 2" xfId="28639"/>
    <cellStyle name="Normal 32 4 9 6 2 2" xfId="28640"/>
    <cellStyle name="Normal 32 4 9 6 2 2 2" xfId="28641"/>
    <cellStyle name="Normal 32 4 9 6 2 3" xfId="28642"/>
    <cellStyle name="Normal 32 4 9 6 3" xfId="28643"/>
    <cellStyle name="Normal 32 4 9 6 3 2" xfId="28644"/>
    <cellStyle name="Normal 32 4 9 6 4" xfId="28645"/>
    <cellStyle name="Normal 32 4 9 6 5" xfId="28646"/>
    <cellStyle name="Normal 32 4 9 6 6" xfId="28647"/>
    <cellStyle name="Normal 32 4 9 6 7" xfId="28648"/>
    <cellStyle name="Normal 32 4 9 7" xfId="28649"/>
    <cellStyle name="Normal 32 4 9 7 2" xfId="28650"/>
    <cellStyle name="Normal 32 4 9 7 2 2" xfId="28651"/>
    <cellStyle name="Normal 32 4 9 7 2 2 2" xfId="28652"/>
    <cellStyle name="Normal 32 4 9 7 2 3" xfId="28653"/>
    <cellStyle name="Normal 32 4 9 7 3" xfId="28654"/>
    <cellStyle name="Normal 32 4 9 7 3 2" xfId="28655"/>
    <cellStyle name="Normal 32 4 9 7 4" xfId="28656"/>
    <cellStyle name="Normal 32 4 9 7 5" xfId="28657"/>
    <cellStyle name="Normal 32 4 9 7 6" xfId="28658"/>
    <cellStyle name="Normal 32 4 9 7 7" xfId="28659"/>
    <cellStyle name="Normal 32 4 9 8" xfId="28660"/>
    <cellStyle name="Normal 32 4 9 8 2" xfId="28661"/>
    <cellStyle name="Normal 32 4 9 8 2 2" xfId="28662"/>
    <cellStyle name="Normal 32 4 9 8 2 2 2" xfId="28663"/>
    <cellStyle name="Normal 32 4 9 8 2 3" xfId="28664"/>
    <cellStyle name="Normal 32 4 9 8 3" xfId="28665"/>
    <cellStyle name="Normal 32 4 9 8 3 2" xfId="28666"/>
    <cellStyle name="Normal 32 4 9 8 4" xfId="28667"/>
    <cellStyle name="Normal 32 4 9 8 5" xfId="28668"/>
    <cellStyle name="Normal 32 4 9 8 6" xfId="28669"/>
    <cellStyle name="Normal 32 4 9 8 7" xfId="28670"/>
    <cellStyle name="Normal 32 4 9 9" xfId="28671"/>
    <cellStyle name="Normal 32 4 9 9 2" xfId="28672"/>
    <cellStyle name="Normal 32 4 9 9 2 2" xfId="28673"/>
    <cellStyle name="Normal 32 4 9 9 2 2 2" xfId="28674"/>
    <cellStyle name="Normal 32 4 9 9 2 3" xfId="28675"/>
    <cellStyle name="Normal 32 4 9 9 3" xfId="28676"/>
    <cellStyle name="Normal 32 4 9 9 3 2" xfId="28677"/>
    <cellStyle name="Normal 32 4 9 9 4" xfId="28678"/>
    <cellStyle name="Normal 32 4 9 9 5" xfId="28679"/>
    <cellStyle name="Normal 32 4 9 9 6" xfId="28680"/>
    <cellStyle name="Normal 32 4 9 9 7" xfId="28681"/>
    <cellStyle name="Normal 32 4 90" xfId="28682"/>
    <cellStyle name="Normal 32 4 90 2" xfId="28683"/>
    <cellStyle name="Normal 32 4 90 2 2" xfId="28684"/>
    <cellStyle name="Normal 32 4 90 2 2 2" xfId="28685"/>
    <cellStyle name="Normal 32 4 90 2 3" xfId="28686"/>
    <cellStyle name="Normal 32 4 90 3" xfId="28687"/>
    <cellStyle name="Normal 32 4 90 3 2" xfId="28688"/>
    <cellStyle name="Normal 32 4 90 4" xfId="28689"/>
    <cellStyle name="Normal 32 4 90 5" xfId="28690"/>
    <cellStyle name="Normal 32 4 90 6" xfId="28691"/>
    <cellStyle name="Normal 32 4 90 7" xfId="28692"/>
    <cellStyle name="Normal 32 4 91" xfId="28693"/>
    <cellStyle name="Normal 32 4 91 2" xfId="28694"/>
    <cellStyle name="Normal 32 4 91 2 2" xfId="28695"/>
    <cellStyle name="Normal 32 4 91 2 2 2" xfId="28696"/>
    <cellStyle name="Normal 32 4 91 2 3" xfId="28697"/>
    <cellStyle name="Normal 32 4 91 3" xfId="28698"/>
    <cellStyle name="Normal 32 4 91 3 2" xfId="28699"/>
    <cellStyle name="Normal 32 4 91 4" xfId="28700"/>
    <cellStyle name="Normal 32 4 91 5" xfId="28701"/>
    <cellStyle name="Normal 32 4 91 6" xfId="28702"/>
    <cellStyle name="Normal 32 4 91 7" xfId="28703"/>
    <cellStyle name="Normal 32 4 92" xfId="28704"/>
    <cellStyle name="Normal 32 4 92 2" xfId="28705"/>
    <cellStyle name="Normal 32 4 92 2 2" xfId="28706"/>
    <cellStyle name="Normal 32 4 92 2 2 2" xfId="28707"/>
    <cellStyle name="Normal 32 4 92 2 3" xfId="28708"/>
    <cellStyle name="Normal 32 4 92 3" xfId="28709"/>
    <cellStyle name="Normal 32 4 92 3 2" xfId="28710"/>
    <cellStyle name="Normal 32 4 92 4" xfId="28711"/>
    <cellStyle name="Normal 32 4 92 5" xfId="28712"/>
    <cellStyle name="Normal 32 4 92 6" xfId="28713"/>
    <cellStyle name="Normal 32 4 92 7" xfId="28714"/>
    <cellStyle name="Normal 32 4 93" xfId="28715"/>
    <cellStyle name="Normal 32 4 93 2" xfId="28716"/>
    <cellStyle name="Normal 32 4 93 2 2" xfId="28717"/>
    <cellStyle name="Normal 32 4 93 2 2 2" xfId="28718"/>
    <cellStyle name="Normal 32 4 93 2 3" xfId="28719"/>
    <cellStyle name="Normal 32 4 93 3" xfId="28720"/>
    <cellStyle name="Normal 32 4 93 3 2" xfId="28721"/>
    <cellStyle name="Normal 32 4 93 4" xfId="28722"/>
    <cellStyle name="Normal 32 4 93 5" xfId="28723"/>
    <cellStyle name="Normal 32 4 93 6" xfId="28724"/>
    <cellStyle name="Normal 32 4 93 7" xfId="28725"/>
    <cellStyle name="Normal 32 4 94" xfId="28726"/>
    <cellStyle name="Normal 32 4 94 2" xfId="28727"/>
    <cellStyle name="Normal 32 4 94 2 2" xfId="28728"/>
    <cellStyle name="Normal 32 4 94 2 2 2" xfId="28729"/>
    <cellStyle name="Normal 32 4 94 2 3" xfId="28730"/>
    <cellStyle name="Normal 32 4 94 3" xfId="28731"/>
    <cellStyle name="Normal 32 4 94 3 2" xfId="28732"/>
    <cellStyle name="Normal 32 4 94 4" xfId="28733"/>
    <cellStyle name="Normal 32 4 94 5" xfId="28734"/>
    <cellStyle name="Normal 32 4 94 6" xfId="28735"/>
    <cellStyle name="Normal 32 4 94 7" xfId="28736"/>
    <cellStyle name="Normal 32 4 95" xfId="28737"/>
    <cellStyle name="Normal 32 4 95 2" xfId="28738"/>
    <cellStyle name="Normal 32 4 95 2 2" xfId="28739"/>
    <cellStyle name="Normal 32 4 95 2 2 2" xfId="28740"/>
    <cellStyle name="Normal 32 4 95 2 3" xfId="28741"/>
    <cellStyle name="Normal 32 4 95 3" xfId="28742"/>
    <cellStyle name="Normal 32 4 95 3 2" xfId="28743"/>
    <cellStyle name="Normal 32 4 95 4" xfId="28744"/>
    <cellStyle name="Normal 32 4 95 5" xfId="28745"/>
    <cellStyle name="Normal 32 4 95 6" xfId="28746"/>
    <cellStyle name="Normal 32 4 95 7" xfId="28747"/>
    <cellStyle name="Normal 32 4 96" xfId="28748"/>
    <cellStyle name="Normal 32 4 96 2" xfId="28749"/>
    <cellStyle name="Normal 32 4 96 2 2" xfId="28750"/>
    <cellStyle name="Normal 32 4 96 2 2 2" xfId="28751"/>
    <cellStyle name="Normal 32 4 96 2 3" xfId="28752"/>
    <cellStyle name="Normal 32 4 96 3" xfId="28753"/>
    <cellStyle name="Normal 32 4 96 3 2" xfId="28754"/>
    <cellStyle name="Normal 32 4 96 4" xfId="28755"/>
    <cellStyle name="Normal 32 4 96 5" xfId="28756"/>
    <cellStyle name="Normal 32 4 96 6" xfId="28757"/>
    <cellStyle name="Normal 32 4 96 7" xfId="28758"/>
    <cellStyle name="Normal 32 4 97" xfId="28759"/>
    <cellStyle name="Normal 32 4 97 2" xfId="28760"/>
    <cellStyle name="Normal 32 4 97 2 2" xfId="28761"/>
    <cellStyle name="Normal 32 4 97 2 2 2" xfId="28762"/>
    <cellStyle name="Normal 32 4 97 2 3" xfId="28763"/>
    <cellStyle name="Normal 32 4 97 3" xfId="28764"/>
    <cellStyle name="Normal 32 4 97 3 2" xfId="28765"/>
    <cellStyle name="Normal 32 4 97 4" xfId="28766"/>
    <cellStyle name="Normal 32 4 97 5" xfId="28767"/>
    <cellStyle name="Normal 32 4 97 6" xfId="28768"/>
    <cellStyle name="Normal 32 4 97 7" xfId="28769"/>
    <cellStyle name="Normal 32 4 98" xfId="28770"/>
    <cellStyle name="Normal 32 4 98 2" xfId="28771"/>
    <cellStyle name="Normal 32 4 98 2 2" xfId="28772"/>
    <cellStyle name="Normal 32 4 98 3" xfId="28773"/>
    <cellStyle name="Normal 32 4 99" xfId="28774"/>
    <cellStyle name="Normal 32 4 99 2" xfId="28775"/>
    <cellStyle name="Normal 32 40" xfId="28776"/>
    <cellStyle name="Normal 32 40 2" xfId="28777"/>
    <cellStyle name="Normal 32 40 2 2" xfId="28778"/>
    <cellStyle name="Normal 32 40 2 2 2" xfId="28779"/>
    <cellStyle name="Normal 32 40 2 3" xfId="28780"/>
    <cellStyle name="Normal 32 40 3" xfId="28781"/>
    <cellStyle name="Normal 32 40 3 2" xfId="28782"/>
    <cellStyle name="Normal 32 40 4" xfId="28783"/>
    <cellStyle name="Normal 32 40 5" xfId="28784"/>
    <cellStyle name="Normal 32 40 6" xfId="28785"/>
    <cellStyle name="Normal 32 40 7" xfId="28786"/>
    <cellStyle name="Normal 32 41" xfId="28787"/>
    <cellStyle name="Normal 32 41 2" xfId="28788"/>
    <cellStyle name="Normal 32 41 2 2" xfId="28789"/>
    <cellStyle name="Normal 32 41 2 2 2" xfId="28790"/>
    <cellStyle name="Normal 32 41 2 3" xfId="28791"/>
    <cellStyle name="Normal 32 41 3" xfId="28792"/>
    <cellStyle name="Normal 32 41 3 2" xfId="28793"/>
    <cellStyle name="Normal 32 41 4" xfId="28794"/>
    <cellStyle name="Normal 32 41 5" xfId="28795"/>
    <cellStyle name="Normal 32 41 6" xfId="28796"/>
    <cellStyle name="Normal 32 41 7" xfId="28797"/>
    <cellStyle name="Normal 32 42" xfId="28798"/>
    <cellStyle name="Normal 32 42 2" xfId="28799"/>
    <cellStyle name="Normal 32 42 2 2" xfId="28800"/>
    <cellStyle name="Normal 32 42 2 2 2" xfId="28801"/>
    <cellStyle name="Normal 32 42 2 3" xfId="28802"/>
    <cellStyle name="Normal 32 42 3" xfId="28803"/>
    <cellStyle name="Normal 32 42 3 2" xfId="28804"/>
    <cellStyle name="Normal 32 42 4" xfId="28805"/>
    <cellStyle name="Normal 32 42 5" xfId="28806"/>
    <cellStyle name="Normal 32 42 6" xfId="28807"/>
    <cellStyle name="Normal 32 42 7" xfId="28808"/>
    <cellStyle name="Normal 32 43" xfId="28809"/>
    <cellStyle name="Normal 32 43 2" xfId="28810"/>
    <cellStyle name="Normal 32 43 2 2" xfId="28811"/>
    <cellStyle name="Normal 32 43 2 2 2" xfId="28812"/>
    <cellStyle name="Normal 32 43 2 3" xfId="28813"/>
    <cellStyle name="Normal 32 43 3" xfId="28814"/>
    <cellStyle name="Normal 32 43 3 2" xfId="28815"/>
    <cellStyle name="Normal 32 43 4" xfId="28816"/>
    <cellStyle name="Normal 32 43 5" xfId="28817"/>
    <cellStyle name="Normal 32 43 6" xfId="28818"/>
    <cellStyle name="Normal 32 43 7" xfId="28819"/>
    <cellStyle name="Normal 32 44" xfId="28820"/>
    <cellStyle name="Normal 32 44 2" xfId="28821"/>
    <cellStyle name="Normal 32 44 2 2" xfId="28822"/>
    <cellStyle name="Normal 32 44 2 2 2" xfId="28823"/>
    <cellStyle name="Normal 32 44 2 3" xfId="28824"/>
    <cellStyle name="Normal 32 44 3" xfId="28825"/>
    <cellStyle name="Normal 32 44 3 2" xfId="28826"/>
    <cellStyle name="Normal 32 44 4" xfId="28827"/>
    <cellStyle name="Normal 32 44 5" xfId="28828"/>
    <cellStyle name="Normal 32 44 6" xfId="28829"/>
    <cellStyle name="Normal 32 44 7" xfId="28830"/>
    <cellStyle name="Normal 32 45" xfId="28831"/>
    <cellStyle name="Normal 32 45 2" xfId="28832"/>
    <cellStyle name="Normal 32 45 2 2" xfId="28833"/>
    <cellStyle name="Normal 32 45 2 2 2" xfId="28834"/>
    <cellStyle name="Normal 32 45 2 3" xfId="28835"/>
    <cellStyle name="Normal 32 45 3" xfId="28836"/>
    <cellStyle name="Normal 32 45 3 2" xfId="28837"/>
    <cellStyle name="Normal 32 45 4" xfId="28838"/>
    <cellStyle name="Normal 32 45 5" xfId="28839"/>
    <cellStyle name="Normal 32 45 6" xfId="28840"/>
    <cellStyle name="Normal 32 45 7" xfId="28841"/>
    <cellStyle name="Normal 32 46" xfId="28842"/>
    <cellStyle name="Normal 32 46 2" xfId="28843"/>
    <cellStyle name="Normal 32 46 2 2" xfId="28844"/>
    <cellStyle name="Normal 32 46 2 2 2" xfId="28845"/>
    <cellStyle name="Normal 32 46 2 3" xfId="28846"/>
    <cellStyle name="Normal 32 46 3" xfId="28847"/>
    <cellStyle name="Normal 32 46 3 2" xfId="28848"/>
    <cellStyle name="Normal 32 46 4" xfId="28849"/>
    <cellStyle name="Normal 32 46 5" xfId="28850"/>
    <cellStyle name="Normal 32 46 6" xfId="28851"/>
    <cellStyle name="Normal 32 46 7" xfId="28852"/>
    <cellStyle name="Normal 32 47" xfId="28853"/>
    <cellStyle name="Normal 32 47 2" xfId="28854"/>
    <cellStyle name="Normal 32 47 2 2" xfId="28855"/>
    <cellStyle name="Normal 32 47 2 2 2" xfId="28856"/>
    <cellStyle name="Normal 32 47 2 3" xfId="28857"/>
    <cellStyle name="Normal 32 47 3" xfId="28858"/>
    <cellStyle name="Normal 32 47 3 2" xfId="28859"/>
    <cellStyle name="Normal 32 47 4" xfId="28860"/>
    <cellStyle name="Normal 32 47 5" xfId="28861"/>
    <cellStyle name="Normal 32 47 6" xfId="28862"/>
    <cellStyle name="Normal 32 47 7" xfId="28863"/>
    <cellStyle name="Normal 32 48" xfId="28864"/>
    <cellStyle name="Normal 32 48 2" xfId="28865"/>
    <cellStyle name="Normal 32 48 2 2" xfId="28866"/>
    <cellStyle name="Normal 32 48 2 2 2" xfId="28867"/>
    <cellStyle name="Normal 32 48 2 3" xfId="28868"/>
    <cellStyle name="Normal 32 48 3" xfId="28869"/>
    <cellStyle name="Normal 32 48 3 2" xfId="28870"/>
    <cellStyle name="Normal 32 48 4" xfId="28871"/>
    <cellStyle name="Normal 32 48 5" xfId="28872"/>
    <cellStyle name="Normal 32 48 6" xfId="28873"/>
    <cellStyle name="Normal 32 48 7" xfId="28874"/>
    <cellStyle name="Normal 32 49" xfId="28875"/>
    <cellStyle name="Normal 32 49 2" xfId="28876"/>
    <cellStyle name="Normal 32 49 2 2" xfId="28877"/>
    <cellStyle name="Normal 32 49 2 2 2" xfId="28878"/>
    <cellStyle name="Normal 32 49 2 3" xfId="28879"/>
    <cellStyle name="Normal 32 49 3" xfId="28880"/>
    <cellStyle name="Normal 32 49 3 2" xfId="28881"/>
    <cellStyle name="Normal 32 49 4" xfId="28882"/>
    <cellStyle name="Normal 32 49 5" xfId="28883"/>
    <cellStyle name="Normal 32 49 6" xfId="28884"/>
    <cellStyle name="Normal 32 49 7" xfId="28885"/>
    <cellStyle name="Normal 32 5" xfId="28886"/>
    <cellStyle name="Normal 32 5 10" xfId="28887"/>
    <cellStyle name="Normal 32 5 11" xfId="28888"/>
    <cellStyle name="Normal 32 5 12" xfId="28889"/>
    <cellStyle name="Normal 32 5 13" xfId="28890"/>
    <cellStyle name="Normal 32 5 13 2" xfId="28891"/>
    <cellStyle name="Normal 32 5 14" xfId="28892"/>
    <cellStyle name="Normal 32 5 2" xfId="28893"/>
    <cellStyle name="Normal 32 5 2 2" xfId="28894"/>
    <cellStyle name="Normal 32 5 2 3" xfId="28895"/>
    <cellStyle name="Normal 32 5 2 3 2" xfId="28896"/>
    <cellStyle name="Normal 32 5 2 3 2 2" xfId="28897"/>
    <cellStyle name="Normal 32 5 2 3 3" xfId="28898"/>
    <cellStyle name="Normal 32 5 2 4" xfId="28899"/>
    <cellStyle name="Normal 32 5 2 4 2" xfId="28900"/>
    <cellStyle name="Normal 32 5 2 5" xfId="28901"/>
    <cellStyle name="Normal 32 5 2 6" xfId="28902"/>
    <cellStyle name="Normal 32 5 2 7" xfId="28903"/>
    <cellStyle name="Normal 32 5 2 8" xfId="28904"/>
    <cellStyle name="Normal 32 5 3" xfId="28905"/>
    <cellStyle name="Normal 32 5 4" xfId="28906"/>
    <cellStyle name="Normal 32 5 5" xfId="28907"/>
    <cellStyle name="Normal 32 5 6" xfId="28908"/>
    <cellStyle name="Normal 32 5 7" xfId="28909"/>
    <cellStyle name="Normal 32 5 8" xfId="28910"/>
    <cellStyle name="Normal 32 5 9" xfId="28911"/>
    <cellStyle name="Normal 32 50" xfId="28912"/>
    <cellStyle name="Normal 32 50 2" xfId="28913"/>
    <cellStyle name="Normal 32 50 2 2" xfId="28914"/>
    <cellStyle name="Normal 32 50 2 2 2" xfId="28915"/>
    <cellStyle name="Normal 32 50 2 3" xfId="28916"/>
    <cellStyle name="Normal 32 50 3" xfId="28917"/>
    <cellStyle name="Normal 32 50 3 2" xfId="28918"/>
    <cellStyle name="Normal 32 50 4" xfId="28919"/>
    <cellStyle name="Normal 32 50 5" xfId="28920"/>
    <cellStyle name="Normal 32 50 6" xfId="28921"/>
    <cellStyle name="Normal 32 50 7" xfId="28922"/>
    <cellStyle name="Normal 32 51" xfId="28923"/>
    <cellStyle name="Normal 32 51 2" xfId="28924"/>
    <cellStyle name="Normal 32 51 2 2" xfId="28925"/>
    <cellStyle name="Normal 32 51 2 2 2" xfId="28926"/>
    <cellStyle name="Normal 32 51 2 3" xfId="28927"/>
    <cellStyle name="Normal 32 51 3" xfId="28928"/>
    <cellStyle name="Normal 32 51 3 2" xfId="28929"/>
    <cellStyle name="Normal 32 51 4" xfId="28930"/>
    <cellStyle name="Normal 32 51 5" xfId="28931"/>
    <cellStyle name="Normal 32 51 6" xfId="28932"/>
    <cellStyle name="Normal 32 51 7" xfId="28933"/>
    <cellStyle name="Normal 32 52" xfId="28934"/>
    <cellStyle name="Normal 32 52 2" xfId="28935"/>
    <cellStyle name="Normal 32 52 2 2" xfId="28936"/>
    <cellStyle name="Normal 32 52 2 2 2" xfId="28937"/>
    <cellStyle name="Normal 32 52 2 3" xfId="28938"/>
    <cellStyle name="Normal 32 52 3" xfId="28939"/>
    <cellStyle name="Normal 32 52 3 2" xfId="28940"/>
    <cellStyle name="Normal 32 52 4" xfId="28941"/>
    <cellStyle name="Normal 32 52 5" xfId="28942"/>
    <cellStyle name="Normal 32 52 6" xfId="28943"/>
    <cellStyle name="Normal 32 52 7" xfId="28944"/>
    <cellStyle name="Normal 32 53" xfId="28945"/>
    <cellStyle name="Normal 32 53 2" xfId="28946"/>
    <cellStyle name="Normal 32 53 2 2" xfId="28947"/>
    <cellStyle name="Normal 32 53 2 2 2" xfId="28948"/>
    <cellStyle name="Normal 32 53 2 3" xfId="28949"/>
    <cellStyle name="Normal 32 53 3" xfId="28950"/>
    <cellStyle name="Normal 32 53 3 2" xfId="28951"/>
    <cellStyle name="Normal 32 53 4" xfId="28952"/>
    <cellStyle name="Normal 32 53 5" xfId="28953"/>
    <cellStyle name="Normal 32 53 6" xfId="28954"/>
    <cellStyle name="Normal 32 53 7" xfId="28955"/>
    <cellStyle name="Normal 32 54" xfId="28956"/>
    <cellStyle name="Normal 32 54 2" xfId="28957"/>
    <cellStyle name="Normal 32 54 2 2" xfId="28958"/>
    <cellStyle name="Normal 32 54 2 2 2" xfId="28959"/>
    <cellStyle name="Normal 32 54 2 3" xfId="28960"/>
    <cellStyle name="Normal 32 54 3" xfId="28961"/>
    <cellStyle name="Normal 32 54 3 2" xfId="28962"/>
    <cellStyle name="Normal 32 54 4" xfId="28963"/>
    <cellStyle name="Normal 32 54 5" xfId="28964"/>
    <cellStyle name="Normal 32 54 6" xfId="28965"/>
    <cellStyle name="Normal 32 54 7" xfId="28966"/>
    <cellStyle name="Normal 32 55" xfId="28967"/>
    <cellStyle name="Normal 32 55 2" xfId="28968"/>
    <cellStyle name="Normal 32 55 2 2" xfId="28969"/>
    <cellStyle name="Normal 32 55 2 2 2" xfId="28970"/>
    <cellStyle name="Normal 32 55 2 3" xfId="28971"/>
    <cellStyle name="Normal 32 55 3" xfId="28972"/>
    <cellStyle name="Normal 32 55 3 2" xfId="28973"/>
    <cellStyle name="Normal 32 55 4" xfId="28974"/>
    <cellStyle name="Normal 32 55 5" xfId="28975"/>
    <cellStyle name="Normal 32 55 6" xfId="28976"/>
    <cellStyle name="Normal 32 55 7" xfId="28977"/>
    <cellStyle name="Normal 32 56" xfId="28978"/>
    <cellStyle name="Normal 32 56 2" xfId="28979"/>
    <cellStyle name="Normal 32 56 2 2" xfId="28980"/>
    <cellStyle name="Normal 32 56 2 2 2" xfId="28981"/>
    <cellStyle name="Normal 32 56 2 3" xfId="28982"/>
    <cellStyle name="Normal 32 56 3" xfId="28983"/>
    <cellStyle name="Normal 32 56 3 2" xfId="28984"/>
    <cellStyle name="Normal 32 56 4" xfId="28985"/>
    <cellStyle name="Normal 32 56 5" xfId="28986"/>
    <cellStyle name="Normal 32 56 6" xfId="28987"/>
    <cellStyle name="Normal 32 56 7" xfId="28988"/>
    <cellStyle name="Normal 32 57" xfId="28989"/>
    <cellStyle name="Normal 32 57 2" xfId="28990"/>
    <cellStyle name="Normal 32 57 2 2" xfId="28991"/>
    <cellStyle name="Normal 32 57 2 2 2" xfId="28992"/>
    <cellStyle name="Normal 32 57 2 3" xfId="28993"/>
    <cellStyle name="Normal 32 57 3" xfId="28994"/>
    <cellStyle name="Normal 32 57 3 2" xfId="28995"/>
    <cellStyle name="Normal 32 57 4" xfId="28996"/>
    <cellStyle name="Normal 32 57 5" xfId="28997"/>
    <cellStyle name="Normal 32 57 6" xfId="28998"/>
    <cellStyle name="Normal 32 57 7" xfId="28999"/>
    <cellStyle name="Normal 32 58" xfId="29000"/>
    <cellStyle name="Normal 32 58 2" xfId="29001"/>
    <cellStyle name="Normal 32 58 2 2" xfId="29002"/>
    <cellStyle name="Normal 32 58 2 2 2" xfId="29003"/>
    <cellStyle name="Normal 32 58 2 3" xfId="29004"/>
    <cellStyle name="Normal 32 58 3" xfId="29005"/>
    <cellStyle name="Normal 32 58 3 2" xfId="29006"/>
    <cellStyle name="Normal 32 58 4" xfId="29007"/>
    <cellStyle name="Normal 32 58 5" xfId="29008"/>
    <cellStyle name="Normal 32 58 6" xfId="29009"/>
    <cellStyle name="Normal 32 58 7" xfId="29010"/>
    <cellStyle name="Normal 32 59" xfId="29011"/>
    <cellStyle name="Normal 32 59 2" xfId="29012"/>
    <cellStyle name="Normal 32 59 2 2" xfId="29013"/>
    <cellStyle name="Normal 32 59 2 2 2" xfId="29014"/>
    <cellStyle name="Normal 32 59 2 3" xfId="29015"/>
    <cellStyle name="Normal 32 59 3" xfId="29016"/>
    <cellStyle name="Normal 32 59 3 2" xfId="29017"/>
    <cellStyle name="Normal 32 59 4" xfId="29018"/>
    <cellStyle name="Normal 32 59 5" xfId="29019"/>
    <cellStyle name="Normal 32 59 6" xfId="29020"/>
    <cellStyle name="Normal 32 59 7" xfId="29021"/>
    <cellStyle name="Normal 32 6" xfId="29022"/>
    <cellStyle name="Normal 32 6 10" xfId="29023"/>
    <cellStyle name="Normal 32 6 11" xfId="29024"/>
    <cellStyle name="Normal 32 6 12" xfId="29025"/>
    <cellStyle name="Normal 32 6 13" xfId="29026"/>
    <cellStyle name="Normal 32 6 13 2" xfId="29027"/>
    <cellStyle name="Normal 32 6 14" xfId="29028"/>
    <cellStyle name="Normal 32 6 2" xfId="29029"/>
    <cellStyle name="Normal 32 6 2 2" xfId="29030"/>
    <cellStyle name="Normal 32 6 2 3" xfId="29031"/>
    <cellStyle name="Normal 32 6 2 3 2" xfId="29032"/>
    <cellStyle name="Normal 32 6 2 3 2 2" xfId="29033"/>
    <cellStyle name="Normal 32 6 2 3 3" xfId="29034"/>
    <cellStyle name="Normal 32 6 2 4" xfId="29035"/>
    <cellStyle name="Normal 32 6 2 4 2" xfId="29036"/>
    <cellStyle name="Normal 32 6 2 5" xfId="29037"/>
    <cellStyle name="Normal 32 6 2 6" xfId="29038"/>
    <cellStyle name="Normal 32 6 2 7" xfId="29039"/>
    <cellStyle name="Normal 32 6 2 8" xfId="29040"/>
    <cellStyle name="Normal 32 6 3" xfId="29041"/>
    <cellStyle name="Normal 32 6 4" xfId="29042"/>
    <cellStyle name="Normal 32 6 5" xfId="29043"/>
    <cellStyle name="Normal 32 6 6" xfId="29044"/>
    <cellStyle name="Normal 32 6 7" xfId="29045"/>
    <cellStyle name="Normal 32 6 8" xfId="29046"/>
    <cellStyle name="Normal 32 6 9" xfId="29047"/>
    <cellStyle name="Normal 32 60" xfId="29048"/>
    <cellStyle name="Normal 32 60 2" xfId="29049"/>
    <cellStyle name="Normal 32 60 2 2" xfId="29050"/>
    <cellStyle name="Normal 32 60 2 2 2" xfId="29051"/>
    <cellStyle name="Normal 32 60 2 3" xfId="29052"/>
    <cellStyle name="Normal 32 60 3" xfId="29053"/>
    <cellStyle name="Normal 32 60 3 2" xfId="29054"/>
    <cellStyle name="Normal 32 60 4" xfId="29055"/>
    <cellStyle name="Normal 32 60 5" xfId="29056"/>
    <cellStyle name="Normal 32 60 6" xfId="29057"/>
    <cellStyle name="Normal 32 60 7" xfId="29058"/>
    <cellStyle name="Normal 32 61" xfId="29059"/>
    <cellStyle name="Normal 32 61 2" xfId="29060"/>
    <cellStyle name="Normal 32 61 2 2" xfId="29061"/>
    <cellStyle name="Normal 32 61 2 2 2" xfId="29062"/>
    <cellStyle name="Normal 32 61 2 3" xfId="29063"/>
    <cellStyle name="Normal 32 61 3" xfId="29064"/>
    <cellStyle name="Normal 32 61 3 2" xfId="29065"/>
    <cellStyle name="Normal 32 61 4" xfId="29066"/>
    <cellStyle name="Normal 32 61 5" xfId="29067"/>
    <cellStyle name="Normal 32 61 6" xfId="29068"/>
    <cellStyle name="Normal 32 61 7" xfId="29069"/>
    <cellStyle name="Normal 32 62" xfId="29070"/>
    <cellStyle name="Normal 32 62 2" xfId="29071"/>
    <cellStyle name="Normal 32 62 2 2" xfId="29072"/>
    <cellStyle name="Normal 32 62 2 2 2" xfId="29073"/>
    <cellStyle name="Normal 32 62 2 3" xfId="29074"/>
    <cellStyle name="Normal 32 62 3" xfId="29075"/>
    <cellStyle name="Normal 32 62 3 2" xfId="29076"/>
    <cellStyle name="Normal 32 62 4" xfId="29077"/>
    <cellStyle name="Normal 32 62 5" xfId="29078"/>
    <cellStyle name="Normal 32 62 6" xfId="29079"/>
    <cellStyle name="Normal 32 62 7" xfId="29080"/>
    <cellStyle name="Normal 32 63" xfId="29081"/>
    <cellStyle name="Normal 32 63 2" xfId="29082"/>
    <cellStyle name="Normal 32 63 2 2" xfId="29083"/>
    <cellStyle name="Normal 32 63 2 2 2" xfId="29084"/>
    <cellStyle name="Normal 32 63 2 3" xfId="29085"/>
    <cellStyle name="Normal 32 63 3" xfId="29086"/>
    <cellStyle name="Normal 32 63 3 2" xfId="29087"/>
    <cellStyle name="Normal 32 63 4" xfId="29088"/>
    <cellStyle name="Normal 32 63 5" xfId="29089"/>
    <cellStyle name="Normal 32 63 6" xfId="29090"/>
    <cellStyle name="Normal 32 63 7" xfId="29091"/>
    <cellStyle name="Normal 32 64" xfId="29092"/>
    <cellStyle name="Normal 32 64 2" xfId="29093"/>
    <cellStyle name="Normal 32 64 2 2" xfId="29094"/>
    <cellStyle name="Normal 32 64 2 2 2" xfId="29095"/>
    <cellStyle name="Normal 32 64 2 3" xfId="29096"/>
    <cellStyle name="Normal 32 64 3" xfId="29097"/>
    <cellStyle name="Normal 32 64 3 2" xfId="29098"/>
    <cellStyle name="Normal 32 64 4" xfId="29099"/>
    <cellStyle name="Normal 32 64 5" xfId="29100"/>
    <cellStyle name="Normal 32 64 6" xfId="29101"/>
    <cellStyle name="Normal 32 64 7" xfId="29102"/>
    <cellStyle name="Normal 32 65" xfId="29103"/>
    <cellStyle name="Normal 32 65 2" xfId="29104"/>
    <cellStyle name="Normal 32 65 2 2" xfId="29105"/>
    <cellStyle name="Normal 32 65 2 2 2" xfId="29106"/>
    <cellStyle name="Normal 32 65 2 3" xfId="29107"/>
    <cellStyle name="Normal 32 65 3" xfId="29108"/>
    <cellStyle name="Normal 32 65 3 2" xfId="29109"/>
    <cellStyle name="Normal 32 65 4" xfId="29110"/>
    <cellStyle name="Normal 32 65 5" xfId="29111"/>
    <cellStyle name="Normal 32 65 6" xfId="29112"/>
    <cellStyle name="Normal 32 65 7" xfId="29113"/>
    <cellStyle name="Normal 32 66" xfId="29114"/>
    <cellStyle name="Normal 32 66 2" xfId="29115"/>
    <cellStyle name="Normal 32 66 2 2" xfId="29116"/>
    <cellStyle name="Normal 32 66 2 2 2" xfId="29117"/>
    <cellStyle name="Normal 32 66 2 3" xfId="29118"/>
    <cellStyle name="Normal 32 66 3" xfId="29119"/>
    <cellStyle name="Normal 32 66 3 2" xfId="29120"/>
    <cellStyle name="Normal 32 66 4" xfId="29121"/>
    <cellStyle name="Normal 32 66 5" xfId="29122"/>
    <cellStyle name="Normal 32 66 6" xfId="29123"/>
    <cellStyle name="Normal 32 66 7" xfId="29124"/>
    <cellStyle name="Normal 32 67" xfId="29125"/>
    <cellStyle name="Normal 32 67 2" xfId="29126"/>
    <cellStyle name="Normal 32 67 2 2" xfId="29127"/>
    <cellStyle name="Normal 32 67 2 2 2" xfId="29128"/>
    <cellStyle name="Normal 32 67 2 3" xfId="29129"/>
    <cellStyle name="Normal 32 67 3" xfId="29130"/>
    <cellStyle name="Normal 32 67 3 2" xfId="29131"/>
    <cellStyle name="Normal 32 67 4" xfId="29132"/>
    <cellStyle name="Normal 32 67 5" xfId="29133"/>
    <cellStyle name="Normal 32 67 6" xfId="29134"/>
    <cellStyle name="Normal 32 67 7" xfId="29135"/>
    <cellStyle name="Normal 32 68" xfId="29136"/>
    <cellStyle name="Normal 32 68 2" xfId="29137"/>
    <cellStyle name="Normal 32 68 2 2" xfId="29138"/>
    <cellStyle name="Normal 32 68 2 2 2" xfId="29139"/>
    <cellStyle name="Normal 32 68 2 3" xfId="29140"/>
    <cellStyle name="Normal 32 68 3" xfId="29141"/>
    <cellStyle name="Normal 32 68 3 2" xfId="29142"/>
    <cellStyle name="Normal 32 68 4" xfId="29143"/>
    <cellStyle name="Normal 32 68 5" xfId="29144"/>
    <cellStyle name="Normal 32 68 6" xfId="29145"/>
    <cellStyle name="Normal 32 68 7" xfId="29146"/>
    <cellStyle name="Normal 32 69" xfId="29147"/>
    <cellStyle name="Normal 32 69 2" xfId="29148"/>
    <cellStyle name="Normal 32 69 2 2" xfId="29149"/>
    <cellStyle name="Normal 32 69 2 2 2" xfId="29150"/>
    <cellStyle name="Normal 32 69 2 3" xfId="29151"/>
    <cellStyle name="Normal 32 69 3" xfId="29152"/>
    <cellStyle name="Normal 32 69 3 2" xfId="29153"/>
    <cellStyle name="Normal 32 69 4" xfId="29154"/>
    <cellStyle name="Normal 32 69 5" xfId="29155"/>
    <cellStyle name="Normal 32 69 6" xfId="29156"/>
    <cellStyle name="Normal 32 69 7" xfId="29157"/>
    <cellStyle name="Normal 32 7" xfId="29158"/>
    <cellStyle name="Normal 32 7 10" xfId="29159"/>
    <cellStyle name="Normal 32 7 10 2" xfId="29160"/>
    <cellStyle name="Normal 32 7 10 2 2" xfId="29161"/>
    <cellStyle name="Normal 32 7 10 2 2 2" xfId="29162"/>
    <cellStyle name="Normal 32 7 10 2 3" xfId="29163"/>
    <cellStyle name="Normal 32 7 10 3" xfId="29164"/>
    <cellStyle name="Normal 32 7 10 3 2" xfId="29165"/>
    <cellStyle name="Normal 32 7 10 4" xfId="29166"/>
    <cellStyle name="Normal 32 7 10 5" xfId="29167"/>
    <cellStyle name="Normal 32 7 10 6" xfId="29168"/>
    <cellStyle name="Normal 32 7 10 7" xfId="29169"/>
    <cellStyle name="Normal 32 7 11" xfId="29170"/>
    <cellStyle name="Normal 32 7 11 2" xfId="29171"/>
    <cellStyle name="Normal 32 7 11 2 2" xfId="29172"/>
    <cellStyle name="Normal 32 7 11 2 2 2" xfId="29173"/>
    <cellStyle name="Normal 32 7 11 2 3" xfId="29174"/>
    <cellStyle name="Normal 32 7 11 3" xfId="29175"/>
    <cellStyle name="Normal 32 7 11 3 2" xfId="29176"/>
    <cellStyle name="Normal 32 7 11 4" xfId="29177"/>
    <cellStyle name="Normal 32 7 11 5" xfId="29178"/>
    <cellStyle name="Normal 32 7 11 6" xfId="29179"/>
    <cellStyle name="Normal 32 7 11 7" xfId="29180"/>
    <cellStyle name="Normal 32 7 12" xfId="29181"/>
    <cellStyle name="Normal 32 7 12 2" xfId="29182"/>
    <cellStyle name="Normal 32 7 12 2 2" xfId="29183"/>
    <cellStyle name="Normal 32 7 12 2 2 2" xfId="29184"/>
    <cellStyle name="Normal 32 7 12 2 3" xfId="29185"/>
    <cellStyle name="Normal 32 7 12 3" xfId="29186"/>
    <cellStyle name="Normal 32 7 12 3 2" xfId="29187"/>
    <cellStyle name="Normal 32 7 12 4" xfId="29188"/>
    <cellStyle name="Normal 32 7 12 5" xfId="29189"/>
    <cellStyle name="Normal 32 7 12 6" xfId="29190"/>
    <cellStyle name="Normal 32 7 12 7" xfId="29191"/>
    <cellStyle name="Normal 32 7 13" xfId="29192"/>
    <cellStyle name="Normal 32 7 13 2" xfId="29193"/>
    <cellStyle name="Normal 32 7 13 2 2" xfId="29194"/>
    <cellStyle name="Normal 32 7 13 3" xfId="29195"/>
    <cellStyle name="Normal 32 7 14" xfId="29196"/>
    <cellStyle name="Normal 32 7 14 2" xfId="29197"/>
    <cellStyle name="Normal 32 7 15" xfId="29198"/>
    <cellStyle name="Normal 32 7 16" xfId="29199"/>
    <cellStyle name="Normal 32 7 17" xfId="29200"/>
    <cellStyle name="Normal 32 7 18" xfId="29201"/>
    <cellStyle name="Normal 32 7 2" xfId="29202"/>
    <cellStyle name="Normal 32 7 2 2" xfId="29203"/>
    <cellStyle name="Normal 32 7 2 2 2" xfId="29204"/>
    <cellStyle name="Normal 32 7 2 2 2 2" xfId="29205"/>
    <cellStyle name="Normal 32 7 2 2 3" xfId="29206"/>
    <cellStyle name="Normal 32 7 2 3" xfId="29207"/>
    <cellStyle name="Normal 32 7 2 3 2" xfId="29208"/>
    <cellStyle name="Normal 32 7 2 4" xfId="29209"/>
    <cellStyle name="Normal 32 7 2 5" xfId="29210"/>
    <cellStyle name="Normal 32 7 2 6" xfId="29211"/>
    <cellStyle name="Normal 32 7 2 7" xfId="29212"/>
    <cellStyle name="Normal 32 7 3" xfId="29213"/>
    <cellStyle name="Normal 32 7 3 2" xfId="29214"/>
    <cellStyle name="Normal 32 7 3 2 2" xfId="29215"/>
    <cellStyle name="Normal 32 7 3 2 2 2" xfId="29216"/>
    <cellStyle name="Normal 32 7 3 2 3" xfId="29217"/>
    <cellStyle name="Normal 32 7 3 3" xfId="29218"/>
    <cellStyle name="Normal 32 7 3 3 2" xfId="29219"/>
    <cellStyle name="Normal 32 7 3 4" xfId="29220"/>
    <cellStyle name="Normal 32 7 3 5" xfId="29221"/>
    <cellStyle name="Normal 32 7 3 6" xfId="29222"/>
    <cellStyle name="Normal 32 7 3 7" xfId="29223"/>
    <cellStyle name="Normal 32 7 4" xfId="29224"/>
    <cellStyle name="Normal 32 7 4 2" xfId="29225"/>
    <cellStyle name="Normal 32 7 4 2 2" xfId="29226"/>
    <cellStyle name="Normal 32 7 4 2 2 2" xfId="29227"/>
    <cellStyle name="Normal 32 7 4 2 3" xfId="29228"/>
    <cellStyle name="Normal 32 7 4 3" xfId="29229"/>
    <cellStyle name="Normal 32 7 4 3 2" xfId="29230"/>
    <cellStyle name="Normal 32 7 4 4" xfId="29231"/>
    <cellStyle name="Normal 32 7 4 5" xfId="29232"/>
    <cellStyle name="Normal 32 7 4 6" xfId="29233"/>
    <cellStyle name="Normal 32 7 4 7" xfId="29234"/>
    <cellStyle name="Normal 32 7 5" xfId="29235"/>
    <cellStyle name="Normal 32 7 5 2" xfId="29236"/>
    <cellStyle name="Normal 32 7 5 2 2" xfId="29237"/>
    <cellStyle name="Normal 32 7 5 2 2 2" xfId="29238"/>
    <cellStyle name="Normal 32 7 5 2 3" xfId="29239"/>
    <cellStyle name="Normal 32 7 5 3" xfId="29240"/>
    <cellStyle name="Normal 32 7 5 3 2" xfId="29241"/>
    <cellStyle name="Normal 32 7 5 4" xfId="29242"/>
    <cellStyle name="Normal 32 7 5 5" xfId="29243"/>
    <cellStyle name="Normal 32 7 5 6" xfId="29244"/>
    <cellStyle name="Normal 32 7 5 7" xfId="29245"/>
    <cellStyle name="Normal 32 7 6" xfId="29246"/>
    <cellStyle name="Normal 32 7 6 2" xfId="29247"/>
    <cellStyle name="Normal 32 7 6 2 2" xfId="29248"/>
    <cellStyle name="Normal 32 7 6 2 2 2" xfId="29249"/>
    <cellStyle name="Normal 32 7 6 2 3" xfId="29250"/>
    <cellStyle name="Normal 32 7 6 3" xfId="29251"/>
    <cellStyle name="Normal 32 7 6 3 2" xfId="29252"/>
    <cellStyle name="Normal 32 7 6 4" xfId="29253"/>
    <cellStyle name="Normal 32 7 6 5" xfId="29254"/>
    <cellStyle name="Normal 32 7 6 6" xfId="29255"/>
    <cellStyle name="Normal 32 7 6 7" xfId="29256"/>
    <cellStyle name="Normal 32 7 7" xfId="29257"/>
    <cellStyle name="Normal 32 7 7 2" xfId="29258"/>
    <cellStyle name="Normal 32 7 7 2 2" xfId="29259"/>
    <cellStyle name="Normal 32 7 7 2 2 2" xfId="29260"/>
    <cellStyle name="Normal 32 7 7 2 3" xfId="29261"/>
    <cellStyle name="Normal 32 7 7 3" xfId="29262"/>
    <cellStyle name="Normal 32 7 7 3 2" xfId="29263"/>
    <cellStyle name="Normal 32 7 7 4" xfId="29264"/>
    <cellStyle name="Normal 32 7 7 5" xfId="29265"/>
    <cellStyle name="Normal 32 7 7 6" xfId="29266"/>
    <cellStyle name="Normal 32 7 7 7" xfId="29267"/>
    <cellStyle name="Normal 32 7 8" xfId="29268"/>
    <cellStyle name="Normal 32 7 8 2" xfId="29269"/>
    <cellStyle name="Normal 32 7 8 2 2" xfId="29270"/>
    <cellStyle name="Normal 32 7 8 2 2 2" xfId="29271"/>
    <cellStyle name="Normal 32 7 8 2 3" xfId="29272"/>
    <cellStyle name="Normal 32 7 8 3" xfId="29273"/>
    <cellStyle name="Normal 32 7 8 3 2" xfId="29274"/>
    <cellStyle name="Normal 32 7 8 4" xfId="29275"/>
    <cellStyle name="Normal 32 7 8 5" xfId="29276"/>
    <cellStyle name="Normal 32 7 8 6" xfId="29277"/>
    <cellStyle name="Normal 32 7 8 7" xfId="29278"/>
    <cellStyle name="Normal 32 7 9" xfId="29279"/>
    <cellStyle name="Normal 32 7 9 2" xfId="29280"/>
    <cellStyle name="Normal 32 7 9 2 2" xfId="29281"/>
    <cellStyle name="Normal 32 7 9 2 2 2" xfId="29282"/>
    <cellStyle name="Normal 32 7 9 2 3" xfId="29283"/>
    <cellStyle name="Normal 32 7 9 3" xfId="29284"/>
    <cellStyle name="Normal 32 7 9 3 2" xfId="29285"/>
    <cellStyle name="Normal 32 7 9 4" xfId="29286"/>
    <cellStyle name="Normal 32 7 9 5" xfId="29287"/>
    <cellStyle name="Normal 32 7 9 6" xfId="29288"/>
    <cellStyle name="Normal 32 7 9 7" xfId="29289"/>
    <cellStyle name="Normal 32 70" xfId="29290"/>
    <cellStyle name="Normal 32 70 2" xfId="29291"/>
    <cellStyle name="Normal 32 70 2 2" xfId="29292"/>
    <cellStyle name="Normal 32 70 2 2 2" xfId="29293"/>
    <cellStyle name="Normal 32 70 2 3" xfId="29294"/>
    <cellStyle name="Normal 32 70 3" xfId="29295"/>
    <cellStyle name="Normal 32 70 3 2" xfId="29296"/>
    <cellStyle name="Normal 32 70 4" xfId="29297"/>
    <cellStyle name="Normal 32 70 5" xfId="29298"/>
    <cellStyle name="Normal 32 70 6" xfId="29299"/>
    <cellStyle name="Normal 32 70 7" xfId="29300"/>
    <cellStyle name="Normal 32 71" xfId="29301"/>
    <cellStyle name="Normal 32 71 2" xfId="29302"/>
    <cellStyle name="Normal 32 71 2 2" xfId="29303"/>
    <cellStyle name="Normal 32 71 2 2 2" xfId="29304"/>
    <cellStyle name="Normal 32 71 2 3" xfId="29305"/>
    <cellStyle name="Normal 32 71 3" xfId="29306"/>
    <cellStyle name="Normal 32 71 3 2" xfId="29307"/>
    <cellStyle name="Normal 32 71 4" xfId="29308"/>
    <cellStyle name="Normal 32 71 5" xfId="29309"/>
    <cellStyle name="Normal 32 71 6" xfId="29310"/>
    <cellStyle name="Normal 32 71 7" xfId="29311"/>
    <cellStyle name="Normal 32 72" xfId="29312"/>
    <cellStyle name="Normal 32 72 2" xfId="29313"/>
    <cellStyle name="Normal 32 72 2 2" xfId="29314"/>
    <cellStyle name="Normal 32 72 2 2 2" xfId="29315"/>
    <cellStyle name="Normal 32 72 2 3" xfId="29316"/>
    <cellStyle name="Normal 32 72 3" xfId="29317"/>
    <cellStyle name="Normal 32 72 3 2" xfId="29318"/>
    <cellStyle name="Normal 32 72 4" xfId="29319"/>
    <cellStyle name="Normal 32 72 5" xfId="29320"/>
    <cellStyle name="Normal 32 72 6" xfId="29321"/>
    <cellStyle name="Normal 32 72 7" xfId="29322"/>
    <cellStyle name="Normal 32 73" xfId="29323"/>
    <cellStyle name="Normal 32 73 2" xfId="29324"/>
    <cellStyle name="Normal 32 73 2 2" xfId="29325"/>
    <cellStyle name="Normal 32 73 2 2 2" xfId="29326"/>
    <cellStyle name="Normal 32 73 2 3" xfId="29327"/>
    <cellStyle name="Normal 32 73 3" xfId="29328"/>
    <cellStyle name="Normal 32 73 3 2" xfId="29329"/>
    <cellStyle name="Normal 32 73 4" xfId="29330"/>
    <cellStyle name="Normal 32 73 5" xfId="29331"/>
    <cellStyle name="Normal 32 73 6" xfId="29332"/>
    <cellStyle name="Normal 32 73 7" xfId="29333"/>
    <cellStyle name="Normal 32 74" xfId="29334"/>
    <cellStyle name="Normal 32 74 2" xfId="29335"/>
    <cellStyle name="Normal 32 74 2 2" xfId="29336"/>
    <cellStyle name="Normal 32 74 2 2 2" xfId="29337"/>
    <cellStyle name="Normal 32 74 2 3" xfId="29338"/>
    <cellStyle name="Normal 32 74 3" xfId="29339"/>
    <cellStyle name="Normal 32 74 3 2" xfId="29340"/>
    <cellStyle name="Normal 32 74 4" xfId="29341"/>
    <cellStyle name="Normal 32 74 5" xfId="29342"/>
    <cellStyle name="Normal 32 74 6" xfId="29343"/>
    <cellStyle name="Normal 32 74 7" xfId="29344"/>
    <cellStyle name="Normal 32 75" xfId="29345"/>
    <cellStyle name="Normal 32 75 2" xfId="29346"/>
    <cellStyle name="Normal 32 75 2 2" xfId="29347"/>
    <cellStyle name="Normal 32 75 2 2 2" xfId="29348"/>
    <cellStyle name="Normal 32 75 2 3" xfId="29349"/>
    <cellStyle name="Normal 32 75 3" xfId="29350"/>
    <cellStyle name="Normal 32 75 3 2" xfId="29351"/>
    <cellStyle name="Normal 32 75 4" xfId="29352"/>
    <cellStyle name="Normal 32 75 5" xfId="29353"/>
    <cellStyle name="Normal 32 75 6" xfId="29354"/>
    <cellStyle name="Normal 32 75 7" xfId="29355"/>
    <cellStyle name="Normal 32 76" xfId="29356"/>
    <cellStyle name="Normal 32 76 2" xfId="29357"/>
    <cellStyle name="Normal 32 76 2 2" xfId="29358"/>
    <cellStyle name="Normal 32 76 2 2 2" xfId="29359"/>
    <cellStyle name="Normal 32 76 2 3" xfId="29360"/>
    <cellStyle name="Normal 32 76 3" xfId="29361"/>
    <cellStyle name="Normal 32 76 3 2" xfId="29362"/>
    <cellStyle name="Normal 32 76 4" xfId="29363"/>
    <cellStyle name="Normal 32 76 5" xfId="29364"/>
    <cellStyle name="Normal 32 76 6" xfId="29365"/>
    <cellStyle name="Normal 32 76 7" xfId="29366"/>
    <cellStyle name="Normal 32 77" xfId="29367"/>
    <cellStyle name="Normal 32 77 2" xfId="29368"/>
    <cellStyle name="Normal 32 77 2 2" xfId="29369"/>
    <cellStyle name="Normal 32 77 2 2 2" xfId="29370"/>
    <cellStyle name="Normal 32 77 2 3" xfId="29371"/>
    <cellStyle name="Normal 32 77 3" xfId="29372"/>
    <cellStyle name="Normal 32 77 3 2" xfId="29373"/>
    <cellStyle name="Normal 32 77 4" xfId="29374"/>
    <cellStyle name="Normal 32 77 5" xfId="29375"/>
    <cellStyle name="Normal 32 77 6" xfId="29376"/>
    <cellStyle name="Normal 32 77 7" xfId="29377"/>
    <cellStyle name="Normal 32 78" xfId="29378"/>
    <cellStyle name="Normal 32 78 2" xfId="29379"/>
    <cellStyle name="Normal 32 78 2 2" xfId="29380"/>
    <cellStyle name="Normal 32 78 2 2 2" xfId="29381"/>
    <cellStyle name="Normal 32 78 2 3" xfId="29382"/>
    <cellStyle name="Normal 32 78 3" xfId="29383"/>
    <cellStyle name="Normal 32 78 3 2" xfId="29384"/>
    <cellStyle name="Normal 32 78 4" xfId="29385"/>
    <cellStyle name="Normal 32 78 5" xfId="29386"/>
    <cellStyle name="Normal 32 78 6" xfId="29387"/>
    <cellStyle name="Normal 32 78 7" xfId="29388"/>
    <cellStyle name="Normal 32 79" xfId="29389"/>
    <cellStyle name="Normal 32 79 2" xfId="29390"/>
    <cellStyle name="Normal 32 79 2 2" xfId="29391"/>
    <cellStyle name="Normal 32 79 2 2 2" xfId="29392"/>
    <cellStyle name="Normal 32 79 2 3" xfId="29393"/>
    <cellStyle name="Normal 32 79 3" xfId="29394"/>
    <cellStyle name="Normal 32 79 3 2" xfId="29395"/>
    <cellStyle name="Normal 32 79 4" xfId="29396"/>
    <cellStyle name="Normal 32 79 5" xfId="29397"/>
    <cellStyle name="Normal 32 79 6" xfId="29398"/>
    <cellStyle name="Normal 32 79 7" xfId="29399"/>
    <cellStyle name="Normal 32 8" xfId="29400"/>
    <cellStyle name="Normal 32 8 10" xfId="29401"/>
    <cellStyle name="Normal 32 8 10 2" xfId="29402"/>
    <cellStyle name="Normal 32 8 10 2 2" xfId="29403"/>
    <cellStyle name="Normal 32 8 10 2 2 2" xfId="29404"/>
    <cellStyle name="Normal 32 8 10 2 3" xfId="29405"/>
    <cellStyle name="Normal 32 8 10 3" xfId="29406"/>
    <cellStyle name="Normal 32 8 10 3 2" xfId="29407"/>
    <cellStyle name="Normal 32 8 10 4" xfId="29408"/>
    <cellStyle name="Normal 32 8 10 5" xfId="29409"/>
    <cellStyle name="Normal 32 8 10 6" xfId="29410"/>
    <cellStyle name="Normal 32 8 10 7" xfId="29411"/>
    <cellStyle name="Normal 32 8 11" xfId="29412"/>
    <cellStyle name="Normal 32 8 11 2" xfId="29413"/>
    <cellStyle name="Normal 32 8 11 2 2" xfId="29414"/>
    <cellStyle name="Normal 32 8 11 2 2 2" xfId="29415"/>
    <cellStyle name="Normal 32 8 11 2 3" xfId="29416"/>
    <cellStyle name="Normal 32 8 11 3" xfId="29417"/>
    <cellStyle name="Normal 32 8 11 3 2" xfId="29418"/>
    <cellStyle name="Normal 32 8 11 4" xfId="29419"/>
    <cellStyle name="Normal 32 8 11 5" xfId="29420"/>
    <cellStyle name="Normal 32 8 11 6" xfId="29421"/>
    <cellStyle name="Normal 32 8 11 7" xfId="29422"/>
    <cellStyle name="Normal 32 8 12" xfId="29423"/>
    <cellStyle name="Normal 32 8 12 2" xfId="29424"/>
    <cellStyle name="Normal 32 8 12 2 2" xfId="29425"/>
    <cellStyle name="Normal 32 8 12 2 2 2" xfId="29426"/>
    <cellStyle name="Normal 32 8 12 2 3" xfId="29427"/>
    <cellStyle name="Normal 32 8 12 3" xfId="29428"/>
    <cellStyle name="Normal 32 8 12 3 2" xfId="29429"/>
    <cellStyle name="Normal 32 8 12 4" xfId="29430"/>
    <cellStyle name="Normal 32 8 12 5" xfId="29431"/>
    <cellStyle name="Normal 32 8 12 6" xfId="29432"/>
    <cellStyle name="Normal 32 8 12 7" xfId="29433"/>
    <cellStyle name="Normal 32 8 13" xfId="29434"/>
    <cellStyle name="Normal 32 8 13 2" xfId="29435"/>
    <cellStyle name="Normal 32 8 13 2 2" xfId="29436"/>
    <cellStyle name="Normal 32 8 13 3" xfId="29437"/>
    <cellStyle name="Normal 32 8 14" xfId="29438"/>
    <cellStyle name="Normal 32 8 14 2" xfId="29439"/>
    <cellStyle name="Normal 32 8 15" xfId="29440"/>
    <cellStyle name="Normal 32 8 16" xfId="29441"/>
    <cellStyle name="Normal 32 8 17" xfId="29442"/>
    <cellStyle name="Normal 32 8 18" xfId="29443"/>
    <cellStyle name="Normal 32 8 2" xfId="29444"/>
    <cellStyle name="Normal 32 8 2 2" xfId="29445"/>
    <cellStyle name="Normal 32 8 2 2 2" xfId="29446"/>
    <cellStyle name="Normal 32 8 2 2 2 2" xfId="29447"/>
    <cellStyle name="Normal 32 8 2 2 3" xfId="29448"/>
    <cellStyle name="Normal 32 8 2 3" xfId="29449"/>
    <cellStyle name="Normal 32 8 2 3 2" xfId="29450"/>
    <cellStyle name="Normal 32 8 2 4" xfId="29451"/>
    <cellStyle name="Normal 32 8 2 5" xfId="29452"/>
    <cellStyle name="Normal 32 8 2 6" xfId="29453"/>
    <cellStyle name="Normal 32 8 2 7" xfId="29454"/>
    <cellStyle name="Normal 32 8 3" xfId="29455"/>
    <cellStyle name="Normal 32 8 3 2" xfId="29456"/>
    <cellStyle name="Normal 32 8 3 2 2" xfId="29457"/>
    <cellStyle name="Normal 32 8 3 2 2 2" xfId="29458"/>
    <cellStyle name="Normal 32 8 3 2 3" xfId="29459"/>
    <cellStyle name="Normal 32 8 3 3" xfId="29460"/>
    <cellStyle name="Normal 32 8 3 3 2" xfId="29461"/>
    <cellStyle name="Normal 32 8 3 4" xfId="29462"/>
    <cellStyle name="Normal 32 8 3 5" xfId="29463"/>
    <cellStyle name="Normal 32 8 3 6" xfId="29464"/>
    <cellStyle name="Normal 32 8 3 7" xfId="29465"/>
    <cellStyle name="Normal 32 8 4" xfId="29466"/>
    <cellStyle name="Normal 32 8 4 2" xfId="29467"/>
    <cellStyle name="Normal 32 8 4 2 2" xfId="29468"/>
    <cellStyle name="Normal 32 8 4 2 2 2" xfId="29469"/>
    <cellStyle name="Normal 32 8 4 2 3" xfId="29470"/>
    <cellStyle name="Normal 32 8 4 3" xfId="29471"/>
    <cellStyle name="Normal 32 8 4 3 2" xfId="29472"/>
    <cellStyle name="Normal 32 8 4 4" xfId="29473"/>
    <cellStyle name="Normal 32 8 4 5" xfId="29474"/>
    <cellStyle name="Normal 32 8 4 6" xfId="29475"/>
    <cellStyle name="Normal 32 8 4 7" xfId="29476"/>
    <cellStyle name="Normal 32 8 5" xfId="29477"/>
    <cellStyle name="Normal 32 8 5 2" xfId="29478"/>
    <cellStyle name="Normal 32 8 5 2 2" xfId="29479"/>
    <cellStyle name="Normal 32 8 5 2 2 2" xfId="29480"/>
    <cellStyle name="Normal 32 8 5 2 3" xfId="29481"/>
    <cellStyle name="Normal 32 8 5 3" xfId="29482"/>
    <cellStyle name="Normal 32 8 5 3 2" xfId="29483"/>
    <cellStyle name="Normal 32 8 5 4" xfId="29484"/>
    <cellStyle name="Normal 32 8 5 5" xfId="29485"/>
    <cellStyle name="Normal 32 8 5 6" xfId="29486"/>
    <cellStyle name="Normal 32 8 5 7" xfId="29487"/>
    <cellStyle name="Normal 32 8 6" xfId="29488"/>
    <cellStyle name="Normal 32 8 6 2" xfId="29489"/>
    <cellStyle name="Normal 32 8 6 2 2" xfId="29490"/>
    <cellStyle name="Normal 32 8 6 2 2 2" xfId="29491"/>
    <cellStyle name="Normal 32 8 6 2 3" xfId="29492"/>
    <cellStyle name="Normal 32 8 6 3" xfId="29493"/>
    <cellStyle name="Normal 32 8 6 3 2" xfId="29494"/>
    <cellStyle name="Normal 32 8 6 4" xfId="29495"/>
    <cellStyle name="Normal 32 8 6 5" xfId="29496"/>
    <cellStyle name="Normal 32 8 6 6" xfId="29497"/>
    <cellStyle name="Normal 32 8 6 7" xfId="29498"/>
    <cellStyle name="Normal 32 8 7" xfId="29499"/>
    <cellStyle name="Normal 32 8 7 2" xfId="29500"/>
    <cellStyle name="Normal 32 8 7 2 2" xfId="29501"/>
    <cellStyle name="Normal 32 8 7 2 2 2" xfId="29502"/>
    <cellStyle name="Normal 32 8 7 2 3" xfId="29503"/>
    <cellStyle name="Normal 32 8 7 3" xfId="29504"/>
    <cellStyle name="Normal 32 8 7 3 2" xfId="29505"/>
    <cellStyle name="Normal 32 8 7 4" xfId="29506"/>
    <cellStyle name="Normal 32 8 7 5" xfId="29507"/>
    <cellStyle name="Normal 32 8 7 6" xfId="29508"/>
    <cellStyle name="Normal 32 8 7 7" xfId="29509"/>
    <cellStyle name="Normal 32 8 8" xfId="29510"/>
    <cellStyle name="Normal 32 8 8 2" xfId="29511"/>
    <cellStyle name="Normal 32 8 8 2 2" xfId="29512"/>
    <cellStyle name="Normal 32 8 8 2 2 2" xfId="29513"/>
    <cellStyle name="Normal 32 8 8 2 3" xfId="29514"/>
    <cellStyle name="Normal 32 8 8 3" xfId="29515"/>
    <cellStyle name="Normal 32 8 8 3 2" xfId="29516"/>
    <cellStyle name="Normal 32 8 8 4" xfId="29517"/>
    <cellStyle name="Normal 32 8 8 5" xfId="29518"/>
    <cellStyle name="Normal 32 8 8 6" xfId="29519"/>
    <cellStyle name="Normal 32 8 8 7" xfId="29520"/>
    <cellStyle name="Normal 32 8 9" xfId="29521"/>
    <cellStyle name="Normal 32 8 9 2" xfId="29522"/>
    <cellStyle name="Normal 32 8 9 2 2" xfId="29523"/>
    <cellStyle name="Normal 32 8 9 2 2 2" xfId="29524"/>
    <cellStyle name="Normal 32 8 9 2 3" xfId="29525"/>
    <cellStyle name="Normal 32 8 9 3" xfId="29526"/>
    <cellStyle name="Normal 32 8 9 3 2" xfId="29527"/>
    <cellStyle name="Normal 32 8 9 4" xfId="29528"/>
    <cellStyle name="Normal 32 8 9 5" xfId="29529"/>
    <cellStyle name="Normal 32 8 9 6" xfId="29530"/>
    <cellStyle name="Normal 32 8 9 7" xfId="29531"/>
    <cellStyle name="Normal 32 80" xfId="29532"/>
    <cellStyle name="Normal 32 80 2" xfId="29533"/>
    <cellStyle name="Normal 32 80 2 2" xfId="29534"/>
    <cellStyle name="Normal 32 80 2 2 2" xfId="29535"/>
    <cellStyle name="Normal 32 80 2 3" xfId="29536"/>
    <cellStyle name="Normal 32 80 3" xfId="29537"/>
    <cellStyle name="Normal 32 80 3 2" xfId="29538"/>
    <cellStyle name="Normal 32 80 4" xfId="29539"/>
    <cellStyle name="Normal 32 80 5" xfId="29540"/>
    <cellStyle name="Normal 32 80 6" xfId="29541"/>
    <cellStyle name="Normal 32 80 7" xfId="29542"/>
    <cellStyle name="Normal 32 81" xfId="29543"/>
    <cellStyle name="Normal 32 81 2" xfId="29544"/>
    <cellStyle name="Normal 32 81 2 2" xfId="29545"/>
    <cellStyle name="Normal 32 81 2 2 2" xfId="29546"/>
    <cellStyle name="Normal 32 81 2 3" xfId="29547"/>
    <cellStyle name="Normal 32 81 3" xfId="29548"/>
    <cellStyle name="Normal 32 81 3 2" xfId="29549"/>
    <cellStyle name="Normal 32 81 4" xfId="29550"/>
    <cellStyle name="Normal 32 81 5" xfId="29551"/>
    <cellStyle name="Normal 32 81 6" xfId="29552"/>
    <cellStyle name="Normal 32 81 7" xfId="29553"/>
    <cellStyle name="Normal 32 82" xfId="29554"/>
    <cellStyle name="Normal 32 82 2" xfId="29555"/>
    <cellStyle name="Normal 32 82 2 2" xfId="29556"/>
    <cellStyle name="Normal 32 82 2 2 2" xfId="29557"/>
    <cellStyle name="Normal 32 82 2 3" xfId="29558"/>
    <cellStyle name="Normal 32 82 3" xfId="29559"/>
    <cellStyle name="Normal 32 82 3 2" xfId="29560"/>
    <cellStyle name="Normal 32 82 4" xfId="29561"/>
    <cellStyle name="Normal 32 82 5" xfId="29562"/>
    <cellStyle name="Normal 32 82 6" xfId="29563"/>
    <cellStyle name="Normal 32 82 7" xfId="29564"/>
    <cellStyle name="Normal 32 83" xfId="29565"/>
    <cellStyle name="Normal 32 83 2" xfId="29566"/>
    <cellStyle name="Normal 32 83 2 2" xfId="29567"/>
    <cellStyle name="Normal 32 83 2 2 2" xfId="29568"/>
    <cellStyle name="Normal 32 83 2 3" xfId="29569"/>
    <cellStyle name="Normal 32 83 3" xfId="29570"/>
    <cellStyle name="Normal 32 83 3 2" xfId="29571"/>
    <cellStyle name="Normal 32 83 4" xfId="29572"/>
    <cellStyle name="Normal 32 83 5" xfId="29573"/>
    <cellStyle name="Normal 32 83 6" xfId="29574"/>
    <cellStyle name="Normal 32 83 7" xfId="29575"/>
    <cellStyle name="Normal 32 84" xfId="29576"/>
    <cellStyle name="Normal 32 84 2" xfId="29577"/>
    <cellStyle name="Normal 32 84 2 2" xfId="29578"/>
    <cellStyle name="Normal 32 84 2 2 2" xfId="29579"/>
    <cellStyle name="Normal 32 84 2 3" xfId="29580"/>
    <cellStyle name="Normal 32 84 3" xfId="29581"/>
    <cellStyle name="Normal 32 84 3 2" xfId="29582"/>
    <cellStyle name="Normal 32 84 4" xfId="29583"/>
    <cellStyle name="Normal 32 84 5" xfId="29584"/>
    <cellStyle name="Normal 32 84 6" xfId="29585"/>
    <cellStyle name="Normal 32 84 7" xfId="29586"/>
    <cellStyle name="Normal 32 85" xfId="29587"/>
    <cellStyle name="Normal 32 85 2" xfId="29588"/>
    <cellStyle name="Normal 32 85 2 2" xfId="29589"/>
    <cellStyle name="Normal 32 85 2 2 2" xfId="29590"/>
    <cellStyle name="Normal 32 85 2 3" xfId="29591"/>
    <cellStyle name="Normal 32 85 3" xfId="29592"/>
    <cellStyle name="Normal 32 85 3 2" xfId="29593"/>
    <cellStyle name="Normal 32 85 4" xfId="29594"/>
    <cellStyle name="Normal 32 85 5" xfId="29595"/>
    <cellStyle name="Normal 32 85 6" xfId="29596"/>
    <cellStyle name="Normal 32 85 7" xfId="29597"/>
    <cellStyle name="Normal 32 86" xfId="29598"/>
    <cellStyle name="Normal 32 86 2" xfId="29599"/>
    <cellStyle name="Normal 32 86 2 2" xfId="29600"/>
    <cellStyle name="Normal 32 86 2 2 2" xfId="29601"/>
    <cellStyle name="Normal 32 86 2 3" xfId="29602"/>
    <cellStyle name="Normal 32 86 3" xfId="29603"/>
    <cellStyle name="Normal 32 86 3 2" xfId="29604"/>
    <cellStyle name="Normal 32 86 4" xfId="29605"/>
    <cellStyle name="Normal 32 86 5" xfId="29606"/>
    <cellStyle name="Normal 32 86 6" xfId="29607"/>
    <cellStyle name="Normal 32 86 7" xfId="29608"/>
    <cellStyle name="Normal 32 87" xfId="29609"/>
    <cellStyle name="Normal 32 87 2" xfId="29610"/>
    <cellStyle name="Normal 32 88" xfId="29611"/>
    <cellStyle name="Normal 32 88 2" xfId="29612"/>
    <cellStyle name="Normal 32 89" xfId="29613"/>
    <cellStyle name="Normal 32 89 2" xfId="29614"/>
    <cellStyle name="Normal 32 9" xfId="29615"/>
    <cellStyle name="Normal 32 9 10" xfId="29616"/>
    <cellStyle name="Normal 32 9 10 2" xfId="29617"/>
    <cellStyle name="Normal 32 9 10 2 2" xfId="29618"/>
    <cellStyle name="Normal 32 9 10 2 2 2" xfId="29619"/>
    <cellStyle name="Normal 32 9 10 2 3" xfId="29620"/>
    <cellStyle name="Normal 32 9 10 3" xfId="29621"/>
    <cellStyle name="Normal 32 9 10 3 2" xfId="29622"/>
    <cellStyle name="Normal 32 9 10 4" xfId="29623"/>
    <cellStyle name="Normal 32 9 10 5" xfId="29624"/>
    <cellStyle name="Normal 32 9 10 6" xfId="29625"/>
    <cellStyle name="Normal 32 9 10 7" xfId="29626"/>
    <cellStyle name="Normal 32 9 11" xfId="29627"/>
    <cellStyle name="Normal 32 9 11 2" xfId="29628"/>
    <cellStyle name="Normal 32 9 11 2 2" xfId="29629"/>
    <cellStyle name="Normal 32 9 11 2 2 2" xfId="29630"/>
    <cellStyle name="Normal 32 9 11 2 3" xfId="29631"/>
    <cellStyle name="Normal 32 9 11 3" xfId="29632"/>
    <cellStyle name="Normal 32 9 11 3 2" xfId="29633"/>
    <cellStyle name="Normal 32 9 11 4" xfId="29634"/>
    <cellStyle name="Normal 32 9 11 5" xfId="29635"/>
    <cellStyle name="Normal 32 9 11 6" xfId="29636"/>
    <cellStyle name="Normal 32 9 11 7" xfId="29637"/>
    <cellStyle name="Normal 32 9 12" xfId="29638"/>
    <cellStyle name="Normal 32 9 12 2" xfId="29639"/>
    <cellStyle name="Normal 32 9 12 2 2" xfId="29640"/>
    <cellStyle name="Normal 32 9 12 2 2 2" xfId="29641"/>
    <cellStyle name="Normal 32 9 12 2 3" xfId="29642"/>
    <cellStyle name="Normal 32 9 12 3" xfId="29643"/>
    <cellStyle name="Normal 32 9 12 3 2" xfId="29644"/>
    <cellStyle name="Normal 32 9 12 4" xfId="29645"/>
    <cellStyle name="Normal 32 9 12 5" xfId="29646"/>
    <cellStyle name="Normal 32 9 12 6" xfId="29647"/>
    <cellStyle name="Normal 32 9 12 7" xfId="29648"/>
    <cellStyle name="Normal 32 9 13" xfId="29649"/>
    <cellStyle name="Normal 32 9 13 2" xfId="29650"/>
    <cellStyle name="Normal 32 9 13 2 2" xfId="29651"/>
    <cellStyle name="Normal 32 9 13 3" xfId="29652"/>
    <cellStyle name="Normal 32 9 14" xfId="29653"/>
    <cellStyle name="Normal 32 9 14 2" xfId="29654"/>
    <cellStyle name="Normal 32 9 15" xfId="29655"/>
    <cellStyle name="Normal 32 9 16" xfId="29656"/>
    <cellStyle name="Normal 32 9 17" xfId="29657"/>
    <cellStyle name="Normal 32 9 18" xfId="29658"/>
    <cellStyle name="Normal 32 9 2" xfId="29659"/>
    <cellStyle name="Normal 32 9 2 2" xfId="29660"/>
    <cellStyle name="Normal 32 9 2 2 2" xfId="29661"/>
    <cellStyle name="Normal 32 9 2 2 2 2" xfId="29662"/>
    <cellStyle name="Normal 32 9 2 2 3" xfId="29663"/>
    <cellStyle name="Normal 32 9 2 3" xfId="29664"/>
    <cellStyle name="Normal 32 9 2 3 2" xfId="29665"/>
    <cellStyle name="Normal 32 9 2 4" xfId="29666"/>
    <cellStyle name="Normal 32 9 2 5" xfId="29667"/>
    <cellStyle name="Normal 32 9 2 6" xfId="29668"/>
    <cellStyle name="Normal 32 9 2 7" xfId="29669"/>
    <cellStyle name="Normal 32 9 3" xfId="29670"/>
    <cellStyle name="Normal 32 9 3 2" xfId="29671"/>
    <cellStyle name="Normal 32 9 3 2 2" xfId="29672"/>
    <cellStyle name="Normal 32 9 3 2 2 2" xfId="29673"/>
    <cellStyle name="Normal 32 9 3 2 3" xfId="29674"/>
    <cellStyle name="Normal 32 9 3 3" xfId="29675"/>
    <cellStyle name="Normal 32 9 3 3 2" xfId="29676"/>
    <cellStyle name="Normal 32 9 3 4" xfId="29677"/>
    <cellStyle name="Normal 32 9 3 5" xfId="29678"/>
    <cellStyle name="Normal 32 9 3 6" xfId="29679"/>
    <cellStyle name="Normal 32 9 3 7" xfId="29680"/>
    <cellStyle name="Normal 32 9 4" xfId="29681"/>
    <cellStyle name="Normal 32 9 4 2" xfId="29682"/>
    <cellStyle name="Normal 32 9 4 2 2" xfId="29683"/>
    <cellStyle name="Normal 32 9 4 2 2 2" xfId="29684"/>
    <cellStyle name="Normal 32 9 4 2 3" xfId="29685"/>
    <cellStyle name="Normal 32 9 4 3" xfId="29686"/>
    <cellStyle name="Normal 32 9 4 3 2" xfId="29687"/>
    <cellStyle name="Normal 32 9 4 4" xfId="29688"/>
    <cellStyle name="Normal 32 9 4 5" xfId="29689"/>
    <cellStyle name="Normal 32 9 4 6" xfId="29690"/>
    <cellStyle name="Normal 32 9 4 7" xfId="29691"/>
    <cellStyle name="Normal 32 9 5" xfId="29692"/>
    <cellStyle name="Normal 32 9 5 2" xfId="29693"/>
    <cellStyle name="Normal 32 9 5 2 2" xfId="29694"/>
    <cellStyle name="Normal 32 9 5 2 2 2" xfId="29695"/>
    <cellStyle name="Normal 32 9 5 2 3" xfId="29696"/>
    <cellStyle name="Normal 32 9 5 3" xfId="29697"/>
    <cellStyle name="Normal 32 9 5 3 2" xfId="29698"/>
    <cellStyle name="Normal 32 9 5 4" xfId="29699"/>
    <cellStyle name="Normal 32 9 5 5" xfId="29700"/>
    <cellStyle name="Normal 32 9 5 6" xfId="29701"/>
    <cellStyle name="Normal 32 9 5 7" xfId="29702"/>
    <cellStyle name="Normal 32 9 6" xfId="29703"/>
    <cellStyle name="Normal 32 9 6 2" xfId="29704"/>
    <cellStyle name="Normal 32 9 6 2 2" xfId="29705"/>
    <cellStyle name="Normal 32 9 6 2 2 2" xfId="29706"/>
    <cellStyle name="Normal 32 9 6 2 3" xfId="29707"/>
    <cellStyle name="Normal 32 9 6 3" xfId="29708"/>
    <cellStyle name="Normal 32 9 6 3 2" xfId="29709"/>
    <cellStyle name="Normal 32 9 6 4" xfId="29710"/>
    <cellStyle name="Normal 32 9 6 5" xfId="29711"/>
    <cellStyle name="Normal 32 9 6 6" xfId="29712"/>
    <cellStyle name="Normal 32 9 6 7" xfId="29713"/>
    <cellStyle name="Normal 32 9 7" xfId="29714"/>
    <cellStyle name="Normal 32 9 7 2" xfId="29715"/>
    <cellStyle name="Normal 32 9 7 2 2" xfId="29716"/>
    <cellStyle name="Normal 32 9 7 2 2 2" xfId="29717"/>
    <cellStyle name="Normal 32 9 7 2 3" xfId="29718"/>
    <cellStyle name="Normal 32 9 7 3" xfId="29719"/>
    <cellStyle name="Normal 32 9 7 3 2" xfId="29720"/>
    <cellStyle name="Normal 32 9 7 4" xfId="29721"/>
    <cellStyle name="Normal 32 9 7 5" xfId="29722"/>
    <cellStyle name="Normal 32 9 7 6" xfId="29723"/>
    <cellStyle name="Normal 32 9 7 7" xfId="29724"/>
    <cellStyle name="Normal 32 9 8" xfId="29725"/>
    <cellStyle name="Normal 32 9 8 2" xfId="29726"/>
    <cellStyle name="Normal 32 9 8 2 2" xfId="29727"/>
    <cellStyle name="Normal 32 9 8 2 2 2" xfId="29728"/>
    <cellStyle name="Normal 32 9 8 2 3" xfId="29729"/>
    <cellStyle name="Normal 32 9 8 3" xfId="29730"/>
    <cellStyle name="Normal 32 9 8 3 2" xfId="29731"/>
    <cellStyle name="Normal 32 9 8 4" xfId="29732"/>
    <cellStyle name="Normal 32 9 8 5" xfId="29733"/>
    <cellStyle name="Normal 32 9 8 6" xfId="29734"/>
    <cellStyle name="Normal 32 9 8 7" xfId="29735"/>
    <cellStyle name="Normal 32 9 9" xfId="29736"/>
    <cellStyle name="Normal 32 9 9 2" xfId="29737"/>
    <cellStyle name="Normal 32 9 9 2 2" xfId="29738"/>
    <cellStyle name="Normal 32 9 9 2 2 2" xfId="29739"/>
    <cellStyle name="Normal 32 9 9 2 3" xfId="29740"/>
    <cellStyle name="Normal 32 9 9 3" xfId="29741"/>
    <cellStyle name="Normal 32 9 9 3 2" xfId="29742"/>
    <cellStyle name="Normal 32 9 9 4" xfId="29743"/>
    <cellStyle name="Normal 32 9 9 5" xfId="29744"/>
    <cellStyle name="Normal 32 9 9 6" xfId="29745"/>
    <cellStyle name="Normal 32 9 9 7" xfId="29746"/>
    <cellStyle name="Normal 32 90" xfId="29747"/>
    <cellStyle name="Normal 32 90 2" xfId="29748"/>
    <cellStyle name="Normal 32 91" xfId="29749"/>
    <cellStyle name="Normal 32 91 2" xfId="29750"/>
    <cellStyle name="Normal 32 92" xfId="29751"/>
    <cellStyle name="Normal 32 92 2" xfId="29752"/>
    <cellStyle name="Normal 32 93" xfId="29753"/>
    <cellStyle name="Normal 32 93 2" xfId="29754"/>
    <cellStyle name="Normal 32 94" xfId="29755"/>
    <cellStyle name="Normal 32 94 2" xfId="29756"/>
    <cellStyle name="Normal 32 95" xfId="29757"/>
    <cellStyle name="Normal 32 95 2" xfId="29758"/>
    <cellStyle name="Normal 32 96" xfId="29759"/>
    <cellStyle name="Normal 32 96 2" xfId="29760"/>
    <cellStyle name="Normal 32 97" xfId="29761"/>
    <cellStyle name="Normal 32 97 2" xfId="29762"/>
    <cellStyle name="Normal 32 98" xfId="29763"/>
    <cellStyle name="Normal 32 98 2" xfId="29764"/>
    <cellStyle name="Normal 32 98 2 2" xfId="29765"/>
    <cellStyle name="Normal 32 98 2 2 2" xfId="29766"/>
    <cellStyle name="Normal 32 98 2 3" xfId="29767"/>
    <cellStyle name="Normal 32 98 3" xfId="29768"/>
    <cellStyle name="Normal 32 98 3 2" xfId="29769"/>
    <cellStyle name="Normal 32 98 4" xfId="29770"/>
    <cellStyle name="Normal 32 98 5" xfId="29771"/>
    <cellStyle name="Normal 32 98 6" xfId="29772"/>
    <cellStyle name="Normal 32 98 7" xfId="29773"/>
    <cellStyle name="Normal 32 99" xfId="29774"/>
    <cellStyle name="Normal 32 99 2" xfId="29775"/>
    <cellStyle name="Normal 32 99 2 2" xfId="29776"/>
    <cellStyle name="Normal 32 99 2 2 2" xfId="29777"/>
    <cellStyle name="Normal 32 99 2 3" xfId="29778"/>
    <cellStyle name="Normal 32 99 3" xfId="29779"/>
    <cellStyle name="Normal 32 99 3 2" xfId="29780"/>
    <cellStyle name="Normal 32 99 4" xfId="29781"/>
    <cellStyle name="Normal 32 99 5" xfId="29782"/>
    <cellStyle name="Normal 32 99 6" xfId="29783"/>
    <cellStyle name="Normal 32 99 7" xfId="29784"/>
    <cellStyle name="Normal 320" xfId="29785"/>
    <cellStyle name="Normal 321" xfId="29786"/>
    <cellStyle name="Normal 322" xfId="29787"/>
    <cellStyle name="Normal 323" xfId="29788"/>
    <cellStyle name="Normal 324" xfId="29789"/>
    <cellStyle name="Normal 325" xfId="29790"/>
    <cellStyle name="Normal 326" xfId="29791"/>
    <cellStyle name="Normal 327" xfId="29792"/>
    <cellStyle name="Normal 328" xfId="29793"/>
    <cellStyle name="Normal 329" xfId="29794"/>
    <cellStyle name="Normal 33" xfId="29795"/>
    <cellStyle name="Normal 33 10" xfId="29796"/>
    <cellStyle name="Normal 33 10 2" xfId="29797"/>
    <cellStyle name="Normal 33 11" xfId="29798"/>
    <cellStyle name="Normal 33 11 2" xfId="29799"/>
    <cellStyle name="Normal 33 12" xfId="29800"/>
    <cellStyle name="Normal 33 12 2" xfId="29801"/>
    <cellStyle name="Normal 33 13" xfId="29802"/>
    <cellStyle name="Normal 33 13 2" xfId="29803"/>
    <cellStyle name="Normal 33 14" xfId="29804"/>
    <cellStyle name="Normal 33 2" xfId="29805"/>
    <cellStyle name="Normal 33 3" xfId="29806"/>
    <cellStyle name="Normal 33 3 2" xfId="29807"/>
    <cellStyle name="Normal 33 3 3" xfId="29808"/>
    <cellStyle name="Normal 33 4" xfId="29809"/>
    <cellStyle name="Normal 33 4 2" xfId="29810"/>
    <cellStyle name="Normal 33 4 3" xfId="29811"/>
    <cellStyle name="Normal 33 5" xfId="29812"/>
    <cellStyle name="Normal 33 5 2" xfId="29813"/>
    <cellStyle name="Normal 33 5 3" xfId="29814"/>
    <cellStyle name="Normal 33 6" xfId="29815"/>
    <cellStyle name="Normal 33 6 2" xfId="29816"/>
    <cellStyle name="Normal 33 6 3" xfId="29817"/>
    <cellStyle name="Normal 33 7" xfId="29818"/>
    <cellStyle name="Normal 33 7 2" xfId="29819"/>
    <cellStyle name="Normal 33 7 3" xfId="29820"/>
    <cellStyle name="Normal 33 8" xfId="29821"/>
    <cellStyle name="Normal 33 8 2" xfId="29822"/>
    <cellStyle name="Normal 33 9" xfId="29823"/>
    <cellStyle name="Normal 33 9 2" xfId="29824"/>
    <cellStyle name="Normal 330" xfId="29825"/>
    <cellStyle name="Normal 331" xfId="29826"/>
    <cellStyle name="Normal 332" xfId="29827"/>
    <cellStyle name="Normal 333" xfId="29828"/>
    <cellStyle name="Normal 334" xfId="29829"/>
    <cellStyle name="Normal 335" xfId="29830"/>
    <cellStyle name="Normal 336" xfId="29831"/>
    <cellStyle name="Normal 337" xfId="29832"/>
    <cellStyle name="Normal 338" xfId="29833"/>
    <cellStyle name="Normal 339" xfId="29834"/>
    <cellStyle name="Normal 34" xfId="29835"/>
    <cellStyle name="Normal 34 10" xfId="29836"/>
    <cellStyle name="Normal 34 10 2" xfId="29837"/>
    <cellStyle name="Normal 34 11" xfId="29838"/>
    <cellStyle name="Normal 34 11 2" xfId="29839"/>
    <cellStyle name="Normal 34 12" xfId="29840"/>
    <cellStyle name="Normal 34 12 2" xfId="29841"/>
    <cellStyle name="Normal 34 13" xfId="29842"/>
    <cellStyle name="Normal 34 13 2" xfId="29843"/>
    <cellStyle name="Normal 34 14" xfId="29844"/>
    <cellStyle name="Normal 34 2" xfId="29845"/>
    <cellStyle name="Normal 34 3" xfId="29846"/>
    <cellStyle name="Normal 34 3 2" xfId="29847"/>
    <cellStyle name="Normal 34 3 3" xfId="29848"/>
    <cellStyle name="Normal 34 4" xfId="29849"/>
    <cellStyle name="Normal 34 4 2" xfId="29850"/>
    <cellStyle name="Normal 34 4 3" xfId="29851"/>
    <cellStyle name="Normal 34 5" xfId="29852"/>
    <cellStyle name="Normal 34 5 2" xfId="29853"/>
    <cellStyle name="Normal 34 5 3" xfId="29854"/>
    <cellStyle name="Normal 34 6" xfId="29855"/>
    <cellStyle name="Normal 34 6 2" xfId="29856"/>
    <cellStyle name="Normal 34 6 3" xfId="29857"/>
    <cellStyle name="Normal 34 7" xfId="29858"/>
    <cellStyle name="Normal 34 7 2" xfId="29859"/>
    <cellStyle name="Normal 34 7 3" xfId="29860"/>
    <cellStyle name="Normal 34 8" xfId="29861"/>
    <cellStyle name="Normal 34 8 2" xfId="29862"/>
    <cellStyle name="Normal 34 9" xfId="29863"/>
    <cellStyle name="Normal 34 9 2" xfId="29864"/>
    <cellStyle name="Normal 340" xfId="29865"/>
    <cellStyle name="Normal 341" xfId="29866"/>
    <cellStyle name="Normal 342" xfId="29867"/>
    <cellStyle name="Normal 343" xfId="29868"/>
    <cellStyle name="Normal 344" xfId="29869"/>
    <cellStyle name="Normal 345" xfId="29870"/>
    <cellStyle name="Normal 346" xfId="29871"/>
    <cellStyle name="Normal 347" xfId="29872"/>
    <cellStyle name="Normal 348" xfId="29873"/>
    <cellStyle name="Normal 349" xfId="29874"/>
    <cellStyle name="Normal 35" xfId="29875"/>
    <cellStyle name="Normal 35 10" xfId="29876"/>
    <cellStyle name="Normal 35 11" xfId="29877"/>
    <cellStyle name="Normal 35 12" xfId="29878"/>
    <cellStyle name="Normal 35 13" xfId="29879"/>
    <cellStyle name="Normal 35 14" xfId="29880"/>
    <cellStyle name="Normal 35 15" xfId="29881"/>
    <cellStyle name="Normal 35 16" xfId="29882"/>
    <cellStyle name="Normal 35 17" xfId="29883"/>
    <cellStyle name="Normal 35 18" xfId="29884"/>
    <cellStyle name="Normal 35 19" xfId="29885"/>
    <cellStyle name="Normal 35 2" xfId="29886"/>
    <cellStyle name="Normal 35 2 10" xfId="29887"/>
    <cellStyle name="Normal 35 2 10 10" xfId="29888"/>
    <cellStyle name="Normal 35 2 10 10 2" xfId="29889"/>
    <cellStyle name="Normal 35 2 10 10 2 2" xfId="29890"/>
    <cellStyle name="Normal 35 2 10 10 2 2 2" xfId="29891"/>
    <cellStyle name="Normal 35 2 10 10 2 3" xfId="29892"/>
    <cellStyle name="Normal 35 2 10 10 3" xfId="29893"/>
    <cellStyle name="Normal 35 2 10 10 3 2" xfId="29894"/>
    <cellStyle name="Normal 35 2 10 10 4" xfId="29895"/>
    <cellStyle name="Normal 35 2 10 10 5" xfId="29896"/>
    <cellStyle name="Normal 35 2 10 10 6" xfId="29897"/>
    <cellStyle name="Normal 35 2 10 10 7" xfId="29898"/>
    <cellStyle name="Normal 35 2 10 11" xfId="29899"/>
    <cellStyle name="Normal 35 2 10 11 2" xfId="29900"/>
    <cellStyle name="Normal 35 2 10 11 2 2" xfId="29901"/>
    <cellStyle name="Normal 35 2 10 11 2 2 2" xfId="29902"/>
    <cellStyle name="Normal 35 2 10 11 2 3" xfId="29903"/>
    <cellStyle name="Normal 35 2 10 11 3" xfId="29904"/>
    <cellStyle name="Normal 35 2 10 11 3 2" xfId="29905"/>
    <cellStyle name="Normal 35 2 10 11 4" xfId="29906"/>
    <cellStyle name="Normal 35 2 10 11 5" xfId="29907"/>
    <cellStyle name="Normal 35 2 10 11 6" xfId="29908"/>
    <cellStyle name="Normal 35 2 10 11 7" xfId="29909"/>
    <cellStyle name="Normal 35 2 10 12" xfId="29910"/>
    <cellStyle name="Normal 35 2 10 12 2" xfId="29911"/>
    <cellStyle name="Normal 35 2 10 12 2 2" xfId="29912"/>
    <cellStyle name="Normal 35 2 10 12 2 2 2" xfId="29913"/>
    <cellStyle name="Normal 35 2 10 12 2 3" xfId="29914"/>
    <cellStyle name="Normal 35 2 10 12 3" xfId="29915"/>
    <cellStyle name="Normal 35 2 10 12 3 2" xfId="29916"/>
    <cellStyle name="Normal 35 2 10 12 4" xfId="29917"/>
    <cellStyle name="Normal 35 2 10 12 5" xfId="29918"/>
    <cellStyle name="Normal 35 2 10 12 6" xfId="29919"/>
    <cellStyle name="Normal 35 2 10 12 7" xfId="29920"/>
    <cellStyle name="Normal 35 2 10 13" xfId="29921"/>
    <cellStyle name="Normal 35 2 10 13 2" xfId="29922"/>
    <cellStyle name="Normal 35 2 10 13 2 2" xfId="29923"/>
    <cellStyle name="Normal 35 2 10 13 3" xfId="29924"/>
    <cellStyle name="Normal 35 2 10 14" xfId="29925"/>
    <cellStyle name="Normal 35 2 10 14 2" xfId="29926"/>
    <cellStyle name="Normal 35 2 10 15" xfId="29927"/>
    <cellStyle name="Normal 35 2 10 16" xfId="29928"/>
    <cellStyle name="Normal 35 2 10 17" xfId="29929"/>
    <cellStyle name="Normal 35 2 10 18" xfId="29930"/>
    <cellStyle name="Normal 35 2 10 2" xfId="29931"/>
    <cellStyle name="Normal 35 2 10 2 2" xfId="29932"/>
    <cellStyle name="Normal 35 2 10 2 2 2" xfId="29933"/>
    <cellStyle name="Normal 35 2 10 2 2 2 2" xfId="29934"/>
    <cellStyle name="Normal 35 2 10 2 2 3" xfId="29935"/>
    <cellStyle name="Normal 35 2 10 2 3" xfId="29936"/>
    <cellStyle name="Normal 35 2 10 2 3 2" xfId="29937"/>
    <cellStyle name="Normal 35 2 10 2 4" xfId="29938"/>
    <cellStyle name="Normal 35 2 10 2 5" xfId="29939"/>
    <cellStyle name="Normal 35 2 10 2 6" xfId="29940"/>
    <cellStyle name="Normal 35 2 10 2 7" xfId="29941"/>
    <cellStyle name="Normal 35 2 10 3" xfId="29942"/>
    <cellStyle name="Normal 35 2 10 3 2" xfId="29943"/>
    <cellStyle name="Normal 35 2 10 3 2 2" xfId="29944"/>
    <cellStyle name="Normal 35 2 10 3 2 2 2" xfId="29945"/>
    <cellStyle name="Normal 35 2 10 3 2 3" xfId="29946"/>
    <cellStyle name="Normal 35 2 10 3 3" xfId="29947"/>
    <cellStyle name="Normal 35 2 10 3 3 2" xfId="29948"/>
    <cellStyle name="Normal 35 2 10 3 4" xfId="29949"/>
    <cellStyle name="Normal 35 2 10 3 5" xfId="29950"/>
    <cellStyle name="Normal 35 2 10 3 6" xfId="29951"/>
    <cellStyle name="Normal 35 2 10 3 7" xfId="29952"/>
    <cellStyle name="Normal 35 2 10 4" xfId="29953"/>
    <cellStyle name="Normal 35 2 10 4 2" xfId="29954"/>
    <cellStyle name="Normal 35 2 10 4 2 2" xfId="29955"/>
    <cellStyle name="Normal 35 2 10 4 2 2 2" xfId="29956"/>
    <cellStyle name="Normal 35 2 10 4 2 3" xfId="29957"/>
    <cellStyle name="Normal 35 2 10 4 3" xfId="29958"/>
    <cellStyle name="Normal 35 2 10 4 3 2" xfId="29959"/>
    <cellStyle name="Normal 35 2 10 4 4" xfId="29960"/>
    <cellStyle name="Normal 35 2 10 4 5" xfId="29961"/>
    <cellStyle name="Normal 35 2 10 4 6" xfId="29962"/>
    <cellStyle name="Normal 35 2 10 4 7" xfId="29963"/>
    <cellStyle name="Normal 35 2 10 5" xfId="29964"/>
    <cellStyle name="Normal 35 2 10 5 2" xfId="29965"/>
    <cellStyle name="Normal 35 2 10 5 2 2" xfId="29966"/>
    <cellStyle name="Normal 35 2 10 5 2 2 2" xfId="29967"/>
    <cellStyle name="Normal 35 2 10 5 2 3" xfId="29968"/>
    <cellStyle name="Normal 35 2 10 5 3" xfId="29969"/>
    <cellStyle name="Normal 35 2 10 5 3 2" xfId="29970"/>
    <cellStyle name="Normal 35 2 10 5 4" xfId="29971"/>
    <cellStyle name="Normal 35 2 10 5 5" xfId="29972"/>
    <cellStyle name="Normal 35 2 10 5 6" xfId="29973"/>
    <cellStyle name="Normal 35 2 10 5 7" xfId="29974"/>
    <cellStyle name="Normal 35 2 10 6" xfId="29975"/>
    <cellStyle name="Normal 35 2 10 6 2" xfId="29976"/>
    <cellStyle name="Normal 35 2 10 6 2 2" xfId="29977"/>
    <cellStyle name="Normal 35 2 10 6 2 2 2" xfId="29978"/>
    <cellStyle name="Normal 35 2 10 6 2 3" xfId="29979"/>
    <cellStyle name="Normal 35 2 10 6 3" xfId="29980"/>
    <cellStyle name="Normal 35 2 10 6 3 2" xfId="29981"/>
    <cellStyle name="Normal 35 2 10 6 4" xfId="29982"/>
    <cellStyle name="Normal 35 2 10 6 5" xfId="29983"/>
    <cellStyle name="Normal 35 2 10 6 6" xfId="29984"/>
    <cellStyle name="Normal 35 2 10 6 7" xfId="29985"/>
    <cellStyle name="Normal 35 2 10 7" xfId="29986"/>
    <cellStyle name="Normal 35 2 10 7 2" xfId="29987"/>
    <cellStyle name="Normal 35 2 10 7 2 2" xfId="29988"/>
    <cellStyle name="Normal 35 2 10 7 2 2 2" xfId="29989"/>
    <cellStyle name="Normal 35 2 10 7 2 3" xfId="29990"/>
    <cellStyle name="Normal 35 2 10 7 3" xfId="29991"/>
    <cellStyle name="Normal 35 2 10 7 3 2" xfId="29992"/>
    <cellStyle name="Normal 35 2 10 7 4" xfId="29993"/>
    <cellStyle name="Normal 35 2 10 7 5" xfId="29994"/>
    <cellStyle name="Normal 35 2 10 7 6" xfId="29995"/>
    <cellStyle name="Normal 35 2 10 7 7" xfId="29996"/>
    <cellStyle name="Normal 35 2 10 8" xfId="29997"/>
    <cellStyle name="Normal 35 2 10 8 2" xfId="29998"/>
    <cellStyle name="Normal 35 2 10 8 2 2" xfId="29999"/>
    <cellStyle name="Normal 35 2 10 8 2 2 2" xfId="30000"/>
    <cellStyle name="Normal 35 2 10 8 2 3" xfId="30001"/>
    <cellStyle name="Normal 35 2 10 8 3" xfId="30002"/>
    <cellStyle name="Normal 35 2 10 8 3 2" xfId="30003"/>
    <cellStyle name="Normal 35 2 10 8 4" xfId="30004"/>
    <cellStyle name="Normal 35 2 10 8 5" xfId="30005"/>
    <cellStyle name="Normal 35 2 10 8 6" xfId="30006"/>
    <cellStyle name="Normal 35 2 10 8 7" xfId="30007"/>
    <cellStyle name="Normal 35 2 10 9" xfId="30008"/>
    <cellStyle name="Normal 35 2 10 9 2" xfId="30009"/>
    <cellStyle name="Normal 35 2 10 9 2 2" xfId="30010"/>
    <cellStyle name="Normal 35 2 10 9 2 2 2" xfId="30011"/>
    <cellStyle name="Normal 35 2 10 9 2 3" xfId="30012"/>
    <cellStyle name="Normal 35 2 10 9 3" xfId="30013"/>
    <cellStyle name="Normal 35 2 10 9 3 2" xfId="30014"/>
    <cellStyle name="Normal 35 2 10 9 4" xfId="30015"/>
    <cellStyle name="Normal 35 2 10 9 5" xfId="30016"/>
    <cellStyle name="Normal 35 2 10 9 6" xfId="30017"/>
    <cellStyle name="Normal 35 2 10 9 7" xfId="30018"/>
    <cellStyle name="Normal 35 2 100" xfId="30019"/>
    <cellStyle name="Normal 35 2 101" xfId="30020"/>
    <cellStyle name="Normal 35 2 102" xfId="30021"/>
    <cellStyle name="Normal 35 2 103" xfId="30022"/>
    <cellStyle name="Normal 35 2 11" xfId="30023"/>
    <cellStyle name="Normal 35 2 11 10" xfId="30024"/>
    <cellStyle name="Normal 35 2 11 10 2" xfId="30025"/>
    <cellStyle name="Normal 35 2 11 10 2 2" xfId="30026"/>
    <cellStyle name="Normal 35 2 11 10 2 2 2" xfId="30027"/>
    <cellStyle name="Normal 35 2 11 10 2 3" xfId="30028"/>
    <cellStyle name="Normal 35 2 11 10 3" xfId="30029"/>
    <cellStyle name="Normal 35 2 11 10 3 2" xfId="30030"/>
    <cellStyle name="Normal 35 2 11 10 4" xfId="30031"/>
    <cellStyle name="Normal 35 2 11 10 5" xfId="30032"/>
    <cellStyle name="Normal 35 2 11 10 6" xfId="30033"/>
    <cellStyle name="Normal 35 2 11 10 7" xfId="30034"/>
    <cellStyle name="Normal 35 2 11 11" xfId="30035"/>
    <cellStyle name="Normal 35 2 11 11 2" xfId="30036"/>
    <cellStyle name="Normal 35 2 11 11 2 2" xfId="30037"/>
    <cellStyle name="Normal 35 2 11 11 2 2 2" xfId="30038"/>
    <cellStyle name="Normal 35 2 11 11 2 3" xfId="30039"/>
    <cellStyle name="Normal 35 2 11 11 3" xfId="30040"/>
    <cellStyle name="Normal 35 2 11 11 3 2" xfId="30041"/>
    <cellStyle name="Normal 35 2 11 11 4" xfId="30042"/>
    <cellStyle name="Normal 35 2 11 11 5" xfId="30043"/>
    <cellStyle name="Normal 35 2 11 11 6" xfId="30044"/>
    <cellStyle name="Normal 35 2 11 11 7" xfId="30045"/>
    <cellStyle name="Normal 35 2 11 12" xfId="30046"/>
    <cellStyle name="Normal 35 2 11 12 2" xfId="30047"/>
    <cellStyle name="Normal 35 2 11 12 2 2" xfId="30048"/>
    <cellStyle name="Normal 35 2 11 12 2 2 2" xfId="30049"/>
    <cellStyle name="Normal 35 2 11 12 2 3" xfId="30050"/>
    <cellStyle name="Normal 35 2 11 12 3" xfId="30051"/>
    <cellStyle name="Normal 35 2 11 12 3 2" xfId="30052"/>
    <cellStyle name="Normal 35 2 11 12 4" xfId="30053"/>
    <cellStyle name="Normal 35 2 11 12 5" xfId="30054"/>
    <cellStyle name="Normal 35 2 11 12 6" xfId="30055"/>
    <cellStyle name="Normal 35 2 11 12 7" xfId="30056"/>
    <cellStyle name="Normal 35 2 11 13" xfId="30057"/>
    <cellStyle name="Normal 35 2 11 13 2" xfId="30058"/>
    <cellStyle name="Normal 35 2 11 13 2 2" xfId="30059"/>
    <cellStyle name="Normal 35 2 11 13 3" xfId="30060"/>
    <cellStyle name="Normal 35 2 11 14" xfId="30061"/>
    <cellStyle name="Normal 35 2 11 14 2" xfId="30062"/>
    <cellStyle name="Normal 35 2 11 15" xfId="30063"/>
    <cellStyle name="Normal 35 2 11 16" xfId="30064"/>
    <cellStyle name="Normal 35 2 11 17" xfId="30065"/>
    <cellStyle name="Normal 35 2 11 18" xfId="30066"/>
    <cellStyle name="Normal 35 2 11 2" xfId="30067"/>
    <cellStyle name="Normal 35 2 11 2 2" xfId="30068"/>
    <cellStyle name="Normal 35 2 11 2 2 2" xfId="30069"/>
    <cellStyle name="Normal 35 2 11 2 2 2 2" xfId="30070"/>
    <cellStyle name="Normal 35 2 11 2 2 3" xfId="30071"/>
    <cellStyle name="Normal 35 2 11 2 3" xfId="30072"/>
    <cellStyle name="Normal 35 2 11 2 3 2" xfId="30073"/>
    <cellStyle name="Normal 35 2 11 2 4" xfId="30074"/>
    <cellStyle name="Normal 35 2 11 2 5" xfId="30075"/>
    <cellStyle name="Normal 35 2 11 2 6" xfId="30076"/>
    <cellStyle name="Normal 35 2 11 2 7" xfId="30077"/>
    <cellStyle name="Normal 35 2 11 3" xfId="30078"/>
    <cellStyle name="Normal 35 2 11 3 2" xfId="30079"/>
    <cellStyle name="Normal 35 2 11 3 2 2" xfId="30080"/>
    <cellStyle name="Normal 35 2 11 3 2 2 2" xfId="30081"/>
    <cellStyle name="Normal 35 2 11 3 2 3" xfId="30082"/>
    <cellStyle name="Normal 35 2 11 3 3" xfId="30083"/>
    <cellStyle name="Normal 35 2 11 3 3 2" xfId="30084"/>
    <cellStyle name="Normal 35 2 11 3 4" xfId="30085"/>
    <cellStyle name="Normal 35 2 11 3 5" xfId="30086"/>
    <cellStyle name="Normal 35 2 11 3 6" xfId="30087"/>
    <cellStyle name="Normal 35 2 11 3 7" xfId="30088"/>
    <cellStyle name="Normal 35 2 11 4" xfId="30089"/>
    <cellStyle name="Normal 35 2 11 4 2" xfId="30090"/>
    <cellStyle name="Normal 35 2 11 4 2 2" xfId="30091"/>
    <cellStyle name="Normal 35 2 11 4 2 2 2" xfId="30092"/>
    <cellStyle name="Normal 35 2 11 4 2 3" xfId="30093"/>
    <cellStyle name="Normal 35 2 11 4 3" xfId="30094"/>
    <cellStyle name="Normal 35 2 11 4 3 2" xfId="30095"/>
    <cellStyle name="Normal 35 2 11 4 4" xfId="30096"/>
    <cellStyle name="Normal 35 2 11 4 5" xfId="30097"/>
    <cellStyle name="Normal 35 2 11 4 6" xfId="30098"/>
    <cellStyle name="Normal 35 2 11 4 7" xfId="30099"/>
    <cellStyle name="Normal 35 2 11 5" xfId="30100"/>
    <cellStyle name="Normal 35 2 11 5 2" xfId="30101"/>
    <cellStyle name="Normal 35 2 11 5 2 2" xfId="30102"/>
    <cellStyle name="Normal 35 2 11 5 2 2 2" xfId="30103"/>
    <cellStyle name="Normal 35 2 11 5 2 3" xfId="30104"/>
    <cellStyle name="Normal 35 2 11 5 3" xfId="30105"/>
    <cellStyle name="Normal 35 2 11 5 3 2" xfId="30106"/>
    <cellStyle name="Normal 35 2 11 5 4" xfId="30107"/>
    <cellStyle name="Normal 35 2 11 5 5" xfId="30108"/>
    <cellStyle name="Normal 35 2 11 5 6" xfId="30109"/>
    <cellStyle name="Normal 35 2 11 5 7" xfId="30110"/>
    <cellStyle name="Normal 35 2 11 6" xfId="30111"/>
    <cellStyle name="Normal 35 2 11 6 2" xfId="30112"/>
    <cellStyle name="Normal 35 2 11 6 2 2" xfId="30113"/>
    <cellStyle name="Normal 35 2 11 6 2 2 2" xfId="30114"/>
    <cellStyle name="Normal 35 2 11 6 2 3" xfId="30115"/>
    <cellStyle name="Normal 35 2 11 6 3" xfId="30116"/>
    <cellStyle name="Normal 35 2 11 6 3 2" xfId="30117"/>
    <cellStyle name="Normal 35 2 11 6 4" xfId="30118"/>
    <cellStyle name="Normal 35 2 11 6 5" xfId="30119"/>
    <cellStyle name="Normal 35 2 11 6 6" xfId="30120"/>
    <cellStyle name="Normal 35 2 11 6 7" xfId="30121"/>
    <cellStyle name="Normal 35 2 11 7" xfId="30122"/>
    <cellStyle name="Normal 35 2 11 7 2" xfId="30123"/>
    <cellStyle name="Normal 35 2 11 7 2 2" xfId="30124"/>
    <cellStyle name="Normal 35 2 11 7 2 2 2" xfId="30125"/>
    <cellStyle name="Normal 35 2 11 7 2 3" xfId="30126"/>
    <cellStyle name="Normal 35 2 11 7 3" xfId="30127"/>
    <cellStyle name="Normal 35 2 11 7 3 2" xfId="30128"/>
    <cellStyle name="Normal 35 2 11 7 4" xfId="30129"/>
    <cellStyle name="Normal 35 2 11 7 5" xfId="30130"/>
    <cellStyle name="Normal 35 2 11 7 6" xfId="30131"/>
    <cellStyle name="Normal 35 2 11 7 7" xfId="30132"/>
    <cellStyle name="Normal 35 2 11 8" xfId="30133"/>
    <cellStyle name="Normal 35 2 11 8 2" xfId="30134"/>
    <cellStyle name="Normal 35 2 11 8 2 2" xfId="30135"/>
    <cellStyle name="Normal 35 2 11 8 2 2 2" xfId="30136"/>
    <cellStyle name="Normal 35 2 11 8 2 3" xfId="30137"/>
    <cellStyle name="Normal 35 2 11 8 3" xfId="30138"/>
    <cellStyle name="Normal 35 2 11 8 3 2" xfId="30139"/>
    <cellStyle name="Normal 35 2 11 8 4" xfId="30140"/>
    <cellStyle name="Normal 35 2 11 8 5" xfId="30141"/>
    <cellStyle name="Normal 35 2 11 8 6" xfId="30142"/>
    <cellStyle name="Normal 35 2 11 8 7" xfId="30143"/>
    <cellStyle name="Normal 35 2 11 9" xfId="30144"/>
    <cellStyle name="Normal 35 2 11 9 2" xfId="30145"/>
    <cellStyle name="Normal 35 2 11 9 2 2" xfId="30146"/>
    <cellStyle name="Normal 35 2 11 9 2 2 2" xfId="30147"/>
    <cellStyle name="Normal 35 2 11 9 2 3" xfId="30148"/>
    <cellStyle name="Normal 35 2 11 9 3" xfId="30149"/>
    <cellStyle name="Normal 35 2 11 9 3 2" xfId="30150"/>
    <cellStyle name="Normal 35 2 11 9 4" xfId="30151"/>
    <cellStyle name="Normal 35 2 11 9 5" xfId="30152"/>
    <cellStyle name="Normal 35 2 11 9 6" xfId="30153"/>
    <cellStyle name="Normal 35 2 11 9 7" xfId="30154"/>
    <cellStyle name="Normal 35 2 12" xfId="30155"/>
    <cellStyle name="Normal 35 2 12 2" xfId="30156"/>
    <cellStyle name="Normal 35 2 12 2 2" xfId="30157"/>
    <cellStyle name="Normal 35 2 12 2 2 2" xfId="30158"/>
    <cellStyle name="Normal 35 2 12 2 3" xfId="30159"/>
    <cellStyle name="Normal 35 2 12 3" xfId="30160"/>
    <cellStyle name="Normal 35 2 12 3 2" xfId="30161"/>
    <cellStyle name="Normal 35 2 12 4" xfId="30162"/>
    <cellStyle name="Normal 35 2 12 5" xfId="30163"/>
    <cellStyle name="Normal 35 2 12 6" xfId="30164"/>
    <cellStyle name="Normal 35 2 12 7" xfId="30165"/>
    <cellStyle name="Normal 35 2 13" xfId="30166"/>
    <cellStyle name="Normal 35 2 13 2" xfId="30167"/>
    <cellStyle name="Normal 35 2 13 2 2" xfId="30168"/>
    <cellStyle name="Normal 35 2 13 2 2 2" xfId="30169"/>
    <cellStyle name="Normal 35 2 13 2 3" xfId="30170"/>
    <cellStyle name="Normal 35 2 13 3" xfId="30171"/>
    <cellStyle name="Normal 35 2 13 3 2" xfId="30172"/>
    <cellStyle name="Normal 35 2 13 4" xfId="30173"/>
    <cellStyle name="Normal 35 2 13 5" xfId="30174"/>
    <cellStyle name="Normal 35 2 13 6" xfId="30175"/>
    <cellStyle name="Normal 35 2 13 7" xfId="30176"/>
    <cellStyle name="Normal 35 2 14" xfId="30177"/>
    <cellStyle name="Normal 35 2 14 2" xfId="30178"/>
    <cellStyle name="Normal 35 2 14 2 2" xfId="30179"/>
    <cellStyle name="Normal 35 2 14 2 2 2" xfId="30180"/>
    <cellStyle name="Normal 35 2 14 2 3" xfId="30181"/>
    <cellStyle name="Normal 35 2 14 3" xfId="30182"/>
    <cellStyle name="Normal 35 2 14 3 2" xfId="30183"/>
    <cellStyle name="Normal 35 2 14 4" xfId="30184"/>
    <cellStyle name="Normal 35 2 14 5" xfId="30185"/>
    <cellStyle name="Normal 35 2 14 6" xfId="30186"/>
    <cellStyle name="Normal 35 2 14 7" xfId="30187"/>
    <cellStyle name="Normal 35 2 15" xfId="30188"/>
    <cellStyle name="Normal 35 2 15 2" xfId="30189"/>
    <cellStyle name="Normal 35 2 15 2 2" xfId="30190"/>
    <cellStyle name="Normal 35 2 15 2 2 2" xfId="30191"/>
    <cellStyle name="Normal 35 2 15 2 3" xfId="30192"/>
    <cellStyle name="Normal 35 2 15 3" xfId="30193"/>
    <cellStyle name="Normal 35 2 15 3 2" xfId="30194"/>
    <cellStyle name="Normal 35 2 15 4" xfId="30195"/>
    <cellStyle name="Normal 35 2 15 5" xfId="30196"/>
    <cellStyle name="Normal 35 2 15 6" xfId="30197"/>
    <cellStyle name="Normal 35 2 15 7" xfId="30198"/>
    <cellStyle name="Normal 35 2 16" xfId="30199"/>
    <cellStyle name="Normal 35 2 16 2" xfId="30200"/>
    <cellStyle name="Normal 35 2 16 2 2" xfId="30201"/>
    <cellStyle name="Normal 35 2 16 2 2 2" xfId="30202"/>
    <cellStyle name="Normal 35 2 16 2 3" xfId="30203"/>
    <cellStyle name="Normal 35 2 16 3" xfId="30204"/>
    <cellStyle name="Normal 35 2 16 3 2" xfId="30205"/>
    <cellStyle name="Normal 35 2 16 4" xfId="30206"/>
    <cellStyle name="Normal 35 2 16 5" xfId="30207"/>
    <cellStyle name="Normal 35 2 16 6" xfId="30208"/>
    <cellStyle name="Normal 35 2 16 7" xfId="30209"/>
    <cellStyle name="Normal 35 2 17" xfId="30210"/>
    <cellStyle name="Normal 35 2 17 2" xfId="30211"/>
    <cellStyle name="Normal 35 2 17 2 2" xfId="30212"/>
    <cellStyle name="Normal 35 2 17 2 2 2" xfId="30213"/>
    <cellStyle name="Normal 35 2 17 2 3" xfId="30214"/>
    <cellStyle name="Normal 35 2 17 3" xfId="30215"/>
    <cellStyle name="Normal 35 2 17 3 2" xfId="30216"/>
    <cellStyle name="Normal 35 2 17 4" xfId="30217"/>
    <cellStyle name="Normal 35 2 17 5" xfId="30218"/>
    <cellStyle name="Normal 35 2 17 6" xfId="30219"/>
    <cellStyle name="Normal 35 2 17 7" xfId="30220"/>
    <cellStyle name="Normal 35 2 18" xfId="30221"/>
    <cellStyle name="Normal 35 2 18 2" xfId="30222"/>
    <cellStyle name="Normal 35 2 18 2 2" xfId="30223"/>
    <cellStyle name="Normal 35 2 18 2 2 2" xfId="30224"/>
    <cellStyle name="Normal 35 2 18 2 3" xfId="30225"/>
    <cellStyle name="Normal 35 2 18 3" xfId="30226"/>
    <cellStyle name="Normal 35 2 18 3 2" xfId="30227"/>
    <cellStyle name="Normal 35 2 18 4" xfId="30228"/>
    <cellStyle name="Normal 35 2 18 5" xfId="30229"/>
    <cellStyle name="Normal 35 2 18 6" xfId="30230"/>
    <cellStyle name="Normal 35 2 18 7" xfId="30231"/>
    <cellStyle name="Normal 35 2 19" xfId="30232"/>
    <cellStyle name="Normal 35 2 19 2" xfId="30233"/>
    <cellStyle name="Normal 35 2 19 2 2" xfId="30234"/>
    <cellStyle name="Normal 35 2 19 2 2 2" xfId="30235"/>
    <cellStyle name="Normal 35 2 19 2 3" xfId="30236"/>
    <cellStyle name="Normal 35 2 19 3" xfId="30237"/>
    <cellStyle name="Normal 35 2 19 3 2" xfId="30238"/>
    <cellStyle name="Normal 35 2 19 4" xfId="30239"/>
    <cellStyle name="Normal 35 2 19 5" xfId="30240"/>
    <cellStyle name="Normal 35 2 19 6" xfId="30241"/>
    <cellStyle name="Normal 35 2 19 7" xfId="30242"/>
    <cellStyle name="Normal 35 2 2" xfId="30243"/>
    <cellStyle name="Normal 35 2 2 10" xfId="30244"/>
    <cellStyle name="Normal 35 2 2 11" xfId="30245"/>
    <cellStyle name="Normal 35 2 2 12" xfId="30246"/>
    <cellStyle name="Normal 35 2 2 2" xfId="30247"/>
    <cellStyle name="Normal 35 2 2 2 2" xfId="30248"/>
    <cellStyle name="Normal 35 2 2 2 2 2" xfId="30249"/>
    <cellStyle name="Normal 35 2 2 2 2 3" xfId="30250"/>
    <cellStyle name="Normal 35 2 2 2 3" xfId="30251"/>
    <cellStyle name="Normal 35 2 2 2 3 2" xfId="30252"/>
    <cellStyle name="Normal 35 2 2 2 3 2 2" xfId="30253"/>
    <cellStyle name="Normal 35 2 2 2 3 3" xfId="30254"/>
    <cellStyle name="Normal 35 2 2 2 4" xfId="30255"/>
    <cellStyle name="Normal 35 2 2 2 4 2" xfId="30256"/>
    <cellStyle name="Normal 35 2 2 2 5" xfId="30257"/>
    <cellStyle name="Normal 35 2 2 2 6" xfId="30258"/>
    <cellStyle name="Normal 35 2 2 2 7" xfId="30259"/>
    <cellStyle name="Normal 35 2 2 2 8" xfId="30260"/>
    <cellStyle name="Normal 35 2 2 3" xfId="30261"/>
    <cellStyle name="Normal 35 2 2 4" xfId="30262"/>
    <cellStyle name="Normal 35 2 2 5" xfId="30263"/>
    <cellStyle name="Normal 35 2 2 6" xfId="30264"/>
    <cellStyle name="Normal 35 2 2 7" xfId="30265"/>
    <cellStyle name="Normal 35 2 2 8" xfId="30266"/>
    <cellStyle name="Normal 35 2 2 9" xfId="30267"/>
    <cellStyle name="Normal 35 2 20" xfId="30268"/>
    <cellStyle name="Normal 35 2 20 2" xfId="30269"/>
    <cellStyle name="Normal 35 2 20 2 2" xfId="30270"/>
    <cellStyle name="Normal 35 2 20 2 2 2" xfId="30271"/>
    <cellStyle name="Normal 35 2 20 2 3" xfId="30272"/>
    <cellStyle name="Normal 35 2 20 3" xfId="30273"/>
    <cellStyle name="Normal 35 2 20 3 2" xfId="30274"/>
    <cellStyle name="Normal 35 2 20 4" xfId="30275"/>
    <cellStyle name="Normal 35 2 20 5" xfId="30276"/>
    <cellStyle name="Normal 35 2 20 6" xfId="30277"/>
    <cellStyle name="Normal 35 2 20 7" xfId="30278"/>
    <cellStyle name="Normal 35 2 21" xfId="30279"/>
    <cellStyle name="Normal 35 2 21 2" xfId="30280"/>
    <cellStyle name="Normal 35 2 21 2 2" xfId="30281"/>
    <cellStyle name="Normal 35 2 21 2 2 2" xfId="30282"/>
    <cellStyle name="Normal 35 2 21 2 3" xfId="30283"/>
    <cellStyle name="Normal 35 2 21 3" xfId="30284"/>
    <cellStyle name="Normal 35 2 21 3 2" xfId="30285"/>
    <cellStyle name="Normal 35 2 21 4" xfId="30286"/>
    <cellStyle name="Normal 35 2 21 5" xfId="30287"/>
    <cellStyle name="Normal 35 2 21 6" xfId="30288"/>
    <cellStyle name="Normal 35 2 21 7" xfId="30289"/>
    <cellStyle name="Normal 35 2 22" xfId="30290"/>
    <cellStyle name="Normal 35 2 22 2" xfId="30291"/>
    <cellStyle name="Normal 35 2 22 2 2" xfId="30292"/>
    <cellStyle name="Normal 35 2 22 2 2 2" xfId="30293"/>
    <cellStyle name="Normal 35 2 22 2 3" xfId="30294"/>
    <cellStyle name="Normal 35 2 22 3" xfId="30295"/>
    <cellStyle name="Normal 35 2 22 3 2" xfId="30296"/>
    <cellStyle name="Normal 35 2 22 4" xfId="30297"/>
    <cellStyle name="Normal 35 2 22 5" xfId="30298"/>
    <cellStyle name="Normal 35 2 22 6" xfId="30299"/>
    <cellStyle name="Normal 35 2 22 7" xfId="30300"/>
    <cellStyle name="Normal 35 2 23" xfId="30301"/>
    <cellStyle name="Normal 35 2 23 2" xfId="30302"/>
    <cellStyle name="Normal 35 2 23 2 2" xfId="30303"/>
    <cellStyle name="Normal 35 2 23 2 2 2" xfId="30304"/>
    <cellStyle name="Normal 35 2 23 2 3" xfId="30305"/>
    <cellStyle name="Normal 35 2 23 3" xfId="30306"/>
    <cellStyle name="Normal 35 2 23 3 2" xfId="30307"/>
    <cellStyle name="Normal 35 2 23 4" xfId="30308"/>
    <cellStyle name="Normal 35 2 23 5" xfId="30309"/>
    <cellStyle name="Normal 35 2 23 6" xfId="30310"/>
    <cellStyle name="Normal 35 2 23 7" xfId="30311"/>
    <cellStyle name="Normal 35 2 24" xfId="30312"/>
    <cellStyle name="Normal 35 2 24 2" xfId="30313"/>
    <cellStyle name="Normal 35 2 24 2 2" xfId="30314"/>
    <cellStyle name="Normal 35 2 24 2 2 2" xfId="30315"/>
    <cellStyle name="Normal 35 2 24 2 3" xfId="30316"/>
    <cellStyle name="Normal 35 2 24 3" xfId="30317"/>
    <cellStyle name="Normal 35 2 24 3 2" xfId="30318"/>
    <cellStyle name="Normal 35 2 24 4" xfId="30319"/>
    <cellStyle name="Normal 35 2 24 5" xfId="30320"/>
    <cellStyle name="Normal 35 2 24 6" xfId="30321"/>
    <cellStyle name="Normal 35 2 24 7" xfId="30322"/>
    <cellStyle name="Normal 35 2 25" xfId="30323"/>
    <cellStyle name="Normal 35 2 25 2" xfId="30324"/>
    <cellStyle name="Normal 35 2 25 2 2" xfId="30325"/>
    <cellStyle name="Normal 35 2 25 2 2 2" xfId="30326"/>
    <cellStyle name="Normal 35 2 25 2 3" xfId="30327"/>
    <cellStyle name="Normal 35 2 25 3" xfId="30328"/>
    <cellStyle name="Normal 35 2 25 3 2" xfId="30329"/>
    <cellStyle name="Normal 35 2 25 4" xfId="30330"/>
    <cellStyle name="Normal 35 2 25 5" xfId="30331"/>
    <cellStyle name="Normal 35 2 25 6" xfId="30332"/>
    <cellStyle name="Normal 35 2 25 7" xfId="30333"/>
    <cellStyle name="Normal 35 2 26" xfId="30334"/>
    <cellStyle name="Normal 35 2 26 2" xfId="30335"/>
    <cellStyle name="Normal 35 2 26 2 2" xfId="30336"/>
    <cellStyle name="Normal 35 2 26 2 2 2" xfId="30337"/>
    <cellStyle name="Normal 35 2 26 2 3" xfId="30338"/>
    <cellStyle name="Normal 35 2 26 3" xfId="30339"/>
    <cellStyle name="Normal 35 2 26 3 2" xfId="30340"/>
    <cellStyle name="Normal 35 2 26 4" xfId="30341"/>
    <cellStyle name="Normal 35 2 26 5" xfId="30342"/>
    <cellStyle name="Normal 35 2 26 6" xfId="30343"/>
    <cellStyle name="Normal 35 2 26 7" xfId="30344"/>
    <cellStyle name="Normal 35 2 27" xfId="30345"/>
    <cellStyle name="Normal 35 2 27 2" xfId="30346"/>
    <cellStyle name="Normal 35 2 27 2 2" xfId="30347"/>
    <cellStyle name="Normal 35 2 27 2 2 2" xfId="30348"/>
    <cellStyle name="Normal 35 2 27 2 3" xfId="30349"/>
    <cellStyle name="Normal 35 2 27 3" xfId="30350"/>
    <cellStyle name="Normal 35 2 27 3 2" xfId="30351"/>
    <cellStyle name="Normal 35 2 27 4" xfId="30352"/>
    <cellStyle name="Normal 35 2 27 5" xfId="30353"/>
    <cellStyle name="Normal 35 2 27 6" xfId="30354"/>
    <cellStyle name="Normal 35 2 27 7" xfId="30355"/>
    <cellStyle name="Normal 35 2 28" xfId="30356"/>
    <cellStyle name="Normal 35 2 28 2" xfId="30357"/>
    <cellStyle name="Normal 35 2 28 2 2" xfId="30358"/>
    <cellStyle name="Normal 35 2 28 2 2 2" xfId="30359"/>
    <cellStyle name="Normal 35 2 28 2 3" xfId="30360"/>
    <cellStyle name="Normal 35 2 28 3" xfId="30361"/>
    <cellStyle name="Normal 35 2 28 3 2" xfId="30362"/>
    <cellStyle name="Normal 35 2 28 4" xfId="30363"/>
    <cellStyle name="Normal 35 2 28 5" xfId="30364"/>
    <cellStyle name="Normal 35 2 28 6" xfId="30365"/>
    <cellStyle name="Normal 35 2 28 7" xfId="30366"/>
    <cellStyle name="Normal 35 2 29" xfId="30367"/>
    <cellStyle name="Normal 35 2 29 2" xfId="30368"/>
    <cellStyle name="Normal 35 2 29 2 2" xfId="30369"/>
    <cellStyle name="Normal 35 2 29 2 2 2" xfId="30370"/>
    <cellStyle name="Normal 35 2 29 2 3" xfId="30371"/>
    <cellStyle name="Normal 35 2 29 3" xfId="30372"/>
    <cellStyle name="Normal 35 2 29 3 2" xfId="30373"/>
    <cellStyle name="Normal 35 2 29 4" xfId="30374"/>
    <cellStyle name="Normal 35 2 29 5" xfId="30375"/>
    <cellStyle name="Normal 35 2 29 6" xfId="30376"/>
    <cellStyle name="Normal 35 2 29 7" xfId="30377"/>
    <cellStyle name="Normal 35 2 3" xfId="30378"/>
    <cellStyle name="Normal 35 2 3 10" xfId="30379"/>
    <cellStyle name="Normal 35 2 3 11" xfId="30380"/>
    <cellStyle name="Normal 35 2 3 12" xfId="30381"/>
    <cellStyle name="Normal 35 2 3 2" xfId="30382"/>
    <cellStyle name="Normal 35 2 3 2 2" xfId="30383"/>
    <cellStyle name="Normal 35 2 3 2 2 2" xfId="30384"/>
    <cellStyle name="Normal 35 2 3 2 2 3" xfId="30385"/>
    <cellStyle name="Normal 35 2 3 2 3" xfId="30386"/>
    <cellStyle name="Normal 35 2 3 2 3 2" xfId="30387"/>
    <cellStyle name="Normal 35 2 3 2 3 2 2" xfId="30388"/>
    <cellStyle name="Normal 35 2 3 2 3 3" xfId="30389"/>
    <cellStyle name="Normal 35 2 3 2 4" xfId="30390"/>
    <cellStyle name="Normal 35 2 3 2 4 2" xfId="30391"/>
    <cellStyle name="Normal 35 2 3 2 5" xfId="30392"/>
    <cellStyle name="Normal 35 2 3 2 6" xfId="30393"/>
    <cellStyle name="Normal 35 2 3 2 7" xfId="30394"/>
    <cellStyle name="Normal 35 2 3 2 8" xfId="30395"/>
    <cellStyle name="Normal 35 2 3 3" xfId="30396"/>
    <cellStyle name="Normal 35 2 3 4" xfId="30397"/>
    <cellStyle name="Normal 35 2 3 5" xfId="30398"/>
    <cellStyle name="Normal 35 2 3 6" xfId="30399"/>
    <cellStyle name="Normal 35 2 3 7" xfId="30400"/>
    <cellStyle name="Normal 35 2 3 8" xfId="30401"/>
    <cellStyle name="Normal 35 2 3 9" xfId="30402"/>
    <cellStyle name="Normal 35 2 30" xfId="30403"/>
    <cellStyle name="Normal 35 2 30 2" xfId="30404"/>
    <cellStyle name="Normal 35 2 30 2 2" xfId="30405"/>
    <cellStyle name="Normal 35 2 30 2 2 2" xfId="30406"/>
    <cellStyle name="Normal 35 2 30 2 3" xfId="30407"/>
    <cellStyle name="Normal 35 2 30 3" xfId="30408"/>
    <cellStyle name="Normal 35 2 30 3 2" xfId="30409"/>
    <cellStyle name="Normal 35 2 30 4" xfId="30410"/>
    <cellStyle name="Normal 35 2 30 5" xfId="30411"/>
    <cellStyle name="Normal 35 2 30 6" xfId="30412"/>
    <cellStyle name="Normal 35 2 30 7" xfId="30413"/>
    <cellStyle name="Normal 35 2 31" xfId="30414"/>
    <cellStyle name="Normal 35 2 31 2" xfId="30415"/>
    <cellStyle name="Normal 35 2 31 2 2" xfId="30416"/>
    <cellStyle name="Normal 35 2 31 2 2 2" xfId="30417"/>
    <cellStyle name="Normal 35 2 31 2 3" xfId="30418"/>
    <cellStyle name="Normal 35 2 31 3" xfId="30419"/>
    <cellStyle name="Normal 35 2 31 3 2" xfId="30420"/>
    <cellStyle name="Normal 35 2 31 4" xfId="30421"/>
    <cellStyle name="Normal 35 2 31 5" xfId="30422"/>
    <cellStyle name="Normal 35 2 31 6" xfId="30423"/>
    <cellStyle name="Normal 35 2 31 7" xfId="30424"/>
    <cellStyle name="Normal 35 2 32" xfId="30425"/>
    <cellStyle name="Normal 35 2 32 2" xfId="30426"/>
    <cellStyle name="Normal 35 2 32 2 2" xfId="30427"/>
    <cellStyle name="Normal 35 2 32 2 2 2" xfId="30428"/>
    <cellStyle name="Normal 35 2 32 2 3" xfId="30429"/>
    <cellStyle name="Normal 35 2 32 3" xfId="30430"/>
    <cellStyle name="Normal 35 2 32 3 2" xfId="30431"/>
    <cellStyle name="Normal 35 2 32 4" xfId="30432"/>
    <cellStyle name="Normal 35 2 32 5" xfId="30433"/>
    <cellStyle name="Normal 35 2 32 6" xfId="30434"/>
    <cellStyle name="Normal 35 2 32 7" xfId="30435"/>
    <cellStyle name="Normal 35 2 33" xfId="30436"/>
    <cellStyle name="Normal 35 2 33 2" xfId="30437"/>
    <cellStyle name="Normal 35 2 33 2 2" xfId="30438"/>
    <cellStyle name="Normal 35 2 33 2 2 2" xfId="30439"/>
    <cellStyle name="Normal 35 2 33 2 3" xfId="30440"/>
    <cellStyle name="Normal 35 2 33 3" xfId="30441"/>
    <cellStyle name="Normal 35 2 33 3 2" xfId="30442"/>
    <cellStyle name="Normal 35 2 33 4" xfId="30443"/>
    <cellStyle name="Normal 35 2 33 5" xfId="30444"/>
    <cellStyle name="Normal 35 2 33 6" xfId="30445"/>
    <cellStyle name="Normal 35 2 33 7" xfId="30446"/>
    <cellStyle name="Normal 35 2 34" xfId="30447"/>
    <cellStyle name="Normal 35 2 34 2" xfId="30448"/>
    <cellStyle name="Normal 35 2 34 2 2" xfId="30449"/>
    <cellStyle name="Normal 35 2 34 2 2 2" xfId="30450"/>
    <cellStyle name="Normal 35 2 34 2 3" xfId="30451"/>
    <cellStyle name="Normal 35 2 34 3" xfId="30452"/>
    <cellStyle name="Normal 35 2 34 3 2" xfId="30453"/>
    <cellStyle name="Normal 35 2 34 4" xfId="30454"/>
    <cellStyle name="Normal 35 2 34 5" xfId="30455"/>
    <cellStyle name="Normal 35 2 34 6" xfId="30456"/>
    <cellStyle name="Normal 35 2 34 7" xfId="30457"/>
    <cellStyle name="Normal 35 2 35" xfId="30458"/>
    <cellStyle name="Normal 35 2 35 2" xfId="30459"/>
    <cellStyle name="Normal 35 2 35 2 2" xfId="30460"/>
    <cellStyle name="Normal 35 2 35 2 2 2" xfId="30461"/>
    <cellStyle name="Normal 35 2 35 2 3" xfId="30462"/>
    <cellStyle name="Normal 35 2 35 3" xfId="30463"/>
    <cellStyle name="Normal 35 2 35 3 2" xfId="30464"/>
    <cellStyle name="Normal 35 2 35 4" xfId="30465"/>
    <cellStyle name="Normal 35 2 35 5" xfId="30466"/>
    <cellStyle name="Normal 35 2 35 6" xfId="30467"/>
    <cellStyle name="Normal 35 2 35 7" xfId="30468"/>
    <cellStyle name="Normal 35 2 36" xfId="30469"/>
    <cellStyle name="Normal 35 2 36 2" xfId="30470"/>
    <cellStyle name="Normal 35 2 36 2 2" xfId="30471"/>
    <cellStyle name="Normal 35 2 36 2 2 2" xfId="30472"/>
    <cellStyle name="Normal 35 2 36 2 3" xfId="30473"/>
    <cellStyle name="Normal 35 2 36 3" xfId="30474"/>
    <cellStyle name="Normal 35 2 36 3 2" xfId="30475"/>
    <cellStyle name="Normal 35 2 36 4" xfId="30476"/>
    <cellStyle name="Normal 35 2 36 5" xfId="30477"/>
    <cellStyle name="Normal 35 2 36 6" xfId="30478"/>
    <cellStyle name="Normal 35 2 36 7" xfId="30479"/>
    <cellStyle name="Normal 35 2 37" xfId="30480"/>
    <cellStyle name="Normal 35 2 37 2" xfId="30481"/>
    <cellStyle name="Normal 35 2 37 2 2" xfId="30482"/>
    <cellStyle name="Normal 35 2 37 2 2 2" xfId="30483"/>
    <cellStyle name="Normal 35 2 37 2 3" xfId="30484"/>
    <cellStyle name="Normal 35 2 37 3" xfId="30485"/>
    <cellStyle name="Normal 35 2 37 3 2" xfId="30486"/>
    <cellStyle name="Normal 35 2 37 4" xfId="30487"/>
    <cellStyle name="Normal 35 2 37 5" xfId="30488"/>
    <cellStyle name="Normal 35 2 37 6" xfId="30489"/>
    <cellStyle name="Normal 35 2 37 7" xfId="30490"/>
    <cellStyle name="Normal 35 2 38" xfId="30491"/>
    <cellStyle name="Normal 35 2 38 2" xfId="30492"/>
    <cellStyle name="Normal 35 2 38 2 2" xfId="30493"/>
    <cellStyle name="Normal 35 2 38 2 2 2" xfId="30494"/>
    <cellStyle name="Normal 35 2 38 2 3" xfId="30495"/>
    <cellStyle name="Normal 35 2 38 3" xfId="30496"/>
    <cellStyle name="Normal 35 2 38 3 2" xfId="30497"/>
    <cellStyle name="Normal 35 2 38 4" xfId="30498"/>
    <cellStyle name="Normal 35 2 38 5" xfId="30499"/>
    <cellStyle name="Normal 35 2 38 6" xfId="30500"/>
    <cellStyle name="Normal 35 2 38 7" xfId="30501"/>
    <cellStyle name="Normal 35 2 39" xfId="30502"/>
    <cellStyle name="Normal 35 2 39 2" xfId="30503"/>
    <cellStyle name="Normal 35 2 39 2 2" xfId="30504"/>
    <cellStyle name="Normal 35 2 39 2 2 2" xfId="30505"/>
    <cellStyle name="Normal 35 2 39 2 3" xfId="30506"/>
    <cellStyle name="Normal 35 2 39 3" xfId="30507"/>
    <cellStyle name="Normal 35 2 39 3 2" xfId="30508"/>
    <cellStyle name="Normal 35 2 39 4" xfId="30509"/>
    <cellStyle name="Normal 35 2 39 5" xfId="30510"/>
    <cellStyle name="Normal 35 2 39 6" xfId="30511"/>
    <cellStyle name="Normal 35 2 39 7" xfId="30512"/>
    <cellStyle name="Normal 35 2 4" xfId="30513"/>
    <cellStyle name="Normal 35 2 4 10" xfId="30514"/>
    <cellStyle name="Normal 35 2 4 10 2" xfId="30515"/>
    <cellStyle name="Normal 35 2 4 10 2 2" xfId="30516"/>
    <cellStyle name="Normal 35 2 4 10 2 2 2" xfId="30517"/>
    <cellStyle name="Normal 35 2 4 10 2 3" xfId="30518"/>
    <cellStyle name="Normal 35 2 4 10 3" xfId="30519"/>
    <cellStyle name="Normal 35 2 4 10 3 2" xfId="30520"/>
    <cellStyle name="Normal 35 2 4 10 4" xfId="30521"/>
    <cellStyle name="Normal 35 2 4 10 5" xfId="30522"/>
    <cellStyle name="Normal 35 2 4 10 6" xfId="30523"/>
    <cellStyle name="Normal 35 2 4 10 7" xfId="30524"/>
    <cellStyle name="Normal 35 2 4 11" xfId="30525"/>
    <cellStyle name="Normal 35 2 4 11 2" xfId="30526"/>
    <cellStyle name="Normal 35 2 4 11 2 2" xfId="30527"/>
    <cellStyle name="Normal 35 2 4 11 2 2 2" xfId="30528"/>
    <cellStyle name="Normal 35 2 4 11 2 3" xfId="30529"/>
    <cellStyle name="Normal 35 2 4 11 3" xfId="30530"/>
    <cellStyle name="Normal 35 2 4 11 3 2" xfId="30531"/>
    <cellStyle name="Normal 35 2 4 11 4" xfId="30532"/>
    <cellStyle name="Normal 35 2 4 11 5" xfId="30533"/>
    <cellStyle name="Normal 35 2 4 11 6" xfId="30534"/>
    <cellStyle name="Normal 35 2 4 11 7" xfId="30535"/>
    <cellStyle name="Normal 35 2 4 12" xfId="30536"/>
    <cellStyle name="Normal 35 2 4 12 2" xfId="30537"/>
    <cellStyle name="Normal 35 2 4 12 2 2" xfId="30538"/>
    <cellStyle name="Normal 35 2 4 12 2 2 2" xfId="30539"/>
    <cellStyle name="Normal 35 2 4 12 2 3" xfId="30540"/>
    <cellStyle name="Normal 35 2 4 12 3" xfId="30541"/>
    <cellStyle name="Normal 35 2 4 12 3 2" xfId="30542"/>
    <cellStyle name="Normal 35 2 4 12 4" xfId="30543"/>
    <cellStyle name="Normal 35 2 4 12 5" xfId="30544"/>
    <cellStyle name="Normal 35 2 4 12 6" xfId="30545"/>
    <cellStyle name="Normal 35 2 4 12 7" xfId="30546"/>
    <cellStyle name="Normal 35 2 4 13" xfId="30547"/>
    <cellStyle name="Normal 35 2 4 13 2" xfId="30548"/>
    <cellStyle name="Normal 35 2 4 13 2 2" xfId="30549"/>
    <cellStyle name="Normal 35 2 4 13 3" xfId="30550"/>
    <cellStyle name="Normal 35 2 4 14" xfId="30551"/>
    <cellStyle name="Normal 35 2 4 14 2" xfId="30552"/>
    <cellStyle name="Normal 35 2 4 15" xfId="30553"/>
    <cellStyle name="Normal 35 2 4 16" xfId="30554"/>
    <cellStyle name="Normal 35 2 4 17" xfId="30555"/>
    <cellStyle name="Normal 35 2 4 18" xfId="30556"/>
    <cellStyle name="Normal 35 2 4 2" xfId="30557"/>
    <cellStyle name="Normal 35 2 4 2 2" xfId="30558"/>
    <cellStyle name="Normal 35 2 4 2 2 2" xfId="30559"/>
    <cellStyle name="Normal 35 2 4 2 2 2 2" xfId="30560"/>
    <cellStyle name="Normal 35 2 4 2 2 3" xfId="30561"/>
    <cellStyle name="Normal 35 2 4 2 3" xfId="30562"/>
    <cellStyle name="Normal 35 2 4 2 3 2" xfId="30563"/>
    <cellStyle name="Normal 35 2 4 2 4" xfId="30564"/>
    <cellStyle name="Normal 35 2 4 2 5" xfId="30565"/>
    <cellStyle name="Normal 35 2 4 2 6" xfId="30566"/>
    <cellStyle name="Normal 35 2 4 2 7" xfId="30567"/>
    <cellStyle name="Normal 35 2 4 3" xfId="30568"/>
    <cellStyle name="Normal 35 2 4 3 2" xfId="30569"/>
    <cellStyle name="Normal 35 2 4 3 2 2" xfId="30570"/>
    <cellStyle name="Normal 35 2 4 3 2 2 2" xfId="30571"/>
    <cellStyle name="Normal 35 2 4 3 2 3" xfId="30572"/>
    <cellStyle name="Normal 35 2 4 3 3" xfId="30573"/>
    <cellStyle name="Normal 35 2 4 3 3 2" xfId="30574"/>
    <cellStyle name="Normal 35 2 4 3 4" xfId="30575"/>
    <cellStyle name="Normal 35 2 4 3 5" xfId="30576"/>
    <cellStyle name="Normal 35 2 4 3 6" xfId="30577"/>
    <cellStyle name="Normal 35 2 4 3 7" xfId="30578"/>
    <cellStyle name="Normal 35 2 4 4" xfId="30579"/>
    <cellStyle name="Normal 35 2 4 4 2" xfId="30580"/>
    <cellStyle name="Normal 35 2 4 4 2 2" xfId="30581"/>
    <cellStyle name="Normal 35 2 4 4 2 2 2" xfId="30582"/>
    <cellStyle name="Normal 35 2 4 4 2 3" xfId="30583"/>
    <cellStyle name="Normal 35 2 4 4 3" xfId="30584"/>
    <cellStyle name="Normal 35 2 4 4 3 2" xfId="30585"/>
    <cellStyle name="Normal 35 2 4 4 4" xfId="30586"/>
    <cellStyle name="Normal 35 2 4 4 5" xfId="30587"/>
    <cellStyle name="Normal 35 2 4 4 6" xfId="30588"/>
    <cellStyle name="Normal 35 2 4 4 7" xfId="30589"/>
    <cellStyle name="Normal 35 2 4 5" xfId="30590"/>
    <cellStyle name="Normal 35 2 4 5 2" xfId="30591"/>
    <cellStyle name="Normal 35 2 4 5 2 2" xfId="30592"/>
    <cellStyle name="Normal 35 2 4 5 2 2 2" xfId="30593"/>
    <cellStyle name="Normal 35 2 4 5 2 3" xfId="30594"/>
    <cellStyle name="Normal 35 2 4 5 3" xfId="30595"/>
    <cellStyle name="Normal 35 2 4 5 3 2" xfId="30596"/>
    <cellStyle name="Normal 35 2 4 5 4" xfId="30597"/>
    <cellStyle name="Normal 35 2 4 5 5" xfId="30598"/>
    <cellStyle name="Normal 35 2 4 5 6" xfId="30599"/>
    <cellStyle name="Normal 35 2 4 5 7" xfId="30600"/>
    <cellStyle name="Normal 35 2 4 6" xfId="30601"/>
    <cellStyle name="Normal 35 2 4 6 2" xfId="30602"/>
    <cellStyle name="Normal 35 2 4 6 2 2" xfId="30603"/>
    <cellStyle name="Normal 35 2 4 6 2 2 2" xfId="30604"/>
    <cellStyle name="Normal 35 2 4 6 2 3" xfId="30605"/>
    <cellStyle name="Normal 35 2 4 6 3" xfId="30606"/>
    <cellStyle name="Normal 35 2 4 6 3 2" xfId="30607"/>
    <cellStyle name="Normal 35 2 4 6 4" xfId="30608"/>
    <cellStyle name="Normal 35 2 4 6 5" xfId="30609"/>
    <cellStyle name="Normal 35 2 4 6 6" xfId="30610"/>
    <cellStyle name="Normal 35 2 4 6 7" xfId="30611"/>
    <cellStyle name="Normal 35 2 4 7" xfId="30612"/>
    <cellStyle name="Normal 35 2 4 7 2" xfId="30613"/>
    <cellStyle name="Normal 35 2 4 7 2 2" xfId="30614"/>
    <cellStyle name="Normal 35 2 4 7 2 2 2" xfId="30615"/>
    <cellStyle name="Normal 35 2 4 7 2 3" xfId="30616"/>
    <cellStyle name="Normal 35 2 4 7 3" xfId="30617"/>
    <cellStyle name="Normal 35 2 4 7 3 2" xfId="30618"/>
    <cellStyle name="Normal 35 2 4 7 4" xfId="30619"/>
    <cellStyle name="Normal 35 2 4 7 5" xfId="30620"/>
    <cellStyle name="Normal 35 2 4 7 6" xfId="30621"/>
    <cellStyle name="Normal 35 2 4 7 7" xfId="30622"/>
    <cellStyle name="Normal 35 2 4 8" xfId="30623"/>
    <cellStyle name="Normal 35 2 4 8 2" xfId="30624"/>
    <cellStyle name="Normal 35 2 4 8 2 2" xfId="30625"/>
    <cellStyle name="Normal 35 2 4 8 2 2 2" xfId="30626"/>
    <cellStyle name="Normal 35 2 4 8 2 3" xfId="30627"/>
    <cellStyle name="Normal 35 2 4 8 3" xfId="30628"/>
    <cellStyle name="Normal 35 2 4 8 3 2" xfId="30629"/>
    <cellStyle name="Normal 35 2 4 8 4" xfId="30630"/>
    <cellStyle name="Normal 35 2 4 8 5" xfId="30631"/>
    <cellStyle name="Normal 35 2 4 8 6" xfId="30632"/>
    <cellStyle name="Normal 35 2 4 8 7" xfId="30633"/>
    <cellStyle name="Normal 35 2 4 9" xfId="30634"/>
    <cellStyle name="Normal 35 2 4 9 2" xfId="30635"/>
    <cellStyle name="Normal 35 2 4 9 2 2" xfId="30636"/>
    <cellStyle name="Normal 35 2 4 9 2 2 2" xfId="30637"/>
    <cellStyle name="Normal 35 2 4 9 2 3" xfId="30638"/>
    <cellStyle name="Normal 35 2 4 9 3" xfId="30639"/>
    <cellStyle name="Normal 35 2 4 9 3 2" xfId="30640"/>
    <cellStyle name="Normal 35 2 4 9 4" xfId="30641"/>
    <cellStyle name="Normal 35 2 4 9 5" xfId="30642"/>
    <cellStyle name="Normal 35 2 4 9 6" xfId="30643"/>
    <cellStyle name="Normal 35 2 4 9 7" xfId="30644"/>
    <cellStyle name="Normal 35 2 40" xfId="30645"/>
    <cellStyle name="Normal 35 2 40 2" xfId="30646"/>
    <cellStyle name="Normal 35 2 40 2 2" xfId="30647"/>
    <cellStyle name="Normal 35 2 40 2 2 2" xfId="30648"/>
    <cellStyle name="Normal 35 2 40 2 3" xfId="30649"/>
    <cellStyle name="Normal 35 2 40 3" xfId="30650"/>
    <cellStyle name="Normal 35 2 40 3 2" xfId="30651"/>
    <cellStyle name="Normal 35 2 40 4" xfId="30652"/>
    <cellStyle name="Normal 35 2 40 5" xfId="30653"/>
    <cellStyle name="Normal 35 2 40 6" xfId="30654"/>
    <cellStyle name="Normal 35 2 40 7" xfId="30655"/>
    <cellStyle name="Normal 35 2 41" xfId="30656"/>
    <cellStyle name="Normal 35 2 41 2" xfId="30657"/>
    <cellStyle name="Normal 35 2 41 2 2" xfId="30658"/>
    <cellStyle name="Normal 35 2 41 2 2 2" xfId="30659"/>
    <cellStyle name="Normal 35 2 41 2 3" xfId="30660"/>
    <cellStyle name="Normal 35 2 41 3" xfId="30661"/>
    <cellStyle name="Normal 35 2 41 3 2" xfId="30662"/>
    <cellStyle name="Normal 35 2 41 4" xfId="30663"/>
    <cellStyle name="Normal 35 2 41 5" xfId="30664"/>
    <cellStyle name="Normal 35 2 41 6" xfId="30665"/>
    <cellStyle name="Normal 35 2 41 7" xfId="30666"/>
    <cellStyle name="Normal 35 2 42" xfId="30667"/>
    <cellStyle name="Normal 35 2 42 2" xfId="30668"/>
    <cellStyle name="Normal 35 2 42 2 2" xfId="30669"/>
    <cellStyle name="Normal 35 2 42 2 2 2" xfId="30670"/>
    <cellStyle name="Normal 35 2 42 2 3" xfId="30671"/>
    <cellStyle name="Normal 35 2 42 3" xfId="30672"/>
    <cellStyle name="Normal 35 2 42 3 2" xfId="30673"/>
    <cellStyle name="Normal 35 2 42 4" xfId="30674"/>
    <cellStyle name="Normal 35 2 42 5" xfId="30675"/>
    <cellStyle name="Normal 35 2 42 6" xfId="30676"/>
    <cellStyle name="Normal 35 2 42 7" xfId="30677"/>
    <cellStyle name="Normal 35 2 43" xfId="30678"/>
    <cellStyle name="Normal 35 2 43 2" xfId="30679"/>
    <cellStyle name="Normal 35 2 43 2 2" xfId="30680"/>
    <cellStyle name="Normal 35 2 43 2 2 2" xfId="30681"/>
    <cellStyle name="Normal 35 2 43 2 3" xfId="30682"/>
    <cellStyle name="Normal 35 2 43 3" xfId="30683"/>
    <cellStyle name="Normal 35 2 43 3 2" xfId="30684"/>
    <cellStyle name="Normal 35 2 43 4" xfId="30685"/>
    <cellStyle name="Normal 35 2 43 5" xfId="30686"/>
    <cellStyle name="Normal 35 2 43 6" xfId="30687"/>
    <cellStyle name="Normal 35 2 43 7" xfId="30688"/>
    <cellStyle name="Normal 35 2 44" xfId="30689"/>
    <cellStyle name="Normal 35 2 44 2" xfId="30690"/>
    <cellStyle name="Normal 35 2 44 2 2" xfId="30691"/>
    <cellStyle name="Normal 35 2 44 2 2 2" xfId="30692"/>
    <cellStyle name="Normal 35 2 44 2 3" xfId="30693"/>
    <cellStyle name="Normal 35 2 44 3" xfId="30694"/>
    <cellStyle name="Normal 35 2 44 3 2" xfId="30695"/>
    <cellStyle name="Normal 35 2 44 4" xfId="30696"/>
    <cellStyle name="Normal 35 2 44 5" xfId="30697"/>
    <cellStyle name="Normal 35 2 44 6" xfId="30698"/>
    <cellStyle name="Normal 35 2 44 7" xfId="30699"/>
    <cellStyle name="Normal 35 2 45" xfId="30700"/>
    <cellStyle name="Normal 35 2 45 2" xfId="30701"/>
    <cellStyle name="Normal 35 2 45 2 2" xfId="30702"/>
    <cellStyle name="Normal 35 2 45 2 2 2" xfId="30703"/>
    <cellStyle name="Normal 35 2 45 2 3" xfId="30704"/>
    <cellStyle name="Normal 35 2 45 3" xfId="30705"/>
    <cellStyle name="Normal 35 2 45 3 2" xfId="30706"/>
    <cellStyle name="Normal 35 2 45 4" xfId="30707"/>
    <cellStyle name="Normal 35 2 45 5" xfId="30708"/>
    <cellStyle name="Normal 35 2 45 6" xfId="30709"/>
    <cellStyle name="Normal 35 2 45 7" xfId="30710"/>
    <cellStyle name="Normal 35 2 46" xfId="30711"/>
    <cellStyle name="Normal 35 2 46 2" xfId="30712"/>
    <cellStyle name="Normal 35 2 46 2 2" xfId="30713"/>
    <cellStyle name="Normal 35 2 46 2 2 2" xfId="30714"/>
    <cellStyle name="Normal 35 2 46 2 3" xfId="30715"/>
    <cellStyle name="Normal 35 2 46 3" xfId="30716"/>
    <cellStyle name="Normal 35 2 46 3 2" xfId="30717"/>
    <cellStyle name="Normal 35 2 46 4" xfId="30718"/>
    <cellStyle name="Normal 35 2 46 5" xfId="30719"/>
    <cellStyle name="Normal 35 2 46 6" xfId="30720"/>
    <cellStyle name="Normal 35 2 46 7" xfId="30721"/>
    <cellStyle name="Normal 35 2 47" xfId="30722"/>
    <cellStyle name="Normal 35 2 47 2" xfId="30723"/>
    <cellStyle name="Normal 35 2 47 2 2" xfId="30724"/>
    <cellStyle name="Normal 35 2 47 2 2 2" xfId="30725"/>
    <cellStyle name="Normal 35 2 47 2 3" xfId="30726"/>
    <cellStyle name="Normal 35 2 47 3" xfId="30727"/>
    <cellStyle name="Normal 35 2 47 3 2" xfId="30728"/>
    <cellStyle name="Normal 35 2 47 4" xfId="30729"/>
    <cellStyle name="Normal 35 2 47 5" xfId="30730"/>
    <cellStyle name="Normal 35 2 47 6" xfId="30731"/>
    <cellStyle name="Normal 35 2 47 7" xfId="30732"/>
    <cellStyle name="Normal 35 2 48" xfId="30733"/>
    <cellStyle name="Normal 35 2 48 2" xfId="30734"/>
    <cellStyle name="Normal 35 2 48 2 2" xfId="30735"/>
    <cellStyle name="Normal 35 2 48 2 2 2" xfId="30736"/>
    <cellStyle name="Normal 35 2 48 2 3" xfId="30737"/>
    <cellStyle name="Normal 35 2 48 3" xfId="30738"/>
    <cellStyle name="Normal 35 2 48 3 2" xfId="30739"/>
    <cellStyle name="Normal 35 2 48 4" xfId="30740"/>
    <cellStyle name="Normal 35 2 48 5" xfId="30741"/>
    <cellStyle name="Normal 35 2 48 6" xfId="30742"/>
    <cellStyle name="Normal 35 2 48 7" xfId="30743"/>
    <cellStyle name="Normal 35 2 49" xfId="30744"/>
    <cellStyle name="Normal 35 2 49 2" xfId="30745"/>
    <cellStyle name="Normal 35 2 49 2 2" xfId="30746"/>
    <cellStyle name="Normal 35 2 49 2 2 2" xfId="30747"/>
    <cellStyle name="Normal 35 2 49 2 3" xfId="30748"/>
    <cellStyle name="Normal 35 2 49 3" xfId="30749"/>
    <cellStyle name="Normal 35 2 49 3 2" xfId="30750"/>
    <cellStyle name="Normal 35 2 49 4" xfId="30751"/>
    <cellStyle name="Normal 35 2 49 5" xfId="30752"/>
    <cellStyle name="Normal 35 2 49 6" xfId="30753"/>
    <cellStyle name="Normal 35 2 49 7" xfId="30754"/>
    <cellStyle name="Normal 35 2 5" xfId="30755"/>
    <cellStyle name="Normal 35 2 5 10" xfId="30756"/>
    <cellStyle name="Normal 35 2 5 10 2" xfId="30757"/>
    <cellStyle name="Normal 35 2 5 10 2 2" xfId="30758"/>
    <cellStyle name="Normal 35 2 5 10 2 2 2" xfId="30759"/>
    <cellStyle name="Normal 35 2 5 10 2 3" xfId="30760"/>
    <cellStyle name="Normal 35 2 5 10 3" xfId="30761"/>
    <cellStyle name="Normal 35 2 5 10 3 2" xfId="30762"/>
    <cellStyle name="Normal 35 2 5 10 4" xfId="30763"/>
    <cellStyle name="Normal 35 2 5 10 5" xfId="30764"/>
    <cellStyle name="Normal 35 2 5 10 6" xfId="30765"/>
    <cellStyle name="Normal 35 2 5 10 7" xfId="30766"/>
    <cellStyle name="Normal 35 2 5 11" xfId="30767"/>
    <cellStyle name="Normal 35 2 5 11 2" xfId="30768"/>
    <cellStyle name="Normal 35 2 5 11 2 2" xfId="30769"/>
    <cellStyle name="Normal 35 2 5 11 2 2 2" xfId="30770"/>
    <cellStyle name="Normal 35 2 5 11 2 3" xfId="30771"/>
    <cellStyle name="Normal 35 2 5 11 3" xfId="30772"/>
    <cellStyle name="Normal 35 2 5 11 3 2" xfId="30773"/>
    <cellStyle name="Normal 35 2 5 11 4" xfId="30774"/>
    <cellStyle name="Normal 35 2 5 11 5" xfId="30775"/>
    <cellStyle name="Normal 35 2 5 11 6" xfId="30776"/>
    <cellStyle name="Normal 35 2 5 11 7" xfId="30777"/>
    <cellStyle name="Normal 35 2 5 12" xfId="30778"/>
    <cellStyle name="Normal 35 2 5 12 2" xfId="30779"/>
    <cellStyle name="Normal 35 2 5 12 2 2" xfId="30780"/>
    <cellStyle name="Normal 35 2 5 12 2 2 2" xfId="30781"/>
    <cellStyle name="Normal 35 2 5 12 2 3" xfId="30782"/>
    <cellStyle name="Normal 35 2 5 12 3" xfId="30783"/>
    <cellStyle name="Normal 35 2 5 12 3 2" xfId="30784"/>
    <cellStyle name="Normal 35 2 5 12 4" xfId="30785"/>
    <cellStyle name="Normal 35 2 5 12 5" xfId="30786"/>
    <cellStyle name="Normal 35 2 5 12 6" xfId="30787"/>
    <cellStyle name="Normal 35 2 5 12 7" xfId="30788"/>
    <cellStyle name="Normal 35 2 5 13" xfId="30789"/>
    <cellStyle name="Normal 35 2 5 13 2" xfId="30790"/>
    <cellStyle name="Normal 35 2 5 13 2 2" xfId="30791"/>
    <cellStyle name="Normal 35 2 5 13 3" xfId="30792"/>
    <cellStyle name="Normal 35 2 5 14" xfId="30793"/>
    <cellStyle name="Normal 35 2 5 14 2" xfId="30794"/>
    <cellStyle name="Normal 35 2 5 15" xfId="30795"/>
    <cellStyle name="Normal 35 2 5 16" xfId="30796"/>
    <cellStyle name="Normal 35 2 5 17" xfId="30797"/>
    <cellStyle name="Normal 35 2 5 18" xfId="30798"/>
    <cellStyle name="Normal 35 2 5 2" xfId="30799"/>
    <cellStyle name="Normal 35 2 5 2 2" xfId="30800"/>
    <cellStyle name="Normal 35 2 5 2 2 2" xfId="30801"/>
    <cellStyle name="Normal 35 2 5 2 2 2 2" xfId="30802"/>
    <cellStyle name="Normal 35 2 5 2 2 3" xfId="30803"/>
    <cellStyle name="Normal 35 2 5 2 3" xfId="30804"/>
    <cellStyle name="Normal 35 2 5 2 3 2" xfId="30805"/>
    <cellStyle name="Normal 35 2 5 2 4" xfId="30806"/>
    <cellStyle name="Normal 35 2 5 2 5" xfId="30807"/>
    <cellStyle name="Normal 35 2 5 2 6" xfId="30808"/>
    <cellStyle name="Normal 35 2 5 2 7" xfId="30809"/>
    <cellStyle name="Normal 35 2 5 3" xfId="30810"/>
    <cellStyle name="Normal 35 2 5 3 2" xfId="30811"/>
    <cellStyle name="Normal 35 2 5 3 2 2" xfId="30812"/>
    <cellStyle name="Normal 35 2 5 3 2 2 2" xfId="30813"/>
    <cellStyle name="Normal 35 2 5 3 2 3" xfId="30814"/>
    <cellStyle name="Normal 35 2 5 3 3" xfId="30815"/>
    <cellStyle name="Normal 35 2 5 3 3 2" xfId="30816"/>
    <cellStyle name="Normal 35 2 5 3 4" xfId="30817"/>
    <cellStyle name="Normal 35 2 5 3 5" xfId="30818"/>
    <cellStyle name="Normal 35 2 5 3 6" xfId="30819"/>
    <cellStyle name="Normal 35 2 5 3 7" xfId="30820"/>
    <cellStyle name="Normal 35 2 5 4" xfId="30821"/>
    <cellStyle name="Normal 35 2 5 4 2" xfId="30822"/>
    <cellStyle name="Normal 35 2 5 4 2 2" xfId="30823"/>
    <cellStyle name="Normal 35 2 5 4 2 2 2" xfId="30824"/>
    <cellStyle name="Normal 35 2 5 4 2 3" xfId="30825"/>
    <cellStyle name="Normal 35 2 5 4 3" xfId="30826"/>
    <cellStyle name="Normal 35 2 5 4 3 2" xfId="30827"/>
    <cellStyle name="Normal 35 2 5 4 4" xfId="30828"/>
    <cellStyle name="Normal 35 2 5 4 5" xfId="30829"/>
    <cellStyle name="Normal 35 2 5 4 6" xfId="30830"/>
    <cellStyle name="Normal 35 2 5 4 7" xfId="30831"/>
    <cellStyle name="Normal 35 2 5 5" xfId="30832"/>
    <cellStyle name="Normal 35 2 5 5 2" xfId="30833"/>
    <cellStyle name="Normal 35 2 5 5 2 2" xfId="30834"/>
    <cellStyle name="Normal 35 2 5 5 2 2 2" xfId="30835"/>
    <cellStyle name="Normal 35 2 5 5 2 3" xfId="30836"/>
    <cellStyle name="Normal 35 2 5 5 3" xfId="30837"/>
    <cellStyle name="Normal 35 2 5 5 3 2" xfId="30838"/>
    <cellStyle name="Normal 35 2 5 5 4" xfId="30839"/>
    <cellStyle name="Normal 35 2 5 5 5" xfId="30840"/>
    <cellStyle name="Normal 35 2 5 5 6" xfId="30841"/>
    <cellStyle name="Normal 35 2 5 5 7" xfId="30842"/>
    <cellStyle name="Normal 35 2 5 6" xfId="30843"/>
    <cellStyle name="Normal 35 2 5 6 2" xfId="30844"/>
    <cellStyle name="Normal 35 2 5 6 2 2" xfId="30845"/>
    <cellStyle name="Normal 35 2 5 6 2 2 2" xfId="30846"/>
    <cellStyle name="Normal 35 2 5 6 2 3" xfId="30847"/>
    <cellStyle name="Normal 35 2 5 6 3" xfId="30848"/>
    <cellStyle name="Normal 35 2 5 6 3 2" xfId="30849"/>
    <cellStyle name="Normal 35 2 5 6 4" xfId="30850"/>
    <cellStyle name="Normal 35 2 5 6 5" xfId="30851"/>
    <cellStyle name="Normal 35 2 5 6 6" xfId="30852"/>
    <cellStyle name="Normal 35 2 5 6 7" xfId="30853"/>
    <cellStyle name="Normal 35 2 5 7" xfId="30854"/>
    <cellStyle name="Normal 35 2 5 7 2" xfId="30855"/>
    <cellStyle name="Normal 35 2 5 7 2 2" xfId="30856"/>
    <cellStyle name="Normal 35 2 5 7 2 2 2" xfId="30857"/>
    <cellStyle name="Normal 35 2 5 7 2 3" xfId="30858"/>
    <cellStyle name="Normal 35 2 5 7 3" xfId="30859"/>
    <cellStyle name="Normal 35 2 5 7 3 2" xfId="30860"/>
    <cellStyle name="Normal 35 2 5 7 4" xfId="30861"/>
    <cellStyle name="Normal 35 2 5 7 5" xfId="30862"/>
    <cellStyle name="Normal 35 2 5 7 6" xfId="30863"/>
    <cellStyle name="Normal 35 2 5 7 7" xfId="30864"/>
    <cellStyle name="Normal 35 2 5 8" xfId="30865"/>
    <cellStyle name="Normal 35 2 5 8 2" xfId="30866"/>
    <cellStyle name="Normal 35 2 5 8 2 2" xfId="30867"/>
    <cellStyle name="Normal 35 2 5 8 2 2 2" xfId="30868"/>
    <cellStyle name="Normal 35 2 5 8 2 3" xfId="30869"/>
    <cellStyle name="Normal 35 2 5 8 3" xfId="30870"/>
    <cellStyle name="Normal 35 2 5 8 3 2" xfId="30871"/>
    <cellStyle name="Normal 35 2 5 8 4" xfId="30872"/>
    <cellStyle name="Normal 35 2 5 8 5" xfId="30873"/>
    <cellStyle name="Normal 35 2 5 8 6" xfId="30874"/>
    <cellStyle name="Normal 35 2 5 8 7" xfId="30875"/>
    <cellStyle name="Normal 35 2 5 9" xfId="30876"/>
    <cellStyle name="Normal 35 2 5 9 2" xfId="30877"/>
    <cellStyle name="Normal 35 2 5 9 2 2" xfId="30878"/>
    <cellStyle name="Normal 35 2 5 9 2 2 2" xfId="30879"/>
    <cellStyle name="Normal 35 2 5 9 2 3" xfId="30880"/>
    <cellStyle name="Normal 35 2 5 9 3" xfId="30881"/>
    <cellStyle name="Normal 35 2 5 9 3 2" xfId="30882"/>
    <cellStyle name="Normal 35 2 5 9 4" xfId="30883"/>
    <cellStyle name="Normal 35 2 5 9 5" xfId="30884"/>
    <cellStyle name="Normal 35 2 5 9 6" xfId="30885"/>
    <cellStyle name="Normal 35 2 5 9 7" xfId="30886"/>
    <cellStyle name="Normal 35 2 50" xfId="30887"/>
    <cellStyle name="Normal 35 2 50 2" xfId="30888"/>
    <cellStyle name="Normal 35 2 50 2 2" xfId="30889"/>
    <cellStyle name="Normal 35 2 50 2 2 2" xfId="30890"/>
    <cellStyle name="Normal 35 2 50 2 3" xfId="30891"/>
    <cellStyle name="Normal 35 2 50 3" xfId="30892"/>
    <cellStyle name="Normal 35 2 50 3 2" xfId="30893"/>
    <cellStyle name="Normal 35 2 50 4" xfId="30894"/>
    <cellStyle name="Normal 35 2 50 5" xfId="30895"/>
    <cellStyle name="Normal 35 2 50 6" xfId="30896"/>
    <cellStyle name="Normal 35 2 50 7" xfId="30897"/>
    <cellStyle name="Normal 35 2 51" xfId="30898"/>
    <cellStyle name="Normal 35 2 51 2" xfId="30899"/>
    <cellStyle name="Normal 35 2 51 2 2" xfId="30900"/>
    <cellStyle name="Normal 35 2 51 2 2 2" xfId="30901"/>
    <cellStyle name="Normal 35 2 51 2 3" xfId="30902"/>
    <cellStyle name="Normal 35 2 51 3" xfId="30903"/>
    <cellStyle name="Normal 35 2 51 3 2" xfId="30904"/>
    <cellStyle name="Normal 35 2 51 4" xfId="30905"/>
    <cellStyle name="Normal 35 2 51 5" xfId="30906"/>
    <cellStyle name="Normal 35 2 51 6" xfId="30907"/>
    <cellStyle name="Normal 35 2 51 7" xfId="30908"/>
    <cellStyle name="Normal 35 2 52" xfId="30909"/>
    <cellStyle name="Normal 35 2 52 2" xfId="30910"/>
    <cellStyle name="Normal 35 2 52 2 2" xfId="30911"/>
    <cellStyle name="Normal 35 2 52 2 2 2" xfId="30912"/>
    <cellStyle name="Normal 35 2 52 2 3" xfId="30913"/>
    <cellStyle name="Normal 35 2 52 3" xfId="30914"/>
    <cellStyle name="Normal 35 2 52 3 2" xfId="30915"/>
    <cellStyle name="Normal 35 2 52 4" xfId="30916"/>
    <cellStyle name="Normal 35 2 52 5" xfId="30917"/>
    <cellStyle name="Normal 35 2 52 6" xfId="30918"/>
    <cellStyle name="Normal 35 2 52 7" xfId="30919"/>
    <cellStyle name="Normal 35 2 53" xfId="30920"/>
    <cellStyle name="Normal 35 2 53 2" xfId="30921"/>
    <cellStyle name="Normal 35 2 53 2 2" xfId="30922"/>
    <cellStyle name="Normal 35 2 53 2 2 2" xfId="30923"/>
    <cellStyle name="Normal 35 2 53 2 3" xfId="30924"/>
    <cellStyle name="Normal 35 2 53 3" xfId="30925"/>
    <cellStyle name="Normal 35 2 53 3 2" xfId="30926"/>
    <cellStyle name="Normal 35 2 53 4" xfId="30927"/>
    <cellStyle name="Normal 35 2 53 5" xfId="30928"/>
    <cellStyle name="Normal 35 2 53 6" xfId="30929"/>
    <cellStyle name="Normal 35 2 53 7" xfId="30930"/>
    <cellStyle name="Normal 35 2 54" xfId="30931"/>
    <cellStyle name="Normal 35 2 54 2" xfId="30932"/>
    <cellStyle name="Normal 35 2 54 2 2" xfId="30933"/>
    <cellStyle name="Normal 35 2 54 2 2 2" xfId="30934"/>
    <cellStyle name="Normal 35 2 54 2 3" xfId="30935"/>
    <cellStyle name="Normal 35 2 54 3" xfId="30936"/>
    <cellStyle name="Normal 35 2 54 3 2" xfId="30937"/>
    <cellStyle name="Normal 35 2 54 4" xfId="30938"/>
    <cellStyle name="Normal 35 2 54 5" xfId="30939"/>
    <cellStyle name="Normal 35 2 54 6" xfId="30940"/>
    <cellStyle name="Normal 35 2 54 7" xfId="30941"/>
    <cellStyle name="Normal 35 2 55" xfId="30942"/>
    <cellStyle name="Normal 35 2 55 2" xfId="30943"/>
    <cellStyle name="Normal 35 2 55 2 2" xfId="30944"/>
    <cellStyle name="Normal 35 2 55 2 2 2" xfId="30945"/>
    <cellStyle name="Normal 35 2 55 2 3" xfId="30946"/>
    <cellStyle name="Normal 35 2 55 3" xfId="30947"/>
    <cellStyle name="Normal 35 2 55 3 2" xfId="30948"/>
    <cellStyle name="Normal 35 2 55 4" xfId="30949"/>
    <cellStyle name="Normal 35 2 55 5" xfId="30950"/>
    <cellStyle name="Normal 35 2 55 6" xfId="30951"/>
    <cellStyle name="Normal 35 2 55 7" xfId="30952"/>
    <cellStyle name="Normal 35 2 56" xfId="30953"/>
    <cellStyle name="Normal 35 2 56 2" xfId="30954"/>
    <cellStyle name="Normal 35 2 56 2 2" xfId="30955"/>
    <cellStyle name="Normal 35 2 56 2 2 2" xfId="30956"/>
    <cellStyle name="Normal 35 2 56 2 3" xfId="30957"/>
    <cellStyle name="Normal 35 2 56 3" xfId="30958"/>
    <cellStyle name="Normal 35 2 56 3 2" xfId="30959"/>
    <cellStyle name="Normal 35 2 56 4" xfId="30960"/>
    <cellStyle name="Normal 35 2 56 5" xfId="30961"/>
    <cellStyle name="Normal 35 2 56 6" xfId="30962"/>
    <cellStyle name="Normal 35 2 56 7" xfId="30963"/>
    <cellStyle name="Normal 35 2 57" xfId="30964"/>
    <cellStyle name="Normal 35 2 57 2" xfId="30965"/>
    <cellStyle name="Normal 35 2 57 2 2" xfId="30966"/>
    <cellStyle name="Normal 35 2 57 2 2 2" xfId="30967"/>
    <cellStyle name="Normal 35 2 57 2 3" xfId="30968"/>
    <cellStyle name="Normal 35 2 57 3" xfId="30969"/>
    <cellStyle name="Normal 35 2 57 3 2" xfId="30970"/>
    <cellStyle name="Normal 35 2 57 4" xfId="30971"/>
    <cellStyle name="Normal 35 2 57 5" xfId="30972"/>
    <cellStyle name="Normal 35 2 57 6" xfId="30973"/>
    <cellStyle name="Normal 35 2 57 7" xfId="30974"/>
    <cellStyle name="Normal 35 2 58" xfId="30975"/>
    <cellStyle name="Normal 35 2 58 2" xfId="30976"/>
    <cellStyle name="Normal 35 2 58 2 2" xfId="30977"/>
    <cellStyle name="Normal 35 2 58 2 2 2" xfId="30978"/>
    <cellStyle name="Normal 35 2 58 2 3" xfId="30979"/>
    <cellStyle name="Normal 35 2 58 3" xfId="30980"/>
    <cellStyle name="Normal 35 2 58 3 2" xfId="30981"/>
    <cellStyle name="Normal 35 2 58 4" xfId="30982"/>
    <cellStyle name="Normal 35 2 58 5" xfId="30983"/>
    <cellStyle name="Normal 35 2 58 6" xfId="30984"/>
    <cellStyle name="Normal 35 2 58 7" xfId="30985"/>
    <cellStyle name="Normal 35 2 59" xfId="30986"/>
    <cellStyle name="Normal 35 2 59 2" xfId="30987"/>
    <cellStyle name="Normal 35 2 59 2 2" xfId="30988"/>
    <cellStyle name="Normal 35 2 59 2 2 2" xfId="30989"/>
    <cellStyle name="Normal 35 2 59 2 3" xfId="30990"/>
    <cellStyle name="Normal 35 2 59 3" xfId="30991"/>
    <cellStyle name="Normal 35 2 59 3 2" xfId="30992"/>
    <cellStyle name="Normal 35 2 59 4" xfId="30993"/>
    <cellStyle name="Normal 35 2 59 5" xfId="30994"/>
    <cellStyle name="Normal 35 2 59 6" xfId="30995"/>
    <cellStyle name="Normal 35 2 59 7" xfId="30996"/>
    <cellStyle name="Normal 35 2 6" xfId="30997"/>
    <cellStyle name="Normal 35 2 6 10" xfId="30998"/>
    <cellStyle name="Normal 35 2 6 10 2" xfId="30999"/>
    <cellStyle name="Normal 35 2 6 10 2 2" xfId="31000"/>
    <cellStyle name="Normal 35 2 6 10 2 2 2" xfId="31001"/>
    <cellStyle name="Normal 35 2 6 10 2 3" xfId="31002"/>
    <cellStyle name="Normal 35 2 6 10 3" xfId="31003"/>
    <cellStyle name="Normal 35 2 6 10 3 2" xfId="31004"/>
    <cellStyle name="Normal 35 2 6 10 4" xfId="31005"/>
    <cellStyle name="Normal 35 2 6 10 5" xfId="31006"/>
    <cellStyle name="Normal 35 2 6 10 6" xfId="31007"/>
    <cellStyle name="Normal 35 2 6 10 7" xfId="31008"/>
    <cellStyle name="Normal 35 2 6 11" xfId="31009"/>
    <cellStyle name="Normal 35 2 6 11 2" xfId="31010"/>
    <cellStyle name="Normal 35 2 6 11 2 2" xfId="31011"/>
    <cellStyle name="Normal 35 2 6 11 2 2 2" xfId="31012"/>
    <cellStyle name="Normal 35 2 6 11 2 3" xfId="31013"/>
    <cellStyle name="Normal 35 2 6 11 3" xfId="31014"/>
    <cellStyle name="Normal 35 2 6 11 3 2" xfId="31015"/>
    <cellStyle name="Normal 35 2 6 11 4" xfId="31016"/>
    <cellStyle name="Normal 35 2 6 11 5" xfId="31017"/>
    <cellStyle name="Normal 35 2 6 11 6" xfId="31018"/>
    <cellStyle name="Normal 35 2 6 11 7" xfId="31019"/>
    <cellStyle name="Normal 35 2 6 12" xfId="31020"/>
    <cellStyle name="Normal 35 2 6 12 2" xfId="31021"/>
    <cellStyle name="Normal 35 2 6 12 2 2" xfId="31022"/>
    <cellStyle name="Normal 35 2 6 12 2 2 2" xfId="31023"/>
    <cellStyle name="Normal 35 2 6 12 2 3" xfId="31024"/>
    <cellStyle name="Normal 35 2 6 12 3" xfId="31025"/>
    <cellStyle name="Normal 35 2 6 12 3 2" xfId="31026"/>
    <cellStyle name="Normal 35 2 6 12 4" xfId="31027"/>
    <cellStyle name="Normal 35 2 6 12 5" xfId="31028"/>
    <cellStyle name="Normal 35 2 6 12 6" xfId="31029"/>
    <cellStyle name="Normal 35 2 6 12 7" xfId="31030"/>
    <cellStyle name="Normal 35 2 6 13" xfId="31031"/>
    <cellStyle name="Normal 35 2 6 13 2" xfId="31032"/>
    <cellStyle name="Normal 35 2 6 13 2 2" xfId="31033"/>
    <cellStyle name="Normal 35 2 6 13 3" xfId="31034"/>
    <cellStyle name="Normal 35 2 6 14" xfId="31035"/>
    <cellStyle name="Normal 35 2 6 14 2" xfId="31036"/>
    <cellStyle name="Normal 35 2 6 15" xfId="31037"/>
    <cellStyle name="Normal 35 2 6 16" xfId="31038"/>
    <cellStyle name="Normal 35 2 6 17" xfId="31039"/>
    <cellStyle name="Normal 35 2 6 18" xfId="31040"/>
    <cellStyle name="Normal 35 2 6 2" xfId="31041"/>
    <cellStyle name="Normal 35 2 6 2 2" xfId="31042"/>
    <cellStyle name="Normal 35 2 6 2 2 2" xfId="31043"/>
    <cellStyle name="Normal 35 2 6 2 2 2 2" xfId="31044"/>
    <cellStyle name="Normal 35 2 6 2 2 3" xfId="31045"/>
    <cellStyle name="Normal 35 2 6 2 3" xfId="31046"/>
    <cellStyle name="Normal 35 2 6 2 3 2" xfId="31047"/>
    <cellStyle name="Normal 35 2 6 2 4" xfId="31048"/>
    <cellStyle name="Normal 35 2 6 2 5" xfId="31049"/>
    <cellStyle name="Normal 35 2 6 2 6" xfId="31050"/>
    <cellStyle name="Normal 35 2 6 2 7" xfId="31051"/>
    <cellStyle name="Normal 35 2 6 3" xfId="31052"/>
    <cellStyle name="Normal 35 2 6 3 2" xfId="31053"/>
    <cellStyle name="Normal 35 2 6 3 2 2" xfId="31054"/>
    <cellStyle name="Normal 35 2 6 3 2 2 2" xfId="31055"/>
    <cellStyle name="Normal 35 2 6 3 2 3" xfId="31056"/>
    <cellStyle name="Normal 35 2 6 3 3" xfId="31057"/>
    <cellStyle name="Normal 35 2 6 3 3 2" xfId="31058"/>
    <cellStyle name="Normal 35 2 6 3 4" xfId="31059"/>
    <cellStyle name="Normal 35 2 6 3 5" xfId="31060"/>
    <cellStyle name="Normal 35 2 6 3 6" xfId="31061"/>
    <cellStyle name="Normal 35 2 6 3 7" xfId="31062"/>
    <cellStyle name="Normal 35 2 6 4" xfId="31063"/>
    <cellStyle name="Normal 35 2 6 4 2" xfId="31064"/>
    <cellStyle name="Normal 35 2 6 4 2 2" xfId="31065"/>
    <cellStyle name="Normal 35 2 6 4 2 2 2" xfId="31066"/>
    <cellStyle name="Normal 35 2 6 4 2 3" xfId="31067"/>
    <cellStyle name="Normal 35 2 6 4 3" xfId="31068"/>
    <cellStyle name="Normal 35 2 6 4 3 2" xfId="31069"/>
    <cellStyle name="Normal 35 2 6 4 4" xfId="31070"/>
    <cellStyle name="Normal 35 2 6 4 5" xfId="31071"/>
    <cellStyle name="Normal 35 2 6 4 6" xfId="31072"/>
    <cellStyle name="Normal 35 2 6 4 7" xfId="31073"/>
    <cellStyle name="Normal 35 2 6 5" xfId="31074"/>
    <cellStyle name="Normal 35 2 6 5 2" xfId="31075"/>
    <cellStyle name="Normal 35 2 6 5 2 2" xfId="31076"/>
    <cellStyle name="Normal 35 2 6 5 2 2 2" xfId="31077"/>
    <cellStyle name="Normal 35 2 6 5 2 3" xfId="31078"/>
    <cellStyle name="Normal 35 2 6 5 3" xfId="31079"/>
    <cellStyle name="Normal 35 2 6 5 3 2" xfId="31080"/>
    <cellStyle name="Normal 35 2 6 5 4" xfId="31081"/>
    <cellStyle name="Normal 35 2 6 5 5" xfId="31082"/>
    <cellStyle name="Normal 35 2 6 5 6" xfId="31083"/>
    <cellStyle name="Normal 35 2 6 5 7" xfId="31084"/>
    <cellStyle name="Normal 35 2 6 6" xfId="31085"/>
    <cellStyle name="Normal 35 2 6 6 2" xfId="31086"/>
    <cellStyle name="Normal 35 2 6 6 2 2" xfId="31087"/>
    <cellStyle name="Normal 35 2 6 6 2 2 2" xfId="31088"/>
    <cellStyle name="Normal 35 2 6 6 2 3" xfId="31089"/>
    <cellStyle name="Normal 35 2 6 6 3" xfId="31090"/>
    <cellStyle name="Normal 35 2 6 6 3 2" xfId="31091"/>
    <cellStyle name="Normal 35 2 6 6 4" xfId="31092"/>
    <cellStyle name="Normal 35 2 6 6 5" xfId="31093"/>
    <cellStyle name="Normal 35 2 6 6 6" xfId="31094"/>
    <cellStyle name="Normal 35 2 6 6 7" xfId="31095"/>
    <cellStyle name="Normal 35 2 6 7" xfId="31096"/>
    <cellStyle name="Normal 35 2 6 7 2" xfId="31097"/>
    <cellStyle name="Normal 35 2 6 7 2 2" xfId="31098"/>
    <cellStyle name="Normal 35 2 6 7 2 2 2" xfId="31099"/>
    <cellStyle name="Normal 35 2 6 7 2 3" xfId="31100"/>
    <cellStyle name="Normal 35 2 6 7 3" xfId="31101"/>
    <cellStyle name="Normal 35 2 6 7 3 2" xfId="31102"/>
    <cellStyle name="Normal 35 2 6 7 4" xfId="31103"/>
    <cellStyle name="Normal 35 2 6 7 5" xfId="31104"/>
    <cellStyle name="Normal 35 2 6 7 6" xfId="31105"/>
    <cellStyle name="Normal 35 2 6 7 7" xfId="31106"/>
    <cellStyle name="Normal 35 2 6 8" xfId="31107"/>
    <cellStyle name="Normal 35 2 6 8 2" xfId="31108"/>
    <cellStyle name="Normal 35 2 6 8 2 2" xfId="31109"/>
    <cellStyle name="Normal 35 2 6 8 2 2 2" xfId="31110"/>
    <cellStyle name="Normal 35 2 6 8 2 3" xfId="31111"/>
    <cellStyle name="Normal 35 2 6 8 3" xfId="31112"/>
    <cellStyle name="Normal 35 2 6 8 3 2" xfId="31113"/>
    <cellStyle name="Normal 35 2 6 8 4" xfId="31114"/>
    <cellStyle name="Normal 35 2 6 8 5" xfId="31115"/>
    <cellStyle name="Normal 35 2 6 8 6" xfId="31116"/>
    <cellStyle name="Normal 35 2 6 8 7" xfId="31117"/>
    <cellStyle name="Normal 35 2 6 9" xfId="31118"/>
    <cellStyle name="Normal 35 2 6 9 2" xfId="31119"/>
    <cellStyle name="Normal 35 2 6 9 2 2" xfId="31120"/>
    <cellStyle name="Normal 35 2 6 9 2 2 2" xfId="31121"/>
    <cellStyle name="Normal 35 2 6 9 2 3" xfId="31122"/>
    <cellStyle name="Normal 35 2 6 9 3" xfId="31123"/>
    <cellStyle name="Normal 35 2 6 9 3 2" xfId="31124"/>
    <cellStyle name="Normal 35 2 6 9 4" xfId="31125"/>
    <cellStyle name="Normal 35 2 6 9 5" xfId="31126"/>
    <cellStyle name="Normal 35 2 6 9 6" xfId="31127"/>
    <cellStyle name="Normal 35 2 6 9 7" xfId="31128"/>
    <cellStyle name="Normal 35 2 60" xfId="31129"/>
    <cellStyle name="Normal 35 2 60 2" xfId="31130"/>
    <cellStyle name="Normal 35 2 60 2 2" xfId="31131"/>
    <cellStyle name="Normal 35 2 60 2 2 2" xfId="31132"/>
    <cellStyle name="Normal 35 2 60 2 3" xfId="31133"/>
    <cellStyle name="Normal 35 2 60 3" xfId="31134"/>
    <cellStyle name="Normal 35 2 60 3 2" xfId="31135"/>
    <cellStyle name="Normal 35 2 60 4" xfId="31136"/>
    <cellStyle name="Normal 35 2 60 5" xfId="31137"/>
    <cellStyle name="Normal 35 2 60 6" xfId="31138"/>
    <cellStyle name="Normal 35 2 60 7" xfId="31139"/>
    <cellStyle name="Normal 35 2 61" xfId="31140"/>
    <cellStyle name="Normal 35 2 61 2" xfId="31141"/>
    <cellStyle name="Normal 35 2 61 2 2" xfId="31142"/>
    <cellStyle name="Normal 35 2 61 2 2 2" xfId="31143"/>
    <cellStyle name="Normal 35 2 61 2 3" xfId="31144"/>
    <cellStyle name="Normal 35 2 61 3" xfId="31145"/>
    <cellStyle name="Normal 35 2 61 3 2" xfId="31146"/>
    <cellStyle name="Normal 35 2 61 4" xfId="31147"/>
    <cellStyle name="Normal 35 2 61 5" xfId="31148"/>
    <cellStyle name="Normal 35 2 61 6" xfId="31149"/>
    <cellStyle name="Normal 35 2 61 7" xfId="31150"/>
    <cellStyle name="Normal 35 2 62" xfId="31151"/>
    <cellStyle name="Normal 35 2 62 2" xfId="31152"/>
    <cellStyle name="Normal 35 2 62 2 2" xfId="31153"/>
    <cellStyle name="Normal 35 2 62 2 2 2" xfId="31154"/>
    <cellStyle name="Normal 35 2 62 2 3" xfId="31155"/>
    <cellStyle name="Normal 35 2 62 3" xfId="31156"/>
    <cellStyle name="Normal 35 2 62 3 2" xfId="31157"/>
    <cellStyle name="Normal 35 2 62 4" xfId="31158"/>
    <cellStyle name="Normal 35 2 62 5" xfId="31159"/>
    <cellStyle name="Normal 35 2 62 6" xfId="31160"/>
    <cellStyle name="Normal 35 2 62 7" xfId="31161"/>
    <cellStyle name="Normal 35 2 63" xfId="31162"/>
    <cellStyle name="Normal 35 2 63 2" xfId="31163"/>
    <cellStyle name="Normal 35 2 63 2 2" xfId="31164"/>
    <cellStyle name="Normal 35 2 63 2 2 2" xfId="31165"/>
    <cellStyle name="Normal 35 2 63 2 3" xfId="31166"/>
    <cellStyle name="Normal 35 2 63 3" xfId="31167"/>
    <cellStyle name="Normal 35 2 63 3 2" xfId="31168"/>
    <cellStyle name="Normal 35 2 63 4" xfId="31169"/>
    <cellStyle name="Normal 35 2 63 5" xfId="31170"/>
    <cellStyle name="Normal 35 2 63 6" xfId="31171"/>
    <cellStyle name="Normal 35 2 63 7" xfId="31172"/>
    <cellStyle name="Normal 35 2 64" xfId="31173"/>
    <cellStyle name="Normal 35 2 64 2" xfId="31174"/>
    <cellStyle name="Normal 35 2 64 2 2" xfId="31175"/>
    <cellStyle name="Normal 35 2 64 2 2 2" xfId="31176"/>
    <cellStyle name="Normal 35 2 64 2 3" xfId="31177"/>
    <cellStyle name="Normal 35 2 64 3" xfId="31178"/>
    <cellStyle name="Normal 35 2 64 3 2" xfId="31179"/>
    <cellStyle name="Normal 35 2 64 4" xfId="31180"/>
    <cellStyle name="Normal 35 2 64 5" xfId="31181"/>
    <cellStyle name="Normal 35 2 64 6" xfId="31182"/>
    <cellStyle name="Normal 35 2 64 7" xfId="31183"/>
    <cellStyle name="Normal 35 2 65" xfId="31184"/>
    <cellStyle name="Normal 35 2 65 2" xfId="31185"/>
    <cellStyle name="Normal 35 2 65 2 2" xfId="31186"/>
    <cellStyle name="Normal 35 2 65 2 2 2" xfId="31187"/>
    <cellStyle name="Normal 35 2 65 2 3" xfId="31188"/>
    <cellStyle name="Normal 35 2 65 3" xfId="31189"/>
    <cellStyle name="Normal 35 2 65 3 2" xfId="31190"/>
    <cellStyle name="Normal 35 2 65 4" xfId="31191"/>
    <cellStyle name="Normal 35 2 65 5" xfId="31192"/>
    <cellStyle name="Normal 35 2 65 6" xfId="31193"/>
    <cellStyle name="Normal 35 2 65 7" xfId="31194"/>
    <cellStyle name="Normal 35 2 66" xfId="31195"/>
    <cellStyle name="Normal 35 2 66 2" xfId="31196"/>
    <cellStyle name="Normal 35 2 66 2 2" xfId="31197"/>
    <cellStyle name="Normal 35 2 66 2 2 2" xfId="31198"/>
    <cellStyle name="Normal 35 2 66 2 3" xfId="31199"/>
    <cellStyle name="Normal 35 2 66 3" xfId="31200"/>
    <cellStyle name="Normal 35 2 66 3 2" xfId="31201"/>
    <cellStyle name="Normal 35 2 66 4" xfId="31202"/>
    <cellStyle name="Normal 35 2 66 5" xfId="31203"/>
    <cellStyle name="Normal 35 2 66 6" xfId="31204"/>
    <cellStyle name="Normal 35 2 66 7" xfId="31205"/>
    <cellStyle name="Normal 35 2 67" xfId="31206"/>
    <cellStyle name="Normal 35 2 67 2" xfId="31207"/>
    <cellStyle name="Normal 35 2 67 2 2" xfId="31208"/>
    <cellStyle name="Normal 35 2 67 2 2 2" xfId="31209"/>
    <cellStyle name="Normal 35 2 67 2 3" xfId="31210"/>
    <cellStyle name="Normal 35 2 67 3" xfId="31211"/>
    <cellStyle name="Normal 35 2 67 3 2" xfId="31212"/>
    <cellStyle name="Normal 35 2 67 4" xfId="31213"/>
    <cellStyle name="Normal 35 2 67 5" xfId="31214"/>
    <cellStyle name="Normal 35 2 67 6" xfId="31215"/>
    <cellStyle name="Normal 35 2 67 7" xfId="31216"/>
    <cellStyle name="Normal 35 2 68" xfId="31217"/>
    <cellStyle name="Normal 35 2 68 2" xfId="31218"/>
    <cellStyle name="Normal 35 2 68 2 2" xfId="31219"/>
    <cellStyle name="Normal 35 2 68 2 2 2" xfId="31220"/>
    <cellStyle name="Normal 35 2 68 2 3" xfId="31221"/>
    <cellStyle name="Normal 35 2 68 3" xfId="31222"/>
    <cellStyle name="Normal 35 2 68 3 2" xfId="31223"/>
    <cellStyle name="Normal 35 2 68 4" xfId="31224"/>
    <cellStyle name="Normal 35 2 68 5" xfId="31225"/>
    <cellStyle name="Normal 35 2 68 6" xfId="31226"/>
    <cellStyle name="Normal 35 2 68 7" xfId="31227"/>
    <cellStyle name="Normal 35 2 69" xfId="31228"/>
    <cellStyle name="Normal 35 2 69 2" xfId="31229"/>
    <cellStyle name="Normal 35 2 69 2 2" xfId="31230"/>
    <cellStyle name="Normal 35 2 69 2 2 2" xfId="31231"/>
    <cellStyle name="Normal 35 2 69 2 3" xfId="31232"/>
    <cellStyle name="Normal 35 2 69 3" xfId="31233"/>
    <cellStyle name="Normal 35 2 69 3 2" xfId="31234"/>
    <cellStyle name="Normal 35 2 69 4" xfId="31235"/>
    <cellStyle name="Normal 35 2 69 5" xfId="31236"/>
    <cellStyle name="Normal 35 2 69 6" xfId="31237"/>
    <cellStyle name="Normal 35 2 69 7" xfId="31238"/>
    <cellStyle name="Normal 35 2 7" xfId="31239"/>
    <cellStyle name="Normal 35 2 7 10" xfId="31240"/>
    <cellStyle name="Normal 35 2 7 10 2" xfId="31241"/>
    <cellStyle name="Normal 35 2 7 10 2 2" xfId="31242"/>
    <cellStyle name="Normal 35 2 7 10 2 2 2" xfId="31243"/>
    <cellStyle name="Normal 35 2 7 10 2 3" xfId="31244"/>
    <cellStyle name="Normal 35 2 7 10 3" xfId="31245"/>
    <cellStyle name="Normal 35 2 7 10 3 2" xfId="31246"/>
    <cellStyle name="Normal 35 2 7 10 4" xfId="31247"/>
    <cellStyle name="Normal 35 2 7 10 5" xfId="31248"/>
    <cellStyle name="Normal 35 2 7 10 6" xfId="31249"/>
    <cellStyle name="Normal 35 2 7 10 7" xfId="31250"/>
    <cellStyle name="Normal 35 2 7 11" xfId="31251"/>
    <cellStyle name="Normal 35 2 7 11 2" xfId="31252"/>
    <cellStyle name="Normal 35 2 7 11 2 2" xfId="31253"/>
    <cellStyle name="Normal 35 2 7 11 2 2 2" xfId="31254"/>
    <cellStyle name="Normal 35 2 7 11 2 3" xfId="31255"/>
    <cellStyle name="Normal 35 2 7 11 3" xfId="31256"/>
    <cellStyle name="Normal 35 2 7 11 3 2" xfId="31257"/>
    <cellStyle name="Normal 35 2 7 11 4" xfId="31258"/>
    <cellStyle name="Normal 35 2 7 11 5" xfId="31259"/>
    <cellStyle name="Normal 35 2 7 11 6" xfId="31260"/>
    <cellStyle name="Normal 35 2 7 11 7" xfId="31261"/>
    <cellStyle name="Normal 35 2 7 12" xfId="31262"/>
    <cellStyle name="Normal 35 2 7 12 2" xfId="31263"/>
    <cellStyle name="Normal 35 2 7 12 2 2" xfId="31264"/>
    <cellStyle name="Normal 35 2 7 12 2 2 2" xfId="31265"/>
    <cellStyle name="Normal 35 2 7 12 2 3" xfId="31266"/>
    <cellStyle name="Normal 35 2 7 12 3" xfId="31267"/>
    <cellStyle name="Normal 35 2 7 12 3 2" xfId="31268"/>
    <cellStyle name="Normal 35 2 7 12 4" xfId="31269"/>
    <cellStyle name="Normal 35 2 7 12 5" xfId="31270"/>
    <cellStyle name="Normal 35 2 7 12 6" xfId="31271"/>
    <cellStyle name="Normal 35 2 7 12 7" xfId="31272"/>
    <cellStyle name="Normal 35 2 7 13" xfId="31273"/>
    <cellStyle name="Normal 35 2 7 13 2" xfId="31274"/>
    <cellStyle name="Normal 35 2 7 13 2 2" xfId="31275"/>
    <cellStyle name="Normal 35 2 7 13 3" xfId="31276"/>
    <cellStyle name="Normal 35 2 7 14" xfId="31277"/>
    <cellStyle name="Normal 35 2 7 14 2" xfId="31278"/>
    <cellStyle name="Normal 35 2 7 15" xfId="31279"/>
    <cellStyle name="Normal 35 2 7 16" xfId="31280"/>
    <cellStyle name="Normal 35 2 7 17" xfId="31281"/>
    <cellStyle name="Normal 35 2 7 18" xfId="31282"/>
    <cellStyle name="Normal 35 2 7 2" xfId="31283"/>
    <cellStyle name="Normal 35 2 7 2 2" xfId="31284"/>
    <cellStyle name="Normal 35 2 7 2 2 2" xfId="31285"/>
    <cellStyle name="Normal 35 2 7 2 2 2 2" xfId="31286"/>
    <cellStyle name="Normal 35 2 7 2 2 3" xfId="31287"/>
    <cellStyle name="Normal 35 2 7 2 3" xfId="31288"/>
    <cellStyle name="Normal 35 2 7 2 3 2" xfId="31289"/>
    <cellStyle name="Normal 35 2 7 2 4" xfId="31290"/>
    <cellStyle name="Normal 35 2 7 2 5" xfId="31291"/>
    <cellStyle name="Normal 35 2 7 2 6" xfId="31292"/>
    <cellStyle name="Normal 35 2 7 2 7" xfId="31293"/>
    <cellStyle name="Normal 35 2 7 3" xfId="31294"/>
    <cellStyle name="Normal 35 2 7 3 2" xfId="31295"/>
    <cellStyle name="Normal 35 2 7 3 2 2" xfId="31296"/>
    <cellStyle name="Normal 35 2 7 3 2 2 2" xfId="31297"/>
    <cellStyle name="Normal 35 2 7 3 2 3" xfId="31298"/>
    <cellStyle name="Normal 35 2 7 3 3" xfId="31299"/>
    <cellStyle name="Normal 35 2 7 3 3 2" xfId="31300"/>
    <cellStyle name="Normal 35 2 7 3 4" xfId="31301"/>
    <cellStyle name="Normal 35 2 7 3 5" xfId="31302"/>
    <cellStyle name="Normal 35 2 7 3 6" xfId="31303"/>
    <cellStyle name="Normal 35 2 7 3 7" xfId="31304"/>
    <cellStyle name="Normal 35 2 7 4" xfId="31305"/>
    <cellStyle name="Normal 35 2 7 4 2" xfId="31306"/>
    <cellStyle name="Normal 35 2 7 4 2 2" xfId="31307"/>
    <cellStyle name="Normal 35 2 7 4 2 2 2" xfId="31308"/>
    <cellStyle name="Normal 35 2 7 4 2 3" xfId="31309"/>
    <cellStyle name="Normal 35 2 7 4 3" xfId="31310"/>
    <cellStyle name="Normal 35 2 7 4 3 2" xfId="31311"/>
    <cellStyle name="Normal 35 2 7 4 4" xfId="31312"/>
    <cellStyle name="Normal 35 2 7 4 5" xfId="31313"/>
    <cellStyle name="Normal 35 2 7 4 6" xfId="31314"/>
    <cellStyle name="Normal 35 2 7 4 7" xfId="31315"/>
    <cellStyle name="Normal 35 2 7 5" xfId="31316"/>
    <cellStyle name="Normal 35 2 7 5 2" xfId="31317"/>
    <cellStyle name="Normal 35 2 7 5 2 2" xfId="31318"/>
    <cellStyle name="Normal 35 2 7 5 2 2 2" xfId="31319"/>
    <cellStyle name="Normal 35 2 7 5 2 3" xfId="31320"/>
    <cellStyle name="Normal 35 2 7 5 3" xfId="31321"/>
    <cellStyle name="Normal 35 2 7 5 3 2" xfId="31322"/>
    <cellStyle name="Normal 35 2 7 5 4" xfId="31323"/>
    <cellStyle name="Normal 35 2 7 5 5" xfId="31324"/>
    <cellStyle name="Normal 35 2 7 5 6" xfId="31325"/>
    <cellStyle name="Normal 35 2 7 5 7" xfId="31326"/>
    <cellStyle name="Normal 35 2 7 6" xfId="31327"/>
    <cellStyle name="Normal 35 2 7 6 2" xfId="31328"/>
    <cellStyle name="Normal 35 2 7 6 2 2" xfId="31329"/>
    <cellStyle name="Normal 35 2 7 6 2 2 2" xfId="31330"/>
    <cellStyle name="Normal 35 2 7 6 2 3" xfId="31331"/>
    <cellStyle name="Normal 35 2 7 6 3" xfId="31332"/>
    <cellStyle name="Normal 35 2 7 6 3 2" xfId="31333"/>
    <cellStyle name="Normal 35 2 7 6 4" xfId="31334"/>
    <cellStyle name="Normal 35 2 7 6 5" xfId="31335"/>
    <cellStyle name="Normal 35 2 7 6 6" xfId="31336"/>
    <cellStyle name="Normal 35 2 7 6 7" xfId="31337"/>
    <cellStyle name="Normal 35 2 7 7" xfId="31338"/>
    <cellStyle name="Normal 35 2 7 7 2" xfId="31339"/>
    <cellStyle name="Normal 35 2 7 7 2 2" xfId="31340"/>
    <cellStyle name="Normal 35 2 7 7 2 2 2" xfId="31341"/>
    <cellStyle name="Normal 35 2 7 7 2 3" xfId="31342"/>
    <cellStyle name="Normal 35 2 7 7 3" xfId="31343"/>
    <cellStyle name="Normal 35 2 7 7 3 2" xfId="31344"/>
    <cellStyle name="Normal 35 2 7 7 4" xfId="31345"/>
    <cellStyle name="Normal 35 2 7 7 5" xfId="31346"/>
    <cellStyle name="Normal 35 2 7 7 6" xfId="31347"/>
    <cellStyle name="Normal 35 2 7 7 7" xfId="31348"/>
    <cellStyle name="Normal 35 2 7 8" xfId="31349"/>
    <cellStyle name="Normal 35 2 7 8 2" xfId="31350"/>
    <cellStyle name="Normal 35 2 7 8 2 2" xfId="31351"/>
    <cellStyle name="Normal 35 2 7 8 2 2 2" xfId="31352"/>
    <cellStyle name="Normal 35 2 7 8 2 3" xfId="31353"/>
    <cellStyle name="Normal 35 2 7 8 3" xfId="31354"/>
    <cellStyle name="Normal 35 2 7 8 3 2" xfId="31355"/>
    <cellStyle name="Normal 35 2 7 8 4" xfId="31356"/>
    <cellStyle name="Normal 35 2 7 8 5" xfId="31357"/>
    <cellStyle name="Normal 35 2 7 8 6" xfId="31358"/>
    <cellStyle name="Normal 35 2 7 8 7" xfId="31359"/>
    <cellStyle name="Normal 35 2 7 9" xfId="31360"/>
    <cellStyle name="Normal 35 2 7 9 2" xfId="31361"/>
    <cellStyle name="Normal 35 2 7 9 2 2" xfId="31362"/>
    <cellStyle name="Normal 35 2 7 9 2 2 2" xfId="31363"/>
    <cellStyle name="Normal 35 2 7 9 2 3" xfId="31364"/>
    <cellStyle name="Normal 35 2 7 9 3" xfId="31365"/>
    <cellStyle name="Normal 35 2 7 9 3 2" xfId="31366"/>
    <cellStyle name="Normal 35 2 7 9 4" xfId="31367"/>
    <cellStyle name="Normal 35 2 7 9 5" xfId="31368"/>
    <cellStyle name="Normal 35 2 7 9 6" xfId="31369"/>
    <cellStyle name="Normal 35 2 7 9 7" xfId="31370"/>
    <cellStyle name="Normal 35 2 70" xfId="31371"/>
    <cellStyle name="Normal 35 2 70 2" xfId="31372"/>
    <cellStyle name="Normal 35 2 70 2 2" xfId="31373"/>
    <cellStyle name="Normal 35 2 70 2 2 2" xfId="31374"/>
    <cellStyle name="Normal 35 2 70 2 3" xfId="31375"/>
    <cellStyle name="Normal 35 2 70 3" xfId="31376"/>
    <cellStyle name="Normal 35 2 70 3 2" xfId="31377"/>
    <cellStyle name="Normal 35 2 70 4" xfId="31378"/>
    <cellStyle name="Normal 35 2 70 5" xfId="31379"/>
    <cellStyle name="Normal 35 2 70 6" xfId="31380"/>
    <cellStyle name="Normal 35 2 70 7" xfId="31381"/>
    <cellStyle name="Normal 35 2 71" xfId="31382"/>
    <cellStyle name="Normal 35 2 71 2" xfId="31383"/>
    <cellStyle name="Normal 35 2 71 2 2" xfId="31384"/>
    <cellStyle name="Normal 35 2 71 2 2 2" xfId="31385"/>
    <cellStyle name="Normal 35 2 71 2 3" xfId="31386"/>
    <cellStyle name="Normal 35 2 71 3" xfId="31387"/>
    <cellStyle name="Normal 35 2 71 3 2" xfId="31388"/>
    <cellStyle name="Normal 35 2 71 4" xfId="31389"/>
    <cellStyle name="Normal 35 2 71 5" xfId="31390"/>
    <cellStyle name="Normal 35 2 71 6" xfId="31391"/>
    <cellStyle name="Normal 35 2 71 7" xfId="31392"/>
    <cellStyle name="Normal 35 2 72" xfId="31393"/>
    <cellStyle name="Normal 35 2 72 2" xfId="31394"/>
    <cellStyle name="Normal 35 2 72 2 2" xfId="31395"/>
    <cellStyle name="Normal 35 2 72 2 2 2" xfId="31396"/>
    <cellStyle name="Normal 35 2 72 2 3" xfId="31397"/>
    <cellStyle name="Normal 35 2 72 3" xfId="31398"/>
    <cellStyle name="Normal 35 2 72 3 2" xfId="31399"/>
    <cellStyle name="Normal 35 2 72 4" xfId="31400"/>
    <cellStyle name="Normal 35 2 72 5" xfId="31401"/>
    <cellStyle name="Normal 35 2 72 6" xfId="31402"/>
    <cellStyle name="Normal 35 2 72 7" xfId="31403"/>
    <cellStyle name="Normal 35 2 73" xfId="31404"/>
    <cellStyle name="Normal 35 2 73 2" xfId="31405"/>
    <cellStyle name="Normal 35 2 73 2 2" xfId="31406"/>
    <cellStyle name="Normal 35 2 73 2 2 2" xfId="31407"/>
    <cellStyle name="Normal 35 2 73 2 3" xfId="31408"/>
    <cellStyle name="Normal 35 2 73 3" xfId="31409"/>
    <cellStyle name="Normal 35 2 73 3 2" xfId="31410"/>
    <cellStyle name="Normal 35 2 73 4" xfId="31411"/>
    <cellStyle name="Normal 35 2 73 5" xfId="31412"/>
    <cellStyle name="Normal 35 2 73 6" xfId="31413"/>
    <cellStyle name="Normal 35 2 73 7" xfId="31414"/>
    <cellStyle name="Normal 35 2 74" xfId="31415"/>
    <cellStyle name="Normal 35 2 74 2" xfId="31416"/>
    <cellStyle name="Normal 35 2 74 2 2" xfId="31417"/>
    <cellStyle name="Normal 35 2 74 2 2 2" xfId="31418"/>
    <cellStyle name="Normal 35 2 74 2 3" xfId="31419"/>
    <cellStyle name="Normal 35 2 74 3" xfId="31420"/>
    <cellStyle name="Normal 35 2 74 3 2" xfId="31421"/>
    <cellStyle name="Normal 35 2 74 4" xfId="31422"/>
    <cellStyle name="Normal 35 2 74 5" xfId="31423"/>
    <cellStyle name="Normal 35 2 74 6" xfId="31424"/>
    <cellStyle name="Normal 35 2 74 7" xfId="31425"/>
    <cellStyle name="Normal 35 2 75" xfId="31426"/>
    <cellStyle name="Normal 35 2 75 2" xfId="31427"/>
    <cellStyle name="Normal 35 2 75 2 2" xfId="31428"/>
    <cellStyle name="Normal 35 2 75 2 2 2" xfId="31429"/>
    <cellStyle name="Normal 35 2 75 2 3" xfId="31430"/>
    <cellStyle name="Normal 35 2 75 3" xfId="31431"/>
    <cellStyle name="Normal 35 2 75 3 2" xfId="31432"/>
    <cellStyle name="Normal 35 2 75 4" xfId="31433"/>
    <cellStyle name="Normal 35 2 75 5" xfId="31434"/>
    <cellStyle name="Normal 35 2 75 6" xfId="31435"/>
    <cellStyle name="Normal 35 2 75 7" xfId="31436"/>
    <cellStyle name="Normal 35 2 76" xfId="31437"/>
    <cellStyle name="Normal 35 2 76 2" xfId="31438"/>
    <cellStyle name="Normal 35 2 76 2 2" xfId="31439"/>
    <cellStyle name="Normal 35 2 76 2 2 2" xfId="31440"/>
    <cellStyle name="Normal 35 2 76 2 3" xfId="31441"/>
    <cellStyle name="Normal 35 2 76 3" xfId="31442"/>
    <cellStyle name="Normal 35 2 76 3 2" xfId="31443"/>
    <cellStyle name="Normal 35 2 76 4" xfId="31444"/>
    <cellStyle name="Normal 35 2 76 5" xfId="31445"/>
    <cellStyle name="Normal 35 2 76 6" xfId="31446"/>
    <cellStyle name="Normal 35 2 76 7" xfId="31447"/>
    <cellStyle name="Normal 35 2 77" xfId="31448"/>
    <cellStyle name="Normal 35 2 77 2" xfId="31449"/>
    <cellStyle name="Normal 35 2 77 2 2" xfId="31450"/>
    <cellStyle name="Normal 35 2 77 2 2 2" xfId="31451"/>
    <cellStyle name="Normal 35 2 77 2 3" xfId="31452"/>
    <cellStyle name="Normal 35 2 77 3" xfId="31453"/>
    <cellStyle name="Normal 35 2 77 3 2" xfId="31454"/>
    <cellStyle name="Normal 35 2 77 4" xfId="31455"/>
    <cellStyle name="Normal 35 2 77 5" xfId="31456"/>
    <cellStyle name="Normal 35 2 77 6" xfId="31457"/>
    <cellStyle name="Normal 35 2 77 7" xfId="31458"/>
    <cellStyle name="Normal 35 2 78" xfId="31459"/>
    <cellStyle name="Normal 35 2 78 2" xfId="31460"/>
    <cellStyle name="Normal 35 2 78 2 2" xfId="31461"/>
    <cellStyle name="Normal 35 2 78 2 2 2" xfId="31462"/>
    <cellStyle name="Normal 35 2 78 2 3" xfId="31463"/>
    <cellStyle name="Normal 35 2 78 3" xfId="31464"/>
    <cellStyle name="Normal 35 2 78 3 2" xfId="31465"/>
    <cellStyle name="Normal 35 2 78 4" xfId="31466"/>
    <cellStyle name="Normal 35 2 78 5" xfId="31467"/>
    <cellStyle name="Normal 35 2 78 6" xfId="31468"/>
    <cellStyle name="Normal 35 2 78 7" xfId="31469"/>
    <cellStyle name="Normal 35 2 79" xfId="31470"/>
    <cellStyle name="Normal 35 2 79 2" xfId="31471"/>
    <cellStyle name="Normal 35 2 79 2 2" xfId="31472"/>
    <cellStyle name="Normal 35 2 79 2 2 2" xfId="31473"/>
    <cellStyle name="Normal 35 2 79 2 3" xfId="31474"/>
    <cellStyle name="Normal 35 2 79 3" xfId="31475"/>
    <cellStyle name="Normal 35 2 79 3 2" xfId="31476"/>
    <cellStyle name="Normal 35 2 79 4" xfId="31477"/>
    <cellStyle name="Normal 35 2 79 5" xfId="31478"/>
    <cellStyle name="Normal 35 2 79 6" xfId="31479"/>
    <cellStyle name="Normal 35 2 79 7" xfId="31480"/>
    <cellStyle name="Normal 35 2 8" xfId="31481"/>
    <cellStyle name="Normal 35 2 8 10" xfId="31482"/>
    <cellStyle name="Normal 35 2 8 10 2" xfId="31483"/>
    <cellStyle name="Normal 35 2 8 10 2 2" xfId="31484"/>
    <cellStyle name="Normal 35 2 8 10 2 2 2" xfId="31485"/>
    <cellStyle name="Normal 35 2 8 10 2 3" xfId="31486"/>
    <cellStyle name="Normal 35 2 8 10 3" xfId="31487"/>
    <cellStyle name="Normal 35 2 8 10 3 2" xfId="31488"/>
    <cellStyle name="Normal 35 2 8 10 4" xfId="31489"/>
    <cellStyle name="Normal 35 2 8 10 5" xfId="31490"/>
    <cellStyle name="Normal 35 2 8 10 6" xfId="31491"/>
    <cellStyle name="Normal 35 2 8 10 7" xfId="31492"/>
    <cellStyle name="Normal 35 2 8 11" xfId="31493"/>
    <cellStyle name="Normal 35 2 8 11 2" xfId="31494"/>
    <cellStyle name="Normal 35 2 8 11 2 2" xfId="31495"/>
    <cellStyle name="Normal 35 2 8 11 2 2 2" xfId="31496"/>
    <cellStyle name="Normal 35 2 8 11 2 3" xfId="31497"/>
    <cellStyle name="Normal 35 2 8 11 3" xfId="31498"/>
    <cellStyle name="Normal 35 2 8 11 3 2" xfId="31499"/>
    <cellStyle name="Normal 35 2 8 11 4" xfId="31500"/>
    <cellStyle name="Normal 35 2 8 11 5" xfId="31501"/>
    <cellStyle name="Normal 35 2 8 11 6" xfId="31502"/>
    <cellStyle name="Normal 35 2 8 11 7" xfId="31503"/>
    <cellStyle name="Normal 35 2 8 12" xfId="31504"/>
    <cellStyle name="Normal 35 2 8 12 2" xfId="31505"/>
    <cellStyle name="Normal 35 2 8 12 2 2" xfId="31506"/>
    <cellStyle name="Normal 35 2 8 12 2 2 2" xfId="31507"/>
    <cellStyle name="Normal 35 2 8 12 2 3" xfId="31508"/>
    <cellStyle name="Normal 35 2 8 12 3" xfId="31509"/>
    <cellStyle name="Normal 35 2 8 12 3 2" xfId="31510"/>
    <cellStyle name="Normal 35 2 8 12 4" xfId="31511"/>
    <cellStyle name="Normal 35 2 8 12 5" xfId="31512"/>
    <cellStyle name="Normal 35 2 8 12 6" xfId="31513"/>
    <cellStyle name="Normal 35 2 8 12 7" xfId="31514"/>
    <cellStyle name="Normal 35 2 8 13" xfId="31515"/>
    <cellStyle name="Normal 35 2 8 13 2" xfId="31516"/>
    <cellStyle name="Normal 35 2 8 13 2 2" xfId="31517"/>
    <cellStyle name="Normal 35 2 8 13 3" xfId="31518"/>
    <cellStyle name="Normal 35 2 8 14" xfId="31519"/>
    <cellStyle name="Normal 35 2 8 14 2" xfId="31520"/>
    <cellStyle name="Normal 35 2 8 15" xfId="31521"/>
    <cellStyle name="Normal 35 2 8 16" xfId="31522"/>
    <cellStyle name="Normal 35 2 8 17" xfId="31523"/>
    <cellStyle name="Normal 35 2 8 18" xfId="31524"/>
    <cellStyle name="Normal 35 2 8 2" xfId="31525"/>
    <cellStyle name="Normal 35 2 8 2 2" xfId="31526"/>
    <cellStyle name="Normal 35 2 8 2 2 2" xfId="31527"/>
    <cellStyle name="Normal 35 2 8 2 2 2 2" xfId="31528"/>
    <cellStyle name="Normal 35 2 8 2 2 3" xfId="31529"/>
    <cellStyle name="Normal 35 2 8 2 3" xfId="31530"/>
    <cellStyle name="Normal 35 2 8 2 3 2" xfId="31531"/>
    <cellStyle name="Normal 35 2 8 2 4" xfId="31532"/>
    <cellStyle name="Normal 35 2 8 2 5" xfId="31533"/>
    <cellStyle name="Normal 35 2 8 2 6" xfId="31534"/>
    <cellStyle name="Normal 35 2 8 2 7" xfId="31535"/>
    <cellStyle name="Normal 35 2 8 3" xfId="31536"/>
    <cellStyle name="Normal 35 2 8 3 2" xfId="31537"/>
    <cellStyle name="Normal 35 2 8 3 2 2" xfId="31538"/>
    <cellStyle name="Normal 35 2 8 3 2 2 2" xfId="31539"/>
    <cellStyle name="Normal 35 2 8 3 2 3" xfId="31540"/>
    <cellStyle name="Normal 35 2 8 3 3" xfId="31541"/>
    <cellStyle name="Normal 35 2 8 3 3 2" xfId="31542"/>
    <cellStyle name="Normal 35 2 8 3 4" xfId="31543"/>
    <cellStyle name="Normal 35 2 8 3 5" xfId="31544"/>
    <cellStyle name="Normal 35 2 8 3 6" xfId="31545"/>
    <cellStyle name="Normal 35 2 8 3 7" xfId="31546"/>
    <cellStyle name="Normal 35 2 8 4" xfId="31547"/>
    <cellStyle name="Normal 35 2 8 4 2" xfId="31548"/>
    <cellStyle name="Normal 35 2 8 4 2 2" xfId="31549"/>
    <cellStyle name="Normal 35 2 8 4 2 2 2" xfId="31550"/>
    <cellStyle name="Normal 35 2 8 4 2 3" xfId="31551"/>
    <cellStyle name="Normal 35 2 8 4 3" xfId="31552"/>
    <cellStyle name="Normal 35 2 8 4 3 2" xfId="31553"/>
    <cellStyle name="Normal 35 2 8 4 4" xfId="31554"/>
    <cellStyle name="Normal 35 2 8 4 5" xfId="31555"/>
    <cellStyle name="Normal 35 2 8 4 6" xfId="31556"/>
    <cellStyle name="Normal 35 2 8 4 7" xfId="31557"/>
    <cellStyle name="Normal 35 2 8 5" xfId="31558"/>
    <cellStyle name="Normal 35 2 8 5 2" xfId="31559"/>
    <cellStyle name="Normal 35 2 8 5 2 2" xfId="31560"/>
    <cellStyle name="Normal 35 2 8 5 2 2 2" xfId="31561"/>
    <cellStyle name="Normal 35 2 8 5 2 3" xfId="31562"/>
    <cellStyle name="Normal 35 2 8 5 3" xfId="31563"/>
    <cellStyle name="Normal 35 2 8 5 3 2" xfId="31564"/>
    <cellStyle name="Normal 35 2 8 5 4" xfId="31565"/>
    <cellStyle name="Normal 35 2 8 5 5" xfId="31566"/>
    <cellStyle name="Normal 35 2 8 5 6" xfId="31567"/>
    <cellStyle name="Normal 35 2 8 5 7" xfId="31568"/>
    <cellStyle name="Normal 35 2 8 6" xfId="31569"/>
    <cellStyle name="Normal 35 2 8 6 2" xfId="31570"/>
    <cellStyle name="Normal 35 2 8 6 2 2" xfId="31571"/>
    <cellStyle name="Normal 35 2 8 6 2 2 2" xfId="31572"/>
    <cellStyle name="Normal 35 2 8 6 2 3" xfId="31573"/>
    <cellStyle name="Normal 35 2 8 6 3" xfId="31574"/>
    <cellStyle name="Normal 35 2 8 6 3 2" xfId="31575"/>
    <cellStyle name="Normal 35 2 8 6 4" xfId="31576"/>
    <cellStyle name="Normal 35 2 8 6 5" xfId="31577"/>
    <cellStyle name="Normal 35 2 8 6 6" xfId="31578"/>
    <cellStyle name="Normal 35 2 8 6 7" xfId="31579"/>
    <cellStyle name="Normal 35 2 8 7" xfId="31580"/>
    <cellStyle name="Normal 35 2 8 7 2" xfId="31581"/>
    <cellStyle name="Normal 35 2 8 7 2 2" xfId="31582"/>
    <cellStyle name="Normal 35 2 8 7 2 2 2" xfId="31583"/>
    <cellStyle name="Normal 35 2 8 7 2 3" xfId="31584"/>
    <cellStyle name="Normal 35 2 8 7 3" xfId="31585"/>
    <cellStyle name="Normal 35 2 8 7 3 2" xfId="31586"/>
    <cellStyle name="Normal 35 2 8 7 4" xfId="31587"/>
    <cellStyle name="Normal 35 2 8 7 5" xfId="31588"/>
    <cellStyle name="Normal 35 2 8 7 6" xfId="31589"/>
    <cellStyle name="Normal 35 2 8 7 7" xfId="31590"/>
    <cellStyle name="Normal 35 2 8 8" xfId="31591"/>
    <cellStyle name="Normal 35 2 8 8 2" xfId="31592"/>
    <cellStyle name="Normal 35 2 8 8 2 2" xfId="31593"/>
    <cellStyle name="Normal 35 2 8 8 2 2 2" xfId="31594"/>
    <cellStyle name="Normal 35 2 8 8 2 3" xfId="31595"/>
    <cellStyle name="Normal 35 2 8 8 3" xfId="31596"/>
    <cellStyle name="Normal 35 2 8 8 3 2" xfId="31597"/>
    <cellStyle name="Normal 35 2 8 8 4" xfId="31598"/>
    <cellStyle name="Normal 35 2 8 8 5" xfId="31599"/>
    <cellStyle name="Normal 35 2 8 8 6" xfId="31600"/>
    <cellStyle name="Normal 35 2 8 8 7" xfId="31601"/>
    <cellStyle name="Normal 35 2 8 9" xfId="31602"/>
    <cellStyle name="Normal 35 2 8 9 2" xfId="31603"/>
    <cellStyle name="Normal 35 2 8 9 2 2" xfId="31604"/>
    <cellStyle name="Normal 35 2 8 9 2 2 2" xfId="31605"/>
    <cellStyle name="Normal 35 2 8 9 2 3" xfId="31606"/>
    <cellStyle name="Normal 35 2 8 9 3" xfId="31607"/>
    <cellStyle name="Normal 35 2 8 9 3 2" xfId="31608"/>
    <cellStyle name="Normal 35 2 8 9 4" xfId="31609"/>
    <cellStyle name="Normal 35 2 8 9 5" xfId="31610"/>
    <cellStyle name="Normal 35 2 8 9 6" xfId="31611"/>
    <cellStyle name="Normal 35 2 8 9 7" xfId="31612"/>
    <cellStyle name="Normal 35 2 80" xfId="31613"/>
    <cellStyle name="Normal 35 2 80 2" xfId="31614"/>
    <cellStyle name="Normal 35 2 80 2 2" xfId="31615"/>
    <cellStyle name="Normal 35 2 80 2 2 2" xfId="31616"/>
    <cellStyle name="Normal 35 2 80 2 3" xfId="31617"/>
    <cellStyle name="Normal 35 2 80 3" xfId="31618"/>
    <cellStyle name="Normal 35 2 80 3 2" xfId="31619"/>
    <cellStyle name="Normal 35 2 80 4" xfId="31620"/>
    <cellStyle name="Normal 35 2 80 5" xfId="31621"/>
    <cellStyle name="Normal 35 2 80 6" xfId="31622"/>
    <cellStyle name="Normal 35 2 80 7" xfId="31623"/>
    <cellStyle name="Normal 35 2 81" xfId="31624"/>
    <cellStyle name="Normal 35 2 81 2" xfId="31625"/>
    <cellStyle name="Normal 35 2 81 2 2" xfId="31626"/>
    <cellStyle name="Normal 35 2 81 2 2 2" xfId="31627"/>
    <cellStyle name="Normal 35 2 81 2 3" xfId="31628"/>
    <cellStyle name="Normal 35 2 81 3" xfId="31629"/>
    <cellStyle name="Normal 35 2 81 3 2" xfId="31630"/>
    <cellStyle name="Normal 35 2 81 4" xfId="31631"/>
    <cellStyle name="Normal 35 2 81 5" xfId="31632"/>
    <cellStyle name="Normal 35 2 81 6" xfId="31633"/>
    <cellStyle name="Normal 35 2 81 7" xfId="31634"/>
    <cellStyle name="Normal 35 2 82" xfId="31635"/>
    <cellStyle name="Normal 35 2 82 2" xfId="31636"/>
    <cellStyle name="Normal 35 2 82 2 2" xfId="31637"/>
    <cellStyle name="Normal 35 2 82 2 2 2" xfId="31638"/>
    <cellStyle name="Normal 35 2 82 2 3" xfId="31639"/>
    <cellStyle name="Normal 35 2 82 3" xfId="31640"/>
    <cellStyle name="Normal 35 2 82 3 2" xfId="31641"/>
    <cellStyle name="Normal 35 2 82 4" xfId="31642"/>
    <cellStyle name="Normal 35 2 82 5" xfId="31643"/>
    <cellStyle name="Normal 35 2 82 6" xfId="31644"/>
    <cellStyle name="Normal 35 2 82 7" xfId="31645"/>
    <cellStyle name="Normal 35 2 83" xfId="31646"/>
    <cellStyle name="Normal 35 2 83 2" xfId="31647"/>
    <cellStyle name="Normal 35 2 83 2 2" xfId="31648"/>
    <cellStyle name="Normal 35 2 83 2 2 2" xfId="31649"/>
    <cellStyle name="Normal 35 2 83 2 3" xfId="31650"/>
    <cellStyle name="Normal 35 2 83 3" xfId="31651"/>
    <cellStyle name="Normal 35 2 83 3 2" xfId="31652"/>
    <cellStyle name="Normal 35 2 83 4" xfId="31653"/>
    <cellStyle name="Normal 35 2 83 5" xfId="31654"/>
    <cellStyle name="Normal 35 2 83 6" xfId="31655"/>
    <cellStyle name="Normal 35 2 83 7" xfId="31656"/>
    <cellStyle name="Normal 35 2 84" xfId="31657"/>
    <cellStyle name="Normal 35 2 84 2" xfId="31658"/>
    <cellStyle name="Normal 35 2 84 2 2" xfId="31659"/>
    <cellStyle name="Normal 35 2 84 2 2 2" xfId="31660"/>
    <cellStyle name="Normal 35 2 84 2 3" xfId="31661"/>
    <cellStyle name="Normal 35 2 84 3" xfId="31662"/>
    <cellStyle name="Normal 35 2 84 3 2" xfId="31663"/>
    <cellStyle name="Normal 35 2 84 4" xfId="31664"/>
    <cellStyle name="Normal 35 2 84 5" xfId="31665"/>
    <cellStyle name="Normal 35 2 84 6" xfId="31666"/>
    <cellStyle name="Normal 35 2 84 7" xfId="31667"/>
    <cellStyle name="Normal 35 2 85" xfId="31668"/>
    <cellStyle name="Normal 35 2 85 2" xfId="31669"/>
    <cellStyle name="Normal 35 2 85 2 2" xfId="31670"/>
    <cellStyle name="Normal 35 2 85 2 2 2" xfId="31671"/>
    <cellStyle name="Normal 35 2 85 2 3" xfId="31672"/>
    <cellStyle name="Normal 35 2 85 3" xfId="31673"/>
    <cellStyle name="Normal 35 2 85 3 2" xfId="31674"/>
    <cellStyle name="Normal 35 2 85 4" xfId="31675"/>
    <cellStyle name="Normal 35 2 85 5" xfId="31676"/>
    <cellStyle name="Normal 35 2 85 6" xfId="31677"/>
    <cellStyle name="Normal 35 2 85 7" xfId="31678"/>
    <cellStyle name="Normal 35 2 86" xfId="31679"/>
    <cellStyle name="Normal 35 2 86 2" xfId="31680"/>
    <cellStyle name="Normal 35 2 86 2 2" xfId="31681"/>
    <cellStyle name="Normal 35 2 86 2 2 2" xfId="31682"/>
    <cellStyle name="Normal 35 2 86 2 3" xfId="31683"/>
    <cellStyle name="Normal 35 2 86 3" xfId="31684"/>
    <cellStyle name="Normal 35 2 86 3 2" xfId="31685"/>
    <cellStyle name="Normal 35 2 86 4" xfId="31686"/>
    <cellStyle name="Normal 35 2 86 5" xfId="31687"/>
    <cellStyle name="Normal 35 2 86 6" xfId="31688"/>
    <cellStyle name="Normal 35 2 86 7" xfId="31689"/>
    <cellStyle name="Normal 35 2 87" xfId="31690"/>
    <cellStyle name="Normal 35 2 87 2" xfId="31691"/>
    <cellStyle name="Normal 35 2 87 2 2" xfId="31692"/>
    <cellStyle name="Normal 35 2 87 2 2 2" xfId="31693"/>
    <cellStyle name="Normal 35 2 87 2 3" xfId="31694"/>
    <cellStyle name="Normal 35 2 87 3" xfId="31695"/>
    <cellStyle name="Normal 35 2 87 3 2" xfId="31696"/>
    <cellStyle name="Normal 35 2 87 4" xfId="31697"/>
    <cellStyle name="Normal 35 2 87 5" xfId="31698"/>
    <cellStyle name="Normal 35 2 87 6" xfId="31699"/>
    <cellStyle name="Normal 35 2 87 7" xfId="31700"/>
    <cellStyle name="Normal 35 2 88" xfId="31701"/>
    <cellStyle name="Normal 35 2 88 2" xfId="31702"/>
    <cellStyle name="Normal 35 2 88 2 2" xfId="31703"/>
    <cellStyle name="Normal 35 2 88 2 2 2" xfId="31704"/>
    <cellStyle name="Normal 35 2 88 2 3" xfId="31705"/>
    <cellStyle name="Normal 35 2 88 3" xfId="31706"/>
    <cellStyle name="Normal 35 2 88 3 2" xfId="31707"/>
    <cellStyle name="Normal 35 2 88 4" xfId="31708"/>
    <cellStyle name="Normal 35 2 88 5" xfId="31709"/>
    <cellStyle name="Normal 35 2 88 6" xfId="31710"/>
    <cellStyle name="Normal 35 2 88 7" xfId="31711"/>
    <cellStyle name="Normal 35 2 89" xfId="31712"/>
    <cellStyle name="Normal 35 2 89 2" xfId="31713"/>
    <cellStyle name="Normal 35 2 89 2 2" xfId="31714"/>
    <cellStyle name="Normal 35 2 89 2 2 2" xfId="31715"/>
    <cellStyle name="Normal 35 2 89 2 3" xfId="31716"/>
    <cellStyle name="Normal 35 2 89 3" xfId="31717"/>
    <cellStyle name="Normal 35 2 89 3 2" xfId="31718"/>
    <cellStyle name="Normal 35 2 89 4" xfId="31719"/>
    <cellStyle name="Normal 35 2 89 5" xfId="31720"/>
    <cellStyle name="Normal 35 2 89 6" xfId="31721"/>
    <cellStyle name="Normal 35 2 89 7" xfId="31722"/>
    <cellStyle name="Normal 35 2 9" xfId="31723"/>
    <cellStyle name="Normal 35 2 9 10" xfId="31724"/>
    <cellStyle name="Normal 35 2 9 10 2" xfId="31725"/>
    <cellStyle name="Normal 35 2 9 10 2 2" xfId="31726"/>
    <cellStyle name="Normal 35 2 9 10 2 2 2" xfId="31727"/>
    <cellStyle name="Normal 35 2 9 10 2 3" xfId="31728"/>
    <cellStyle name="Normal 35 2 9 10 3" xfId="31729"/>
    <cellStyle name="Normal 35 2 9 10 3 2" xfId="31730"/>
    <cellStyle name="Normal 35 2 9 10 4" xfId="31731"/>
    <cellStyle name="Normal 35 2 9 10 5" xfId="31732"/>
    <cellStyle name="Normal 35 2 9 10 6" xfId="31733"/>
    <cellStyle name="Normal 35 2 9 10 7" xfId="31734"/>
    <cellStyle name="Normal 35 2 9 11" xfId="31735"/>
    <cellStyle name="Normal 35 2 9 11 2" xfId="31736"/>
    <cellStyle name="Normal 35 2 9 11 2 2" xfId="31737"/>
    <cellStyle name="Normal 35 2 9 11 2 2 2" xfId="31738"/>
    <cellStyle name="Normal 35 2 9 11 2 3" xfId="31739"/>
    <cellStyle name="Normal 35 2 9 11 3" xfId="31740"/>
    <cellStyle name="Normal 35 2 9 11 3 2" xfId="31741"/>
    <cellStyle name="Normal 35 2 9 11 4" xfId="31742"/>
    <cellStyle name="Normal 35 2 9 11 5" xfId="31743"/>
    <cellStyle name="Normal 35 2 9 11 6" xfId="31744"/>
    <cellStyle name="Normal 35 2 9 11 7" xfId="31745"/>
    <cellStyle name="Normal 35 2 9 12" xfId="31746"/>
    <cellStyle name="Normal 35 2 9 12 2" xfId="31747"/>
    <cellStyle name="Normal 35 2 9 12 2 2" xfId="31748"/>
    <cellStyle name="Normal 35 2 9 12 2 2 2" xfId="31749"/>
    <cellStyle name="Normal 35 2 9 12 2 3" xfId="31750"/>
    <cellStyle name="Normal 35 2 9 12 3" xfId="31751"/>
    <cellStyle name="Normal 35 2 9 12 3 2" xfId="31752"/>
    <cellStyle name="Normal 35 2 9 12 4" xfId="31753"/>
    <cellStyle name="Normal 35 2 9 12 5" xfId="31754"/>
    <cellStyle name="Normal 35 2 9 12 6" xfId="31755"/>
    <cellStyle name="Normal 35 2 9 12 7" xfId="31756"/>
    <cellStyle name="Normal 35 2 9 13" xfId="31757"/>
    <cellStyle name="Normal 35 2 9 13 2" xfId="31758"/>
    <cellStyle name="Normal 35 2 9 13 2 2" xfId="31759"/>
    <cellStyle name="Normal 35 2 9 13 3" xfId="31760"/>
    <cellStyle name="Normal 35 2 9 14" xfId="31761"/>
    <cellStyle name="Normal 35 2 9 14 2" xfId="31762"/>
    <cellStyle name="Normal 35 2 9 15" xfId="31763"/>
    <cellStyle name="Normal 35 2 9 16" xfId="31764"/>
    <cellStyle name="Normal 35 2 9 17" xfId="31765"/>
    <cellStyle name="Normal 35 2 9 18" xfId="31766"/>
    <cellStyle name="Normal 35 2 9 2" xfId="31767"/>
    <cellStyle name="Normal 35 2 9 2 2" xfId="31768"/>
    <cellStyle name="Normal 35 2 9 2 2 2" xfId="31769"/>
    <cellStyle name="Normal 35 2 9 2 2 2 2" xfId="31770"/>
    <cellStyle name="Normal 35 2 9 2 2 3" xfId="31771"/>
    <cellStyle name="Normal 35 2 9 2 3" xfId="31772"/>
    <cellStyle name="Normal 35 2 9 2 3 2" xfId="31773"/>
    <cellStyle name="Normal 35 2 9 2 4" xfId="31774"/>
    <cellStyle name="Normal 35 2 9 2 5" xfId="31775"/>
    <cellStyle name="Normal 35 2 9 2 6" xfId="31776"/>
    <cellStyle name="Normal 35 2 9 2 7" xfId="31777"/>
    <cellStyle name="Normal 35 2 9 3" xfId="31778"/>
    <cellStyle name="Normal 35 2 9 3 2" xfId="31779"/>
    <cellStyle name="Normal 35 2 9 3 2 2" xfId="31780"/>
    <cellStyle name="Normal 35 2 9 3 2 2 2" xfId="31781"/>
    <cellStyle name="Normal 35 2 9 3 2 3" xfId="31782"/>
    <cellStyle name="Normal 35 2 9 3 3" xfId="31783"/>
    <cellStyle name="Normal 35 2 9 3 3 2" xfId="31784"/>
    <cellStyle name="Normal 35 2 9 3 4" xfId="31785"/>
    <cellStyle name="Normal 35 2 9 3 5" xfId="31786"/>
    <cellStyle name="Normal 35 2 9 3 6" xfId="31787"/>
    <cellStyle name="Normal 35 2 9 3 7" xfId="31788"/>
    <cellStyle name="Normal 35 2 9 4" xfId="31789"/>
    <cellStyle name="Normal 35 2 9 4 2" xfId="31790"/>
    <cellStyle name="Normal 35 2 9 4 2 2" xfId="31791"/>
    <cellStyle name="Normal 35 2 9 4 2 2 2" xfId="31792"/>
    <cellStyle name="Normal 35 2 9 4 2 3" xfId="31793"/>
    <cellStyle name="Normal 35 2 9 4 3" xfId="31794"/>
    <cellStyle name="Normal 35 2 9 4 3 2" xfId="31795"/>
    <cellStyle name="Normal 35 2 9 4 4" xfId="31796"/>
    <cellStyle name="Normal 35 2 9 4 5" xfId="31797"/>
    <cellStyle name="Normal 35 2 9 4 6" xfId="31798"/>
    <cellStyle name="Normal 35 2 9 4 7" xfId="31799"/>
    <cellStyle name="Normal 35 2 9 5" xfId="31800"/>
    <cellStyle name="Normal 35 2 9 5 2" xfId="31801"/>
    <cellStyle name="Normal 35 2 9 5 2 2" xfId="31802"/>
    <cellStyle name="Normal 35 2 9 5 2 2 2" xfId="31803"/>
    <cellStyle name="Normal 35 2 9 5 2 3" xfId="31804"/>
    <cellStyle name="Normal 35 2 9 5 3" xfId="31805"/>
    <cellStyle name="Normal 35 2 9 5 3 2" xfId="31806"/>
    <cellStyle name="Normal 35 2 9 5 4" xfId="31807"/>
    <cellStyle name="Normal 35 2 9 5 5" xfId="31808"/>
    <cellStyle name="Normal 35 2 9 5 6" xfId="31809"/>
    <cellStyle name="Normal 35 2 9 5 7" xfId="31810"/>
    <cellStyle name="Normal 35 2 9 6" xfId="31811"/>
    <cellStyle name="Normal 35 2 9 6 2" xfId="31812"/>
    <cellStyle name="Normal 35 2 9 6 2 2" xfId="31813"/>
    <cellStyle name="Normal 35 2 9 6 2 2 2" xfId="31814"/>
    <cellStyle name="Normal 35 2 9 6 2 3" xfId="31815"/>
    <cellStyle name="Normal 35 2 9 6 3" xfId="31816"/>
    <cellStyle name="Normal 35 2 9 6 3 2" xfId="31817"/>
    <cellStyle name="Normal 35 2 9 6 4" xfId="31818"/>
    <cellStyle name="Normal 35 2 9 6 5" xfId="31819"/>
    <cellStyle name="Normal 35 2 9 6 6" xfId="31820"/>
    <cellStyle name="Normal 35 2 9 6 7" xfId="31821"/>
    <cellStyle name="Normal 35 2 9 7" xfId="31822"/>
    <cellStyle name="Normal 35 2 9 7 2" xfId="31823"/>
    <cellStyle name="Normal 35 2 9 7 2 2" xfId="31824"/>
    <cellStyle name="Normal 35 2 9 7 2 2 2" xfId="31825"/>
    <cellStyle name="Normal 35 2 9 7 2 3" xfId="31826"/>
    <cellStyle name="Normal 35 2 9 7 3" xfId="31827"/>
    <cellStyle name="Normal 35 2 9 7 3 2" xfId="31828"/>
    <cellStyle name="Normal 35 2 9 7 4" xfId="31829"/>
    <cellStyle name="Normal 35 2 9 7 5" xfId="31830"/>
    <cellStyle name="Normal 35 2 9 7 6" xfId="31831"/>
    <cellStyle name="Normal 35 2 9 7 7" xfId="31832"/>
    <cellStyle name="Normal 35 2 9 8" xfId="31833"/>
    <cellStyle name="Normal 35 2 9 8 2" xfId="31834"/>
    <cellStyle name="Normal 35 2 9 8 2 2" xfId="31835"/>
    <cellStyle name="Normal 35 2 9 8 2 2 2" xfId="31836"/>
    <cellStyle name="Normal 35 2 9 8 2 3" xfId="31837"/>
    <cellStyle name="Normal 35 2 9 8 3" xfId="31838"/>
    <cellStyle name="Normal 35 2 9 8 3 2" xfId="31839"/>
    <cellStyle name="Normal 35 2 9 8 4" xfId="31840"/>
    <cellStyle name="Normal 35 2 9 8 5" xfId="31841"/>
    <cellStyle name="Normal 35 2 9 8 6" xfId="31842"/>
    <cellStyle name="Normal 35 2 9 8 7" xfId="31843"/>
    <cellStyle name="Normal 35 2 9 9" xfId="31844"/>
    <cellStyle name="Normal 35 2 9 9 2" xfId="31845"/>
    <cellStyle name="Normal 35 2 9 9 2 2" xfId="31846"/>
    <cellStyle name="Normal 35 2 9 9 2 2 2" xfId="31847"/>
    <cellStyle name="Normal 35 2 9 9 2 3" xfId="31848"/>
    <cellStyle name="Normal 35 2 9 9 3" xfId="31849"/>
    <cellStyle name="Normal 35 2 9 9 3 2" xfId="31850"/>
    <cellStyle name="Normal 35 2 9 9 4" xfId="31851"/>
    <cellStyle name="Normal 35 2 9 9 5" xfId="31852"/>
    <cellStyle name="Normal 35 2 9 9 6" xfId="31853"/>
    <cellStyle name="Normal 35 2 9 9 7" xfId="31854"/>
    <cellStyle name="Normal 35 2 90" xfId="31855"/>
    <cellStyle name="Normal 35 2 90 2" xfId="31856"/>
    <cellStyle name="Normal 35 2 90 2 2" xfId="31857"/>
    <cellStyle name="Normal 35 2 90 2 2 2" xfId="31858"/>
    <cellStyle name="Normal 35 2 90 2 3" xfId="31859"/>
    <cellStyle name="Normal 35 2 90 3" xfId="31860"/>
    <cellStyle name="Normal 35 2 90 3 2" xfId="31861"/>
    <cellStyle name="Normal 35 2 90 4" xfId="31862"/>
    <cellStyle name="Normal 35 2 90 5" xfId="31863"/>
    <cellStyle name="Normal 35 2 90 6" xfId="31864"/>
    <cellStyle name="Normal 35 2 90 7" xfId="31865"/>
    <cellStyle name="Normal 35 2 91" xfId="31866"/>
    <cellStyle name="Normal 35 2 91 2" xfId="31867"/>
    <cellStyle name="Normal 35 2 91 2 2" xfId="31868"/>
    <cellStyle name="Normal 35 2 91 2 2 2" xfId="31869"/>
    <cellStyle name="Normal 35 2 91 2 3" xfId="31870"/>
    <cellStyle name="Normal 35 2 91 3" xfId="31871"/>
    <cellStyle name="Normal 35 2 91 3 2" xfId="31872"/>
    <cellStyle name="Normal 35 2 91 4" xfId="31873"/>
    <cellStyle name="Normal 35 2 91 5" xfId="31874"/>
    <cellStyle name="Normal 35 2 91 6" xfId="31875"/>
    <cellStyle name="Normal 35 2 91 7" xfId="31876"/>
    <cellStyle name="Normal 35 2 92" xfId="31877"/>
    <cellStyle name="Normal 35 2 92 2" xfId="31878"/>
    <cellStyle name="Normal 35 2 92 2 2" xfId="31879"/>
    <cellStyle name="Normal 35 2 92 2 2 2" xfId="31880"/>
    <cellStyle name="Normal 35 2 92 2 3" xfId="31881"/>
    <cellStyle name="Normal 35 2 92 3" xfId="31882"/>
    <cellStyle name="Normal 35 2 92 3 2" xfId="31883"/>
    <cellStyle name="Normal 35 2 92 4" xfId="31884"/>
    <cellStyle name="Normal 35 2 92 5" xfId="31885"/>
    <cellStyle name="Normal 35 2 92 6" xfId="31886"/>
    <cellStyle name="Normal 35 2 92 7" xfId="31887"/>
    <cellStyle name="Normal 35 2 93" xfId="31888"/>
    <cellStyle name="Normal 35 2 93 2" xfId="31889"/>
    <cellStyle name="Normal 35 2 93 2 2" xfId="31890"/>
    <cellStyle name="Normal 35 2 93 2 2 2" xfId="31891"/>
    <cellStyle name="Normal 35 2 93 2 3" xfId="31892"/>
    <cellStyle name="Normal 35 2 93 3" xfId="31893"/>
    <cellStyle name="Normal 35 2 93 3 2" xfId="31894"/>
    <cellStyle name="Normal 35 2 93 4" xfId="31895"/>
    <cellStyle name="Normal 35 2 93 5" xfId="31896"/>
    <cellStyle name="Normal 35 2 93 6" xfId="31897"/>
    <cellStyle name="Normal 35 2 93 7" xfId="31898"/>
    <cellStyle name="Normal 35 2 94" xfId="31899"/>
    <cellStyle name="Normal 35 2 94 2" xfId="31900"/>
    <cellStyle name="Normal 35 2 94 2 2" xfId="31901"/>
    <cellStyle name="Normal 35 2 94 2 2 2" xfId="31902"/>
    <cellStyle name="Normal 35 2 94 2 3" xfId="31903"/>
    <cellStyle name="Normal 35 2 94 3" xfId="31904"/>
    <cellStyle name="Normal 35 2 94 3 2" xfId="31905"/>
    <cellStyle name="Normal 35 2 94 4" xfId="31906"/>
    <cellStyle name="Normal 35 2 94 5" xfId="31907"/>
    <cellStyle name="Normal 35 2 94 6" xfId="31908"/>
    <cellStyle name="Normal 35 2 94 7" xfId="31909"/>
    <cellStyle name="Normal 35 2 95" xfId="31910"/>
    <cellStyle name="Normal 35 2 95 2" xfId="31911"/>
    <cellStyle name="Normal 35 2 95 2 2" xfId="31912"/>
    <cellStyle name="Normal 35 2 95 2 2 2" xfId="31913"/>
    <cellStyle name="Normal 35 2 95 2 3" xfId="31914"/>
    <cellStyle name="Normal 35 2 95 3" xfId="31915"/>
    <cellStyle name="Normal 35 2 95 3 2" xfId="31916"/>
    <cellStyle name="Normal 35 2 95 4" xfId="31917"/>
    <cellStyle name="Normal 35 2 95 5" xfId="31918"/>
    <cellStyle name="Normal 35 2 95 6" xfId="31919"/>
    <cellStyle name="Normal 35 2 95 7" xfId="31920"/>
    <cellStyle name="Normal 35 2 96" xfId="31921"/>
    <cellStyle name="Normal 35 2 96 2" xfId="31922"/>
    <cellStyle name="Normal 35 2 96 2 2" xfId="31923"/>
    <cellStyle name="Normal 35 2 96 2 2 2" xfId="31924"/>
    <cellStyle name="Normal 35 2 96 2 3" xfId="31925"/>
    <cellStyle name="Normal 35 2 96 3" xfId="31926"/>
    <cellStyle name="Normal 35 2 96 3 2" xfId="31927"/>
    <cellStyle name="Normal 35 2 96 4" xfId="31928"/>
    <cellStyle name="Normal 35 2 96 5" xfId="31929"/>
    <cellStyle name="Normal 35 2 96 6" xfId="31930"/>
    <cellStyle name="Normal 35 2 96 7" xfId="31931"/>
    <cellStyle name="Normal 35 2 97" xfId="31932"/>
    <cellStyle name="Normal 35 2 97 2" xfId="31933"/>
    <cellStyle name="Normal 35 2 97 2 2" xfId="31934"/>
    <cellStyle name="Normal 35 2 97 2 2 2" xfId="31935"/>
    <cellStyle name="Normal 35 2 97 2 3" xfId="31936"/>
    <cellStyle name="Normal 35 2 97 3" xfId="31937"/>
    <cellStyle name="Normal 35 2 97 3 2" xfId="31938"/>
    <cellStyle name="Normal 35 2 97 4" xfId="31939"/>
    <cellStyle name="Normal 35 2 97 5" xfId="31940"/>
    <cellStyle name="Normal 35 2 97 6" xfId="31941"/>
    <cellStyle name="Normal 35 2 97 7" xfId="31942"/>
    <cellStyle name="Normal 35 2 98" xfId="31943"/>
    <cellStyle name="Normal 35 2 98 2" xfId="31944"/>
    <cellStyle name="Normal 35 2 99" xfId="31945"/>
    <cellStyle name="Normal 35 20" xfId="31946"/>
    <cellStyle name="Normal 35 20 2" xfId="31947"/>
    <cellStyle name="Normal 35 21" xfId="31948"/>
    <cellStyle name="Normal 35 3" xfId="31949"/>
    <cellStyle name="Normal 35 3 10" xfId="31950"/>
    <cellStyle name="Normal 35 3 10 10" xfId="31951"/>
    <cellStyle name="Normal 35 3 10 10 2" xfId="31952"/>
    <cellStyle name="Normal 35 3 10 10 2 2" xfId="31953"/>
    <cellStyle name="Normal 35 3 10 10 2 2 2" xfId="31954"/>
    <cellStyle name="Normal 35 3 10 10 2 3" xfId="31955"/>
    <cellStyle name="Normal 35 3 10 10 3" xfId="31956"/>
    <cellStyle name="Normal 35 3 10 10 3 2" xfId="31957"/>
    <cellStyle name="Normal 35 3 10 10 4" xfId="31958"/>
    <cellStyle name="Normal 35 3 10 10 5" xfId="31959"/>
    <cellStyle name="Normal 35 3 10 10 6" xfId="31960"/>
    <cellStyle name="Normal 35 3 10 10 7" xfId="31961"/>
    <cellStyle name="Normal 35 3 10 11" xfId="31962"/>
    <cellStyle name="Normal 35 3 10 11 2" xfId="31963"/>
    <cellStyle name="Normal 35 3 10 11 2 2" xfId="31964"/>
    <cellStyle name="Normal 35 3 10 11 2 2 2" xfId="31965"/>
    <cellStyle name="Normal 35 3 10 11 2 3" xfId="31966"/>
    <cellStyle name="Normal 35 3 10 11 3" xfId="31967"/>
    <cellStyle name="Normal 35 3 10 11 3 2" xfId="31968"/>
    <cellStyle name="Normal 35 3 10 11 4" xfId="31969"/>
    <cellStyle name="Normal 35 3 10 11 5" xfId="31970"/>
    <cellStyle name="Normal 35 3 10 11 6" xfId="31971"/>
    <cellStyle name="Normal 35 3 10 11 7" xfId="31972"/>
    <cellStyle name="Normal 35 3 10 12" xfId="31973"/>
    <cellStyle name="Normal 35 3 10 12 2" xfId="31974"/>
    <cellStyle name="Normal 35 3 10 12 2 2" xfId="31975"/>
    <cellStyle name="Normal 35 3 10 12 2 2 2" xfId="31976"/>
    <cellStyle name="Normal 35 3 10 12 2 3" xfId="31977"/>
    <cellStyle name="Normal 35 3 10 12 3" xfId="31978"/>
    <cellStyle name="Normal 35 3 10 12 3 2" xfId="31979"/>
    <cellStyle name="Normal 35 3 10 12 4" xfId="31980"/>
    <cellStyle name="Normal 35 3 10 12 5" xfId="31981"/>
    <cellStyle name="Normal 35 3 10 12 6" xfId="31982"/>
    <cellStyle name="Normal 35 3 10 12 7" xfId="31983"/>
    <cellStyle name="Normal 35 3 10 13" xfId="31984"/>
    <cellStyle name="Normal 35 3 10 13 2" xfId="31985"/>
    <cellStyle name="Normal 35 3 10 13 2 2" xfId="31986"/>
    <cellStyle name="Normal 35 3 10 13 3" xfId="31987"/>
    <cellStyle name="Normal 35 3 10 14" xfId="31988"/>
    <cellStyle name="Normal 35 3 10 14 2" xfId="31989"/>
    <cellStyle name="Normal 35 3 10 15" xfId="31990"/>
    <cellStyle name="Normal 35 3 10 16" xfId="31991"/>
    <cellStyle name="Normal 35 3 10 17" xfId="31992"/>
    <cellStyle name="Normal 35 3 10 18" xfId="31993"/>
    <cellStyle name="Normal 35 3 10 2" xfId="31994"/>
    <cellStyle name="Normal 35 3 10 2 2" xfId="31995"/>
    <cellStyle name="Normal 35 3 10 2 2 2" xfId="31996"/>
    <cellStyle name="Normal 35 3 10 2 2 2 2" xfId="31997"/>
    <cellStyle name="Normal 35 3 10 2 2 3" xfId="31998"/>
    <cellStyle name="Normal 35 3 10 2 3" xfId="31999"/>
    <cellStyle name="Normal 35 3 10 2 3 2" xfId="32000"/>
    <cellStyle name="Normal 35 3 10 2 4" xfId="32001"/>
    <cellStyle name="Normal 35 3 10 2 5" xfId="32002"/>
    <cellStyle name="Normal 35 3 10 2 6" xfId="32003"/>
    <cellStyle name="Normal 35 3 10 2 7" xfId="32004"/>
    <cellStyle name="Normal 35 3 10 3" xfId="32005"/>
    <cellStyle name="Normal 35 3 10 3 2" xfId="32006"/>
    <cellStyle name="Normal 35 3 10 3 2 2" xfId="32007"/>
    <cellStyle name="Normal 35 3 10 3 2 2 2" xfId="32008"/>
    <cellStyle name="Normal 35 3 10 3 2 3" xfId="32009"/>
    <cellStyle name="Normal 35 3 10 3 3" xfId="32010"/>
    <cellStyle name="Normal 35 3 10 3 3 2" xfId="32011"/>
    <cellStyle name="Normal 35 3 10 3 4" xfId="32012"/>
    <cellStyle name="Normal 35 3 10 3 5" xfId="32013"/>
    <cellStyle name="Normal 35 3 10 3 6" xfId="32014"/>
    <cellStyle name="Normal 35 3 10 3 7" xfId="32015"/>
    <cellStyle name="Normal 35 3 10 4" xfId="32016"/>
    <cellStyle name="Normal 35 3 10 4 2" xfId="32017"/>
    <cellStyle name="Normal 35 3 10 4 2 2" xfId="32018"/>
    <cellStyle name="Normal 35 3 10 4 2 2 2" xfId="32019"/>
    <cellStyle name="Normal 35 3 10 4 2 3" xfId="32020"/>
    <cellStyle name="Normal 35 3 10 4 3" xfId="32021"/>
    <cellStyle name="Normal 35 3 10 4 3 2" xfId="32022"/>
    <cellStyle name="Normal 35 3 10 4 4" xfId="32023"/>
    <cellStyle name="Normal 35 3 10 4 5" xfId="32024"/>
    <cellStyle name="Normal 35 3 10 4 6" xfId="32025"/>
    <cellStyle name="Normal 35 3 10 4 7" xfId="32026"/>
    <cellStyle name="Normal 35 3 10 5" xfId="32027"/>
    <cellStyle name="Normal 35 3 10 5 2" xfId="32028"/>
    <cellStyle name="Normal 35 3 10 5 2 2" xfId="32029"/>
    <cellStyle name="Normal 35 3 10 5 2 2 2" xfId="32030"/>
    <cellStyle name="Normal 35 3 10 5 2 3" xfId="32031"/>
    <cellStyle name="Normal 35 3 10 5 3" xfId="32032"/>
    <cellStyle name="Normal 35 3 10 5 3 2" xfId="32033"/>
    <cellStyle name="Normal 35 3 10 5 4" xfId="32034"/>
    <cellStyle name="Normal 35 3 10 5 5" xfId="32035"/>
    <cellStyle name="Normal 35 3 10 5 6" xfId="32036"/>
    <cellStyle name="Normal 35 3 10 5 7" xfId="32037"/>
    <cellStyle name="Normal 35 3 10 6" xfId="32038"/>
    <cellStyle name="Normal 35 3 10 6 2" xfId="32039"/>
    <cellStyle name="Normal 35 3 10 6 2 2" xfId="32040"/>
    <cellStyle name="Normal 35 3 10 6 2 2 2" xfId="32041"/>
    <cellStyle name="Normal 35 3 10 6 2 3" xfId="32042"/>
    <cellStyle name="Normal 35 3 10 6 3" xfId="32043"/>
    <cellStyle name="Normal 35 3 10 6 3 2" xfId="32044"/>
    <cellStyle name="Normal 35 3 10 6 4" xfId="32045"/>
    <cellStyle name="Normal 35 3 10 6 5" xfId="32046"/>
    <cellStyle name="Normal 35 3 10 6 6" xfId="32047"/>
    <cellStyle name="Normal 35 3 10 6 7" xfId="32048"/>
    <cellStyle name="Normal 35 3 10 7" xfId="32049"/>
    <cellStyle name="Normal 35 3 10 7 2" xfId="32050"/>
    <cellStyle name="Normal 35 3 10 7 2 2" xfId="32051"/>
    <cellStyle name="Normal 35 3 10 7 2 2 2" xfId="32052"/>
    <cellStyle name="Normal 35 3 10 7 2 3" xfId="32053"/>
    <cellStyle name="Normal 35 3 10 7 3" xfId="32054"/>
    <cellStyle name="Normal 35 3 10 7 3 2" xfId="32055"/>
    <cellStyle name="Normal 35 3 10 7 4" xfId="32056"/>
    <cellStyle name="Normal 35 3 10 7 5" xfId="32057"/>
    <cellStyle name="Normal 35 3 10 7 6" xfId="32058"/>
    <cellStyle name="Normal 35 3 10 7 7" xfId="32059"/>
    <cellStyle name="Normal 35 3 10 8" xfId="32060"/>
    <cellStyle name="Normal 35 3 10 8 2" xfId="32061"/>
    <cellStyle name="Normal 35 3 10 8 2 2" xfId="32062"/>
    <cellStyle name="Normal 35 3 10 8 2 2 2" xfId="32063"/>
    <cellStyle name="Normal 35 3 10 8 2 3" xfId="32064"/>
    <cellStyle name="Normal 35 3 10 8 3" xfId="32065"/>
    <cellStyle name="Normal 35 3 10 8 3 2" xfId="32066"/>
    <cellStyle name="Normal 35 3 10 8 4" xfId="32067"/>
    <cellStyle name="Normal 35 3 10 8 5" xfId="32068"/>
    <cellStyle name="Normal 35 3 10 8 6" xfId="32069"/>
    <cellStyle name="Normal 35 3 10 8 7" xfId="32070"/>
    <cellStyle name="Normal 35 3 10 9" xfId="32071"/>
    <cellStyle name="Normal 35 3 10 9 2" xfId="32072"/>
    <cellStyle name="Normal 35 3 10 9 2 2" xfId="32073"/>
    <cellStyle name="Normal 35 3 10 9 2 2 2" xfId="32074"/>
    <cellStyle name="Normal 35 3 10 9 2 3" xfId="32075"/>
    <cellStyle name="Normal 35 3 10 9 3" xfId="32076"/>
    <cellStyle name="Normal 35 3 10 9 3 2" xfId="32077"/>
    <cellStyle name="Normal 35 3 10 9 4" xfId="32078"/>
    <cellStyle name="Normal 35 3 10 9 5" xfId="32079"/>
    <cellStyle name="Normal 35 3 10 9 6" xfId="32080"/>
    <cellStyle name="Normal 35 3 10 9 7" xfId="32081"/>
    <cellStyle name="Normal 35 3 100" xfId="32082"/>
    <cellStyle name="Normal 35 3 101" xfId="32083"/>
    <cellStyle name="Normal 35 3 102" xfId="32084"/>
    <cellStyle name="Normal 35 3 103" xfId="32085"/>
    <cellStyle name="Normal 35 3 11" xfId="32086"/>
    <cellStyle name="Normal 35 3 11 10" xfId="32087"/>
    <cellStyle name="Normal 35 3 11 10 2" xfId="32088"/>
    <cellStyle name="Normal 35 3 11 10 2 2" xfId="32089"/>
    <cellStyle name="Normal 35 3 11 10 2 2 2" xfId="32090"/>
    <cellStyle name="Normal 35 3 11 10 2 3" xfId="32091"/>
    <cellStyle name="Normal 35 3 11 10 3" xfId="32092"/>
    <cellStyle name="Normal 35 3 11 10 3 2" xfId="32093"/>
    <cellStyle name="Normal 35 3 11 10 4" xfId="32094"/>
    <cellStyle name="Normal 35 3 11 10 5" xfId="32095"/>
    <cellStyle name="Normal 35 3 11 10 6" xfId="32096"/>
    <cellStyle name="Normal 35 3 11 10 7" xfId="32097"/>
    <cellStyle name="Normal 35 3 11 11" xfId="32098"/>
    <cellStyle name="Normal 35 3 11 11 2" xfId="32099"/>
    <cellStyle name="Normal 35 3 11 11 2 2" xfId="32100"/>
    <cellStyle name="Normal 35 3 11 11 2 2 2" xfId="32101"/>
    <cellStyle name="Normal 35 3 11 11 2 3" xfId="32102"/>
    <cellStyle name="Normal 35 3 11 11 3" xfId="32103"/>
    <cellStyle name="Normal 35 3 11 11 3 2" xfId="32104"/>
    <cellStyle name="Normal 35 3 11 11 4" xfId="32105"/>
    <cellStyle name="Normal 35 3 11 11 5" xfId="32106"/>
    <cellStyle name="Normal 35 3 11 11 6" xfId="32107"/>
    <cellStyle name="Normal 35 3 11 11 7" xfId="32108"/>
    <cellStyle name="Normal 35 3 11 12" xfId="32109"/>
    <cellStyle name="Normal 35 3 11 12 2" xfId="32110"/>
    <cellStyle name="Normal 35 3 11 12 2 2" xfId="32111"/>
    <cellStyle name="Normal 35 3 11 12 2 2 2" xfId="32112"/>
    <cellStyle name="Normal 35 3 11 12 2 3" xfId="32113"/>
    <cellStyle name="Normal 35 3 11 12 3" xfId="32114"/>
    <cellStyle name="Normal 35 3 11 12 3 2" xfId="32115"/>
    <cellStyle name="Normal 35 3 11 12 4" xfId="32116"/>
    <cellStyle name="Normal 35 3 11 12 5" xfId="32117"/>
    <cellStyle name="Normal 35 3 11 12 6" xfId="32118"/>
    <cellStyle name="Normal 35 3 11 12 7" xfId="32119"/>
    <cellStyle name="Normal 35 3 11 13" xfId="32120"/>
    <cellStyle name="Normal 35 3 11 13 2" xfId="32121"/>
    <cellStyle name="Normal 35 3 11 13 2 2" xfId="32122"/>
    <cellStyle name="Normal 35 3 11 13 3" xfId="32123"/>
    <cellStyle name="Normal 35 3 11 14" xfId="32124"/>
    <cellStyle name="Normal 35 3 11 14 2" xfId="32125"/>
    <cellStyle name="Normal 35 3 11 15" xfId="32126"/>
    <cellStyle name="Normal 35 3 11 16" xfId="32127"/>
    <cellStyle name="Normal 35 3 11 17" xfId="32128"/>
    <cellStyle name="Normal 35 3 11 18" xfId="32129"/>
    <cellStyle name="Normal 35 3 11 2" xfId="32130"/>
    <cellStyle name="Normal 35 3 11 2 2" xfId="32131"/>
    <cellStyle name="Normal 35 3 11 2 2 2" xfId="32132"/>
    <cellStyle name="Normal 35 3 11 2 2 2 2" xfId="32133"/>
    <cellStyle name="Normal 35 3 11 2 2 3" xfId="32134"/>
    <cellStyle name="Normal 35 3 11 2 3" xfId="32135"/>
    <cellStyle name="Normal 35 3 11 2 3 2" xfId="32136"/>
    <cellStyle name="Normal 35 3 11 2 4" xfId="32137"/>
    <cellStyle name="Normal 35 3 11 2 5" xfId="32138"/>
    <cellStyle name="Normal 35 3 11 2 6" xfId="32139"/>
    <cellStyle name="Normal 35 3 11 2 7" xfId="32140"/>
    <cellStyle name="Normal 35 3 11 3" xfId="32141"/>
    <cellStyle name="Normal 35 3 11 3 2" xfId="32142"/>
    <cellStyle name="Normal 35 3 11 3 2 2" xfId="32143"/>
    <cellStyle name="Normal 35 3 11 3 2 2 2" xfId="32144"/>
    <cellStyle name="Normal 35 3 11 3 2 3" xfId="32145"/>
    <cellStyle name="Normal 35 3 11 3 3" xfId="32146"/>
    <cellStyle name="Normal 35 3 11 3 3 2" xfId="32147"/>
    <cellStyle name="Normal 35 3 11 3 4" xfId="32148"/>
    <cellStyle name="Normal 35 3 11 3 5" xfId="32149"/>
    <cellStyle name="Normal 35 3 11 3 6" xfId="32150"/>
    <cellStyle name="Normal 35 3 11 3 7" xfId="32151"/>
    <cellStyle name="Normal 35 3 11 4" xfId="32152"/>
    <cellStyle name="Normal 35 3 11 4 2" xfId="32153"/>
    <cellStyle name="Normal 35 3 11 4 2 2" xfId="32154"/>
    <cellStyle name="Normal 35 3 11 4 2 2 2" xfId="32155"/>
    <cellStyle name="Normal 35 3 11 4 2 3" xfId="32156"/>
    <cellStyle name="Normal 35 3 11 4 3" xfId="32157"/>
    <cellStyle name="Normal 35 3 11 4 3 2" xfId="32158"/>
    <cellStyle name="Normal 35 3 11 4 4" xfId="32159"/>
    <cellStyle name="Normal 35 3 11 4 5" xfId="32160"/>
    <cellStyle name="Normal 35 3 11 4 6" xfId="32161"/>
    <cellStyle name="Normal 35 3 11 4 7" xfId="32162"/>
    <cellStyle name="Normal 35 3 11 5" xfId="32163"/>
    <cellStyle name="Normal 35 3 11 5 2" xfId="32164"/>
    <cellStyle name="Normal 35 3 11 5 2 2" xfId="32165"/>
    <cellStyle name="Normal 35 3 11 5 2 2 2" xfId="32166"/>
    <cellStyle name="Normal 35 3 11 5 2 3" xfId="32167"/>
    <cellStyle name="Normal 35 3 11 5 3" xfId="32168"/>
    <cellStyle name="Normal 35 3 11 5 3 2" xfId="32169"/>
    <cellStyle name="Normal 35 3 11 5 4" xfId="32170"/>
    <cellStyle name="Normal 35 3 11 5 5" xfId="32171"/>
    <cellStyle name="Normal 35 3 11 5 6" xfId="32172"/>
    <cellStyle name="Normal 35 3 11 5 7" xfId="32173"/>
    <cellStyle name="Normal 35 3 11 6" xfId="32174"/>
    <cellStyle name="Normal 35 3 11 6 2" xfId="32175"/>
    <cellStyle name="Normal 35 3 11 6 2 2" xfId="32176"/>
    <cellStyle name="Normal 35 3 11 6 2 2 2" xfId="32177"/>
    <cellStyle name="Normal 35 3 11 6 2 3" xfId="32178"/>
    <cellStyle name="Normal 35 3 11 6 3" xfId="32179"/>
    <cellStyle name="Normal 35 3 11 6 3 2" xfId="32180"/>
    <cellStyle name="Normal 35 3 11 6 4" xfId="32181"/>
    <cellStyle name="Normal 35 3 11 6 5" xfId="32182"/>
    <cellStyle name="Normal 35 3 11 6 6" xfId="32183"/>
    <cellStyle name="Normal 35 3 11 6 7" xfId="32184"/>
    <cellStyle name="Normal 35 3 11 7" xfId="32185"/>
    <cellStyle name="Normal 35 3 11 7 2" xfId="32186"/>
    <cellStyle name="Normal 35 3 11 7 2 2" xfId="32187"/>
    <cellStyle name="Normal 35 3 11 7 2 2 2" xfId="32188"/>
    <cellStyle name="Normal 35 3 11 7 2 3" xfId="32189"/>
    <cellStyle name="Normal 35 3 11 7 3" xfId="32190"/>
    <cellStyle name="Normal 35 3 11 7 3 2" xfId="32191"/>
    <cellStyle name="Normal 35 3 11 7 4" xfId="32192"/>
    <cellStyle name="Normal 35 3 11 7 5" xfId="32193"/>
    <cellStyle name="Normal 35 3 11 7 6" xfId="32194"/>
    <cellStyle name="Normal 35 3 11 7 7" xfId="32195"/>
    <cellStyle name="Normal 35 3 11 8" xfId="32196"/>
    <cellStyle name="Normal 35 3 11 8 2" xfId="32197"/>
    <cellStyle name="Normal 35 3 11 8 2 2" xfId="32198"/>
    <cellStyle name="Normal 35 3 11 8 2 2 2" xfId="32199"/>
    <cellStyle name="Normal 35 3 11 8 2 3" xfId="32200"/>
    <cellStyle name="Normal 35 3 11 8 3" xfId="32201"/>
    <cellStyle name="Normal 35 3 11 8 3 2" xfId="32202"/>
    <cellStyle name="Normal 35 3 11 8 4" xfId="32203"/>
    <cellStyle name="Normal 35 3 11 8 5" xfId="32204"/>
    <cellStyle name="Normal 35 3 11 8 6" xfId="32205"/>
    <cellStyle name="Normal 35 3 11 8 7" xfId="32206"/>
    <cellStyle name="Normal 35 3 11 9" xfId="32207"/>
    <cellStyle name="Normal 35 3 11 9 2" xfId="32208"/>
    <cellStyle name="Normal 35 3 11 9 2 2" xfId="32209"/>
    <cellStyle name="Normal 35 3 11 9 2 2 2" xfId="32210"/>
    <cellStyle name="Normal 35 3 11 9 2 3" xfId="32211"/>
    <cellStyle name="Normal 35 3 11 9 3" xfId="32212"/>
    <cellStyle name="Normal 35 3 11 9 3 2" xfId="32213"/>
    <cellStyle name="Normal 35 3 11 9 4" xfId="32214"/>
    <cellStyle name="Normal 35 3 11 9 5" xfId="32215"/>
    <cellStyle name="Normal 35 3 11 9 6" xfId="32216"/>
    <cellStyle name="Normal 35 3 11 9 7" xfId="32217"/>
    <cellStyle name="Normal 35 3 12" xfId="32218"/>
    <cellStyle name="Normal 35 3 12 2" xfId="32219"/>
    <cellStyle name="Normal 35 3 12 2 2" xfId="32220"/>
    <cellStyle name="Normal 35 3 12 2 2 2" xfId="32221"/>
    <cellStyle name="Normal 35 3 12 2 3" xfId="32222"/>
    <cellStyle name="Normal 35 3 12 3" xfId="32223"/>
    <cellStyle name="Normal 35 3 12 3 2" xfId="32224"/>
    <cellStyle name="Normal 35 3 12 4" xfId="32225"/>
    <cellStyle name="Normal 35 3 12 5" xfId="32226"/>
    <cellStyle name="Normal 35 3 12 6" xfId="32227"/>
    <cellStyle name="Normal 35 3 12 7" xfId="32228"/>
    <cellStyle name="Normal 35 3 13" xfId="32229"/>
    <cellStyle name="Normal 35 3 13 2" xfId="32230"/>
    <cellStyle name="Normal 35 3 13 2 2" xfId="32231"/>
    <cellStyle name="Normal 35 3 13 2 2 2" xfId="32232"/>
    <cellStyle name="Normal 35 3 13 2 3" xfId="32233"/>
    <cellStyle name="Normal 35 3 13 3" xfId="32234"/>
    <cellStyle name="Normal 35 3 13 3 2" xfId="32235"/>
    <cellStyle name="Normal 35 3 13 4" xfId="32236"/>
    <cellStyle name="Normal 35 3 13 5" xfId="32237"/>
    <cellStyle name="Normal 35 3 13 6" xfId="32238"/>
    <cellStyle name="Normal 35 3 13 7" xfId="32239"/>
    <cellStyle name="Normal 35 3 14" xfId="32240"/>
    <cellStyle name="Normal 35 3 14 2" xfId="32241"/>
    <cellStyle name="Normal 35 3 14 2 2" xfId="32242"/>
    <cellStyle name="Normal 35 3 14 2 2 2" xfId="32243"/>
    <cellStyle name="Normal 35 3 14 2 3" xfId="32244"/>
    <cellStyle name="Normal 35 3 14 3" xfId="32245"/>
    <cellStyle name="Normal 35 3 14 3 2" xfId="32246"/>
    <cellStyle name="Normal 35 3 14 4" xfId="32247"/>
    <cellStyle name="Normal 35 3 14 5" xfId="32248"/>
    <cellStyle name="Normal 35 3 14 6" xfId="32249"/>
    <cellStyle name="Normal 35 3 14 7" xfId="32250"/>
    <cellStyle name="Normal 35 3 15" xfId="32251"/>
    <cellStyle name="Normal 35 3 15 2" xfId="32252"/>
    <cellStyle name="Normal 35 3 15 2 2" xfId="32253"/>
    <cellStyle name="Normal 35 3 15 2 2 2" xfId="32254"/>
    <cellStyle name="Normal 35 3 15 2 3" xfId="32255"/>
    <cellStyle name="Normal 35 3 15 3" xfId="32256"/>
    <cellStyle name="Normal 35 3 15 3 2" xfId="32257"/>
    <cellStyle name="Normal 35 3 15 4" xfId="32258"/>
    <cellStyle name="Normal 35 3 15 5" xfId="32259"/>
    <cellStyle name="Normal 35 3 15 6" xfId="32260"/>
    <cellStyle name="Normal 35 3 15 7" xfId="32261"/>
    <cellStyle name="Normal 35 3 16" xfId="32262"/>
    <cellStyle name="Normal 35 3 16 2" xfId="32263"/>
    <cellStyle name="Normal 35 3 16 2 2" xfId="32264"/>
    <cellStyle name="Normal 35 3 16 2 2 2" xfId="32265"/>
    <cellStyle name="Normal 35 3 16 2 3" xfId="32266"/>
    <cellStyle name="Normal 35 3 16 3" xfId="32267"/>
    <cellStyle name="Normal 35 3 16 3 2" xfId="32268"/>
    <cellStyle name="Normal 35 3 16 4" xfId="32269"/>
    <cellStyle name="Normal 35 3 16 5" xfId="32270"/>
    <cellStyle name="Normal 35 3 16 6" xfId="32271"/>
    <cellStyle name="Normal 35 3 16 7" xfId="32272"/>
    <cellStyle name="Normal 35 3 17" xfId="32273"/>
    <cellStyle name="Normal 35 3 17 2" xfId="32274"/>
    <cellStyle name="Normal 35 3 17 2 2" xfId="32275"/>
    <cellStyle name="Normal 35 3 17 2 2 2" xfId="32276"/>
    <cellStyle name="Normal 35 3 17 2 3" xfId="32277"/>
    <cellStyle name="Normal 35 3 17 3" xfId="32278"/>
    <cellStyle name="Normal 35 3 17 3 2" xfId="32279"/>
    <cellStyle name="Normal 35 3 17 4" xfId="32280"/>
    <cellStyle name="Normal 35 3 17 5" xfId="32281"/>
    <cellStyle name="Normal 35 3 17 6" xfId="32282"/>
    <cellStyle name="Normal 35 3 17 7" xfId="32283"/>
    <cellStyle name="Normal 35 3 18" xfId="32284"/>
    <cellStyle name="Normal 35 3 18 2" xfId="32285"/>
    <cellStyle name="Normal 35 3 18 2 2" xfId="32286"/>
    <cellStyle name="Normal 35 3 18 2 2 2" xfId="32287"/>
    <cellStyle name="Normal 35 3 18 2 3" xfId="32288"/>
    <cellStyle name="Normal 35 3 18 3" xfId="32289"/>
    <cellStyle name="Normal 35 3 18 3 2" xfId="32290"/>
    <cellStyle name="Normal 35 3 18 4" xfId="32291"/>
    <cellStyle name="Normal 35 3 18 5" xfId="32292"/>
    <cellStyle name="Normal 35 3 18 6" xfId="32293"/>
    <cellStyle name="Normal 35 3 18 7" xfId="32294"/>
    <cellStyle name="Normal 35 3 19" xfId="32295"/>
    <cellStyle name="Normal 35 3 19 2" xfId="32296"/>
    <cellStyle name="Normal 35 3 19 2 2" xfId="32297"/>
    <cellStyle name="Normal 35 3 19 2 2 2" xfId="32298"/>
    <cellStyle name="Normal 35 3 19 2 3" xfId="32299"/>
    <cellStyle name="Normal 35 3 19 3" xfId="32300"/>
    <cellStyle name="Normal 35 3 19 3 2" xfId="32301"/>
    <cellStyle name="Normal 35 3 19 4" xfId="32302"/>
    <cellStyle name="Normal 35 3 19 5" xfId="32303"/>
    <cellStyle name="Normal 35 3 19 6" xfId="32304"/>
    <cellStyle name="Normal 35 3 19 7" xfId="32305"/>
    <cellStyle name="Normal 35 3 2" xfId="32306"/>
    <cellStyle name="Normal 35 3 2 10" xfId="32307"/>
    <cellStyle name="Normal 35 3 2 11" xfId="32308"/>
    <cellStyle name="Normal 35 3 2 12" xfId="32309"/>
    <cellStyle name="Normal 35 3 2 2" xfId="32310"/>
    <cellStyle name="Normal 35 3 2 2 2" xfId="32311"/>
    <cellStyle name="Normal 35 3 2 2 3" xfId="32312"/>
    <cellStyle name="Normal 35 3 2 2 3 2" xfId="32313"/>
    <cellStyle name="Normal 35 3 2 2 3 2 2" xfId="32314"/>
    <cellStyle name="Normal 35 3 2 2 3 3" xfId="32315"/>
    <cellStyle name="Normal 35 3 2 2 4" xfId="32316"/>
    <cellStyle name="Normal 35 3 2 2 4 2" xfId="32317"/>
    <cellStyle name="Normal 35 3 2 2 5" xfId="32318"/>
    <cellStyle name="Normal 35 3 2 2 6" xfId="32319"/>
    <cellStyle name="Normal 35 3 2 2 7" xfId="32320"/>
    <cellStyle name="Normal 35 3 2 2 8" xfId="32321"/>
    <cellStyle name="Normal 35 3 2 3" xfId="32322"/>
    <cellStyle name="Normal 35 3 2 4" xfId="32323"/>
    <cellStyle name="Normal 35 3 2 5" xfId="32324"/>
    <cellStyle name="Normal 35 3 2 6" xfId="32325"/>
    <cellStyle name="Normal 35 3 2 7" xfId="32326"/>
    <cellStyle name="Normal 35 3 2 8" xfId="32327"/>
    <cellStyle name="Normal 35 3 2 9" xfId="32328"/>
    <cellStyle name="Normal 35 3 20" xfId="32329"/>
    <cellStyle name="Normal 35 3 20 2" xfId="32330"/>
    <cellStyle name="Normal 35 3 20 2 2" xfId="32331"/>
    <cellStyle name="Normal 35 3 20 2 2 2" xfId="32332"/>
    <cellStyle name="Normal 35 3 20 2 3" xfId="32333"/>
    <cellStyle name="Normal 35 3 20 3" xfId="32334"/>
    <cellStyle name="Normal 35 3 20 3 2" xfId="32335"/>
    <cellStyle name="Normal 35 3 20 4" xfId="32336"/>
    <cellStyle name="Normal 35 3 20 5" xfId="32337"/>
    <cellStyle name="Normal 35 3 20 6" xfId="32338"/>
    <cellStyle name="Normal 35 3 20 7" xfId="32339"/>
    <cellStyle name="Normal 35 3 21" xfId="32340"/>
    <cellStyle name="Normal 35 3 21 2" xfId="32341"/>
    <cellStyle name="Normal 35 3 21 2 2" xfId="32342"/>
    <cellStyle name="Normal 35 3 21 2 2 2" xfId="32343"/>
    <cellStyle name="Normal 35 3 21 2 3" xfId="32344"/>
    <cellStyle name="Normal 35 3 21 3" xfId="32345"/>
    <cellStyle name="Normal 35 3 21 3 2" xfId="32346"/>
    <cellStyle name="Normal 35 3 21 4" xfId="32347"/>
    <cellStyle name="Normal 35 3 21 5" xfId="32348"/>
    <cellStyle name="Normal 35 3 21 6" xfId="32349"/>
    <cellStyle name="Normal 35 3 21 7" xfId="32350"/>
    <cellStyle name="Normal 35 3 22" xfId="32351"/>
    <cellStyle name="Normal 35 3 22 2" xfId="32352"/>
    <cellStyle name="Normal 35 3 22 2 2" xfId="32353"/>
    <cellStyle name="Normal 35 3 22 2 2 2" xfId="32354"/>
    <cellStyle name="Normal 35 3 22 2 3" xfId="32355"/>
    <cellStyle name="Normal 35 3 22 3" xfId="32356"/>
    <cellStyle name="Normal 35 3 22 3 2" xfId="32357"/>
    <cellStyle name="Normal 35 3 22 4" xfId="32358"/>
    <cellStyle name="Normal 35 3 22 5" xfId="32359"/>
    <cellStyle name="Normal 35 3 22 6" xfId="32360"/>
    <cellStyle name="Normal 35 3 22 7" xfId="32361"/>
    <cellStyle name="Normal 35 3 23" xfId="32362"/>
    <cellStyle name="Normal 35 3 23 2" xfId="32363"/>
    <cellStyle name="Normal 35 3 23 2 2" xfId="32364"/>
    <cellStyle name="Normal 35 3 23 2 2 2" xfId="32365"/>
    <cellStyle name="Normal 35 3 23 2 3" xfId="32366"/>
    <cellStyle name="Normal 35 3 23 3" xfId="32367"/>
    <cellStyle name="Normal 35 3 23 3 2" xfId="32368"/>
    <cellStyle name="Normal 35 3 23 4" xfId="32369"/>
    <cellStyle name="Normal 35 3 23 5" xfId="32370"/>
    <cellStyle name="Normal 35 3 23 6" xfId="32371"/>
    <cellStyle name="Normal 35 3 23 7" xfId="32372"/>
    <cellStyle name="Normal 35 3 24" xfId="32373"/>
    <cellStyle name="Normal 35 3 24 2" xfId="32374"/>
    <cellStyle name="Normal 35 3 24 2 2" xfId="32375"/>
    <cellStyle name="Normal 35 3 24 2 2 2" xfId="32376"/>
    <cellStyle name="Normal 35 3 24 2 3" xfId="32377"/>
    <cellStyle name="Normal 35 3 24 3" xfId="32378"/>
    <cellStyle name="Normal 35 3 24 3 2" xfId="32379"/>
    <cellStyle name="Normal 35 3 24 4" xfId="32380"/>
    <cellStyle name="Normal 35 3 24 5" xfId="32381"/>
    <cellStyle name="Normal 35 3 24 6" xfId="32382"/>
    <cellStyle name="Normal 35 3 24 7" xfId="32383"/>
    <cellStyle name="Normal 35 3 25" xfId="32384"/>
    <cellStyle name="Normal 35 3 25 2" xfId="32385"/>
    <cellStyle name="Normal 35 3 25 2 2" xfId="32386"/>
    <cellStyle name="Normal 35 3 25 2 2 2" xfId="32387"/>
    <cellStyle name="Normal 35 3 25 2 3" xfId="32388"/>
    <cellStyle name="Normal 35 3 25 3" xfId="32389"/>
    <cellStyle name="Normal 35 3 25 3 2" xfId="32390"/>
    <cellStyle name="Normal 35 3 25 4" xfId="32391"/>
    <cellStyle name="Normal 35 3 25 5" xfId="32392"/>
    <cellStyle name="Normal 35 3 25 6" xfId="32393"/>
    <cellStyle name="Normal 35 3 25 7" xfId="32394"/>
    <cellStyle name="Normal 35 3 26" xfId="32395"/>
    <cellStyle name="Normal 35 3 26 2" xfId="32396"/>
    <cellStyle name="Normal 35 3 26 2 2" xfId="32397"/>
    <cellStyle name="Normal 35 3 26 2 2 2" xfId="32398"/>
    <cellStyle name="Normal 35 3 26 2 3" xfId="32399"/>
    <cellStyle name="Normal 35 3 26 3" xfId="32400"/>
    <cellStyle name="Normal 35 3 26 3 2" xfId="32401"/>
    <cellStyle name="Normal 35 3 26 4" xfId="32402"/>
    <cellStyle name="Normal 35 3 26 5" xfId="32403"/>
    <cellStyle name="Normal 35 3 26 6" xfId="32404"/>
    <cellStyle name="Normal 35 3 26 7" xfId="32405"/>
    <cellStyle name="Normal 35 3 27" xfId="32406"/>
    <cellStyle name="Normal 35 3 27 2" xfId="32407"/>
    <cellStyle name="Normal 35 3 27 2 2" xfId="32408"/>
    <cellStyle name="Normal 35 3 27 2 2 2" xfId="32409"/>
    <cellStyle name="Normal 35 3 27 2 3" xfId="32410"/>
    <cellStyle name="Normal 35 3 27 3" xfId="32411"/>
    <cellStyle name="Normal 35 3 27 3 2" xfId="32412"/>
    <cellStyle name="Normal 35 3 27 4" xfId="32413"/>
    <cellStyle name="Normal 35 3 27 5" xfId="32414"/>
    <cellStyle name="Normal 35 3 27 6" xfId="32415"/>
    <cellStyle name="Normal 35 3 27 7" xfId="32416"/>
    <cellStyle name="Normal 35 3 28" xfId="32417"/>
    <cellStyle name="Normal 35 3 28 2" xfId="32418"/>
    <cellStyle name="Normal 35 3 28 2 2" xfId="32419"/>
    <cellStyle name="Normal 35 3 28 2 2 2" xfId="32420"/>
    <cellStyle name="Normal 35 3 28 2 3" xfId="32421"/>
    <cellStyle name="Normal 35 3 28 3" xfId="32422"/>
    <cellStyle name="Normal 35 3 28 3 2" xfId="32423"/>
    <cellStyle name="Normal 35 3 28 4" xfId="32424"/>
    <cellStyle name="Normal 35 3 28 5" xfId="32425"/>
    <cellStyle name="Normal 35 3 28 6" xfId="32426"/>
    <cellStyle name="Normal 35 3 28 7" xfId="32427"/>
    <cellStyle name="Normal 35 3 29" xfId="32428"/>
    <cellStyle name="Normal 35 3 29 2" xfId="32429"/>
    <cellStyle name="Normal 35 3 29 2 2" xfId="32430"/>
    <cellStyle name="Normal 35 3 29 2 2 2" xfId="32431"/>
    <cellStyle name="Normal 35 3 29 2 3" xfId="32432"/>
    <cellStyle name="Normal 35 3 29 3" xfId="32433"/>
    <cellStyle name="Normal 35 3 29 3 2" xfId="32434"/>
    <cellStyle name="Normal 35 3 29 4" xfId="32435"/>
    <cellStyle name="Normal 35 3 29 5" xfId="32436"/>
    <cellStyle name="Normal 35 3 29 6" xfId="32437"/>
    <cellStyle name="Normal 35 3 29 7" xfId="32438"/>
    <cellStyle name="Normal 35 3 3" xfId="32439"/>
    <cellStyle name="Normal 35 3 3 10" xfId="32440"/>
    <cellStyle name="Normal 35 3 3 11" xfId="32441"/>
    <cellStyle name="Normal 35 3 3 12" xfId="32442"/>
    <cellStyle name="Normal 35 3 3 2" xfId="32443"/>
    <cellStyle name="Normal 35 3 3 2 2" xfId="32444"/>
    <cellStyle name="Normal 35 3 3 2 3" xfId="32445"/>
    <cellStyle name="Normal 35 3 3 2 3 2" xfId="32446"/>
    <cellStyle name="Normal 35 3 3 2 3 2 2" xfId="32447"/>
    <cellStyle name="Normal 35 3 3 2 3 3" xfId="32448"/>
    <cellStyle name="Normal 35 3 3 2 4" xfId="32449"/>
    <cellStyle name="Normal 35 3 3 2 4 2" xfId="32450"/>
    <cellStyle name="Normal 35 3 3 2 5" xfId="32451"/>
    <cellStyle name="Normal 35 3 3 2 6" xfId="32452"/>
    <cellStyle name="Normal 35 3 3 2 7" xfId="32453"/>
    <cellStyle name="Normal 35 3 3 2 8" xfId="32454"/>
    <cellStyle name="Normal 35 3 3 3" xfId="32455"/>
    <cellStyle name="Normal 35 3 3 4" xfId="32456"/>
    <cellStyle name="Normal 35 3 3 5" xfId="32457"/>
    <cellStyle name="Normal 35 3 3 6" xfId="32458"/>
    <cellStyle name="Normal 35 3 3 7" xfId="32459"/>
    <cellStyle name="Normal 35 3 3 8" xfId="32460"/>
    <cellStyle name="Normal 35 3 3 9" xfId="32461"/>
    <cellStyle name="Normal 35 3 30" xfId="32462"/>
    <cellStyle name="Normal 35 3 30 2" xfId="32463"/>
    <cellStyle name="Normal 35 3 30 2 2" xfId="32464"/>
    <cellStyle name="Normal 35 3 30 2 2 2" xfId="32465"/>
    <cellStyle name="Normal 35 3 30 2 3" xfId="32466"/>
    <cellStyle name="Normal 35 3 30 3" xfId="32467"/>
    <cellStyle name="Normal 35 3 30 3 2" xfId="32468"/>
    <cellStyle name="Normal 35 3 30 4" xfId="32469"/>
    <cellStyle name="Normal 35 3 30 5" xfId="32470"/>
    <cellStyle name="Normal 35 3 30 6" xfId="32471"/>
    <cellStyle name="Normal 35 3 30 7" xfId="32472"/>
    <cellStyle name="Normal 35 3 31" xfId="32473"/>
    <cellStyle name="Normal 35 3 31 2" xfId="32474"/>
    <cellStyle name="Normal 35 3 31 2 2" xfId="32475"/>
    <cellStyle name="Normal 35 3 31 2 2 2" xfId="32476"/>
    <cellStyle name="Normal 35 3 31 2 3" xfId="32477"/>
    <cellStyle name="Normal 35 3 31 3" xfId="32478"/>
    <cellStyle name="Normal 35 3 31 3 2" xfId="32479"/>
    <cellStyle name="Normal 35 3 31 4" xfId="32480"/>
    <cellStyle name="Normal 35 3 31 5" xfId="32481"/>
    <cellStyle name="Normal 35 3 31 6" xfId="32482"/>
    <cellStyle name="Normal 35 3 31 7" xfId="32483"/>
    <cellStyle name="Normal 35 3 32" xfId="32484"/>
    <cellStyle name="Normal 35 3 32 2" xfId="32485"/>
    <cellStyle name="Normal 35 3 32 2 2" xfId="32486"/>
    <cellStyle name="Normal 35 3 32 2 2 2" xfId="32487"/>
    <cellStyle name="Normal 35 3 32 2 3" xfId="32488"/>
    <cellStyle name="Normal 35 3 32 3" xfId="32489"/>
    <cellStyle name="Normal 35 3 32 3 2" xfId="32490"/>
    <cellStyle name="Normal 35 3 32 4" xfId="32491"/>
    <cellStyle name="Normal 35 3 32 5" xfId="32492"/>
    <cellStyle name="Normal 35 3 32 6" xfId="32493"/>
    <cellStyle name="Normal 35 3 32 7" xfId="32494"/>
    <cellStyle name="Normal 35 3 33" xfId="32495"/>
    <cellStyle name="Normal 35 3 33 2" xfId="32496"/>
    <cellStyle name="Normal 35 3 33 2 2" xfId="32497"/>
    <cellStyle name="Normal 35 3 33 2 2 2" xfId="32498"/>
    <cellStyle name="Normal 35 3 33 2 3" xfId="32499"/>
    <cellStyle name="Normal 35 3 33 3" xfId="32500"/>
    <cellStyle name="Normal 35 3 33 3 2" xfId="32501"/>
    <cellStyle name="Normal 35 3 33 4" xfId="32502"/>
    <cellStyle name="Normal 35 3 33 5" xfId="32503"/>
    <cellStyle name="Normal 35 3 33 6" xfId="32504"/>
    <cellStyle name="Normal 35 3 33 7" xfId="32505"/>
    <cellStyle name="Normal 35 3 34" xfId="32506"/>
    <cellStyle name="Normal 35 3 34 2" xfId="32507"/>
    <cellStyle name="Normal 35 3 34 2 2" xfId="32508"/>
    <cellStyle name="Normal 35 3 34 2 2 2" xfId="32509"/>
    <cellStyle name="Normal 35 3 34 2 3" xfId="32510"/>
    <cellStyle name="Normal 35 3 34 3" xfId="32511"/>
    <cellStyle name="Normal 35 3 34 3 2" xfId="32512"/>
    <cellStyle name="Normal 35 3 34 4" xfId="32513"/>
    <cellStyle name="Normal 35 3 34 5" xfId="32514"/>
    <cellStyle name="Normal 35 3 34 6" xfId="32515"/>
    <cellStyle name="Normal 35 3 34 7" xfId="32516"/>
    <cellStyle name="Normal 35 3 35" xfId="32517"/>
    <cellStyle name="Normal 35 3 35 2" xfId="32518"/>
    <cellStyle name="Normal 35 3 35 2 2" xfId="32519"/>
    <cellStyle name="Normal 35 3 35 2 2 2" xfId="32520"/>
    <cellStyle name="Normal 35 3 35 2 3" xfId="32521"/>
    <cellStyle name="Normal 35 3 35 3" xfId="32522"/>
    <cellStyle name="Normal 35 3 35 3 2" xfId="32523"/>
    <cellStyle name="Normal 35 3 35 4" xfId="32524"/>
    <cellStyle name="Normal 35 3 35 5" xfId="32525"/>
    <cellStyle name="Normal 35 3 35 6" xfId="32526"/>
    <cellStyle name="Normal 35 3 35 7" xfId="32527"/>
    <cellStyle name="Normal 35 3 36" xfId="32528"/>
    <cellStyle name="Normal 35 3 36 2" xfId="32529"/>
    <cellStyle name="Normal 35 3 36 2 2" xfId="32530"/>
    <cellStyle name="Normal 35 3 36 2 2 2" xfId="32531"/>
    <cellStyle name="Normal 35 3 36 2 3" xfId="32532"/>
    <cellStyle name="Normal 35 3 36 3" xfId="32533"/>
    <cellStyle name="Normal 35 3 36 3 2" xfId="32534"/>
    <cellStyle name="Normal 35 3 36 4" xfId="32535"/>
    <cellStyle name="Normal 35 3 36 5" xfId="32536"/>
    <cellStyle name="Normal 35 3 36 6" xfId="32537"/>
    <cellStyle name="Normal 35 3 36 7" xfId="32538"/>
    <cellStyle name="Normal 35 3 37" xfId="32539"/>
    <cellStyle name="Normal 35 3 37 2" xfId="32540"/>
    <cellStyle name="Normal 35 3 37 2 2" xfId="32541"/>
    <cellStyle name="Normal 35 3 37 2 2 2" xfId="32542"/>
    <cellStyle name="Normal 35 3 37 2 3" xfId="32543"/>
    <cellStyle name="Normal 35 3 37 3" xfId="32544"/>
    <cellStyle name="Normal 35 3 37 3 2" xfId="32545"/>
    <cellStyle name="Normal 35 3 37 4" xfId="32546"/>
    <cellStyle name="Normal 35 3 37 5" xfId="32547"/>
    <cellStyle name="Normal 35 3 37 6" xfId="32548"/>
    <cellStyle name="Normal 35 3 37 7" xfId="32549"/>
    <cellStyle name="Normal 35 3 38" xfId="32550"/>
    <cellStyle name="Normal 35 3 38 2" xfId="32551"/>
    <cellStyle name="Normal 35 3 38 2 2" xfId="32552"/>
    <cellStyle name="Normal 35 3 38 2 2 2" xfId="32553"/>
    <cellStyle name="Normal 35 3 38 2 3" xfId="32554"/>
    <cellStyle name="Normal 35 3 38 3" xfId="32555"/>
    <cellStyle name="Normal 35 3 38 3 2" xfId="32556"/>
    <cellStyle name="Normal 35 3 38 4" xfId="32557"/>
    <cellStyle name="Normal 35 3 38 5" xfId="32558"/>
    <cellStyle name="Normal 35 3 38 6" xfId="32559"/>
    <cellStyle name="Normal 35 3 38 7" xfId="32560"/>
    <cellStyle name="Normal 35 3 39" xfId="32561"/>
    <cellStyle name="Normal 35 3 39 2" xfId="32562"/>
    <cellStyle name="Normal 35 3 39 2 2" xfId="32563"/>
    <cellStyle name="Normal 35 3 39 2 2 2" xfId="32564"/>
    <cellStyle name="Normal 35 3 39 2 3" xfId="32565"/>
    <cellStyle name="Normal 35 3 39 3" xfId="32566"/>
    <cellStyle name="Normal 35 3 39 3 2" xfId="32567"/>
    <cellStyle name="Normal 35 3 39 4" xfId="32568"/>
    <cellStyle name="Normal 35 3 39 5" xfId="32569"/>
    <cellStyle name="Normal 35 3 39 6" xfId="32570"/>
    <cellStyle name="Normal 35 3 39 7" xfId="32571"/>
    <cellStyle name="Normal 35 3 4" xfId="32572"/>
    <cellStyle name="Normal 35 3 4 10" xfId="32573"/>
    <cellStyle name="Normal 35 3 4 10 2" xfId="32574"/>
    <cellStyle name="Normal 35 3 4 10 2 2" xfId="32575"/>
    <cellStyle name="Normal 35 3 4 10 2 2 2" xfId="32576"/>
    <cellStyle name="Normal 35 3 4 10 2 3" xfId="32577"/>
    <cellStyle name="Normal 35 3 4 10 3" xfId="32578"/>
    <cellStyle name="Normal 35 3 4 10 3 2" xfId="32579"/>
    <cellStyle name="Normal 35 3 4 10 4" xfId="32580"/>
    <cellStyle name="Normal 35 3 4 10 5" xfId="32581"/>
    <cellStyle name="Normal 35 3 4 10 6" xfId="32582"/>
    <cellStyle name="Normal 35 3 4 10 7" xfId="32583"/>
    <cellStyle name="Normal 35 3 4 11" xfId="32584"/>
    <cellStyle name="Normal 35 3 4 11 2" xfId="32585"/>
    <cellStyle name="Normal 35 3 4 11 2 2" xfId="32586"/>
    <cellStyle name="Normal 35 3 4 11 2 2 2" xfId="32587"/>
    <cellStyle name="Normal 35 3 4 11 2 3" xfId="32588"/>
    <cellStyle name="Normal 35 3 4 11 3" xfId="32589"/>
    <cellStyle name="Normal 35 3 4 11 3 2" xfId="32590"/>
    <cellStyle name="Normal 35 3 4 11 4" xfId="32591"/>
    <cellStyle name="Normal 35 3 4 11 5" xfId="32592"/>
    <cellStyle name="Normal 35 3 4 11 6" xfId="32593"/>
    <cellStyle name="Normal 35 3 4 11 7" xfId="32594"/>
    <cellStyle name="Normal 35 3 4 12" xfId="32595"/>
    <cellStyle name="Normal 35 3 4 12 2" xfId="32596"/>
    <cellStyle name="Normal 35 3 4 12 2 2" xfId="32597"/>
    <cellStyle name="Normal 35 3 4 12 2 2 2" xfId="32598"/>
    <cellStyle name="Normal 35 3 4 12 2 3" xfId="32599"/>
    <cellStyle name="Normal 35 3 4 12 3" xfId="32600"/>
    <cellStyle name="Normal 35 3 4 12 3 2" xfId="32601"/>
    <cellStyle name="Normal 35 3 4 12 4" xfId="32602"/>
    <cellStyle name="Normal 35 3 4 12 5" xfId="32603"/>
    <cellStyle name="Normal 35 3 4 12 6" xfId="32604"/>
    <cellStyle name="Normal 35 3 4 12 7" xfId="32605"/>
    <cellStyle name="Normal 35 3 4 13" xfId="32606"/>
    <cellStyle name="Normal 35 3 4 13 2" xfId="32607"/>
    <cellStyle name="Normal 35 3 4 13 2 2" xfId="32608"/>
    <cellStyle name="Normal 35 3 4 13 3" xfId="32609"/>
    <cellStyle name="Normal 35 3 4 14" xfId="32610"/>
    <cellStyle name="Normal 35 3 4 14 2" xfId="32611"/>
    <cellStyle name="Normal 35 3 4 15" xfId="32612"/>
    <cellStyle name="Normal 35 3 4 16" xfId="32613"/>
    <cellStyle name="Normal 35 3 4 17" xfId="32614"/>
    <cellStyle name="Normal 35 3 4 18" xfId="32615"/>
    <cellStyle name="Normal 35 3 4 2" xfId="32616"/>
    <cellStyle name="Normal 35 3 4 2 2" xfId="32617"/>
    <cellStyle name="Normal 35 3 4 2 2 2" xfId="32618"/>
    <cellStyle name="Normal 35 3 4 2 2 2 2" xfId="32619"/>
    <cellStyle name="Normal 35 3 4 2 2 3" xfId="32620"/>
    <cellStyle name="Normal 35 3 4 2 3" xfId="32621"/>
    <cellStyle name="Normal 35 3 4 2 3 2" xfId="32622"/>
    <cellStyle name="Normal 35 3 4 2 4" xfId="32623"/>
    <cellStyle name="Normal 35 3 4 2 5" xfId="32624"/>
    <cellStyle name="Normal 35 3 4 2 6" xfId="32625"/>
    <cellStyle name="Normal 35 3 4 2 7" xfId="32626"/>
    <cellStyle name="Normal 35 3 4 3" xfId="32627"/>
    <cellStyle name="Normal 35 3 4 3 2" xfId="32628"/>
    <cellStyle name="Normal 35 3 4 3 2 2" xfId="32629"/>
    <cellStyle name="Normal 35 3 4 3 2 2 2" xfId="32630"/>
    <cellStyle name="Normal 35 3 4 3 2 3" xfId="32631"/>
    <cellStyle name="Normal 35 3 4 3 3" xfId="32632"/>
    <cellStyle name="Normal 35 3 4 3 3 2" xfId="32633"/>
    <cellStyle name="Normal 35 3 4 3 4" xfId="32634"/>
    <cellStyle name="Normal 35 3 4 3 5" xfId="32635"/>
    <cellStyle name="Normal 35 3 4 3 6" xfId="32636"/>
    <cellStyle name="Normal 35 3 4 3 7" xfId="32637"/>
    <cellStyle name="Normal 35 3 4 4" xfId="32638"/>
    <cellStyle name="Normal 35 3 4 4 2" xfId="32639"/>
    <cellStyle name="Normal 35 3 4 4 2 2" xfId="32640"/>
    <cellStyle name="Normal 35 3 4 4 2 2 2" xfId="32641"/>
    <cellStyle name="Normal 35 3 4 4 2 3" xfId="32642"/>
    <cellStyle name="Normal 35 3 4 4 3" xfId="32643"/>
    <cellStyle name="Normal 35 3 4 4 3 2" xfId="32644"/>
    <cellStyle name="Normal 35 3 4 4 4" xfId="32645"/>
    <cellStyle name="Normal 35 3 4 4 5" xfId="32646"/>
    <cellStyle name="Normal 35 3 4 4 6" xfId="32647"/>
    <cellStyle name="Normal 35 3 4 4 7" xfId="32648"/>
    <cellStyle name="Normal 35 3 4 5" xfId="32649"/>
    <cellStyle name="Normal 35 3 4 5 2" xfId="32650"/>
    <cellStyle name="Normal 35 3 4 5 2 2" xfId="32651"/>
    <cellStyle name="Normal 35 3 4 5 2 2 2" xfId="32652"/>
    <cellStyle name="Normal 35 3 4 5 2 3" xfId="32653"/>
    <cellStyle name="Normal 35 3 4 5 3" xfId="32654"/>
    <cellStyle name="Normal 35 3 4 5 3 2" xfId="32655"/>
    <cellStyle name="Normal 35 3 4 5 4" xfId="32656"/>
    <cellStyle name="Normal 35 3 4 5 5" xfId="32657"/>
    <cellStyle name="Normal 35 3 4 5 6" xfId="32658"/>
    <cellStyle name="Normal 35 3 4 5 7" xfId="32659"/>
    <cellStyle name="Normal 35 3 4 6" xfId="32660"/>
    <cellStyle name="Normal 35 3 4 6 2" xfId="32661"/>
    <cellStyle name="Normal 35 3 4 6 2 2" xfId="32662"/>
    <cellStyle name="Normal 35 3 4 6 2 2 2" xfId="32663"/>
    <cellStyle name="Normal 35 3 4 6 2 3" xfId="32664"/>
    <cellStyle name="Normal 35 3 4 6 3" xfId="32665"/>
    <cellStyle name="Normal 35 3 4 6 3 2" xfId="32666"/>
    <cellStyle name="Normal 35 3 4 6 4" xfId="32667"/>
    <cellStyle name="Normal 35 3 4 6 5" xfId="32668"/>
    <cellStyle name="Normal 35 3 4 6 6" xfId="32669"/>
    <cellStyle name="Normal 35 3 4 6 7" xfId="32670"/>
    <cellStyle name="Normal 35 3 4 7" xfId="32671"/>
    <cellStyle name="Normal 35 3 4 7 2" xfId="32672"/>
    <cellStyle name="Normal 35 3 4 7 2 2" xfId="32673"/>
    <cellStyle name="Normal 35 3 4 7 2 2 2" xfId="32674"/>
    <cellStyle name="Normal 35 3 4 7 2 3" xfId="32675"/>
    <cellStyle name="Normal 35 3 4 7 3" xfId="32676"/>
    <cellStyle name="Normal 35 3 4 7 3 2" xfId="32677"/>
    <cellStyle name="Normal 35 3 4 7 4" xfId="32678"/>
    <cellStyle name="Normal 35 3 4 7 5" xfId="32679"/>
    <cellStyle name="Normal 35 3 4 7 6" xfId="32680"/>
    <cellStyle name="Normal 35 3 4 7 7" xfId="32681"/>
    <cellStyle name="Normal 35 3 4 8" xfId="32682"/>
    <cellStyle name="Normal 35 3 4 8 2" xfId="32683"/>
    <cellStyle name="Normal 35 3 4 8 2 2" xfId="32684"/>
    <cellStyle name="Normal 35 3 4 8 2 2 2" xfId="32685"/>
    <cellStyle name="Normal 35 3 4 8 2 3" xfId="32686"/>
    <cellStyle name="Normal 35 3 4 8 3" xfId="32687"/>
    <cellStyle name="Normal 35 3 4 8 3 2" xfId="32688"/>
    <cellStyle name="Normal 35 3 4 8 4" xfId="32689"/>
    <cellStyle name="Normal 35 3 4 8 5" xfId="32690"/>
    <cellStyle name="Normal 35 3 4 8 6" xfId="32691"/>
    <cellStyle name="Normal 35 3 4 8 7" xfId="32692"/>
    <cellStyle name="Normal 35 3 4 9" xfId="32693"/>
    <cellStyle name="Normal 35 3 4 9 2" xfId="32694"/>
    <cellStyle name="Normal 35 3 4 9 2 2" xfId="32695"/>
    <cellStyle name="Normal 35 3 4 9 2 2 2" xfId="32696"/>
    <cellStyle name="Normal 35 3 4 9 2 3" xfId="32697"/>
    <cellStyle name="Normal 35 3 4 9 3" xfId="32698"/>
    <cellStyle name="Normal 35 3 4 9 3 2" xfId="32699"/>
    <cellStyle name="Normal 35 3 4 9 4" xfId="32700"/>
    <cellStyle name="Normal 35 3 4 9 5" xfId="32701"/>
    <cellStyle name="Normal 35 3 4 9 6" xfId="32702"/>
    <cellStyle name="Normal 35 3 4 9 7" xfId="32703"/>
    <cellStyle name="Normal 35 3 40" xfId="32704"/>
    <cellStyle name="Normal 35 3 40 2" xfId="32705"/>
    <cellStyle name="Normal 35 3 40 2 2" xfId="32706"/>
    <cellStyle name="Normal 35 3 40 2 2 2" xfId="32707"/>
    <cellStyle name="Normal 35 3 40 2 3" xfId="32708"/>
    <cellStyle name="Normal 35 3 40 3" xfId="32709"/>
    <cellStyle name="Normal 35 3 40 3 2" xfId="32710"/>
    <cellStyle name="Normal 35 3 40 4" xfId="32711"/>
    <cellStyle name="Normal 35 3 40 5" xfId="32712"/>
    <cellStyle name="Normal 35 3 40 6" xfId="32713"/>
    <cellStyle name="Normal 35 3 40 7" xfId="32714"/>
    <cellStyle name="Normal 35 3 41" xfId="32715"/>
    <cellStyle name="Normal 35 3 41 2" xfId="32716"/>
    <cellStyle name="Normal 35 3 41 2 2" xfId="32717"/>
    <cellStyle name="Normal 35 3 41 2 2 2" xfId="32718"/>
    <cellStyle name="Normal 35 3 41 2 3" xfId="32719"/>
    <cellStyle name="Normal 35 3 41 3" xfId="32720"/>
    <cellStyle name="Normal 35 3 41 3 2" xfId="32721"/>
    <cellStyle name="Normal 35 3 41 4" xfId="32722"/>
    <cellStyle name="Normal 35 3 41 5" xfId="32723"/>
    <cellStyle name="Normal 35 3 41 6" xfId="32724"/>
    <cellStyle name="Normal 35 3 41 7" xfId="32725"/>
    <cellStyle name="Normal 35 3 42" xfId="32726"/>
    <cellStyle name="Normal 35 3 42 2" xfId="32727"/>
    <cellStyle name="Normal 35 3 42 2 2" xfId="32728"/>
    <cellStyle name="Normal 35 3 42 2 2 2" xfId="32729"/>
    <cellStyle name="Normal 35 3 42 2 3" xfId="32730"/>
    <cellStyle name="Normal 35 3 42 3" xfId="32731"/>
    <cellStyle name="Normal 35 3 42 3 2" xfId="32732"/>
    <cellStyle name="Normal 35 3 42 4" xfId="32733"/>
    <cellStyle name="Normal 35 3 42 5" xfId="32734"/>
    <cellStyle name="Normal 35 3 42 6" xfId="32735"/>
    <cellStyle name="Normal 35 3 42 7" xfId="32736"/>
    <cellStyle name="Normal 35 3 43" xfId="32737"/>
    <cellStyle name="Normal 35 3 43 2" xfId="32738"/>
    <cellStyle name="Normal 35 3 43 2 2" xfId="32739"/>
    <cellStyle name="Normal 35 3 43 2 2 2" xfId="32740"/>
    <cellStyle name="Normal 35 3 43 2 3" xfId="32741"/>
    <cellStyle name="Normal 35 3 43 3" xfId="32742"/>
    <cellStyle name="Normal 35 3 43 3 2" xfId="32743"/>
    <cellStyle name="Normal 35 3 43 4" xfId="32744"/>
    <cellStyle name="Normal 35 3 43 5" xfId="32745"/>
    <cellStyle name="Normal 35 3 43 6" xfId="32746"/>
    <cellStyle name="Normal 35 3 43 7" xfId="32747"/>
    <cellStyle name="Normal 35 3 44" xfId="32748"/>
    <cellStyle name="Normal 35 3 44 2" xfId="32749"/>
    <cellStyle name="Normal 35 3 44 2 2" xfId="32750"/>
    <cellStyle name="Normal 35 3 44 2 2 2" xfId="32751"/>
    <cellStyle name="Normal 35 3 44 2 3" xfId="32752"/>
    <cellStyle name="Normal 35 3 44 3" xfId="32753"/>
    <cellStyle name="Normal 35 3 44 3 2" xfId="32754"/>
    <cellStyle name="Normal 35 3 44 4" xfId="32755"/>
    <cellStyle name="Normal 35 3 44 5" xfId="32756"/>
    <cellStyle name="Normal 35 3 44 6" xfId="32757"/>
    <cellStyle name="Normal 35 3 44 7" xfId="32758"/>
    <cellStyle name="Normal 35 3 45" xfId="32759"/>
    <cellStyle name="Normal 35 3 45 2" xfId="32760"/>
    <cellStyle name="Normal 35 3 45 2 2" xfId="32761"/>
    <cellStyle name="Normal 35 3 45 2 2 2" xfId="32762"/>
    <cellStyle name="Normal 35 3 45 2 3" xfId="32763"/>
    <cellStyle name="Normal 35 3 45 3" xfId="32764"/>
    <cellStyle name="Normal 35 3 45 3 2" xfId="32765"/>
    <cellStyle name="Normal 35 3 45 4" xfId="32766"/>
    <cellStyle name="Normal 35 3 45 5" xfId="32767"/>
    <cellStyle name="Normal 35 3 45 6" xfId="32768"/>
    <cellStyle name="Normal 35 3 45 7" xfId="32769"/>
    <cellStyle name="Normal 35 3 46" xfId="32770"/>
    <cellStyle name="Normal 35 3 46 2" xfId="32771"/>
    <cellStyle name="Normal 35 3 46 2 2" xfId="32772"/>
    <cellStyle name="Normal 35 3 46 2 2 2" xfId="32773"/>
    <cellStyle name="Normal 35 3 46 2 3" xfId="32774"/>
    <cellStyle name="Normal 35 3 46 3" xfId="32775"/>
    <cellStyle name="Normal 35 3 46 3 2" xfId="32776"/>
    <cellStyle name="Normal 35 3 46 4" xfId="32777"/>
    <cellStyle name="Normal 35 3 46 5" xfId="32778"/>
    <cellStyle name="Normal 35 3 46 6" xfId="32779"/>
    <cellStyle name="Normal 35 3 46 7" xfId="32780"/>
    <cellStyle name="Normal 35 3 47" xfId="32781"/>
    <cellStyle name="Normal 35 3 47 2" xfId="32782"/>
    <cellStyle name="Normal 35 3 47 2 2" xfId="32783"/>
    <cellStyle name="Normal 35 3 47 2 2 2" xfId="32784"/>
    <cellStyle name="Normal 35 3 47 2 3" xfId="32785"/>
    <cellStyle name="Normal 35 3 47 3" xfId="32786"/>
    <cellStyle name="Normal 35 3 47 3 2" xfId="32787"/>
    <cellStyle name="Normal 35 3 47 4" xfId="32788"/>
    <cellStyle name="Normal 35 3 47 5" xfId="32789"/>
    <cellStyle name="Normal 35 3 47 6" xfId="32790"/>
    <cellStyle name="Normal 35 3 47 7" xfId="32791"/>
    <cellStyle name="Normal 35 3 48" xfId="32792"/>
    <cellStyle name="Normal 35 3 48 2" xfId="32793"/>
    <cellStyle name="Normal 35 3 48 2 2" xfId="32794"/>
    <cellStyle name="Normal 35 3 48 2 2 2" xfId="32795"/>
    <cellStyle name="Normal 35 3 48 2 3" xfId="32796"/>
    <cellStyle name="Normal 35 3 48 3" xfId="32797"/>
    <cellStyle name="Normal 35 3 48 3 2" xfId="32798"/>
    <cellStyle name="Normal 35 3 48 4" xfId="32799"/>
    <cellStyle name="Normal 35 3 48 5" xfId="32800"/>
    <cellStyle name="Normal 35 3 48 6" xfId="32801"/>
    <cellStyle name="Normal 35 3 48 7" xfId="32802"/>
    <cellStyle name="Normal 35 3 49" xfId="32803"/>
    <cellStyle name="Normal 35 3 49 2" xfId="32804"/>
    <cellStyle name="Normal 35 3 49 2 2" xfId="32805"/>
    <cellStyle name="Normal 35 3 49 2 2 2" xfId="32806"/>
    <cellStyle name="Normal 35 3 49 2 3" xfId="32807"/>
    <cellStyle name="Normal 35 3 49 3" xfId="32808"/>
    <cellStyle name="Normal 35 3 49 3 2" xfId="32809"/>
    <cellStyle name="Normal 35 3 49 4" xfId="32810"/>
    <cellStyle name="Normal 35 3 49 5" xfId="32811"/>
    <cellStyle name="Normal 35 3 49 6" xfId="32812"/>
    <cellStyle name="Normal 35 3 49 7" xfId="32813"/>
    <cellStyle name="Normal 35 3 5" xfId="32814"/>
    <cellStyle name="Normal 35 3 5 10" xfId="32815"/>
    <cellStyle name="Normal 35 3 5 10 2" xfId="32816"/>
    <cellStyle name="Normal 35 3 5 10 2 2" xfId="32817"/>
    <cellStyle name="Normal 35 3 5 10 2 2 2" xfId="32818"/>
    <cellStyle name="Normal 35 3 5 10 2 3" xfId="32819"/>
    <cellStyle name="Normal 35 3 5 10 3" xfId="32820"/>
    <cellStyle name="Normal 35 3 5 10 3 2" xfId="32821"/>
    <cellStyle name="Normal 35 3 5 10 4" xfId="32822"/>
    <cellStyle name="Normal 35 3 5 10 5" xfId="32823"/>
    <cellStyle name="Normal 35 3 5 10 6" xfId="32824"/>
    <cellStyle name="Normal 35 3 5 10 7" xfId="32825"/>
    <cellStyle name="Normal 35 3 5 11" xfId="32826"/>
    <cellStyle name="Normal 35 3 5 11 2" xfId="32827"/>
    <cellStyle name="Normal 35 3 5 11 2 2" xfId="32828"/>
    <cellStyle name="Normal 35 3 5 11 2 2 2" xfId="32829"/>
    <cellStyle name="Normal 35 3 5 11 2 3" xfId="32830"/>
    <cellStyle name="Normal 35 3 5 11 3" xfId="32831"/>
    <cellStyle name="Normal 35 3 5 11 3 2" xfId="32832"/>
    <cellStyle name="Normal 35 3 5 11 4" xfId="32833"/>
    <cellStyle name="Normal 35 3 5 11 5" xfId="32834"/>
    <cellStyle name="Normal 35 3 5 11 6" xfId="32835"/>
    <cellStyle name="Normal 35 3 5 11 7" xfId="32836"/>
    <cellStyle name="Normal 35 3 5 12" xfId="32837"/>
    <cellStyle name="Normal 35 3 5 12 2" xfId="32838"/>
    <cellStyle name="Normal 35 3 5 12 2 2" xfId="32839"/>
    <cellStyle name="Normal 35 3 5 12 2 2 2" xfId="32840"/>
    <cellStyle name="Normal 35 3 5 12 2 3" xfId="32841"/>
    <cellStyle name="Normal 35 3 5 12 3" xfId="32842"/>
    <cellStyle name="Normal 35 3 5 12 3 2" xfId="32843"/>
    <cellStyle name="Normal 35 3 5 12 4" xfId="32844"/>
    <cellStyle name="Normal 35 3 5 12 5" xfId="32845"/>
    <cellStyle name="Normal 35 3 5 12 6" xfId="32846"/>
    <cellStyle name="Normal 35 3 5 12 7" xfId="32847"/>
    <cellStyle name="Normal 35 3 5 13" xfId="32848"/>
    <cellStyle name="Normal 35 3 5 13 2" xfId="32849"/>
    <cellStyle name="Normal 35 3 5 13 2 2" xfId="32850"/>
    <cellStyle name="Normal 35 3 5 13 3" xfId="32851"/>
    <cellStyle name="Normal 35 3 5 14" xfId="32852"/>
    <cellStyle name="Normal 35 3 5 14 2" xfId="32853"/>
    <cellStyle name="Normal 35 3 5 15" xfId="32854"/>
    <cellStyle name="Normal 35 3 5 16" xfId="32855"/>
    <cellStyle name="Normal 35 3 5 17" xfId="32856"/>
    <cellStyle name="Normal 35 3 5 18" xfId="32857"/>
    <cellStyle name="Normal 35 3 5 2" xfId="32858"/>
    <cellStyle name="Normal 35 3 5 2 2" xfId="32859"/>
    <cellStyle name="Normal 35 3 5 2 2 2" xfId="32860"/>
    <cellStyle name="Normal 35 3 5 2 2 2 2" xfId="32861"/>
    <cellStyle name="Normal 35 3 5 2 2 3" xfId="32862"/>
    <cellStyle name="Normal 35 3 5 2 3" xfId="32863"/>
    <cellStyle name="Normal 35 3 5 2 3 2" xfId="32864"/>
    <cellStyle name="Normal 35 3 5 2 4" xfId="32865"/>
    <cellStyle name="Normal 35 3 5 2 5" xfId="32866"/>
    <cellStyle name="Normal 35 3 5 2 6" xfId="32867"/>
    <cellStyle name="Normal 35 3 5 2 7" xfId="32868"/>
    <cellStyle name="Normal 35 3 5 3" xfId="32869"/>
    <cellStyle name="Normal 35 3 5 3 2" xfId="32870"/>
    <cellStyle name="Normal 35 3 5 3 2 2" xfId="32871"/>
    <cellStyle name="Normal 35 3 5 3 2 2 2" xfId="32872"/>
    <cellStyle name="Normal 35 3 5 3 2 3" xfId="32873"/>
    <cellStyle name="Normal 35 3 5 3 3" xfId="32874"/>
    <cellStyle name="Normal 35 3 5 3 3 2" xfId="32875"/>
    <cellStyle name="Normal 35 3 5 3 4" xfId="32876"/>
    <cellStyle name="Normal 35 3 5 3 5" xfId="32877"/>
    <cellStyle name="Normal 35 3 5 3 6" xfId="32878"/>
    <cellStyle name="Normal 35 3 5 3 7" xfId="32879"/>
    <cellStyle name="Normal 35 3 5 4" xfId="32880"/>
    <cellStyle name="Normal 35 3 5 4 2" xfId="32881"/>
    <cellStyle name="Normal 35 3 5 4 2 2" xfId="32882"/>
    <cellStyle name="Normal 35 3 5 4 2 2 2" xfId="32883"/>
    <cellStyle name="Normal 35 3 5 4 2 3" xfId="32884"/>
    <cellStyle name="Normal 35 3 5 4 3" xfId="32885"/>
    <cellStyle name="Normal 35 3 5 4 3 2" xfId="32886"/>
    <cellStyle name="Normal 35 3 5 4 4" xfId="32887"/>
    <cellStyle name="Normal 35 3 5 4 5" xfId="32888"/>
    <cellStyle name="Normal 35 3 5 4 6" xfId="32889"/>
    <cellStyle name="Normal 35 3 5 4 7" xfId="32890"/>
    <cellStyle name="Normal 35 3 5 5" xfId="32891"/>
    <cellStyle name="Normal 35 3 5 5 2" xfId="32892"/>
    <cellStyle name="Normal 35 3 5 5 2 2" xfId="32893"/>
    <cellStyle name="Normal 35 3 5 5 2 2 2" xfId="32894"/>
    <cellStyle name="Normal 35 3 5 5 2 3" xfId="32895"/>
    <cellStyle name="Normal 35 3 5 5 3" xfId="32896"/>
    <cellStyle name="Normal 35 3 5 5 3 2" xfId="32897"/>
    <cellStyle name="Normal 35 3 5 5 4" xfId="32898"/>
    <cellStyle name="Normal 35 3 5 5 5" xfId="32899"/>
    <cellStyle name="Normal 35 3 5 5 6" xfId="32900"/>
    <cellStyle name="Normal 35 3 5 5 7" xfId="32901"/>
    <cellStyle name="Normal 35 3 5 6" xfId="32902"/>
    <cellStyle name="Normal 35 3 5 6 2" xfId="32903"/>
    <cellStyle name="Normal 35 3 5 6 2 2" xfId="32904"/>
    <cellStyle name="Normal 35 3 5 6 2 2 2" xfId="32905"/>
    <cellStyle name="Normal 35 3 5 6 2 3" xfId="32906"/>
    <cellStyle name="Normal 35 3 5 6 3" xfId="32907"/>
    <cellStyle name="Normal 35 3 5 6 3 2" xfId="32908"/>
    <cellStyle name="Normal 35 3 5 6 4" xfId="32909"/>
    <cellStyle name="Normal 35 3 5 6 5" xfId="32910"/>
    <cellStyle name="Normal 35 3 5 6 6" xfId="32911"/>
    <cellStyle name="Normal 35 3 5 6 7" xfId="32912"/>
    <cellStyle name="Normal 35 3 5 7" xfId="32913"/>
    <cellStyle name="Normal 35 3 5 7 2" xfId="32914"/>
    <cellStyle name="Normal 35 3 5 7 2 2" xfId="32915"/>
    <cellStyle name="Normal 35 3 5 7 2 2 2" xfId="32916"/>
    <cellStyle name="Normal 35 3 5 7 2 3" xfId="32917"/>
    <cellStyle name="Normal 35 3 5 7 3" xfId="32918"/>
    <cellStyle name="Normal 35 3 5 7 3 2" xfId="32919"/>
    <cellStyle name="Normal 35 3 5 7 4" xfId="32920"/>
    <cellStyle name="Normal 35 3 5 7 5" xfId="32921"/>
    <cellStyle name="Normal 35 3 5 7 6" xfId="32922"/>
    <cellStyle name="Normal 35 3 5 7 7" xfId="32923"/>
    <cellStyle name="Normal 35 3 5 8" xfId="32924"/>
    <cellStyle name="Normal 35 3 5 8 2" xfId="32925"/>
    <cellStyle name="Normal 35 3 5 8 2 2" xfId="32926"/>
    <cellStyle name="Normal 35 3 5 8 2 2 2" xfId="32927"/>
    <cellStyle name="Normal 35 3 5 8 2 3" xfId="32928"/>
    <cellStyle name="Normal 35 3 5 8 3" xfId="32929"/>
    <cellStyle name="Normal 35 3 5 8 3 2" xfId="32930"/>
    <cellStyle name="Normal 35 3 5 8 4" xfId="32931"/>
    <cellStyle name="Normal 35 3 5 8 5" xfId="32932"/>
    <cellStyle name="Normal 35 3 5 8 6" xfId="32933"/>
    <cellStyle name="Normal 35 3 5 8 7" xfId="32934"/>
    <cellStyle name="Normal 35 3 5 9" xfId="32935"/>
    <cellStyle name="Normal 35 3 5 9 2" xfId="32936"/>
    <cellStyle name="Normal 35 3 5 9 2 2" xfId="32937"/>
    <cellStyle name="Normal 35 3 5 9 2 2 2" xfId="32938"/>
    <cellStyle name="Normal 35 3 5 9 2 3" xfId="32939"/>
    <cellStyle name="Normal 35 3 5 9 3" xfId="32940"/>
    <cellStyle name="Normal 35 3 5 9 3 2" xfId="32941"/>
    <cellStyle name="Normal 35 3 5 9 4" xfId="32942"/>
    <cellStyle name="Normal 35 3 5 9 5" xfId="32943"/>
    <cellStyle name="Normal 35 3 5 9 6" xfId="32944"/>
    <cellStyle name="Normal 35 3 5 9 7" xfId="32945"/>
    <cellStyle name="Normal 35 3 50" xfId="32946"/>
    <cellStyle name="Normal 35 3 50 2" xfId="32947"/>
    <cellStyle name="Normal 35 3 50 2 2" xfId="32948"/>
    <cellStyle name="Normal 35 3 50 2 2 2" xfId="32949"/>
    <cellStyle name="Normal 35 3 50 2 3" xfId="32950"/>
    <cellStyle name="Normal 35 3 50 3" xfId="32951"/>
    <cellStyle name="Normal 35 3 50 3 2" xfId="32952"/>
    <cellStyle name="Normal 35 3 50 4" xfId="32953"/>
    <cellStyle name="Normal 35 3 50 5" xfId="32954"/>
    <cellStyle name="Normal 35 3 50 6" xfId="32955"/>
    <cellStyle name="Normal 35 3 50 7" xfId="32956"/>
    <cellStyle name="Normal 35 3 51" xfId="32957"/>
    <cellStyle name="Normal 35 3 51 2" xfId="32958"/>
    <cellStyle name="Normal 35 3 51 2 2" xfId="32959"/>
    <cellStyle name="Normal 35 3 51 2 2 2" xfId="32960"/>
    <cellStyle name="Normal 35 3 51 2 3" xfId="32961"/>
    <cellStyle name="Normal 35 3 51 3" xfId="32962"/>
    <cellStyle name="Normal 35 3 51 3 2" xfId="32963"/>
    <cellStyle name="Normal 35 3 51 4" xfId="32964"/>
    <cellStyle name="Normal 35 3 51 5" xfId="32965"/>
    <cellStyle name="Normal 35 3 51 6" xfId="32966"/>
    <cellStyle name="Normal 35 3 51 7" xfId="32967"/>
    <cellStyle name="Normal 35 3 52" xfId="32968"/>
    <cellStyle name="Normal 35 3 52 2" xfId="32969"/>
    <cellStyle name="Normal 35 3 52 2 2" xfId="32970"/>
    <cellStyle name="Normal 35 3 52 2 2 2" xfId="32971"/>
    <cellStyle name="Normal 35 3 52 2 3" xfId="32972"/>
    <cellStyle name="Normal 35 3 52 3" xfId="32973"/>
    <cellStyle name="Normal 35 3 52 3 2" xfId="32974"/>
    <cellStyle name="Normal 35 3 52 4" xfId="32975"/>
    <cellStyle name="Normal 35 3 52 5" xfId="32976"/>
    <cellStyle name="Normal 35 3 52 6" xfId="32977"/>
    <cellStyle name="Normal 35 3 52 7" xfId="32978"/>
    <cellStyle name="Normal 35 3 53" xfId="32979"/>
    <cellStyle name="Normal 35 3 53 2" xfId="32980"/>
    <cellStyle name="Normal 35 3 53 2 2" xfId="32981"/>
    <cellStyle name="Normal 35 3 53 2 2 2" xfId="32982"/>
    <cellStyle name="Normal 35 3 53 2 3" xfId="32983"/>
    <cellStyle name="Normal 35 3 53 3" xfId="32984"/>
    <cellStyle name="Normal 35 3 53 3 2" xfId="32985"/>
    <cellStyle name="Normal 35 3 53 4" xfId="32986"/>
    <cellStyle name="Normal 35 3 53 5" xfId="32987"/>
    <cellStyle name="Normal 35 3 53 6" xfId="32988"/>
    <cellStyle name="Normal 35 3 53 7" xfId="32989"/>
    <cellStyle name="Normal 35 3 54" xfId="32990"/>
    <cellStyle name="Normal 35 3 54 2" xfId="32991"/>
    <cellStyle name="Normal 35 3 54 2 2" xfId="32992"/>
    <cellStyle name="Normal 35 3 54 2 2 2" xfId="32993"/>
    <cellStyle name="Normal 35 3 54 2 3" xfId="32994"/>
    <cellStyle name="Normal 35 3 54 3" xfId="32995"/>
    <cellStyle name="Normal 35 3 54 3 2" xfId="32996"/>
    <cellStyle name="Normal 35 3 54 4" xfId="32997"/>
    <cellStyle name="Normal 35 3 54 5" xfId="32998"/>
    <cellStyle name="Normal 35 3 54 6" xfId="32999"/>
    <cellStyle name="Normal 35 3 54 7" xfId="33000"/>
    <cellStyle name="Normal 35 3 55" xfId="33001"/>
    <cellStyle name="Normal 35 3 55 2" xfId="33002"/>
    <cellStyle name="Normal 35 3 55 2 2" xfId="33003"/>
    <cellStyle name="Normal 35 3 55 2 2 2" xfId="33004"/>
    <cellStyle name="Normal 35 3 55 2 3" xfId="33005"/>
    <cellStyle name="Normal 35 3 55 3" xfId="33006"/>
    <cellStyle name="Normal 35 3 55 3 2" xfId="33007"/>
    <cellStyle name="Normal 35 3 55 4" xfId="33008"/>
    <cellStyle name="Normal 35 3 55 5" xfId="33009"/>
    <cellStyle name="Normal 35 3 55 6" xfId="33010"/>
    <cellStyle name="Normal 35 3 55 7" xfId="33011"/>
    <cellStyle name="Normal 35 3 56" xfId="33012"/>
    <cellStyle name="Normal 35 3 56 2" xfId="33013"/>
    <cellStyle name="Normal 35 3 56 2 2" xfId="33014"/>
    <cellStyle name="Normal 35 3 56 2 2 2" xfId="33015"/>
    <cellStyle name="Normal 35 3 56 2 3" xfId="33016"/>
    <cellStyle name="Normal 35 3 56 3" xfId="33017"/>
    <cellStyle name="Normal 35 3 56 3 2" xfId="33018"/>
    <cellStyle name="Normal 35 3 56 4" xfId="33019"/>
    <cellStyle name="Normal 35 3 56 5" xfId="33020"/>
    <cellStyle name="Normal 35 3 56 6" xfId="33021"/>
    <cellStyle name="Normal 35 3 56 7" xfId="33022"/>
    <cellStyle name="Normal 35 3 57" xfId="33023"/>
    <cellStyle name="Normal 35 3 57 2" xfId="33024"/>
    <cellStyle name="Normal 35 3 57 2 2" xfId="33025"/>
    <cellStyle name="Normal 35 3 57 2 2 2" xfId="33026"/>
    <cellStyle name="Normal 35 3 57 2 3" xfId="33027"/>
    <cellStyle name="Normal 35 3 57 3" xfId="33028"/>
    <cellStyle name="Normal 35 3 57 3 2" xfId="33029"/>
    <cellStyle name="Normal 35 3 57 4" xfId="33030"/>
    <cellStyle name="Normal 35 3 57 5" xfId="33031"/>
    <cellStyle name="Normal 35 3 57 6" xfId="33032"/>
    <cellStyle name="Normal 35 3 57 7" xfId="33033"/>
    <cellStyle name="Normal 35 3 58" xfId="33034"/>
    <cellStyle name="Normal 35 3 58 2" xfId="33035"/>
    <cellStyle name="Normal 35 3 58 2 2" xfId="33036"/>
    <cellStyle name="Normal 35 3 58 2 2 2" xfId="33037"/>
    <cellStyle name="Normal 35 3 58 2 3" xfId="33038"/>
    <cellStyle name="Normal 35 3 58 3" xfId="33039"/>
    <cellStyle name="Normal 35 3 58 3 2" xfId="33040"/>
    <cellStyle name="Normal 35 3 58 4" xfId="33041"/>
    <cellStyle name="Normal 35 3 58 5" xfId="33042"/>
    <cellStyle name="Normal 35 3 58 6" xfId="33043"/>
    <cellStyle name="Normal 35 3 58 7" xfId="33044"/>
    <cellStyle name="Normal 35 3 59" xfId="33045"/>
    <cellStyle name="Normal 35 3 59 2" xfId="33046"/>
    <cellStyle name="Normal 35 3 59 2 2" xfId="33047"/>
    <cellStyle name="Normal 35 3 59 2 2 2" xfId="33048"/>
    <cellStyle name="Normal 35 3 59 2 3" xfId="33049"/>
    <cellStyle name="Normal 35 3 59 3" xfId="33050"/>
    <cellStyle name="Normal 35 3 59 3 2" xfId="33051"/>
    <cellStyle name="Normal 35 3 59 4" xfId="33052"/>
    <cellStyle name="Normal 35 3 59 5" xfId="33053"/>
    <cellStyle name="Normal 35 3 59 6" xfId="33054"/>
    <cellStyle name="Normal 35 3 59 7" xfId="33055"/>
    <cellStyle name="Normal 35 3 6" xfId="33056"/>
    <cellStyle name="Normal 35 3 6 10" xfId="33057"/>
    <cellStyle name="Normal 35 3 6 10 2" xfId="33058"/>
    <cellStyle name="Normal 35 3 6 10 2 2" xfId="33059"/>
    <cellStyle name="Normal 35 3 6 10 2 2 2" xfId="33060"/>
    <cellStyle name="Normal 35 3 6 10 2 3" xfId="33061"/>
    <cellStyle name="Normal 35 3 6 10 3" xfId="33062"/>
    <cellStyle name="Normal 35 3 6 10 3 2" xfId="33063"/>
    <cellStyle name="Normal 35 3 6 10 4" xfId="33064"/>
    <cellStyle name="Normal 35 3 6 10 5" xfId="33065"/>
    <cellStyle name="Normal 35 3 6 10 6" xfId="33066"/>
    <cellStyle name="Normal 35 3 6 10 7" xfId="33067"/>
    <cellStyle name="Normal 35 3 6 11" xfId="33068"/>
    <cellStyle name="Normal 35 3 6 11 2" xfId="33069"/>
    <cellStyle name="Normal 35 3 6 11 2 2" xfId="33070"/>
    <cellStyle name="Normal 35 3 6 11 2 2 2" xfId="33071"/>
    <cellStyle name="Normal 35 3 6 11 2 3" xfId="33072"/>
    <cellStyle name="Normal 35 3 6 11 3" xfId="33073"/>
    <cellStyle name="Normal 35 3 6 11 3 2" xfId="33074"/>
    <cellStyle name="Normal 35 3 6 11 4" xfId="33075"/>
    <cellStyle name="Normal 35 3 6 11 5" xfId="33076"/>
    <cellStyle name="Normal 35 3 6 11 6" xfId="33077"/>
    <cellStyle name="Normal 35 3 6 11 7" xfId="33078"/>
    <cellStyle name="Normal 35 3 6 12" xfId="33079"/>
    <cellStyle name="Normal 35 3 6 12 2" xfId="33080"/>
    <cellStyle name="Normal 35 3 6 12 2 2" xfId="33081"/>
    <cellStyle name="Normal 35 3 6 12 2 2 2" xfId="33082"/>
    <cellStyle name="Normal 35 3 6 12 2 3" xfId="33083"/>
    <cellStyle name="Normal 35 3 6 12 3" xfId="33084"/>
    <cellStyle name="Normal 35 3 6 12 3 2" xfId="33085"/>
    <cellStyle name="Normal 35 3 6 12 4" xfId="33086"/>
    <cellStyle name="Normal 35 3 6 12 5" xfId="33087"/>
    <cellStyle name="Normal 35 3 6 12 6" xfId="33088"/>
    <cellStyle name="Normal 35 3 6 12 7" xfId="33089"/>
    <cellStyle name="Normal 35 3 6 13" xfId="33090"/>
    <cellStyle name="Normal 35 3 6 13 2" xfId="33091"/>
    <cellStyle name="Normal 35 3 6 13 2 2" xfId="33092"/>
    <cellStyle name="Normal 35 3 6 13 3" xfId="33093"/>
    <cellStyle name="Normal 35 3 6 14" xfId="33094"/>
    <cellStyle name="Normal 35 3 6 14 2" xfId="33095"/>
    <cellStyle name="Normal 35 3 6 15" xfId="33096"/>
    <cellStyle name="Normal 35 3 6 16" xfId="33097"/>
    <cellStyle name="Normal 35 3 6 17" xfId="33098"/>
    <cellStyle name="Normal 35 3 6 18" xfId="33099"/>
    <cellStyle name="Normal 35 3 6 2" xfId="33100"/>
    <cellStyle name="Normal 35 3 6 2 2" xfId="33101"/>
    <cellStyle name="Normal 35 3 6 2 2 2" xfId="33102"/>
    <cellStyle name="Normal 35 3 6 2 2 2 2" xfId="33103"/>
    <cellStyle name="Normal 35 3 6 2 2 3" xfId="33104"/>
    <cellStyle name="Normal 35 3 6 2 3" xfId="33105"/>
    <cellStyle name="Normal 35 3 6 2 3 2" xfId="33106"/>
    <cellStyle name="Normal 35 3 6 2 4" xfId="33107"/>
    <cellStyle name="Normal 35 3 6 2 5" xfId="33108"/>
    <cellStyle name="Normal 35 3 6 2 6" xfId="33109"/>
    <cellStyle name="Normal 35 3 6 2 7" xfId="33110"/>
    <cellStyle name="Normal 35 3 6 3" xfId="33111"/>
    <cellStyle name="Normal 35 3 6 3 2" xfId="33112"/>
    <cellStyle name="Normal 35 3 6 3 2 2" xfId="33113"/>
    <cellStyle name="Normal 35 3 6 3 2 2 2" xfId="33114"/>
    <cellStyle name="Normal 35 3 6 3 2 3" xfId="33115"/>
    <cellStyle name="Normal 35 3 6 3 3" xfId="33116"/>
    <cellStyle name="Normal 35 3 6 3 3 2" xfId="33117"/>
    <cellStyle name="Normal 35 3 6 3 4" xfId="33118"/>
    <cellStyle name="Normal 35 3 6 3 5" xfId="33119"/>
    <cellStyle name="Normal 35 3 6 3 6" xfId="33120"/>
    <cellStyle name="Normal 35 3 6 3 7" xfId="33121"/>
    <cellStyle name="Normal 35 3 6 4" xfId="33122"/>
    <cellStyle name="Normal 35 3 6 4 2" xfId="33123"/>
    <cellStyle name="Normal 35 3 6 4 2 2" xfId="33124"/>
    <cellStyle name="Normal 35 3 6 4 2 2 2" xfId="33125"/>
    <cellStyle name="Normal 35 3 6 4 2 3" xfId="33126"/>
    <cellStyle name="Normal 35 3 6 4 3" xfId="33127"/>
    <cellStyle name="Normal 35 3 6 4 3 2" xfId="33128"/>
    <cellStyle name="Normal 35 3 6 4 4" xfId="33129"/>
    <cellStyle name="Normal 35 3 6 4 5" xfId="33130"/>
    <cellStyle name="Normal 35 3 6 4 6" xfId="33131"/>
    <cellStyle name="Normal 35 3 6 4 7" xfId="33132"/>
    <cellStyle name="Normal 35 3 6 5" xfId="33133"/>
    <cellStyle name="Normal 35 3 6 5 2" xfId="33134"/>
    <cellStyle name="Normal 35 3 6 5 2 2" xfId="33135"/>
    <cellStyle name="Normal 35 3 6 5 2 2 2" xfId="33136"/>
    <cellStyle name="Normal 35 3 6 5 2 3" xfId="33137"/>
    <cellStyle name="Normal 35 3 6 5 3" xfId="33138"/>
    <cellStyle name="Normal 35 3 6 5 3 2" xfId="33139"/>
    <cellStyle name="Normal 35 3 6 5 4" xfId="33140"/>
    <cellStyle name="Normal 35 3 6 5 5" xfId="33141"/>
    <cellStyle name="Normal 35 3 6 5 6" xfId="33142"/>
    <cellStyle name="Normal 35 3 6 5 7" xfId="33143"/>
    <cellStyle name="Normal 35 3 6 6" xfId="33144"/>
    <cellStyle name="Normal 35 3 6 6 2" xfId="33145"/>
    <cellStyle name="Normal 35 3 6 6 2 2" xfId="33146"/>
    <cellStyle name="Normal 35 3 6 6 2 2 2" xfId="33147"/>
    <cellStyle name="Normal 35 3 6 6 2 3" xfId="33148"/>
    <cellStyle name="Normal 35 3 6 6 3" xfId="33149"/>
    <cellStyle name="Normal 35 3 6 6 3 2" xfId="33150"/>
    <cellStyle name="Normal 35 3 6 6 4" xfId="33151"/>
    <cellStyle name="Normal 35 3 6 6 5" xfId="33152"/>
    <cellStyle name="Normal 35 3 6 6 6" xfId="33153"/>
    <cellStyle name="Normal 35 3 6 6 7" xfId="33154"/>
    <cellStyle name="Normal 35 3 6 7" xfId="33155"/>
    <cellStyle name="Normal 35 3 6 7 2" xfId="33156"/>
    <cellStyle name="Normal 35 3 6 7 2 2" xfId="33157"/>
    <cellStyle name="Normal 35 3 6 7 2 2 2" xfId="33158"/>
    <cellStyle name="Normal 35 3 6 7 2 3" xfId="33159"/>
    <cellStyle name="Normal 35 3 6 7 3" xfId="33160"/>
    <cellStyle name="Normal 35 3 6 7 3 2" xfId="33161"/>
    <cellStyle name="Normal 35 3 6 7 4" xfId="33162"/>
    <cellStyle name="Normal 35 3 6 7 5" xfId="33163"/>
    <cellStyle name="Normal 35 3 6 7 6" xfId="33164"/>
    <cellStyle name="Normal 35 3 6 7 7" xfId="33165"/>
    <cellStyle name="Normal 35 3 6 8" xfId="33166"/>
    <cellStyle name="Normal 35 3 6 8 2" xfId="33167"/>
    <cellStyle name="Normal 35 3 6 8 2 2" xfId="33168"/>
    <cellStyle name="Normal 35 3 6 8 2 2 2" xfId="33169"/>
    <cellStyle name="Normal 35 3 6 8 2 3" xfId="33170"/>
    <cellStyle name="Normal 35 3 6 8 3" xfId="33171"/>
    <cellStyle name="Normal 35 3 6 8 3 2" xfId="33172"/>
    <cellStyle name="Normal 35 3 6 8 4" xfId="33173"/>
    <cellStyle name="Normal 35 3 6 8 5" xfId="33174"/>
    <cellStyle name="Normal 35 3 6 8 6" xfId="33175"/>
    <cellStyle name="Normal 35 3 6 8 7" xfId="33176"/>
    <cellStyle name="Normal 35 3 6 9" xfId="33177"/>
    <cellStyle name="Normal 35 3 6 9 2" xfId="33178"/>
    <cellStyle name="Normal 35 3 6 9 2 2" xfId="33179"/>
    <cellStyle name="Normal 35 3 6 9 2 2 2" xfId="33180"/>
    <cellStyle name="Normal 35 3 6 9 2 3" xfId="33181"/>
    <cellStyle name="Normal 35 3 6 9 3" xfId="33182"/>
    <cellStyle name="Normal 35 3 6 9 3 2" xfId="33183"/>
    <cellStyle name="Normal 35 3 6 9 4" xfId="33184"/>
    <cellStyle name="Normal 35 3 6 9 5" xfId="33185"/>
    <cellStyle name="Normal 35 3 6 9 6" xfId="33186"/>
    <cellStyle name="Normal 35 3 6 9 7" xfId="33187"/>
    <cellStyle name="Normal 35 3 60" xfId="33188"/>
    <cellStyle name="Normal 35 3 60 2" xfId="33189"/>
    <cellStyle name="Normal 35 3 60 2 2" xfId="33190"/>
    <cellStyle name="Normal 35 3 60 2 2 2" xfId="33191"/>
    <cellStyle name="Normal 35 3 60 2 3" xfId="33192"/>
    <cellStyle name="Normal 35 3 60 3" xfId="33193"/>
    <cellStyle name="Normal 35 3 60 3 2" xfId="33194"/>
    <cellStyle name="Normal 35 3 60 4" xfId="33195"/>
    <cellStyle name="Normal 35 3 60 5" xfId="33196"/>
    <cellStyle name="Normal 35 3 60 6" xfId="33197"/>
    <cellStyle name="Normal 35 3 60 7" xfId="33198"/>
    <cellStyle name="Normal 35 3 61" xfId="33199"/>
    <cellStyle name="Normal 35 3 61 2" xfId="33200"/>
    <cellStyle name="Normal 35 3 61 2 2" xfId="33201"/>
    <cellStyle name="Normal 35 3 61 2 2 2" xfId="33202"/>
    <cellStyle name="Normal 35 3 61 2 3" xfId="33203"/>
    <cellStyle name="Normal 35 3 61 3" xfId="33204"/>
    <cellStyle name="Normal 35 3 61 3 2" xfId="33205"/>
    <cellStyle name="Normal 35 3 61 4" xfId="33206"/>
    <cellStyle name="Normal 35 3 61 5" xfId="33207"/>
    <cellStyle name="Normal 35 3 61 6" xfId="33208"/>
    <cellStyle name="Normal 35 3 61 7" xfId="33209"/>
    <cellStyle name="Normal 35 3 62" xfId="33210"/>
    <cellStyle name="Normal 35 3 62 2" xfId="33211"/>
    <cellStyle name="Normal 35 3 62 2 2" xfId="33212"/>
    <cellStyle name="Normal 35 3 62 2 2 2" xfId="33213"/>
    <cellStyle name="Normal 35 3 62 2 3" xfId="33214"/>
    <cellStyle name="Normal 35 3 62 3" xfId="33215"/>
    <cellStyle name="Normal 35 3 62 3 2" xfId="33216"/>
    <cellStyle name="Normal 35 3 62 4" xfId="33217"/>
    <cellStyle name="Normal 35 3 62 5" xfId="33218"/>
    <cellStyle name="Normal 35 3 62 6" xfId="33219"/>
    <cellStyle name="Normal 35 3 62 7" xfId="33220"/>
    <cellStyle name="Normal 35 3 63" xfId="33221"/>
    <cellStyle name="Normal 35 3 63 2" xfId="33222"/>
    <cellStyle name="Normal 35 3 63 2 2" xfId="33223"/>
    <cellStyle name="Normal 35 3 63 2 2 2" xfId="33224"/>
    <cellStyle name="Normal 35 3 63 2 3" xfId="33225"/>
    <cellStyle name="Normal 35 3 63 3" xfId="33226"/>
    <cellStyle name="Normal 35 3 63 3 2" xfId="33227"/>
    <cellStyle name="Normal 35 3 63 4" xfId="33228"/>
    <cellStyle name="Normal 35 3 63 5" xfId="33229"/>
    <cellStyle name="Normal 35 3 63 6" xfId="33230"/>
    <cellStyle name="Normal 35 3 63 7" xfId="33231"/>
    <cellStyle name="Normal 35 3 64" xfId="33232"/>
    <cellStyle name="Normal 35 3 64 2" xfId="33233"/>
    <cellStyle name="Normal 35 3 64 2 2" xfId="33234"/>
    <cellStyle name="Normal 35 3 64 2 2 2" xfId="33235"/>
    <cellStyle name="Normal 35 3 64 2 3" xfId="33236"/>
    <cellStyle name="Normal 35 3 64 3" xfId="33237"/>
    <cellStyle name="Normal 35 3 64 3 2" xfId="33238"/>
    <cellStyle name="Normal 35 3 64 4" xfId="33239"/>
    <cellStyle name="Normal 35 3 64 5" xfId="33240"/>
    <cellStyle name="Normal 35 3 64 6" xfId="33241"/>
    <cellStyle name="Normal 35 3 64 7" xfId="33242"/>
    <cellStyle name="Normal 35 3 65" xfId="33243"/>
    <cellStyle name="Normal 35 3 65 2" xfId="33244"/>
    <cellStyle name="Normal 35 3 65 2 2" xfId="33245"/>
    <cellStyle name="Normal 35 3 65 2 2 2" xfId="33246"/>
    <cellStyle name="Normal 35 3 65 2 3" xfId="33247"/>
    <cellStyle name="Normal 35 3 65 3" xfId="33248"/>
    <cellStyle name="Normal 35 3 65 3 2" xfId="33249"/>
    <cellStyle name="Normal 35 3 65 4" xfId="33250"/>
    <cellStyle name="Normal 35 3 65 5" xfId="33251"/>
    <cellStyle name="Normal 35 3 65 6" xfId="33252"/>
    <cellStyle name="Normal 35 3 65 7" xfId="33253"/>
    <cellStyle name="Normal 35 3 66" xfId="33254"/>
    <cellStyle name="Normal 35 3 66 2" xfId="33255"/>
    <cellStyle name="Normal 35 3 66 2 2" xfId="33256"/>
    <cellStyle name="Normal 35 3 66 2 2 2" xfId="33257"/>
    <cellStyle name="Normal 35 3 66 2 3" xfId="33258"/>
    <cellStyle name="Normal 35 3 66 3" xfId="33259"/>
    <cellStyle name="Normal 35 3 66 3 2" xfId="33260"/>
    <cellStyle name="Normal 35 3 66 4" xfId="33261"/>
    <cellStyle name="Normal 35 3 66 5" xfId="33262"/>
    <cellStyle name="Normal 35 3 66 6" xfId="33263"/>
    <cellStyle name="Normal 35 3 66 7" xfId="33264"/>
    <cellStyle name="Normal 35 3 67" xfId="33265"/>
    <cellStyle name="Normal 35 3 67 2" xfId="33266"/>
    <cellStyle name="Normal 35 3 67 2 2" xfId="33267"/>
    <cellStyle name="Normal 35 3 67 2 2 2" xfId="33268"/>
    <cellStyle name="Normal 35 3 67 2 3" xfId="33269"/>
    <cellStyle name="Normal 35 3 67 3" xfId="33270"/>
    <cellStyle name="Normal 35 3 67 3 2" xfId="33271"/>
    <cellStyle name="Normal 35 3 67 4" xfId="33272"/>
    <cellStyle name="Normal 35 3 67 5" xfId="33273"/>
    <cellStyle name="Normal 35 3 67 6" xfId="33274"/>
    <cellStyle name="Normal 35 3 67 7" xfId="33275"/>
    <cellStyle name="Normal 35 3 68" xfId="33276"/>
    <cellStyle name="Normal 35 3 68 2" xfId="33277"/>
    <cellStyle name="Normal 35 3 68 2 2" xfId="33278"/>
    <cellStyle name="Normal 35 3 68 2 2 2" xfId="33279"/>
    <cellStyle name="Normal 35 3 68 2 3" xfId="33280"/>
    <cellStyle name="Normal 35 3 68 3" xfId="33281"/>
    <cellStyle name="Normal 35 3 68 3 2" xfId="33282"/>
    <cellStyle name="Normal 35 3 68 4" xfId="33283"/>
    <cellStyle name="Normal 35 3 68 5" xfId="33284"/>
    <cellStyle name="Normal 35 3 68 6" xfId="33285"/>
    <cellStyle name="Normal 35 3 68 7" xfId="33286"/>
    <cellStyle name="Normal 35 3 69" xfId="33287"/>
    <cellStyle name="Normal 35 3 69 2" xfId="33288"/>
    <cellStyle name="Normal 35 3 69 2 2" xfId="33289"/>
    <cellStyle name="Normal 35 3 69 2 2 2" xfId="33290"/>
    <cellStyle name="Normal 35 3 69 2 3" xfId="33291"/>
    <cellStyle name="Normal 35 3 69 3" xfId="33292"/>
    <cellStyle name="Normal 35 3 69 3 2" xfId="33293"/>
    <cellStyle name="Normal 35 3 69 4" xfId="33294"/>
    <cellStyle name="Normal 35 3 69 5" xfId="33295"/>
    <cellStyle name="Normal 35 3 69 6" xfId="33296"/>
    <cellStyle name="Normal 35 3 69 7" xfId="33297"/>
    <cellStyle name="Normal 35 3 7" xfId="33298"/>
    <cellStyle name="Normal 35 3 7 10" xfId="33299"/>
    <cellStyle name="Normal 35 3 7 10 2" xfId="33300"/>
    <cellStyle name="Normal 35 3 7 10 2 2" xfId="33301"/>
    <cellStyle name="Normal 35 3 7 10 2 2 2" xfId="33302"/>
    <cellStyle name="Normal 35 3 7 10 2 3" xfId="33303"/>
    <cellStyle name="Normal 35 3 7 10 3" xfId="33304"/>
    <cellStyle name="Normal 35 3 7 10 3 2" xfId="33305"/>
    <cellStyle name="Normal 35 3 7 10 4" xfId="33306"/>
    <cellStyle name="Normal 35 3 7 10 5" xfId="33307"/>
    <cellStyle name="Normal 35 3 7 10 6" xfId="33308"/>
    <cellStyle name="Normal 35 3 7 10 7" xfId="33309"/>
    <cellStyle name="Normal 35 3 7 11" xfId="33310"/>
    <cellStyle name="Normal 35 3 7 11 2" xfId="33311"/>
    <cellStyle name="Normal 35 3 7 11 2 2" xfId="33312"/>
    <cellStyle name="Normal 35 3 7 11 2 2 2" xfId="33313"/>
    <cellStyle name="Normal 35 3 7 11 2 3" xfId="33314"/>
    <cellStyle name="Normal 35 3 7 11 3" xfId="33315"/>
    <cellStyle name="Normal 35 3 7 11 3 2" xfId="33316"/>
    <cellStyle name="Normal 35 3 7 11 4" xfId="33317"/>
    <cellStyle name="Normal 35 3 7 11 5" xfId="33318"/>
    <cellStyle name="Normal 35 3 7 11 6" xfId="33319"/>
    <cellStyle name="Normal 35 3 7 11 7" xfId="33320"/>
    <cellStyle name="Normal 35 3 7 12" xfId="33321"/>
    <cellStyle name="Normal 35 3 7 12 2" xfId="33322"/>
    <cellStyle name="Normal 35 3 7 12 2 2" xfId="33323"/>
    <cellStyle name="Normal 35 3 7 12 2 2 2" xfId="33324"/>
    <cellStyle name="Normal 35 3 7 12 2 3" xfId="33325"/>
    <cellStyle name="Normal 35 3 7 12 3" xfId="33326"/>
    <cellStyle name="Normal 35 3 7 12 3 2" xfId="33327"/>
    <cellStyle name="Normal 35 3 7 12 4" xfId="33328"/>
    <cellStyle name="Normal 35 3 7 12 5" xfId="33329"/>
    <cellStyle name="Normal 35 3 7 12 6" xfId="33330"/>
    <cellStyle name="Normal 35 3 7 12 7" xfId="33331"/>
    <cellStyle name="Normal 35 3 7 13" xfId="33332"/>
    <cellStyle name="Normal 35 3 7 13 2" xfId="33333"/>
    <cellStyle name="Normal 35 3 7 13 2 2" xfId="33334"/>
    <cellStyle name="Normal 35 3 7 13 3" xfId="33335"/>
    <cellStyle name="Normal 35 3 7 14" xfId="33336"/>
    <cellStyle name="Normal 35 3 7 14 2" xfId="33337"/>
    <cellStyle name="Normal 35 3 7 15" xfId="33338"/>
    <cellStyle name="Normal 35 3 7 16" xfId="33339"/>
    <cellStyle name="Normal 35 3 7 17" xfId="33340"/>
    <cellStyle name="Normal 35 3 7 18" xfId="33341"/>
    <cellStyle name="Normal 35 3 7 2" xfId="33342"/>
    <cellStyle name="Normal 35 3 7 2 2" xfId="33343"/>
    <cellStyle name="Normal 35 3 7 2 2 2" xfId="33344"/>
    <cellStyle name="Normal 35 3 7 2 2 2 2" xfId="33345"/>
    <cellStyle name="Normal 35 3 7 2 2 3" xfId="33346"/>
    <cellStyle name="Normal 35 3 7 2 3" xfId="33347"/>
    <cellStyle name="Normal 35 3 7 2 3 2" xfId="33348"/>
    <cellStyle name="Normal 35 3 7 2 4" xfId="33349"/>
    <cellStyle name="Normal 35 3 7 2 5" xfId="33350"/>
    <cellStyle name="Normal 35 3 7 2 6" xfId="33351"/>
    <cellStyle name="Normal 35 3 7 2 7" xfId="33352"/>
    <cellStyle name="Normal 35 3 7 3" xfId="33353"/>
    <cellStyle name="Normal 35 3 7 3 2" xfId="33354"/>
    <cellStyle name="Normal 35 3 7 3 2 2" xfId="33355"/>
    <cellStyle name="Normal 35 3 7 3 2 2 2" xfId="33356"/>
    <cellStyle name="Normal 35 3 7 3 2 3" xfId="33357"/>
    <cellStyle name="Normal 35 3 7 3 3" xfId="33358"/>
    <cellStyle name="Normal 35 3 7 3 3 2" xfId="33359"/>
    <cellStyle name="Normal 35 3 7 3 4" xfId="33360"/>
    <cellStyle name="Normal 35 3 7 3 5" xfId="33361"/>
    <cellStyle name="Normal 35 3 7 3 6" xfId="33362"/>
    <cellStyle name="Normal 35 3 7 3 7" xfId="33363"/>
    <cellStyle name="Normal 35 3 7 4" xfId="33364"/>
    <cellStyle name="Normal 35 3 7 4 2" xfId="33365"/>
    <cellStyle name="Normal 35 3 7 4 2 2" xfId="33366"/>
    <cellStyle name="Normal 35 3 7 4 2 2 2" xfId="33367"/>
    <cellStyle name="Normal 35 3 7 4 2 3" xfId="33368"/>
    <cellStyle name="Normal 35 3 7 4 3" xfId="33369"/>
    <cellStyle name="Normal 35 3 7 4 3 2" xfId="33370"/>
    <cellStyle name="Normal 35 3 7 4 4" xfId="33371"/>
    <cellStyle name="Normal 35 3 7 4 5" xfId="33372"/>
    <cellStyle name="Normal 35 3 7 4 6" xfId="33373"/>
    <cellStyle name="Normal 35 3 7 4 7" xfId="33374"/>
    <cellStyle name="Normal 35 3 7 5" xfId="33375"/>
    <cellStyle name="Normal 35 3 7 5 2" xfId="33376"/>
    <cellStyle name="Normal 35 3 7 5 2 2" xfId="33377"/>
    <cellStyle name="Normal 35 3 7 5 2 2 2" xfId="33378"/>
    <cellStyle name="Normal 35 3 7 5 2 3" xfId="33379"/>
    <cellStyle name="Normal 35 3 7 5 3" xfId="33380"/>
    <cellStyle name="Normal 35 3 7 5 3 2" xfId="33381"/>
    <cellStyle name="Normal 35 3 7 5 4" xfId="33382"/>
    <cellStyle name="Normal 35 3 7 5 5" xfId="33383"/>
    <cellStyle name="Normal 35 3 7 5 6" xfId="33384"/>
    <cellStyle name="Normal 35 3 7 5 7" xfId="33385"/>
    <cellStyle name="Normal 35 3 7 6" xfId="33386"/>
    <cellStyle name="Normal 35 3 7 6 2" xfId="33387"/>
    <cellStyle name="Normal 35 3 7 6 2 2" xfId="33388"/>
    <cellStyle name="Normal 35 3 7 6 2 2 2" xfId="33389"/>
    <cellStyle name="Normal 35 3 7 6 2 3" xfId="33390"/>
    <cellStyle name="Normal 35 3 7 6 3" xfId="33391"/>
    <cellStyle name="Normal 35 3 7 6 3 2" xfId="33392"/>
    <cellStyle name="Normal 35 3 7 6 4" xfId="33393"/>
    <cellStyle name="Normal 35 3 7 6 5" xfId="33394"/>
    <cellStyle name="Normal 35 3 7 6 6" xfId="33395"/>
    <cellStyle name="Normal 35 3 7 6 7" xfId="33396"/>
    <cellStyle name="Normal 35 3 7 7" xfId="33397"/>
    <cellStyle name="Normal 35 3 7 7 2" xfId="33398"/>
    <cellStyle name="Normal 35 3 7 7 2 2" xfId="33399"/>
    <cellStyle name="Normal 35 3 7 7 2 2 2" xfId="33400"/>
    <cellStyle name="Normal 35 3 7 7 2 3" xfId="33401"/>
    <cellStyle name="Normal 35 3 7 7 3" xfId="33402"/>
    <cellStyle name="Normal 35 3 7 7 3 2" xfId="33403"/>
    <cellStyle name="Normal 35 3 7 7 4" xfId="33404"/>
    <cellStyle name="Normal 35 3 7 7 5" xfId="33405"/>
    <cellStyle name="Normal 35 3 7 7 6" xfId="33406"/>
    <cellStyle name="Normal 35 3 7 7 7" xfId="33407"/>
    <cellStyle name="Normal 35 3 7 8" xfId="33408"/>
    <cellStyle name="Normal 35 3 7 8 2" xfId="33409"/>
    <cellStyle name="Normal 35 3 7 8 2 2" xfId="33410"/>
    <cellStyle name="Normal 35 3 7 8 2 2 2" xfId="33411"/>
    <cellStyle name="Normal 35 3 7 8 2 3" xfId="33412"/>
    <cellStyle name="Normal 35 3 7 8 3" xfId="33413"/>
    <cellStyle name="Normal 35 3 7 8 3 2" xfId="33414"/>
    <cellStyle name="Normal 35 3 7 8 4" xfId="33415"/>
    <cellStyle name="Normal 35 3 7 8 5" xfId="33416"/>
    <cellStyle name="Normal 35 3 7 8 6" xfId="33417"/>
    <cellStyle name="Normal 35 3 7 8 7" xfId="33418"/>
    <cellStyle name="Normal 35 3 7 9" xfId="33419"/>
    <cellStyle name="Normal 35 3 7 9 2" xfId="33420"/>
    <cellStyle name="Normal 35 3 7 9 2 2" xfId="33421"/>
    <cellStyle name="Normal 35 3 7 9 2 2 2" xfId="33422"/>
    <cellStyle name="Normal 35 3 7 9 2 3" xfId="33423"/>
    <cellStyle name="Normal 35 3 7 9 3" xfId="33424"/>
    <cellStyle name="Normal 35 3 7 9 3 2" xfId="33425"/>
    <cellStyle name="Normal 35 3 7 9 4" xfId="33426"/>
    <cellStyle name="Normal 35 3 7 9 5" xfId="33427"/>
    <cellStyle name="Normal 35 3 7 9 6" xfId="33428"/>
    <cellStyle name="Normal 35 3 7 9 7" xfId="33429"/>
    <cellStyle name="Normal 35 3 70" xfId="33430"/>
    <cellStyle name="Normal 35 3 70 2" xfId="33431"/>
    <cellStyle name="Normal 35 3 70 2 2" xfId="33432"/>
    <cellStyle name="Normal 35 3 70 2 2 2" xfId="33433"/>
    <cellStyle name="Normal 35 3 70 2 3" xfId="33434"/>
    <cellStyle name="Normal 35 3 70 3" xfId="33435"/>
    <cellStyle name="Normal 35 3 70 3 2" xfId="33436"/>
    <cellStyle name="Normal 35 3 70 4" xfId="33437"/>
    <cellStyle name="Normal 35 3 70 5" xfId="33438"/>
    <cellStyle name="Normal 35 3 70 6" xfId="33439"/>
    <cellStyle name="Normal 35 3 70 7" xfId="33440"/>
    <cellStyle name="Normal 35 3 71" xfId="33441"/>
    <cellStyle name="Normal 35 3 71 2" xfId="33442"/>
    <cellStyle name="Normal 35 3 71 2 2" xfId="33443"/>
    <cellStyle name="Normal 35 3 71 2 2 2" xfId="33444"/>
    <cellStyle name="Normal 35 3 71 2 3" xfId="33445"/>
    <cellStyle name="Normal 35 3 71 3" xfId="33446"/>
    <cellStyle name="Normal 35 3 71 3 2" xfId="33447"/>
    <cellStyle name="Normal 35 3 71 4" xfId="33448"/>
    <cellStyle name="Normal 35 3 71 5" xfId="33449"/>
    <cellStyle name="Normal 35 3 71 6" xfId="33450"/>
    <cellStyle name="Normal 35 3 71 7" xfId="33451"/>
    <cellStyle name="Normal 35 3 72" xfId="33452"/>
    <cellStyle name="Normal 35 3 72 2" xfId="33453"/>
    <cellStyle name="Normal 35 3 72 2 2" xfId="33454"/>
    <cellStyle name="Normal 35 3 72 2 2 2" xfId="33455"/>
    <cellStyle name="Normal 35 3 72 2 3" xfId="33456"/>
    <cellStyle name="Normal 35 3 72 3" xfId="33457"/>
    <cellStyle name="Normal 35 3 72 3 2" xfId="33458"/>
    <cellStyle name="Normal 35 3 72 4" xfId="33459"/>
    <cellStyle name="Normal 35 3 72 5" xfId="33460"/>
    <cellStyle name="Normal 35 3 72 6" xfId="33461"/>
    <cellStyle name="Normal 35 3 72 7" xfId="33462"/>
    <cellStyle name="Normal 35 3 73" xfId="33463"/>
    <cellStyle name="Normal 35 3 73 2" xfId="33464"/>
    <cellStyle name="Normal 35 3 73 2 2" xfId="33465"/>
    <cellStyle name="Normal 35 3 73 2 2 2" xfId="33466"/>
    <cellStyle name="Normal 35 3 73 2 3" xfId="33467"/>
    <cellStyle name="Normal 35 3 73 3" xfId="33468"/>
    <cellStyle name="Normal 35 3 73 3 2" xfId="33469"/>
    <cellStyle name="Normal 35 3 73 4" xfId="33470"/>
    <cellStyle name="Normal 35 3 73 5" xfId="33471"/>
    <cellStyle name="Normal 35 3 73 6" xfId="33472"/>
    <cellStyle name="Normal 35 3 73 7" xfId="33473"/>
    <cellStyle name="Normal 35 3 74" xfId="33474"/>
    <cellStyle name="Normal 35 3 74 2" xfId="33475"/>
    <cellStyle name="Normal 35 3 74 2 2" xfId="33476"/>
    <cellStyle name="Normal 35 3 74 2 2 2" xfId="33477"/>
    <cellStyle name="Normal 35 3 74 2 3" xfId="33478"/>
    <cellStyle name="Normal 35 3 74 3" xfId="33479"/>
    <cellStyle name="Normal 35 3 74 3 2" xfId="33480"/>
    <cellStyle name="Normal 35 3 74 4" xfId="33481"/>
    <cellStyle name="Normal 35 3 74 5" xfId="33482"/>
    <cellStyle name="Normal 35 3 74 6" xfId="33483"/>
    <cellStyle name="Normal 35 3 74 7" xfId="33484"/>
    <cellStyle name="Normal 35 3 75" xfId="33485"/>
    <cellStyle name="Normal 35 3 75 2" xfId="33486"/>
    <cellStyle name="Normal 35 3 75 2 2" xfId="33487"/>
    <cellStyle name="Normal 35 3 75 2 2 2" xfId="33488"/>
    <cellStyle name="Normal 35 3 75 2 3" xfId="33489"/>
    <cellStyle name="Normal 35 3 75 3" xfId="33490"/>
    <cellStyle name="Normal 35 3 75 3 2" xfId="33491"/>
    <cellStyle name="Normal 35 3 75 4" xfId="33492"/>
    <cellStyle name="Normal 35 3 75 5" xfId="33493"/>
    <cellStyle name="Normal 35 3 75 6" xfId="33494"/>
    <cellStyle name="Normal 35 3 75 7" xfId="33495"/>
    <cellStyle name="Normal 35 3 76" xfId="33496"/>
    <cellStyle name="Normal 35 3 76 2" xfId="33497"/>
    <cellStyle name="Normal 35 3 76 2 2" xfId="33498"/>
    <cellStyle name="Normal 35 3 76 2 2 2" xfId="33499"/>
    <cellStyle name="Normal 35 3 76 2 3" xfId="33500"/>
    <cellStyle name="Normal 35 3 76 3" xfId="33501"/>
    <cellStyle name="Normal 35 3 76 3 2" xfId="33502"/>
    <cellStyle name="Normal 35 3 76 4" xfId="33503"/>
    <cellStyle name="Normal 35 3 76 5" xfId="33504"/>
    <cellStyle name="Normal 35 3 76 6" xfId="33505"/>
    <cellStyle name="Normal 35 3 76 7" xfId="33506"/>
    <cellStyle name="Normal 35 3 77" xfId="33507"/>
    <cellStyle name="Normal 35 3 77 2" xfId="33508"/>
    <cellStyle name="Normal 35 3 77 2 2" xfId="33509"/>
    <cellStyle name="Normal 35 3 77 2 2 2" xfId="33510"/>
    <cellStyle name="Normal 35 3 77 2 3" xfId="33511"/>
    <cellStyle name="Normal 35 3 77 3" xfId="33512"/>
    <cellStyle name="Normal 35 3 77 3 2" xfId="33513"/>
    <cellStyle name="Normal 35 3 77 4" xfId="33514"/>
    <cellStyle name="Normal 35 3 77 5" xfId="33515"/>
    <cellStyle name="Normal 35 3 77 6" xfId="33516"/>
    <cellStyle name="Normal 35 3 77 7" xfId="33517"/>
    <cellStyle name="Normal 35 3 78" xfId="33518"/>
    <cellStyle name="Normal 35 3 78 2" xfId="33519"/>
    <cellStyle name="Normal 35 3 78 2 2" xfId="33520"/>
    <cellStyle name="Normal 35 3 78 2 2 2" xfId="33521"/>
    <cellStyle name="Normal 35 3 78 2 3" xfId="33522"/>
    <cellStyle name="Normal 35 3 78 3" xfId="33523"/>
    <cellStyle name="Normal 35 3 78 3 2" xfId="33524"/>
    <cellStyle name="Normal 35 3 78 4" xfId="33525"/>
    <cellStyle name="Normal 35 3 78 5" xfId="33526"/>
    <cellStyle name="Normal 35 3 78 6" xfId="33527"/>
    <cellStyle name="Normal 35 3 78 7" xfId="33528"/>
    <cellStyle name="Normal 35 3 79" xfId="33529"/>
    <cellStyle name="Normal 35 3 79 2" xfId="33530"/>
    <cellStyle name="Normal 35 3 79 2 2" xfId="33531"/>
    <cellStyle name="Normal 35 3 79 2 2 2" xfId="33532"/>
    <cellStyle name="Normal 35 3 79 2 3" xfId="33533"/>
    <cellStyle name="Normal 35 3 79 3" xfId="33534"/>
    <cellStyle name="Normal 35 3 79 3 2" xfId="33535"/>
    <cellStyle name="Normal 35 3 79 4" xfId="33536"/>
    <cellStyle name="Normal 35 3 79 5" xfId="33537"/>
    <cellStyle name="Normal 35 3 79 6" xfId="33538"/>
    <cellStyle name="Normal 35 3 79 7" xfId="33539"/>
    <cellStyle name="Normal 35 3 8" xfId="33540"/>
    <cellStyle name="Normal 35 3 8 10" xfId="33541"/>
    <cellStyle name="Normal 35 3 8 10 2" xfId="33542"/>
    <cellStyle name="Normal 35 3 8 10 2 2" xfId="33543"/>
    <cellStyle name="Normal 35 3 8 10 2 2 2" xfId="33544"/>
    <cellStyle name="Normal 35 3 8 10 2 3" xfId="33545"/>
    <cellStyle name="Normal 35 3 8 10 3" xfId="33546"/>
    <cellStyle name="Normal 35 3 8 10 3 2" xfId="33547"/>
    <cellStyle name="Normal 35 3 8 10 4" xfId="33548"/>
    <cellStyle name="Normal 35 3 8 10 5" xfId="33549"/>
    <cellStyle name="Normal 35 3 8 10 6" xfId="33550"/>
    <cellStyle name="Normal 35 3 8 10 7" xfId="33551"/>
    <cellStyle name="Normal 35 3 8 11" xfId="33552"/>
    <cellStyle name="Normal 35 3 8 11 2" xfId="33553"/>
    <cellStyle name="Normal 35 3 8 11 2 2" xfId="33554"/>
    <cellStyle name="Normal 35 3 8 11 2 2 2" xfId="33555"/>
    <cellStyle name="Normal 35 3 8 11 2 3" xfId="33556"/>
    <cellStyle name="Normal 35 3 8 11 3" xfId="33557"/>
    <cellStyle name="Normal 35 3 8 11 3 2" xfId="33558"/>
    <cellStyle name="Normal 35 3 8 11 4" xfId="33559"/>
    <cellStyle name="Normal 35 3 8 11 5" xfId="33560"/>
    <cellStyle name="Normal 35 3 8 11 6" xfId="33561"/>
    <cellStyle name="Normal 35 3 8 11 7" xfId="33562"/>
    <cellStyle name="Normal 35 3 8 12" xfId="33563"/>
    <cellStyle name="Normal 35 3 8 12 2" xfId="33564"/>
    <cellStyle name="Normal 35 3 8 12 2 2" xfId="33565"/>
    <cellStyle name="Normal 35 3 8 12 2 2 2" xfId="33566"/>
    <cellStyle name="Normal 35 3 8 12 2 3" xfId="33567"/>
    <cellStyle name="Normal 35 3 8 12 3" xfId="33568"/>
    <cellStyle name="Normal 35 3 8 12 3 2" xfId="33569"/>
    <cellStyle name="Normal 35 3 8 12 4" xfId="33570"/>
    <cellStyle name="Normal 35 3 8 12 5" xfId="33571"/>
    <cellStyle name="Normal 35 3 8 12 6" xfId="33572"/>
    <cellStyle name="Normal 35 3 8 12 7" xfId="33573"/>
    <cellStyle name="Normal 35 3 8 13" xfId="33574"/>
    <cellStyle name="Normal 35 3 8 13 2" xfId="33575"/>
    <cellStyle name="Normal 35 3 8 13 2 2" xfId="33576"/>
    <cellStyle name="Normal 35 3 8 13 3" xfId="33577"/>
    <cellStyle name="Normal 35 3 8 14" xfId="33578"/>
    <cellStyle name="Normal 35 3 8 14 2" xfId="33579"/>
    <cellStyle name="Normal 35 3 8 15" xfId="33580"/>
    <cellStyle name="Normal 35 3 8 16" xfId="33581"/>
    <cellStyle name="Normal 35 3 8 17" xfId="33582"/>
    <cellStyle name="Normal 35 3 8 18" xfId="33583"/>
    <cellStyle name="Normal 35 3 8 2" xfId="33584"/>
    <cellStyle name="Normal 35 3 8 2 2" xfId="33585"/>
    <cellStyle name="Normal 35 3 8 2 2 2" xfId="33586"/>
    <cellStyle name="Normal 35 3 8 2 2 2 2" xfId="33587"/>
    <cellStyle name="Normal 35 3 8 2 2 3" xfId="33588"/>
    <cellStyle name="Normal 35 3 8 2 3" xfId="33589"/>
    <cellStyle name="Normal 35 3 8 2 3 2" xfId="33590"/>
    <cellStyle name="Normal 35 3 8 2 4" xfId="33591"/>
    <cellStyle name="Normal 35 3 8 2 5" xfId="33592"/>
    <cellStyle name="Normal 35 3 8 2 6" xfId="33593"/>
    <cellStyle name="Normal 35 3 8 2 7" xfId="33594"/>
    <cellStyle name="Normal 35 3 8 3" xfId="33595"/>
    <cellStyle name="Normal 35 3 8 3 2" xfId="33596"/>
    <cellStyle name="Normal 35 3 8 3 2 2" xfId="33597"/>
    <cellStyle name="Normal 35 3 8 3 2 2 2" xfId="33598"/>
    <cellStyle name="Normal 35 3 8 3 2 3" xfId="33599"/>
    <cellStyle name="Normal 35 3 8 3 3" xfId="33600"/>
    <cellStyle name="Normal 35 3 8 3 3 2" xfId="33601"/>
    <cellStyle name="Normal 35 3 8 3 4" xfId="33602"/>
    <cellStyle name="Normal 35 3 8 3 5" xfId="33603"/>
    <cellStyle name="Normal 35 3 8 3 6" xfId="33604"/>
    <cellStyle name="Normal 35 3 8 3 7" xfId="33605"/>
    <cellStyle name="Normal 35 3 8 4" xfId="33606"/>
    <cellStyle name="Normal 35 3 8 4 2" xfId="33607"/>
    <cellStyle name="Normal 35 3 8 4 2 2" xfId="33608"/>
    <cellStyle name="Normal 35 3 8 4 2 2 2" xfId="33609"/>
    <cellStyle name="Normal 35 3 8 4 2 3" xfId="33610"/>
    <cellStyle name="Normal 35 3 8 4 3" xfId="33611"/>
    <cellStyle name="Normal 35 3 8 4 3 2" xfId="33612"/>
    <cellStyle name="Normal 35 3 8 4 4" xfId="33613"/>
    <cellStyle name="Normal 35 3 8 4 5" xfId="33614"/>
    <cellStyle name="Normal 35 3 8 4 6" xfId="33615"/>
    <cellStyle name="Normal 35 3 8 4 7" xfId="33616"/>
    <cellStyle name="Normal 35 3 8 5" xfId="33617"/>
    <cellStyle name="Normal 35 3 8 5 2" xfId="33618"/>
    <cellStyle name="Normal 35 3 8 5 2 2" xfId="33619"/>
    <cellStyle name="Normal 35 3 8 5 2 2 2" xfId="33620"/>
    <cellStyle name="Normal 35 3 8 5 2 3" xfId="33621"/>
    <cellStyle name="Normal 35 3 8 5 3" xfId="33622"/>
    <cellStyle name="Normal 35 3 8 5 3 2" xfId="33623"/>
    <cellStyle name="Normal 35 3 8 5 4" xfId="33624"/>
    <cellStyle name="Normal 35 3 8 5 5" xfId="33625"/>
    <cellStyle name="Normal 35 3 8 5 6" xfId="33626"/>
    <cellStyle name="Normal 35 3 8 5 7" xfId="33627"/>
    <cellStyle name="Normal 35 3 8 6" xfId="33628"/>
    <cellStyle name="Normal 35 3 8 6 2" xfId="33629"/>
    <cellStyle name="Normal 35 3 8 6 2 2" xfId="33630"/>
    <cellStyle name="Normal 35 3 8 6 2 2 2" xfId="33631"/>
    <cellStyle name="Normal 35 3 8 6 2 3" xfId="33632"/>
    <cellStyle name="Normal 35 3 8 6 3" xfId="33633"/>
    <cellStyle name="Normal 35 3 8 6 3 2" xfId="33634"/>
    <cellStyle name="Normal 35 3 8 6 4" xfId="33635"/>
    <cellStyle name="Normal 35 3 8 6 5" xfId="33636"/>
    <cellStyle name="Normal 35 3 8 6 6" xfId="33637"/>
    <cellStyle name="Normal 35 3 8 6 7" xfId="33638"/>
    <cellStyle name="Normal 35 3 8 7" xfId="33639"/>
    <cellStyle name="Normal 35 3 8 7 2" xfId="33640"/>
    <cellStyle name="Normal 35 3 8 7 2 2" xfId="33641"/>
    <cellStyle name="Normal 35 3 8 7 2 2 2" xfId="33642"/>
    <cellStyle name="Normal 35 3 8 7 2 3" xfId="33643"/>
    <cellStyle name="Normal 35 3 8 7 3" xfId="33644"/>
    <cellStyle name="Normal 35 3 8 7 3 2" xfId="33645"/>
    <cellStyle name="Normal 35 3 8 7 4" xfId="33646"/>
    <cellStyle name="Normal 35 3 8 7 5" xfId="33647"/>
    <cellStyle name="Normal 35 3 8 7 6" xfId="33648"/>
    <cellStyle name="Normal 35 3 8 7 7" xfId="33649"/>
    <cellStyle name="Normal 35 3 8 8" xfId="33650"/>
    <cellStyle name="Normal 35 3 8 8 2" xfId="33651"/>
    <cellStyle name="Normal 35 3 8 8 2 2" xfId="33652"/>
    <cellStyle name="Normal 35 3 8 8 2 2 2" xfId="33653"/>
    <cellStyle name="Normal 35 3 8 8 2 3" xfId="33654"/>
    <cellStyle name="Normal 35 3 8 8 3" xfId="33655"/>
    <cellStyle name="Normal 35 3 8 8 3 2" xfId="33656"/>
    <cellStyle name="Normal 35 3 8 8 4" xfId="33657"/>
    <cellStyle name="Normal 35 3 8 8 5" xfId="33658"/>
    <cellStyle name="Normal 35 3 8 8 6" xfId="33659"/>
    <cellStyle name="Normal 35 3 8 8 7" xfId="33660"/>
    <cellStyle name="Normal 35 3 8 9" xfId="33661"/>
    <cellStyle name="Normal 35 3 8 9 2" xfId="33662"/>
    <cellStyle name="Normal 35 3 8 9 2 2" xfId="33663"/>
    <cellStyle name="Normal 35 3 8 9 2 2 2" xfId="33664"/>
    <cellStyle name="Normal 35 3 8 9 2 3" xfId="33665"/>
    <cellStyle name="Normal 35 3 8 9 3" xfId="33666"/>
    <cellStyle name="Normal 35 3 8 9 3 2" xfId="33667"/>
    <cellStyle name="Normal 35 3 8 9 4" xfId="33668"/>
    <cellStyle name="Normal 35 3 8 9 5" xfId="33669"/>
    <cellStyle name="Normal 35 3 8 9 6" xfId="33670"/>
    <cellStyle name="Normal 35 3 8 9 7" xfId="33671"/>
    <cellStyle name="Normal 35 3 80" xfId="33672"/>
    <cellStyle name="Normal 35 3 80 2" xfId="33673"/>
    <cellStyle name="Normal 35 3 80 2 2" xfId="33674"/>
    <cellStyle name="Normal 35 3 80 2 2 2" xfId="33675"/>
    <cellStyle name="Normal 35 3 80 2 3" xfId="33676"/>
    <cellStyle name="Normal 35 3 80 3" xfId="33677"/>
    <cellStyle name="Normal 35 3 80 3 2" xfId="33678"/>
    <cellStyle name="Normal 35 3 80 4" xfId="33679"/>
    <cellStyle name="Normal 35 3 80 5" xfId="33680"/>
    <cellStyle name="Normal 35 3 80 6" xfId="33681"/>
    <cellStyle name="Normal 35 3 80 7" xfId="33682"/>
    <cellStyle name="Normal 35 3 81" xfId="33683"/>
    <cellStyle name="Normal 35 3 81 2" xfId="33684"/>
    <cellStyle name="Normal 35 3 81 2 2" xfId="33685"/>
    <cellStyle name="Normal 35 3 81 2 2 2" xfId="33686"/>
    <cellStyle name="Normal 35 3 81 2 3" xfId="33687"/>
    <cellStyle name="Normal 35 3 81 3" xfId="33688"/>
    <cellStyle name="Normal 35 3 81 3 2" xfId="33689"/>
    <cellStyle name="Normal 35 3 81 4" xfId="33690"/>
    <cellStyle name="Normal 35 3 81 5" xfId="33691"/>
    <cellStyle name="Normal 35 3 81 6" xfId="33692"/>
    <cellStyle name="Normal 35 3 81 7" xfId="33693"/>
    <cellStyle name="Normal 35 3 82" xfId="33694"/>
    <cellStyle name="Normal 35 3 82 2" xfId="33695"/>
    <cellStyle name="Normal 35 3 82 2 2" xfId="33696"/>
    <cellStyle name="Normal 35 3 82 2 2 2" xfId="33697"/>
    <cellStyle name="Normal 35 3 82 2 3" xfId="33698"/>
    <cellStyle name="Normal 35 3 82 3" xfId="33699"/>
    <cellStyle name="Normal 35 3 82 3 2" xfId="33700"/>
    <cellStyle name="Normal 35 3 82 4" xfId="33701"/>
    <cellStyle name="Normal 35 3 82 5" xfId="33702"/>
    <cellStyle name="Normal 35 3 82 6" xfId="33703"/>
    <cellStyle name="Normal 35 3 82 7" xfId="33704"/>
    <cellStyle name="Normal 35 3 83" xfId="33705"/>
    <cellStyle name="Normal 35 3 83 2" xfId="33706"/>
    <cellStyle name="Normal 35 3 83 2 2" xfId="33707"/>
    <cellStyle name="Normal 35 3 83 2 2 2" xfId="33708"/>
    <cellStyle name="Normal 35 3 83 2 3" xfId="33709"/>
    <cellStyle name="Normal 35 3 83 3" xfId="33710"/>
    <cellStyle name="Normal 35 3 83 3 2" xfId="33711"/>
    <cellStyle name="Normal 35 3 83 4" xfId="33712"/>
    <cellStyle name="Normal 35 3 83 5" xfId="33713"/>
    <cellStyle name="Normal 35 3 83 6" xfId="33714"/>
    <cellStyle name="Normal 35 3 83 7" xfId="33715"/>
    <cellStyle name="Normal 35 3 84" xfId="33716"/>
    <cellStyle name="Normal 35 3 84 2" xfId="33717"/>
    <cellStyle name="Normal 35 3 84 2 2" xfId="33718"/>
    <cellStyle name="Normal 35 3 84 2 2 2" xfId="33719"/>
    <cellStyle name="Normal 35 3 84 2 3" xfId="33720"/>
    <cellStyle name="Normal 35 3 84 3" xfId="33721"/>
    <cellStyle name="Normal 35 3 84 3 2" xfId="33722"/>
    <cellStyle name="Normal 35 3 84 4" xfId="33723"/>
    <cellStyle name="Normal 35 3 84 5" xfId="33724"/>
    <cellStyle name="Normal 35 3 84 6" xfId="33725"/>
    <cellStyle name="Normal 35 3 84 7" xfId="33726"/>
    <cellStyle name="Normal 35 3 85" xfId="33727"/>
    <cellStyle name="Normal 35 3 85 2" xfId="33728"/>
    <cellStyle name="Normal 35 3 85 2 2" xfId="33729"/>
    <cellStyle name="Normal 35 3 85 2 2 2" xfId="33730"/>
    <cellStyle name="Normal 35 3 85 2 3" xfId="33731"/>
    <cellStyle name="Normal 35 3 85 3" xfId="33732"/>
    <cellStyle name="Normal 35 3 85 3 2" xfId="33733"/>
    <cellStyle name="Normal 35 3 85 4" xfId="33734"/>
    <cellStyle name="Normal 35 3 85 5" xfId="33735"/>
    <cellStyle name="Normal 35 3 85 6" xfId="33736"/>
    <cellStyle name="Normal 35 3 85 7" xfId="33737"/>
    <cellStyle name="Normal 35 3 86" xfId="33738"/>
    <cellStyle name="Normal 35 3 86 2" xfId="33739"/>
    <cellStyle name="Normal 35 3 86 2 2" xfId="33740"/>
    <cellStyle name="Normal 35 3 86 2 2 2" xfId="33741"/>
    <cellStyle name="Normal 35 3 86 2 3" xfId="33742"/>
    <cellStyle name="Normal 35 3 86 3" xfId="33743"/>
    <cellStyle name="Normal 35 3 86 3 2" xfId="33744"/>
    <cellStyle name="Normal 35 3 86 4" xfId="33745"/>
    <cellStyle name="Normal 35 3 86 5" xfId="33746"/>
    <cellStyle name="Normal 35 3 86 6" xfId="33747"/>
    <cellStyle name="Normal 35 3 86 7" xfId="33748"/>
    <cellStyle name="Normal 35 3 87" xfId="33749"/>
    <cellStyle name="Normal 35 3 87 2" xfId="33750"/>
    <cellStyle name="Normal 35 3 87 2 2" xfId="33751"/>
    <cellStyle name="Normal 35 3 87 2 2 2" xfId="33752"/>
    <cellStyle name="Normal 35 3 87 2 3" xfId="33753"/>
    <cellStyle name="Normal 35 3 87 3" xfId="33754"/>
    <cellStyle name="Normal 35 3 87 3 2" xfId="33755"/>
    <cellStyle name="Normal 35 3 87 4" xfId="33756"/>
    <cellStyle name="Normal 35 3 87 5" xfId="33757"/>
    <cellStyle name="Normal 35 3 87 6" xfId="33758"/>
    <cellStyle name="Normal 35 3 87 7" xfId="33759"/>
    <cellStyle name="Normal 35 3 88" xfId="33760"/>
    <cellStyle name="Normal 35 3 88 2" xfId="33761"/>
    <cellStyle name="Normal 35 3 88 2 2" xfId="33762"/>
    <cellStyle name="Normal 35 3 88 2 2 2" xfId="33763"/>
    <cellStyle name="Normal 35 3 88 2 3" xfId="33764"/>
    <cellStyle name="Normal 35 3 88 3" xfId="33765"/>
    <cellStyle name="Normal 35 3 88 3 2" xfId="33766"/>
    <cellStyle name="Normal 35 3 88 4" xfId="33767"/>
    <cellStyle name="Normal 35 3 88 5" xfId="33768"/>
    <cellStyle name="Normal 35 3 88 6" xfId="33769"/>
    <cellStyle name="Normal 35 3 88 7" xfId="33770"/>
    <cellStyle name="Normal 35 3 89" xfId="33771"/>
    <cellStyle name="Normal 35 3 89 2" xfId="33772"/>
    <cellStyle name="Normal 35 3 89 2 2" xfId="33773"/>
    <cellStyle name="Normal 35 3 89 2 2 2" xfId="33774"/>
    <cellStyle name="Normal 35 3 89 2 3" xfId="33775"/>
    <cellStyle name="Normal 35 3 89 3" xfId="33776"/>
    <cellStyle name="Normal 35 3 89 3 2" xfId="33777"/>
    <cellStyle name="Normal 35 3 89 4" xfId="33778"/>
    <cellStyle name="Normal 35 3 89 5" xfId="33779"/>
    <cellStyle name="Normal 35 3 89 6" xfId="33780"/>
    <cellStyle name="Normal 35 3 89 7" xfId="33781"/>
    <cellStyle name="Normal 35 3 9" xfId="33782"/>
    <cellStyle name="Normal 35 3 9 10" xfId="33783"/>
    <cellStyle name="Normal 35 3 9 10 2" xfId="33784"/>
    <cellStyle name="Normal 35 3 9 10 2 2" xfId="33785"/>
    <cellStyle name="Normal 35 3 9 10 2 2 2" xfId="33786"/>
    <cellStyle name="Normal 35 3 9 10 2 3" xfId="33787"/>
    <cellStyle name="Normal 35 3 9 10 3" xfId="33788"/>
    <cellStyle name="Normal 35 3 9 10 3 2" xfId="33789"/>
    <cellStyle name="Normal 35 3 9 10 4" xfId="33790"/>
    <cellStyle name="Normal 35 3 9 10 5" xfId="33791"/>
    <cellStyle name="Normal 35 3 9 10 6" xfId="33792"/>
    <cellStyle name="Normal 35 3 9 10 7" xfId="33793"/>
    <cellStyle name="Normal 35 3 9 11" xfId="33794"/>
    <cellStyle name="Normal 35 3 9 11 2" xfId="33795"/>
    <cellStyle name="Normal 35 3 9 11 2 2" xfId="33796"/>
    <cellStyle name="Normal 35 3 9 11 2 2 2" xfId="33797"/>
    <cellStyle name="Normal 35 3 9 11 2 3" xfId="33798"/>
    <cellStyle name="Normal 35 3 9 11 3" xfId="33799"/>
    <cellStyle name="Normal 35 3 9 11 3 2" xfId="33800"/>
    <cellStyle name="Normal 35 3 9 11 4" xfId="33801"/>
    <cellStyle name="Normal 35 3 9 11 5" xfId="33802"/>
    <cellStyle name="Normal 35 3 9 11 6" xfId="33803"/>
    <cellStyle name="Normal 35 3 9 11 7" xfId="33804"/>
    <cellStyle name="Normal 35 3 9 12" xfId="33805"/>
    <cellStyle name="Normal 35 3 9 12 2" xfId="33806"/>
    <cellStyle name="Normal 35 3 9 12 2 2" xfId="33807"/>
    <cellStyle name="Normal 35 3 9 12 2 2 2" xfId="33808"/>
    <cellStyle name="Normal 35 3 9 12 2 3" xfId="33809"/>
    <cellStyle name="Normal 35 3 9 12 3" xfId="33810"/>
    <cellStyle name="Normal 35 3 9 12 3 2" xfId="33811"/>
    <cellStyle name="Normal 35 3 9 12 4" xfId="33812"/>
    <cellStyle name="Normal 35 3 9 12 5" xfId="33813"/>
    <cellStyle name="Normal 35 3 9 12 6" xfId="33814"/>
    <cellStyle name="Normal 35 3 9 12 7" xfId="33815"/>
    <cellStyle name="Normal 35 3 9 13" xfId="33816"/>
    <cellStyle name="Normal 35 3 9 13 2" xfId="33817"/>
    <cellStyle name="Normal 35 3 9 13 2 2" xfId="33818"/>
    <cellStyle name="Normal 35 3 9 13 3" xfId="33819"/>
    <cellStyle name="Normal 35 3 9 14" xfId="33820"/>
    <cellStyle name="Normal 35 3 9 14 2" xfId="33821"/>
    <cellStyle name="Normal 35 3 9 15" xfId="33822"/>
    <cellStyle name="Normal 35 3 9 16" xfId="33823"/>
    <cellStyle name="Normal 35 3 9 17" xfId="33824"/>
    <cellStyle name="Normal 35 3 9 18" xfId="33825"/>
    <cellStyle name="Normal 35 3 9 2" xfId="33826"/>
    <cellStyle name="Normal 35 3 9 2 2" xfId="33827"/>
    <cellStyle name="Normal 35 3 9 2 2 2" xfId="33828"/>
    <cellStyle name="Normal 35 3 9 2 2 2 2" xfId="33829"/>
    <cellStyle name="Normal 35 3 9 2 2 3" xfId="33830"/>
    <cellStyle name="Normal 35 3 9 2 3" xfId="33831"/>
    <cellStyle name="Normal 35 3 9 2 3 2" xfId="33832"/>
    <cellStyle name="Normal 35 3 9 2 4" xfId="33833"/>
    <cellStyle name="Normal 35 3 9 2 5" xfId="33834"/>
    <cellStyle name="Normal 35 3 9 2 6" xfId="33835"/>
    <cellStyle name="Normal 35 3 9 2 7" xfId="33836"/>
    <cellStyle name="Normal 35 3 9 3" xfId="33837"/>
    <cellStyle name="Normal 35 3 9 3 2" xfId="33838"/>
    <cellStyle name="Normal 35 3 9 3 2 2" xfId="33839"/>
    <cellStyle name="Normal 35 3 9 3 2 2 2" xfId="33840"/>
    <cellStyle name="Normal 35 3 9 3 2 3" xfId="33841"/>
    <cellStyle name="Normal 35 3 9 3 3" xfId="33842"/>
    <cellStyle name="Normal 35 3 9 3 3 2" xfId="33843"/>
    <cellStyle name="Normal 35 3 9 3 4" xfId="33844"/>
    <cellStyle name="Normal 35 3 9 3 5" xfId="33845"/>
    <cellStyle name="Normal 35 3 9 3 6" xfId="33846"/>
    <cellStyle name="Normal 35 3 9 3 7" xfId="33847"/>
    <cellStyle name="Normal 35 3 9 4" xfId="33848"/>
    <cellStyle name="Normal 35 3 9 4 2" xfId="33849"/>
    <cellStyle name="Normal 35 3 9 4 2 2" xfId="33850"/>
    <cellStyle name="Normal 35 3 9 4 2 2 2" xfId="33851"/>
    <cellStyle name="Normal 35 3 9 4 2 3" xfId="33852"/>
    <cellStyle name="Normal 35 3 9 4 3" xfId="33853"/>
    <cellStyle name="Normal 35 3 9 4 3 2" xfId="33854"/>
    <cellStyle name="Normal 35 3 9 4 4" xfId="33855"/>
    <cellStyle name="Normal 35 3 9 4 5" xfId="33856"/>
    <cellStyle name="Normal 35 3 9 4 6" xfId="33857"/>
    <cellStyle name="Normal 35 3 9 4 7" xfId="33858"/>
    <cellStyle name="Normal 35 3 9 5" xfId="33859"/>
    <cellStyle name="Normal 35 3 9 5 2" xfId="33860"/>
    <cellStyle name="Normal 35 3 9 5 2 2" xfId="33861"/>
    <cellStyle name="Normal 35 3 9 5 2 2 2" xfId="33862"/>
    <cellStyle name="Normal 35 3 9 5 2 3" xfId="33863"/>
    <cellStyle name="Normal 35 3 9 5 3" xfId="33864"/>
    <cellStyle name="Normal 35 3 9 5 3 2" xfId="33865"/>
    <cellStyle name="Normal 35 3 9 5 4" xfId="33866"/>
    <cellStyle name="Normal 35 3 9 5 5" xfId="33867"/>
    <cellStyle name="Normal 35 3 9 5 6" xfId="33868"/>
    <cellStyle name="Normal 35 3 9 5 7" xfId="33869"/>
    <cellStyle name="Normal 35 3 9 6" xfId="33870"/>
    <cellStyle name="Normal 35 3 9 6 2" xfId="33871"/>
    <cellStyle name="Normal 35 3 9 6 2 2" xfId="33872"/>
    <cellStyle name="Normal 35 3 9 6 2 2 2" xfId="33873"/>
    <cellStyle name="Normal 35 3 9 6 2 3" xfId="33874"/>
    <cellStyle name="Normal 35 3 9 6 3" xfId="33875"/>
    <cellStyle name="Normal 35 3 9 6 3 2" xfId="33876"/>
    <cellStyle name="Normal 35 3 9 6 4" xfId="33877"/>
    <cellStyle name="Normal 35 3 9 6 5" xfId="33878"/>
    <cellStyle name="Normal 35 3 9 6 6" xfId="33879"/>
    <cellStyle name="Normal 35 3 9 6 7" xfId="33880"/>
    <cellStyle name="Normal 35 3 9 7" xfId="33881"/>
    <cellStyle name="Normal 35 3 9 7 2" xfId="33882"/>
    <cellStyle name="Normal 35 3 9 7 2 2" xfId="33883"/>
    <cellStyle name="Normal 35 3 9 7 2 2 2" xfId="33884"/>
    <cellStyle name="Normal 35 3 9 7 2 3" xfId="33885"/>
    <cellStyle name="Normal 35 3 9 7 3" xfId="33886"/>
    <cellStyle name="Normal 35 3 9 7 3 2" xfId="33887"/>
    <cellStyle name="Normal 35 3 9 7 4" xfId="33888"/>
    <cellStyle name="Normal 35 3 9 7 5" xfId="33889"/>
    <cellStyle name="Normal 35 3 9 7 6" xfId="33890"/>
    <cellStyle name="Normal 35 3 9 7 7" xfId="33891"/>
    <cellStyle name="Normal 35 3 9 8" xfId="33892"/>
    <cellStyle name="Normal 35 3 9 8 2" xfId="33893"/>
    <cellStyle name="Normal 35 3 9 8 2 2" xfId="33894"/>
    <cellStyle name="Normal 35 3 9 8 2 2 2" xfId="33895"/>
    <cellStyle name="Normal 35 3 9 8 2 3" xfId="33896"/>
    <cellStyle name="Normal 35 3 9 8 3" xfId="33897"/>
    <cellStyle name="Normal 35 3 9 8 3 2" xfId="33898"/>
    <cellStyle name="Normal 35 3 9 8 4" xfId="33899"/>
    <cellStyle name="Normal 35 3 9 8 5" xfId="33900"/>
    <cellStyle name="Normal 35 3 9 8 6" xfId="33901"/>
    <cellStyle name="Normal 35 3 9 8 7" xfId="33902"/>
    <cellStyle name="Normal 35 3 9 9" xfId="33903"/>
    <cellStyle name="Normal 35 3 9 9 2" xfId="33904"/>
    <cellStyle name="Normal 35 3 9 9 2 2" xfId="33905"/>
    <cellStyle name="Normal 35 3 9 9 2 2 2" xfId="33906"/>
    <cellStyle name="Normal 35 3 9 9 2 3" xfId="33907"/>
    <cellStyle name="Normal 35 3 9 9 3" xfId="33908"/>
    <cellStyle name="Normal 35 3 9 9 3 2" xfId="33909"/>
    <cellStyle name="Normal 35 3 9 9 4" xfId="33910"/>
    <cellStyle name="Normal 35 3 9 9 5" xfId="33911"/>
    <cellStyle name="Normal 35 3 9 9 6" xfId="33912"/>
    <cellStyle name="Normal 35 3 9 9 7" xfId="33913"/>
    <cellStyle name="Normal 35 3 90" xfId="33914"/>
    <cellStyle name="Normal 35 3 90 2" xfId="33915"/>
    <cellStyle name="Normal 35 3 90 2 2" xfId="33916"/>
    <cellStyle name="Normal 35 3 90 2 2 2" xfId="33917"/>
    <cellStyle name="Normal 35 3 90 2 3" xfId="33918"/>
    <cellStyle name="Normal 35 3 90 3" xfId="33919"/>
    <cellStyle name="Normal 35 3 90 3 2" xfId="33920"/>
    <cellStyle name="Normal 35 3 90 4" xfId="33921"/>
    <cellStyle name="Normal 35 3 90 5" xfId="33922"/>
    <cellStyle name="Normal 35 3 90 6" xfId="33923"/>
    <cellStyle name="Normal 35 3 90 7" xfId="33924"/>
    <cellStyle name="Normal 35 3 91" xfId="33925"/>
    <cellStyle name="Normal 35 3 91 2" xfId="33926"/>
    <cellStyle name="Normal 35 3 91 2 2" xfId="33927"/>
    <cellStyle name="Normal 35 3 91 2 2 2" xfId="33928"/>
    <cellStyle name="Normal 35 3 91 2 3" xfId="33929"/>
    <cellStyle name="Normal 35 3 91 3" xfId="33930"/>
    <cellStyle name="Normal 35 3 91 3 2" xfId="33931"/>
    <cellStyle name="Normal 35 3 91 4" xfId="33932"/>
    <cellStyle name="Normal 35 3 91 5" xfId="33933"/>
    <cellStyle name="Normal 35 3 91 6" xfId="33934"/>
    <cellStyle name="Normal 35 3 91 7" xfId="33935"/>
    <cellStyle name="Normal 35 3 92" xfId="33936"/>
    <cellStyle name="Normal 35 3 92 2" xfId="33937"/>
    <cellStyle name="Normal 35 3 92 2 2" xfId="33938"/>
    <cellStyle name="Normal 35 3 92 2 2 2" xfId="33939"/>
    <cellStyle name="Normal 35 3 92 2 3" xfId="33940"/>
    <cellStyle name="Normal 35 3 92 3" xfId="33941"/>
    <cellStyle name="Normal 35 3 92 3 2" xfId="33942"/>
    <cellStyle name="Normal 35 3 92 4" xfId="33943"/>
    <cellStyle name="Normal 35 3 92 5" xfId="33944"/>
    <cellStyle name="Normal 35 3 92 6" xfId="33945"/>
    <cellStyle name="Normal 35 3 92 7" xfId="33946"/>
    <cellStyle name="Normal 35 3 93" xfId="33947"/>
    <cellStyle name="Normal 35 3 93 2" xfId="33948"/>
    <cellStyle name="Normal 35 3 93 2 2" xfId="33949"/>
    <cellStyle name="Normal 35 3 93 2 2 2" xfId="33950"/>
    <cellStyle name="Normal 35 3 93 2 3" xfId="33951"/>
    <cellStyle name="Normal 35 3 93 3" xfId="33952"/>
    <cellStyle name="Normal 35 3 93 3 2" xfId="33953"/>
    <cellStyle name="Normal 35 3 93 4" xfId="33954"/>
    <cellStyle name="Normal 35 3 93 5" xfId="33955"/>
    <cellStyle name="Normal 35 3 93 6" xfId="33956"/>
    <cellStyle name="Normal 35 3 93 7" xfId="33957"/>
    <cellStyle name="Normal 35 3 94" xfId="33958"/>
    <cellStyle name="Normal 35 3 94 2" xfId="33959"/>
    <cellStyle name="Normal 35 3 94 2 2" xfId="33960"/>
    <cellStyle name="Normal 35 3 94 2 2 2" xfId="33961"/>
    <cellStyle name="Normal 35 3 94 2 3" xfId="33962"/>
    <cellStyle name="Normal 35 3 94 3" xfId="33963"/>
    <cellStyle name="Normal 35 3 94 3 2" xfId="33964"/>
    <cellStyle name="Normal 35 3 94 4" xfId="33965"/>
    <cellStyle name="Normal 35 3 94 5" xfId="33966"/>
    <cellStyle name="Normal 35 3 94 6" xfId="33967"/>
    <cellStyle name="Normal 35 3 94 7" xfId="33968"/>
    <cellStyle name="Normal 35 3 95" xfId="33969"/>
    <cellStyle name="Normal 35 3 95 2" xfId="33970"/>
    <cellStyle name="Normal 35 3 95 2 2" xfId="33971"/>
    <cellStyle name="Normal 35 3 95 2 2 2" xfId="33972"/>
    <cellStyle name="Normal 35 3 95 2 3" xfId="33973"/>
    <cellStyle name="Normal 35 3 95 3" xfId="33974"/>
    <cellStyle name="Normal 35 3 95 3 2" xfId="33975"/>
    <cellStyle name="Normal 35 3 95 4" xfId="33976"/>
    <cellStyle name="Normal 35 3 95 5" xfId="33977"/>
    <cellStyle name="Normal 35 3 95 6" xfId="33978"/>
    <cellStyle name="Normal 35 3 95 7" xfId="33979"/>
    <cellStyle name="Normal 35 3 96" xfId="33980"/>
    <cellStyle name="Normal 35 3 96 2" xfId="33981"/>
    <cellStyle name="Normal 35 3 96 2 2" xfId="33982"/>
    <cellStyle name="Normal 35 3 96 2 2 2" xfId="33983"/>
    <cellStyle name="Normal 35 3 96 2 3" xfId="33984"/>
    <cellStyle name="Normal 35 3 96 3" xfId="33985"/>
    <cellStyle name="Normal 35 3 96 3 2" xfId="33986"/>
    <cellStyle name="Normal 35 3 96 4" xfId="33987"/>
    <cellStyle name="Normal 35 3 96 5" xfId="33988"/>
    <cellStyle name="Normal 35 3 96 6" xfId="33989"/>
    <cellStyle name="Normal 35 3 96 7" xfId="33990"/>
    <cellStyle name="Normal 35 3 97" xfId="33991"/>
    <cellStyle name="Normal 35 3 97 2" xfId="33992"/>
    <cellStyle name="Normal 35 3 97 2 2" xfId="33993"/>
    <cellStyle name="Normal 35 3 97 2 2 2" xfId="33994"/>
    <cellStyle name="Normal 35 3 97 2 3" xfId="33995"/>
    <cellStyle name="Normal 35 3 97 3" xfId="33996"/>
    <cellStyle name="Normal 35 3 97 3 2" xfId="33997"/>
    <cellStyle name="Normal 35 3 97 4" xfId="33998"/>
    <cellStyle name="Normal 35 3 97 5" xfId="33999"/>
    <cellStyle name="Normal 35 3 97 6" xfId="34000"/>
    <cellStyle name="Normal 35 3 97 7" xfId="34001"/>
    <cellStyle name="Normal 35 3 98" xfId="34002"/>
    <cellStyle name="Normal 35 3 98 2" xfId="34003"/>
    <cellStyle name="Normal 35 3 99" xfId="34004"/>
    <cellStyle name="Normal 35 4" xfId="34005"/>
    <cellStyle name="Normal 35 4 2" xfId="34006"/>
    <cellStyle name="Normal 35 4 2 2" xfId="34007"/>
    <cellStyle name="Normal 35 4 3" xfId="34008"/>
    <cellStyle name="Normal 35 4 4" xfId="34009"/>
    <cellStyle name="Normal 35 5" xfId="34010"/>
    <cellStyle name="Normal 35 6" xfId="34011"/>
    <cellStyle name="Normal 35 7" xfId="34012"/>
    <cellStyle name="Normal 35 7 2" xfId="34013"/>
    <cellStyle name="Normal 35 7 2 2" xfId="34014"/>
    <cellStyle name="Normal 35 7 3" xfId="34015"/>
    <cellStyle name="Normal 35 8" xfId="34016"/>
    <cellStyle name="Normal 35 8 2" xfId="34017"/>
    <cellStyle name="Normal 35 8 2 2" xfId="34018"/>
    <cellStyle name="Normal 35 8 3" xfId="34019"/>
    <cellStyle name="Normal 35 9" xfId="34020"/>
    <cellStyle name="Normal 35 9 2" xfId="34021"/>
    <cellStyle name="Normal 350" xfId="34022"/>
    <cellStyle name="Normal 351" xfId="34023"/>
    <cellStyle name="Normal 352" xfId="34024"/>
    <cellStyle name="Normal 353" xfId="34025"/>
    <cellStyle name="Normal 354" xfId="34026"/>
    <cellStyle name="Normal 355" xfId="34027"/>
    <cellStyle name="Normal 356" xfId="34028"/>
    <cellStyle name="Normal 357" xfId="34029"/>
    <cellStyle name="Normal 358" xfId="34030"/>
    <cellStyle name="Normal 359" xfId="34031"/>
    <cellStyle name="Normal 36" xfId="34032"/>
    <cellStyle name="Normal 36 2" xfId="34033"/>
    <cellStyle name="Normal 36 2 2" xfId="34034"/>
    <cellStyle name="Normal 36 2 3" xfId="34035"/>
    <cellStyle name="Normal 36 2 4" xfId="34036"/>
    <cellStyle name="Normal 36 2 5" xfId="34037"/>
    <cellStyle name="Normal 36 2 6" xfId="34038"/>
    <cellStyle name="Normal 36 2 7" xfId="34039"/>
    <cellStyle name="Normal 36 2 8" xfId="34040"/>
    <cellStyle name="Normal 36 3" xfId="34041"/>
    <cellStyle name="Normal 36 3 2" xfId="34042"/>
    <cellStyle name="Normal 36 3 3" xfId="34043"/>
    <cellStyle name="Normal 36 3 4" xfId="34044"/>
    <cellStyle name="Normal 36 3 5" xfId="34045"/>
    <cellStyle name="Normal 36 3 6" xfId="34046"/>
    <cellStyle name="Normal 36 3 7" xfId="34047"/>
    <cellStyle name="Normal 36 4" xfId="34048"/>
    <cellStyle name="Normal 36 5" xfId="34049"/>
    <cellStyle name="Normal 36 5 2" xfId="34050"/>
    <cellStyle name="Normal 36 5 3" xfId="34051"/>
    <cellStyle name="Normal 36 5 4" xfId="34052"/>
    <cellStyle name="Normal 36 5 5" xfId="34053"/>
    <cellStyle name="Normal 36 5 6" xfId="34054"/>
    <cellStyle name="Normal 36 5 7" xfId="34055"/>
    <cellStyle name="Normal 36 6" xfId="34056"/>
    <cellStyle name="Normal 36 6 2" xfId="34057"/>
    <cellStyle name="Normal 36 6 3" xfId="34058"/>
    <cellStyle name="Normal 36 6 4" xfId="34059"/>
    <cellStyle name="Normal 36 6 5" xfId="34060"/>
    <cellStyle name="Normal 36 6 6" xfId="34061"/>
    <cellStyle name="Normal 36 6 7" xfId="34062"/>
    <cellStyle name="Normal 36 7" xfId="34063"/>
    <cellStyle name="Normal 360" xfId="34064"/>
    <cellStyle name="Normal 361" xfId="34065"/>
    <cellStyle name="Normal 362" xfId="34066"/>
    <cellStyle name="Normal 363" xfId="34067"/>
    <cellStyle name="Normal 364" xfId="34068"/>
    <cellStyle name="Normal 365" xfId="34069"/>
    <cellStyle name="Normal 366" xfId="34070"/>
    <cellStyle name="Normal 367" xfId="34071"/>
    <cellStyle name="Normal 368" xfId="34072"/>
    <cellStyle name="Normal 369" xfId="34073"/>
    <cellStyle name="Normal 37" xfId="34074"/>
    <cellStyle name="Normal 37 2" xfId="34075"/>
    <cellStyle name="Normal 37 2 2" xfId="34076"/>
    <cellStyle name="Normal 37 2 3" xfId="34077"/>
    <cellStyle name="Normal 37 2 4" xfId="34078"/>
    <cellStyle name="Normal 37 2 5" xfId="34079"/>
    <cellStyle name="Normal 37 2 6" xfId="34080"/>
    <cellStyle name="Normal 37 2 7" xfId="34081"/>
    <cellStyle name="Normal 37 2 8" xfId="34082"/>
    <cellStyle name="Normal 37 3" xfId="34083"/>
    <cellStyle name="Normal 37 3 2" xfId="34084"/>
    <cellStyle name="Normal 37 3 3" xfId="34085"/>
    <cellStyle name="Normal 37 3 4" xfId="34086"/>
    <cellStyle name="Normal 37 3 5" xfId="34087"/>
    <cellStyle name="Normal 37 3 6" xfId="34088"/>
    <cellStyle name="Normal 37 3 7" xfId="34089"/>
    <cellStyle name="Normal 37 4" xfId="34090"/>
    <cellStyle name="Normal 37 5" xfId="34091"/>
    <cellStyle name="Normal 37 5 2" xfId="34092"/>
    <cellStyle name="Normal 37 5 3" xfId="34093"/>
    <cellStyle name="Normal 37 5 4" xfId="34094"/>
    <cellStyle name="Normal 37 5 5" xfId="34095"/>
    <cellStyle name="Normal 37 5 6" xfId="34096"/>
    <cellStyle name="Normal 37 5 7" xfId="34097"/>
    <cellStyle name="Normal 37 6" xfId="34098"/>
    <cellStyle name="Normal 37 6 2" xfId="34099"/>
    <cellStyle name="Normal 37 6 3" xfId="34100"/>
    <cellStyle name="Normal 37 6 4" xfId="34101"/>
    <cellStyle name="Normal 37 6 5" xfId="34102"/>
    <cellStyle name="Normal 37 6 6" xfId="34103"/>
    <cellStyle name="Normal 37 6 7" xfId="34104"/>
    <cellStyle name="Normal 37 7" xfId="34105"/>
    <cellStyle name="Normal 370" xfId="34106"/>
    <cellStyle name="Normal 371" xfId="34107"/>
    <cellStyle name="Normal 372" xfId="34108"/>
    <cellStyle name="Normal 373" xfId="34109"/>
    <cellStyle name="Normal 374" xfId="34110"/>
    <cellStyle name="Normal 375" xfId="34111"/>
    <cellStyle name="Normal 376" xfId="34112"/>
    <cellStyle name="Normal 377" xfId="34113"/>
    <cellStyle name="Normal 378" xfId="34114"/>
    <cellStyle name="Normal 379" xfId="34115"/>
    <cellStyle name="Normal 38" xfId="34116"/>
    <cellStyle name="Normal 38 2" xfId="34117"/>
    <cellStyle name="Normal 38 2 2" xfId="34118"/>
    <cellStyle name="Normal 38 3" xfId="34119"/>
    <cellStyle name="Normal 38 4" xfId="34120"/>
    <cellStyle name="Normal 38 5" xfId="34121"/>
    <cellStyle name="Normal 38 6" xfId="34122"/>
    <cellStyle name="Normal 38 7" xfId="34123"/>
    <cellStyle name="Normal 380" xfId="34124"/>
    <cellStyle name="Normal 381" xfId="34125"/>
    <cellStyle name="Normal 382" xfId="34126"/>
    <cellStyle name="Normal 383" xfId="34127"/>
    <cellStyle name="Normal 384" xfId="34128"/>
    <cellStyle name="Normal 385" xfId="34129"/>
    <cellStyle name="Normal 386" xfId="34130"/>
    <cellStyle name="Normal 387" xfId="34131"/>
    <cellStyle name="Normal 388" xfId="34132"/>
    <cellStyle name="Normal 389" xfId="34133"/>
    <cellStyle name="Normal 39" xfId="34134"/>
    <cellStyle name="Normal 39 2" xfId="34135"/>
    <cellStyle name="Normal 39 3" xfId="34136"/>
    <cellStyle name="Normal 39 4" xfId="34137"/>
    <cellStyle name="Normal 39 5" xfId="34138"/>
    <cellStyle name="Normal 39 6" xfId="34139"/>
    <cellStyle name="Normal 39 7" xfId="34140"/>
    <cellStyle name="Normal 390" xfId="34141"/>
    <cellStyle name="Normal 391" xfId="34142"/>
    <cellStyle name="Normal 392" xfId="34143"/>
    <cellStyle name="Normal 393" xfId="34144"/>
    <cellStyle name="Normal 394" xfId="34145"/>
    <cellStyle name="Normal 395" xfId="34146"/>
    <cellStyle name="Normal 396" xfId="34147"/>
    <cellStyle name="Normal 397" xfId="34148"/>
    <cellStyle name="Normal 398" xfId="34149"/>
    <cellStyle name="Normal 399" xfId="34150"/>
    <cellStyle name="Normal 4" xfId="8"/>
    <cellStyle name="Normal 4 10" xfId="34151"/>
    <cellStyle name="Normal 4 10 2" xfId="34152"/>
    <cellStyle name="Normal 4 11" xfId="34153"/>
    <cellStyle name="Normal 4 11 2" xfId="34154"/>
    <cellStyle name="Normal 4 12" xfId="34155"/>
    <cellStyle name="Normal 4 13" xfId="34156"/>
    <cellStyle name="Normal 4 13 2" xfId="34157"/>
    <cellStyle name="Normal 4 14" xfId="34158"/>
    <cellStyle name="Normal 4 14 2" xfId="34159"/>
    <cellStyle name="Normal 4 15" xfId="34160"/>
    <cellStyle name="Normal 4 16" xfId="34161"/>
    <cellStyle name="Normal 4 17" xfId="34162"/>
    <cellStyle name="Normal 4 18" xfId="34163"/>
    <cellStyle name="Normal 4 19" xfId="34164"/>
    <cellStyle name="Normal 4 2" xfId="2"/>
    <cellStyle name="Normal 4 2 10" xfId="34165"/>
    <cellStyle name="Normal 4 2 11" xfId="34166"/>
    <cellStyle name="Normal 4 2 12" xfId="58466"/>
    <cellStyle name="Normal 4 2 2" xfId="34167"/>
    <cellStyle name="Normal 4 2 2 3" xfId="58465"/>
    <cellStyle name="Normal 4 2 3" xfId="34168"/>
    <cellStyle name="Normal 4 2 4" xfId="34169"/>
    <cellStyle name="Normal 4 2 5" xfId="34170"/>
    <cellStyle name="Normal 4 2 6" xfId="34171"/>
    <cellStyle name="Normal 4 2 7" xfId="34172"/>
    <cellStyle name="Normal 4 2 8" xfId="34173"/>
    <cellStyle name="Normal 4 2 9" xfId="34174"/>
    <cellStyle name="Normal 4 20" xfId="34175"/>
    <cellStyle name="Normal 4 21" xfId="34176"/>
    <cellStyle name="Normal 4 22" xfId="34177"/>
    <cellStyle name="Normal 4 23" xfId="34178"/>
    <cellStyle name="Normal 4 24" xfId="34179"/>
    <cellStyle name="Normal 4 25" xfId="34180"/>
    <cellStyle name="Normal 4 26" xfId="34181"/>
    <cellStyle name="Normal 4 27" xfId="34182"/>
    <cellStyle name="Normal 4 28" xfId="34183"/>
    <cellStyle name="Normal 4 29" xfId="34184"/>
    <cellStyle name="Normal 4 3" xfId="34185"/>
    <cellStyle name="Normal 4 3 2" xfId="34186"/>
    <cellStyle name="Normal 4 3 3" xfId="34187"/>
    <cellStyle name="Normal 4 3 4" xfId="34188"/>
    <cellStyle name="Normal 4 3 5" xfId="34189"/>
    <cellStyle name="Normal 4 3 6" xfId="34190"/>
    <cellStyle name="Normal 4 3 7" xfId="34191"/>
    <cellStyle name="Normal 4 3 8" xfId="34192"/>
    <cellStyle name="Normal 4 30" xfId="34193"/>
    <cellStyle name="Normal 4 31" xfId="34194"/>
    <cellStyle name="Normal 4 32" xfId="34195"/>
    <cellStyle name="Normal 4 33" xfId="34196"/>
    <cellStyle name="Normal 4 34" xfId="34197"/>
    <cellStyle name="Normal 4 35" xfId="34198"/>
    <cellStyle name="Normal 4 36" xfId="34199"/>
    <cellStyle name="Normal 4 37" xfId="34200"/>
    <cellStyle name="Normal 4 38" xfId="34201"/>
    <cellStyle name="Normal 4 39" xfId="34202"/>
    <cellStyle name="Normal 4 4" xfId="34203"/>
    <cellStyle name="Normal 4 4 2" xfId="34204"/>
    <cellStyle name="Normal 4 4 3" xfId="34205"/>
    <cellStyle name="Normal 4 4 4" xfId="34206"/>
    <cellStyle name="Normal 4 4 5" xfId="34207"/>
    <cellStyle name="Normal 4 4 6" xfId="34208"/>
    <cellStyle name="Normal 4 4 7" xfId="34209"/>
    <cellStyle name="Normal 4 4 8" xfId="34210"/>
    <cellStyle name="Normal 4 40" xfId="34211"/>
    <cellStyle name="Normal 4 41" xfId="34212"/>
    <cellStyle name="Normal 4 42" xfId="34213"/>
    <cellStyle name="Normal 4 43" xfId="34214"/>
    <cellStyle name="Normal 4 44" xfId="34215"/>
    <cellStyle name="Normal 4 45" xfId="34216"/>
    <cellStyle name="Normal 4 5" xfId="34217"/>
    <cellStyle name="Normal 4 5 2" xfId="34218"/>
    <cellStyle name="Normal 4 6" xfId="34219"/>
    <cellStyle name="Normal 4 6 2" xfId="34220"/>
    <cellStyle name="Normal 4 7" xfId="34221"/>
    <cellStyle name="Normal 4 7 2" xfId="34222"/>
    <cellStyle name="Normal 4 8" xfId="34223"/>
    <cellStyle name="Normal 4 8 2" xfId="34224"/>
    <cellStyle name="Normal 4 9" xfId="34225"/>
    <cellStyle name="Normal 40" xfId="34226"/>
    <cellStyle name="Normal 40 2" xfId="34227"/>
    <cellStyle name="Normal 40 2 2" xfId="34228"/>
    <cellStyle name="Normal 40 3" xfId="34229"/>
    <cellStyle name="Normal 40 4" xfId="34230"/>
    <cellStyle name="Normal 40 5" xfId="34231"/>
    <cellStyle name="Normal 40 6" xfId="34232"/>
    <cellStyle name="Normal 40 7" xfId="34233"/>
    <cellStyle name="Normal 400" xfId="34234"/>
    <cellStyle name="Normal 401" xfId="34235"/>
    <cellStyle name="Normal 402" xfId="34236"/>
    <cellStyle name="Normal 403" xfId="34237"/>
    <cellStyle name="Normal 404" xfId="34238"/>
    <cellStyle name="Normal 405" xfId="34239"/>
    <cellStyle name="Normal 406" xfId="34240"/>
    <cellStyle name="Normal 407" xfId="34241"/>
    <cellStyle name="Normal 408" xfId="34242"/>
    <cellStyle name="Normal 409" xfId="34243"/>
    <cellStyle name="Normal 41" xfId="34244"/>
    <cellStyle name="Normal 41 2" xfId="34245"/>
    <cellStyle name="Normal 41 2 2" xfId="34246"/>
    <cellStyle name="Normal 41 3" xfId="34247"/>
    <cellStyle name="Normal 41 4" xfId="34248"/>
    <cellStyle name="Normal 41 5" xfId="34249"/>
    <cellStyle name="Normal 41 6" xfId="34250"/>
    <cellStyle name="Normal 41 7" xfId="34251"/>
    <cellStyle name="Normal 410" xfId="34252"/>
    <cellStyle name="Normal 411" xfId="34253"/>
    <cellStyle name="Normal 412" xfId="34254"/>
    <cellStyle name="Normal 413" xfId="34255"/>
    <cellStyle name="Normal 414" xfId="34256"/>
    <cellStyle name="Normal 415" xfId="34257"/>
    <cellStyle name="Normal 416" xfId="34258"/>
    <cellStyle name="Normal 417" xfId="34259"/>
    <cellStyle name="Normal 418" xfId="34260"/>
    <cellStyle name="Normal 419" xfId="34261"/>
    <cellStyle name="Normal 42" xfId="34262"/>
    <cellStyle name="Normal 42 2" xfId="34263"/>
    <cellStyle name="Normal 42 2 2" xfId="34264"/>
    <cellStyle name="Normal 42 3" xfId="34265"/>
    <cellStyle name="Normal 42 4" xfId="34266"/>
    <cellStyle name="Normal 42 5" xfId="34267"/>
    <cellStyle name="Normal 42 6" xfId="34268"/>
    <cellStyle name="Normal 42 7" xfId="34269"/>
    <cellStyle name="Normal 420" xfId="34270"/>
    <cellStyle name="Normal 421" xfId="34271"/>
    <cellStyle name="Normal 422" xfId="34272"/>
    <cellStyle name="Normal 423" xfId="34273"/>
    <cellStyle name="Normal 424" xfId="34274"/>
    <cellStyle name="Normal 425" xfId="34275"/>
    <cellStyle name="Normal 426" xfId="34276"/>
    <cellStyle name="Normal 427" xfId="34277"/>
    <cellStyle name="Normal 428" xfId="34278"/>
    <cellStyle name="Normal 429" xfId="34279"/>
    <cellStyle name="Normal 43" xfId="34280"/>
    <cellStyle name="Normal 43 2" xfId="34281"/>
    <cellStyle name="Normal 43 2 2" xfId="34282"/>
    <cellStyle name="Normal 43 3" xfId="34283"/>
    <cellStyle name="Normal 43 4" xfId="34284"/>
    <cellStyle name="Normal 43 5" xfId="34285"/>
    <cellStyle name="Normal 43 6" xfId="34286"/>
    <cellStyle name="Normal 43 7" xfId="34287"/>
    <cellStyle name="Normal 430" xfId="34288"/>
    <cellStyle name="Normal 431" xfId="34289"/>
    <cellStyle name="Normal 432" xfId="34290"/>
    <cellStyle name="Normal 433" xfId="34291"/>
    <cellStyle name="Normal 434" xfId="34292"/>
    <cellStyle name="Normal 435" xfId="34293"/>
    <cellStyle name="Normal 436" xfId="34294"/>
    <cellStyle name="Normal 437" xfId="34295"/>
    <cellStyle name="Normal 438" xfId="34296"/>
    <cellStyle name="Normal 439" xfId="34297"/>
    <cellStyle name="Normal 44" xfId="34298"/>
    <cellStyle name="Normal 44 10" xfId="34299"/>
    <cellStyle name="Normal 44 11" xfId="34300"/>
    <cellStyle name="Normal 44 12" xfId="34301"/>
    <cellStyle name="Normal 44 13" xfId="34302"/>
    <cellStyle name="Normal 44 2" xfId="34303"/>
    <cellStyle name="Normal 44 3" xfId="34304"/>
    <cellStyle name="Normal 44 4" xfId="34305"/>
    <cellStyle name="Normal 44 4 2" xfId="34306"/>
    <cellStyle name="Normal 44 5" xfId="34307"/>
    <cellStyle name="Normal 44 6" xfId="34308"/>
    <cellStyle name="Normal 44 7" xfId="34309"/>
    <cellStyle name="Normal 44 8" xfId="34310"/>
    <cellStyle name="Normal 44 9" xfId="34311"/>
    <cellStyle name="Normal 440" xfId="34312"/>
    <cellStyle name="Normal 441" xfId="34313"/>
    <cellStyle name="Normal 442" xfId="34314"/>
    <cellStyle name="Normal 443" xfId="34315"/>
    <cellStyle name="Normal 444" xfId="34316"/>
    <cellStyle name="Normal 445" xfId="34317"/>
    <cellStyle name="Normal 446" xfId="34318"/>
    <cellStyle name="Normal 447" xfId="34319"/>
    <cellStyle name="Normal 448" xfId="34320"/>
    <cellStyle name="Normal 449" xfId="34321"/>
    <cellStyle name="Normal 45" xfId="34322"/>
    <cellStyle name="Normal 45 10" xfId="34323"/>
    <cellStyle name="Normal 45 11" xfId="34324"/>
    <cellStyle name="Normal 45 12" xfId="34325"/>
    <cellStyle name="Normal 45 13" xfId="34326"/>
    <cellStyle name="Normal 45 2" xfId="34327"/>
    <cellStyle name="Normal 45 2 2" xfId="34328"/>
    <cellStyle name="Normal 45 3" xfId="34329"/>
    <cellStyle name="Normal 45 4" xfId="34330"/>
    <cellStyle name="Normal 45 5" xfId="34331"/>
    <cellStyle name="Normal 45 6" xfId="34332"/>
    <cellStyle name="Normal 45 7" xfId="34333"/>
    <cellStyle name="Normal 45 8" xfId="34334"/>
    <cellStyle name="Normal 45 9" xfId="34335"/>
    <cellStyle name="Normal 450" xfId="34336"/>
    <cellStyle name="Normal 451" xfId="34337"/>
    <cellStyle name="Normal 452" xfId="34338"/>
    <cellStyle name="Normal 453" xfId="34339"/>
    <cellStyle name="Normal 454" xfId="34340"/>
    <cellStyle name="Normal 455" xfId="34341"/>
    <cellStyle name="Normal 456" xfId="34342"/>
    <cellStyle name="Normal 457" xfId="34343"/>
    <cellStyle name="Normal 458" xfId="34344"/>
    <cellStyle name="Normal 459" xfId="34345"/>
    <cellStyle name="Normal 46" xfId="34346"/>
    <cellStyle name="Normal 46 10" xfId="34347"/>
    <cellStyle name="Normal 46 11" xfId="34348"/>
    <cellStyle name="Normal 46 12" xfId="34349"/>
    <cellStyle name="Normal 46 13" xfId="34350"/>
    <cellStyle name="Normal 46 13 2" xfId="34351"/>
    <cellStyle name="Normal 46 14" xfId="34352"/>
    <cellStyle name="Normal 46 15" xfId="34353"/>
    <cellStyle name="Normal 46 16" xfId="34354"/>
    <cellStyle name="Normal 46 17" xfId="34355"/>
    <cellStyle name="Normal 46 18" xfId="34356"/>
    <cellStyle name="Normal 46 2" xfId="34357"/>
    <cellStyle name="Normal 46 3" xfId="34358"/>
    <cellStyle name="Normal 46 3 2" xfId="34359"/>
    <cellStyle name="Normal 46 3 3" xfId="34360"/>
    <cellStyle name="Normal 46 4" xfId="34361"/>
    <cellStyle name="Normal 46 5" xfId="34362"/>
    <cellStyle name="Normal 46 6" xfId="34363"/>
    <cellStyle name="Normal 46 7" xfId="34364"/>
    <cellStyle name="Normal 46 8" xfId="34365"/>
    <cellStyle name="Normal 46 9" xfId="34366"/>
    <cellStyle name="Normal 460" xfId="34367"/>
    <cellStyle name="Normal 461" xfId="34368"/>
    <cellStyle name="Normal 462" xfId="34369"/>
    <cellStyle name="Normal 463" xfId="34370"/>
    <cellStyle name="Normal 464" xfId="34371"/>
    <cellStyle name="Normal 465" xfId="34372"/>
    <cellStyle name="Normal 466" xfId="34373"/>
    <cellStyle name="Normal 467" xfId="34374"/>
    <cellStyle name="Normal 468" xfId="34375"/>
    <cellStyle name="Normal 469" xfId="34376"/>
    <cellStyle name="Normal 47" xfId="34377"/>
    <cellStyle name="Normal 47 10" xfId="34378"/>
    <cellStyle name="Normal 47 11" xfId="34379"/>
    <cellStyle name="Normal 47 12" xfId="34380"/>
    <cellStyle name="Normal 47 13" xfId="34381"/>
    <cellStyle name="Normal 47 13 2" xfId="34382"/>
    <cellStyle name="Normal 47 14" xfId="34383"/>
    <cellStyle name="Normal 47 15" xfId="34384"/>
    <cellStyle name="Normal 47 16" xfId="34385"/>
    <cellStyle name="Normal 47 17" xfId="34386"/>
    <cellStyle name="Normal 47 18" xfId="34387"/>
    <cellStyle name="Normal 47 2" xfId="34388"/>
    <cellStyle name="Normal 47 3" xfId="34389"/>
    <cellStyle name="Normal 47 4" xfId="34390"/>
    <cellStyle name="Normal 47 5" xfId="34391"/>
    <cellStyle name="Normal 47 6" xfId="34392"/>
    <cellStyle name="Normal 47 7" xfId="34393"/>
    <cellStyle name="Normal 47 8" xfId="34394"/>
    <cellStyle name="Normal 47 9" xfId="34395"/>
    <cellStyle name="Normal 470" xfId="34396"/>
    <cellStyle name="Normal 471" xfId="34397"/>
    <cellStyle name="Normal 472" xfId="34398"/>
    <cellStyle name="Normal 473" xfId="34399"/>
    <cellStyle name="Normal 474" xfId="34400"/>
    <cellStyle name="Normal 475" xfId="34401"/>
    <cellStyle name="Normal 476" xfId="34402"/>
    <cellStyle name="Normal 477" xfId="34403"/>
    <cellStyle name="Normal 478" xfId="34404"/>
    <cellStyle name="Normal 479" xfId="34405"/>
    <cellStyle name="Normal 48" xfId="34406"/>
    <cellStyle name="Normal 48 10" xfId="34407"/>
    <cellStyle name="Normal 48 11" xfId="34408"/>
    <cellStyle name="Normal 48 12" xfId="34409"/>
    <cellStyle name="Normal 48 13" xfId="34410"/>
    <cellStyle name="Normal 48 2" xfId="34411"/>
    <cellStyle name="Normal 48 2 10" xfId="34412"/>
    <cellStyle name="Normal 48 2 10 2" xfId="34413"/>
    <cellStyle name="Normal 48 2 11" xfId="34414"/>
    <cellStyle name="Normal 48 2 11 2" xfId="34415"/>
    <cellStyle name="Normal 48 2 12" xfId="34416"/>
    <cellStyle name="Normal 48 2 12 2" xfId="34417"/>
    <cellStyle name="Normal 48 2 13" xfId="34418"/>
    <cellStyle name="Normal 48 2 2" xfId="34419"/>
    <cellStyle name="Normal 48 2 2 2" xfId="34420"/>
    <cellStyle name="Normal 48 2 2 2 2" xfId="34421"/>
    <cellStyle name="Normal 48 2 3" xfId="34422"/>
    <cellStyle name="Normal 48 2 3 2" xfId="34423"/>
    <cellStyle name="Normal 48 2 4" xfId="34424"/>
    <cellStyle name="Normal 48 2 4 2" xfId="34425"/>
    <cellStyle name="Normal 48 2 5" xfId="34426"/>
    <cellStyle name="Normal 48 2 5 2" xfId="34427"/>
    <cellStyle name="Normal 48 2 6" xfId="34428"/>
    <cellStyle name="Normal 48 2 6 2" xfId="34429"/>
    <cellStyle name="Normal 48 2 7" xfId="34430"/>
    <cellStyle name="Normal 48 2 7 2" xfId="34431"/>
    <cellStyle name="Normal 48 2 8" xfId="34432"/>
    <cellStyle name="Normal 48 2 8 2" xfId="34433"/>
    <cellStyle name="Normal 48 2 9" xfId="34434"/>
    <cellStyle name="Normal 48 2 9 2" xfId="34435"/>
    <cellStyle name="Normal 48 3" xfId="34436"/>
    <cellStyle name="Normal 48 3 10" xfId="34437"/>
    <cellStyle name="Normal 48 3 10 2" xfId="34438"/>
    <cellStyle name="Normal 48 3 11" xfId="34439"/>
    <cellStyle name="Normal 48 3 11 2" xfId="34440"/>
    <cellStyle name="Normal 48 3 12" xfId="34441"/>
    <cellStyle name="Normal 48 3 12 2" xfId="34442"/>
    <cellStyle name="Normal 48 3 13" xfId="34443"/>
    <cellStyle name="Normal 48 3 2" xfId="34444"/>
    <cellStyle name="Normal 48 3 2 2" xfId="34445"/>
    <cellStyle name="Normal 48 3 2 2 2" xfId="34446"/>
    <cellStyle name="Normal 48 3 3" xfId="34447"/>
    <cellStyle name="Normal 48 3 3 2" xfId="34448"/>
    <cellStyle name="Normal 48 3 4" xfId="34449"/>
    <cellStyle name="Normal 48 3 4 2" xfId="34450"/>
    <cellStyle name="Normal 48 3 5" xfId="34451"/>
    <cellStyle name="Normal 48 3 5 2" xfId="34452"/>
    <cellStyle name="Normal 48 3 6" xfId="34453"/>
    <cellStyle name="Normal 48 3 6 2" xfId="34454"/>
    <cellStyle name="Normal 48 3 7" xfId="34455"/>
    <cellStyle name="Normal 48 3 7 2" xfId="34456"/>
    <cellStyle name="Normal 48 3 8" xfId="34457"/>
    <cellStyle name="Normal 48 3 8 2" xfId="34458"/>
    <cellStyle name="Normal 48 3 9" xfId="34459"/>
    <cellStyle name="Normal 48 3 9 2" xfId="34460"/>
    <cellStyle name="Normal 48 4" xfId="34461"/>
    <cellStyle name="Normal 48 4 10" xfId="34462"/>
    <cellStyle name="Normal 48 4 10 2" xfId="34463"/>
    <cellStyle name="Normal 48 4 11" xfId="34464"/>
    <cellStyle name="Normal 48 4 11 2" xfId="34465"/>
    <cellStyle name="Normal 48 4 12" xfId="34466"/>
    <cellStyle name="Normal 48 4 12 2" xfId="34467"/>
    <cellStyle name="Normal 48 4 13" xfId="34468"/>
    <cellStyle name="Normal 48 4 2" xfId="34469"/>
    <cellStyle name="Normal 48 4 2 2" xfId="34470"/>
    <cellStyle name="Normal 48 4 2 2 2" xfId="34471"/>
    <cellStyle name="Normal 48 4 3" xfId="34472"/>
    <cellStyle name="Normal 48 4 3 2" xfId="34473"/>
    <cellStyle name="Normal 48 4 4" xfId="34474"/>
    <cellStyle name="Normal 48 4 4 2" xfId="34475"/>
    <cellStyle name="Normal 48 4 5" xfId="34476"/>
    <cellStyle name="Normal 48 4 5 2" xfId="34477"/>
    <cellStyle name="Normal 48 4 6" xfId="34478"/>
    <cellStyle name="Normal 48 4 6 2" xfId="34479"/>
    <cellStyle name="Normal 48 4 7" xfId="34480"/>
    <cellStyle name="Normal 48 4 7 2" xfId="34481"/>
    <cellStyle name="Normal 48 4 8" xfId="34482"/>
    <cellStyle name="Normal 48 4 8 2" xfId="34483"/>
    <cellStyle name="Normal 48 4 9" xfId="34484"/>
    <cellStyle name="Normal 48 4 9 2" xfId="34485"/>
    <cellStyle name="Normal 48 5" xfId="34486"/>
    <cellStyle name="Normal 48 5 10" xfId="34487"/>
    <cellStyle name="Normal 48 5 10 2" xfId="34488"/>
    <cellStyle name="Normal 48 5 11" xfId="34489"/>
    <cellStyle name="Normal 48 5 11 2" xfId="34490"/>
    <cellStyle name="Normal 48 5 12" xfId="34491"/>
    <cellStyle name="Normal 48 5 12 2" xfId="34492"/>
    <cellStyle name="Normal 48 5 13" xfId="34493"/>
    <cellStyle name="Normal 48 5 2" xfId="34494"/>
    <cellStyle name="Normal 48 5 2 2" xfId="34495"/>
    <cellStyle name="Normal 48 5 2 2 2" xfId="34496"/>
    <cellStyle name="Normal 48 5 3" xfId="34497"/>
    <cellStyle name="Normal 48 5 3 2" xfId="34498"/>
    <cellStyle name="Normal 48 5 4" xfId="34499"/>
    <cellStyle name="Normal 48 5 4 2" xfId="34500"/>
    <cellStyle name="Normal 48 5 5" xfId="34501"/>
    <cellStyle name="Normal 48 5 5 2" xfId="34502"/>
    <cellStyle name="Normal 48 5 6" xfId="34503"/>
    <cellStyle name="Normal 48 5 6 2" xfId="34504"/>
    <cellStyle name="Normal 48 5 7" xfId="34505"/>
    <cellStyle name="Normal 48 5 7 2" xfId="34506"/>
    <cellStyle name="Normal 48 5 8" xfId="34507"/>
    <cellStyle name="Normal 48 5 8 2" xfId="34508"/>
    <cellStyle name="Normal 48 5 9" xfId="34509"/>
    <cellStyle name="Normal 48 5 9 2" xfId="34510"/>
    <cellStyle name="Normal 48 6" xfId="34511"/>
    <cellStyle name="Normal 48 6 10" xfId="34512"/>
    <cellStyle name="Normal 48 6 10 2" xfId="34513"/>
    <cellStyle name="Normal 48 6 11" xfId="34514"/>
    <cellStyle name="Normal 48 6 11 2" xfId="34515"/>
    <cellStyle name="Normal 48 6 12" xfId="34516"/>
    <cellStyle name="Normal 48 6 12 2" xfId="34517"/>
    <cellStyle name="Normal 48 6 13" xfId="34518"/>
    <cellStyle name="Normal 48 6 2" xfId="34519"/>
    <cellStyle name="Normal 48 6 2 2" xfId="34520"/>
    <cellStyle name="Normal 48 6 2 2 2" xfId="34521"/>
    <cellStyle name="Normal 48 6 3" xfId="34522"/>
    <cellStyle name="Normal 48 6 3 2" xfId="34523"/>
    <cellStyle name="Normal 48 6 4" xfId="34524"/>
    <cellStyle name="Normal 48 6 4 2" xfId="34525"/>
    <cellStyle name="Normal 48 6 5" xfId="34526"/>
    <cellStyle name="Normal 48 6 5 2" xfId="34527"/>
    <cellStyle name="Normal 48 6 6" xfId="34528"/>
    <cellStyle name="Normal 48 6 6 2" xfId="34529"/>
    <cellStyle name="Normal 48 6 7" xfId="34530"/>
    <cellStyle name="Normal 48 6 7 2" xfId="34531"/>
    <cellStyle name="Normal 48 6 8" xfId="34532"/>
    <cellStyle name="Normal 48 6 8 2" xfId="34533"/>
    <cellStyle name="Normal 48 6 9" xfId="34534"/>
    <cellStyle name="Normal 48 6 9 2" xfId="34535"/>
    <cellStyle name="Normal 48 7" xfId="34536"/>
    <cellStyle name="Normal 48 8" xfId="34537"/>
    <cellStyle name="Normal 48 9" xfId="34538"/>
    <cellStyle name="Normal 480" xfId="34539"/>
    <cellStyle name="Normal 481" xfId="34540"/>
    <cellStyle name="Normal 482" xfId="34541"/>
    <cellStyle name="Normal 483" xfId="34542"/>
    <cellStyle name="Normal 484" xfId="34543"/>
    <cellStyle name="Normal 485" xfId="34544"/>
    <cellStyle name="Normal 486" xfId="34545"/>
    <cellStyle name="Normal 487" xfId="34546"/>
    <cellStyle name="Normal 488" xfId="34547"/>
    <cellStyle name="Normal 489" xfId="34548"/>
    <cellStyle name="Normal 49" xfId="34549"/>
    <cellStyle name="Normal 49 10" xfId="34550"/>
    <cellStyle name="Normal 49 11" xfId="34551"/>
    <cellStyle name="Normal 49 12" xfId="34552"/>
    <cellStyle name="Normal 49 13" xfId="34553"/>
    <cellStyle name="Normal 49 13 2" xfId="34554"/>
    <cellStyle name="Normal 49 13 3" xfId="34555"/>
    <cellStyle name="Normal 49 14" xfId="34556"/>
    <cellStyle name="Normal 49 2" xfId="34557"/>
    <cellStyle name="Normal 49 2 10" xfId="34558"/>
    <cellStyle name="Normal 49 2 10 2" xfId="34559"/>
    <cellStyle name="Normal 49 2 11" xfId="34560"/>
    <cellStyle name="Normal 49 2 11 2" xfId="34561"/>
    <cellStyle name="Normal 49 2 12" xfId="34562"/>
    <cellStyle name="Normal 49 2 12 2" xfId="34563"/>
    <cellStyle name="Normal 49 2 13" xfId="34564"/>
    <cellStyle name="Normal 49 2 2" xfId="34565"/>
    <cellStyle name="Normal 49 2 2 2" xfId="34566"/>
    <cellStyle name="Normal 49 2 2 2 2" xfId="34567"/>
    <cellStyle name="Normal 49 2 3" xfId="34568"/>
    <cellStyle name="Normal 49 2 3 2" xfId="34569"/>
    <cellStyle name="Normal 49 2 4" xfId="34570"/>
    <cellStyle name="Normal 49 2 4 2" xfId="34571"/>
    <cellStyle name="Normal 49 2 5" xfId="34572"/>
    <cellStyle name="Normal 49 2 5 2" xfId="34573"/>
    <cellStyle name="Normal 49 2 6" xfId="34574"/>
    <cellStyle name="Normal 49 2 6 2" xfId="34575"/>
    <cellStyle name="Normal 49 2 7" xfId="34576"/>
    <cellStyle name="Normal 49 2 7 2" xfId="34577"/>
    <cellStyle name="Normal 49 2 8" xfId="34578"/>
    <cellStyle name="Normal 49 2 8 2" xfId="34579"/>
    <cellStyle name="Normal 49 2 9" xfId="34580"/>
    <cellStyle name="Normal 49 2 9 2" xfId="34581"/>
    <cellStyle name="Normal 49 3" xfId="34582"/>
    <cellStyle name="Normal 49 3 10" xfId="34583"/>
    <cellStyle name="Normal 49 3 10 2" xfId="34584"/>
    <cellStyle name="Normal 49 3 11" xfId="34585"/>
    <cellStyle name="Normal 49 3 11 2" xfId="34586"/>
    <cellStyle name="Normal 49 3 12" xfId="34587"/>
    <cellStyle name="Normal 49 3 12 2" xfId="34588"/>
    <cellStyle name="Normal 49 3 13" xfId="34589"/>
    <cellStyle name="Normal 49 3 2" xfId="34590"/>
    <cellStyle name="Normal 49 3 2 2" xfId="34591"/>
    <cellStyle name="Normal 49 3 2 2 2" xfId="34592"/>
    <cellStyle name="Normal 49 3 3" xfId="34593"/>
    <cellStyle name="Normal 49 3 3 2" xfId="34594"/>
    <cellStyle name="Normal 49 3 4" xfId="34595"/>
    <cellStyle name="Normal 49 3 4 2" xfId="34596"/>
    <cellStyle name="Normal 49 3 5" xfId="34597"/>
    <cellStyle name="Normal 49 3 5 2" xfId="34598"/>
    <cellStyle name="Normal 49 3 6" xfId="34599"/>
    <cellStyle name="Normal 49 3 6 2" xfId="34600"/>
    <cellStyle name="Normal 49 3 7" xfId="34601"/>
    <cellStyle name="Normal 49 3 7 2" xfId="34602"/>
    <cellStyle name="Normal 49 3 8" xfId="34603"/>
    <cellStyle name="Normal 49 3 8 2" xfId="34604"/>
    <cellStyle name="Normal 49 3 9" xfId="34605"/>
    <cellStyle name="Normal 49 3 9 2" xfId="34606"/>
    <cellStyle name="Normal 49 4" xfId="34607"/>
    <cellStyle name="Normal 49 4 10" xfId="34608"/>
    <cellStyle name="Normal 49 4 10 2" xfId="34609"/>
    <cellStyle name="Normal 49 4 11" xfId="34610"/>
    <cellStyle name="Normal 49 4 11 2" xfId="34611"/>
    <cellStyle name="Normal 49 4 12" xfId="34612"/>
    <cellStyle name="Normal 49 4 12 2" xfId="34613"/>
    <cellStyle name="Normal 49 4 13" xfId="34614"/>
    <cellStyle name="Normal 49 4 2" xfId="34615"/>
    <cellStyle name="Normal 49 4 2 2" xfId="34616"/>
    <cellStyle name="Normal 49 4 2 2 2" xfId="34617"/>
    <cellStyle name="Normal 49 4 3" xfId="34618"/>
    <cellStyle name="Normal 49 4 3 2" xfId="34619"/>
    <cellStyle name="Normal 49 4 4" xfId="34620"/>
    <cellStyle name="Normal 49 4 4 2" xfId="34621"/>
    <cellStyle name="Normal 49 4 5" xfId="34622"/>
    <cellStyle name="Normal 49 4 5 2" xfId="34623"/>
    <cellStyle name="Normal 49 4 6" xfId="34624"/>
    <cellStyle name="Normal 49 4 6 2" xfId="34625"/>
    <cellStyle name="Normal 49 4 7" xfId="34626"/>
    <cellStyle name="Normal 49 4 7 2" xfId="34627"/>
    <cellStyle name="Normal 49 4 8" xfId="34628"/>
    <cellStyle name="Normal 49 4 8 2" xfId="34629"/>
    <cellStyle name="Normal 49 4 9" xfId="34630"/>
    <cellStyle name="Normal 49 4 9 2" xfId="34631"/>
    <cellStyle name="Normal 49 5" xfId="34632"/>
    <cellStyle name="Normal 49 5 10" xfId="34633"/>
    <cellStyle name="Normal 49 5 10 2" xfId="34634"/>
    <cellStyle name="Normal 49 5 11" xfId="34635"/>
    <cellStyle name="Normal 49 5 11 2" xfId="34636"/>
    <cellStyle name="Normal 49 5 12" xfId="34637"/>
    <cellStyle name="Normal 49 5 12 2" xfId="34638"/>
    <cellStyle name="Normal 49 5 13" xfId="34639"/>
    <cellStyle name="Normal 49 5 2" xfId="34640"/>
    <cellStyle name="Normal 49 5 2 2" xfId="34641"/>
    <cellStyle name="Normal 49 5 2 2 2" xfId="34642"/>
    <cellStyle name="Normal 49 5 3" xfId="34643"/>
    <cellStyle name="Normal 49 5 3 2" xfId="34644"/>
    <cellStyle name="Normal 49 5 4" xfId="34645"/>
    <cellStyle name="Normal 49 5 4 2" xfId="34646"/>
    <cellStyle name="Normal 49 5 5" xfId="34647"/>
    <cellStyle name="Normal 49 5 5 2" xfId="34648"/>
    <cellStyle name="Normal 49 5 6" xfId="34649"/>
    <cellStyle name="Normal 49 5 6 2" xfId="34650"/>
    <cellStyle name="Normal 49 5 7" xfId="34651"/>
    <cellStyle name="Normal 49 5 7 2" xfId="34652"/>
    <cellStyle name="Normal 49 5 8" xfId="34653"/>
    <cellStyle name="Normal 49 5 8 2" xfId="34654"/>
    <cellStyle name="Normal 49 5 9" xfId="34655"/>
    <cellStyle name="Normal 49 5 9 2" xfId="34656"/>
    <cellStyle name="Normal 49 6" xfId="34657"/>
    <cellStyle name="Normal 49 7" xfId="34658"/>
    <cellStyle name="Normal 49 8" xfId="34659"/>
    <cellStyle name="Normal 49 9" xfId="34660"/>
    <cellStyle name="Normal 490" xfId="34661"/>
    <cellStyle name="Normal 491" xfId="34662"/>
    <cellStyle name="Normal 492" xfId="34663"/>
    <cellStyle name="Normal 493" xfId="34664"/>
    <cellStyle name="Normal 494" xfId="34665"/>
    <cellStyle name="Normal 495" xfId="34666"/>
    <cellStyle name="Normal 496" xfId="34667"/>
    <cellStyle name="Normal 497" xfId="34668"/>
    <cellStyle name="Normal 498" xfId="34669"/>
    <cellStyle name="Normal 499" xfId="34670"/>
    <cellStyle name="Normal 5" xfId="34671"/>
    <cellStyle name="Normal 5 10" xfId="34672"/>
    <cellStyle name="Normal 5 11" xfId="34673"/>
    <cellStyle name="Normal 5 12" xfId="34674"/>
    <cellStyle name="Normal 5 13" xfId="34675"/>
    <cellStyle name="Normal 5 14" xfId="34676"/>
    <cellStyle name="Normal 5 15" xfId="34677"/>
    <cellStyle name="Normal 5 16" xfId="34678"/>
    <cellStyle name="Normal 5 17" xfId="34679"/>
    <cellStyle name="Normal 5 18" xfId="34680"/>
    <cellStyle name="Normal 5 19" xfId="34681"/>
    <cellStyle name="Normal 5 2" xfId="34682"/>
    <cellStyle name="Normal 5 2 2" xfId="34683"/>
    <cellStyle name="Normal 5 20" xfId="34684"/>
    <cellStyle name="Normal 5 21" xfId="34685"/>
    <cellStyle name="Normal 5 22" xfId="34686"/>
    <cellStyle name="Normal 5 23" xfId="34687"/>
    <cellStyle name="Normal 5 24" xfId="34688"/>
    <cellStyle name="Normal 5 25" xfId="34689"/>
    <cellStyle name="Normal 5 26" xfId="34690"/>
    <cellStyle name="Normal 5 27" xfId="34691"/>
    <cellStyle name="Normal 5 28" xfId="34692"/>
    <cellStyle name="Normal 5 29" xfId="34693"/>
    <cellStyle name="Normal 5 3" xfId="34694"/>
    <cellStyle name="Normal 5 3 2" xfId="34695"/>
    <cellStyle name="Normal 5 30" xfId="34696"/>
    <cellStyle name="Normal 5 30 2" xfId="34697"/>
    <cellStyle name="Normal 5 31" xfId="34698"/>
    <cellStyle name="Normal 5 32" xfId="34699"/>
    <cellStyle name="Normal 5 33" xfId="34700"/>
    <cellStyle name="Normal 5 33 2" xfId="34701"/>
    <cellStyle name="Normal 5 34" xfId="34702"/>
    <cellStyle name="Normal 5 35" xfId="34703"/>
    <cellStyle name="Normal 5 36" xfId="34704"/>
    <cellStyle name="Normal 5 37" xfId="34705"/>
    <cellStyle name="Normal 5 38" xfId="34706"/>
    <cellStyle name="Normal 5 39" xfId="34707"/>
    <cellStyle name="Normal 5 4" xfId="34708"/>
    <cellStyle name="Normal 5 4 2" xfId="34709"/>
    <cellStyle name="Normal 5 40" xfId="34710"/>
    <cellStyle name="Normal 5 41" xfId="34711"/>
    <cellStyle name="Normal 5 5" xfId="34712"/>
    <cellStyle name="Normal 5 5 2" xfId="34713"/>
    <cellStyle name="Normal 5 6" xfId="34714"/>
    <cellStyle name="Normal 5 6 2" xfId="34715"/>
    <cellStyle name="Normal 5 7" xfId="34716"/>
    <cellStyle name="Normal 5 7 2" xfId="34717"/>
    <cellStyle name="Normal 5 8" xfId="34718"/>
    <cellStyle name="Normal 5 8 2" xfId="34719"/>
    <cellStyle name="Normal 5 9" xfId="34720"/>
    <cellStyle name="Normal 50" xfId="34721"/>
    <cellStyle name="Normal 50 10" xfId="34722"/>
    <cellStyle name="Normal 50 10 2" xfId="34723"/>
    <cellStyle name="Normal 50 10 2 2" xfId="34724"/>
    <cellStyle name="Normal 50 10 2 2 2" xfId="34725"/>
    <cellStyle name="Normal 50 10 2 3" xfId="34726"/>
    <cellStyle name="Normal 50 10 3" xfId="34727"/>
    <cellStyle name="Normal 50 10 3 2" xfId="34728"/>
    <cellStyle name="Normal 50 10 4" xfId="34729"/>
    <cellStyle name="Normal 50 10 5" xfId="34730"/>
    <cellStyle name="Normal 50 10 6" xfId="34731"/>
    <cellStyle name="Normal 50 10 7" xfId="34732"/>
    <cellStyle name="Normal 50 11" xfId="34733"/>
    <cellStyle name="Normal 50 11 2" xfId="34734"/>
    <cellStyle name="Normal 50 11 2 2" xfId="34735"/>
    <cellStyle name="Normal 50 11 2 2 2" xfId="34736"/>
    <cellStyle name="Normal 50 11 2 3" xfId="34737"/>
    <cellStyle name="Normal 50 11 3" xfId="34738"/>
    <cellStyle name="Normal 50 11 3 2" xfId="34739"/>
    <cellStyle name="Normal 50 11 4" xfId="34740"/>
    <cellStyle name="Normal 50 11 5" xfId="34741"/>
    <cellStyle name="Normal 50 11 6" xfId="34742"/>
    <cellStyle name="Normal 50 11 7" xfId="34743"/>
    <cellStyle name="Normal 50 12" xfId="34744"/>
    <cellStyle name="Normal 50 12 2" xfId="34745"/>
    <cellStyle name="Normal 50 12 2 2" xfId="34746"/>
    <cellStyle name="Normal 50 12 2 2 2" xfId="34747"/>
    <cellStyle name="Normal 50 12 2 3" xfId="34748"/>
    <cellStyle name="Normal 50 12 3" xfId="34749"/>
    <cellStyle name="Normal 50 12 3 2" xfId="34750"/>
    <cellStyle name="Normal 50 12 4" xfId="34751"/>
    <cellStyle name="Normal 50 12 5" xfId="34752"/>
    <cellStyle name="Normal 50 12 6" xfId="34753"/>
    <cellStyle name="Normal 50 12 7" xfId="34754"/>
    <cellStyle name="Normal 50 13" xfId="34755"/>
    <cellStyle name="Normal 50 14" xfId="34756"/>
    <cellStyle name="Normal 50 15" xfId="34757"/>
    <cellStyle name="Normal 50 2" xfId="34758"/>
    <cellStyle name="Normal 50 2 10" xfId="34759"/>
    <cellStyle name="Normal 50 2 10 2" xfId="34760"/>
    <cellStyle name="Normal 50 2 11" xfId="34761"/>
    <cellStyle name="Normal 50 2 11 2" xfId="34762"/>
    <cellStyle name="Normal 50 2 12" xfId="34763"/>
    <cellStyle name="Normal 50 2 12 2" xfId="34764"/>
    <cellStyle name="Normal 50 2 13" xfId="34765"/>
    <cellStyle name="Normal 50 2 2" xfId="34766"/>
    <cellStyle name="Normal 50 2 2 2" xfId="34767"/>
    <cellStyle name="Normal 50 2 2 2 2" xfId="34768"/>
    <cellStyle name="Normal 50 2 2 3" xfId="34769"/>
    <cellStyle name="Normal 50 2 2 3 2" xfId="34770"/>
    <cellStyle name="Normal 50 2 2 3 2 2" xfId="34771"/>
    <cellStyle name="Normal 50 2 2 3 3" xfId="34772"/>
    <cellStyle name="Normal 50 2 2 4" xfId="34773"/>
    <cellStyle name="Normal 50 2 2 4 2" xfId="34774"/>
    <cellStyle name="Normal 50 2 2 5" xfId="34775"/>
    <cellStyle name="Normal 50 2 2 6" xfId="34776"/>
    <cellStyle name="Normal 50 2 2 7" xfId="34777"/>
    <cellStyle name="Normal 50 2 2 8" xfId="34778"/>
    <cellStyle name="Normal 50 2 3" xfId="34779"/>
    <cellStyle name="Normal 50 2 3 2" xfId="34780"/>
    <cellStyle name="Normal 50 2 4" xfId="34781"/>
    <cellStyle name="Normal 50 2 4 2" xfId="34782"/>
    <cellStyle name="Normal 50 2 5" xfId="34783"/>
    <cellStyle name="Normal 50 2 5 2" xfId="34784"/>
    <cellStyle name="Normal 50 2 6" xfId="34785"/>
    <cellStyle name="Normal 50 2 6 2" xfId="34786"/>
    <cellStyle name="Normal 50 2 7" xfId="34787"/>
    <cellStyle name="Normal 50 2 7 2" xfId="34788"/>
    <cellStyle name="Normal 50 2 8" xfId="34789"/>
    <cellStyle name="Normal 50 2 8 2" xfId="34790"/>
    <cellStyle name="Normal 50 2 9" xfId="34791"/>
    <cellStyle name="Normal 50 2 9 2" xfId="34792"/>
    <cellStyle name="Normal 50 3" xfId="34793"/>
    <cellStyle name="Normal 50 3 10" xfId="34794"/>
    <cellStyle name="Normal 50 3 10 2" xfId="34795"/>
    <cellStyle name="Normal 50 3 10 2 2" xfId="34796"/>
    <cellStyle name="Normal 50 3 10 2 2 2" xfId="34797"/>
    <cellStyle name="Normal 50 3 10 2 3" xfId="34798"/>
    <cellStyle name="Normal 50 3 10 3" xfId="34799"/>
    <cellStyle name="Normal 50 3 10 3 2" xfId="34800"/>
    <cellStyle name="Normal 50 3 10 4" xfId="34801"/>
    <cellStyle name="Normal 50 3 10 5" xfId="34802"/>
    <cellStyle name="Normal 50 3 10 6" xfId="34803"/>
    <cellStyle name="Normal 50 3 10 7" xfId="34804"/>
    <cellStyle name="Normal 50 3 11" xfId="34805"/>
    <cellStyle name="Normal 50 3 11 2" xfId="34806"/>
    <cellStyle name="Normal 50 3 11 2 2" xfId="34807"/>
    <cellStyle name="Normal 50 3 11 2 2 2" xfId="34808"/>
    <cellStyle name="Normal 50 3 11 2 3" xfId="34809"/>
    <cellStyle name="Normal 50 3 11 3" xfId="34810"/>
    <cellStyle name="Normal 50 3 11 3 2" xfId="34811"/>
    <cellStyle name="Normal 50 3 11 4" xfId="34812"/>
    <cellStyle name="Normal 50 3 11 5" xfId="34813"/>
    <cellStyle name="Normal 50 3 11 6" xfId="34814"/>
    <cellStyle name="Normal 50 3 11 7" xfId="34815"/>
    <cellStyle name="Normal 50 3 12" xfId="34816"/>
    <cellStyle name="Normal 50 3 12 2" xfId="34817"/>
    <cellStyle name="Normal 50 3 12 2 2" xfId="34818"/>
    <cellStyle name="Normal 50 3 12 2 2 2" xfId="34819"/>
    <cellStyle name="Normal 50 3 12 2 3" xfId="34820"/>
    <cellStyle name="Normal 50 3 12 3" xfId="34821"/>
    <cellStyle name="Normal 50 3 12 3 2" xfId="34822"/>
    <cellStyle name="Normal 50 3 12 4" xfId="34823"/>
    <cellStyle name="Normal 50 3 12 5" xfId="34824"/>
    <cellStyle name="Normal 50 3 12 6" xfId="34825"/>
    <cellStyle name="Normal 50 3 12 7" xfId="34826"/>
    <cellStyle name="Normal 50 3 13" xfId="34827"/>
    <cellStyle name="Normal 50 3 13 2" xfId="34828"/>
    <cellStyle name="Normal 50 3 13 2 2" xfId="34829"/>
    <cellStyle name="Normal 50 3 13 3" xfId="34830"/>
    <cellStyle name="Normal 50 3 14" xfId="34831"/>
    <cellStyle name="Normal 50 3 14 2" xfId="34832"/>
    <cellStyle name="Normal 50 3 15" xfId="34833"/>
    <cellStyle name="Normal 50 3 16" xfId="34834"/>
    <cellStyle name="Normal 50 3 17" xfId="34835"/>
    <cellStyle name="Normal 50 3 18" xfId="34836"/>
    <cellStyle name="Normal 50 3 2" xfId="34837"/>
    <cellStyle name="Normal 50 3 2 2" xfId="34838"/>
    <cellStyle name="Normal 50 3 2 2 2" xfId="34839"/>
    <cellStyle name="Normal 50 3 2 2 2 2" xfId="34840"/>
    <cellStyle name="Normal 50 3 2 2 3" xfId="34841"/>
    <cellStyle name="Normal 50 3 2 3" xfId="34842"/>
    <cellStyle name="Normal 50 3 2 3 2" xfId="34843"/>
    <cellStyle name="Normal 50 3 2 4" xfId="34844"/>
    <cellStyle name="Normal 50 3 2 5" xfId="34845"/>
    <cellStyle name="Normal 50 3 2 6" xfId="34846"/>
    <cellStyle name="Normal 50 3 2 7" xfId="34847"/>
    <cellStyle name="Normal 50 3 3" xfId="34848"/>
    <cellStyle name="Normal 50 3 3 2" xfId="34849"/>
    <cellStyle name="Normal 50 3 3 2 2" xfId="34850"/>
    <cellStyle name="Normal 50 3 3 2 2 2" xfId="34851"/>
    <cellStyle name="Normal 50 3 3 2 3" xfId="34852"/>
    <cellStyle name="Normal 50 3 3 3" xfId="34853"/>
    <cellStyle name="Normal 50 3 3 3 2" xfId="34854"/>
    <cellStyle name="Normal 50 3 3 4" xfId="34855"/>
    <cellStyle name="Normal 50 3 3 5" xfId="34856"/>
    <cellStyle name="Normal 50 3 3 6" xfId="34857"/>
    <cellStyle name="Normal 50 3 3 7" xfId="34858"/>
    <cellStyle name="Normal 50 3 4" xfId="34859"/>
    <cellStyle name="Normal 50 3 4 2" xfId="34860"/>
    <cellStyle name="Normal 50 3 4 2 2" xfId="34861"/>
    <cellStyle name="Normal 50 3 4 2 2 2" xfId="34862"/>
    <cellStyle name="Normal 50 3 4 2 3" xfId="34863"/>
    <cellStyle name="Normal 50 3 4 3" xfId="34864"/>
    <cellStyle name="Normal 50 3 4 3 2" xfId="34865"/>
    <cellStyle name="Normal 50 3 4 4" xfId="34866"/>
    <cellStyle name="Normal 50 3 4 5" xfId="34867"/>
    <cellStyle name="Normal 50 3 4 6" xfId="34868"/>
    <cellStyle name="Normal 50 3 4 7" xfId="34869"/>
    <cellStyle name="Normal 50 3 5" xfId="34870"/>
    <cellStyle name="Normal 50 3 5 2" xfId="34871"/>
    <cellStyle name="Normal 50 3 5 2 2" xfId="34872"/>
    <cellStyle name="Normal 50 3 5 2 2 2" xfId="34873"/>
    <cellStyle name="Normal 50 3 5 2 3" xfId="34874"/>
    <cellStyle name="Normal 50 3 5 3" xfId="34875"/>
    <cellStyle name="Normal 50 3 5 3 2" xfId="34876"/>
    <cellStyle name="Normal 50 3 5 4" xfId="34877"/>
    <cellStyle name="Normal 50 3 5 5" xfId="34878"/>
    <cellStyle name="Normal 50 3 5 6" xfId="34879"/>
    <cellStyle name="Normal 50 3 5 7" xfId="34880"/>
    <cellStyle name="Normal 50 3 6" xfId="34881"/>
    <cellStyle name="Normal 50 3 6 2" xfId="34882"/>
    <cellStyle name="Normal 50 3 6 2 2" xfId="34883"/>
    <cellStyle name="Normal 50 3 6 2 2 2" xfId="34884"/>
    <cellStyle name="Normal 50 3 6 2 3" xfId="34885"/>
    <cellStyle name="Normal 50 3 6 3" xfId="34886"/>
    <cellStyle name="Normal 50 3 6 3 2" xfId="34887"/>
    <cellStyle name="Normal 50 3 6 4" xfId="34888"/>
    <cellStyle name="Normal 50 3 6 5" xfId="34889"/>
    <cellStyle name="Normal 50 3 6 6" xfId="34890"/>
    <cellStyle name="Normal 50 3 6 7" xfId="34891"/>
    <cellStyle name="Normal 50 3 7" xfId="34892"/>
    <cellStyle name="Normal 50 3 7 2" xfId="34893"/>
    <cellStyle name="Normal 50 3 7 2 2" xfId="34894"/>
    <cellStyle name="Normal 50 3 7 2 2 2" xfId="34895"/>
    <cellStyle name="Normal 50 3 7 2 3" xfId="34896"/>
    <cellStyle name="Normal 50 3 7 3" xfId="34897"/>
    <cellStyle name="Normal 50 3 7 3 2" xfId="34898"/>
    <cellStyle name="Normal 50 3 7 4" xfId="34899"/>
    <cellStyle name="Normal 50 3 7 5" xfId="34900"/>
    <cellStyle name="Normal 50 3 7 6" xfId="34901"/>
    <cellStyle name="Normal 50 3 7 7" xfId="34902"/>
    <cellStyle name="Normal 50 3 8" xfId="34903"/>
    <cellStyle name="Normal 50 3 8 2" xfId="34904"/>
    <cellStyle name="Normal 50 3 8 2 2" xfId="34905"/>
    <cellStyle name="Normal 50 3 8 2 2 2" xfId="34906"/>
    <cellStyle name="Normal 50 3 8 2 3" xfId="34907"/>
    <cellStyle name="Normal 50 3 8 3" xfId="34908"/>
    <cellStyle name="Normal 50 3 8 3 2" xfId="34909"/>
    <cellStyle name="Normal 50 3 8 4" xfId="34910"/>
    <cellStyle name="Normal 50 3 8 5" xfId="34911"/>
    <cellStyle name="Normal 50 3 8 6" xfId="34912"/>
    <cellStyle name="Normal 50 3 8 7" xfId="34913"/>
    <cellStyle name="Normal 50 3 9" xfId="34914"/>
    <cellStyle name="Normal 50 3 9 2" xfId="34915"/>
    <cellStyle name="Normal 50 3 9 2 2" xfId="34916"/>
    <cellStyle name="Normal 50 3 9 2 2 2" xfId="34917"/>
    <cellStyle name="Normal 50 3 9 2 3" xfId="34918"/>
    <cellStyle name="Normal 50 3 9 3" xfId="34919"/>
    <cellStyle name="Normal 50 3 9 3 2" xfId="34920"/>
    <cellStyle name="Normal 50 3 9 4" xfId="34921"/>
    <cellStyle name="Normal 50 3 9 5" xfId="34922"/>
    <cellStyle name="Normal 50 3 9 6" xfId="34923"/>
    <cellStyle name="Normal 50 3 9 7" xfId="34924"/>
    <cellStyle name="Normal 50 4" xfId="34925"/>
    <cellStyle name="Normal 50 4 2" xfId="34926"/>
    <cellStyle name="Normal 50 4 2 2" xfId="34927"/>
    <cellStyle name="Normal 50 4 2 2 2" xfId="34928"/>
    <cellStyle name="Normal 50 4 2 3" xfId="34929"/>
    <cellStyle name="Normal 50 4 3" xfId="34930"/>
    <cellStyle name="Normal 50 4 3 2" xfId="34931"/>
    <cellStyle name="Normal 50 4 4" xfId="34932"/>
    <cellStyle name="Normal 50 4 5" xfId="34933"/>
    <cellStyle name="Normal 50 4 6" xfId="34934"/>
    <cellStyle name="Normal 50 4 7" xfId="34935"/>
    <cellStyle name="Normal 50 5" xfId="34936"/>
    <cellStyle name="Normal 50 5 2" xfId="34937"/>
    <cellStyle name="Normal 50 5 2 2" xfId="34938"/>
    <cellStyle name="Normal 50 5 2 2 2" xfId="34939"/>
    <cellStyle name="Normal 50 5 2 3" xfId="34940"/>
    <cellStyle name="Normal 50 5 3" xfId="34941"/>
    <cellStyle name="Normal 50 5 3 2" xfId="34942"/>
    <cellStyle name="Normal 50 5 4" xfId="34943"/>
    <cellStyle name="Normal 50 5 5" xfId="34944"/>
    <cellStyle name="Normal 50 5 6" xfId="34945"/>
    <cellStyle name="Normal 50 5 7" xfId="34946"/>
    <cellStyle name="Normal 50 6" xfId="34947"/>
    <cellStyle name="Normal 50 6 2" xfId="34948"/>
    <cellStyle name="Normal 50 6 2 2" xfId="34949"/>
    <cellStyle name="Normal 50 6 2 2 2" xfId="34950"/>
    <cellStyle name="Normal 50 6 2 3" xfId="34951"/>
    <cellStyle name="Normal 50 6 3" xfId="34952"/>
    <cellStyle name="Normal 50 6 3 2" xfId="34953"/>
    <cellStyle name="Normal 50 6 4" xfId="34954"/>
    <cellStyle name="Normal 50 6 5" xfId="34955"/>
    <cellStyle name="Normal 50 6 6" xfId="34956"/>
    <cellStyle name="Normal 50 6 7" xfId="34957"/>
    <cellStyle name="Normal 50 7" xfId="34958"/>
    <cellStyle name="Normal 50 7 2" xfId="34959"/>
    <cellStyle name="Normal 50 7 2 2" xfId="34960"/>
    <cellStyle name="Normal 50 7 2 2 2" xfId="34961"/>
    <cellStyle name="Normal 50 7 2 3" xfId="34962"/>
    <cellStyle name="Normal 50 7 3" xfId="34963"/>
    <cellStyle name="Normal 50 7 3 2" xfId="34964"/>
    <cellStyle name="Normal 50 7 4" xfId="34965"/>
    <cellStyle name="Normal 50 7 5" xfId="34966"/>
    <cellStyle name="Normal 50 7 6" xfId="34967"/>
    <cellStyle name="Normal 50 7 7" xfId="34968"/>
    <cellStyle name="Normal 50 8" xfId="34969"/>
    <cellStyle name="Normal 50 8 2" xfId="34970"/>
    <cellStyle name="Normal 50 8 2 2" xfId="34971"/>
    <cellStyle name="Normal 50 8 2 2 2" xfId="34972"/>
    <cellStyle name="Normal 50 8 2 3" xfId="34973"/>
    <cellStyle name="Normal 50 8 3" xfId="34974"/>
    <cellStyle name="Normal 50 8 3 2" xfId="34975"/>
    <cellStyle name="Normal 50 8 4" xfId="34976"/>
    <cellStyle name="Normal 50 8 5" xfId="34977"/>
    <cellStyle name="Normal 50 8 6" xfId="34978"/>
    <cellStyle name="Normal 50 8 7" xfId="34979"/>
    <cellStyle name="Normal 50 9" xfId="34980"/>
    <cellStyle name="Normal 50 9 2" xfId="34981"/>
    <cellStyle name="Normal 50 9 2 2" xfId="34982"/>
    <cellStyle name="Normal 50 9 2 2 2" xfId="34983"/>
    <cellStyle name="Normal 50 9 2 3" xfId="34984"/>
    <cellStyle name="Normal 50 9 3" xfId="34985"/>
    <cellStyle name="Normal 50 9 3 2" xfId="34986"/>
    <cellStyle name="Normal 50 9 4" xfId="34987"/>
    <cellStyle name="Normal 50 9 5" xfId="34988"/>
    <cellStyle name="Normal 50 9 6" xfId="34989"/>
    <cellStyle name="Normal 50 9 7" xfId="34990"/>
    <cellStyle name="Normal 500" xfId="34991"/>
    <cellStyle name="Normal 501" xfId="34992"/>
    <cellStyle name="Normal 502" xfId="34993"/>
    <cellStyle name="Normal 503" xfId="34994"/>
    <cellStyle name="Normal 504" xfId="34995"/>
    <cellStyle name="Normal 505" xfId="34996"/>
    <cellStyle name="Normal 506" xfId="34997"/>
    <cellStyle name="Normal 507" xfId="34998"/>
    <cellStyle name="Normal 508" xfId="34999"/>
    <cellStyle name="Normal 509" xfId="35000"/>
    <cellStyle name="Normal 51" xfId="35001"/>
    <cellStyle name="Normal 51 2" xfId="35002"/>
    <cellStyle name="Normal 51 2 2" xfId="35003"/>
    <cellStyle name="Normal 51 3" xfId="35004"/>
    <cellStyle name="Normal 510" xfId="35005"/>
    <cellStyle name="Normal 511" xfId="35006"/>
    <cellStyle name="Normal 512" xfId="35007"/>
    <cellStyle name="Normal 513" xfId="35008"/>
    <cellStyle name="Normal 514" xfId="35009"/>
    <cellStyle name="Normal 515" xfId="35010"/>
    <cellStyle name="Normal 516" xfId="35011"/>
    <cellStyle name="Normal 517" xfId="35012"/>
    <cellStyle name="Normal 518" xfId="35013"/>
    <cellStyle name="Normal 519" xfId="35014"/>
    <cellStyle name="Normal 52" xfId="35015"/>
    <cellStyle name="Normal 52 2" xfId="35016"/>
    <cellStyle name="Normal 52 2 2" xfId="35017"/>
    <cellStyle name="Normal 52 3" xfId="35018"/>
    <cellStyle name="Normal 520" xfId="35019"/>
    <cellStyle name="Normal 521" xfId="35020"/>
    <cellStyle name="Normal 522" xfId="35021"/>
    <cellStyle name="Normal 523" xfId="35022"/>
    <cellStyle name="Normal 524" xfId="35023"/>
    <cellStyle name="Normal 525" xfId="35024"/>
    <cellStyle name="Normal 526" xfId="35025"/>
    <cellStyle name="Normal 527" xfId="35026"/>
    <cellStyle name="Normal 528" xfId="35027"/>
    <cellStyle name="Normal 529" xfId="35028"/>
    <cellStyle name="Normal 53" xfId="35029"/>
    <cellStyle name="Normal 53 2" xfId="35030"/>
    <cellStyle name="Normal 53 2 2" xfId="35031"/>
    <cellStyle name="Normal 53 3" xfId="35032"/>
    <cellStyle name="Normal 530" xfId="35033"/>
    <cellStyle name="Normal 531" xfId="35034"/>
    <cellStyle name="Normal 532" xfId="35035"/>
    <cellStyle name="Normal 533" xfId="35036"/>
    <cellStyle name="Normal 534" xfId="35037"/>
    <cellStyle name="Normal 535" xfId="35038"/>
    <cellStyle name="Normal 536" xfId="35039"/>
    <cellStyle name="Normal 537" xfId="35040"/>
    <cellStyle name="Normal 538" xfId="35041"/>
    <cellStyle name="Normal 539" xfId="35042"/>
    <cellStyle name="Normal 54" xfId="35043"/>
    <cellStyle name="Normal 54 2" xfId="35044"/>
    <cellStyle name="Normal 54 2 2" xfId="35045"/>
    <cellStyle name="Normal 54 3" xfId="35046"/>
    <cellStyle name="Normal 540" xfId="35047"/>
    <cellStyle name="Normal 541" xfId="35048"/>
    <cellStyle name="Normal 542" xfId="35049"/>
    <cellStyle name="Normal 543" xfId="35050"/>
    <cellStyle name="Normal 544" xfId="35051"/>
    <cellStyle name="Normal 545" xfId="35052"/>
    <cellStyle name="Normal 546" xfId="35053"/>
    <cellStyle name="Normal 547" xfId="35054"/>
    <cellStyle name="Normal 548" xfId="35055"/>
    <cellStyle name="Normal 549" xfId="35056"/>
    <cellStyle name="Normal 55" xfId="35057"/>
    <cellStyle name="Normal 55 2" xfId="35058"/>
    <cellStyle name="Normal 55 2 2" xfId="35059"/>
    <cellStyle name="Normal 55 3" xfId="35060"/>
    <cellStyle name="Normal 550" xfId="35061"/>
    <cellStyle name="Normal 551" xfId="35062"/>
    <cellStyle name="Normal 552" xfId="35063"/>
    <cellStyle name="Normal 553" xfId="35064"/>
    <cellStyle name="Normal 554" xfId="35065"/>
    <cellStyle name="Normal 555" xfId="35066"/>
    <cellStyle name="Normal 556" xfId="35067"/>
    <cellStyle name="Normal 557" xfId="35068"/>
    <cellStyle name="Normal 558" xfId="35069"/>
    <cellStyle name="Normal 559" xfId="35070"/>
    <cellStyle name="Normal 56" xfId="35071"/>
    <cellStyle name="Normal 56 10" xfId="35072"/>
    <cellStyle name="Normal 56 10 2" xfId="35073"/>
    <cellStyle name="Normal 56 10 2 2" xfId="35074"/>
    <cellStyle name="Normal 56 10 2 2 2" xfId="35075"/>
    <cellStyle name="Normal 56 10 2 3" xfId="35076"/>
    <cellStyle name="Normal 56 10 3" xfId="35077"/>
    <cellStyle name="Normal 56 10 3 2" xfId="35078"/>
    <cellStyle name="Normal 56 10 4" xfId="35079"/>
    <cellStyle name="Normal 56 10 5" xfId="35080"/>
    <cellStyle name="Normal 56 10 6" xfId="35081"/>
    <cellStyle name="Normal 56 10 7" xfId="35082"/>
    <cellStyle name="Normal 56 11" xfId="35083"/>
    <cellStyle name="Normal 56 11 2" xfId="35084"/>
    <cellStyle name="Normal 56 11 2 2" xfId="35085"/>
    <cellStyle name="Normal 56 11 2 2 2" xfId="35086"/>
    <cellStyle name="Normal 56 11 2 3" xfId="35087"/>
    <cellStyle name="Normal 56 11 3" xfId="35088"/>
    <cellStyle name="Normal 56 11 3 2" xfId="35089"/>
    <cellStyle name="Normal 56 11 4" xfId="35090"/>
    <cellStyle name="Normal 56 11 5" xfId="35091"/>
    <cellStyle name="Normal 56 11 6" xfId="35092"/>
    <cellStyle name="Normal 56 11 7" xfId="35093"/>
    <cellStyle name="Normal 56 12" xfId="35094"/>
    <cellStyle name="Normal 56 12 2" xfId="35095"/>
    <cellStyle name="Normal 56 12 2 2" xfId="35096"/>
    <cellStyle name="Normal 56 12 2 2 2" xfId="35097"/>
    <cellStyle name="Normal 56 12 2 3" xfId="35098"/>
    <cellStyle name="Normal 56 12 3" xfId="35099"/>
    <cellStyle name="Normal 56 12 3 2" xfId="35100"/>
    <cellStyle name="Normal 56 12 4" xfId="35101"/>
    <cellStyle name="Normal 56 12 5" xfId="35102"/>
    <cellStyle name="Normal 56 12 6" xfId="35103"/>
    <cellStyle name="Normal 56 12 7" xfId="35104"/>
    <cellStyle name="Normal 56 13" xfId="35105"/>
    <cellStyle name="Normal 56 13 2" xfId="35106"/>
    <cellStyle name="Normal 56 13 2 2" xfId="35107"/>
    <cellStyle name="Normal 56 13 3" xfId="35108"/>
    <cellStyle name="Normal 56 14" xfId="35109"/>
    <cellStyle name="Normal 56 14 2" xfId="35110"/>
    <cellStyle name="Normal 56 14 3" xfId="35111"/>
    <cellStyle name="Normal 56 15" xfId="35112"/>
    <cellStyle name="Normal 56 16" xfId="35113"/>
    <cellStyle name="Normal 56 17" xfId="35114"/>
    <cellStyle name="Normal 56 2" xfId="35115"/>
    <cellStyle name="Normal 56 2 10" xfId="35116"/>
    <cellStyle name="Normal 56 2 10 2" xfId="35117"/>
    <cellStyle name="Normal 56 2 11" xfId="35118"/>
    <cellStyle name="Normal 56 2 11 2" xfId="35119"/>
    <cellStyle name="Normal 56 2 12" xfId="35120"/>
    <cellStyle name="Normal 56 2 12 2" xfId="35121"/>
    <cellStyle name="Normal 56 2 13" xfId="35122"/>
    <cellStyle name="Normal 56 2 2" xfId="35123"/>
    <cellStyle name="Normal 56 2 2 2" xfId="35124"/>
    <cellStyle name="Normal 56 2 2 2 2" xfId="35125"/>
    <cellStyle name="Normal 56 2 2 3" xfId="35126"/>
    <cellStyle name="Normal 56 2 2 3 2" xfId="35127"/>
    <cellStyle name="Normal 56 2 2 3 2 2" xfId="35128"/>
    <cellStyle name="Normal 56 2 2 3 3" xfId="35129"/>
    <cellStyle name="Normal 56 2 2 4" xfId="35130"/>
    <cellStyle name="Normal 56 2 2 4 2" xfId="35131"/>
    <cellStyle name="Normal 56 2 2 5" xfId="35132"/>
    <cellStyle name="Normal 56 2 2 6" xfId="35133"/>
    <cellStyle name="Normal 56 2 2 7" xfId="35134"/>
    <cellStyle name="Normal 56 2 2 8" xfId="35135"/>
    <cellStyle name="Normal 56 2 3" xfId="35136"/>
    <cellStyle name="Normal 56 2 3 2" xfId="35137"/>
    <cellStyle name="Normal 56 2 4" xfId="35138"/>
    <cellStyle name="Normal 56 2 4 2" xfId="35139"/>
    <cellStyle name="Normal 56 2 5" xfId="35140"/>
    <cellStyle name="Normal 56 2 5 2" xfId="35141"/>
    <cellStyle name="Normal 56 2 6" xfId="35142"/>
    <cellStyle name="Normal 56 2 6 2" xfId="35143"/>
    <cellStyle name="Normal 56 2 7" xfId="35144"/>
    <cellStyle name="Normal 56 2 7 2" xfId="35145"/>
    <cellStyle name="Normal 56 2 8" xfId="35146"/>
    <cellStyle name="Normal 56 2 8 2" xfId="35147"/>
    <cellStyle name="Normal 56 2 9" xfId="35148"/>
    <cellStyle name="Normal 56 2 9 2" xfId="35149"/>
    <cellStyle name="Normal 56 3" xfId="35150"/>
    <cellStyle name="Normal 56 3 2" xfId="35151"/>
    <cellStyle name="Normal 56 3 2 2" xfId="35152"/>
    <cellStyle name="Normal 56 3 2 2 2" xfId="35153"/>
    <cellStyle name="Normal 56 3 2 2 2 2" xfId="35154"/>
    <cellStyle name="Normal 56 3 2 2 3" xfId="35155"/>
    <cellStyle name="Normal 56 3 2 3" xfId="35156"/>
    <cellStyle name="Normal 56 3 2 3 2" xfId="35157"/>
    <cellStyle name="Normal 56 3 2 4" xfId="35158"/>
    <cellStyle name="Normal 56 3 2 5" xfId="35159"/>
    <cellStyle name="Normal 56 3 2 6" xfId="35160"/>
    <cellStyle name="Normal 56 3 2 7" xfId="35161"/>
    <cellStyle name="Normal 56 3 3" xfId="35162"/>
    <cellStyle name="Normal 56 4" xfId="35163"/>
    <cellStyle name="Normal 56 4 2" xfId="35164"/>
    <cellStyle name="Normal 56 4 2 2" xfId="35165"/>
    <cellStyle name="Normal 56 4 2 2 2" xfId="35166"/>
    <cellStyle name="Normal 56 4 2 3" xfId="35167"/>
    <cellStyle name="Normal 56 4 3" xfId="35168"/>
    <cellStyle name="Normal 56 4 3 2" xfId="35169"/>
    <cellStyle name="Normal 56 4 4" xfId="35170"/>
    <cellStyle name="Normal 56 4 5" xfId="35171"/>
    <cellStyle name="Normal 56 4 6" xfId="35172"/>
    <cellStyle name="Normal 56 4 7" xfId="35173"/>
    <cellStyle name="Normal 56 5" xfId="35174"/>
    <cellStyle name="Normal 56 5 2" xfId="35175"/>
    <cellStyle name="Normal 56 5 2 2" xfId="35176"/>
    <cellStyle name="Normal 56 5 2 2 2" xfId="35177"/>
    <cellStyle name="Normal 56 5 2 3" xfId="35178"/>
    <cellStyle name="Normal 56 5 3" xfId="35179"/>
    <cellStyle name="Normal 56 5 3 2" xfId="35180"/>
    <cellStyle name="Normal 56 5 4" xfId="35181"/>
    <cellStyle name="Normal 56 5 5" xfId="35182"/>
    <cellStyle name="Normal 56 5 6" xfId="35183"/>
    <cellStyle name="Normal 56 5 7" xfId="35184"/>
    <cellStyle name="Normal 56 6" xfId="35185"/>
    <cellStyle name="Normal 56 6 2" xfId="35186"/>
    <cellStyle name="Normal 56 6 2 2" xfId="35187"/>
    <cellStyle name="Normal 56 6 2 2 2" xfId="35188"/>
    <cellStyle name="Normal 56 6 2 3" xfId="35189"/>
    <cellStyle name="Normal 56 6 3" xfId="35190"/>
    <cellStyle name="Normal 56 6 3 2" xfId="35191"/>
    <cellStyle name="Normal 56 6 4" xfId="35192"/>
    <cellStyle name="Normal 56 6 5" xfId="35193"/>
    <cellStyle name="Normal 56 6 6" xfId="35194"/>
    <cellStyle name="Normal 56 6 7" xfId="35195"/>
    <cellStyle name="Normal 56 7" xfId="35196"/>
    <cellStyle name="Normal 56 7 2" xfId="35197"/>
    <cellStyle name="Normal 56 7 2 2" xfId="35198"/>
    <cellStyle name="Normal 56 7 2 2 2" xfId="35199"/>
    <cellStyle name="Normal 56 7 2 3" xfId="35200"/>
    <cellStyle name="Normal 56 7 3" xfId="35201"/>
    <cellStyle name="Normal 56 7 3 2" xfId="35202"/>
    <cellStyle name="Normal 56 7 4" xfId="35203"/>
    <cellStyle name="Normal 56 7 5" xfId="35204"/>
    <cellStyle name="Normal 56 7 6" xfId="35205"/>
    <cellStyle name="Normal 56 7 7" xfId="35206"/>
    <cellStyle name="Normal 56 8" xfId="35207"/>
    <cellStyle name="Normal 56 8 2" xfId="35208"/>
    <cellStyle name="Normal 56 8 2 2" xfId="35209"/>
    <cellStyle name="Normal 56 8 2 2 2" xfId="35210"/>
    <cellStyle name="Normal 56 8 2 3" xfId="35211"/>
    <cellStyle name="Normal 56 8 3" xfId="35212"/>
    <cellStyle name="Normal 56 8 3 2" xfId="35213"/>
    <cellStyle name="Normal 56 8 4" xfId="35214"/>
    <cellStyle name="Normal 56 8 5" xfId="35215"/>
    <cellStyle name="Normal 56 8 6" xfId="35216"/>
    <cellStyle name="Normal 56 8 7" xfId="35217"/>
    <cellStyle name="Normal 56 9" xfId="35218"/>
    <cellStyle name="Normal 56 9 2" xfId="35219"/>
    <cellStyle name="Normal 56 9 2 2" xfId="35220"/>
    <cellStyle name="Normal 56 9 2 2 2" xfId="35221"/>
    <cellStyle name="Normal 56 9 2 3" xfId="35222"/>
    <cellStyle name="Normal 56 9 3" xfId="35223"/>
    <cellStyle name="Normal 56 9 3 2" xfId="35224"/>
    <cellStyle name="Normal 56 9 4" xfId="35225"/>
    <cellStyle name="Normal 56 9 5" xfId="35226"/>
    <cellStyle name="Normal 56 9 6" xfId="35227"/>
    <cellStyle name="Normal 56 9 7" xfId="35228"/>
    <cellStyle name="Normal 560" xfId="35229"/>
    <cellStyle name="Normal 561" xfId="35230"/>
    <cellStyle name="Normal 562" xfId="35231"/>
    <cellStyle name="Normal 563" xfId="35232"/>
    <cellStyle name="Normal 564" xfId="35233"/>
    <cellStyle name="Normal 565" xfId="35234"/>
    <cellStyle name="Normal 566" xfId="35235"/>
    <cellStyle name="Normal 567" xfId="35236"/>
    <cellStyle name="Normal 568" xfId="35237"/>
    <cellStyle name="Normal 569" xfId="35238"/>
    <cellStyle name="Normal 57" xfId="35239"/>
    <cellStyle name="Normal 57 10" xfId="35240"/>
    <cellStyle name="Normal 57 10 2" xfId="35241"/>
    <cellStyle name="Normal 57 10 2 2" xfId="35242"/>
    <cellStyle name="Normal 57 10 2 2 2" xfId="35243"/>
    <cellStyle name="Normal 57 10 2 3" xfId="35244"/>
    <cellStyle name="Normal 57 10 3" xfId="35245"/>
    <cellStyle name="Normal 57 10 3 2" xfId="35246"/>
    <cellStyle name="Normal 57 10 4" xfId="35247"/>
    <cellStyle name="Normal 57 10 5" xfId="35248"/>
    <cellStyle name="Normal 57 10 6" xfId="35249"/>
    <cellStyle name="Normal 57 10 7" xfId="35250"/>
    <cellStyle name="Normal 57 11" xfId="35251"/>
    <cellStyle name="Normal 57 11 2" xfId="35252"/>
    <cellStyle name="Normal 57 11 2 2" xfId="35253"/>
    <cellStyle name="Normal 57 11 2 2 2" xfId="35254"/>
    <cellStyle name="Normal 57 11 2 3" xfId="35255"/>
    <cellStyle name="Normal 57 11 3" xfId="35256"/>
    <cellStyle name="Normal 57 11 3 2" xfId="35257"/>
    <cellStyle name="Normal 57 11 4" xfId="35258"/>
    <cellStyle name="Normal 57 11 5" xfId="35259"/>
    <cellStyle name="Normal 57 11 6" xfId="35260"/>
    <cellStyle name="Normal 57 11 7" xfId="35261"/>
    <cellStyle name="Normal 57 12" xfId="35262"/>
    <cellStyle name="Normal 57 12 2" xfId="35263"/>
    <cellStyle name="Normal 57 12 2 2" xfId="35264"/>
    <cellStyle name="Normal 57 12 2 2 2" xfId="35265"/>
    <cellStyle name="Normal 57 12 2 3" xfId="35266"/>
    <cellStyle name="Normal 57 12 3" xfId="35267"/>
    <cellStyle name="Normal 57 12 3 2" xfId="35268"/>
    <cellStyle name="Normal 57 12 4" xfId="35269"/>
    <cellStyle name="Normal 57 12 5" xfId="35270"/>
    <cellStyle name="Normal 57 12 6" xfId="35271"/>
    <cellStyle name="Normal 57 12 7" xfId="35272"/>
    <cellStyle name="Normal 57 13" xfId="35273"/>
    <cellStyle name="Normal 57 14" xfId="35274"/>
    <cellStyle name="Normal 57 15" xfId="35275"/>
    <cellStyle name="Normal 57 2" xfId="35276"/>
    <cellStyle name="Normal 57 2 10" xfId="35277"/>
    <cellStyle name="Normal 57 2 10 2" xfId="35278"/>
    <cellStyle name="Normal 57 2 10 2 2" xfId="35279"/>
    <cellStyle name="Normal 57 2 10 2 2 2" xfId="35280"/>
    <cellStyle name="Normal 57 2 10 2 3" xfId="35281"/>
    <cellStyle name="Normal 57 2 10 3" xfId="35282"/>
    <cellStyle name="Normal 57 2 10 3 2" xfId="35283"/>
    <cellStyle name="Normal 57 2 10 4" xfId="35284"/>
    <cellStyle name="Normal 57 2 10 5" xfId="35285"/>
    <cellStyle name="Normal 57 2 10 6" xfId="35286"/>
    <cellStyle name="Normal 57 2 10 7" xfId="35287"/>
    <cellStyle name="Normal 57 2 11" xfId="35288"/>
    <cellStyle name="Normal 57 2 11 2" xfId="35289"/>
    <cellStyle name="Normal 57 2 11 2 2" xfId="35290"/>
    <cellStyle name="Normal 57 2 11 2 2 2" xfId="35291"/>
    <cellStyle name="Normal 57 2 11 2 3" xfId="35292"/>
    <cellStyle name="Normal 57 2 11 3" xfId="35293"/>
    <cellStyle name="Normal 57 2 11 3 2" xfId="35294"/>
    <cellStyle name="Normal 57 2 11 4" xfId="35295"/>
    <cellStyle name="Normal 57 2 11 5" xfId="35296"/>
    <cellStyle name="Normal 57 2 11 6" xfId="35297"/>
    <cellStyle name="Normal 57 2 11 7" xfId="35298"/>
    <cellStyle name="Normal 57 2 12" xfId="35299"/>
    <cellStyle name="Normal 57 2 12 2" xfId="35300"/>
    <cellStyle name="Normal 57 2 12 2 2" xfId="35301"/>
    <cellStyle name="Normal 57 2 12 2 2 2" xfId="35302"/>
    <cellStyle name="Normal 57 2 12 2 3" xfId="35303"/>
    <cellStyle name="Normal 57 2 12 3" xfId="35304"/>
    <cellStyle name="Normal 57 2 12 3 2" xfId="35305"/>
    <cellStyle name="Normal 57 2 12 4" xfId="35306"/>
    <cellStyle name="Normal 57 2 12 5" xfId="35307"/>
    <cellStyle name="Normal 57 2 12 6" xfId="35308"/>
    <cellStyle name="Normal 57 2 12 7" xfId="35309"/>
    <cellStyle name="Normal 57 2 13" xfId="35310"/>
    <cellStyle name="Normal 57 2 13 2" xfId="35311"/>
    <cellStyle name="Normal 57 2 13 2 2" xfId="35312"/>
    <cellStyle name="Normal 57 2 13 3" xfId="35313"/>
    <cellStyle name="Normal 57 2 14" xfId="35314"/>
    <cellStyle name="Normal 57 2 14 2" xfId="35315"/>
    <cellStyle name="Normal 57 2 15" xfId="35316"/>
    <cellStyle name="Normal 57 2 16" xfId="35317"/>
    <cellStyle name="Normal 57 2 17" xfId="35318"/>
    <cellStyle name="Normal 57 2 18" xfId="35319"/>
    <cellStyle name="Normal 57 2 2" xfId="35320"/>
    <cellStyle name="Normal 57 2 2 2" xfId="35321"/>
    <cellStyle name="Normal 57 2 2 2 2" xfId="35322"/>
    <cellStyle name="Normal 57 2 2 2 2 2" xfId="35323"/>
    <cellStyle name="Normal 57 2 2 2 3" xfId="35324"/>
    <cellStyle name="Normal 57 2 2 3" xfId="35325"/>
    <cellStyle name="Normal 57 2 2 3 2" xfId="35326"/>
    <cellStyle name="Normal 57 2 2 4" xfId="35327"/>
    <cellStyle name="Normal 57 2 2 5" xfId="35328"/>
    <cellStyle name="Normal 57 2 2 6" xfId="35329"/>
    <cellStyle name="Normal 57 2 2 7" xfId="35330"/>
    <cellStyle name="Normal 57 2 3" xfId="35331"/>
    <cellStyle name="Normal 57 2 3 2" xfId="35332"/>
    <cellStyle name="Normal 57 2 3 2 2" xfId="35333"/>
    <cellStyle name="Normal 57 2 3 2 2 2" xfId="35334"/>
    <cellStyle name="Normal 57 2 3 2 3" xfId="35335"/>
    <cellStyle name="Normal 57 2 3 3" xfId="35336"/>
    <cellStyle name="Normal 57 2 3 3 2" xfId="35337"/>
    <cellStyle name="Normal 57 2 3 4" xfId="35338"/>
    <cellStyle name="Normal 57 2 3 5" xfId="35339"/>
    <cellStyle name="Normal 57 2 3 6" xfId="35340"/>
    <cellStyle name="Normal 57 2 3 7" xfId="35341"/>
    <cellStyle name="Normal 57 2 4" xfId="35342"/>
    <cellStyle name="Normal 57 2 4 2" xfId="35343"/>
    <cellStyle name="Normal 57 2 4 2 2" xfId="35344"/>
    <cellStyle name="Normal 57 2 4 2 2 2" xfId="35345"/>
    <cellStyle name="Normal 57 2 4 2 3" xfId="35346"/>
    <cellStyle name="Normal 57 2 4 3" xfId="35347"/>
    <cellStyle name="Normal 57 2 4 3 2" xfId="35348"/>
    <cellStyle name="Normal 57 2 4 4" xfId="35349"/>
    <cellStyle name="Normal 57 2 4 5" xfId="35350"/>
    <cellStyle name="Normal 57 2 4 6" xfId="35351"/>
    <cellStyle name="Normal 57 2 4 7" xfId="35352"/>
    <cellStyle name="Normal 57 2 5" xfId="35353"/>
    <cellStyle name="Normal 57 2 5 2" xfId="35354"/>
    <cellStyle name="Normal 57 2 5 2 2" xfId="35355"/>
    <cellStyle name="Normal 57 2 5 2 2 2" xfId="35356"/>
    <cellStyle name="Normal 57 2 5 2 3" xfId="35357"/>
    <cellStyle name="Normal 57 2 5 3" xfId="35358"/>
    <cellStyle name="Normal 57 2 5 3 2" xfId="35359"/>
    <cellStyle name="Normal 57 2 5 4" xfId="35360"/>
    <cellStyle name="Normal 57 2 5 5" xfId="35361"/>
    <cellStyle name="Normal 57 2 5 6" xfId="35362"/>
    <cellStyle name="Normal 57 2 5 7" xfId="35363"/>
    <cellStyle name="Normal 57 2 6" xfId="35364"/>
    <cellStyle name="Normal 57 2 6 2" xfId="35365"/>
    <cellStyle name="Normal 57 2 6 2 2" xfId="35366"/>
    <cellStyle name="Normal 57 2 6 2 2 2" xfId="35367"/>
    <cellStyle name="Normal 57 2 6 2 3" xfId="35368"/>
    <cellStyle name="Normal 57 2 6 3" xfId="35369"/>
    <cellStyle name="Normal 57 2 6 3 2" xfId="35370"/>
    <cellStyle name="Normal 57 2 6 4" xfId="35371"/>
    <cellStyle name="Normal 57 2 6 5" xfId="35372"/>
    <cellStyle name="Normal 57 2 6 6" xfId="35373"/>
    <cellStyle name="Normal 57 2 6 7" xfId="35374"/>
    <cellStyle name="Normal 57 2 7" xfId="35375"/>
    <cellStyle name="Normal 57 2 7 2" xfId="35376"/>
    <cellStyle name="Normal 57 2 7 2 2" xfId="35377"/>
    <cellStyle name="Normal 57 2 7 2 2 2" xfId="35378"/>
    <cellStyle name="Normal 57 2 7 2 3" xfId="35379"/>
    <cellStyle name="Normal 57 2 7 3" xfId="35380"/>
    <cellStyle name="Normal 57 2 7 3 2" xfId="35381"/>
    <cellStyle name="Normal 57 2 7 4" xfId="35382"/>
    <cellStyle name="Normal 57 2 7 5" xfId="35383"/>
    <cellStyle name="Normal 57 2 7 6" xfId="35384"/>
    <cellStyle name="Normal 57 2 7 7" xfId="35385"/>
    <cellStyle name="Normal 57 2 8" xfId="35386"/>
    <cellStyle name="Normal 57 2 8 2" xfId="35387"/>
    <cellStyle name="Normal 57 2 8 2 2" xfId="35388"/>
    <cellStyle name="Normal 57 2 8 2 2 2" xfId="35389"/>
    <cellStyle name="Normal 57 2 8 2 3" xfId="35390"/>
    <cellStyle name="Normal 57 2 8 3" xfId="35391"/>
    <cellStyle name="Normal 57 2 8 3 2" xfId="35392"/>
    <cellStyle name="Normal 57 2 8 4" xfId="35393"/>
    <cellStyle name="Normal 57 2 8 5" xfId="35394"/>
    <cellStyle name="Normal 57 2 8 6" xfId="35395"/>
    <cellStyle name="Normal 57 2 8 7" xfId="35396"/>
    <cellStyle name="Normal 57 2 9" xfId="35397"/>
    <cellStyle name="Normal 57 2 9 2" xfId="35398"/>
    <cellStyle name="Normal 57 2 9 2 2" xfId="35399"/>
    <cellStyle name="Normal 57 2 9 2 2 2" xfId="35400"/>
    <cellStyle name="Normal 57 2 9 2 3" xfId="35401"/>
    <cellStyle name="Normal 57 2 9 3" xfId="35402"/>
    <cellStyle name="Normal 57 2 9 3 2" xfId="35403"/>
    <cellStyle name="Normal 57 2 9 4" xfId="35404"/>
    <cellStyle name="Normal 57 2 9 5" xfId="35405"/>
    <cellStyle name="Normal 57 2 9 6" xfId="35406"/>
    <cellStyle name="Normal 57 2 9 7" xfId="35407"/>
    <cellStyle name="Normal 57 3" xfId="35408"/>
    <cellStyle name="Normal 57 3 2" xfId="35409"/>
    <cellStyle name="Normal 57 3 2 2" xfId="35410"/>
    <cellStyle name="Normal 57 3 2 2 2" xfId="35411"/>
    <cellStyle name="Normal 57 3 2 3" xfId="35412"/>
    <cellStyle name="Normal 57 3 3" xfId="35413"/>
    <cellStyle name="Normal 57 3 3 2" xfId="35414"/>
    <cellStyle name="Normal 57 3 4" xfId="35415"/>
    <cellStyle name="Normal 57 3 5" xfId="35416"/>
    <cellStyle name="Normal 57 3 6" xfId="35417"/>
    <cellStyle name="Normal 57 3 7" xfId="35418"/>
    <cellStyle name="Normal 57 4" xfId="35419"/>
    <cellStyle name="Normal 57 4 2" xfId="35420"/>
    <cellStyle name="Normal 57 4 2 2" xfId="35421"/>
    <cellStyle name="Normal 57 4 2 2 2" xfId="35422"/>
    <cellStyle name="Normal 57 4 2 3" xfId="35423"/>
    <cellStyle name="Normal 57 4 3" xfId="35424"/>
    <cellStyle name="Normal 57 4 3 2" xfId="35425"/>
    <cellStyle name="Normal 57 4 4" xfId="35426"/>
    <cellStyle name="Normal 57 4 5" xfId="35427"/>
    <cellStyle name="Normal 57 4 6" xfId="35428"/>
    <cellStyle name="Normal 57 4 7" xfId="35429"/>
    <cellStyle name="Normal 57 5" xfId="35430"/>
    <cellStyle name="Normal 57 5 2" xfId="35431"/>
    <cellStyle name="Normal 57 5 2 2" xfId="35432"/>
    <cellStyle name="Normal 57 5 2 2 2" xfId="35433"/>
    <cellStyle name="Normal 57 5 2 3" xfId="35434"/>
    <cellStyle name="Normal 57 5 3" xfId="35435"/>
    <cellStyle name="Normal 57 5 3 2" xfId="35436"/>
    <cellStyle name="Normal 57 5 4" xfId="35437"/>
    <cellStyle name="Normal 57 5 5" xfId="35438"/>
    <cellStyle name="Normal 57 5 6" xfId="35439"/>
    <cellStyle name="Normal 57 5 7" xfId="35440"/>
    <cellStyle name="Normal 57 6" xfId="35441"/>
    <cellStyle name="Normal 57 6 2" xfId="35442"/>
    <cellStyle name="Normal 57 6 2 2" xfId="35443"/>
    <cellStyle name="Normal 57 6 2 2 2" xfId="35444"/>
    <cellStyle name="Normal 57 6 2 3" xfId="35445"/>
    <cellStyle name="Normal 57 6 3" xfId="35446"/>
    <cellStyle name="Normal 57 6 3 2" xfId="35447"/>
    <cellStyle name="Normal 57 6 4" xfId="35448"/>
    <cellStyle name="Normal 57 6 5" xfId="35449"/>
    <cellStyle name="Normal 57 6 6" xfId="35450"/>
    <cellStyle name="Normal 57 6 7" xfId="35451"/>
    <cellStyle name="Normal 57 7" xfId="35452"/>
    <cellStyle name="Normal 57 7 2" xfId="35453"/>
    <cellStyle name="Normal 57 7 2 2" xfId="35454"/>
    <cellStyle name="Normal 57 7 2 2 2" xfId="35455"/>
    <cellStyle name="Normal 57 7 2 3" xfId="35456"/>
    <cellStyle name="Normal 57 7 3" xfId="35457"/>
    <cellStyle name="Normal 57 7 3 2" xfId="35458"/>
    <cellStyle name="Normal 57 7 4" xfId="35459"/>
    <cellStyle name="Normal 57 7 5" xfId="35460"/>
    <cellStyle name="Normal 57 7 6" xfId="35461"/>
    <cellStyle name="Normal 57 7 7" xfId="35462"/>
    <cellStyle name="Normal 57 8" xfId="35463"/>
    <cellStyle name="Normal 57 8 2" xfId="35464"/>
    <cellStyle name="Normal 57 8 2 2" xfId="35465"/>
    <cellStyle name="Normal 57 8 2 2 2" xfId="35466"/>
    <cellStyle name="Normal 57 8 2 3" xfId="35467"/>
    <cellStyle name="Normal 57 8 3" xfId="35468"/>
    <cellStyle name="Normal 57 8 3 2" xfId="35469"/>
    <cellStyle name="Normal 57 8 4" xfId="35470"/>
    <cellStyle name="Normal 57 8 5" xfId="35471"/>
    <cellStyle name="Normal 57 8 6" xfId="35472"/>
    <cellStyle name="Normal 57 8 7" xfId="35473"/>
    <cellStyle name="Normal 57 9" xfId="35474"/>
    <cellStyle name="Normal 57 9 2" xfId="35475"/>
    <cellStyle name="Normal 57 9 2 2" xfId="35476"/>
    <cellStyle name="Normal 57 9 2 2 2" xfId="35477"/>
    <cellStyle name="Normal 57 9 2 3" xfId="35478"/>
    <cellStyle name="Normal 57 9 3" xfId="35479"/>
    <cellStyle name="Normal 57 9 3 2" xfId="35480"/>
    <cellStyle name="Normal 57 9 4" xfId="35481"/>
    <cellStyle name="Normal 57 9 5" xfId="35482"/>
    <cellStyle name="Normal 57 9 6" xfId="35483"/>
    <cellStyle name="Normal 57 9 7" xfId="35484"/>
    <cellStyle name="Normal 570" xfId="35485"/>
    <cellStyle name="Normal 571" xfId="35486"/>
    <cellStyle name="Normal 572" xfId="35487"/>
    <cellStyle name="Normal 573" xfId="35488"/>
    <cellStyle name="Normal 574" xfId="35489"/>
    <cellStyle name="Normal 575" xfId="35490"/>
    <cellStyle name="Normal 576" xfId="35491"/>
    <cellStyle name="Normal 577" xfId="35492"/>
    <cellStyle name="Normal 578" xfId="35493"/>
    <cellStyle name="Normal 579" xfId="35494"/>
    <cellStyle name="Normal 58" xfId="35495"/>
    <cellStyle name="Normal 58 2" xfId="35496"/>
    <cellStyle name="Normal 58 2 2" xfId="35497"/>
    <cellStyle name="Normal 58 3" xfId="35498"/>
    <cellStyle name="Normal 580" xfId="35499"/>
    <cellStyle name="Normal 581" xfId="35500"/>
    <cellStyle name="Normal 582" xfId="35501"/>
    <cellStyle name="Normal 583" xfId="35502"/>
    <cellStyle name="Normal 584" xfId="35503"/>
    <cellStyle name="Normal 585" xfId="35504"/>
    <cellStyle name="Normal 586" xfId="35505"/>
    <cellStyle name="Normal 587" xfId="35506"/>
    <cellStyle name="Normal 588" xfId="35507"/>
    <cellStyle name="Normal 589" xfId="35508"/>
    <cellStyle name="Normal 59" xfId="35509"/>
    <cellStyle name="Normal 59 2" xfId="35510"/>
    <cellStyle name="Normal 59 2 2" xfId="35511"/>
    <cellStyle name="Normal 59 3" xfId="35512"/>
    <cellStyle name="Normal 590" xfId="35513"/>
    <cellStyle name="Normal 591" xfId="35514"/>
    <cellStyle name="Normal 592" xfId="35515"/>
    <cellStyle name="Normal 593" xfId="35516"/>
    <cellStyle name="Normal 594" xfId="35517"/>
    <cellStyle name="Normal 595" xfId="35518"/>
    <cellStyle name="Normal 596" xfId="35519"/>
    <cellStyle name="Normal 597" xfId="35520"/>
    <cellStyle name="Normal 598" xfId="35521"/>
    <cellStyle name="Normal 599" xfId="35522"/>
    <cellStyle name="Normal 6" xfId="9"/>
    <cellStyle name="Normal 6 2" xfId="35523"/>
    <cellStyle name="Normal 6 2 2" xfId="35524"/>
    <cellStyle name="Normal 6 3" xfId="35525"/>
    <cellStyle name="Normal 6 4" xfId="35526"/>
    <cellStyle name="Normal 6 5" xfId="35527"/>
    <cellStyle name="Normal 6 6" xfId="35528"/>
    <cellStyle name="Normal 6 7" xfId="35529"/>
    <cellStyle name="Normal 6 8" xfId="35530"/>
    <cellStyle name="Normal 6 9" xfId="35531"/>
    <cellStyle name="Normal 60" xfId="35532"/>
    <cellStyle name="Normal 60 2" xfId="35533"/>
    <cellStyle name="Normal 60 2 2" xfId="35534"/>
    <cellStyle name="Normal 60 3" xfId="35535"/>
    <cellStyle name="Normal 600" xfId="35536"/>
    <cellStyle name="Normal 601" xfId="35537"/>
    <cellStyle name="Normal 602" xfId="35538"/>
    <cellStyle name="Normal 603" xfId="35539"/>
    <cellStyle name="Normal 604" xfId="35540"/>
    <cellStyle name="Normal 605" xfId="35541"/>
    <cellStyle name="Normal 606" xfId="35542"/>
    <cellStyle name="Normal 607" xfId="35543"/>
    <cellStyle name="Normal 608" xfId="35544"/>
    <cellStyle name="Normal 609" xfId="35545"/>
    <cellStyle name="Normal 61" xfId="35546"/>
    <cellStyle name="Normal 61 2" xfId="35547"/>
    <cellStyle name="Normal 61 2 2" xfId="35548"/>
    <cellStyle name="Normal 61 3" xfId="35549"/>
    <cellStyle name="Normal 610" xfId="35550"/>
    <cellStyle name="Normal 611" xfId="35551"/>
    <cellStyle name="Normal 612" xfId="35552"/>
    <cellStyle name="Normal 613" xfId="35553"/>
    <cellStyle name="Normal 614" xfId="35554"/>
    <cellStyle name="Normal 615" xfId="35555"/>
    <cellStyle name="Normal 616" xfId="35556"/>
    <cellStyle name="Normal 617" xfId="35557"/>
    <cellStyle name="Normal 618" xfId="35558"/>
    <cellStyle name="Normal 619" xfId="35559"/>
    <cellStyle name="Normal 62" xfId="35560"/>
    <cellStyle name="Normal 62 10" xfId="35561"/>
    <cellStyle name="Normal 62 10 2" xfId="35562"/>
    <cellStyle name="Normal 62 10 2 2" xfId="35563"/>
    <cellStyle name="Normal 62 10 2 2 2" xfId="35564"/>
    <cellStyle name="Normal 62 10 2 3" xfId="35565"/>
    <cellStyle name="Normal 62 10 3" xfId="35566"/>
    <cellStyle name="Normal 62 10 3 2" xfId="35567"/>
    <cellStyle name="Normal 62 10 4" xfId="35568"/>
    <cellStyle name="Normal 62 10 5" xfId="35569"/>
    <cellStyle name="Normal 62 10 6" xfId="35570"/>
    <cellStyle name="Normal 62 10 7" xfId="35571"/>
    <cellStyle name="Normal 62 11" xfId="35572"/>
    <cellStyle name="Normal 62 11 2" xfId="35573"/>
    <cellStyle name="Normal 62 11 2 2" xfId="35574"/>
    <cellStyle name="Normal 62 11 2 2 2" xfId="35575"/>
    <cellStyle name="Normal 62 11 2 3" xfId="35576"/>
    <cellStyle name="Normal 62 11 3" xfId="35577"/>
    <cellStyle name="Normal 62 11 3 2" xfId="35578"/>
    <cellStyle name="Normal 62 11 4" xfId="35579"/>
    <cellStyle name="Normal 62 11 5" xfId="35580"/>
    <cellStyle name="Normal 62 11 6" xfId="35581"/>
    <cellStyle name="Normal 62 11 7" xfId="35582"/>
    <cellStyle name="Normal 62 12" xfId="35583"/>
    <cellStyle name="Normal 62 12 2" xfId="35584"/>
    <cellStyle name="Normal 62 12 2 2" xfId="35585"/>
    <cellStyle name="Normal 62 12 2 2 2" xfId="35586"/>
    <cellStyle name="Normal 62 12 2 3" xfId="35587"/>
    <cellStyle name="Normal 62 12 3" xfId="35588"/>
    <cellStyle name="Normal 62 12 3 2" xfId="35589"/>
    <cellStyle name="Normal 62 12 4" xfId="35590"/>
    <cellStyle name="Normal 62 12 5" xfId="35591"/>
    <cellStyle name="Normal 62 12 6" xfId="35592"/>
    <cellStyle name="Normal 62 12 7" xfId="35593"/>
    <cellStyle name="Normal 62 13" xfId="35594"/>
    <cellStyle name="Normal 62 13 2" xfId="35595"/>
    <cellStyle name="Normal 62 13 2 2" xfId="35596"/>
    <cellStyle name="Normal 62 13 3" xfId="35597"/>
    <cellStyle name="Normal 62 14" xfId="35598"/>
    <cellStyle name="Normal 62 14 2" xfId="35599"/>
    <cellStyle name="Normal 62 14 3" xfId="35600"/>
    <cellStyle name="Normal 62 15" xfId="35601"/>
    <cellStyle name="Normal 62 16" xfId="35602"/>
    <cellStyle name="Normal 62 17" xfId="35603"/>
    <cellStyle name="Normal 62 18" xfId="35604"/>
    <cellStyle name="Normal 62 2" xfId="35605"/>
    <cellStyle name="Normal 62 2 2" xfId="35606"/>
    <cellStyle name="Normal 62 2 2 2" xfId="35607"/>
    <cellStyle name="Normal 62 2 2 2 2" xfId="35608"/>
    <cellStyle name="Normal 62 2 2 2 2 2" xfId="35609"/>
    <cellStyle name="Normal 62 2 2 2 3" xfId="35610"/>
    <cellStyle name="Normal 62 2 2 3" xfId="35611"/>
    <cellStyle name="Normal 62 2 2 3 2" xfId="35612"/>
    <cellStyle name="Normal 62 2 2 4" xfId="35613"/>
    <cellStyle name="Normal 62 2 2 5" xfId="35614"/>
    <cellStyle name="Normal 62 2 2 6" xfId="35615"/>
    <cellStyle name="Normal 62 2 2 7" xfId="35616"/>
    <cellStyle name="Normal 62 2 3" xfId="35617"/>
    <cellStyle name="Normal 62 3" xfId="35618"/>
    <cellStyle name="Normal 62 3 2" xfId="35619"/>
    <cellStyle name="Normal 62 3 2 2" xfId="35620"/>
    <cellStyle name="Normal 62 3 2 2 2" xfId="35621"/>
    <cellStyle name="Normal 62 3 2 3" xfId="35622"/>
    <cellStyle name="Normal 62 3 3" xfId="35623"/>
    <cellStyle name="Normal 62 3 3 2" xfId="35624"/>
    <cellStyle name="Normal 62 3 4" xfId="35625"/>
    <cellStyle name="Normal 62 3 5" xfId="35626"/>
    <cellStyle name="Normal 62 3 6" xfId="35627"/>
    <cellStyle name="Normal 62 3 7" xfId="35628"/>
    <cellStyle name="Normal 62 4" xfId="35629"/>
    <cellStyle name="Normal 62 4 2" xfId="35630"/>
    <cellStyle name="Normal 62 4 2 2" xfId="35631"/>
    <cellStyle name="Normal 62 4 2 2 2" xfId="35632"/>
    <cellStyle name="Normal 62 4 2 3" xfId="35633"/>
    <cellStyle name="Normal 62 4 3" xfId="35634"/>
    <cellStyle name="Normal 62 4 3 2" xfId="35635"/>
    <cellStyle name="Normal 62 4 4" xfId="35636"/>
    <cellStyle name="Normal 62 4 5" xfId="35637"/>
    <cellStyle name="Normal 62 4 6" xfId="35638"/>
    <cellStyle name="Normal 62 4 7" xfId="35639"/>
    <cellStyle name="Normal 62 5" xfId="35640"/>
    <cellStyle name="Normal 62 5 2" xfId="35641"/>
    <cellStyle name="Normal 62 5 2 2" xfId="35642"/>
    <cellStyle name="Normal 62 5 2 2 2" xfId="35643"/>
    <cellStyle name="Normal 62 5 2 3" xfId="35644"/>
    <cellStyle name="Normal 62 5 3" xfId="35645"/>
    <cellStyle name="Normal 62 5 3 2" xfId="35646"/>
    <cellStyle name="Normal 62 5 4" xfId="35647"/>
    <cellStyle name="Normal 62 5 5" xfId="35648"/>
    <cellStyle name="Normal 62 5 6" xfId="35649"/>
    <cellStyle name="Normal 62 5 7" xfId="35650"/>
    <cellStyle name="Normal 62 6" xfId="35651"/>
    <cellStyle name="Normal 62 6 2" xfId="35652"/>
    <cellStyle name="Normal 62 6 2 2" xfId="35653"/>
    <cellStyle name="Normal 62 6 2 2 2" xfId="35654"/>
    <cellStyle name="Normal 62 6 2 3" xfId="35655"/>
    <cellStyle name="Normal 62 6 3" xfId="35656"/>
    <cellStyle name="Normal 62 6 3 2" xfId="35657"/>
    <cellStyle name="Normal 62 6 4" xfId="35658"/>
    <cellStyle name="Normal 62 6 5" xfId="35659"/>
    <cellStyle name="Normal 62 6 6" xfId="35660"/>
    <cellStyle name="Normal 62 6 7" xfId="35661"/>
    <cellStyle name="Normal 62 7" xfId="35662"/>
    <cellStyle name="Normal 62 7 2" xfId="35663"/>
    <cellStyle name="Normal 62 7 2 2" xfId="35664"/>
    <cellStyle name="Normal 62 7 2 2 2" xfId="35665"/>
    <cellStyle name="Normal 62 7 2 3" xfId="35666"/>
    <cellStyle name="Normal 62 7 3" xfId="35667"/>
    <cellStyle name="Normal 62 7 3 2" xfId="35668"/>
    <cellStyle name="Normal 62 7 4" xfId="35669"/>
    <cellStyle name="Normal 62 7 5" xfId="35670"/>
    <cellStyle name="Normal 62 7 6" xfId="35671"/>
    <cellStyle name="Normal 62 7 7" xfId="35672"/>
    <cellStyle name="Normal 62 8" xfId="35673"/>
    <cellStyle name="Normal 62 8 2" xfId="35674"/>
    <cellStyle name="Normal 62 8 2 2" xfId="35675"/>
    <cellStyle name="Normal 62 8 2 2 2" xfId="35676"/>
    <cellStyle name="Normal 62 8 2 3" xfId="35677"/>
    <cellStyle name="Normal 62 8 3" xfId="35678"/>
    <cellStyle name="Normal 62 8 3 2" xfId="35679"/>
    <cellStyle name="Normal 62 8 4" xfId="35680"/>
    <cellStyle name="Normal 62 8 5" xfId="35681"/>
    <cellStyle name="Normal 62 8 6" xfId="35682"/>
    <cellStyle name="Normal 62 8 7" xfId="35683"/>
    <cellStyle name="Normal 62 9" xfId="35684"/>
    <cellStyle name="Normal 62 9 2" xfId="35685"/>
    <cellStyle name="Normal 62 9 2 2" xfId="35686"/>
    <cellStyle name="Normal 62 9 2 2 2" xfId="35687"/>
    <cellStyle name="Normal 62 9 2 3" xfId="35688"/>
    <cellStyle name="Normal 62 9 3" xfId="35689"/>
    <cellStyle name="Normal 62 9 3 2" xfId="35690"/>
    <cellStyle name="Normal 62 9 4" xfId="35691"/>
    <cellStyle name="Normal 62 9 5" xfId="35692"/>
    <cellStyle name="Normal 62 9 6" xfId="35693"/>
    <cellStyle name="Normal 62 9 7" xfId="35694"/>
    <cellStyle name="Normal 620" xfId="35695"/>
    <cellStyle name="Normal 621" xfId="35696"/>
    <cellStyle name="Normal 622" xfId="35697"/>
    <cellStyle name="Normal 623" xfId="35698"/>
    <cellStyle name="Normal 624" xfId="35699"/>
    <cellStyle name="Normal 625" xfId="35700"/>
    <cellStyle name="Normal 626" xfId="35701"/>
    <cellStyle name="Normal 627" xfId="35702"/>
    <cellStyle name="Normal 628" xfId="35703"/>
    <cellStyle name="Normal 629" xfId="35704"/>
    <cellStyle name="Normal 63" xfId="35705"/>
    <cellStyle name="Normal 630" xfId="35706"/>
    <cellStyle name="Normal 631" xfId="35707"/>
    <cellStyle name="Normal 632" xfId="35708"/>
    <cellStyle name="Normal 633" xfId="35709"/>
    <cellStyle name="Normal 634" xfId="35710"/>
    <cellStyle name="Normal 635" xfId="35711"/>
    <cellStyle name="Normal 636" xfId="35712"/>
    <cellStyle name="Normal 637" xfId="35713"/>
    <cellStyle name="Normal 638" xfId="35714"/>
    <cellStyle name="Normal 639" xfId="35715"/>
    <cellStyle name="Normal 64" xfId="35716"/>
    <cellStyle name="Normal 640" xfId="35717"/>
    <cellStyle name="Normal 641" xfId="35718"/>
    <cellStyle name="Normal 642" xfId="35719"/>
    <cellStyle name="Normal 643" xfId="35720"/>
    <cellStyle name="Normal 644" xfId="35721"/>
    <cellStyle name="Normal 645" xfId="35722"/>
    <cellStyle name="Normal 646" xfId="35723"/>
    <cellStyle name="Normal 647" xfId="35724"/>
    <cellStyle name="Normal 648" xfId="35725"/>
    <cellStyle name="Normal 649" xfId="35726"/>
    <cellStyle name="Normal 65" xfId="35727"/>
    <cellStyle name="Normal 650" xfId="35728"/>
    <cellStyle name="Normal 651" xfId="35729"/>
    <cellStyle name="Normal 652" xfId="35730"/>
    <cellStyle name="Normal 653" xfId="35731"/>
    <cellStyle name="Normal 654" xfId="35732"/>
    <cellStyle name="Normal 655" xfId="35733"/>
    <cellStyle name="Normal 656" xfId="35734"/>
    <cellStyle name="Normal 657" xfId="35735"/>
    <cellStyle name="Normal 658" xfId="35736"/>
    <cellStyle name="Normal 659" xfId="35737"/>
    <cellStyle name="Normal 66" xfId="35738"/>
    <cellStyle name="Normal 660" xfId="35739"/>
    <cellStyle name="Normal 661" xfId="35740"/>
    <cellStyle name="Normal 662" xfId="35741"/>
    <cellStyle name="Normal 663" xfId="35742"/>
    <cellStyle name="Normal 664" xfId="35743"/>
    <cellStyle name="Normal 665" xfId="35744"/>
    <cellStyle name="Normal 666" xfId="35745"/>
    <cellStyle name="Normal 667" xfId="35746"/>
    <cellStyle name="Normal 668" xfId="35747"/>
    <cellStyle name="Normal 669" xfId="35748"/>
    <cellStyle name="Normal 67" xfId="35749"/>
    <cellStyle name="Normal 670" xfId="35750"/>
    <cellStyle name="Normal 671" xfId="35751"/>
    <cellStyle name="Normal 672" xfId="35752"/>
    <cellStyle name="Normal 673" xfId="35753"/>
    <cellStyle name="Normal 674" xfId="35754"/>
    <cellStyle name="Normal 675" xfId="35755"/>
    <cellStyle name="Normal 676" xfId="35756"/>
    <cellStyle name="Normal 677" xfId="35757"/>
    <cellStyle name="Normal 678" xfId="35758"/>
    <cellStyle name="Normal 679" xfId="35759"/>
    <cellStyle name="Normal 68" xfId="35760"/>
    <cellStyle name="Normal 680" xfId="35761"/>
    <cellStyle name="Normal 681" xfId="35762"/>
    <cellStyle name="Normal 682" xfId="35763"/>
    <cellStyle name="Normal 683" xfId="35764"/>
    <cellStyle name="Normal 684" xfId="35765"/>
    <cellStyle name="Normal 685" xfId="35766"/>
    <cellStyle name="Normal 686" xfId="35767"/>
    <cellStyle name="Normal 687" xfId="35768"/>
    <cellStyle name="Normal 688" xfId="35769"/>
    <cellStyle name="Normal 689" xfId="35770"/>
    <cellStyle name="Normal 69" xfId="35771"/>
    <cellStyle name="Normal 690" xfId="35772"/>
    <cellStyle name="Normal 691" xfId="35773"/>
    <cellStyle name="Normal 692" xfId="35774"/>
    <cellStyle name="Normal 693" xfId="35775"/>
    <cellStyle name="Normal 694" xfId="35776"/>
    <cellStyle name="Normal 695" xfId="35777"/>
    <cellStyle name="Normal 696" xfId="35778"/>
    <cellStyle name="Normal 697" xfId="35779"/>
    <cellStyle name="Normal 698" xfId="35780"/>
    <cellStyle name="Normal 699" xfId="35781"/>
    <cellStyle name="Normal 7" xfId="35782"/>
    <cellStyle name="Normal 7 10" xfId="35783"/>
    <cellStyle name="Normal 7 11" xfId="35784"/>
    <cellStyle name="Normal 7 2" xfId="35785"/>
    <cellStyle name="Normal 7 2 2" xfId="35786"/>
    <cellStyle name="Normal 7 3" xfId="35787"/>
    <cellStyle name="Normal 7 3 2" xfId="35788"/>
    <cellStyle name="Normal 7 4" xfId="35789"/>
    <cellStyle name="Normal 7 5" xfId="35790"/>
    <cellStyle name="Normal 7 6" xfId="35791"/>
    <cellStyle name="Normal 7 7" xfId="35792"/>
    <cellStyle name="Normal 7 8" xfId="35793"/>
    <cellStyle name="Normal 7 9" xfId="35794"/>
    <cellStyle name="Normal 70" xfId="35795"/>
    <cellStyle name="Normal 700" xfId="35796"/>
    <cellStyle name="Normal 701" xfId="35797"/>
    <cellStyle name="Normal 702" xfId="35798"/>
    <cellStyle name="Normal 703" xfId="35799"/>
    <cellStyle name="Normal 704" xfId="35800"/>
    <cellStyle name="Normal 705" xfId="35801"/>
    <cellStyle name="Normal 706" xfId="35802"/>
    <cellStyle name="Normal 707" xfId="35803"/>
    <cellStyle name="Normal 708" xfId="35804"/>
    <cellStyle name="Normal 709" xfId="35805"/>
    <cellStyle name="Normal 71" xfId="35806"/>
    <cellStyle name="Normal 71 2" xfId="35807"/>
    <cellStyle name="Normal 710" xfId="35808"/>
    <cellStyle name="Normal 711" xfId="35809"/>
    <cellStyle name="Normal 712" xfId="35810"/>
    <cellStyle name="Normal 713" xfId="35811"/>
    <cellStyle name="Normal 714" xfId="35812"/>
    <cellStyle name="Normal 715" xfId="35813"/>
    <cellStyle name="Normal 716" xfId="35814"/>
    <cellStyle name="Normal 717" xfId="35815"/>
    <cellStyle name="Normal 718" xfId="35816"/>
    <cellStyle name="Normal 719" xfId="35817"/>
    <cellStyle name="Normal 72" xfId="35818"/>
    <cellStyle name="Normal 72 2" xfId="35819"/>
    <cellStyle name="Normal 720" xfId="35820"/>
    <cellStyle name="Normal 721" xfId="35821"/>
    <cellStyle name="Normal 722" xfId="35822"/>
    <cellStyle name="Normal 723" xfId="35823"/>
    <cellStyle name="Normal 724" xfId="35824"/>
    <cellStyle name="Normal 725" xfId="35825"/>
    <cellStyle name="Normal 726" xfId="35826"/>
    <cellStyle name="Normal 727" xfId="35827"/>
    <cellStyle name="Normal 728" xfId="35828"/>
    <cellStyle name="Normal 729" xfId="35829"/>
    <cellStyle name="Normal 73" xfId="35830"/>
    <cellStyle name="Normal 73 2" xfId="35831"/>
    <cellStyle name="Normal 730" xfId="35832"/>
    <cellStyle name="Normal 731" xfId="35833"/>
    <cellStyle name="Normal 732" xfId="35834"/>
    <cellStyle name="Normal 733" xfId="35835"/>
    <cellStyle name="Normal 734" xfId="35836"/>
    <cellStyle name="Normal 735" xfId="35837"/>
    <cellStyle name="Normal 736" xfId="35838"/>
    <cellStyle name="Normal 737" xfId="35839"/>
    <cellStyle name="Normal 738" xfId="35840"/>
    <cellStyle name="Normal 739" xfId="35841"/>
    <cellStyle name="Normal 74" xfId="35842"/>
    <cellStyle name="Normal 74 2" xfId="35843"/>
    <cellStyle name="Normal 740" xfId="35844"/>
    <cellStyle name="Normal 741" xfId="35845"/>
    <cellStyle name="Normal 742" xfId="35846"/>
    <cellStyle name="Normal 743" xfId="35847"/>
    <cellStyle name="Normal 744" xfId="35848"/>
    <cellStyle name="Normal 745" xfId="35849"/>
    <cellStyle name="Normal 746" xfId="35850"/>
    <cellStyle name="Normal 747" xfId="35851"/>
    <cellStyle name="Normal 748" xfId="35852"/>
    <cellStyle name="Normal 749" xfId="35853"/>
    <cellStyle name="Normal 75" xfId="35854"/>
    <cellStyle name="Normal 75 2" xfId="35855"/>
    <cellStyle name="Normal 750" xfId="35856"/>
    <cellStyle name="Normal 751" xfId="35857"/>
    <cellStyle name="Normal 752" xfId="35858"/>
    <cellStyle name="Normal 753" xfId="35859"/>
    <cellStyle name="Normal 754" xfId="35860"/>
    <cellStyle name="Normal 755" xfId="35861"/>
    <cellStyle name="Normal 756" xfId="35862"/>
    <cellStyle name="Normal 757" xfId="35863"/>
    <cellStyle name="Normal 758" xfId="35864"/>
    <cellStyle name="Normal 759" xfId="35865"/>
    <cellStyle name="Normal 76" xfId="35866"/>
    <cellStyle name="Normal 76 2" xfId="35867"/>
    <cellStyle name="Normal 760" xfId="35868"/>
    <cellStyle name="Normal 761" xfId="35869"/>
    <cellStyle name="Normal 762" xfId="35870"/>
    <cellStyle name="Normal 763" xfId="35871"/>
    <cellStyle name="Normal 764" xfId="35872"/>
    <cellStyle name="Normal 765" xfId="35873"/>
    <cellStyle name="Normal 766" xfId="35874"/>
    <cellStyle name="Normal 767" xfId="35875"/>
    <cellStyle name="Normal 768" xfId="35876"/>
    <cellStyle name="Normal 769" xfId="35877"/>
    <cellStyle name="Normal 77" xfId="35878"/>
    <cellStyle name="Normal 77 2" xfId="35879"/>
    <cellStyle name="Normal 770" xfId="35880"/>
    <cellStyle name="Normal 771" xfId="35881"/>
    <cellStyle name="Normal 772" xfId="35882"/>
    <cellStyle name="Normal 773" xfId="35883"/>
    <cellStyle name="Normal 774" xfId="35884"/>
    <cellStyle name="Normal 775" xfId="35885"/>
    <cellStyle name="Normal 776" xfId="35886"/>
    <cellStyle name="Normal 777" xfId="35887"/>
    <cellStyle name="Normal 778" xfId="35888"/>
    <cellStyle name="Normal 779" xfId="35889"/>
    <cellStyle name="Normal 78" xfId="35890"/>
    <cellStyle name="Normal 78 2" xfId="35891"/>
    <cellStyle name="Normal 780" xfId="35892"/>
    <cellStyle name="Normal 781" xfId="35893"/>
    <cellStyle name="Normal 782" xfId="35894"/>
    <cellStyle name="Normal 783" xfId="35895"/>
    <cellStyle name="Normal 784" xfId="35896"/>
    <cellStyle name="Normal 785" xfId="35897"/>
    <cellStyle name="Normal 786" xfId="35898"/>
    <cellStyle name="Normal 787" xfId="35899"/>
    <cellStyle name="Normal 788" xfId="35900"/>
    <cellStyle name="Normal 789" xfId="35901"/>
    <cellStyle name="Normal 79" xfId="35902"/>
    <cellStyle name="Normal 79 2" xfId="35903"/>
    <cellStyle name="Normal 790" xfId="35904"/>
    <cellStyle name="Normal 791" xfId="35905"/>
    <cellStyle name="Normal 792" xfId="35906"/>
    <cellStyle name="Normal 793" xfId="35907"/>
    <cellStyle name="Normal 794" xfId="35908"/>
    <cellStyle name="Normal 795" xfId="35909"/>
    <cellStyle name="Normal 796" xfId="35910"/>
    <cellStyle name="Normal 797" xfId="35911"/>
    <cellStyle name="Normal 798" xfId="35912"/>
    <cellStyle name="Normal 799" xfId="35913"/>
    <cellStyle name="Normal 8" xfId="35914"/>
    <cellStyle name="Normal 8 10" xfId="35915"/>
    <cellStyle name="Normal 8 11" xfId="35916"/>
    <cellStyle name="Normal 8 2" xfId="35917"/>
    <cellStyle name="Normal 8 2 2" xfId="35918"/>
    <cellStyle name="Normal 8 3" xfId="35919"/>
    <cellStyle name="Normal 8 3 2" xfId="35920"/>
    <cellStyle name="Normal 8 4" xfId="35921"/>
    <cellStyle name="Normal 8 5" xfId="35922"/>
    <cellStyle name="Normal 8 6" xfId="35923"/>
    <cellStyle name="Normal 8 7" xfId="35924"/>
    <cellStyle name="Normal 8 8" xfId="35925"/>
    <cellStyle name="Normal 8 9" xfId="35926"/>
    <cellStyle name="Normal 80" xfId="35927"/>
    <cellStyle name="Normal 80 2" xfId="35928"/>
    <cellStyle name="Normal 80 2 2" xfId="35929"/>
    <cellStyle name="Normal 80 2 2 2" xfId="35930"/>
    <cellStyle name="Normal 80 2 3" xfId="35931"/>
    <cellStyle name="Normal 80 3" xfId="35932"/>
    <cellStyle name="Normal 80 3 2" xfId="35933"/>
    <cellStyle name="Normal 80 4" xfId="35934"/>
    <cellStyle name="Normal 80 5" xfId="35935"/>
    <cellStyle name="Normal 80 6" xfId="35936"/>
    <cellStyle name="Normal 80 7" xfId="35937"/>
    <cellStyle name="Normal 800" xfId="35938"/>
    <cellStyle name="Normal 801" xfId="35939"/>
    <cellStyle name="Normal 802" xfId="35940"/>
    <cellStyle name="Normal 803" xfId="35941"/>
    <cellStyle name="Normal 804" xfId="35942"/>
    <cellStyle name="Normal 805" xfId="35943"/>
    <cellStyle name="Normal 806" xfId="35944"/>
    <cellStyle name="Normal 807" xfId="35945"/>
    <cellStyle name="Normal 808" xfId="35946"/>
    <cellStyle name="Normal 809" xfId="35947"/>
    <cellStyle name="Normal 81" xfId="35948"/>
    <cellStyle name="Normal 81 2" xfId="35949"/>
    <cellStyle name="Normal 81 2 2" xfId="35950"/>
    <cellStyle name="Normal 81 2 2 2" xfId="35951"/>
    <cellStyle name="Normal 81 2 3" xfId="35952"/>
    <cellStyle name="Normal 81 3" xfId="35953"/>
    <cellStyle name="Normal 81 3 2" xfId="35954"/>
    <cellStyle name="Normal 81 4" xfId="35955"/>
    <cellStyle name="Normal 81 5" xfId="35956"/>
    <cellStyle name="Normal 81 6" xfId="35957"/>
    <cellStyle name="Normal 81 7" xfId="35958"/>
    <cellStyle name="Normal 810" xfId="35959"/>
    <cellStyle name="Normal 811" xfId="35960"/>
    <cellStyle name="Normal 812" xfId="35961"/>
    <cellStyle name="Normal 813" xfId="35962"/>
    <cellStyle name="Normal 814" xfId="35963"/>
    <cellStyle name="Normal 815" xfId="35964"/>
    <cellStyle name="Normal 816" xfId="35965"/>
    <cellStyle name="Normal 817" xfId="35966"/>
    <cellStyle name="Normal 818" xfId="35967"/>
    <cellStyle name="Normal 819" xfId="35968"/>
    <cellStyle name="Normal 82" xfId="35969"/>
    <cellStyle name="Normal 82 2" xfId="35970"/>
    <cellStyle name="Normal 82 2 2" xfId="35971"/>
    <cellStyle name="Normal 82 2 2 2" xfId="35972"/>
    <cellStyle name="Normal 82 2 3" xfId="35973"/>
    <cellStyle name="Normal 82 3" xfId="35974"/>
    <cellStyle name="Normal 82 3 2" xfId="35975"/>
    <cellStyle name="Normal 82 4" xfId="35976"/>
    <cellStyle name="Normal 82 5" xfId="35977"/>
    <cellStyle name="Normal 82 6" xfId="35978"/>
    <cellStyle name="Normal 82 7" xfId="35979"/>
    <cellStyle name="Normal 820" xfId="35980"/>
    <cellStyle name="Normal 821" xfId="35981"/>
    <cellStyle name="Normal 822" xfId="35982"/>
    <cellStyle name="Normal 823" xfId="35983"/>
    <cellStyle name="Normal 824" xfId="35984"/>
    <cellStyle name="Normal 825" xfId="35985"/>
    <cellStyle name="Normal 826" xfId="35986"/>
    <cellStyle name="Normal 827" xfId="35987"/>
    <cellStyle name="Normal 828" xfId="35988"/>
    <cellStyle name="Normal 829" xfId="35989"/>
    <cellStyle name="Normal 83" xfId="35990"/>
    <cellStyle name="Normal 83 2" xfId="35991"/>
    <cellStyle name="Normal 83 2 2" xfId="35992"/>
    <cellStyle name="Normal 83 2 2 2" xfId="35993"/>
    <cellStyle name="Normal 83 2 3" xfId="35994"/>
    <cellStyle name="Normal 83 3" xfId="35995"/>
    <cellStyle name="Normal 83 3 2" xfId="35996"/>
    <cellStyle name="Normal 83 4" xfId="35997"/>
    <cellStyle name="Normal 83 5" xfId="35998"/>
    <cellStyle name="Normal 83 6" xfId="35999"/>
    <cellStyle name="Normal 83 7" xfId="36000"/>
    <cellStyle name="Normal 830" xfId="36001"/>
    <cellStyle name="Normal 831" xfId="36002"/>
    <cellStyle name="Normal 832" xfId="36003"/>
    <cellStyle name="Normal 833" xfId="36004"/>
    <cellStyle name="Normal 834" xfId="36005"/>
    <cellStyle name="Normal 835" xfId="36006"/>
    <cellStyle name="Normal 836" xfId="36007"/>
    <cellStyle name="Normal 837" xfId="36008"/>
    <cellStyle name="Normal 838" xfId="36009"/>
    <cellStyle name="Normal 839" xfId="36010"/>
    <cellStyle name="Normal 84" xfId="36011"/>
    <cellStyle name="Normal 84 2" xfId="36012"/>
    <cellStyle name="Normal 84 2 2" xfId="36013"/>
    <cellStyle name="Normal 84 2 2 2" xfId="36014"/>
    <cellStyle name="Normal 84 2 3" xfId="36015"/>
    <cellStyle name="Normal 84 3" xfId="36016"/>
    <cellStyle name="Normal 84 3 2" xfId="36017"/>
    <cellStyle name="Normal 84 4" xfId="36018"/>
    <cellStyle name="Normal 84 5" xfId="36019"/>
    <cellStyle name="Normal 84 6" xfId="36020"/>
    <cellStyle name="Normal 84 7" xfId="36021"/>
    <cellStyle name="Normal 840" xfId="36022"/>
    <cellStyle name="Normal 841" xfId="36023"/>
    <cellStyle name="Normal 842" xfId="36024"/>
    <cellStyle name="Normal 843" xfId="36025"/>
    <cellStyle name="Normal 844" xfId="36026"/>
    <cellStyle name="Normal 845" xfId="36027"/>
    <cellStyle name="Normal 846" xfId="36028"/>
    <cellStyle name="Normal 847" xfId="36029"/>
    <cellStyle name="Normal 848" xfId="36030"/>
    <cellStyle name="Normal 849" xfId="36031"/>
    <cellStyle name="Normal 85" xfId="36032"/>
    <cellStyle name="Normal 85 2" xfId="36033"/>
    <cellStyle name="Normal 85 2 2" xfId="36034"/>
    <cellStyle name="Normal 85 2 2 2" xfId="36035"/>
    <cellStyle name="Normal 85 2 3" xfId="36036"/>
    <cellStyle name="Normal 85 3" xfId="36037"/>
    <cellStyle name="Normal 85 3 2" xfId="36038"/>
    <cellStyle name="Normal 85 4" xfId="36039"/>
    <cellStyle name="Normal 85 5" xfId="36040"/>
    <cellStyle name="Normal 85 6" xfId="36041"/>
    <cellStyle name="Normal 85 7" xfId="36042"/>
    <cellStyle name="Normal 850" xfId="36043"/>
    <cellStyle name="Normal 851" xfId="36044"/>
    <cellStyle name="Normal 852" xfId="36045"/>
    <cellStyle name="Normal 853" xfId="36046"/>
    <cellStyle name="Normal 854" xfId="36047"/>
    <cellStyle name="Normal 855" xfId="36048"/>
    <cellStyle name="Normal 856" xfId="36049"/>
    <cellStyle name="Normal 857" xfId="36050"/>
    <cellStyle name="Normal 858" xfId="36051"/>
    <cellStyle name="Normal 859" xfId="36052"/>
    <cellStyle name="Normal 86" xfId="36053"/>
    <cellStyle name="Normal 86 2" xfId="36054"/>
    <cellStyle name="Normal 86 2 2" xfId="36055"/>
    <cellStyle name="Normal 86 2 2 2" xfId="36056"/>
    <cellStyle name="Normal 86 2 3" xfId="36057"/>
    <cellStyle name="Normal 86 3" xfId="36058"/>
    <cellStyle name="Normal 86 3 2" xfId="36059"/>
    <cellStyle name="Normal 86 4" xfId="36060"/>
    <cellStyle name="Normal 86 5" xfId="36061"/>
    <cellStyle name="Normal 86 6" xfId="36062"/>
    <cellStyle name="Normal 86 7" xfId="36063"/>
    <cellStyle name="Normal 860" xfId="36064"/>
    <cellStyle name="Normal 861" xfId="36065"/>
    <cellStyle name="Normal 862" xfId="36066"/>
    <cellStyle name="Normal 863" xfId="36067"/>
    <cellStyle name="Normal 864" xfId="36068"/>
    <cellStyle name="Normal 865" xfId="36069"/>
    <cellStyle name="Normal 866" xfId="36070"/>
    <cellStyle name="Normal 867" xfId="36071"/>
    <cellStyle name="Normal 868" xfId="36072"/>
    <cellStyle name="Normal 869" xfId="36073"/>
    <cellStyle name="Normal 87" xfId="36074"/>
    <cellStyle name="Normal 87 2" xfId="36075"/>
    <cellStyle name="Normal 870" xfId="36076"/>
    <cellStyle name="Normal 871" xfId="36077"/>
    <cellStyle name="Normal 872" xfId="36078"/>
    <cellStyle name="Normal 873" xfId="36079"/>
    <cellStyle name="Normal 874" xfId="36080"/>
    <cellStyle name="Normal 875" xfId="36081"/>
    <cellStyle name="Normal 876" xfId="36082"/>
    <cellStyle name="Normal 877" xfId="36083"/>
    <cellStyle name="Normal 878" xfId="36084"/>
    <cellStyle name="Normal 879" xfId="36085"/>
    <cellStyle name="Normal 88" xfId="36086"/>
    <cellStyle name="Normal 88 2" xfId="36087"/>
    <cellStyle name="Normal 880" xfId="36088"/>
    <cellStyle name="Normal 881" xfId="58463"/>
    <cellStyle name="Normal 882" xfId="58470"/>
    <cellStyle name="Normal 89" xfId="36089"/>
    <cellStyle name="Normal 89 2" xfId="36090"/>
    <cellStyle name="Normal 9" xfId="36091"/>
    <cellStyle name="Normal 9 10" xfId="36092"/>
    <cellStyle name="Normal 9 2" xfId="36093"/>
    <cellStyle name="Normal 9 2 2" xfId="36094"/>
    <cellStyle name="Normal 9 3" xfId="36095"/>
    <cellStyle name="Normal 9 3 2" xfId="36096"/>
    <cellStyle name="Normal 9 3 2 2" xfId="36097"/>
    <cellStyle name="Normal 9 3 2 2 2" xfId="36098"/>
    <cellStyle name="Normal 9 3 2 3" xfId="36099"/>
    <cellStyle name="Normal 9 3 3" xfId="36100"/>
    <cellStyle name="Normal 9 3 3 2" xfId="36101"/>
    <cellStyle name="Normal 9 3 3 2 2" xfId="36102"/>
    <cellStyle name="Normal 9 3 3 3" xfId="36103"/>
    <cellStyle name="Normal 9 3 4" xfId="36104"/>
    <cellStyle name="Normal 9 3 4 2" xfId="36105"/>
    <cellStyle name="Normal 9 3 4 2 2" xfId="36106"/>
    <cellStyle name="Normal 9 3 4 3" xfId="36107"/>
    <cellStyle name="Normal 9 3 5" xfId="36108"/>
    <cellStyle name="Normal 9 3 5 2" xfId="36109"/>
    <cellStyle name="Normal 9 3 6" xfId="36110"/>
    <cellStyle name="Normal 9 3 7" xfId="36111"/>
    <cellStyle name="Normal 9 4" xfId="36112"/>
    <cellStyle name="Normal 9 4 2" xfId="36113"/>
    <cellStyle name="Normal 9 4 2 2" xfId="36114"/>
    <cellStyle name="Normal 9 4 2 2 2" xfId="36115"/>
    <cellStyle name="Normal 9 4 2 3" xfId="36116"/>
    <cellStyle name="Normal 9 4 3" xfId="36117"/>
    <cellStyle name="Normal 9 4 3 2" xfId="36118"/>
    <cellStyle name="Normal 9 4 3 2 2" xfId="36119"/>
    <cellStyle name="Normal 9 4 3 3" xfId="36120"/>
    <cellStyle name="Normal 9 4 4" xfId="36121"/>
    <cellStyle name="Normal 9 4 4 2" xfId="36122"/>
    <cellStyle name="Normal 9 4 4 2 2" xfId="36123"/>
    <cellStyle name="Normal 9 4 4 3" xfId="36124"/>
    <cellStyle name="Normal 9 4 5" xfId="36125"/>
    <cellStyle name="Normal 9 4 5 2" xfId="36126"/>
    <cellStyle name="Normal 9 4 6" xfId="36127"/>
    <cellStyle name="Normal 9 5" xfId="36128"/>
    <cellStyle name="Normal 9 5 2" xfId="36129"/>
    <cellStyle name="Normal 9 5 2 2" xfId="36130"/>
    <cellStyle name="Normal 9 5 3" xfId="36131"/>
    <cellStyle name="Normal 9 6" xfId="36132"/>
    <cellStyle name="Normal 9 6 2" xfId="36133"/>
    <cellStyle name="Normal 9 6 2 2" xfId="36134"/>
    <cellStyle name="Normal 9 6 3" xfId="36135"/>
    <cellStyle name="Normal 9 7" xfId="36136"/>
    <cellStyle name="Normal 9 8" xfId="36137"/>
    <cellStyle name="Normal 9 8 2" xfId="36138"/>
    <cellStyle name="Normal 9 8 2 2" xfId="36139"/>
    <cellStyle name="Normal 9 8 3" xfId="36140"/>
    <cellStyle name="Normal 9 9" xfId="36141"/>
    <cellStyle name="Normal 9 9 2" xfId="36142"/>
    <cellStyle name="Normal 9 9 2 2" xfId="36143"/>
    <cellStyle name="Normal 9 9 3" xfId="36144"/>
    <cellStyle name="Normal 90" xfId="36145"/>
    <cellStyle name="Normal 90 2" xfId="36146"/>
    <cellStyle name="Normal 91" xfId="36147"/>
    <cellStyle name="Normal 91 2" xfId="36148"/>
    <cellStyle name="Normal 92" xfId="36149"/>
    <cellStyle name="Normal 92 2" xfId="36150"/>
    <cellStyle name="Normal 93" xfId="36151"/>
    <cellStyle name="Normal 93 2" xfId="36152"/>
    <cellStyle name="Normal 94" xfId="36153"/>
    <cellStyle name="Normal 94 2" xfId="36154"/>
    <cellStyle name="Normal 95" xfId="36155"/>
    <cellStyle name="Normal 95 2" xfId="36156"/>
    <cellStyle name="Normal 95 2 2" xfId="36157"/>
    <cellStyle name="Normal 95 2 2 2" xfId="36158"/>
    <cellStyle name="Normal 95 2 3" xfId="36159"/>
    <cellStyle name="Normal 95 3" xfId="36160"/>
    <cellStyle name="Normal 95 3 2" xfId="36161"/>
    <cellStyle name="Normal 95 4" xfId="36162"/>
    <cellStyle name="Normal 95 5" xfId="36163"/>
    <cellStyle name="Normal 95 6" xfId="36164"/>
    <cellStyle name="Normal 95 7" xfId="36165"/>
    <cellStyle name="Normal 96" xfId="36166"/>
    <cellStyle name="Normal 96 2" xfId="36167"/>
    <cellStyle name="Normal 96 2 2" xfId="36168"/>
    <cellStyle name="Normal 96 2 2 2" xfId="36169"/>
    <cellStyle name="Normal 96 2 3" xfId="36170"/>
    <cellStyle name="Normal 96 3" xfId="36171"/>
    <cellStyle name="Normal 96 3 2" xfId="36172"/>
    <cellStyle name="Normal 96 4" xfId="36173"/>
    <cellStyle name="Normal 96 5" xfId="36174"/>
    <cellStyle name="Normal 96 6" xfId="36175"/>
    <cellStyle name="Normal 96 7" xfId="36176"/>
    <cellStyle name="Normal 97" xfId="36177"/>
    <cellStyle name="Normal 97 2" xfId="36178"/>
    <cellStyle name="Normal 97 2 2" xfId="36179"/>
    <cellStyle name="Normal 97 2 2 2" xfId="36180"/>
    <cellStyle name="Normal 97 2 3" xfId="36181"/>
    <cellStyle name="Normal 97 3" xfId="36182"/>
    <cellStyle name="Normal 97 3 2" xfId="36183"/>
    <cellStyle name="Normal 97 4" xfId="36184"/>
    <cellStyle name="Normal 97 5" xfId="36185"/>
    <cellStyle name="Normal 97 6" xfId="36186"/>
    <cellStyle name="Normal 97 7" xfId="36187"/>
    <cellStyle name="Normal 98" xfId="36188"/>
    <cellStyle name="Normal 98 2" xfId="36189"/>
    <cellStyle name="Normal 98 2 2" xfId="36190"/>
    <cellStyle name="Normal 98 2 2 2" xfId="36191"/>
    <cellStyle name="Normal 98 2 3" xfId="36192"/>
    <cellStyle name="Normal 98 3" xfId="36193"/>
    <cellStyle name="Normal 98 3 2" xfId="36194"/>
    <cellStyle name="Normal 98 4" xfId="36195"/>
    <cellStyle name="Normal 98 5" xfId="36196"/>
    <cellStyle name="Normal 98 6" xfId="36197"/>
    <cellStyle name="Normal 98 7" xfId="36198"/>
    <cellStyle name="Normal 99" xfId="36199"/>
    <cellStyle name="Normal 99 2" xfId="36200"/>
    <cellStyle name="Normal_Year-end 2009 v4" xfId="58462"/>
    <cellStyle name="Normal_Year-end 2009 v56 2" xfId="58471"/>
    <cellStyle name="normální_Bank_Relations_418" xfId="36201"/>
    <cellStyle name="Note 10" xfId="36202"/>
    <cellStyle name="Note 10 2" xfId="36203"/>
    <cellStyle name="Note 10 3" xfId="36204"/>
    <cellStyle name="Note 11" xfId="36205"/>
    <cellStyle name="Note 11 2" xfId="36206"/>
    <cellStyle name="Note 11 3" xfId="36207"/>
    <cellStyle name="Note 12" xfId="36208"/>
    <cellStyle name="Note 12 2" xfId="36209"/>
    <cellStyle name="Note 12 3" xfId="36210"/>
    <cellStyle name="Note 13" xfId="36211"/>
    <cellStyle name="Note 13 2" xfId="36212"/>
    <cellStyle name="Note 13 3" xfId="36213"/>
    <cellStyle name="Note 14" xfId="36214"/>
    <cellStyle name="Note 14 2" xfId="36215"/>
    <cellStyle name="Note 14 3" xfId="36216"/>
    <cellStyle name="Note 15" xfId="36217"/>
    <cellStyle name="Note 15 2" xfId="36218"/>
    <cellStyle name="Note 16" xfId="36219"/>
    <cellStyle name="Note 16 2" xfId="36220"/>
    <cellStyle name="Note 16 2 2" xfId="36221"/>
    <cellStyle name="Note 16 3" xfId="36222"/>
    <cellStyle name="Note 17" xfId="36223"/>
    <cellStyle name="Note 17 2" xfId="36224"/>
    <cellStyle name="Note 17 2 2" xfId="36225"/>
    <cellStyle name="Note 17 3" xfId="36226"/>
    <cellStyle name="Note 18" xfId="36227"/>
    <cellStyle name="Note 18 2" xfId="36228"/>
    <cellStyle name="Note 19" xfId="36229"/>
    <cellStyle name="Note 19 2" xfId="36230"/>
    <cellStyle name="Note 2" xfId="36231"/>
    <cellStyle name="Note 2 10" xfId="36232"/>
    <cellStyle name="Note 2 10 2" xfId="36233"/>
    <cellStyle name="Note 2 11" xfId="36234"/>
    <cellStyle name="Note 2 11 2" xfId="36235"/>
    <cellStyle name="Note 2 12" xfId="36236"/>
    <cellStyle name="Note 2 12 2" xfId="36237"/>
    <cellStyle name="Note 2 13" xfId="36238"/>
    <cellStyle name="Note 2 14" xfId="36239"/>
    <cellStyle name="Note 2 15" xfId="36240"/>
    <cellStyle name="Note 2 2" xfId="36241"/>
    <cellStyle name="Note 2 2 2" xfId="36242"/>
    <cellStyle name="Note 2 2 3" xfId="36243"/>
    <cellStyle name="Note 2 3" xfId="36244"/>
    <cellStyle name="Note 2 3 2" xfId="36245"/>
    <cellStyle name="Note 2 4" xfId="36246"/>
    <cellStyle name="Note 2 4 2" xfId="36247"/>
    <cellStyle name="Note 2 5" xfId="36248"/>
    <cellStyle name="Note 2 5 2" xfId="36249"/>
    <cellStyle name="Note 2 6" xfId="36250"/>
    <cellStyle name="Note 2 6 2" xfId="36251"/>
    <cellStyle name="Note 2 7" xfId="36252"/>
    <cellStyle name="Note 2 7 2" xfId="36253"/>
    <cellStyle name="Note 2 8" xfId="36254"/>
    <cellStyle name="Note 2 8 2" xfId="36255"/>
    <cellStyle name="Note 2 9" xfId="36256"/>
    <cellStyle name="Note 2 9 2" xfId="36257"/>
    <cellStyle name="Note 20" xfId="36258"/>
    <cellStyle name="Note 20 2" xfId="36259"/>
    <cellStyle name="Note 21" xfId="36260"/>
    <cellStyle name="Note 21 2" xfId="36261"/>
    <cellStyle name="Note 22" xfId="36262"/>
    <cellStyle name="Note 22 2" xfId="36263"/>
    <cellStyle name="Note 23" xfId="36264"/>
    <cellStyle name="Note 24" xfId="36265"/>
    <cellStyle name="Note 25" xfId="36266"/>
    <cellStyle name="Note 26" xfId="36267"/>
    <cellStyle name="Note 27" xfId="36268"/>
    <cellStyle name="Note 28" xfId="36269"/>
    <cellStyle name="Note 29" xfId="36270"/>
    <cellStyle name="Note 3" xfId="36271"/>
    <cellStyle name="Note 3 2" xfId="36272"/>
    <cellStyle name="Note 3 3" xfId="36273"/>
    <cellStyle name="Note 30" xfId="36274"/>
    <cellStyle name="Note 31" xfId="36275"/>
    <cellStyle name="Note 32" xfId="36276"/>
    <cellStyle name="Note 33" xfId="36277"/>
    <cellStyle name="Note 34" xfId="36278"/>
    <cellStyle name="Note 35" xfId="36279"/>
    <cellStyle name="Note 36" xfId="36280"/>
    <cellStyle name="Note 37" xfId="36281"/>
    <cellStyle name="Note 38" xfId="36282"/>
    <cellStyle name="Note 39" xfId="36283"/>
    <cellStyle name="Note 4" xfId="36284"/>
    <cellStyle name="Note 4 2" xfId="36285"/>
    <cellStyle name="Note 4 3" xfId="36286"/>
    <cellStyle name="Note 40" xfId="36287"/>
    <cellStyle name="Note 41" xfId="36288"/>
    <cellStyle name="Note 42" xfId="36289"/>
    <cellStyle name="Note 43" xfId="36290"/>
    <cellStyle name="Note 44" xfId="36291"/>
    <cellStyle name="Note 45" xfId="36292"/>
    <cellStyle name="Note 46" xfId="36293"/>
    <cellStyle name="Note 47" xfId="36294"/>
    <cellStyle name="Note 48" xfId="36295"/>
    <cellStyle name="Note 49" xfId="36296"/>
    <cellStyle name="Note 5" xfId="36297"/>
    <cellStyle name="Note 5 2" xfId="36298"/>
    <cellStyle name="Note 5 3" xfId="36299"/>
    <cellStyle name="Note 50" xfId="36300"/>
    <cellStyle name="Note 51" xfId="36301"/>
    <cellStyle name="Note 52" xfId="36302"/>
    <cellStyle name="Note 53" xfId="36303"/>
    <cellStyle name="Note 54" xfId="36304"/>
    <cellStyle name="Note 55" xfId="36305"/>
    <cellStyle name="Note 56" xfId="36306"/>
    <cellStyle name="Note 57" xfId="36307"/>
    <cellStyle name="Note 58" xfId="36308"/>
    <cellStyle name="Note 59" xfId="36309"/>
    <cellStyle name="Note 6" xfId="36310"/>
    <cellStyle name="Note 6 2" xfId="36311"/>
    <cellStyle name="Note 6 3" xfId="36312"/>
    <cellStyle name="Note 60" xfId="36313"/>
    <cellStyle name="Note 61" xfId="36314"/>
    <cellStyle name="Note 62" xfId="36315"/>
    <cellStyle name="Note 7" xfId="36316"/>
    <cellStyle name="Note 7 2" xfId="36317"/>
    <cellStyle name="Note 7 3" xfId="36318"/>
    <cellStyle name="Note 8" xfId="36319"/>
    <cellStyle name="Note 8 2" xfId="36320"/>
    <cellStyle name="Note 8 3" xfId="36321"/>
    <cellStyle name="Note 9" xfId="36322"/>
    <cellStyle name="Note 9 2" xfId="36323"/>
    <cellStyle name="Note 9 3" xfId="36324"/>
    <cellStyle name="Output 10" xfId="36325"/>
    <cellStyle name="Output 10 2" xfId="36326"/>
    <cellStyle name="Output 11" xfId="36327"/>
    <cellStyle name="Output 11 2" xfId="36328"/>
    <cellStyle name="Output 12" xfId="36329"/>
    <cellStyle name="Output 12 2" xfId="36330"/>
    <cellStyle name="Output 13" xfId="36331"/>
    <cellStyle name="Output 13 2" xfId="36332"/>
    <cellStyle name="Output 14" xfId="36333"/>
    <cellStyle name="Output 14 2" xfId="36334"/>
    <cellStyle name="Output 15" xfId="36335"/>
    <cellStyle name="Output 15 2" xfId="36336"/>
    <cellStyle name="Output 16" xfId="36337"/>
    <cellStyle name="Output 16 2" xfId="36338"/>
    <cellStyle name="Output 16 2 2" xfId="36339"/>
    <cellStyle name="Output 16 3" xfId="36340"/>
    <cellStyle name="Output 17" xfId="36341"/>
    <cellStyle name="Output 17 2" xfId="36342"/>
    <cellStyle name="Output 17 2 2" xfId="36343"/>
    <cellStyle name="Output 17 3" xfId="36344"/>
    <cellStyle name="Output 18" xfId="36345"/>
    <cellStyle name="Output 18 2" xfId="36346"/>
    <cellStyle name="Output 19" xfId="36347"/>
    <cellStyle name="Output 19 2" xfId="36348"/>
    <cellStyle name="Output 2" xfId="36349"/>
    <cellStyle name="Output 2 10" xfId="36350"/>
    <cellStyle name="Output 2 10 2" xfId="36351"/>
    <cellStyle name="Output 2 11" xfId="36352"/>
    <cellStyle name="Output 2 11 2" xfId="36353"/>
    <cellStyle name="Output 2 12" xfId="36354"/>
    <cellStyle name="Output 2 12 2" xfId="36355"/>
    <cellStyle name="Output 2 13" xfId="36356"/>
    <cellStyle name="Output 2 14" xfId="36357"/>
    <cellStyle name="Output 2 2" xfId="36358"/>
    <cellStyle name="Output 2 2 2" xfId="36359"/>
    <cellStyle name="Output 2 3" xfId="36360"/>
    <cellStyle name="Output 2 3 2" xfId="36361"/>
    <cellStyle name="Output 2 4" xfId="36362"/>
    <cellStyle name="Output 2 4 2" xfId="36363"/>
    <cellStyle name="Output 2 5" xfId="36364"/>
    <cellStyle name="Output 2 5 2" xfId="36365"/>
    <cellStyle name="Output 2 6" xfId="36366"/>
    <cellStyle name="Output 2 6 2" xfId="36367"/>
    <cellStyle name="Output 2 7" xfId="36368"/>
    <cellStyle name="Output 2 7 2" xfId="36369"/>
    <cellStyle name="Output 2 8" xfId="36370"/>
    <cellStyle name="Output 2 8 2" xfId="36371"/>
    <cellStyle name="Output 2 9" xfId="36372"/>
    <cellStyle name="Output 2 9 2" xfId="36373"/>
    <cellStyle name="Output 20" xfId="36374"/>
    <cellStyle name="Output 20 2" xfId="36375"/>
    <cellStyle name="Output 21" xfId="36376"/>
    <cellStyle name="Output 21 2" xfId="36377"/>
    <cellStyle name="Output 22" xfId="36378"/>
    <cellStyle name="Output 22 2" xfId="36379"/>
    <cellStyle name="Output 23" xfId="36380"/>
    <cellStyle name="Output 24" xfId="36381"/>
    <cellStyle name="Output 25" xfId="36382"/>
    <cellStyle name="Output 3" xfId="36383"/>
    <cellStyle name="Output 3 2" xfId="36384"/>
    <cellStyle name="Output 4" xfId="36385"/>
    <cellStyle name="Output 4 2" xfId="36386"/>
    <cellStyle name="Output 5" xfId="36387"/>
    <cellStyle name="Output 5 2" xfId="36388"/>
    <cellStyle name="Output 6" xfId="36389"/>
    <cellStyle name="Output 6 2" xfId="36390"/>
    <cellStyle name="Output 7" xfId="36391"/>
    <cellStyle name="Output 7 2" xfId="36392"/>
    <cellStyle name="Output 8" xfId="36393"/>
    <cellStyle name="Output 8 2" xfId="36394"/>
    <cellStyle name="Output 9" xfId="36395"/>
    <cellStyle name="Output 9 2" xfId="36396"/>
    <cellStyle name="Overskrift 1" xfId="36397"/>
    <cellStyle name="Overskrift 2" xfId="36398"/>
    <cellStyle name="Overskrift 3" xfId="36399"/>
    <cellStyle name="Overskrift 3 2" xfId="36400"/>
    <cellStyle name="Overskrift 4" xfId="36401"/>
    <cellStyle name="Percent 10" xfId="36402"/>
    <cellStyle name="Percent 10 10" xfId="36403"/>
    <cellStyle name="Percent 10 11" xfId="36404"/>
    <cellStyle name="Percent 10 12" xfId="36405"/>
    <cellStyle name="Percent 10 13" xfId="36406"/>
    <cellStyle name="Percent 10 14" xfId="36407"/>
    <cellStyle name="Percent 10 15" xfId="36408"/>
    <cellStyle name="Percent 10 16" xfId="36409"/>
    <cellStyle name="Percent 10 17" xfId="36410"/>
    <cellStyle name="Percent 10 18" xfId="36411"/>
    <cellStyle name="Percent 10 2" xfId="36412"/>
    <cellStyle name="Percent 10 2 10" xfId="36413"/>
    <cellStyle name="Percent 10 2 10 2" xfId="36414"/>
    <cellStyle name="Percent 10 2 11" xfId="36415"/>
    <cellStyle name="Percent 10 2 11 2" xfId="36416"/>
    <cellStyle name="Percent 10 2 12" xfId="36417"/>
    <cellStyle name="Percent 10 2 12 2" xfId="36418"/>
    <cellStyle name="Percent 10 2 13" xfId="36419"/>
    <cellStyle name="Percent 10 2 2" xfId="36420"/>
    <cellStyle name="Percent 10 2 2 2" xfId="36421"/>
    <cellStyle name="Percent 10 2 2 2 2" xfId="36422"/>
    <cellStyle name="Percent 10 2 3" xfId="36423"/>
    <cellStyle name="Percent 10 2 3 2" xfId="36424"/>
    <cellStyle name="Percent 10 2 4" xfId="36425"/>
    <cellStyle name="Percent 10 2 4 2" xfId="36426"/>
    <cellStyle name="Percent 10 2 5" xfId="36427"/>
    <cellStyle name="Percent 10 2 5 2" xfId="36428"/>
    <cellStyle name="Percent 10 2 6" xfId="36429"/>
    <cellStyle name="Percent 10 2 6 2" xfId="36430"/>
    <cellStyle name="Percent 10 2 7" xfId="36431"/>
    <cellStyle name="Percent 10 2 7 2" xfId="36432"/>
    <cellStyle name="Percent 10 2 8" xfId="36433"/>
    <cellStyle name="Percent 10 2 8 2" xfId="36434"/>
    <cellStyle name="Percent 10 2 9" xfId="36435"/>
    <cellStyle name="Percent 10 2 9 2" xfId="36436"/>
    <cellStyle name="Percent 10 3" xfId="36437"/>
    <cellStyle name="Percent 10 3 2" xfId="36438"/>
    <cellStyle name="Percent 10 3 3" xfId="36439"/>
    <cellStyle name="Percent 10 4" xfId="36440"/>
    <cellStyle name="Percent 10 5" xfId="36441"/>
    <cellStyle name="Percent 10 6" xfId="36442"/>
    <cellStyle name="Percent 10 7" xfId="36443"/>
    <cellStyle name="Percent 10 8" xfId="36444"/>
    <cellStyle name="Percent 10 9" xfId="36445"/>
    <cellStyle name="Percent 11" xfId="36446"/>
    <cellStyle name="Percent 11 2" xfId="36447"/>
    <cellStyle name="Percent 11 2 2" xfId="36448"/>
    <cellStyle name="Percent 11 3" xfId="36449"/>
    <cellStyle name="Percent 12" xfId="36450"/>
    <cellStyle name="Percent 12 2" xfId="36451"/>
    <cellStyle name="Percent 12 2 2" xfId="36452"/>
    <cellStyle name="Percent 12 3" xfId="36453"/>
    <cellStyle name="Percent 13" xfId="36454"/>
    <cellStyle name="Percent 13 10" xfId="36455"/>
    <cellStyle name="Percent 13 10 2" xfId="36456"/>
    <cellStyle name="Percent 13 10 2 2" xfId="36457"/>
    <cellStyle name="Percent 13 10 2 2 2" xfId="36458"/>
    <cellStyle name="Percent 13 10 2 3" xfId="36459"/>
    <cellStyle name="Percent 13 10 3" xfId="36460"/>
    <cellStyle name="Percent 13 10 3 2" xfId="36461"/>
    <cellStyle name="Percent 13 10 4" xfId="36462"/>
    <cellStyle name="Percent 13 10 5" xfId="36463"/>
    <cellStyle name="Percent 13 10 6" xfId="36464"/>
    <cellStyle name="Percent 13 10 7" xfId="36465"/>
    <cellStyle name="Percent 13 11" xfId="36466"/>
    <cellStyle name="Percent 13 11 2" xfId="36467"/>
    <cellStyle name="Percent 13 11 2 2" xfId="36468"/>
    <cellStyle name="Percent 13 11 2 2 2" xfId="36469"/>
    <cellStyle name="Percent 13 11 2 3" xfId="36470"/>
    <cellStyle name="Percent 13 11 3" xfId="36471"/>
    <cellStyle name="Percent 13 11 3 2" xfId="36472"/>
    <cellStyle name="Percent 13 11 4" xfId="36473"/>
    <cellStyle name="Percent 13 11 5" xfId="36474"/>
    <cellStyle name="Percent 13 11 6" xfId="36475"/>
    <cellStyle name="Percent 13 11 7" xfId="36476"/>
    <cellStyle name="Percent 13 12" xfId="36477"/>
    <cellStyle name="Percent 13 12 2" xfId="36478"/>
    <cellStyle name="Percent 13 12 2 2" xfId="36479"/>
    <cellStyle name="Percent 13 12 2 2 2" xfId="36480"/>
    <cellStyle name="Percent 13 12 2 3" xfId="36481"/>
    <cellStyle name="Percent 13 12 3" xfId="36482"/>
    <cellStyle name="Percent 13 12 3 2" xfId="36483"/>
    <cellStyle name="Percent 13 12 4" xfId="36484"/>
    <cellStyle name="Percent 13 12 5" xfId="36485"/>
    <cellStyle name="Percent 13 12 6" xfId="36486"/>
    <cellStyle name="Percent 13 12 7" xfId="36487"/>
    <cellStyle name="Percent 13 13" xfId="36488"/>
    <cellStyle name="Percent 13 13 2" xfId="36489"/>
    <cellStyle name="Percent 13 13 2 2" xfId="36490"/>
    <cellStyle name="Percent 13 13 3" xfId="36491"/>
    <cellStyle name="Percent 13 14" xfId="36492"/>
    <cellStyle name="Percent 13 14 2" xfId="36493"/>
    <cellStyle name="Percent 13 14 3" xfId="36494"/>
    <cellStyle name="Percent 13 15" xfId="36495"/>
    <cellStyle name="Percent 13 16" xfId="36496"/>
    <cellStyle name="Percent 13 17" xfId="36497"/>
    <cellStyle name="Percent 13 2" xfId="36498"/>
    <cellStyle name="Percent 13 2 10" xfId="36499"/>
    <cellStyle name="Percent 13 2 10 2" xfId="36500"/>
    <cellStyle name="Percent 13 2 11" xfId="36501"/>
    <cellStyle name="Percent 13 2 11 2" xfId="36502"/>
    <cellStyle name="Percent 13 2 12" xfId="36503"/>
    <cellStyle name="Percent 13 2 12 2" xfId="36504"/>
    <cellStyle name="Percent 13 2 13" xfId="36505"/>
    <cellStyle name="Percent 13 2 2" xfId="36506"/>
    <cellStyle name="Percent 13 2 2 2" xfId="36507"/>
    <cellStyle name="Percent 13 2 2 2 2" xfId="36508"/>
    <cellStyle name="Percent 13 2 2 3" xfId="36509"/>
    <cellStyle name="Percent 13 2 2 3 2" xfId="36510"/>
    <cellStyle name="Percent 13 2 2 3 2 2" xfId="36511"/>
    <cellStyle name="Percent 13 2 2 3 3" xfId="36512"/>
    <cellStyle name="Percent 13 2 2 4" xfId="36513"/>
    <cellStyle name="Percent 13 2 2 4 2" xfId="36514"/>
    <cellStyle name="Percent 13 2 2 5" xfId="36515"/>
    <cellStyle name="Percent 13 2 2 6" xfId="36516"/>
    <cellStyle name="Percent 13 2 2 7" xfId="36517"/>
    <cellStyle name="Percent 13 2 2 8" xfId="36518"/>
    <cellStyle name="Percent 13 2 3" xfId="36519"/>
    <cellStyle name="Percent 13 2 3 2" xfId="36520"/>
    <cellStyle name="Percent 13 2 4" xfId="36521"/>
    <cellStyle name="Percent 13 2 4 2" xfId="36522"/>
    <cellStyle name="Percent 13 2 5" xfId="36523"/>
    <cellStyle name="Percent 13 2 5 2" xfId="36524"/>
    <cellStyle name="Percent 13 2 6" xfId="36525"/>
    <cellStyle name="Percent 13 2 6 2" xfId="36526"/>
    <cellStyle name="Percent 13 2 7" xfId="36527"/>
    <cellStyle name="Percent 13 2 7 2" xfId="36528"/>
    <cellStyle name="Percent 13 2 8" xfId="36529"/>
    <cellStyle name="Percent 13 2 8 2" xfId="36530"/>
    <cellStyle name="Percent 13 2 9" xfId="36531"/>
    <cellStyle name="Percent 13 2 9 2" xfId="36532"/>
    <cellStyle name="Percent 13 3" xfId="36533"/>
    <cellStyle name="Percent 13 3 2" xfId="36534"/>
    <cellStyle name="Percent 13 3 2 2" xfId="36535"/>
    <cellStyle name="Percent 13 3 2 2 2" xfId="36536"/>
    <cellStyle name="Percent 13 3 2 2 2 2" xfId="36537"/>
    <cellStyle name="Percent 13 3 2 2 3" xfId="36538"/>
    <cellStyle name="Percent 13 3 2 3" xfId="36539"/>
    <cellStyle name="Percent 13 3 2 3 2" xfId="36540"/>
    <cellStyle name="Percent 13 3 2 4" xfId="36541"/>
    <cellStyle name="Percent 13 3 2 5" xfId="36542"/>
    <cellStyle name="Percent 13 3 2 6" xfId="36543"/>
    <cellStyle name="Percent 13 3 2 7" xfId="36544"/>
    <cellStyle name="Percent 13 3 3" xfId="36545"/>
    <cellStyle name="Percent 13 4" xfId="36546"/>
    <cellStyle name="Percent 13 4 2" xfId="36547"/>
    <cellStyle name="Percent 13 4 2 2" xfId="36548"/>
    <cellStyle name="Percent 13 4 2 2 2" xfId="36549"/>
    <cellStyle name="Percent 13 4 2 3" xfId="36550"/>
    <cellStyle name="Percent 13 4 3" xfId="36551"/>
    <cellStyle name="Percent 13 4 3 2" xfId="36552"/>
    <cellStyle name="Percent 13 4 4" xfId="36553"/>
    <cellStyle name="Percent 13 4 5" xfId="36554"/>
    <cellStyle name="Percent 13 4 6" xfId="36555"/>
    <cellStyle name="Percent 13 4 7" xfId="36556"/>
    <cellStyle name="Percent 13 5" xfId="36557"/>
    <cellStyle name="Percent 13 5 2" xfId="36558"/>
    <cellStyle name="Percent 13 5 2 2" xfId="36559"/>
    <cellStyle name="Percent 13 5 2 2 2" xfId="36560"/>
    <cellStyle name="Percent 13 5 2 3" xfId="36561"/>
    <cellStyle name="Percent 13 5 3" xfId="36562"/>
    <cellStyle name="Percent 13 5 3 2" xfId="36563"/>
    <cellStyle name="Percent 13 5 4" xfId="36564"/>
    <cellStyle name="Percent 13 5 5" xfId="36565"/>
    <cellStyle name="Percent 13 5 6" xfId="36566"/>
    <cellStyle name="Percent 13 5 7" xfId="36567"/>
    <cellStyle name="Percent 13 6" xfId="36568"/>
    <cellStyle name="Percent 13 6 2" xfId="36569"/>
    <cellStyle name="Percent 13 6 2 2" xfId="36570"/>
    <cellStyle name="Percent 13 6 2 2 2" xfId="36571"/>
    <cellStyle name="Percent 13 6 2 3" xfId="36572"/>
    <cellStyle name="Percent 13 6 3" xfId="36573"/>
    <cellStyle name="Percent 13 6 3 2" xfId="36574"/>
    <cellStyle name="Percent 13 6 4" xfId="36575"/>
    <cellStyle name="Percent 13 6 5" xfId="36576"/>
    <cellStyle name="Percent 13 6 6" xfId="36577"/>
    <cellStyle name="Percent 13 6 7" xfId="36578"/>
    <cellStyle name="Percent 13 7" xfId="36579"/>
    <cellStyle name="Percent 13 7 2" xfId="36580"/>
    <cellStyle name="Percent 13 7 2 2" xfId="36581"/>
    <cellStyle name="Percent 13 7 2 2 2" xfId="36582"/>
    <cellStyle name="Percent 13 7 2 3" xfId="36583"/>
    <cellStyle name="Percent 13 7 3" xfId="36584"/>
    <cellStyle name="Percent 13 7 3 2" xfId="36585"/>
    <cellStyle name="Percent 13 7 4" xfId="36586"/>
    <cellStyle name="Percent 13 7 5" xfId="36587"/>
    <cellStyle name="Percent 13 7 6" xfId="36588"/>
    <cellStyle name="Percent 13 7 7" xfId="36589"/>
    <cellStyle name="Percent 13 8" xfId="36590"/>
    <cellStyle name="Percent 13 8 2" xfId="36591"/>
    <cellStyle name="Percent 13 8 2 2" xfId="36592"/>
    <cellStyle name="Percent 13 8 2 2 2" xfId="36593"/>
    <cellStyle name="Percent 13 8 2 3" xfId="36594"/>
    <cellStyle name="Percent 13 8 3" xfId="36595"/>
    <cellStyle name="Percent 13 8 3 2" xfId="36596"/>
    <cellStyle name="Percent 13 8 4" xfId="36597"/>
    <cellStyle name="Percent 13 8 5" xfId="36598"/>
    <cellStyle name="Percent 13 8 6" xfId="36599"/>
    <cellStyle name="Percent 13 8 7" xfId="36600"/>
    <cellStyle name="Percent 13 9" xfId="36601"/>
    <cellStyle name="Percent 13 9 2" xfId="36602"/>
    <cellStyle name="Percent 13 9 2 2" xfId="36603"/>
    <cellStyle name="Percent 13 9 2 2 2" xfId="36604"/>
    <cellStyle name="Percent 13 9 2 3" xfId="36605"/>
    <cellStyle name="Percent 13 9 3" xfId="36606"/>
    <cellStyle name="Percent 13 9 3 2" xfId="36607"/>
    <cellStyle name="Percent 13 9 4" xfId="36608"/>
    <cellStyle name="Percent 13 9 5" xfId="36609"/>
    <cellStyle name="Percent 13 9 6" xfId="36610"/>
    <cellStyle name="Percent 13 9 7" xfId="36611"/>
    <cellStyle name="Percent 14" xfId="36612"/>
    <cellStyle name="Percent 14 2" xfId="36613"/>
    <cellStyle name="Percent 15" xfId="36614"/>
    <cellStyle name="Percent 15 2" xfId="36615"/>
    <cellStyle name="Percent 16" xfId="36616"/>
    <cellStyle name="Percent 16 2" xfId="36617"/>
    <cellStyle name="Percent 17" xfId="36618"/>
    <cellStyle name="Percent 17 2" xfId="36619"/>
    <cellStyle name="Percent 18" xfId="36620"/>
    <cellStyle name="Percent 18 2" xfId="36621"/>
    <cellStyle name="Percent 19" xfId="36622"/>
    <cellStyle name="Percent 19 2" xfId="36623"/>
    <cellStyle name="Percent 2" xfId="10"/>
    <cellStyle name="Percent 2 10" xfId="36624"/>
    <cellStyle name="Percent 2 10 2" xfId="36625"/>
    <cellStyle name="Percent 2 10 3" xfId="36626"/>
    <cellStyle name="Percent 2 10 4" xfId="36627"/>
    <cellStyle name="Percent 2 100" xfId="36628"/>
    <cellStyle name="Percent 2 101" xfId="36629"/>
    <cellStyle name="Percent 2 102" xfId="36630"/>
    <cellStyle name="Percent 2 103" xfId="36631"/>
    <cellStyle name="Percent 2 104" xfId="36632"/>
    <cellStyle name="Percent 2 105" xfId="36633"/>
    <cellStyle name="Percent 2 106" xfId="36634"/>
    <cellStyle name="Percent 2 107" xfId="36635"/>
    <cellStyle name="Percent 2 108" xfId="36636"/>
    <cellStyle name="Percent 2 109" xfId="36637"/>
    <cellStyle name="Percent 2 11" xfId="36638"/>
    <cellStyle name="Percent 2 11 2" xfId="36639"/>
    <cellStyle name="Percent 2 11 3" xfId="36640"/>
    <cellStyle name="Percent 2 11 4" xfId="36641"/>
    <cellStyle name="Percent 2 110" xfId="36642"/>
    <cellStyle name="Percent 2 111" xfId="36643"/>
    <cellStyle name="Percent 2 112" xfId="36644"/>
    <cellStyle name="Percent 2 113" xfId="36645"/>
    <cellStyle name="Percent 2 113 2" xfId="36646"/>
    <cellStyle name="Percent 2 114" xfId="36647"/>
    <cellStyle name="Percent 2 114 2" xfId="36648"/>
    <cellStyle name="Percent 2 115" xfId="36649"/>
    <cellStyle name="Percent 2 115 2" xfId="36650"/>
    <cellStyle name="Percent 2 116" xfId="36651"/>
    <cellStyle name="Percent 2 116 2" xfId="36652"/>
    <cellStyle name="Percent 2 117" xfId="36653"/>
    <cellStyle name="Percent 2 117 2" xfId="36654"/>
    <cellStyle name="Percent 2 118" xfId="36655"/>
    <cellStyle name="Percent 2 118 2" xfId="36656"/>
    <cellStyle name="Percent 2 119" xfId="36657"/>
    <cellStyle name="Percent 2 119 2" xfId="36658"/>
    <cellStyle name="Percent 2 12" xfId="36659"/>
    <cellStyle name="Percent 2 12 2" xfId="36660"/>
    <cellStyle name="Percent 2 120" xfId="36661"/>
    <cellStyle name="Percent 2 120 2" xfId="36662"/>
    <cellStyle name="Percent 2 121" xfId="36663"/>
    <cellStyle name="Percent 2 121 2" xfId="36664"/>
    <cellStyle name="Percent 2 122" xfId="36665"/>
    <cellStyle name="Percent 2 122 2" xfId="36666"/>
    <cellStyle name="Percent 2 123" xfId="36667"/>
    <cellStyle name="Percent 2 123 2" xfId="36668"/>
    <cellStyle name="Percent 2 124" xfId="36669"/>
    <cellStyle name="Percent 2 125" xfId="36670"/>
    <cellStyle name="Percent 2 126" xfId="36671"/>
    <cellStyle name="Percent 2 127" xfId="36672"/>
    <cellStyle name="Percent 2 128" xfId="36673"/>
    <cellStyle name="Percent 2 129" xfId="36674"/>
    <cellStyle name="Percent 2 13" xfId="36675"/>
    <cellStyle name="Percent 2 130" xfId="36676"/>
    <cellStyle name="Percent 2 131" xfId="36677"/>
    <cellStyle name="Percent 2 132" xfId="36678"/>
    <cellStyle name="Percent 2 133" xfId="36679"/>
    <cellStyle name="Percent 2 134" xfId="36680"/>
    <cellStyle name="Percent 2 14" xfId="36681"/>
    <cellStyle name="Percent 2 15" xfId="36682"/>
    <cellStyle name="Percent 2 15 2" xfId="36683"/>
    <cellStyle name="Percent 2 16" xfId="36684"/>
    <cellStyle name="Percent 2 16 2" xfId="36685"/>
    <cellStyle name="Percent 2 17" xfId="36686"/>
    <cellStyle name="Percent 2 17 2" xfId="36687"/>
    <cellStyle name="Percent 2 18" xfId="36688"/>
    <cellStyle name="Percent 2 18 2" xfId="36689"/>
    <cellStyle name="Percent 2 19" xfId="36690"/>
    <cellStyle name="Percent 2 2" xfId="36691"/>
    <cellStyle name="Percent 2 2 10" xfId="36692"/>
    <cellStyle name="Percent 2 2 11" xfId="36693"/>
    <cellStyle name="Percent 2 2 12" xfId="36694"/>
    <cellStyle name="Percent 2 2 13" xfId="36695"/>
    <cellStyle name="Percent 2 2 14" xfId="36696"/>
    <cellStyle name="Percent 2 2 15" xfId="36697"/>
    <cellStyle name="Percent 2 2 2" xfId="36698"/>
    <cellStyle name="Percent 2 2 2 2" xfId="36699"/>
    <cellStyle name="Percent 2 2 3" xfId="36700"/>
    <cellStyle name="Percent 2 2 4" xfId="36701"/>
    <cellStyle name="Percent 2 2 5" xfId="36702"/>
    <cellStyle name="Percent 2 2 6" xfId="36703"/>
    <cellStyle name="Percent 2 2 7" xfId="36704"/>
    <cellStyle name="Percent 2 2 8" xfId="36705"/>
    <cellStyle name="Percent 2 2 9" xfId="36706"/>
    <cellStyle name="Percent 2 20" xfId="36707"/>
    <cellStyle name="Percent 2 21" xfId="36708"/>
    <cellStyle name="Percent 2 22" xfId="36709"/>
    <cellStyle name="Percent 2 23" xfId="36710"/>
    <cellStyle name="Percent 2 24" xfId="36711"/>
    <cellStyle name="Percent 2 25" xfId="36712"/>
    <cellStyle name="Percent 2 26" xfId="36713"/>
    <cellStyle name="Percent 2 27" xfId="36714"/>
    <cellStyle name="Percent 2 28" xfId="36715"/>
    <cellStyle name="Percent 2 29" xfId="36716"/>
    <cellStyle name="Percent 2 3" xfId="36717"/>
    <cellStyle name="Percent 2 3 2" xfId="36718"/>
    <cellStyle name="Percent 2 3 2 2" xfId="36719"/>
    <cellStyle name="Percent 2 3 2 3" xfId="36720"/>
    <cellStyle name="Percent 2 3 3" xfId="36721"/>
    <cellStyle name="Percent 2 3 3 2" xfId="36722"/>
    <cellStyle name="Percent 2 3 3 3" xfId="36723"/>
    <cellStyle name="Percent 2 3 4" xfId="36724"/>
    <cellStyle name="Percent 2 3 4 2" xfId="36725"/>
    <cellStyle name="Percent 2 3 4 3" xfId="36726"/>
    <cellStyle name="Percent 2 3 5" xfId="36727"/>
    <cellStyle name="Percent 2 3 6" xfId="36728"/>
    <cellStyle name="Percent 2 30" xfId="36729"/>
    <cellStyle name="Percent 2 31" xfId="36730"/>
    <cellStyle name="Percent 2 32" xfId="36731"/>
    <cellStyle name="Percent 2 33" xfId="36732"/>
    <cellStyle name="Percent 2 34" xfId="36733"/>
    <cellStyle name="Percent 2 35" xfId="36734"/>
    <cellStyle name="Percent 2 36" xfId="36735"/>
    <cellStyle name="Percent 2 37" xfId="36736"/>
    <cellStyle name="Percent 2 38" xfId="36737"/>
    <cellStyle name="Percent 2 39" xfId="36738"/>
    <cellStyle name="Percent 2 4" xfId="36739"/>
    <cellStyle name="Percent 2 4 2" xfId="36740"/>
    <cellStyle name="Percent 2 4 2 2" xfId="36741"/>
    <cellStyle name="Percent 2 4 2 3" xfId="36742"/>
    <cellStyle name="Percent 2 4 3" xfId="36743"/>
    <cellStyle name="Percent 2 4 3 2" xfId="36744"/>
    <cellStyle name="Percent 2 4 3 3" xfId="36745"/>
    <cellStyle name="Percent 2 4 4" xfId="36746"/>
    <cellStyle name="Percent 2 4 4 2" xfId="36747"/>
    <cellStyle name="Percent 2 4 5" xfId="36748"/>
    <cellStyle name="Percent 2 40" xfId="36749"/>
    <cellStyle name="Percent 2 41" xfId="36750"/>
    <cellStyle name="Percent 2 42" xfId="36751"/>
    <cellStyle name="Percent 2 43" xfId="36752"/>
    <cellStyle name="Percent 2 44" xfId="36753"/>
    <cellStyle name="Percent 2 45" xfId="36754"/>
    <cellStyle name="Percent 2 46" xfId="36755"/>
    <cellStyle name="Percent 2 47" xfId="36756"/>
    <cellStyle name="Percent 2 48" xfId="36757"/>
    <cellStyle name="Percent 2 49" xfId="36758"/>
    <cellStyle name="Percent 2 5" xfId="36759"/>
    <cellStyle name="Percent 2 5 2" xfId="36760"/>
    <cellStyle name="Percent 2 5 2 2" xfId="36761"/>
    <cellStyle name="Percent 2 5 3" xfId="36762"/>
    <cellStyle name="Percent 2 5 3 2" xfId="36763"/>
    <cellStyle name="Percent 2 5 4" xfId="36764"/>
    <cellStyle name="Percent 2 5 4 2" xfId="36765"/>
    <cellStyle name="Percent 2 5 5" xfId="36766"/>
    <cellStyle name="Percent 2 50" xfId="36767"/>
    <cellStyle name="Percent 2 51" xfId="36768"/>
    <cellStyle name="Percent 2 52" xfId="36769"/>
    <cellStyle name="Percent 2 53" xfId="36770"/>
    <cellStyle name="Percent 2 54" xfId="36771"/>
    <cellStyle name="Percent 2 55" xfId="36772"/>
    <cellStyle name="Percent 2 56" xfId="36773"/>
    <cellStyle name="Percent 2 57" xfId="36774"/>
    <cellStyle name="Percent 2 58" xfId="36775"/>
    <cellStyle name="Percent 2 59" xfId="36776"/>
    <cellStyle name="Percent 2 6" xfId="36777"/>
    <cellStyle name="Percent 2 6 2" xfId="36778"/>
    <cellStyle name="Percent 2 6 2 2" xfId="36779"/>
    <cellStyle name="Percent 2 6 3" xfId="36780"/>
    <cellStyle name="Percent 2 6 3 2" xfId="36781"/>
    <cellStyle name="Percent 2 6 4" xfId="36782"/>
    <cellStyle name="Percent 2 6 4 2" xfId="36783"/>
    <cellStyle name="Percent 2 6 5" xfId="36784"/>
    <cellStyle name="Percent 2 60" xfId="36785"/>
    <cellStyle name="Percent 2 61" xfId="36786"/>
    <cellStyle name="Percent 2 62" xfId="36787"/>
    <cellStyle name="Percent 2 63" xfId="36788"/>
    <cellStyle name="Percent 2 64" xfId="36789"/>
    <cellStyle name="Percent 2 65" xfId="36790"/>
    <cellStyle name="Percent 2 66" xfId="36791"/>
    <cellStyle name="Percent 2 67" xfId="36792"/>
    <cellStyle name="Percent 2 68" xfId="36793"/>
    <cellStyle name="Percent 2 69" xfId="36794"/>
    <cellStyle name="Percent 2 7" xfId="36795"/>
    <cellStyle name="Percent 2 7 2" xfId="36796"/>
    <cellStyle name="Percent 2 7 2 2" xfId="36797"/>
    <cellStyle name="Percent 2 7 3" xfId="36798"/>
    <cellStyle name="Percent 2 7 3 2" xfId="36799"/>
    <cellStyle name="Percent 2 7 4" xfId="36800"/>
    <cellStyle name="Percent 2 7 4 2" xfId="36801"/>
    <cellStyle name="Percent 2 7 5" xfId="36802"/>
    <cellStyle name="Percent 2 70" xfId="36803"/>
    <cellStyle name="Percent 2 71" xfId="36804"/>
    <cellStyle name="Percent 2 72" xfId="36805"/>
    <cellStyle name="Percent 2 73" xfId="36806"/>
    <cellStyle name="Percent 2 74" xfId="36807"/>
    <cellStyle name="Percent 2 75" xfId="36808"/>
    <cellStyle name="Percent 2 76" xfId="36809"/>
    <cellStyle name="Percent 2 77" xfId="36810"/>
    <cellStyle name="Percent 2 78" xfId="36811"/>
    <cellStyle name="Percent 2 79" xfId="36812"/>
    <cellStyle name="Percent 2 8" xfId="36813"/>
    <cellStyle name="Percent 2 8 10" xfId="36814"/>
    <cellStyle name="Percent 2 8 10 2" xfId="36815"/>
    <cellStyle name="Percent 2 8 11" xfId="36816"/>
    <cellStyle name="Percent 2 8 11 2" xfId="36817"/>
    <cellStyle name="Percent 2 8 12" xfId="36818"/>
    <cellStyle name="Percent 2 8 12 2" xfId="36819"/>
    <cellStyle name="Percent 2 8 13" xfId="36820"/>
    <cellStyle name="Percent 2 8 13 2" xfId="36821"/>
    <cellStyle name="Percent 2 8 14" xfId="36822"/>
    <cellStyle name="Percent 2 8 14 2" xfId="36823"/>
    <cellStyle name="Percent 2 8 15" xfId="36824"/>
    <cellStyle name="Percent 2 8 15 2" xfId="36825"/>
    <cellStyle name="Percent 2 8 16" xfId="36826"/>
    <cellStyle name="Percent 2 8 2" xfId="36827"/>
    <cellStyle name="Percent 2 8 2 2" xfId="36828"/>
    <cellStyle name="Percent 2 8 2 2 2" xfId="36829"/>
    <cellStyle name="Percent 2 8 3" xfId="36830"/>
    <cellStyle name="Percent 2 8 3 2" xfId="36831"/>
    <cellStyle name="Percent 2 8 4" xfId="36832"/>
    <cellStyle name="Percent 2 8 4 2" xfId="36833"/>
    <cellStyle name="Percent 2 8 5" xfId="36834"/>
    <cellStyle name="Percent 2 8 5 2" xfId="36835"/>
    <cellStyle name="Percent 2 8 6" xfId="36836"/>
    <cellStyle name="Percent 2 8 6 2" xfId="36837"/>
    <cellStyle name="Percent 2 8 7" xfId="36838"/>
    <cellStyle name="Percent 2 8 7 2" xfId="36839"/>
    <cellStyle name="Percent 2 8 8" xfId="36840"/>
    <cellStyle name="Percent 2 8 8 2" xfId="36841"/>
    <cellStyle name="Percent 2 8 9" xfId="36842"/>
    <cellStyle name="Percent 2 8 9 2" xfId="36843"/>
    <cellStyle name="Percent 2 80" xfId="36844"/>
    <cellStyle name="Percent 2 81" xfId="36845"/>
    <cellStyle name="Percent 2 82" xfId="36846"/>
    <cellStyle name="Percent 2 83" xfId="36847"/>
    <cellStyle name="Percent 2 84" xfId="36848"/>
    <cellStyle name="Percent 2 85" xfId="36849"/>
    <cellStyle name="Percent 2 86" xfId="36850"/>
    <cellStyle name="Percent 2 87" xfId="36851"/>
    <cellStyle name="Percent 2 88" xfId="36852"/>
    <cellStyle name="Percent 2 89" xfId="36853"/>
    <cellStyle name="Percent 2 9" xfId="36854"/>
    <cellStyle name="Percent 2 9 2" xfId="36855"/>
    <cellStyle name="Percent 2 9 3" xfId="36856"/>
    <cellStyle name="Percent 2 9 3 2" xfId="36857"/>
    <cellStyle name="Percent 2 9 4" xfId="36858"/>
    <cellStyle name="Percent 2 9 5" xfId="36859"/>
    <cellStyle name="Percent 2 9 6" xfId="36860"/>
    <cellStyle name="Percent 2 9 7" xfId="36861"/>
    <cellStyle name="Percent 2 9 8" xfId="36862"/>
    <cellStyle name="Percent 2 90" xfId="36863"/>
    <cellStyle name="Percent 2 91" xfId="36864"/>
    <cellStyle name="Percent 2 92" xfId="36865"/>
    <cellStyle name="Percent 2 93" xfId="36866"/>
    <cellStyle name="Percent 2 94" xfId="36867"/>
    <cellStyle name="Percent 2 95" xfId="36868"/>
    <cellStyle name="Percent 2 96" xfId="36869"/>
    <cellStyle name="Percent 2 97" xfId="36870"/>
    <cellStyle name="Percent 2 98" xfId="36871"/>
    <cellStyle name="Percent 2 99" xfId="36872"/>
    <cellStyle name="Percent 20" xfId="36873"/>
    <cellStyle name="Percent 20 2" xfId="36874"/>
    <cellStyle name="Percent 21" xfId="36875"/>
    <cellStyle name="Percent 21 2" xfId="36876"/>
    <cellStyle name="Percent 22" xfId="36877"/>
    <cellStyle name="Percent 22 2" xfId="36878"/>
    <cellStyle name="Percent 23" xfId="36879"/>
    <cellStyle name="Percent 23 2" xfId="36880"/>
    <cellStyle name="Percent 24" xfId="36881"/>
    <cellStyle name="Percent 24 2" xfId="36882"/>
    <cellStyle name="Percent 25" xfId="36883"/>
    <cellStyle name="Percent 25 2" xfId="36884"/>
    <cellStyle name="Percent 26" xfId="36885"/>
    <cellStyle name="Percent 26 2" xfId="36886"/>
    <cellStyle name="Percent 27" xfId="36887"/>
    <cellStyle name="Percent 27 10" xfId="36888"/>
    <cellStyle name="Percent 27 11" xfId="36889"/>
    <cellStyle name="Percent 27 12" xfId="36890"/>
    <cellStyle name="Percent 27 13" xfId="36891"/>
    <cellStyle name="Percent 27 14" xfId="36892"/>
    <cellStyle name="Percent 27 15" xfId="36893"/>
    <cellStyle name="Percent 27 16" xfId="36894"/>
    <cellStyle name="Percent 27 17" xfId="36895"/>
    <cellStyle name="Percent 27 18" xfId="36896"/>
    <cellStyle name="Percent 27 19" xfId="36897"/>
    <cellStyle name="Percent 27 2" xfId="36898"/>
    <cellStyle name="Percent 27 2 2" xfId="36899"/>
    <cellStyle name="Percent 27 2 3" xfId="36900"/>
    <cellStyle name="Percent 27 20" xfId="36901"/>
    <cellStyle name="Percent 27 21" xfId="36902"/>
    <cellStyle name="Percent 27 22" xfId="36903"/>
    <cellStyle name="Percent 27 23" xfId="36904"/>
    <cellStyle name="Percent 27 3" xfId="36905"/>
    <cellStyle name="Percent 27 4" xfId="36906"/>
    <cellStyle name="Percent 27 5" xfId="36907"/>
    <cellStyle name="Percent 27 6" xfId="36908"/>
    <cellStyle name="Percent 27 7" xfId="36909"/>
    <cellStyle name="Percent 27 8" xfId="36910"/>
    <cellStyle name="Percent 27 9" xfId="36911"/>
    <cellStyle name="Percent 28" xfId="36912"/>
    <cellStyle name="Percent 28 10" xfId="36913"/>
    <cellStyle name="Percent 28 11" xfId="36914"/>
    <cellStyle name="Percent 28 12" xfId="36915"/>
    <cellStyle name="Percent 28 13" xfId="36916"/>
    <cellStyle name="Percent 28 14" xfId="36917"/>
    <cellStyle name="Percent 28 15" xfId="36918"/>
    <cellStyle name="Percent 28 16" xfId="36919"/>
    <cellStyle name="Percent 28 17" xfId="36920"/>
    <cellStyle name="Percent 28 18" xfId="36921"/>
    <cellStyle name="Percent 28 19" xfId="36922"/>
    <cellStyle name="Percent 28 2" xfId="36923"/>
    <cellStyle name="Percent 28 2 2" xfId="36924"/>
    <cellStyle name="Percent 28 2 3" xfId="36925"/>
    <cellStyle name="Percent 28 20" xfId="36926"/>
    <cellStyle name="Percent 28 21" xfId="36927"/>
    <cellStyle name="Percent 28 22" xfId="36928"/>
    <cellStyle name="Percent 28 23" xfId="36929"/>
    <cellStyle name="Percent 28 3" xfId="36930"/>
    <cellStyle name="Percent 28 4" xfId="36931"/>
    <cellStyle name="Percent 28 5" xfId="36932"/>
    <cellStyle name="Percent 28 6" xfId="36933"/>
    <cellStyle name="Percent 28 7" xfId="36934"/>
    <cellStyle name="Percent 28 8" xfId="36935"/>
    <cellStyle name="Percent 28 9" xfId="36936"/>
    <cellStyle name="Percent 29" xfId="36937"/>
    <cellStyle name="Percent 29 10" xfId="36938"/>
    <cellStyle name="Percent 29 11" xfId="36939"/>
    <cellStyle name="Percent 29 12" xfId="36940"/>
    <cellStyle name="Percent 29 13" xfId="36941"/>
    <cellStyle name="Percent 29 14" xfId="36942"/>
    <cellStyle name="Percent 29 15" xfId="36943"/>
    <cellStyle name="Percent 29 16" xfId="36944"/>
    <cellStyle name="Percent 29 17" xfId="36945"/>
    <cellStyle name="Percent 29 18" xfId="36946"/>
    <cellStyle name="Percent 29 19" xfId="36947"/>
    <cellStyle name="Percent 29 2" xfId="36948"/>
    <cellStyle name="Percent 29 2 2" xfId="36949"/>
    <cellStyle name="Percent 29 2 3" xfId="36950"/>
    <cellStyle name="Percent 29 20" xfId="36951"/>
    <cellStyle name="Percent 29 21" xfId="36952"/>
    <cellStyle name="Percent 29 22" xfId="36953"/>
    <cellStyle name="Percent 29 23" xfId="36954"/>
    <cellStyle name="Percent 29 3" xfId="36955"/>
    <cellStyle name="Percent 29 4" xfId="36956"/>
    <cellStyle name="Percent 29 5" xfId="36957"/>
    <cellStyle name="Percent 29 6" xfId="36958"/>
    <cellStyle name="Percent 29 7" xfId="36959"/>
    <cellStyle name="Percent 29 8" xfId="36960"/>
    <cellStyle name="Percent 29 9" xfId="36961"/>
    <cellStyle name="Percent 3" xfId="11"/>
    <cellStyle name="Percent 3 2" xfId="36962"/>
    <cellStyle name="Percent 3 2 2" xfId="36963"/>
    <cellStyle name="Percent 3 2 3" xfId="36964"/>
    <cellStyle name="Percent 3 3" xfId="36965"/>
    <cellStyle name="Percent 3 3 2" xfId="36966"/>
    <cellStyle name="Percent 3 4" xfId="36967"/>
    <cellStyle name="Percent 3 5" xfId="36968"/>
    <cellStyle name="Percent 3 6" xfId="36969"/>
    <cellStyle name="Percent 30" xfId="36970"/>
    <cellStyle name="Percent 30 10" xfId="36971"/>
    <cellStyle name="Percent 30 11" xfId="36972"/>
    <cellStyle name="Percent 30 12" xfId="36973"/>
    <cellStyle name="Percent 30 13" xfId="36974"/>
    <cellStyle name="Percent 30 14" xfId="36975"/>
    <cellStyle name="Percent 30 15" xfId="36976"/>
    <cellStyle name="Percent 30 16" xfId="36977"/>
    <cellStyle name="Percent 30 17" xfId="36978"/>
    <cellStyle name="Percent 30 18" xfId="36979"/>
    <cellStyle name="Percent 30 19" xfId="36980"/>
    <cellStyle name="Percent 30 2" xfId="36981"/>
    <cellStyle name="Percent 30 2 2" xfId="36982"/>
    <cellStyle name="Percent 30 2 3" xfId="36983"/>
    <cellStyle name="Percent 30 20" xfId="36984"/>
    <cellStyle name="Percent 30 21" xfId="36985"/>
    <cellStyle name="Percent 30 22" xfId="36986"/>
    <cellStyle name="Percent 30 23" xfId="36987"/>
    <cellStyle name="Percent 30 3" xfId="36988"/>
    <cellStyle name="Percent 30 4" xfId="36989"/>
    <cellStyle name="Percent 30 5" xfId="36990"/>
    <cellStyle name="Percent 30 6" xfId="36991"/>
    <cellStyle name="Percent 30 7" xfId="36992"/>
    <cellStyle name="Percent 30 8" xfId="36993"/>
    <cellStyle name="Percent 30 9" xfId="36994"/>
    <cellStyle name="Percent 31" xfId="36995"/>
    <cellStyle name="Percent 31 10" xfId="36996"/>
    <cellStyle name="Percent 31 11" xfId="36997"/>
    <cellStyle name="Percent 31 12" xfId="36998"/>
    <cellStyle name="Percent 31 13" xfId="36999"/>
    <cellStyle name="Percent 31 14" xfId="37000"/>
    <cellStyle name="Percent 31 15" xfId="37001"/>
    <cellStyle name="Percent 31 16" xfId="37002"/>
    <cellStyle name="Percent 31 17" xfId="37003"/>
    <cellStyle name="Percent 31 18" xfId="37004"/>
    <cellStyle name="Percent 31 19" xfId="37005"/>
    <cellStyle name="Percent 31 2" xfId="37006"/>
    <cellStyle name="Percent 31 2 2" xfId="37007"/>
    <cellStyle name="Percent 31 2 3" xfId="37008"/>
    <cellStyle name="Percent 31 20" xfId="37009"/>
    <cellStyle name="Percent 31 21" xfId="37010"/>
    <cellStyle name="Percent 31 22" xfId="37011"/>
    <cellStyle name="Percent 31 23" xfId="37012"/>
    <cellStyle name="Percent 31 3" xfId="37013"/>
    <cellStyle name="Percent 31 4" xfId="37014"/>
    <cellStyle name="Percent 31 5" xfId="37015"/>
    <cellStyle name="Percent 31 6" xfId="37016"/>
    <cellStyle name="Percent 31 7" xfId="37017"/>
    <cellStyle name="Percent 31 8" xfId="37018"/>
    <cellStyle name="Percent 31 9" xfId="37019"/>
    <cellStyle name="Percent 32" xfId="37020"/>
    <cellStyle name="Percent 32 2" xfId="37021"/>
    <cellStyle name="Percent 33" xfId="37022"/>
    <cellStyle name="Percent 33 2" xfId="37023"/>
    <cellStyle name="Percent 34" xfId="37024"/>
    <cellStyle name="Percent 34 10" xfId="37025"/>
    <cellStyle name="Percent 34 10 2" xfId="37026"/>
    <cellStyle name="Percent 34 10 2 2" xfId="37027"/>
    <cellStyle name="Percent 34 10 2 2 2" xfId="37028"/>
    <cellStyle name="Percent 34 10 2 3" xfId="37029"/>
    <cellStyle name="Percent 34 10 3" xfId="37030"/>
    <cellStyle name="Percent 34 10 3 2" xfId="37031"/>
    <cellStyle name="Percent 34 10 4" xfId="37032"/>
    <cellStyle name="Percent 34 10 5" xfId="37033"/>
    <cellStyle name="Percent 34 10 6" xfId="37034"/>
    <cellStyle name="Percent 34 10 7" xfId="37035"/>
    <cellStyle name="Percent 34 11" xfId="37036"/>
    <cellStyle name="Percent 34 11 2" xfId="37037"/>
    <cellStyle name="Percent 34 11 2 2" xfId="37038"/>
    <cellStyle name="Percent 34 11 2 2 2" xfId="37039"/>
    <cellStyle name="Percent 34 11 2 3" xfId="37040"/>
    <cellStyle name="Percent 34 11 3" xfId="37041"/>
    <cellStyle name="Percent 34 11 3 2" xfId="37042"/>
    <cellStyle name="Percent 34 11 4" xfId="37043"/>
    <cellStyle name="Percent 34 11 5" xfId="37044"/>
    <cellStyle name="Percent 34 11 6" xfId="37045"/>
    <cellStyle name="Percent 34 11 7" xfId="37046"/>
    <cellStyle name="Percent 34 12" xfId="37047"/>
    <cellStyle name="Percent 34 12 2" xfId="37048"/>
    <cellStyle name="Percent 34 12 2 2" xfId="37049"/>
    <cellStyle name="Percent 34 12 2 2 2" xfId="37050"/>
    <cellStyle name="Percent 34 12 2 3" xfId="37051"/>
    <cellStyle name="Percent 34 12 3" xfId="37052"/>
    <cellStyle name="Percent 34 12 3 2" xfId="37053"/>
    <cellStyle name="Percent 34 12 4" xfId="37054"/>
    <cellStyle name="Percent 34 12 5" xfId="37055"/>
    <cellStyle name="Percent 34 12 6" xfId="37056"/>
    <cellStyle name="Percent 34 12 7" xfId="37057"/>
    <cellStyle name="Percent 34 13" xfId="37058"/>
    <cellStyle name="Percent 34 13 2" xfId="37059"/>
    <cellStyle name="Percent 34 13 2 2" xfId="37060"/>
    <cellStyle name="Percent 34 13 3" xfId="37061"/>
    <cellStyle name="Percent 34 14" xfId="37062"/>
    <cellStyle name="Percent 34 14 2" xfId="37063"/>
    <cellStyle name="Percent 34 15" xfId="37064"/>
    <cellStyle name="Percent 34 16" xfId="37065"/>
    <cellStyle name="Percent 34 17" xfId="37066"/>
    <cellStyle name="Percent 34 18" xfId="37067"/>
    <cellStyle name="Percent 34 2" xfId="37068"/>
    <cellStyle name="Percent 34 2 2" xfId="37069"/>
    <cellStyle name="Percent 34 2 2 2" xfId="37070"/>
    <cellStyle name="Percent 34 2 2 2 2" xfId="37071"/>
    <cellStyle name="Percent 34 2 2 3" xfId="37072"/>
    <cellStyle name="Percent 34 2 3" xfId="37073"/>
    <cellStyle name="Percent 34 2 3 2" xfId="37074"/>
    <cellStyle name="Percent 34 2 4" xfId="37075"/>
    <cellStyle name="Percent 34 2 5" xfId="37076"/>
    <cellStyle name="Percent 34 2 6" xfId="37077"/>
    <cellStyle name="Percent 34 2 7" xfId="37078"/>
    <cellStyle name="Percent 34 3" xfId="37079"/>
    <cellStyle name="Percent 34 3 2" xfId="37080"/>
    <cellStyle name="Percent 34 3 2 2" xfId="37081"/>
    <cellStyle name="Percent 34 3 2 2 2" xfId="37082"/>
    <cellStyle name="Percent 34 3 2 3" xfId="37083"/>
    <cellStyle name="Percent 34 3 3" xfId="37084"/>
    <cellStyle name="Percent 34 3 3 2" xfId="37085"/>
    <cellStyle name="Percent 34 3 4" xfId="37086"/>
    <cellStyle name="Percent 34 3 5" xfId="37087"/>
    <cellStyle name="Percent 34 3 6" xfId="37088"/>
    <cellStyle name="Percent 34 3 7" xfId="37089"/>
    <cellStyle name="Percent 34 4" xfId="37090"/>
    <cellStyle name="Percent 34 4 2" xfId="37091"/>
    <cellStyle name="Percent 34 4 2 2" xfId="37092"/>
    <cellStyle name="Percent 34 4 2 2 2" xfId="37093"/>
    <cellStyle name="Percent 34 4 2 3" xfId="37094"/>
    <cellStyle name="Percent 34 4 3" xfId="37095"/>
    <cellStyle name="Percent 34 4 3 2" xfId="37096"/>
    <cellStyle name="Percent 34 4 4" xfId="37097"/>
    <cellStyle name="Percent 34 4 5" xfId="37098"/>
    <cellStyle name="Percent 34 4 6" xfId="37099"/>
    <cellStyle name="Percent 34 4 7" xfId="37100"/>
    <cellStyle name="Percent 34 5" xfId="37101"/>
    <cellStyle name="Percent 34 5 2" xfId="37102"/>
    <cellStyle name="Percent 34 5 2 2" xfId="37103"/>
    <cellStyle name="Percent 34 5 2 2 2" xfId="37104"/>
    <cellStyle name="Percent 34 5 2 3" xfId="37105"/>
    <cellStyle name="Percent 34 5 3" xfId="37106"/>
    <cellStyle name="Percent 34 5 3 2" xfId="37107"/>
    <cellStyle name="Percent 34 5 4" xfId="37108"/>
    <cellStyle name="Percent 34 5 5" xfId="37109"/>
    <cellStyle name="Percent 34 5 6" xfId="37110"/>
    <cellStyle name="Percent 34 5 7" xfId="37111"/>
    <cellStyle name="Percent 34 6" xfId="37112"/>
    <cellStyle name="Percent 34 6 2" xfId="37113"/>
    <cellStyle name="Percent 34 6 2 2" xfId="37114"/>
    <cellStyle name="Percent 34 6 2 2 2" xfId="37115"/>
    <cellStyle name="Percent 34 6 2 3" xfId="37116"/>
    <cellStyle name="Percent 34 6 3" xfId="37117"/>
    <cellStyle name="Percent 34 6 3 2" xfId="37118"/>
    <cellStyle name="Percent 34 6 4" xfId="37119"/>
    <cellStyle name="Percent 34 6 5" xfId="37120"/>
    <cellStyle name="Percent 34 6 6" xfId="37121"/>
    <cellStyle name="Percent 34 6 7" xfId="37122"/>
    <cellStyle name="Percent 34 7" xfId="37123"/>
    <cellStyle name="Percent 34 7 2" xfId="37124"/>
    <cellStyle name="Percent 34 7 2 2" xfId="37125"/>
    <cellStyle name="Percent 34 7 2 2 2" xfId="37126"/>
    <cellStyle name="Percent 34 7 2 3" xfId="37127"/>
    <cellStyle name="Percent 34 7 3" xfId="37128"/>
    <cellStyle name="Percent 34 7 3 2" xfId="37129"/>
    <cellStyle name="Percent 34 7 4" xfId="37130"/>
    <cellStyle name="Percent 34 7 5" xfId="37131"/>
    <cellStyle name="Percent 34 7 6" xfId="37132"/>
    <cellStyle name="Percent 34 7 7" xfId="37133"/>
    <cellStyle name="Percent 34 8" xfId="37134"/>
    <cellStyle name="Percent 34 8 2" xfId="37135"/>
    <cellStyle name="Percent 34 8 2 2" xfId="37136"/>
    <cellStyle name="Percent 34 8 2 2 2" xfId="37137"/>
    <cellStyle name="Percent 34 8 2 3" xfId="37138"/>
    <cellStyle name="Percent 34 8 3" xfId="37139"/>
    <cellStyle name="Percent 34 8 3 2" xfId="37140"/>
    <cellStyle name="Percent 34 8 4" xfId="37141"/>
    <cellStyle name="Percent 34 8 5" xfId="37142"/>
    <cellStyle name="Percent 34 8 6" xfId="37143"/>
    <cellStyle name="Percent 34 8 7" xfId="37144"/>
    <cellStyle name="Percent 34 9" xfId="37145"/>
    <cellStyle name="Percent 34 9 2" xfId="37146"/>
    <cellStyle name="Percent 34 9 2 2" xfId="37147"/>
    <cellStyle name="Percent 34 9 2 2 2" xfId="37148"/>
    <cellStyle name="Percent 34 9 2 3" xfId="37149"/>
    <cellStyle name="Percent 34 9 3" xfId="37150"/>
    <cellStyle name="Percent 34 9 3 2" xfId="37151"/>
    <cellStyle name="Percent 34 9 4" xfId="37152"/>
    <cellStyle name="Percent 34 9 5" xfId="37153"/>
    <cellStyle name="Percent 34 9 6" xfId="37154"/>
    <cellStyle name="Percent 34 9 7" xfId="37155"/>
    <cellStyle name="Percent 35" xfId="37156"/>
    <cellStyle name="Percent 36" xfId="37157"/>
    <cellStyle name="Percent 36 2" xfId="37158"/>
    <cellStyle name="Percent 36 2 2" xfId="37159"/>
    <cellStyle name="Percent 36 2 2 2" xfId="37160"/>
    <cellStyle name="Percent 36 2 3" xfId="37161"/>
    <cellStyle name="Percent 36 3" xfId="37162"/>
    <cellStyle name="Percent 36 3 2" xfId="37163"/>
    <cellStyle name="Percent 36 4" xfId="37164"/>
    <cellStyle name="Percent 36 5" xfId="37165"/>
    <cellStyle name="Percent 37" xfId="37166"/>
    <cellStyle name="Percent 37 2" xfId="37167"/>
    <cellStyle name="Percent 37 2 2" xfId="37168"/>
    <cellStyle name="Percent 37 2 2 2" xfId="37169"/>
    <cellStyle name="Percent 37 2 3" xfId="37170"/>
    <cellStyle name="Percent 37 3" xfId="37171"/>
    <cellStyle name="Percent 37 3 2" xfId="37172"/>
    <cellStyle name="Percent 37 4" xfId="37173"/>
    <cellStyle name="Percent 37 5" xfId="37174"/>
    <cellStyle name="Percent 38" xfId="37175"/>
    <cellStyle name="Percent 38 2" xfId="37176"/>
    <cellStyle name="Percent 38 2 2" xfId="37177"/>
    <cellStyle name="Percent 38 2 2 2" xfId="37178"/>
    <cellStyle name="Percent 38 2 3" xfId="37179"/>
    <cellStyle name="Percent 38 3" xfId="37180"/>
    <cellStyle name="Percent 38 3 2" xfId="37181"/>
    <cellStyle name="Percent 38 4" xfId="37182"/>
    <cellStyle name="Percent 38 5" xfId="37183"/>
    <cellStyle name="Percent 39" xfId="37184"/>
    <cellStyle name="Percent 39 2" xfId="37185"/>
    <cellStyle name="Percent 39 2 2" xfId="37186"/>
    <cellStyle name="Percent 39 2 2 2" xfId="37187"/>
    <cellStyle name="Percent 39 2 3" xfId="37188"/>
    <cellStyle name="Percent 39 3" xfId="37189"/>
    <cellStyle name="Percent 39 3 2" xfId="37190"/>
    <cellStyle name="Percent 39 4" xfId="37191"/>
    <cellStyle name="Percent 39 5" xfId="37192"/>
    <cellStyle name="Percent 4" xfId="37193"/>
    <cellStyle name="Percent 4 10" xfId="37194"/>
    <cellStyle name="Percent 4 10 10" xfId="37195"/>
    <cellStyle name="Percent 4 10 11" xfId="37196"/>
    <cellStyle name="Percent 4 10 12" xfId="37197"/>
    <cellStyle name="Percent 4 10 2" xfId="37198"/>
    <cellStyle name="Percent 4 10 2 10" xfId="58468"/>
    <cellStyle name="Percent 4 10 2 2" xfId="37199"/>
    <cellStyle name="Percent 4 10 2 3" xfId="37200"/>
    <cellStyle name="Percent 4 10 2 3 2" xfId="37201"/>
    <cellStyle name="Percent 4 10 2 3 2 2" xfId="37202"/>
    <cellStyle name="Percent 4 10 2 3 3" xfId="37203"/>
    <cellStyle name="Percent 4 10 2 4" xfId="37204"/>
    <cellStyle name="Percent 4 10 2 4 2" xfId="37205"/>
    <cellStyle name="Percent 4 10 2 5" xfId="37206"/>
    <cellStyle name="Percent 4 10 2 6" xfId="37207"/>
    <cellStyle name="Percent 4 10 2 7" xfId="37208"/>
    <cellStyle name="Percent 4 10 2 8" xfId="37209"/>
    <cellStyle name="Percent 4 10 3" xfId="37210"/>
    <cellStyle name="Percent 4 10 4" xfId="37211"/>
    <cellStyle name="Percent 4 10 5" xfId="37212"/>
    <cellStyle name="Percent 4 10 6" xfId="37213"/>
    <cellStyle name="Percent 4 10 7" xfId="37214"/>
    <cellStyle name="Percent 4 10 8" xfId="37215"/>
    <cellStyle name="Percent 4 10 9" xfId="37216"/>
    <cellStyle name="Percent 4 100" xfId="37217"/>
    <cellStyle name="Percent 4 101" xfId="37218"/>
    <cellStyle name="Percent 4 101 2" xfId="37219"/>
    <cellStyle name="Percent 4 101 2 2" xfId="37220"/>
    <cellStyle name="Percent 4 101 2 2 2" xfId="37221"/>
    <cellStyle name="Percent 4 101 2 3" xfId="37222"/>
    <cellStyle name="Percent 4 101 3" xfId="37223"/>
    <cellStyle name="Percent 4 101 3 2" xfId="37224"/>
    <cellStyle name="Percent 4 101 4" xfId="37225"/>
    <cellStyle name="Percent 4 101 5" xfId="37226"/>
    <cellStyle name="Percent 4 101 6" xfId="37227"/>
    <cellStyle name="Percent 4 101 7" xfId="37228"/>
    <cellStyle name="Percent 4 102" xfId="37229"/>
    <cellStyle name="Percent 4 102 2" xfId="37230"/>
    <cellStyle name="Percent 4 102 2 2" xfId="37231"/>
    <cellStyle name="Percent 4 102 2 2 2" xfId="37232"/>
    <cellStyle name="Percent 4 102 2 3" xfId="37233"/>
    <cellStyle name="Percent 4 102 3" xfId="37234"/>
    <cellStyle name="Percent 4 102 3 2" xfId="37235"/>
    <cellStyle name="Percent 4 102 4" xfId="37236"/>
    <cellStyle name="Percent 4 102 5" xfId="37237"/>
    <cellStyle name="Percent 4 102 6" xfId="37238"/>
    <cellStyle name="Percent 4 102 7" xfId="37239"/>
    <cellStyle name="Percent 4 103" xfId="37240"/>
    <cellStyle name="Percent 4 103 2" xfId="37241"/>
    <cellStyle name="Percent 4 103 2 2" xfId="37242"/>
    <cellStyle name="Percent 4 103 2 2 2" xfId="37243"/>
    <cellStyle name="Percent 4 103 2 3" xfId="37244"/>
    <cellStyle name="Percent 4 103 3" xfId="37245"/>
    <cellStyle name="Percent 4 103 3 2" xfId="37246"/>
    <cellStyle name="Percent 4 103 4" xfId="37247"/>
    <cellStyle name="Percent 4 103 5" xfId="37248"/>
    <cellStyle name="Percent 4 103 6" xfId="37249"/>
    <cellStyle name="Percent 4 103 7" xfId="37250"/>
    <cellStyle name="Percent 4 104" xfId="37251"/>
    <cellStyle name="Percent 4 104 2" xfId="37252"/>
    <cellStyle name="Percent 4 104 2 2" xfId="37253"/>
    <cellStyle name="Percent 4 104 2 2 2" xfId="37254"/>
    <cellStyle name="Percent 4 104 2 3" xfId="37255"/>
    <cellStyle name="Percent 4 104 3" xfId="37256"/>
    <cellStyle name="Percent 4 104 3 2" xfId="37257"/>
    <cellStyle name="Percent 4 104 4" xfId="37258"/>
    <cellStyle name="Percent 4 104 5" xfId="37259"/>
    <cellStyle name="Percent 4 104 6" xfId="37260"/>
    <cellStyle name="Percent 4 104 7" xfId="37261"/>
    <cellStyle name="Percent 4 105" xfId="37262"/>
    <cellStyle name="Percent 4 105 2" xfId="37263"/>
    <cellStyle name="Percent 4 105 2 2" xfId="37264"/>
    <cellStyle name="Percent 4 105 2 2 2" xfId="37265"/>
    <cellStyle name="Percent 4 105 2 3" xfId="37266"/>
    <cellStyle name="Percent 4 105 3" xfId="37267"/>
    <cellStyle name="Percent 4 105 3 2" xfId="37268"/>
    <cellStyle name="Percent 4 105 4" xfId="37269"/>
    <cellStyle name="Percent 4 105 5" xfId="37270"/>
    <cellStyle name="Percent 4 105 6" xfId="37271"/>
    <cellStyle name="Percent 4 105 7" xfId="37272"/>
    <cellStyle name="Percent 4 106" xfId="37273"/>
    <cellStyle name="Percent 4 106 2" xfId="37274"/>
    <cellStyle name="Percent 4 106 2 2" xfId="37275"/>
    <cellStyle name="Percent 4 106 2 2 2" xfId="37276"/>
    <cellStyle name="Percent 4 106 2 3" xfId="37277"/>
    <cellStyle name="Percent 4 106 3" xfId="37278"/>
    <cellStyle name="Percent 4 106 3 2" xfId="37279"/>
    <cellStyle name="Percent 4 106 4" xfId="37280"/>
    <cellStyle name="Percent 4 106 5" xfId="37281"/>
    <cellStyle name="Percent 4 106 6" xfId="37282"/>
    <cellStyle name="Percent 4 106 7" xfId="37283"/>
    <cellStyle name="Percent 4 107" xfId="37284"/>
    <cellStyle name="Percent 4 107 2" xfId="37285"/>
    <cellStyle name="Percent 4 107 2 2" xfId="37286"/>
    <cellStyle name="Percent 4 107 2 2 2" xfId="37287"/>
    <cellStyle name="Percent 4 107 2 3" xfId="37288"/>
    <cellStyle name="Percent 4 107 3" xfId="37289"/>
    <cellStyle name="Percent 4 107 3 2" xfId="37290"/>
    <cellStyle name="Percent 4 107 4" xfId="37291"/>
    <cellStyle name="Percent 4 107 5" xfId="37292"/>
    <cellStyle name="Percent 4 107 6" xfId="37293"/>
    <cellStyle name="Percent 4 107 7" xfId="37294"/>
    <cellStyle name="Percent 4 108" xfId="37295"/>
    <cellStyle name="Percent 4 108 2" xfId="37296"/>
    <cellStyle name="Percent 4 108 2 2" xfId="37297"/>
    <cellStyle name="Percent 4 108 2 2 2" xfId="37298"/>
    <cellStyle name="Percent 4 108 2 3" xfId="37299"/>
    <cellStyle name="Percent 4 108 3" xfId="37300"/>
    <cellStyle name="Percent 4 108 3 2" xfId="37301"/>
    <cellStyle name="Percent 4 108 4" xfId="37302"/>
    <cellStyle name="Percent 4 108 5" xfId="37303"/>
    <cellStyle name="Percent 4 108 6" xfId="37304"/>
    <cellStyle name="Percent 4 108 7" xfId="37305"/>
    <cellStyle name="Percent 4 109" xfId="37306"/>
    <cellStyle name="Percent 4 109 2" xfId="37307"/>
    <cellStyle name="Percent 4 109 2 2" xfId="37308"/>
    <cellStyle name="Percent 4 109 2 2 2" xfId="37309"/>
    <cellStyle name="Percent 4 109 2 3" xfId="37310"/>
    <cellStyle name="Percent 4 109 3" xfId="37311"/>
    <cellStyle name="Percent 4 109 3 2" xfId="37312"/>
    <cellStyle name="Percent 4 109 4" xfId="37313"/>
    <cellStyle name="Percent 4 109 5" xfId="37314"/>
    <cellStyle name="Percent 4 109 6" xfId="37315"/>
    <cellStyle name="Percent 4 109 7" xfId="37316"/>
    <cellStyle name="Percent 4 11" xfId="37317"/>
    <cellStyle name="Percent 4 11 10" xfId="37318"/>
    <cellStyle name="Percent 4 11 10 2" xfId="37319"/>
    <cellStyle name="Percent 4 11 10 2 2" xfId="37320"/>
    <cellStyle name="Percent 4 11 10 2 2 2" xfId="37321"/>
    <cellStyle name="Percent 4 11 10 2 3" xfId="37322"/>
    <cellStyle name="Percent 4 11 10 3" xfId="37323"/>
    <cellStyle name="Percent 4 11 10 3 2" xfId="37324"/>
    <cellStyle name="Percent 4 11 10 4" xfId="37325"/>
    <cellStyle name="Percent 4 11 10 5" xfId="37326"/>
    <cellStyle name="Percent 4 11 10 6" xfId="37327"/>
    <cellStyle name="Percent 4 11 10 7" xfId="37328"/>
    <cellStyle name="Percent 4 11 11" xfId="37329"/>
    <cellStyle name="Percent 4 11 11 2" xfId="37330"/>
    <cellStyle name="Percent 4 11 11 2 2" xfId="37331"/>
    <cellStyle name="Percent 4 11 11 2 2 2" xfId="37332"/>
    <cellStyle name="Percent 4 11 11 2 3" xfId="37333"/>
    <cellStyle name="Percent 4 11 11 3" xfId="37334"/>
    <cellStyle name="Percent 4 11 11 3 2" xfId="37335"/>
    <cellStyle name="Percent 4 11 11 4" xfId="37336"/>
    <cellStyle name="Percent 4 11 11 5" xfId="37337"/>
    <cellStyle name="Percent 4 11 11 6" xfId="37338"/>
    <cellStyle name="Percent 4 11 11 7" xfId="37339"/>
    <cellStyle name="Percent 4 11 12" xfId="37340"/>
    <cellStyle name="Percent 4 11 12 2" xfId="37341"/>
    <cellStyle name="Percent 4 11 12 2 2" xfId="37342"/>
    <cellStyle name="Percent 4 11 12 2 2 2" xfId="37343"/>
    <cellStyle name="Percent 4 11 12 2 3" xfId="37344"/>
    <cellStyle name="Percent 4 11 12 3" xfId="37345"/>
    <cellStyle name="Percent 4 11 12 3 2" xfId="37346"/>
    <cellStyle name="Percent 4 11 12 4" xfId="37347"/>
    <cellStyle name="Percent 4 11 12 5" xfId="37348"/>
    <cellStyle name="Percent 4 11 12 6" xfId="37349"/>
    <cellStyle name="Percent 4 11 12 7" xfId="37350"/>
    <cellStyle name="Percent 4 11 13" xfId="37351"/>
    <cellStyle name="Percent 4 11 13 2" xfId="37352"/>
    <cellStyle name="Percent 4 11 13 2 2" xfId="37353"/>
    <cellStyle name="Percent 4 11 13 3" xfId="37354"/>
    <cellStyle name="Percent 4 11 14" xfId="37355"/>
    <cellStyle name="Percent 4 11 14 2" xfId="37356"/>
    <cellStyle name="Percent 4 11 15" xfId="37357"/>
    <cellStyle name="Percent 4 11 16" xfId="37358"/>
    <cellStyle name="Percent 4 11 17" xfId="37359"/>
    <cellStyle name="Percent 4 11 18" xfId="37360"/>
    <cellStyle name="Percent 4 11 2" xfId="37361"/>
    <cellStyle name="Percent 4 11 2 2" xfId="37362"/>
    <cellStyle name="Percent 4 11 2 2 2" xfId="37363"/>
    <cellStyle name="Percent 4 11 2 2 2 2" xfId="37364"/>
    <cellStyle name="Percent 4 11 2 2 3" xfId="37365"/>
    <cellStyle name="Percent 4 11 2 3" xfId="37366"/>
    <cellStyle name="Percent 4 11 2 3 2" xfId="37367"/>
    <cellStyle name="Percent 4 11 2 4" xfId="37368"/>
    <cellStyle name="Percent 4 11 2 5" xfId="37369"/>
    <cellStyle name="Percent 4 11 2 6" xfId="37370"/>
    <cellStyle name="Percent 4 11 2 7" xfId="37371"/>
    <cellStyle name="Percent 4 11 3" xfId="37372"/>
    <cellStyle name="Percent 4 11 3 2" xfId="37373"/>
    <cellStyle name="Percent 4 11 3 2 2" xfId="37374"/>
    <cellStyle name="Percent 4 11 3 2 2 2" xfId="37375"/>
    <cellStyle name="Percent 4 11 3 2 3" xfId="37376"/>
    <cellStyle name="Percent 4 11 3 3" xfId="37377"/>
    <cellStyle name="Percent 4 11 3 3 2" xfId="37378"/>
    <cellStyle name="Percent 4 11 3 4" xfId="37379"/>
    <cellStyle name="Percent 4 11 3 5" xfId="37380"/>
    <cellStyle name="Percent 4 11 3 6" xfId="37381"/>
    <cellStyle name="Percent 4 11 3 7" xfId="37382"/>
    <cellStyle name="Percent 4 11 4" xfId="37383"/>
    <cellStyle name="Percent 4 11 4 2" xfId="37384"/>
    <cellStyle name="Percent 4 11 4 2 2" xfId="37385"/>
    <cellStyle name="Percent 4 11 4 2 2 2" xfId="37386"/>
    <cellStyle name="Percent 4 11 4 2 3" xfId="37387"/>
    <cellStyle name="Percent 4 11 4 3" xfId="37388"/>
    <cellStyle name="Percent 4 11 4 3 2" xfId="37389"/>
    <cellStyle name="Percent 4 11 4 4" xfId="37390"/>
    <cellStyle name="Percent 4 11 4 5" xfId="37391"/>
    <cellStyle name="Percent 4 11 4 6" xfId="37392"/>
    <cellStyle name="Percent 4 11 4 7" xfId="37393"/>
    <cellStyle name="Percent 4 11 5" xfId="37394"/>
    <cellStyle name="Percent 4 11 5 2" xfId="37395"/>
    <cellStyle name="Percent 4 11 5 2 2" xfId="37396"/>
    <cellStyle name="Percent 4 11 5 2 2 2" xfId="37397"/>
    <cellStyle name="Percent 4 11 5 2 3" xfId="37398"/>
    <cellStyle name="Percent 4 11 5 3" xfId="37399"/>
    <cellStyle name="Percent 4 11 5 3 2" xfId="37400"/>
    <cellStyle name="Percent 4 11 5 4" xfId="37401"/>
    <cellStyle name="Percent 4 11 5 5" xfId="37402"/>
    <cellStyle name="Percent 4 11 5 6" xfId="37403"/>
    <cellStyle name="Percent 4 11 5 7" xfId="37404"/>
    <cellStyle name="Percent 4 11 6" xfId="37405"/>
    <cellStyle name="Percent 4 11 6 2" xfId="37406"/>
    <cellStyle name="Percent 4 11 6 2 2" xfId="37407"/>
    <cellStyle name="Percent 4 11 6 2 2 2" xfId="37408"/>
    <cellStyle name="Percent 4 11 6 2 3" xfId="37409"/>
    <cellStyle name="Percent 4 11 6 3" xfId="37410"/>
    <cellStyle name="Percent 4 11 6 3 2" xfId="37411"/>
    <cellStyle name="Percent 4 11 6 4" xfId="37412"/>
    <cellStyle name="Percent 4 11 6 5" xfId="37413"/>
    <cellStyle name="Percent 4 11 6 6" xfId="37414"/>
    <cellStyle name="Percent 4 11 6 7" xfId="37415"/>
    <cellStyle name="Percent 4 11 7" xfId="37416"/>
    <cellStyle name="Percent 4 11 7 2" xfId="37417"/>
    <cellStyle name="Percent 4 11 7 2 2" xfId="37418"/>
    <cellStyle name="Percent 4 11 7 2 2 2" xfId="37419"/>
    <cellStyle name="Percent 4 11 7 2 3" xfId="37420"/>
    <cellStyle name="Percent 4 11 7 3" xfId="37421"/>
    <cellStyle name="Percent 4 11 7 3 2" xfId="37422"/>
    <cellStyle name="Percent 4 11 7 4" xfId="37423"/>
    <cellStyle name="Percent 4 11 7 5" xfId="37424"/>
    <cellStyle name="Percent 4 11 7 6" xfId="37425"/>
    <cellStyle name="Percent 4 11 7 7" xfId="37426"/>
    <cellStyle name="Percent 4 11 8" xfId="37427"/>
    <cellStyle name="Percent 4 11 8 2" xfId="37428"/>
    <cellStyle name="Percent 4 11 8 2 2" xfId="37429"/>
    <cellStyle name="Percent 4 11 8 2 2 2" xfId="37430"/>
    <cellStyle name="Percent 4 11 8 2 3" xfId="37431"/>
    <cellStyle name="Percent 4 11 8 3" xfId="37432"/>
    <cellStyle name="Percent 4 11 8 3 2" xfId="37433"/>
    <cellStyle name="Percent 4 11 8 4" xfId="37434"/>
    <cellStyle name="Percent 4 11 8 5" xfId="37435"/>
    <cellStyle name="Percent 4 11 8 6" xfId="37436"/>
    <cellStyle name="Percent 4 11 8 7" xfId="37437"/>
    <cellStyle name="Percent 4 11 9" xfId="37438"/>
    <cellStyle name="Percent 4 11 9 2" xfId="37439"/>
    <cellStyle name="Percent 4 11 9 2 2" xfId="37440"/>
    <cellStyle name="Percent 4 11 9 2 2 2" xfId="37441"/>
    <cellStyle name="Percent 4 11 9 2 3" xfId="37442"/>
    <cellStyle name="Percent 4 11 9 3" xfId="37443"/>
    <cellStyle name="Percent 4 11 9 3 2" xfId="37444"/>
    <cellStyle name="Percent 4 11 9 4" xfId="37445"/>
    <cellStyle name="Percent 4 11 9 5" xfId="37446"/>
    <cellStyle name="Percent 4 11 9 6" xfId="37447"/>
    <cellStyle name="Percent 4 11 9 7" xfId="37448"/>
    <cellStyle name="Percent 4 110" xfId="37449"/>
    <cellStyle name="Percent 4 110 2" xfId="37450"/>
    <cellStyle name="Percent 4 110 2 2" xfId="37451"/>
    <cellStyle name="Percent 4 110 2 2 2" xfId="37452"/>
    <cellStyle name="Percent 4 110 2 3" xfId="37453"/>
    <cellStyle name="Percent 4 110 3" xfId="37454"/>
    <cellStyle name="Percent 4 110 3 2" xfId="37455"/>
    <cellStyle name="Percent 4 110 4" xfId="37456"/>
    <cellStyle name="Percent 4 110 5" xfId="37457"/>
    <cellStyle name="Percent 4 110 6" xfId="37458"/>
    <cellStyle name="Percent 4 110 7" xfId="37459"/>
    <cellStyle name="Percent 4 111" xfId="37460"/>
    <cellStyle name="Percent 4 111 2" xfId="37461"/>
    <cellStyle name="Percent 4 111 2 2" xfId="37462"/>
    <cellStyle name="Percent 4 111 2 2 2" xfId="37463"/>
    <cellStyle name="Percent 4 111 2 3" xfId="37464"/>
    <cellStyle name="Percent 4 111 3" xfId="37465"/>
    <cellStyle name="Percent 4 111 3 2" xfId="37466"/>
    <cellStyle name="Percent 4 111 4" xfId="37467"/>
    <cellStyle name="Percent 4 111 5" xfId="37468"/>
    <cellStyle name="Percent 4 111 6" xfId="37469"/>
    <cellStyle name="Percent 4 111 7" xfId="37470"/>
    <cellStyle name="Percent 4 112" xfId="37471"/>
    <cellStyle name="Percent 4 112 2" xfId="37472"/>
    <cellStyle name="Percent 4 112 2 2" xfId="37473"/>
    <cellStyle name="Percent 4 112 3" xfId="37474"/>
    <cellStyle name="Percent 4 113" xfId="37475"/>
    <cellStyle name="Percent 4 113 2" xfId="37476"/>
    <cellStyle name="Percent 4 114" xfId="37477"/>
    <cellStyle name="Percent 4 115" xfId="37478"/>
    <cellStyle name="Percent 4 116" xfId="37479"/>
    <cellStyle name="Percent 4 117" xfId="37480"/>
    <cellStyle name="Percent 4 118" xfId="58469"/>
    <cellStyle name="Percent 4 12" xfId="37481"/>
    <cellStyle name="Percent 4 12 10" xfId="37482"/>
    <cellStyle name="Percent 4 12 11" xfId="37483"/>
    <cellStyle name="Percent 4 12 12" xfId="37484"/>
    <cellStyle name="Percent 4 12 2" xfId="37485"/>
    <cellStyle name="Percent 4 12 2 2" xfId="37486"/>
    <cellStyle name="Percent 4 12 2 3" xfId="37487"/>
    <cellStyle name="Percent 4 12 2 3 2" xfId="37488"/>
    <cellStyle name="Percent 4 12 2 3 2 2" xfId="37489"/>
    <cellStyle name="Percent 4 12 2 3 3" xfId="37490"/>
    <cellStyle name="Percent 4 12 2 4" xfId="37491"/>
    <cellStyle name="Percent 4 12 2 4 2" xfId="37492"/>
    <cellStyle name="Percent 4 12 2 5" xfId="37493"/>
    <cellStyle name="Percent 4 12 2 6" xfId="37494"/>
    <cellStyle name="Percent 4 12 2 7" xfId="37495"/>
    <cellStyle name="Percent 4 12 2 8" xfId="37496"/>
    <cellStyle name="Percent 4 12 3" xfId="37497"/>
    <cellStyle name="Percent 4 12 4" xfId="37498"/>
    <cellStyle name="Percent 4 12 5" xfId="37499"/>
    <cellStyle name="Percent 4 12 6" xfId="37500"/>
    <cellStyle name="Percent 4 12 7" xfId="37501"/>
    <cellStyle name="Percent 4 12 8" xfId="37502"/>
    <cellStyle name="Percent 4 12 9" xfId="37503"/>
    <cellStyle name="Percent 4 13" xfId="37504"/>
    <cellStyle name="Percent 4 13 10" xfId="37505"/>
    <cellStyle name="Percent 4 13 10 2" xfId="37506"/>
    <cellStyle name="Percent 4 13 10 2 2" xfId="37507"/>
    <cellStyle name="Percent 4 13 10 2 2 2" xfId="37508"/>
    <cellStyle name="Percent 4 13 10 2 3" xfId="37509"/>
    <cellStyle name="Percent 4 13 10 3" xfId="37510"/>
    <cellStyle name="Percent 4 13 10 3 2" xfId="37511"/>
    <cellStyle name="Percent 4 13 10 4" xfId="37512"/>
    <cellStyle name="Percent 4 13 10 5" xfId="37513"/>
    <cellStyle name="Percent 4 13 10 6" xfId="37514"/>
    <cellStyle name="Percent 4 13 10 7" xfId="37515"/>
    <cellStyle name="Percent 4 13 11" xfId="37516"/>
    <cellStyle name="Percent 4 13 11 2" xfId="37517"/>
    <cellStyle name="Percent 4 13 11 2 2" xfId="37518"/>
    <cellStyle name="Percent 4 13 11 2 2 2" xfId="37519"/>
    <cellStyle name="Percent 4 13 11 2 3" xfId="37520"/>
    <cellStyle name="Percent 4 13 11 3" xfId="37521"/>
    <cellStyle name="Percent 4 13 11 3 2" xfId="37522"/>
    <cellStyle name="Percent 4 13 11 4" xfId="37523"/>
    <cellStyle name="Percent 4 13 11 5" xfId="37524"/>
    <cellStyle name="Percent 4 13 11 6" xfId="37525"/>
    <cellStyle name="Percent 4 13 11 7" xfId="37526"/>
    <cellStyle name="Percent 4 13 12" xfId="37527"/>
    <cellStyle name="Percent 4 13 12 2" xfId="37528"/>
    <cellStyle name="Percent 4 13 12 2 2" xfId="37529"/>
    <cellStyle name="Percent 4 13 12 2 2 2" xfId="37530"/>
    <cellStyle name="Percent 4 13 12 2 3" xfId="37531"/>
    <cellStyle name="Percent 4 13 12 3" xfId="37532"/>
    <cellStyle name="Percent 4 13 12 3 2" xfId="37533"/>
    <cellStyle name="Percent 4 13 12 4" xfId="37534"/>
    <cellStyle name="Percent 4 13 12 5" xfId="37535"/>
    <cellStyle name="Percent 4 13 12 6" xfId="37536"/>
    <cellStyle name="Percent 4 13 12 7" xfId="37537"/>
    <cellStyle name="Percent 4 13 13" xfId="37538"/>
    <cellStyle name="Percent 4 13 13 2" xfId="37539"/>
    <cellStyle name="Percent 4 13 13 2 2" xfId="37540"/>
    <cellStyle name="Percent 4 13 13 3" xfId="37541"/>
    <cellStyle name="Percent 4 13 14" xfId="37542"/>
    <cellStyle name="Percent 4 13 14 2" xfId="37543"/>
    <cellStyle name="Percent 4 13 15" xfId="37544"/>
    <cellStyle name="Percent 4 13 16" xfId="37545"/>
    <cellStyle name="Percent 4 13 17" xfId="37546"/>
    <cellStyle name="Percent 4 13 18" xfId="37547"/>
    <cellStyle name="Percent 4 13 2" xfId="37548"/>
    <cellStyle name="Percent 4 13 2 2" xfId="37549"/>
    <cellStyle name="Percent 4 13 2 2 2" xfId="37550"/>
    <cellStyle name="Percent 4 13 2 2 2 2" xfId="37551"/>
    <cellStyle name="Percent 4 13 2 2 3" xfId="37552"/>
    <cellStyle name="Percent 4 13 2 3" xfId="37553"/>
    <cellStyle name="Percent 4 13 2 3 2" xfId="37554"/>
    <cellStyle name="Percent 4 13 2 4" xfId="37555"/>
    <cellStyle name="Percent 4 13 2 5" xfId="37556"/>
    <cellStyle name="Percent 4 13 2 6" xfId="37557"/>
    <cellStyle name="Percent 4 13 2 7" xfId="37558"/>
    <cellStyle name="Percent 4 13 3" xfId="37559"/>
    <cellStyle name="Percent 4 13 3 2" xfId="37560"/>
    <cellStyle name="Percent 4 13 3 2 2" xfId="37561"/>
    <cellStyle name="Percent 4 13 3 2 2 2" xfId="37562"/>
    <cellStyle name="Percent 4 13 3 2 3" xfId="37563"/>
    <cellStyle name="Percent 4 13 3 3" xfId="37564"/>
    <cellStyle name="Percent 4 13 3 3 2" xfId="37565"/>
    <cellStyle name="Percent 4 13 3 4" xfId="37566"/>
    <cellStyle name="Percent 4 13 3 5" xfId="37567"/>
    <cellStyle name="Percent 4 13 3 6" xfId="37568"/>
    <cellStyle name="Percent 4 13 3 7" xfId="37569"/>
    <cellStyle name="Percent 4 13 4" xfId="37570"/>
    <cellStyle name="Percent 4 13 4 2" xfId="37571"/>
    <cellStyle name="Percent 4 13 4 2 2" xfId="37572"/>
    <cellStyle name="Percent 4 13 4 2 2 2" xfId="37573"/>
    <cellStyle name="Percent 4 13 4 2 3" xfId="37574"/>
    <cellStyle name="Percent 4 13 4 3" xfId="37575"/>
    <cellStyle name="Percent 4 13 4 3 2" xfId="37576"/>
    <cellStyle name="Percent 4 13 4 4" xfId="37577"/>
    <cellStyle name="Percent 4 13 4 5" xfId="37578"/>
    <cellStyle name="Percent 4 13 4 6" xfId="37579"/>
    <cellStyle name="Percent 4 13 4 7" xfId="37580"/>
    <cellStyle name="Percent 4 13 5" xfId="37581"/>
    <cellStyle name="Percent 4 13 5 2" xfId="37582"/>
    <cellStyle name="Percent 4 13 5 2 2" xfId="37583"/>
    <cellStyle name="Percent 4 13 5 2 2 2" xfId="37584"/>
    <cellStyle name="Percent 4 13 5 2 3" xfId="37585"/>
    <cellStyle name="Percent 4 13 5 3" xfId="37586"/>
    <cellStyle name="Percent 4 13 5 3 2" xfId="37587"/>
    <cellStyle name="Percent 4 13 5 4" xfId="37588"/>
    <cellStyle name="Percent 4 13 5 5" xfId="37589"/>
    <cellStyle name="Percent 4 13 5 6" xfId="37590"/>
    <cellStyle name="Percent 4 13 5 7" xfId="37591"/>
    <cellStyle name="Percent 4 13 6" xfId="37592"/>
    <cellStyle name="Percent 4 13 6 2" xfId="37593"/>
    <cellStyle name="Percent 4 13 6 2 2" xfId="37594"/>
    <cellStyle name="Percent 4 13 6 2 2 2" xfId="37595"/>
    <cellStyle name="Percent 4 13 6 2 3" xfId="37596"/>
    <cellStyle name="Percent 4 13 6 3" xfId="37597"/>
    <cellStyle name="Percent 4 13 6 3 2" xfId="37598"/>
    <cellStyle name="Percent 4 13 6 4" xfId="37599"/>
    <cellStyle name="Percent 4 13 6 5" xfId="37600"/>
    <cellStyle name="Percent 4 13 6 6" xfId="37601"/>
    <cellStyle name="Percent 4 13 6 7" xfId="37602"/>
    <cellStyle name="Percent 4 13 7" xfId="37603"/>
    <cellStyle name="Percent 4 13 7 2" xfId="37604"/>
    <cellStyle name="Percent 4 13 7 2 2" xfId="37605"/>
    <cellStyle name="Percent 4 13 7 2 2 2" xfId="37606"/>
    <cellStyle name="Percent 4 13 7 2 3" xfId="37607"/>
    <cellStyle name="Percent 4 13 7 3" xfId="37608"/>
    <cellStyle name="Percent 4 13 7 3 2" xfId="37609"/>
    <cellStyle name="Percent 4 13 7 4" xfId="37610"/>
    <cellStyle name="Percent 4 13 7 5" xfId="37611"/>
    <cellStyle name="Percent 4 13 7 6" xfId="37612"/>
    <cellStyle name="Percent 4 13 7 7" xfId="37613"/>
    <cellStyle name="Percent 4 13 8" xfId="37614"/>
    <cellStyle name="Percent 4 13 8 2" xfId="37615"/>
    <cellStyle name="Percent 4 13 8 2 2" xfId="37616"/>
    <cellStyle name="Percent 4 13 8 2 2 2" xfId="37617"/>
    <cellStyle name="Percent 4 13 8 2 3" xfId="37618"/>
    <cellStyle name="Percent 4 13 8 3" xfId="37619"/>
    <cellStyle name="Percent 4 13 8 3 2" xfId="37620"/>
    <cellStyle name="Percent 4 13 8 4" xfId="37621"/>
    <cellStyle name="Percent 4 13 8 5" xfId="37622"/>
    <cellStyle name="Percent 4 13 8 6" xfId="37623"/>
    <cellStyle name="Percent 4 13 8 7" xfId="37624"/>
    <cellStyle name="Percent 4 13 9" xfId="37625"/>
    <cellStyle name="Percent 4 13 9 2" xfId="37626"/>
    <cellStyle name="Percent 4 13 9 2 2" xfId="37627"/>
    <cellStyle name="Percent 4 13 9 2 2 2" xfId="37628"/>
    <cellStyle name="Percent 4 13 9 2 3" xfId="37629"/>
    <cellStyle name="Percent 4 13 9 3" xfId="37630"/>
    <cellStyle name="Percent 4 13 9 3 2" xfId="37631"/>
    <cellStyle name="Percent 4 13 9 4" xfId="37632"/>
    <cellStyle name="Percent 4 13 9 5" xfId="37633"/>
    <cellStyle name="Percent 4 13 9 6" xfId="37634"/>
    <cellStyle name="Percent 4 13 9 7" xfId="37635"/>
    <cellStyle name="Percent 4 14" xfId="37636"/>
    <cellStyle name="Percent 4 14 10" xfId="37637"/>
    <cellStyle name="Percent 4 14 10 2" xfId="37638"/>
    <cellStyle name="Percent 4 14 10 2 2" xfId="37639"/>
    <cellStyle name="Percent 4 14 10 2 2 2" xfId="37640"/>
    <cellStyle name="Percent 4 14 10 2 3" xfId="37641"/>
    <cellStyle name="Percent 4 14 10 3" xfId="37642"/>
    <cellStyle name="Percent 4 14 10 3 2" xfId="37643"/>
    <cellStyle name="Percent 4 14 10 4" xfId="37644"/>
    <cellStyle name="Percent 4 14 10 5" xfId="37645"/>
    <cellStyle name="Percent 4 14 10 6" xfId="37646"/>
    <cellStyle name="Percent 4 14 10 7" xfId="37647"/>
    <cellStyle name="Percent 4 14 11" xfId="37648"/>
    <cellStyle name="Percent 4 14 11 2" xfId="37649"/>
    <cellStyle name="Percent 4 14 11 2 2" xfId="37650"/>
    <cellStyle name="Percent 4 14 11 2 2 2" xfId="37651"/>
    <cellStyle name="Percent 4 14 11 2 3" xfId="37652"/>
    <cellStyle name="Percent 4 14 11 3" xfId="37653"/>
    <cellStyle name="Percent 4 14 11 3 2" xfId="37654"/>
    <cellStyle name="Percent 4 14 11 4" xfId="37655"/>
    <cellStyle name="Percent 4 14 11 5" xfId="37656"/>
    <cellStyle name="Percent 4 14 11 6" xfId="37657"/>
    <cellStyle name="Percent 4 14 11 7" xfId="37658"/>
    <cellStyle name="Percent 4 14 12" xfId="37659"/>
    <cellStyle name="Percent 4 14 12 2" xfId="37660"/>
    <cellStyle name="Percent 4 14 12 2 2" xfId="37661"/>
    <cellStyle name="Percent 4 14 12 2 2 2" xfId="37662"/>
    <cellStyle name="Percent 4 14 12 2 3" xfId="37663"/>
    <cellStyle name="Percent 4 14 12 3" xfId="37664"/>
    <cellStyle name="Percent 4 14 12 3 2" xfId="37665"/>
    <cellStyle name="Percent 4 14 12 4" xfId="37666"/>
    <cellStyle name="Percent 4 14 12 5" xfId="37667"/>
    <cellStyle name="Percent 4 14 12 6" xfId="37668"/>
    <cellStyle name="Percent 4 14 12 7" xfId="37669"/>
    <cellStyle name="Percent 4 14 13" xfId="37670"/>
    <cellStyle name="Percent 4 14 13 2" xfId="37671"/>
    <cellStyle name="Percent 4 14 13 2 2" xfId="37672"/>
    <cellStyle name="Percent 4 14 13 3" xfId="37673"/>
    <cellStyle name="Percent 4 14 14" xfId="37674"/>
    <cellStyle name="Percent 4 14 14 2" xfId="37675"/>
    <cellStyle name="Percent 4 14 15" xfId="37676"/>
    <cellStyle name="Percent 4 14 16" xfId="37677"/>
    <cellStyle name="Percent 4 14 17" xfId="37678"/>
    <cellStyle name="Percent 4 14 18" xfId="37679"/>
    <cellStyle name="Percent 4 14 2" xfId="37680"/>
    <cellStyle name="Percent 4 14 2 2" xfId="37681"/>
    <cellStyle name="Percent 4 14 2 2 2" xfId="37682"/>
    <cellStyle name="Percent 4 14 2 2 2 2" xfId="37683"/>
    <cellStyle name="Percent 4 14 2 2 3" xfId="37684"/>
    <cellStyle name="Percent 4 14 2 3" xfId="37685"/>
    <cellStyle name="Percent 4 14 2 3 2" xfId="37686"/>
    <cellStyle name="Percent 4 14 2 4" xfId="37687"/>
    <cellStyle name="Percent 4 14 2 5" xfId="37688"/>
    <cellStyle name="Percent 4 14 2 6" xfId="37689"/>
    <cellStyle name="Percent 4 14 2 7" xfId="37690"/>
    <cellStyle name="Percent 4 14 3" xfId="37691"/>
    <cellStyle name="Percent 4 14 3 2" xfId="37692"/>
    <cellStyle name="Percent 4 14 3 2 2" xfId="37693"/>
    <cellStyle name="Percent 4 14 3 2 2 2" xfId="37694"/>
    <cellStyle name="Percent 4 14 3 2 3" xfId="37695"/>
    <cellStyle name="Percent 4 14 3 3" xfId="37696"/>
    <cellStyle name="Percent 4 14 3 3 2" xfId="37697"/>
    <cellStyle name="Percent 4 14 3 4" xfId="37698"/>
    <cellStyle name="Percent 4 14 3 5" xfId="37699"/>
    <cellStyle name="Percent 4 14 3 6" xfId="37700"/>
    <cellStyle name="Percent 4 14 3 7" xfId="37701"/>
    <cellStyle name="Percent 4 14 4" xfId="37702"/>
    <cellStyle name="Percent 4 14 4 2" xfId="37703"/>
    <cellStyle name="Percent 4 14 4 2 2" xfId="37704"/>
    <cellStyle name="Percent 4 14 4 2 2 2" xfId="37705"/>
    <cellStyle name="Percent 4 14 4 2 3" xfId="37706"/>
    <cellStyle name="Percent 4 14 4 3" xfId="37707"/>
    <cellStyle name="Percent 4 14 4 3 2" xfId="37708"/>
    <cellStyle name="Percent 4 14 4 4" xfId="37709"/>
    <cellStyle name="Percent 4 14 4 5" xfId="37710"/>
    <cellStyle name="Percent 4 14 4 6" xfId="37711"/>
    <cellStyle name="Percent 4 14 4 7" xfId="37712"/>
    <cellStyle name="Percent 4 14 5" xfId="37713"/>
    <cellStyle name="Percent 4 14 5 2" xfId="37714"/>
    <cellStyle name="Percent 4 14 5 2 2" xfId="37715"/>
    <cellStyle name="Percent 4 14 5 2 2 2" xfId="37716"/>
    <cellStyle name="Percent 4 14 5 2 3" xfId="37717"/>
    <cellStyle name="Percent 4 14 5 3" xfId="37718"/>
    <cellStyle name="Percent 4 14 5 3 2" xfId="37719"/>
    <cellStyle name="Percent 4 14 5 4" xfId="37720"/>
    <cellStyle name="Percent 4 14 5 5" xfId="37721"/>
    <cellStyle name="Percent 4 14 5 6" xfId="37722"/>
    <cellStyle name="Percent 4 14 5 7" xfId="37723"/>
    <cellStyle name="Percent 4 14 6" xfId="37724"/>
    <cellStyle name="Percent 4 14 6 2" xfId="37725"/>
    <cellStyle name="Percent 4 14 6 2 2" xfId="37726"/>
    <cellStyle name="Percent 4 14 6 2 2 2" xfId="37727"/>
    <cellStyle name="Percent 4 14 6 2 3" xfId="37728"/>
    <cellStyle name="Percent 4 14 6 3" xfId="37729"/>
    <cellStyle name="Percent 4 14 6 3 2" xfId="37730"/>
    <cellStyle name="Percent 4 14 6 4" xfId="37731"/>
    <cellStyle name="Percent 4 14 6 5" xfId="37732"/>
    <cellStyle name="Percent 4 14 6 6" xfId="37733"/>
    <cellStyle name="Percent 4 14 6 7" xfId="37734"/>
    <cellStyle name="Percent 4 14 7" xfId="37735"/>
    <cellStyle name="Percent 4 14 7 2" xfId="37736"/>
    <cellStyle name="Percent 4 14 7 2 2" xfId="37737"/>
    <cellStyle name="Percent 4 14 7 2 2 2" xfId="37738"/>
    <cellStyle name="Percent 4 14 7 2 3" xfId="37739"/>
    <cellStyle name="Percent 4 14 7 3" xfId="37740"/>
    <cellStyle name="Percent 4 14 7 3 2" xfId="37741"/>
    <cellStyle name="Percent 4 14 7 4" xfId="37742"/>
    <cellStyle name="Percent 4 14 7 5" xfId="37743"/>
    <cellStyle name="Percent 4 14 7 6" xfId="37744"/>
    <cellStyle name="Percent 4 14 7 7" xfId="37745"/>
    <cellStyle name="Percent 4 14 8" xfId="37746"/>
    <cellStyle name="Percent 4 14 8 2" xfId="37747"/>
    <cellStyle name="Percent 4 14 8 2 2" xfId="37748"/>
    <cellStyle name="Percent 4 14 8 2 2 2" xfId="37749"/>
    <cellStyle name="Percent 4 14 8 2 3" xfId="37750"/>
    <cellStyle name="Percent 4 14 8 3" xfId="37751"/>
    <cellStyle name="Percent 4 14 8 3 2" xfId="37752"/>
    <cellStyle name="Percent 4 14 8 4" xfId="37753"/>
    <cellStyle name="Percent 4 14 8 5" xfId="37754"/>
    <cellStyle name="Percent 4 14 8 6" xfId="37755"/>
    <cellStyle name="Percent 4 14 8 7" xfId="37756"/>
    <cellStyle name="Percent 4 14 9" xfId="37757"/>
    <cellStyle name="Percent 4 14 9 2" xfId="37758"/>
    <cellStyle name="Percent 4 14 9 2 2" xfId="37759"/>
    <cellStyle name="Percent 4 14 9 2 2 2" xfId="37760"/>
    <cellStyle name="Percent 4 14 9 2 3" xfId="37761"/>
    <cellStyle name="Percent 4 14 9 3" xfId="37762"/>
    <cellStyle name="Percent 4 14 9 3 2" xfId="37763"/>
    <cellStyle name="Percent 4 14 9 4" xfId="37764"/>
    <cellStyle name="Percent 4 14 9 5" xfId="37765"/>
    <cellStyle name="Percent 4 14 9 6" xfId="37766"/>
    <cellStyle name="Percent 4 14 9 7" xfId="37767"/>
    <cellStyle name="Percent 4 15" xfId="37768"/>
    <cellStyle name="Percent 4 15 10" xfId="37769"/>
    <cellStyle name="Percent 4 15 10 2" xfId="37770"/>
    <cellStyle name="Percent 4 15 11" xfId="37771"/>
    <cellStyle name="Percent 4 15 11 2" xfId="37772"/>
    <cellStyle name="Percent 4 15 12" xfId="37773"/>
    <cellStyle name="Percent 4 15 12 2" xfId="37774"/>
    <cellStyle name="Percent 4 15 13" xfId="37775"/>
    <cellStyle name="Percent 4 15 2" xfId="37776"/>
    <cellStyle name="Percent 4 15 2 2" xfId="37777"/>
    <cellStyle name="Percent 4 15 2 2 2" xfId="37778"/>
    <cellStyle name="Percent 4 15 2 2 3" xfId="37779"/>
    <cellStyle name="Percent 4 15 2 3" xfId="37780"/>
    <cellStyle name="Percent 4 15 2 3 2" xfId="37781"/>
    <cellStyle name="Percent 4 15 2 3 2 2" xfId="37782"/>
    <cellStyle name="Percent 4 15 2 3 3" xfId="37783"/>
    <cellStyle name="Percent 4 15 2 4" xfId="37784"/>
    <cellStyle name="Percent 4 15 2 4 2" xfId="37785"/>
    <cellStyle name="Percent 4 15 2 5" xfId="37786"/>
    <cellStyle name="Percent 4 15 2 6" xfId="37787"/>
    <cellStyle name="Percent 4 15 2 7" xfId="37788"/>
    <cellStyle name="Percent 4 15 2 8" xfId="37789"/>
    <cellStyle name="Percent 4 15 3" xfId="37790"/>
    <cellStyle name="Percent 4 15 3 2" xfId="37791"/>
    <cellStyle name="Percent 4 15 4" xfId="37792"/>
    <cellStyle name="Percent 4 15 4 2" xfId="37793"/>
    <cellStyle name="Percent 4 15 5" xfId="37794"/>
    <cellStyle name="Percent 4 15 5 2" xfId="37795"/>
    <cellStyle name="Percent 4 15 6" xfId="37796"/>
    <cellStyle name="Percent 4 15 6 2" xfId="37797"/>
    <cellStyle name="Percent 4 15 7" xfId="37798"/>
    <cellStyle name="Percent 4 15 7 2" xfId="37799"/>
    <cellStyle name="Percent 4 15 8" xfId="37800"/>
    <cellStyle name="Percent 4 15 8 2" xfId="37801"/>
    <cellStyle name="Percent 4 15 9" xfId="37802"/>
    <cellStyle name="Percent 4 15 9 2" xfId="37803"/>
    <cellStyle name="Percent 4 16" xfId="37804"/>
    <cellStyle name="Percent 4 16 2" xfId="37805"/>
    <cellStyle name="Percent 4 16 2 2" xfId="37806"/>
    <cellStyle name="Percent 4 16 2 2 2" xfId="37807"/>
    <cellStyle name="Percent 4 16 2 3" xfId="37808"/>
    <cellStyle name="Percent 4 16 3" xfId="37809"/>
    <cellStyle name="Percent 4 16 3 2" xfId="37810"/>
    <cellStyle name="Percent 4 16 4" xfId="37811"/>
    <cellStyle name="Percent 4 16 5" xfId="37812"/>
    <cellStyle name="Percent 4 16 6" xfId="37813"/>
    <cellStyle name="Percent 4 16 7" xfId="37814"/>
    <cellStyle name="Percent 4 17" xfId="37815"/>
    <cellStyle name="Percent 4 17 2" xfId="37816"/>
    <cellStyle name="Percent 4 17 2 2" xfId="37817"/>
    <cellStyle name="Percent 4 17 2 2 2" xfId="37818"/>
    <cellStyle name="Percent 4 17 2 3" xfId="37819"/>
    <cellStyle name="Percent 4 17 3" xfId="37820"/>
    <cellStyle name="Percent 4 17 3 2" xfId="37821"/>
    <cellStyle name="Percent 4 17 4" xfId="37822"/>
    <cellStyle name="Percent 4 17 5" xfId="37823"/>
    <cellStyle name="Percent 4 17 6" xfId="37824"/>
    <cellStyle name="Percent 4 17 7" xfId="37825"/>
    <cellStyle name="Percent 4 18" xfId="37826"/>
    <cellStyle name="Percent 4 18 2" xfId="37827"/>
    <cellStyle name="Percent 4 18 2 2" xfId="37828"/>
    <cellStyle name="Percent 4 18 2 2 2" xfId="37829"/>
    <cellStyle name="Percent 4 18 2 3" xfId="37830"/>
    <cellStyle name="Percent 4 18 3" xfId="37831"/>
    <cellStyle name="Percent 4 18 3 2" xfId="37832"/>
    <cellStyle name="Percent 4 18 4" xfId="37833"/>
    <cellStyle name="Percent 4 18 5" xfId="37834"/>
    <cellStyle name="Percent 4 18 6" xfId="37835"/>
    <cellStyle name="Percent 4 18 7" xfId="37836"/>
    <cellStyle name="Percent 4 19" xfId="37837"/>
    <cellStyle name="Percent 4 19 2" xfId="37838"/>
    <cellStyle name="Percent 4 19 2 2" xfId="37839"/>
    <cellStyle name="Percent 4 19 2 2 2" xfId="37840"/>
    <cellStyle name="Percent 4 19 2 3" xfId="37841"/>
    <cellStyle name="Percent 4 19 3" xfId="37842"/>
    <cellStyle name="Percent 4 19 3 2" xfId="37843"/>
    <cellStyle name="Percent 4 19 4" xfId="37844"/>
    <cellStyle name="Percent 4 19 5" xfId="37845"/>
    <cellStyle name="Percent 4 19 6" xfId="37846"/>
    <cellStyle name="Percent 4 19 7" xfId="37847"/>
    <cellStyle name="Percent 4 2" xfId="37848"/>
    <cellStyle name="Percent 4 2 10" xfId="37849"/>
    <cellStyle name="Percent 4 2 10 10" xfId="37850"/>
    <cellStyle name="Percent 4 2 10 10 2" xfId="37851"/>
    <cellStyle name="Percent 4 2 10 10 2 2" xfId="37852"/>
    <cellStyle name="Percent 4 2 10 10 2 2 2" xfId="37853"/>
    <cellStyle name="Percent 4 2 10 10 2 3" xfId="37854"/>
    <cellStyle name="Percent 4 2 10 10 3" xfId="37855"/>
    <cellStyle name="Percent 4 2 10 10 3 2" xfId="37856"/>
    <cellStyle name="Percent 4 2 10 10 4" xfId="37857"/>
    <cellStyle name="Percent 4 2 10 10 5" xfId="37858"/>
    <cellStyle name="Percent 4 2 10 10 6" xfId="37859"/>
    <cellStyle name="Percent 4 2 10 10 7" xfId="37860"/>
    <cellStyle name="Percent 4 2 10 11" xfId="37861"/>
    <cellStyle name="Percent 4 2 10 11 2" xfId="37862"/>
    <cellStyle name="Percent 4 2 10 11 2 2" xfId="37863"/>
    <cellStyle name="Percent 4 2 10 11 2 2 2" xfId="37864"/>
    <cellStyle name="Percent 4 2 10 11 2 3" xfId="37865"/>
    <cellStyle name="Percent 4 2 10 11 3" xfId="37866"/>
    <cellStyle name="Percent 4 2 10 11 3 2" xfId="37867"/>
    <cellStyle name="Percent 4 2 10 11 4" xfId="37868"/>
    <cellStyle name="Percent 4 2 10 11 5" xfId="37869"/>
    <cellStyle name="Percent 4 2 10 11 6" xfId="37870"/>
    <cellStyle name="Percent 4 2 10 11 7" xfId="37871"/>
    <cellStyle name="Percent 4 2 10 12" xfId="37872"/>
    <cellStyle name="Percent 4 2 10 12 2" xfId="37873"/>
    <cellStyle name="Percent 4 2 10 12 2 2" xfId="37874"/>
    <cellStyle name="Percent 4 2 10 12 2 2 2" xfId="37875"/>
    <cellStyle name="Percent 4 2 10 12 2 3" xfId="37876"/>
    <cellStyle name="Percent 4 2 10 12 3" xfId="37877"/>
    <cellStyle name="Percent 4 2 10 12 3 2" xfId="37878"/>
    <cellStyle name="Percent 4 2 10 12 4" xfId="37879"/>
    <cellStyle name="Percent 4 2 10 12 5" xfId="37880"/>
    <cellStyle name="Percent 4 2 10 12 6" xfId="37881"/>
    <cellStyle name="Percent 4 2 10 12 7" xfId="37882"/>
    <cellStyle name="Percent 4 2 10 13" xfId="37883"/>
    <cellStyle name="Percent 4 2 10 13 2" xfId="37884"/>
    <cellStyle name="Percent 4 2 10 13 2 2" xfId="37885"/>
    <cellStyle name="Percent 4 2 10 13 3" xfId="37886"/>
    <cellStyle name="Percent 4 2 10 14" xfId="37887"/>
    <cellStyle name="Percent 4 2 10 14 2" xfId="37888"/>
    <cellStyle name="Percent 4 2 10 15" xfId="37889"/>
    <cellStyle name="Percent 4 2 10 16" xfId="37890"/>
    <cellStyle name="Percent 4 2 10 17" xfId="37891"/>
    <cellStyle name="Percent 4 2 10 18" xfId="37892"/>
    <cellStyle name="Percent 4 2 10 2" xfId="37893"/>
    <cellStyle name="Percent 4 2 10 2 2" xfId="37894"/>
    <cellStyle name="Percent 4 2 10 2 2 2" xfId="37895"/>
    <cellStyle name="Percent 4 2 10 2 2 2 2" xfId="37896"/>
    <cellStyle name="Percent 4 2 10 2 2 3" xfId="37897"/>
    <cellStyle name="Percent 4 2 10 2 3" xfId="37898"/>
    <cellStyle name="Percent 4 2 10 2 3 2" xfId="37899"/>
    <cellStyle name="Percent 4 2 10 2 4" xfId="37900"/>
    <cellStyle name="Percent 4 2 10 2 5" xfId="37901"/>
    <cellStyle name="Percent 4 2 10 2 6" xfId="37902"/>
    <cellStyle name="Percent 4 2 10 2 7" xfId="37903"/>
    <cellStyle name="Percent 4 2 10 3" xfId="37904"/>
    <cellStyle name="Percent 4 2 10 3 2" xfId="37905"/>
    <cellStyle name="Percent 4 2 10 3 2 2" xfId="37906"/>
    <cellStyle name="Percent 4 2 10 3 2 2 2" xfId="37907"/>
    <cellStyle name="Percent 4 2 10 3 2 3" xfId="37908"/>
    <cellStyle name="Percent 4 2 10 3 3" xfId="37909"/>
    <cellStyle name="Percent 4 2 10 3 3 2" xfId="37910"/>
    <cellStyle name="Percent 4 2 10 3 4" xfId="37911"/>
    <cellStyle name="Percent 4 2 10 3 5" xfId="37912"/>
    <cellStyle name="Percent 4 2 10 3 6" xfId="37913"/>
    <cellStyle name="Percent 4 2 10 3 7" xfId="37914"/>
    <cellStyle name="Percent 4 2 10 4" xfId="37915"/>
    <cellStyle name="Percent 4 2 10 4 2" xfId="37916"/>
    <cellStyle name="Percent 4 2 10 4 2 2" xfId="37917"/>
    <cellStyle name="Percent 4 2 10 4 2 2 2" xfId="37918"/>
    <cellStyle name="Percent 4 2 10 4 2 3" xfId="37919"/>
    <cellStyle name="Percent 4 2 10 4 3" xfId="37920"/>
    <cellStyle name="Percent 4 2 10 4 3 2" xfId="37921"/>
    <cellStyle name="Percent 4 2 10 4 4" xfId="37922"/>
    <cellStyle name="Percent 4 2 10 4 5" xfId="37923"/>
    <cellStyle name="Percent 4 2 10 4 6" xfId="37924"/>
    <cellStyle name="Percent 4 2 10 4 7" xfId="37925"/>
    <cellStyle name="Percent 4 2 10 5" xfId="37926"/>
    <cellStyle name="Percent 4 2 10 5 2" xfId="37927"/>
    <cellStyle name="Percent 4 2 10 5 2 2" xfId="37928"/>
    <cellStyle name="Percent 4 2 10 5 2 2 2" xfId="37929"/>
    <cellStyle name="Percent 4 2 10 5 2 3" xfId="37930"/>
    <cellStyle name="Percent 4 2 10 5 3" xfId="37931"/>
    <cellStyle name="Percent 4 2 10 5 3 2" xfId="37932"/>
    <cellStyle name="Percent 4 2 10 5 4" xfId="37933"/>
    <cellStyle name="Percent 4 2 10 5 5" xfId="37934"/>
    <cellStyle name="Percent 4 2 10 5 6" xfId="37935"/>
    <cellStyle name="Percent 4 2 10 5 7" xfId="37936"/>
    <cellStyle name="Percent 4 2 10 6" xfId="37937"/>
    <cellStyle name="Percent 4 2 10 6 2" xfId="37938"/>
    <cellStyle name="Percent 4 2 10 6 2 2" xfId="37939"/>
    <cellStyle name="Percent 4 2 10 6 2 2 2" xfId="37940"/>
    <cellStyle name="Percent 4 2 10 6 2 3" xfId="37941"/>
    <cellStyle name="Percent 4 2 10 6 3" xfId="37942"/>
    <cellStyle name="Percent 4 2 10 6 3 2" xfId="37943"/>
    <cellStyle name="Percent 4 2 10 6 4" xfId="37944"/>
    <cellStyle name="Percent 4 2 10 6 5" xfId="37945"/>
    <cellStyle name="Percent 4 2 10 6 6" xfId="37946"/>
    <cellStyle name="Percent 4 2 10 6 7" xfId="37947"/>
    <cellStyle name="Percent 4 2 10 7" xfId="37948"/>
    <cellStyle name="Percent 4 2 10 7 2" xfId="37949"/>
    <cellStyle name="Percent 4 2 10 7 2 2" xfId="37950"/>
    <cellStyle name="Percent 4 2 10 7 2 2 2" xfId="37951"/>
    <cellStyle name="Percent 4 2 10 7 2 3" xfId="37952"/>
    <cellStyle name="Percent 4 2 10 7 3" xfId="37953"/>
    <cellStyle name="Percent 4 2 10 7 3 2" xfId="37954"/>
    <cellStyle name="Percent 4 2 10 7 4" xfId="37955"/>
    <cellStyle name="Percent 4 2 10 7 5" xfId="37956"/>
    <cellStyle name="Percent 4 2 10 7 6" xfId="37957"/>
    <cellStyle name="Percent 4 2 10 7 7" xfId="37958"/>
    <cellStyle name="Percent 4 2 10 8" xfId="37959"/>
    <cellStyle name="Percent 4 2 10 8 2" xfId="37960"/>
    <cellStyle name="Percent 4 2 10 8 2 2" xfId="37961"/>
    <cellStyle name="Percent 4 2 10 8 2 2 2" xfId="37962"/>
    <cellStyle name="Percent 4 2 10 8 2 3" xfId="37963"/>
    <cellStyle name="Percent 4 2 10 8 3" xfId="37964"/>
    <cellStyle name="Percent 4 2 10 8 3 2" xfId="37965"/>
    <cellStyle name="Percent 4 2 10 8 4" xfId="37966"/>
    <cellStyle name="Percent 4 2 10 8 5" xfId="37967"/>
    <cellStyle name="Percent 4 2 10 8 6" xfId="37968"/>
    <cellStyle name="Percent 4 2 10 8 7" xfId="37969"/>
    <cellStyle name="Percent 4 2 10 9" xfId="37970"/>
    <cellStyle name="Percent 4 2 10 9 2" xfId="37971"/>
    <cellStyle name="Percent 4 2 10 9 2 2" xfId="37972"/>
    <cellStyle name="Percent 4 2 10 9 2 2 2" xfId="37973"/>
    <cellStyle name="Percent 4 2 10 9 2 3" xfId="37974"/>
    <cellStyle name="Percent 4 2 10 9 3" xfId="37975"/>
    <cellStyle name="Percent 4 2 10 9 3 2" xfId="37976"/>
    <cellStyle name="Percent 4 2 10 9 4" xfId="37977"/>
    <cellStyle name="Percent 4 2 10 9 5" xfId="37978"/>
    <cellStyle name="Percent 4 2 10 9 6" xfId="37979"/>
    <cellStyle name="Percent 4 2 10 9 7" xfId="37980"/>
    <cellStyle name="Percent 4 2 100" xfId="37981"/>
    <cellStyle name="Percent 4 2 100 2" xfId="37982"/>
    <cellStyle name="Percent 4 2 100 2 2" xfId="37983"/>
    <cellStyle name="Percent 4 2 100 3" xfId="37984"/>
    <cellStyle name="Percent 4 2 101" xfId="37985"/>
    <cellStyle name="Percent 4 2 101 2" xfId="37986"/>
    <cellStyle name="Percent 4 2 102" xfId="37987"/>
    <cellStyle name="Percent 4 2 103" xfId="37988"/>
    <cellStyle name="Percent 4 2 104" xfId="37989"/>
    <cellStyle name="Percent 4 2 105" xfId="37990"/>
    <cellStyle name="Percent 4 2 11" xfId="37991"/>
    <cellStyle name="Percent 4 2 11 10" xfId="37992"/>
    <cellStyle name="Percent 4 2 11 11" xfId="37993"/>
    <cellStyle name="Percent 4 2 11 12" xfId="37994"/>
    <cellStyle name="Percent 4 2 11 2" xfId="37995"/>
    <cellStyle name="Percent 4 2 11 2 2" xfId="37996"/>
    <cellStyle name="Percent 4 2 11 2 3" xfId="37997"/>
    <cellStyle name="Percent 4 2 11 2 3 2" xfId="37998"/>
    <cellStyle name="Percent 4 2 11 2 3 2 2" xfId="37999"/>
    <cellStyle name="Percent 4 2 11 2 3 3" xfId="38000"/>
    <cellStyle name="Percent 4 2 11 2 4" xfId="38001"/>
    <cellStyle name="Percent 4 2 11 2 4 2" xfId="38002"/>
    <cellStyle name="Percent 4 2 11 2 5" xfId="38003"/>
    <cellStyle name="Percent 4 2 11 2 6" xfId="38004"/>
    <cellStyle name="Percent 4 2 11 2 7" xfId="38005"/>
    <cellStyle name="Percent 4 2 11 2 8" xfId="38006"/>
    <cellStyle name="Percent 4 2 11 3" xfId="38007"/>
    <cellStyle name="Percent 4 2 11 4" xfId="38008"/>
    <cellStyle name="Percent 4 2 11 5" xfId="38009"/>
    <cellStyle name="Percent 4 2 11 6" xfId="38010"/>
    <cellStyle name="Percent 4 2 11 7" xfId="38011"/>
    <cellStyle name="Percent 4 2 11 8" xfId="38012"/>
    <cellStyle name="Percent 4 2 11 9" xfId="38013"/>
    <cellStyle name="Percent 4 2 12" xfId="38014"/>
    <cellStyle name="Percent 4 2 12 10" xfId="38015"/>
    <cellStyle name="Percent 4 2 12 10 2" xfId="38016"/>
    <cellStyle name="Percent 4 2 12 10 2 2" xfId="38017"/>
    <cellStyle name="Percent 4 2 12 10 2 2 2" xfId="38018"/>
    <cellStyle name="Percent 4 2 12 10 2 3" xfId="38019"/>
    <cellStyle name="Percent 4 2 12 10 3" xfId="38020"/>
    <cellStyle name="Percent 4 2 12 10 3 2" xfId="38021"/>
    <cellStyle name="Percent 4 2 12 10 4" xfId="38022"/>
    <cellStyle name="Percent 4 2 12 10 5" xfId="38023"/>
    <cellStyle name="Percent 4 2 12 10 6" xfId="38024"/>
    <cellStyle name="Percent 4 2 12 10 7" xfId="38025"/>
    <cellStyle name="Percent 4 2 12 11" xfId="38026"/>
    <cellStyle name="Percent 4 2 12 11 2" xfId="38027"/>
    <cellStyle name="Percent 4 2 12 11 2 2" xfId="38028"/>
    <cellStyle name="Percent 4 2 12 11 2 2 2" xfId="38029"/>
    <cellStyle name="Percent 4 2 12 11 2 3" xfId="38030"/>
    <cellStyle name="Percent 4 2 12 11 3" xfId="38031"/>
    <cellStyle name="Percent 4 2 12 11 3 2" xfId="38032"/>
    <cellStyle name="Percent 4 2 12 11 4" xfId="38033"/>
    <cellStyle name="Percent 4 2 12 11 5" xfId="38034"/>
    <cellStyle name="Percent 4 2 12 11 6" xfId="38035"/>
    <cellStyle name="Percent 4 2 12 11 7" xfId="38036"/>
    <cellStyle name="Percent 4 2 12 12" xfId="38037"/>
    <cellStyle name="Percent 4 2 12 12 2" xfId="38038"/>
    <cellStyle name="Percent 4 2 12 12 2 2" xfId="38039"/>
    <cellStyle name="Percent 4 2 12 12 2 2 2" xfId="38040"/>
    <cellStyle name="Percent 4 2 12 12 2 3" xfId="38041"/>
    <cellStyle name="Percent 4 2 12 12 3" xfId="38042"/>
    <cellStyle name="Percent 4 2 12 12 3 2" xfId="38043"/>
    <cellStyle name="Percent 4 2 12 12 4" xfId="38044"/>
    <cellStyle name="Percent 4 2 12 12 5" xfId="38045"/>
    <cellStyle name="Percent 4 2 12 12 6" xfId="38046"/>
    <cellStyle name="Percent 4 2 12 12 7" xfId="38047"/>
    <cellStyle name="Percent 4 2 12 13" xfId="38048"/>
    <cellStyle name="Percent 4 2 12 13 2" xfId="38049"/>
    <cellStyle name="Percent 4 2 12 13 2 2" xfId="38050"/>
    <cellStyle name="Percent 4 2 12 13 3" xfId="38051"/>
    <cellStyle name="Percent 4 2 12 14" xfId="38052"/>
    <cellStyle name="Percent 4 2 12 14 2" xfId="38053"/>
    <cellStyle name="Percent 4 2 12 15" xfId="38054"/>
    <cellStyle name="Percent 4 2 12 16" xfId="38055"/>
    <cellStyle name="Percent 4 2 12 17" xfId="38056"/>
    <cellStyle name="Percent 4 2 12 18" xfId="38057"/>
    <cellStyle name="Percent 4 2 12 2" xfId="38058"/>
    <cellStyle name="Percent 4 2 12 2 2" xfId="38059"/>
    <cellStyle name="Percent 4 2 12 2 2 2" xfId="38060"/>
    <cellStyle name="Percent 4 2 12 2 2 2 2" xfId="38061"/>
    <cellStyle name="Percent 4 2 12 2 2 3" xfId="38062"/>
    <cellStyle name="Percent 4 2 12 2 3" xfId="38063"/>
    <cellStyle name="Percent 4 2 12 2 3 2" xfId="38064"/>
    <cellStyle name="Percent 4 2 12 2 4" xfId="38065"/>
    <cellStyle name="Percent 4 2 12 2 5" xfId="38066"/>
    <cellStyle name="Percent 4 2 12 2 6" xfId="38067"/>
    <cellStyle name="Percent 4 2 12 2 7" xfId="38068"/>
    <cellStyle name="Percent 4 2 12 3" xfId="38069"/>
    <cellStyle name="Percent 4 2 12 3 2" xfId="38070"/>
    <cellStyle name="Percent 4 2 12 3 2 2" xfId="38071"/>
    <cellStyle name="Percent 4 2 12 3 2 2 2" xfId="38072"/>
    <cellStyle name="Percent 4 2 12 3 2 3" xfId="38073"/>
    <cellStyle name="Percent 4 2 12 3 3" xfId="38074"/>
    <cellStyle name="Percent 4 2 12 3 3 2" xfId="38075"/>
    <cellStyle name="Percent 4 2 12 3 4" xfId="38076"/>
    <cellStyle name="Percent 4 2 12 3 5" xfId="38077"/>
    <cellStyle name="Percent 4 2 12 3 6" xfId="38078"/>
    <cellStyle name="Percent 4 2 12 3 7" xfId="38079"/>
    <cellStyle name="Percent 4 2 12 4" xfId="38080"/>
    <cellStyle name="Percent 4 2 12 4 2" xfId="38081"/>
    <cellStyle name="Percent 4 2 12 4 2 2" xfId="38082"/>
    <cellStyle name="Percent 4 2 12 4 2 2 2" xfId="38083"/>
    <cellStyle name="Percent 4 2 12 4 2 3" xfId="38084"/>
    <cellStyle name="Percent 4 2 12 4 3" xfId="38085"/>
    <cellStyle name="Percent 4 2 12 4 3 2" xfId="38086"/>
    <cellStyle name="Percent 4 2 12 4 4" xfId="38087"/>
    <cellStyle name="Percent 4 2 12 4 5" xfId="38088"/>
    <cellStyle name="Percent 4 2 12 4 6" xfId="38089"/>
    <cellStyle name="Percent 4 2 12 4 7" xfId="38090"/>
    <cellStyle name="Percent 4 2 12 5" xfId="38091"/>
    <cellStyle name="Percent 4 2 12 5 2" xfId="38092"/>
    <cellStyle name="Percent 4 2 12 5 2 2" xfId="38093"/>
    <cellStyle name="Percent 4 2 12 5 2 2 2" xfId="38094"/>
    <cellStyle name="Percent 4 2 12 5 2 3" xfId="38095"/>
    <cellStyle name="Percent 4 2 12 5 3" xfId="38096"/>
    <cellStyle name="Percent 4 2 12 5 3 2" xfId="38097"/>
    <cellStyle name="Percent 4 2 12 5 4" xfId="38098"/>
    <cellStyle name="Percent 4 2 12 5 5" xfId="38099"/>
    <cellStyle name="Percent 4 2 12 5 6" xfId="38100"/>
    <cellStyle name="Percent 4 2 12 5 7" xfId="38101"/>
    <cellStyle name="Percent 4 2 12 6" xfId="38102"/>
    <cellStyle name="Percent 4 2 12 6 2" xfId="38103"/>
    <cellStyle name="Percent 4 2 12 6 2 2" xfId="38104"/>
    <cellStyle name="Percent 4 2 12 6 2 2 2" xfId="38105"/>
    <cellStyle name="Percent 4 2 12 6 2 3" xfId="38106"/>
    <cellStyle name="Percent 4 2 12 6 3" xfId="38107"/>
    <cellStyle name="Percent 4 2 12 6 3 2" xfId="38108"/>
    <cellStyle name="Percent 4 2 12 6 4" xfId="38109"/>
    <cellStyle name="Percent 4 2 12 6 5" xfId="38110"/>
    <cellStyle name="Percent 4 2 12 6 6" xfId="38111"/>
    <cellStyle name="Percent 4 2 12 6 7" xfId="38112"/>
    <cellStyle name="Percent 4 2 12 7" xfId="38113"/>
    <cellStyle name="Percent 4 2 12 7 2" xfId="38114"/>
    <cellStyle name="Percent 4 2 12 7 2 2" xfId="38115"/>
    <cellStyle name="Percent 4 2 12 7 2 2 2" xfId="38116"/>
    <cellStyle name="Percent 4 2 12 7 2 3" xfId="38117"/>
    <cellStyle name="Percent 4 2 12 7 3" xfId="38118"/>
    <cellStyle name="Percent 4 2 12 7 3 2" xfId="38119"/>
    <cellStyle name="Percent 4 2 12 7 4" xfId="38120"/>
    <cellStyle name="Percent 4 2 12 7 5" xfId="38121"/>
    <cellStyle name="Percent 4 2 12 7 6" xfId="38122"/>
    <cellStyle name="Percent 4 2 12 7 7" xfId="38123"/>
    <cellStyle name="Percent 4 2 12 8" xfId="38124"/>
    <cellStyle name="Percent 4 2 12 8 2" xfId="38125"/>
    <cellStyle name="Percent 4 2 12 8 2 2" xfId="38126"/>
    <cellStyle name="Percent 4 2 12 8 2 2 2" xfId="38127"/>
    <cellStyle name="Percent 4 2 12 8 2 3" xfId="38128"/>
    <cellStyle name="Percent 4 2 12 8 3" xfId="38129"/>
    <cellStyle name="Percent 4 2 12 8 3 2" xfId="38130"/>
    <cellStyle name="Percent 4 2 12 8 4" xfId="38131"/>
    <cellStyle name="Percent 4 2 12 8 5" xfId="38132"/>
    <cellStyle name="Percent 4 2 12 8 6" xfId="38133"/>
    <cellStyle name="Percent 4 2 12 8 7" xfId="38134"/>
    <cellStyle name="Percent 4 2 12 9" xfId="38135"/>
    <cellStyle name="Percent 4 2 12 9 2" xfId="38136"/>
    <cellStyle name="Percent 4 2 12 9 2 2" xfId="38137"/>
    <cellStyle name="Percent 4 2 12 9 2 2 2" xfId="38138"/>
    <cellStyle name="Percent 4 2 12 9 2 3" xfId="38139"/>
    <cellStyle name="Percent 4 2 12 9 3" xfId="38140"/>
    <cellStyle name="Percent 4 2 12 9 3 2" xfId="38141"/>
    <cellStyle name="Percent 4 2 12 9 4" xfId="38142"/>
    <cellStyle name="Percent 4 2 12 9 5" xfId="38143"/>
    <cellStyle name="Percent 4 2 12 9 6" xfId="38144"/>
    <cellStyle name="Percent 4 2 12 9 7" xfId="38145"/>
    <cellStyle name="Percent 4 2 13" xfId="38146"/>
    <cellStyle name="Percent 4 2 13 10" xfId="38147"/>
    <cellStyle name="Percent 4 2 13 10 2" xfId="38148"/>
    <cellStyle name="Percent 4 2 13 10 2 2" xfId="38149"/>
    <cellStyle name="Percent 4 2 13 10 2 2 2" xfId="38150"/>
    <cellStyle name="Percent 4 2 13 10 2 3" xfId="38151"/>
    <cellStyle name="Percent 4 2 13 10 3" xfId="38152"/>
    <cellStyle name="Percent 4 2 13 10 3 2" xfId="38153"/>
    <cellStyle name="Percent 4 2 13 10 4" xfId="38154"/>
    <cellStyle name="Percent 4 2 13 10 5" xfId="38155"/>
    <cellStyle name="Percent 4 2 13 10 6" xfId="38156"/>
    <cellStyle name="Percent 4 2 13 10 7" xfId="38157"/>
    <cellStyle name="Percent 4 2 13 11" xfId="38158"/>
    <cellStyle name="Percent 4 2 13 11 2" xfId="38159"/>
    <cellStyle name="Percent 4 2 13 11 2 2" xfId="38160"/>
    <cellStyle name="Percent 4 2 13 11 2 2 2" xfId="38161"/>
    <cellStyle name="Percent 4 2 13 11 2 3" xfId="38162"/>
    <cellStyle name="Percent 4 2 13 11 3" xfId="38163"/>
    <cellStyle name="Percent 4 2 13 11 3 2" xfId="38164"/>
    <cellStyle name="Percent 4 2 13 11 4" xfId="38165"/>
    <cellStyle name="Percent 4 2 13 11 5" xfId="38166"/>
    <cellStyle name="Percent 4 2 13 11 6" xfId="38167"/>
    <cellStyle name="Percent 4 2 13 11 7" xfId="38168"/>
    <cellStyle name="Percent 4 2 13 12" xfId="38169"/>
    <cellStyle name="Percent 4 2 13 12 2" xfId="38170"/>
    <cellStyle name="Percent 4 2 13 12 2 2" xfId="38171"/>
    <cellStyle name="Percent 4 2 13 12 2 2 2" xfId="38172"/>
    <cellStyle name="Percent 4 2 13 12 2 3" xfId="38173"/>
    <cellStyle name="Percent 4 2 13 12 3" xfId="38174"/>
    <cellStyle name="Percent 4 2 13 12 3 2" xfId="38175"/>
    <cellStyle name="Percent 4 2 13 12 4" xfId="38176"/>
    <cellStyle name="Percent 4 2 13 12 5" xfId="38177"/>
    <cellStyle name="Percent 4 2 13 12 6" xfId="38178"/>
    <cellStyle name="Percent 4 2 13 12 7" xfId="38179"/>
    <cellStyle name="Percent 4 2 13 13" xfId="38180"/>
    <cellStyle name="Percent 4 2 13 13 2" xfId="38181"/>
    <cellStyle name="Percent 4 2 13 13 2 2" xfId="38182"/>
    <cellStyle name="Percent 4 2 13 13 3" xfId="38183"/>
    <cellStyle name="Percent 4 2 13 14" xfId="38184"/>
    <cellStyle name="Percent 4 2 13 14 2" xfId="38185"/>
    <cellStyle name="Percent 4 2 13 15" xfId="38186"/>
    <cellStyle name="Percent 4 2 13 16" xfId="38187"/>
    <cellStyle name="Percent 4 2 13 17" xfId="38188"/>
    <cellStyle name="Percent 4 2 13 18" xfId="38189"/>
    <cellStyle name="Percent 4 2 13 2" xfId="38190"/>
    <cellStyle name="Percent 4 2 13 2 2" xfId="38191"/>
    <cellStyle name="Percent 4 2 13 2 2 2" xfId="38192"/>
    <cellStyle name="Percent 4 2 13 2 2 2 2" xfId="38193"/>
    <cellStyle name="Percent 4 2 13 2 2 3" xfId="38194"/>
    <cellStyle name="Percent 4 2 13 2 3" xfId="38195"/>
    <cellStyle name="Percent 4 2 13 2 3 2" xfId="38196"/>
    <cellStyle name="Percent 4 2 13 2 4" xfId="38197"/>
    <cellStyle name="Percent 4 2 13 2 5" xfId="38198"/>
    <cellStyle name="Percent 4 2 13 2 6" xfId="38199"/>
    <cellStyle name="Percent 4 2 13 2 7" xfId="38200"/>
    <cellStyle name="Percent 4 2 13 3" xfId="38201"/>
    <cellStyle name="Percent 4 2 13 3 2" xfId="38202"/>
    <cellStyle name="Percent 4 2 13 3 2 2" xfId="38203"/>
    <cellStyle name="Percent 4 2 13 3 2 2 2" xfId="38204"/>
    <cellStyle name="Percent 4 2 13 3 2 3" xfId="38205"/>
    <cellStyle name="Percent 4 2 13 3 3" xfId="38206"/>
    <cellStyle name="Percent 4 2 13 3 3 2" xfId="38207"/>
    <cellStyle name="Percent 4 2 13 3 4" xfId="38208"/>
    <cellStyle name="Percent 4 2 13 3 5" xfId="38209"/>
    <cellStyle name="Percent 4 2 13 3 6" xfId="38210"/>
    <cellStyle name="Percent 4 2 13 3 7" xfId="38211"/>
    <cellStyle name="Percent 4 2 13 4" xfId="38212"/>
    <cellStyle name="Percent 4 2 13 4 2" xfId="38213"/>
    <cellStyle name="Percent 4 2 13 4 2 2" xfId="38214"/>
    <cellStyle name="Percent 4 2 13 4 2 2 2" xfId="38215"/>
    <cellStyle name="Percent 4 2 13 4 2 3" xfId="38216"/>
    <cellStyle name="Percent 4 2 13 4 3" xfId="38217"/>
    <cellStyle name="Percent 4 2 13 4 3 2" xfId="38218"/>
    <cellStyle name="Percent 4 2 13 4 4" xfId="38219"/>
    <cellStyle name="Percent 4 2 13 4 5" xfId="38220"/>
    <cellStyle name="Percent 4 2 13 4 6" xfId="38221"/>
    <cellStyle name="Percent 4 2 13 4 7" xfId="38222"/>
    <cellStyle name="Percent 4 2 13 5" xfId="38223"/>
    <cellStyle name="Percent 4 2 13 5 2" xfId="38224"/>
    <cellStyle name="Percent 4 2 13 5 2 2" xfId="38225"/>
    <cellStyle name="Percent 4 2 13 5 2 2 2" xfId="38226"/>
    <cellStyle name="Percent 4 2 13 5 2 3" xfId="38227"/>
    <cellStyle name="Percent 4 2 13 5 3" xfId="38228"/>
    <cellStyle name="Percent 4 2 13 5 3 2" xfId="38229"/>
    <cellStyle name="Percent 4 2 13 5 4" xfId="38230"/>
    <cellStyle name="Percent 4 2 13 5 5" xfId="38231"/>
    <cellStyle name="Percent 4 2 13 5 6" xfId="38232"/>
    <cellStyle name="Percent 4 2 13 5 7" xfId="38233"/>
    <cellStyle name="Percent 4 2 13 6" xfId="38234"/>
    <cellStyle name="Percent 4 2 13 6 2" xfId="38235"/>
    <cellStyle name="Percent 4 2 13 6 2 2" xfId="38236"/>
    <cellStyle name="Percent 4 2 13 6 2 2 2" xfId="38237"/>
    <cellStyle name="Percent 4 2 13 6 2 3" xfId="38238"/>
    <cellStyle name="Percent 4 2 13 6 3" xfId="38239"/>
    <cellStyle name="Percent 4 2 13 6 3 2" xfId="38240"/>
    <cellStyle name="Percent 4 2 13 6 4" xfId="38241"/>
    <cellStyle name="Percent 4 2 13 6 5" xfId="38242"/>
    <cellStyle name="Percent 4 2 13 6 6" xfId="38243"/>
    <cellStyle name="Percent 4 2 13 6 7" xfId="38244"/>
    <cellStyle name="Percent 4 2 13 7" xfId="38245"/>
    <cellStyle name="Percent 4 2 13 7 2" xfId="38246"/>
    <cellStyle name="Percent 4 2 13 7 2 2" xfId="38247"/>
    <cellStyle name="Percent 4 2 13 7 2 2 2" xfId="38248"/>
    <cellStyle name="Percent 4 2 13 7 2 3" xfId="38249"/>
    <cellStyle name="Percent 4 2 13 7 3" xfId="38250"/>
    <cellStyle name="Percent 4 2 13 7 3 2" xfId="38251"/>
    <cellStyle name="Percent 4 2 13 7 4" xfId="38252"/>
    <cellStyle name="Percent 4 2 13 7 5" xfId="38253"/>
    <cellStyle name="Percent 4 2 13 7 6" xfId="38254"/>
    <cellStyle name="Percent 4 2 13 7 7" xfId="38255"/>
    <cellStyle name="Percent 4 2 13 8" xfId="38256"/>
    <cellStyle name="Percent 4 2 13 8 2" xfId="38257"/>
    <cellStyle name="Percent 4 2 13 8 2 2" xfId="38258"/>
    <cellStyle name="Percent 4 2 13 8 2 2 2" xfId="38259"/>
    <cellStyle name="Percent 4 2 13 8 2 3" xfId="38260"/>
    <cellStyle name="Percent 4 2 13 8 3" xfId="38261"/>
    <cellStyle name="Percent 4 2 13 8 3 2" xfId="38262"/>
    <cellStyle name="Percent 4 2 13 8 4" xfId="38263"/>
    <cellStyle name="Percent 4 2 13 8 5" xfId="38264"/>
    <cellStyle name="Percent 4 2 13 8 6" xfId="38265"/>
    <cellStyle name="Percent 4 2 13 8 7" xfId="38266"/>
    <cellStyle name="Percent 4 2 13 9" xfId="38267"/>
    <cellStyle name="Percent 4 2 13 9 2" xfId="38268"/>
    <cellStyle name="Percent 4 2 13 9 2 2" xfId="38269"/>
    <cellStyle name="Percent 4 2 13 9 2 2 2" xfId="38270"/>
    <cellStyle name="Percent 4 2 13 9 2 3" xfId="38271"/>
    <cellStyle name="Percent 4 2 13 9 3" xfId="38272"/>
    <cellStyle name="Percent 4 2 13 9 3 2" xfId="38273"/>
    <cellStyle name="Percent 4 2 13 9 4" xfId="38274"/>
    <cellStyle name="Percent 4 2 13 9 5" xfId="38275"/>
    <cellStyle name="Percent 4 2 13 9 6" xfId="38276"/>
    <cellStyle name="Percent 4 2 13 9 7" xfId="38277"/>
    <cellStyle name="Percent 4 2 14" xfId="38278"/>
    <cellStyle name="Percent 4 2 14 2" xfId="38279"/>
    <cellStyle name="Percent 4 2 14 2 2" xfId="38280"/>
    <cellStyle name="Percent 4 2 14 2 2 2" xfId="38281"/>
    <cellStyle name="Percent 4 2 14 2 3" xfId="38282"/>
    <cellStyle name="Percent 4 2 14 3" xfId="38283"/>
    <cellStyle name="Percent 4 2 14 3 2" xfId="38284"/>
    <cellStyle name="Percent 4 2 14 4" xfId="38285"/>
    <cellStyle name="Percent 4 2 14 5" xfId="38286"/>
    <cellStyle name="Percent 4 2 14 6" xfId="38287"/>
    <cellStyle name="Percent 4 2 14 7" xfId="38288"/>
    <cellStyle name="Percent 4 2 15" xfId="38289"/>
    <cellStyle name="Percent 4 2 15 2" xfId="38290"/>
    <cellStyle name="Percent 4 2 15 2 2" xfId="38291"/>
    <cellStyle name="Percent 4 2 15 2 2 2" xfId="38292"/>
    <cellStyle name="Percent 4 2 15 2 3" xfId="38293"/>
    <cellStyle name="Percent 4 2 15 3" xfId="38294"/>
    <cellStyle name="Percent 4 2 15 3 2" xfId="38295"/>
    <cellStyle name="Percent 4 2 15 4" xfId="38296"/>
    <cellStyle name="Percent 4 2 15 5" xfId="38297"/>
    <cellStyle name="Percent 4 2 15 6" xfId="38298"/>
    <cellStyle name="Percent 4 2 15 7" xfId="38299"/>
    <cellStyle name="Percent 4 2 16" xfId="38300"/>
    <cellStyle name="Percent 4 2 16 2" xfId="38301"/>
    <cellStyle name="Percent 4 2 16 2 2" xfId="38302"/>
    <cellStyle name="Percent 4 2 16 2 2 2" xfId="38303"/>
    <cellStyle name="Percent 4 2 16 2 3" xfId="38304"/>
    <cellStyle name="Percent 4 2 16 3" xfId="38305"/>
    <cellStyle name="Percent 4 2 16 3 2" xfId="38306"/>
    <cellStyle name="Percent 4 2 16 4" xfId="38307"/>
    <cellStyle name="Percent 4 2 16 5" xfId="38308"/>
    <cellStyle name="Percent 4 2 16 6" xfId="38309"/>
    <cellStyle name="Percent 4 2 16 7" xfId="38310"/>
    <cellStyle name="Percent 4 2 17" xfId="38311"/>
    <cellStyle name="Percent 4 2 17 2" xfId="38312"/>
    <cellStyle name="Percent 4 2 17 2 2" xfId="38313"/>
    <cellStyle name="Percent 4 2 17 2 2 2" xfId="38314"/>
    <cellStyle name="Percent 4 2 17 2 3" xfId="38315"/>
    <cellStyle name="Percent 4 2 17 3" xfId="38316"/>
    <cellStyle name="Percent 4 2 17 3 2" xfId="38317"/>
    <cellStyle name="Percent 4 2 17 4" xfId="38318"/>
    <cellStyle name="Percent 4 2 17 5" xfId="38319"/>
    <cellStyle name="Percent 4 2 17 6" xfId="38320"/>
    <cellStyle name="Percent 4 2 17 7" xfId="38321"/>
    <cellStyle name="Percent 4 2 18" xfId="38322"/>
    <cellStyle name="Percent 4 2 18 2" xfId="38323"/>
    <cellStyle name="Percent 4 2 18 2 2" xfId="38324"/>
    <cellStyle name="Percent 4 2 18 2 2 2" xfId="38325"/>
    <cellStyle name="Percent 4 2 18 2 3" xfId="38326"/>
    <cellStyle name="Percent 4 2 18 3" xfId="38327"/>
    <cellStyle name="Percent 4 2 18 3 2" xfId="38328"/>
    <cellStyle name="Percent 4 2 18 4" xfId="38329"/>
    <cellStyle name="Percent 4 2 18 5" xfId="38330"/>
    <cellStyle name="Percent 4 2 18 6" xfId="38331"/>
    <cellStyle name="Percent 4 2 18 7" xfId="38332"/>
    <cellStyle name="Percent 4 2 19" xfId="38333"/>
    <cellStyle name="Percent 4 2 19 2" xfId="38334"/>
    <cellStyle name="Percent 4 2 19 2 2" xfId="38335"/>
    <cellStyle name="Percent 4 2 19 2 2 2" xfId="38336"/>
    <cellStyle name="Percent 4 2 19 2 3" xfId="38337"/>
    <cellStyle name="Percent 4 2 19 3" xfId="38338"/>
    <cellStyle name="Percent 4 2 19 3 2" xfId="38339"/>
    <cellStyle name="Percent 4 2 19 4" xfId="38340"/>
    <cellStyle name="Percent 4 2 19 5" xfId="38341"/>
    <cellStyle name="Percent 4 2 19 6" xfId="38342"/>
    <cellStyle name="Percent 4 2 19 7" xfId="38343"/>
    <cellStyle name="Percent 4 2 2" xfId="38344"/>
    <cellStyle name="Percent 4 2 2 10" xfId="38345"/>
    <cellStyle name="Percent 4 2 2 10 10" xfId="38346"/>
    <cellStyle name="Percent 4 2 2 10 10 2" xfId="38347"/>
    <cellStyle name="Percent 4 2 2 10 10 2 2" xfId="38348"/>
    <cellStyle name="Percent 4 2 2 10 10 2 2 2" xfId="38349"/>
    <cellStyle name="Percent 4 2 2 10 10 2 3" xfId="38350"/>
    <cellStyle name="Percent 4 2 2 10 10 3" xfId="38351"/>
    <cellStyle name="Percent 4 2 2 10 10 3 2" xfId="38352"/>
    <cellStyle name="Percent 4 2 2 10 10 4" xfId="38353"/>
    <cellStyle name="Percent 4 2 2 10 10 5" xfId="38354"/>
    <cellStyle name="Percent 4 2 2 10 10 6" xfId="38355"/>
    <cellStyle name="Percent 4 2 2 10 10 7" xfId="38356"/>
    <cellStyle name="Percent 4 2 2 10 11" xfId="38357"/>
    <cellStyle name="Percent 4 2 2 10 11 2" xfId="38358"/>
    <cellStyle name="Percent 4 2 2 10 11 2 2" xfId="38359"/>
    <cellStyle name="Percent 4 2 2 10 11 2 2 2" xfId="38360"/>
    <cellStyle name="Percent 4 2 2 10 11 2 3" xfId="38361"/>
    <cellStyle name="Percent 4 2 2 10 11 3" xfId="38362"/>
    <cellStyle name="Percent 4 2 2 10 11 3 2" xfId="38363"/>
    <cellStyle name="Percent 4 2 2 10 11 4" xfId="38364"/>
    <cellStyle name="Percent 4 2 2 10 11 5" xfId="38365"/>
    <cellStyle name="Percent 4 2 2 10 11 6" xfId="38366"/>
    <cellStyle name="Percent 4 2 2 10 11 7" xfId="38367"/>
    <cellStyle name="Percent 4 2 2 10 12" xfId="38368"/>
    <cellStyle name="Percent 4 2 2 10 12 2" xfId="38369"/>
    <cellStyle name="Percent 4 2 2 10 12 2 2" xfId="38370"/>
    <cellStyle name="Percent 4 2 2 10 12 2 2 2" xfId="38371"/>
    <cellStyle name="Percent 4 2 2 10 12 2 3" xfId="38372"/>
    <cellStyle name="Percent 4 2 2 10 12 3" xfId="38373"/>
    <cellStyle name="Percent 4 2 2 10 12 3 2" xfId="38374"/>
    <cellStyle name="Percent 4 2 2 10 12 4" xfId="38375"/>
    <cellStyle name="Percent 4 2 2 10 12 5" xfId="38376"/>
    <cellStyle name="Percent 4 2 2 10 12 6" xfId="38377"/>
    <cellStyle name="Percent 4 2 2 10 12 7" xfId="38378"/>
    <cellStyle name="Percent 4 2 2 10 13" xfId="38379"/>
    <cellStyle name="Percent 4 2 2 10 13 2" xfId="38380"/>
    <cellStyle name="Percent 4 2 2 10 13 2 2" xfId="38381"/>
    <cellStyle name="Percent 4 2 2 10 13 3" xfId="38382"/>
    <cellStyle name="Percent 4 2 2 10 14" xfId="38383"/>
    <cellStyle name="Percent 4 2 2 10 14 2" xfId="38384"/>
    <cellStyle name="Percent 4 2 2 10 15" xfId="38385"/>
    <cellStyle name="Percent 4 2 2 10 16" xfId="38386"/>
    <cellStyle name="Percent 4 2 2 10 17" xfId="38387"/>
    <cellStyle name="Percent 4 2 2 10 18" xfId="38388"/>
    <cellStyle name="Percent 4 2 2 10 2" xfId="38389"/>
    <cellStyle name="Percent 4 2 2 10 2 2" xfId="38390"/>
    <cellStyle name="Percent 4 2 2 10 2 2 2" xfId="38391"/>
    <cellStyle name="Percent 4 2 2 10 2 2 2 2" xfId="38392"/>
    <cellStyle name="Percent 4 2 2 10 2 2 3" xfId="38393"/>
    <cellStyle name="Percent 4 2 2 10 2 3" xfId="38394"/>
    <cellStyle name="Percent 4 2 2 10 2 3 2" xfId="38395"/>
    <cellStyle name="Percent 4 2 2 10 2 4" xfId="38396"/>
    <cellStyle name="Percent 4 2 2 10 2 5" xfId="38397"/>
    <cellStyle name="Percent 4 2 2 10 2 6" xfId="38398"/>
    <cellStyle name="Percent 4 2 2 10 2 7" xfId="38399"/>
    <cellStyle name="Percent 4 2 2 10 3" xfId="38400"/>
    <cellStyle name="Percent 4 2 2 10 3 2" xfId="38401"/>
    <cellStyle name="Percent 4 2 2 10 3 2 2" xfId="38402"/>
    <cellStyle name="Percent 4 2 2 10 3 2 2 2" xfId="38403"/>
    <cellStyle name="Percent 4 2 2 10 3 2 3" xfId="38404"/>
    <cellStyle name="Percent 4 2 2 10 3 3" xfId="38405"/>
    <cellStyle name="Percent 4 2 2 10 3 3 2" xfId="38406"/>
    <cellStyle name="Percent 4 2 2 10 3 4" xfId="38407"/>
    <cellStyle name="Percent 4 2 2 10 3 5" xfId="38408"/>
    <cellStyle name="Percent 4 2 2 10 3 6" xfId="38409"/>
    <cellStyle name="Percent 4 2 2 10 3 7" xfId="38410"/>
    <cellStyle name="Percent 4 2 2 10 4" xfId="38411"/>
    <cellStyle name="Percent 4 2 2 10 4 2" xfId="38412"/>
    <cellStyle name="Percent 4 2 2 10 4 2 2" xfId="38413"/>
    <cellStyle name="Percent 4 2 2 10 4 2 2 2" xfId="38414"/>
    <cellStyle name="Percent 4 2 2 10 4 2 3" xfId="38415"/>
    <cellStyle name="Percent 4 2 2 10 4 3" xfId="38416"/>
    <cellStyle name="Percent 4 2 2 10 4 3 2" xfId="38417"/>
    <cellStyle name="Percent 4 2 2 10 4 4" xfId="38418"/>
    <cellStyle name="Percent 4 2 2 10 4 5" xfId="38419"/>
    <cellStyle name="Percent 4 2 2 10 4 6" xfId="38420"/>
    <cellStyle name="Percent 4 2 2 10 4 7" xfId="38421"/>
    <cellStyle name="Percent 4 2 2 10 5" xfId="38422"/>
    <cellStyle name="Percent 4 2 2 10 5 2" xfId="38423"/>
    <cellStyle name="Percent 4 2 2 10 5 2 2" xfId="38424"/>
    <cellStyle name="Percent 4 2 2 10 5 2 2 2" xfId="38425"/>
    <cellStyle name="Percent 4 2 2 10 5 2 3" xfId="38426"/>
    <cellStyle name="Percent 4 2 2 10 5 3" xfId="38427"/>
    <cellStyle name="Percent 4 2 2 10 5 3 2" xfId="38428"/>
    <cellStyle name="Percent 4 2 2 10 5 4" xfId="38429"/>
    <cellStyle name="Percent 4 2 2 10 5 5" xfId="38430"/>
    <cellStyle name="Percent 4 2 2 10 5 6" xfId="38431"/>
    <cellStyle name="Percent 4 2 2 10 5 7" xfId="38432"/>
    <cellStyle name="Percent 4 2 2 10 6" xfId="38433"/>
    <cellStyle name="Percent 4 2 2 10 6 2" xfId="38434"/>
    <cellStyle name="Percent 4 2 2 10 6 2 2" xfId="38435"/>
    <cellStyle name="Percent 4 2 2 10 6 2 2 2" xfId="38436"/>
    <cellStyle name="Percent 4 2 2 10 6 2 3" xfId="38437"/>
    <cellStyle name="Percent 4 2 2 10 6 3" xfId="38438"/>
    <cellStyle name="Percent 4 2 2 10 6 3 2" xfId="38439"/>
    <cellStyle name="Percent 4 2 2 10 6 4" xfId="38440"/>
    <cellStyle name="Percent 4 2 2 10 6 5" xfId="38441"/>
    <cellStyle name="Percent 4 2 2 10 6 6" xfId="38442"/>
    <cellStyle name="Percent 4 2 2 10 6 7" xfId="38443"/>
    <cellStyle name="Percent 4 2 2 10 7" xfId="38444"/>
    <cellStyle name="Percent 4 2 2 10 7 2" xfId="38445"/>
    <cellStyle name="Percent 4 2 2 10 7 2 2" xfId="38446"/>
    <cellStyle name="Percent 4 2 2 10 7 2 2 2" xfId="38447"/>
    <cellStyle name="Percent 4 2 2 10 7 2 3" xfId="38448"/>
    <cellStyle name="Percent 4 2 2 10 7 3" xfId="38449"/>
    <cellStyle name="Percent 4 2 2 10 7 3 2" xfId="38450"/>
    <cellStyle name="Percent 4 2 2 10 7 4" xfId="38451"/>
    <cellStyle name="Percent 4 2 2 10 7 5" xfId="38452"/>
    <cellStyle name="Percent 4 2 2 10 7 6" xfId="38453"/>
    <cellStyle name="Percent 4 2 2 10 7 7" xfId="38454"/>
    <cellStyle name="Percent 4 2 2 10 8" xfId="38455"/>
    <cellStyle name="Percent 4 2 2 10 8 2" xfId="38456"/>
    <cellStyle name="Percent 4 2 2 10 8 2 2" xfId="38457"/>
    <cellStyle name="Percent 4 2 2 10 8 2 2 2" xfId="38458"/>
    <cellStyle name="Percent 4 2 2 10 8 2 3" xfId="38459"/>
    <cellStyle name="Percent 4 2 2 10 8 3" xfId="38460"/>
    <cellStyle name="Percent 4 2 2 10 8 3 2" xfId="38461"/>
    <cellStyle name="Percent 4 2 2 10 8 4" xfId="38462"/>
    <cellStyle name="Percent 4 2 2 10 8 5" xfId="38463"/>
    <cellStyle name="Percent 4 2 2 10 8 6" xfId="38464"/>
    <cellStyle name="Percent 4 2 2 10 8 7" xfId="38465"/>
    <cellStyle name="Percent 4 2 2 10 9" xfId="38466"/>
    <cellStyle name="Percent 4 2 2 10 9 2" xfId="38467"/>
    <cellStyle name="Percent 4 2 2 10 9 2 2" xfId="38468"/>
    <cellStyle name="Percent 4 2 2 10 9 2 2 2" xfId="38469"/>
    <cellStyle name="Percent 4 2 2 10 9 2 3" xfId="38470"/>
    <cellStyle name="Percent 4 2 2 10 9 3" xfId="38471"/>
    <cellStyle name="Percent 4 2 2 10 9 3 2" xfId="38472"/>
    <cellStyle name="Percent 4 2 2 10 9 4" xfId="38473"/>
    <cellStyle name="Percent 4 2 2 10 9 5" xfId="38474"/>
    <cellStyle name="Percent 4 2 2 10 9 6" xfId="38475"/>
    <cellStyle name="Percent 4 2 2 10 9 7" xfId="38476"/>
    <cellStyle name="Percent 4 2 2 100" xfId="38477"/>
    <cellStyle name="Percent 4 2 2 101" xfId="38478"/>
    <cellStyle name="Percent 4 2 2 102" xfId="38479"/>
    <cellStyle name="Percent 4 2 2 103" xfId="38480"/>
    <cellStyle name="Percent 4 2 2 11" xfId="38481"/>
    <cellStyle name="Percent 4 2 2 11 10" xfId="38482"/>
    <cellStyle name="Percent 4 2 2 11 10 2" xfId="38483"/>
    <cellStyle name="Percent 4 2 2 11 10 2 2" xfId="38484"/>
    <cellStyle name="Percent 4 2 2 11 10 2 2 2" xfId="38485"/>
    <cellStyle name="Percent 4 2 2 11 10 2 3" xfId="38486"/>
    <cellStyle name="Percent 4 2 2 11 10 3" xfId="38487"/>
    <cellStyle name="Percent 4 2 2 11 10 3 2" xfId="38488"/>
    <cellStyle name="Percent 4 2 2 11 10 4" xfId="38489"/>
    <cellStyle name="Percent 4 2 2 11 10 5" xfId="38490"/>
    <cellStyle name="Percent 4 2 2 11 10 6" xfId="38491"/>
    <cellStyle name="Percent 4 2 2 11 10 7" xfId="38492"/>
    <cellStyle name="Percent 4 2 2 11 11" xfId="38493"/>
    <cellStyle name="Percent 4 2 2 11 11 2" xfId="38494"/>
    <cellStyle name="Percent 4 2 2 11 11 2 2" xfId="38495"/>
    <cellStyle name="Percent 4 2 2 11 11 2 2 2" xfId="38496"/>
    <cellStyle name="Percent 4 2 2 11 11 2 3" xfId="38497"/>
    <cellStyle name="Percent 4 2 2 11 11 3" xfId="38498"/>
    <cellStyle name="Percent 4 2 2 11 11 3 2" xfId="38499"/>
    <cellStyle name="Percent 4 2 2 11 11 4" xfId="38500"/>
    <cellStyle name="Percent 4 2 2 11 11 5" xfId="38501"/>
    <cellStyle name="Percent 4 2 2 11 11 6" xfId="38502"/>
    <cellStyle name="Percent 4 2 2 11 11 7" xfId="38503"/>
    <cellStyle name="Percent 4 2 2 11 12" xfId="38504"/>
    <cellStyle name="Percent 4 2 2 11 12 2" xfId="38505"/>
    <cellStyle name="Percent 4 2 2 11 12 2 2" xfId="38506"/>
    <cellStyle name="Percent 4 2 2 11 12 2 2 2" xfId="38507"/>
    <cellStyle name="Percent 4 2 2 11 12 2 3" xfId="38508"/>
    <cellStyle name="Percent 4 2 2 11 12 3" xfId="38509"/>
    <cellStyle name="Percent 4 2 2 11 12 3 2" xfId="38510"/>
    <cellStyle name="Percent 4 2 2 11 12 4" xfId="38511"/>
    <cellStyle name="Percent 4 2 2 11 12 5" xfId="38512"/>
    <cellStyle name="Percent 4 2 2 11 12 6" xfId="38513"/>
    <cellStyle name="Percent 4 2 2 11 12 7" xfId="38514"/>
    <cellStyle name="Percent 4 2 2 11 13" xfId="38515"/>
    <cellStyle name="Percent 4 2 2 11 13 2" xfId="38516"/>
    <cellStyle name="Percent 4 2 2 11 13 2 2" xfId="38517"/>
    <cellStyle name="Percent 4 2 2 11 13 3" xfId="38518"/>
    <cellStyle name="Percent 4 2 2 11 14" xfId="38519"/>
    <cellStyle name="Percent 4 2 2 11 14 2" xfId="38520"/>
    <cellStyle name="Percent 4 2 2 11 15" xfId="38521"/>
    <cellStyle name="Percent 4 2 2 11 16" xfId="38522"/>
    <cellStyle name="Percent 4 2 2 11 17" xfId="38523"/>
    <cellStyle name="Percent 4 2 2 11 18" xfId="38524"/>
    <cellStyle name="Percent 4 2 2 11 2" xfId="38525"/>
    <cellStyle name="Percent 4 2 2 11 2 2" xfId="38526"/>
    <cellStyle name="Percent 4 2 2 11 2 2 2" xfId="38527"/>
    <cellStyle name="Percent 4 2 2 11 2 2 2 2" xfId="38528"/>
    <cellStyle name="Percent 4 2 2 11 2 2 3" xfId="38529"/>
    <cellStyle name="Percent 4 2 2 11 2 3" xfId="38530"/>
    <cellStyle name="Percent 4 2 2 11 2 3 2" xfId="38531"/>
    <cellStyle name="Percent 4 2 2 11 2 4" xfId="38532"/>
    <cellStyle name="Percent 4 2 2 11 2 5" xfId="38533"/>
    <cellStyle name="Percent 4 2 2 11 2 6" xfId="38534"/>
    <cellStyle name="Percent 4 2 2 11 2 7" xfId="38535"/>
    <cellStyle name="Percent 4 2 2 11 3" xfId="38536"/>
    <cellStyle name="Percent 4 2 2 11 3 2" xfId="38537"/>
    <cellStyle name="Percent 4 2 2 11 3 2 2" xfId="38538"/>
    <cellStyle name="Percent 4 2 2 11 3 2 2 2" xfId="38539"/>
    <cellStyle name="Percent 4 2 2 11 3 2 3" xfId="38540"/>
    <cellStyle name="Percent 4 2 2 11 3 3" xfId="38541"/>
    <cellStyle name="Percent 4 2 2 11 3 3 2" xfId="38542"/>
    <cellStyle name="Percent 4 2 2 11 3 4" xfId="38543"/>
    <cellStyle name="Percent 4 2 2 11 3 5" xfId="38544"/>
    <cellStyle name="Percent 4 2 2 11 3 6" xfId="38545"/>
    <cellStyle name="Percent 4 2 2 11 3 7" xfId="38546"/>
    <cellStyle name="Percent 4 2 2 11 4" xfId="38547"/>
    <cellStyle name="Percent 4 2 2 11 4 2" xfId="38548"/>
    <cellStyle name="Percent 4 2 2 11 4 2 2" xfId="38549"/>
    <cellStyle name="Percent 4 2 2 11 4 2 2 2" xfId="38550"/>
    <cellStyle name="Percent 4 2 2 11 4 2 3" xfId="38551"/>
    <cellStyle name="Percent 4 2 2 11 4 3" xfId="38552"/>
    <cellStyle name="Percent 4 2 2 11 4 3 2" xfId="38553"/>
    <cellStyle name="Percent 4 2 2 11 4 4" xfId="38554"/>
    <cellStyle name="Percent 4 2 2 11 4 5" xfId="38555"/>
    <cellStyle name="Percent 4 2 2 11 4 6" xfId="38556"/>
    <cellStyle name="Percent 4 2 2 11 4 7" xfId="38557"/>
    <cellStyle name="Percent 4 2 2 11 5" xfId="38558"/>
    <cellStyle name="Percent 4 2 2 11 5 2" xfId="38559"/>
    <cellStyle name="Percent 4 2 2 11 5 2 2" xfId="38560"/>
    <cellStyle name="Percent 4 2 2 11 5 2 2 2" xfId="38561"/>
    <cellStyle name="Percent 4 2 2 11 5 2 3" xfId="38562"/>
    <cellStyle name="Percent 4 2 2 11 5 3" xfId="38563"/>
    <cellStyle name="Percent 4 2 2 11 5 3 2" xfId="38564"/>
    <cellStyle name="Percent 4 2 2 11 5 4" xfId="38565"/>
    <cellStyle name="Percent 4 2 2 11 5 5" xfId="38566"/>
    <cellStyle name="Percent 4 2 2 11 5 6" xfId="38567"/>
    <cellStyle name="Percent 4 2 2 11 5 7" xfId="38568"/>
    <cellStyle name="Percent 4 2 2 11 6" xfId="38569"/>
    <cellStyle name="Percent 4 2 2 11 6 2" xfId="38570"/>
    <cellStyle name="Percent 4 2 2 11 6 2 2" xfId="38571"/>
    <cellStyle name="Percent 4 2 2 11 6 2 2 2" xfId="38572"/>
    <cellStyle name="Percent 4 2 2 11 6 2 3" xfId="38573"/>
    <cellStyle name="Percent 4 2 2 11 6 3" xfId="38574"/>
    <cellStyle name="Percent 4 2 2 11 6 3 2" xfId="38575"/>
    <cellStyle name="Percent 4 2 2 11 6 4" xfId="38576"/>
    <cellStyle name="Percent 4 2 2 11 6 5" xfId="38577"/>
    <cellStyle name="Percent 4 2 2 11 6 6" xfId="38578"/>
    <cellStyle name="Percent 4 2 2 11 6 7" xfId="38579"/>
    <cellStyle name="Percent 4 2 2 11 7" xfId="38580"/>
    <cellStyle name="Percent 4 2 2 11 7 2" xfId="38581"/>
    <cellStyle name="Percent 4 2 2 11 7 2 2" xfId="38582"/>
    <cellStyle name="Percent 4 2 2 11 7 2 2 2" xfId="38583"/>
    <cellStyle name="Percent 4 2 2 11 7 2 3" xfId="38584"/>
    <cellStyle name="Percent 4 2 2 11 7 3" xfId="38585"/>
    <cellStyle name="Percent 4 2 2 11 7 3 2" xfId="38586"/>
    <cellStyle name="Percent 4 2 2 11 7 4" xfId="38587"/>
    <cellStyle name="Percent 4 2 2 11 7 5" xfId="38588"/>
    <cellStyle name="Percent 4 2 2 11 7 6" xfId="38589"/>
    <cellStyle name="Percent 4 2 2 11 7 7" xfId="38590"/>
    <cellStyle name="Percent 4 2 2 11 8" xfId="38591"/>
    <cellStyle name="Percent 4 2 2 11 8 2" xfId="38592"/>
    <cellStyle name="Percent 4 2 2 11 8 2 2" xfId="38593"/>
    <cellStyle name="Percent 4 2 2 11 8 2 2 2" xfId="38594"/>
    <cellStyle name="Percent 4 2 2 11 8 2 3" xfId="38595"/>
    <cellStyle name="Percent 4 2 2 11 8 3" xfId="38596"/>
    <cellStyle name="Percent 4 2 2 11 8 3 2" xfId="38597"/>
    <cellStyle name="Percent 4 2 2 11 8 4" xfId="38598"/>
    <cellStyle name="Percent 4 2 2 11 8 5" xfId="38599"/>
    <cellStyle name="Percent 4 2 2 11 8 6" xfId="38600"/>
    <cellStyle name="Percent 4 2 2 11 8 7" xfId="38601"/>
    <cellStyle name="Percent 4 2 2 11 9" xfId="38602"/>
    <cellStyle name="Percent 4 2 2 11 9 2" xfId="38603"/>
    <cellStyle name="Percent 4 2 2 11 9 2 2" xfId="38604"/>
    <cellStyle name="Percent 4 2 2 11 9 2 2 2" xfId="38605"/>
    <cellStyle name="Percent 4 2 2 11 9 2 3" xfId="38606"/>
    <cellStyle name="Percent 4 2 2 11 9 3" xfId="38607"/>
    <cellStyle name="Percent 4 2 2 11 9 3 2" xfId="38608"/>
    <cellStyle name="Percent 4 2 2 11 9 4" xfId="38609"/>
    <cellStyle name="Percent 4 2 2 11 9 5" xfId="38610"/>
    <cellStyle name="Percent 4 2 2 11 9 6" xfId="38611"/>
    <cellStyle name="Percent 4 2 2 11 9 7" xfId="38612"/>
    <cellStyle name="Percent 4 2 2 12" xfId="38613"/>
    <cellStyle name="Percent 4 2 2 12 2" xfId="38614"/>
    <cellStyle name="Percent 4 2 2 12 2 2" xfId="38615"/>
    <cellStyle name="Percent 4 2 2 12 2 2 2" xfId="38616"/>
    <cellStyle name="Percent 4 2 2 12 2 3" xfId="38617"/>
    <cellStyle name="Percent 4 2 2 12 3" xfId="38618"/>
    <cellStyle name="Percent 4 2 2 12 3 2" xfId="38619"/>
    <cellStyle name="Percent 4 2 2 12 4" xfId="38620"/>
    <cellStyle name="Percent 4 2 2 12 5" xfId="38621"/>
    <cellStyle name="Percent 4 2 2 12 6" xfId="38622"/>
    <cellStyle name="Percent 4 2 2 12 7" xfId="38623"/>
    <cellStyle name="Percent 4 2 2 13" xfId="38624"/>
    <cellStyle name="Percent 4 2 2 13 2" xfId="38625"/>
    <cellStyle name="Percent 4 2 2 13 2 2" xfId="38626"/>
    <cellStyle name="Percent 4 2 2 13 2 2 2" xfId="38627"/>
    <cellStyle name="Percent 4 2 2 13 2 3" xfId="38628"/>
    <cellStyle name="Percent 4 2 2 13 3" xfId="38629"/>
    <cellStyle name="Percent 4 2 2 13 3 2" xfId="38630"/>
    <cellStyle name="Percent 4 2 2 13 4" xfId="38631"/>
    <cellStyle name="Percent 4 2 2 13 5" xfId="38632"/>
    <cellStyle name="Percent 4 2 2 13 6" xfId="38633"/>
    <cellStyle name="Percent 4 2 2 13 7" xfId="38634"/>
    <cellStyle name="Percent 4 2 2 14" xfId="38635"/>
    <cellStyle name="Percent 4 2 2 14 2" xfId="38636"/>
    <cellStyle name="Percent 4 2 2 14 2 2" xfId="38637"/>
    <cellStyle name="Percent 4 2 2 14 2 2 2" xfId="38638"/>
    <cellStyle name="Percent 4 2 2 14 2 3" xfId="38639"/>
    <cellStyle name="Percent 4 2 2 14 3" xfId="38640"/>
    <cellStyle name="Percent 4 2 2 14 3 2" xfId="38641"/>
    <cellStyle name="Percent 4 2 2 14 4" xfId="38642"/>
    <cellStyle name="Percent 4 2 2 14 5" xfId="38643"/>
    <cellStyle name="Percent 4 2 2 14 6" xfId="38644"/>
    <cellStyle name="Percent 4 2 2 14 7" xfId="38645"/>
    <cellStyle name="Percent 4 2 2 15" xfId="38646"/>
    <cellStyle name="Percent 4 2 2 15 2" xfId="38647"/>
    <cellStyle name="Percent 4 2 2 15 2 2" xfId="38648"/>
    <cellStyle name="Percent 4 2 2 15 2 2 2" xfId="38649"/>
    <cellStyle name="Percent 4 2 2 15 2 3" xfId="38650"/>
    <cellStyle name="Percent 4 2 2 15 3" xfId="38651"/>
    <cellStyle name="Percent 4 2 2 15 3 2" xfId="38652"/>
    <cellStyle name="Percent 4 2 2 15 4" xfId="38653"/>
    <cellStyle name="Percent 4 2 2 15 5" xfId="38654"/>
    <cellStyle name="Percent 4 2 2 15 6" xfId="38655"/>
    <cellStyle name="Percent 4 2 2 15 7" xfId="38656"/>
    <cellStyle name="Percent 4 2 2 16" xfId="38657"/>
    <cellStyle name="Percent 4 2 2 16 2" xfId="38658"/>
    <cellStyle name="Percent 4 2 2 16 2 2" xfId="38659"/>
    <cellStyle name="Percent 4 2 2 16 2 2 2" xfId="38660"/>
    <cellStyle name="Percent 4 2 2 16 2 3" xfId="38661"/>
    <cellStyle name="Percent 4 2 2 16 3" xfId="38662"/>
    <cellStyle name="Percent 4 2 2 16 3 2" xfId="38663"/>
    <cellStyle name="Percent 4 2 2 16 4" xfId="38664"/>
    <cellStyle name="Percent 4 2 2 16 5" xfId="38665"/>
    <cellStyle name="Percent 4 2 2 16 6" xfId="38666"/>
    <cellStyle name="Percent 4 2 2 16 7" xfId="38667"/>
    <cellStyle name="Percent 4 2 2 17" xfId="38668"/>
    <cellStyle name="Percent 4 2 2 17 2" xfId="38669"/>
    <cellStyle name="Percent 4 2 2 17 2 2" xfId="38670"/>
    <cellStyle name="Percent 4 2 2 17 2 2 2" xfId="38671"/>
    <cellStyle name="Percent 4 2 2 17 2 3" xfId="38672"/>
    <cellStyle name="Percent 4 2 2 17 3" xfId="38673"/>
    <cellStyle name="Percent 4 2 2 17 3 2" xfId="38674"/>
    <cellStyle name="Percent 4 2 2 17 4" xfId="38675"/>
    <cellStyle name="Percent 4 2 2 17 5" xfId="38676"/>
    <cellStyle name="Percent 4 2 2 17 6" xfId="38677"/>
    <cellStyle name="Percent 4 2 2 17 7" xfId="38678"/>
    <cellStyle name="Percent 4 2 2 18" xfId="38679"/>
    <cellStyle name="Percent 4 2 2 18 2" xfId="38680"/>
    <cellStyle name="Percent 4 2 2 18 2 2" xfId="38681"/>
    <cellStyle name="Percent 4 2 2 18 2 2 2" xfId="38682"/>
    <cellStyle name="Percent 4 2 2 18 2 3" xfId="38683"/>
    <cellStyle name="Percent 4 2 2 18 3" xfId="38684"/>
    <cellStyle name="Percent 4 2 2 18 3 2" xfId="38685"/>
    <cellStyle name="Percent 4 2 2 18 4" xfId="38686"/>
    <cellStyle name="Percent 4 2 2 18 5" xfId="38687"/>
    <cellStyle name="Percent 4 2 2 18 6" xfId="38688"/>
    <cellStyle name="Percent 4 2 2 18 7" xfId="38689"/>
    <cellStyle name="Percent 4 2 2 19" xfId="38690"/>
    <cellStyle name="Percent 4 2 2 19 2" xfId="38691"/>
    <cellStyle name="Percent 4 2 2 19 2 2" xfId="38692"/>
    <cellStyle name="Percent 4 2 2 19 2 2 2" xfId="38693"/>
    <cellStyle name="Percent 4 2 2 19 2 3" xfId="38694"/>
    <cellStyle name="Percent 4 2 2 19 3" xfId="38695"/>
    <cellStyle name="Percent 4 2 2 19 3 2" xfId="38696"/>
    <cellStyle name="Percent 4 2 2 19 4" xfId="38697"/>
    <cellStyle name="Percent 4 2 2 19 5" xfId="38698"/>
    <cellStyle name="Percent 4 2 2 19 6" xfId="38699"/>
    <cellStyle name="Percent 4 2 2 19 7" xfId="38700"/>
    <cellStyle name="Percent 4 2 2 2" xfId="38701"/>
    <cellStyle name="Percent 4 2 2 2 10" xfId="38702"/>
    <cellStyle name="Percent 4 2 2 2 11" xfId="38703"/>
    <cellStyle name="Percent 4 2 2 2 12" xfId="38704"/>
    <cellStyle name="Percent 4 2 2 2 13" xfId="38705"/>
    <cellStyle name="Percent 4 2 2 2 2" xfId="38706"/>
    <cellStyle name="Percent 4 2 2 2 2 2" xfId="38707"/>
    <cellStyle name="Percent 4 2 2 2 2 2 2" xfId="38708"/>
    <cellStyle name="Percent 4 2 2 2 2 2 3" xfId="38709"/>
    <cellStyle name="Percent 4 2 2 2 2 3" xfId="38710"/>
    <cellStyle name="Percent 4 2 2 2 2 3 2" xfId="38711"/>
    <cellStyle name="Percent 4 2 2 2 2 3 2 2" xfId="38712"/>
    <cellStyle name="Percent 4 2 2 2 2 3 3" xfId="38713"/>
    <cellStyle name="Percent 4 2 2 2 2 4" xfId="38714"/>
    <cellStyle name="Percent 4 2 2 2 2 4 2" xfId="38715"/>
    <cellStyle name="Percent 4 2 2 2 2 5" xfId="38716"/>
    <cellStyle name="Percent 4 2 2 2 2 6" xfId="38717"/>
    <cellStyle name="Percent 4 2 2 2 2 7" xfId="38718"/>
    <cellStyle name="Percent 4 2 2 2 2 8" xfId="38719"/>
    <cellStyle name="Percent 4 2 2 2 3" xfId="38720"/>
    <cellStyle name="Percent 4 2 2 2 4" xfId="38721"/>
    <cellStyle name="Percent 4 2 2 2 5" xfId="38722"/>
    <cellStyle name="Percent 4 2 2 2 6" xfId="38723"/>
    <cellStyle name="Percent 4 2 2 2 7" xfId="38724"/>
    <cellStyle name="Percent 4 2 2 2 8" xfId="38725"/>
    <cellStyle name="Percent 4 2 2 2 9" xfId="38726"/>
    <cellStyle name="Percent 4 2 2 20" xfId="38727"/>
    <cellStyle name="Percent 4 2 2 20 2" xfId="38728"/>
    <cellStyle name="Percent 4 2 2 20 2 2" xfId="38729"/>
    <cellStyle name="Percent 4 2 2 20 2 2 2" xfId="38730"/>
    <cellStyle name="Percent 4 2 2 20 2 3" xfId="38731"/>
    <cellStyle name="Percent 4 2 2 20 3" xfId="38732"/>
    <cellStyle name="Percent 4 2 2 20 3 2" xfId="38733"/>
    <cellStyle name="Percent 4 2 2 20 4" xfId="38734"/>
    <cellStyle name="Percent 4 2 2 20 5" xfId="38735"/>
    <cellStyle name="Percent 4 2 2 20 6" xfId="38736"/>
    <cellStyle name="Percent 4 2 2 20 7" xfId="38737"/>
    <cellStyle name="Percent 4 2 2 21" xfId="38738"/>
    <cellStyle name="Percent 4 2 2 21 2" xfId="38739"/>
    <cellStyle name="Percent 4 2 2 21 2 2" xfId="38740"/>
    <cellStyle name="Percent 4 2 2 21 2 2 2" xfId="38741"/>
    <cellStyle name="Percent 4 2 2 21 2 3" xfId="38742"/>
    <cellStyle name="Percent 4 2 2 21 3" xfId="38743"/>
    <cellStyle name="Percent 4 2 2 21 3 2" xfId="38744"/>
    <cellStyle name="Percent 4 2 2 21 4" xfId="38745"/>
    <cellStyle name="Percent 4 2 2 21 5" xfId="38746"/>
    <cellStyle name="Percent 4 2 2 21 6" xfId="38747"/>
    <cellStyle name="Percent 4 2 2 21 7" xfId="38748"/>
    <cellStyle name="Percent 4 2 2 22" xfId="38749"/>
    <cellStyle name="Percent 4 2 2 22 2" xfId="38750"/>
    <cellStyle name="Percent 4 2 2 22 2 2" xfId="38751"/>
    <cellStyle name="Percent 4 2 2 22 2 2 2" xfId="38752"/>
    <cellStyle name="Percent 4 2 2 22 2 3" xfId="38753"/>
    <cellStyle name="Percent 4 2 2 22 3" xfId="38754"/>
    <cellStyle name="Percent 4 2 2 22 3 2" xfId="38755"/>
    <cellStyle name="Percent 4 2 2 22 4" xfId="38756"/>
    <cellStyle name="Percent 4 2 2 22 5" xfId="38757"/>
    <cellStyle name="Percent 4 2 2 22 6" xfId="38758"/>
    <cellStyle name="Percent 4 2 2 22 7" xfId="38759"/>
    <cellStyle name="Percent 4 2 2 23" xfId="38760"/>
    <cellStyle name="Percent 4 2 2 23 2" xfId="38761"/>
    <cellStyle name="Percent 4 2 2 23 2 2" xfId="38762"/>
    <cellStyle name="Percent 4 2 2 23 2 2 2" xfId="38763"/>
    <cellStyle name="Percent 4 2 2 23 2 3" xfId="38764"/>
    <cellStyle name="Percent 4 2 2 23 3" xfId="38765"/>
    <cellStyle name="Percent 4 2 2 23 3 2" xfId="38766"/>
    <cellStyle name="Percent 4 2 2 23 4" xfId="38767"/>
    <cellStyle name="Percent 4 2 2 23 5" xfId="38768"/>
    <cellStyle name="Percent 4 2 2 23 6" xfId="38769"/>
    <cellStyle name="Percent 4 2 2 23 7" xfId="38770"/>
    <cellStyle name="Percent 4 2 2 24" xfId="38771"/>
    <cellStyle name="Percent 4 2 2 24 2" xfId="38772"/>
    <cellStyle name="Percent 4 2 2 24 2 2" xfId="38773"/>
    <cellStyle name="Percent 4 2 2 24 2 2 2" xfId="38774"/>
    <cellStyle name="Percent 4 2 2 24 2 3" xfId="38775"/>
    <cellStyle name="Percent 4 2 2 24 3" xfId="38776"/>
    <cellStyle name="Percent 4 2 2 24 3 2" xfId="38777"/>
    <cellStyle name="Percent 4 2 2 24 4" xfId="38778"/>
    <cellStyle name="Percent 4 2 2 24 5" xfId="38779"/>
    <cellStyle name="Percent 4 2 2 24 6" xfId="38780"/>
    <cellStyle name="Percent 4 2 2 24 7" xfId="38781"/>
    <cellStyle name="Percent 4 2 2 25" xfId="38782"/>
    <cellStyle name="Percent 4 2 2 25 2" xfId="38783"/>
    <cellStyle name="Percent 4 2 2 25 2 2" xfId="38784"/>
    <cellStyle name="Percent 4 2 2 25 2 2 2" xfId="38785"/>
    <cellStyle name="Percent 4 2 2 25 2 3" xfId="38786"/>
    <cellStyle name="Percent 4 2 2 25 3" xfId="38787"/>
    <cellStyle name="Percent 4 2 2 25 3 2" xfId="38788"/>
    <cellStyle name="Percent 4 2 2 25 4" xfId="38789"/>
    <cellStyle name="Percent 4 2 2 25 5" xfId="38790"/>
    <cellStyle name="Percent 4 2 2 25 6" xfId="38791"/>
    <cellStyle name="Percent 4 2 2 25 7" xfId="38792"/>
    <cellStyle name="Percent 4 2 2 26" xfId="38793"/>
    <cellStyle name="Percent 4 2 2 26 2" xfId="38794"/>
    <cellStyle name="Percent 4 2 2 26 2 2" xfId="38795"/>
    <cellStyle name="Percent 4 2 2 26 2 2 2" xfId="38796"/>
    <cellStyle name="Percent 4 2 2 26 2 3" xfId="38797"/>
    <cellStyle name="Percent 4 2 2 26 3" xfId="38798"/>
    <cellStyle name="Percent 4 2 2 26 3 2" xfId="38799"/>
    <cellStyle name="Percent 4 2 2 26 4" xfId="38800"/>
    <cellStyle name="Percent 4 2 2 26 5" xfId="38801"/>
    <cellStyle name="Percent 4 2 2 26 6" xfId="38802"/>
    <cellStyle name="Percent 4 2 2 26 7" xfId="38803"/>
    <cellStyle name="Percent 4 2 2 27" xfId="38804"/>
    <cellStyle name="Percent 4 2 2 27 2" xfId="38805"/>
    <cellStyle name="Percent 4 2 2 27 2 2" xfId="38806"/>
    <cellStyle name="Percent 4 2 2 27 2 2 2" xfId="38807"/>
    <cellStyle name="Percent 4 2 2 27 2 3" xfId="38808"/>
    <cellStyle name="Percent 4 2 2 27 3" xfId="38809"/>
    <cellStyle name="Percent 4 2 2 27 3 2" xfId="38810"/>
    <cellStyle name="Percent 4 2 2 27 4" xfId="38811"/>
    <cellStyle name="Percent 4 2 2 27 5" xfId="38812"/>
    <cellStyle name="Percent 4 2 2 27 6" xfId="38813"/>
    <cellStyle name="Percent 4 2 2 27 7" xfId="38814"/>
    <cellStyle name="Percent 4 2 2 28" xfId="38815"/>
    <cellStyle name="Percent 4 2 2 28 2" xfId="38816"/>
    <cellStyle name="Percent 4 2 2 28 2 2" xfId="38817"/>
    <cellStyle name="Percent 4 2 2 28 2 2 2" xfId="38818"/>
    <cellStyle name="Percent 4 2 2 28 2 3" xfId="38819"/>
    <cellStyle name="Percent 4 2 2 28 3" xfId="38820"/>
    <cellStyle name="Percent 4 2 2 28 3 2" xfId="38821"/>
    <cellStyle name="Percent 4 2 2 28 4" xfId="38822"/>
    <cellStyle name="Percent 4 2 2 28 5" xfId="38823"/>
    <cellStyle name="Percent 4 2 2 28 6" xfId="38824"/>
    <cellStyle name="Percent 4 2 2 28 7" xfId="38825"/>
    <cellStyle name="Percent 4 2 2 29" xfId="38826"/>
    <cellStyle name="Percent 4 2 2 29 2" xfId="38827"/>
    <cellStyle name="Percent 4 2 2 29 2 2" xfId="38828"/>
    <cellStyle name="Percent 4 2 2 29 2 2 2" xfId="38829"/>
    <cellStyle name="Percent 4 2 2 29 2 3" xfId="38830"/>
    <cellStyle name="Percent 4 2 2 29 3" xfId="38831"/>
    <cellStyle name="Percent 4 2 2 29 3 2" xfId="38832"/>
    <cellStyle name="Percent 4 2 2 29 4" xfId="38833"/>
    <cellStyle name="Percent 4 2 2 29 5" xfId="38834"/>
    <cellStyle name="Percent 4 2 2 29 6" xfId="38835"/>
    <cellStyle name="Percent 4 2 2 29 7" xfId="38836"/>
    <cellStyle name="Percent 4 2 2 3" xfId="38837"/>
    <cellStyle name="Percent 4 2 2 3 10" xfId="38838"/>
    <cellStyle name="Percent 4 2 2 3 11" xfId="38839"/>
    <cellStyle name="Percent 4 2 2 3 12" xfId="38840"/>
    <cellStyle name="Percent 4 2 2 3 2" xfId="38841"/>
    <cellStyle name="Percent 4 2 2 3 2 2" xfId="38842"/>
    <cellStyle name="Percent 4 2 2 3 2 3" xfId="38843"/>
    <cellStyle name="Percent 4 2 2 3 2 3 2" xfId="38844"/>
    <cellStyle name="Percent 4 2 2 3 2 3 2 2" xfId="38845"/>
    <cellStyle name="Percent 4 2 2 3 2 3 3" xfId="38846"/>
    <cellStyle name="Percent 4 2 2 3 2 4" xfId="38847"/>
    <cellStyle name="Percent 4 2 2 3 2 4 2" xfId="38848"/>
    <cellStyle name="Percent 4 2 2 3 2 5" xfId="38849"/>
    <cellStyle name="Percent 4 2 2 3 2 6" xfId="38850"/>
    <cellStyle name="Percent 4 2 2 3 2 7" xfId="38851"/>
    <cellStyle name="Percent 4 2 2 3 2 8" xfId="38852"/>
    <cellStyle name="Percent 4 2 2 3 3" xfId="38853"/>
    <cellStyle name="Percent 4 2 2 3 4" xfId="38854"/>
    <cellStyle name="Percent 4 2 2 3 5" xfId="38855"/>
    <cellStyle name="Percent 4 2 2 3 6" xfId="38856"/>
    <cellStyle name="Percent 4 2 2 3 7" xfId="38857"/>
    <cellStyle name="Percent 4 2 2 3 8" xfId="38858"/>
    <cellStyle name="Percent 4 2 2 3 9" xfId="38859"/>
    <cellStyle name="Percent 4 2 2 30" xfId="38860"/>
    <cellStyle name="Percent 4 2 2 30 2" xfId="38861"/>
    <cellStyle name="Percent 4 2 2 30 2 2" xfId="38862"/>
    <cellStyle name="Percent 4 2 2 30 2 2 2" xfId="38863"/>
    <cellStyle name="Percent 4 2 2 30 2 3" xfId="38864"/>
    <cellStyle name="Percent 4 2 2 30 3" xfId="38865"/>
    <cellStyle name="Percent 4 2 2 30 3 2" xfId="38866"/>
    <cellStyle name="Percent 4 2 2 30 4" xfId="38867"/>
    <cellStyle name="Percent 4 2 2 30 5" xfId="38868"/>
    <cellStyle name="Percent 4 2 2 30 6" xfId="38869"/>
    <cellStyle name="Percent 4 2 2 30 7" xfId="38870"/>
    <cellStyle name="Percent 4 2 2 31" xfId="38871"/>
    <cellStyle name="Percent 4 2 2 31 2" xfId="38872"/>
    <cellStyle name="Percent 4 2 2 31 2 2" xfId="38873"/>
    <cellStyle name="Percent 4 2 2 31 2 2 2" xfId="38874"/>
    <cellStyle name="Percent 4 2 2 31 2 3" xfId="38875"/>
    <cellStyle name="Percent 4 2 2 31 3" xfId="38876"/>
    <cellStyle name="Percent 4 2 2 31 3 2" xfId="38877"/>
    <cellStyle name="Percent 4 2 2 31 4" xfId="38878"/>
    <cellStyle name="Percent 4 2 2 31 5" xfId="38879"/>
    <cellStyle name="Percent 4 2 2 31 6" xfId="38880"/>
    <cellStyle name="Percent 4 2 2 31 7" xfId="38881"/>
    <cellStyle name="Percent 4 2 2 32" xfId="38882"/>
    <cellStyle name="Percent 4 2 2 32 2" xfId="38883"/>
    <cellStyle name="Percent 4 2 2 32 2 2" xfId="38884"/>
    <cellStyle name="Percent 4 2 2 32 2 2 2" xfId="38885"/>
    <cellStyle name="Percent 4 2 2 32 2 3" xfId="38886"/>
    <cellStyle name="Percent 4 2 2 32 3" xfId="38887"/>
    <cellStyle name="Percent 4 2 2 32 3 2" xfId="38888"/>
    <cellStyle name="Percent 4 2 2 32 4" xfId="38889"/>
    <cellStyle name="Percent 4 2 2 32 5" xfId="38890"/>
    <cellStyle name="Percent 4 2 2 32 6" xfId="38891"/>
    <cellStyle name="Percent 4 2 2 32 7" xfId="38892"/>
    <cellStyle name="Percent 4 2 2 33" xfId="38893"/>
    <cellStyle name="Percent 4 2 2 33 2" xfId="38894"/>
    <cellStyle name="Percent 4 2 2 33 2 2" xfId="38895"/>
    <cellStyle name="Percent 4 2 2 33 2 2 2" xfId="38896"/>
    <cellStyle name="Percent 4 2 2 33 2 3" xfId="38897"/>
    <cellStyle name="Percent 4 2 2 33 3" xfId="38898"/>
    <cellStyle name="Percent 4 2 2 33 3 2" xfId="38899"/>
    <cellStyle name="Percent 4 2 2 33 4" xfId="38900"/>
    <cellStyle name="Percent 4 2 2 33 5" xfId="38901"/>
    <cellStyle name="Percent 4 2 2 33 6" xfId="38902"/>
    <cellStyle name="Percent 4 2 2 33 7" xfId="38903"/>
    <cellStyle name="Percent 4 2 2 34" xfId="38904"/>
    <cellStyle name="Percent 4 2 2 34 2" xfId="38905"/>
    <cellStyle name="Percent 4 2 2 34 2 2" xfId="38906"/>
    <cellStyle name="Percent 4 2 2 34 2 2 2" xfId="38907"/>
    <cellStyle name="Percent 4 2 2 34 2 3" xfId="38908"/>
    <cellStyle name="Percent 4 2 2 34 3" xfId="38909"/>
    <cellStyle name="Percent 4 2 2 34 3 2" xfId="38910"/>
    <cellStyle name="Percent 4 2 2 34 4" xfId="38911"/>
    <cellStyle name="Percent 4 2 2 34 5" xfId="38912"/>
    <cellStyle name="Percent 4 2 2 34 6" xfId="38913"/>
    <cellStyle name="Percent 4 2 2 34 7" xfId="38914"/>
    <cellStyle name="Percent 4 2 2 35" xfId="38915"/>
    <cellStyle name="Percent 4 2 2 35 2" xfId="38916"/>
    <cellStyle name="Percent 4 2 2 35 2 2" xfId="38917"/>
    <cellStyle name="Percent 4 2 2 35 2 2 2" xfId="38918"/>
    <cellStyle name="Percent 4 2 2 35 2 3" xfId="38919"/>
    <cellStyle name="Percent 4 2 2 35 3" xfId="38920"/>
    <cellStyle name="Percent 4 2 2 35 3 2" xfId="38921"/>
    <cellStyle name="Percent 4 2 2 35 4" xfId="38922"/>
    <cellStyle name="Percent 4 2 2 35 5" xfId="38923"/>
    <cellStyle name="Percent 4 2 2 35 6" xfId="38924"/>
    <cellStyle name="Percent 4 2 2 35 7" xfId="38925"/>
    <cellStyle name="Percent 4 2 2 36" xfId="38926"/>
    <cellStyle name="Percent 4 2 2 36 2" xfId="38927"/>
    <cellStyle name="Percent 4 2 2 36 2 2" xfId="38928"/>
    <cellStyle name="Percent 4 2 2 36 2 2 2" xfId="38929"/>
    <cellStyle name="Percent 4 2 2 36 2 3" xfId="38930"/>
    <cellStyle name="Percent 4 2 2 36 3" xfId="38931"/>
    <cellStyle name="Percent 4 2 2 36 3 2" xfId="38932"/>
    <cellStyle name="Percent 4 2 2 36 4" xfId="38933"/>
    <cellStyle name="Percent 4 2 2 36 5" xfId="38934"/>
    <cellStyle name="Percent 4 2 2 36 6" xfId="38935"/>
    <cellStyle name="Percent 4 2 2 36 7" xfId="38936"/>
    <cellStyle name="Percent 4 2 2 37" xfId="38937"/>
    <cellStyle name="Percent 4 2 2 37 2" xfId="38938"/>
    <cellStyle name="Percent 4 2 2 37 2 2" xfId="38939"/>
    <cellStyle name="Percent 4 2 2 37 2 2 2" xfId="38940"/>
    <cellStyle name="Percent 4 2 2 37 2 3" xfId="38941"/>
    <cellStyle name="Percent 4 2 2 37 3" xfId="38942"/>
    <cellStyle name="Percent 4 2 2 37 3 2" xfId="38943"/>
    <cellStyle name="Percent 4 2 2 37 4" xfId="38944"/>
    <cellStyle name="Percent 4 2 2 37 5" xfId="38945"/>
    <cellStyle name="Percent 4 2 2 37 6" xfId="38946"/>
    <cellStyle name="Percent 4 2 2 37 7" xfId="38947"/>
    <cellStyle name="Percent 4 2 2 38" xfId="38948"/>
    <cellStyle name="Percent 4 2 2 38 2" xfId="38949"/>
    <cellStyle name="Percent 4 2 2 38 2 2" xfId="38950"/>
    <cellStyle name="Percent 4 2 2 38 2 2 2" xfId="38951"/>
    <cellStyle name="Percent 4 2 2 38 2 3" xfId="38952"/>
    <cellStyle name="Percent 4 2 2 38 3" xfId="38953"/>
    <cellStyle name="Percent 4 2 2 38 3 2" xfId="38954"/>
    <cellStyle name="Percent 4 2 2 38 4" xfId="38955"/>
    <cellStyle name="Percent 4 2 2 38 5" xfId="38956"/>
    <cellStyle name="Percent 4 2 2 38 6" xfId="38957"/>
    <cellStyle name="Percent 4 2 2 38 7" xfId="38958"/>
    <cellStyle name="Percent 4 2 2 39" xfId="38959"/>
    <cellStyle name="Percent 4 2 2 39 2" xfId="38960"/>
    <cellStyle name="Percent 4 2 2 39 2 2" xfId="38961"/>
    <cellStyle name="Percent 4 2 2 39 2 2 2" xfId="38962"/>
    <cellStyle name="Percent 4 2 2 39 2 3" xfId="38963"/>
    <cellStyle name="Percent 4 2 2 39 3" xfId="38964"/>
    <cellStyle name="Percent 4 2 2 39 3 2" xfId="38965"/>
    <cellStyle name="Percent 4 2 2 39 4" xfId="38966"/>
    <cellStyle name="Percent 4 2 2 39 5" xfId="38967"/>
    <cellStyle name="Percent 4 2 2 39 6" xfId="38968"/>
    <cellStyle name="Percent 4 2 2 39 7" xfId="38969"/>
    <cellStyle name="Percent 4 2 2 4" xfId="38970"/>
    <cellStyle name="Percent 4 2 2 4 10" xfId="38971"/>
    <cellStyle name="Percent 4 2 2 4 10 2" xfId="38972"/>
    <cellStyle name="Percent 4 2 2 4 10 2 2" xfId="38973"/>
    <cellStyle name="Percent 4 2 2 4 10 2 2 2" xfId="38974"/>
    <cellStyle name="Percent 4 2 2 4 10 2 3" xfId="38975"/>
    <cellStyle name="Percent 4 2 2 4 10 3" xfId="38976"/>
    <cellStyle name="Percent 4 2 2 4 10 3 2" xfId="38977"/>
    <cellStyle name="Percent 4 2 2 4 10 4" xfId="38978"/>
    <cellStyle name="Percent 4 2 2 4 10 5" xfId="38979"/>
    <cellStyle name="Percent 4 2 2 4 10 6" xfId="38980"/>
    <cellStyle name="Percent 4 2 2 4 10 7" xfId="38981"/>
    <cellStyle name="Percent 4 2 2 4 11" xfId="38982"/>
    <cellStyle name="Percent 4 2 2 4 11 2" xfId="38983"/>
    <cellStyle name="Percent 4 2 2 4 11 2 2" xfId="38984"/>
    <cellStyle name="Percent 4 2 2 4 11 2 2 2" xfId="38985"/>
    <cellStyle name="Percent 4 2 2 4 11 2 3" xfId="38986"/>
    <cellStyle name="Percent 4 2 2 4 11 3" xfId="38987"/>
    <cellStyle name="Percent 4 2 2 4 11 3 2" xfId="38988"/>
    <cellStyle name="Percent 4 2 2 4 11 4" xfId="38989"/>
    <cellStyle name="Percent 4 2 2 4 11 5" xfId="38990"/>
    <cellStyle name="Percent 4 2 2 4 11 6" xfId="38991"/>
    <cellStyle name="Percent 4 2 2 4 11 7" xfId="38992"/>
    <cellStyle name="Percent 4 2 2 4 12" xfId="38993"/>
    <cellStyle name="Percent 4 2 2 4 12 2" xfId="38994"/>
    <cellStyle name="Percent 4 2 2 4 12 2 2" xfId="38995"/>
    <cellStyle name="Percent 4 2 2 4 12 2 2 2" xfId="38996"/>
    <cellStyle name="Percent 4 2 2 4 12 2 3" xfId="38997"/>
    <cellStyle name="Percent 4 2 2 4 12 3" xfId="38998"/>
    <cellStyle name="Percent 4 2 2 4 12 3 2" xfId="38999"/>
    <cellStyle name="Percent 4 2 2 4 12 4" xfId="39000"/>
    <cellStyle name="Percent 4 2 2 4 12 5" xfId="39001"/>
    <cellStyle name="Percent 4 2 2 4 12 6" xfId="39002"/>
    <cellStyle name="Percent 4 2 2 4 12 7" xfId="39003"/>
    <cellStyle name="Percent 4 2 2 4 13" xfId="39004"/>
    <cellStyle name="Percent 4 2 2 4 13 2" xfId="39005"/>
    <cellStyle name="Percent 4 2 2 4 13 2 2" xfId="39006"/>
    <cellStyle name="Percent 4 2 2 4 13 3" xfId="39007"/>
    <cellStyle name="Percent 4 2 2 4 14" xfId="39008"/>
    <cellStyle name="Percent 4 2 2 4 14 2" xfId="39009"/>
    <cellStyle name="Percent 4 2 2 4 15" xfId="39010"/>
    <cellStyle name="Percent 4 2 2 4 16" xfId="39011"/>
    <cellStyle name="Percent 4 2 2 4 17" xfId="39012"/>
    <cellStyle name="Percent 4 2 2 4 18" xfId="39013"/>
    <cellStyle name="Percent 4 2 2 4 2" xfId="39014"/>
    <cellStyle name="Percent 4 2 2 4 2 2" xfId="39015"/>
    <cellStyle name="Percent 4 2 2 4 2 2 2" xfId="39016"/>
    <cellStyle name="Percent 4 2 2 4 2 2 2 2" xfId="39017"/>
    <cellStyle name="Percent 4 2 2 4 2 2 3" xfId="39018"/>
    <cellStyle name="Percent 4 2 2 4 2 3" xfId="39019"/>
    <cellStyle name="Percent 4 2 2 4 2 3 2" xfId="39020"/>
    <cellStyle name="Percent 4 2 2 4 2 4" xfId="39021"/>
    <cellStyle name="Percent 4 2 2 4 2 5" xfId="39022"/>
    <cellStyle name="Percent 4 2 2 4 2 6" xfId="39023"/>
    <cellStyle name="Percent 4 2 2 4 2 7" xfId="39024"/>
    <cellStyle name="Percent 4 2 2 4 3" xfId="39025"/>
    <cellStyle name="Percent 4 2 2 4 3 2" xfId="39026"/>
    <cellStyle name="Percent 4 2 2 4 3 2 2" xfId="39027"/>
    <cellStyle name="Percent 4 2 2 4 3 2 2 2" xfId="39028"/>
    <cellStyle name="Percent 4 2 2 4 3 2 3" xfId="39029"/>
    <cellStyle name="Percent 4 2 2 4 3 3" xfId="39030"/>
    <cellStyle name="Percent 4 2 2 4 3 3 2" xfId="39031"/>
    <cellStyle name="Percent 4 2 2 4 3 4" xfId="39032"/>
    <cellStyle name="Percent 4 2 2 4 3 5" xfId="39033"/>
    <cellStyle name="Percent 4 2 2 4 3 6" xfId="39034"/>
    <cellStyle name="Percent 4 2 2 4 3 7" xfId="39035"/>
    <cellStyle name="Percent 4 2 2 4 4" xfId="39036"/>
    <cellStyle name="Percent 4 2 2 4 4 2" xfId="39037"/>
    <cellStyle name="Percent 4 2 2 4 4 2 2" xfId="39038"/>
    <cellStyle name="Percent 4 2 2 4 4 2 2 2" xfId="39039"/>
    <cellStyle name="Percent 4 2 2 4 4 2 3" xfId="39040"/>
    <cellStyle name="Percent 4 2 2 4 4 3" xfId="39041"/>
    <cellStyle name="Percent 4 2 2 4 4 3 2" xfId="39042"/>
    <cellStyle name="Percent 4 2 2 4 4 4" xfId="39043"/>
    <cellStyle name="Percent 4 2 2 4 4 5" xfId="39044"/>
    <cellStyle name="Percent 4 2 2 4 4 6" xfId="39045"/>
    <cellStyle name="Percent 4 2 2 4 4 7" xfId="39046"/>
    <cellStyle name="Percent 4 2 2 4 5" xfId="39047"/>
    <cellStyle name="Percent 4 2 2 4 5 2" xfId="39048"/>
    <cellStyle name="Percent 4 2 2 4 5 2 2" xfId="39049"/>
    <cellStyle name="Percent 4 2 2 4 5 2 2 2" xfId="39050"/>
    <cellStyle name="Percent 4 2 2 4 5 2 3" xfId="39051"/>
    <cellStyle name="Percent 4 2 2 4 5 3" xfId="39052"/>
    <cellStyle name="Percent 4 2 2 4 5 3 2" xfId="39053"/>
    <cellStyle name="Percent 4 2 2 4 5 4" xfId="39054"/>
    <cellStyle name="Percent 4 2 2 4 5 5" xfId="39055"/>
    <cellStyle name="Percent 4 2 2 4 5 6" xfId="39056"/>
    <cellStyle name="Percent 4 2 2 4 5 7" xfId="39057"/>
    <cellStyle name="Percent 4 2 2 4 6" xfId="39058"/>
    <cellStyle name="Percent 4 2 2 4 6 2" xfId="39059"/>
    <cellStyle name="Percent 4 2 2 4 6 2 2" xfId="39060"/>
    <cellStyle name="Percent 4 2 2 4 6 2 2 2" xfId="39061"/>
    <cellStyle name="Percent 4 2 2 4 6 2 3" xfId="39062"/>
    <cellStyle name="Percent 4 2 2 4 6 3" xfId="39063"/>
    <cellStyle name="Percent 4 2 2 4 6 3 2" xfId="39064"/>
    <cellStyle name="Percent 4 2 2 4 6 4" xfId="39065"/>
    <cellStyle name="Percent 4 2 2 4 6 5" xfId="39066"/>
    <cellStyle name="Percent 4 2 2 4 6 6" xfId="39067"/>
    <cellStyle name="Percent 4 2 2 4 6 7" xfId="39068"/>
    <cellStyle name="Percent 4 2 2 4 7" xfId="39069"/>
    <cellStyle name="Percent 4 2 2 4 7 2" xfId="39070"/>
    <cellStyle name="Percent 4 2 2 4 7 2 2" xfId="39071"/>
    <cellStyle name="Percent 4 2 2 4 7 2 2 2" xfId="39072"/>
    <cellStyle name="Percent 4 2 2 4 7 2 3" xfId="39073"/>
    <cellStyle name="Percent 4 2 2 4 7 3" xfId="39074"/>
    <cellStyle name="Percent 4 2 2 4 7 3 2" xfId="39075"/>
    <cellStyle name="Percent 4 2 2 4 7 4" xfId="39076"/>
    <cellStyle name="Percent 4 2 2 4 7 5" xfId="39077"/>
    <cellStyle name="Percent 4 2 2 4 7 6" xfId="39078"/>
    <cellStyle name="Percent 4 2 2 4 7 7" xfId="39079"/>
    <cellStyle name="Percent 4 2 2 4 8" xfId="39080"/>
    <cellStyle name="Percent 4 2 2 4 8 2" xfId="39081"/>
    <cellStyle name="Percent 4 2 2 4 8 2 2" xfId="39082"/>
    <cellStyle name="Percent 4 2 2 4 8 2 2 2" xfId="39083"/>
    <cellStyle name="Percent 4 2 2 4 8 2 3" xfId="39084"/>
    <cellStyle name="Percent 4 2 2 4 8 3" xfId="39085"/>
    <cellStyle name="Percent 4 2 2 4 8 3 2" xfId="39086"/>
    <cellStyle name="Percent 4 2 2 4 8 4" xfId="39087"/>
    <cellStyle name="Percent 4 2 2 4 8 5" xfId="39088"/>
    <cellStyle name="Percent 4 2 2 4 8 6" xfId="39089"/>
    <cellStyle name="Percent 4 2 2 4 8 7" xfId="39090"/>
    <cellStyle name="Percent 4 2 2 4 9" xfId="39091"/>
    <cellStyle name="Percent 4 2 2 4 9 2" xfId="39092"/>
    <cellStyle name="Percent 4 2 2 4 9 2 2" xfId="39093"/>
    <cellStyle name="Percent 4 2 2 4 9 2 2 2" xfId="39094"/>
    <cellStyle name="Percent 4 2 2 4 9 2 3" xfId="39095"/>
    <cellStyle name="Percent 4 2 2 4 9 3" xfId="39096"/>
    <cellStyle name="Percent 4 2 2 4 9 3 2" xfId="39097"/>
    <cellStyle name="Percent 4 2 2 4 9 4" xfId="39098"/>
    <cellStyle name="Percent 4 2 2 4 9 5" xfId="39099"/>
    <cellStyle name="Percent 4 2 2 4 9 6" xfId="39100"/>
    <cellStyle name="Percent 4 2 2 4 9 7" xfId="39101"/>
    <cellStyle name="Percent 4 2 2 40" xfId="39102"/>
    <cellStyle name="Percent 4 2 2 40 2" xfId="39103"/>
    <cellStyle name="Percent 4 2 2 40 2 2" xfId="39104"/>
    <cellStyle name="Percent 4 2 2 40 2 2 2" xfId="39105"/>
    <cellStyle name="Percent 4 2 2 40 2 3" xfId="39106"/>
    <cellStyle name="Percent 4 2 2 40 3" xfId="39107"/>
    <cellStyle name="Percent 4 2 2 40 3 2" xfId="39108"/>
    <cellStyle name="Percent 4 2 2 40 4" xfId="39109"/>
    <cellStyle name="Percent 4 2 2 40 5" xfId="39110"/>
    <cellStyle name="Percent 4 2 2 40 6" xfId="39111"/>
    <cellStyle name="Percent 4 2 2 40 7" xfId="39112"/>
    <cellStyle name="Percent 4 2 2 41" xfId="39113"/>
    <cellStyle name="Percent 4 2 2 41 2" xfId="39114"/>
    <cellStyle name="Percent 4 2 2 41 2 2" xfId="39115"/>
    <cellStyle name="Percent 4 2 2 41 2 2 2" xfId="39116"/>
    <cellStyle name="Percent 4 2 2 41 2 3" xfId="39117"/>
    <cellStyle name="Percent 4 2 2 41 3" xfId="39118"/>
    <cellStyle name="Percent 4 2 2 41 3 2" xfId="39119"/>
    <cellStyle name="Percent 4 2 2 41 4" xfId="39120"/>
    <cellStyle name="Percent 4 2 2 41 5" xfId="39121"/>
    <cellStyle name="Percent 4 2 2 41 6" xfId="39122"/>
    <cellStyle name="Percent 4 2 2 41 7" xfId="39123"/>
    <cellStyle name="Percent 4 2 2 42" xfId="39124"/>
    <cellStyle name="Percent 4 2 2 42 2" xfId="39125"/>
    <cellStyle name="Percent 4 2 2 42 2 2" xfId="39126"/>
    <cellStyle name="Percent 4 2 2 42 2 2 2" xfId="39127"/>
    <cellStyle name="Percent 4 2 2 42 2 3" xfId="39128"/>
    <cellStyle name="Percent 4 2 2 42 3" xfId="39129"/>
    <cellStyle name="Percent 4 2 2 42 3 2" xfId="39130"/>
    <cellStyle name="Percent 4 2 2 42 4" xfId="39131"/>
    <cellStyle name="Percent 4 2 2 42 5" xfId="39132"/>
    <cellStyle name="Percent 4 2 2 42 6" xfId="39133"/>
    <cellStyle name="Percent 4 2 2 42 7" xfId="39134"/>
    <cellStyle name="Percent 4 2 2 43" xfId="39135"/>
    <cellStyle name="Percent 4 2 2 43 2" xfId="39136"/>
    <cellStyle name="Percent 4 2 2 43 2 2" xfId="39137"/>
    <cellStyle name="Percent 4 2 2 43 2 2 2" xfId="39138"/>
    <cellStyle name="Percent 4 2 2 43 2 3" xfId="39139"/>
    <cellStyle name="Percent 4 2 2 43 3" xfId="39140"/>
    <cellStyle name="Percent 4 2 2 43 3 2" xfId="39141"/>
    <cellStyle name="Percent 4 2 2 43 4" xfId="39142"/>
    <cellStyle name="Percent 4 2 2 43 5" xfId="39143"/>
    <cellStyle name="Percent 4 2 2 43 6" xfId="39144"/>
    <cellStyle name="Percent 4 2 2 43 7" xfId="39145"/>
    <cellStyle name="Percent 4 2 2 44" xfId="39146"/>
    <cellStyle name="Percent 4 2 2 44 2" xfId="39147"/>
    <cellStyle name="Percent 4 2 2 44 2 2" xfId="39148"/>
    <cellStyle name="Percent 4 2 2 44 2 2 2" xfId="39149"/>
    <cellStyle name="Percent 4 2 2 44 2 3" xfId="39150"/>
    <cellStyle name="Percent 4 2 2 44 3" xfId="39151"/>
    <cellStyle name="Percent 4 2 2 44 3 2" xfId="39152"/>
    <cellStyle name="Percent 4 2 2 44 4" xfId="39153"/>
    <cellStyle name="Percent 4 2 2 44 5" xfId="39154"/>
    <cellStyle name="Percent 4 2 2 44 6" xfId="39155"/>
    <cellStyle name="Percent 4 2 2 44 7" xfId="39156"/>
    <cellStyle name="Percent 4 2 2 45" xfId="39157"/>
    <cellStyle name="Percent 4 2 2 45 2" xfId="39158"/>
    <cellStyle name="Percent 4 2 2 45 2 2" xfId="39159"/>
    <cellStyle name="Percent 4 2 2 45 2 2 2" xfId="39160"/>
    <cellStyle name="Percent 4 2 2 45 2 3" xfId="39161"/>
    <cellStyle name="Percent 4 2 2 45 3" xfId="39162"/>
    <cellStyle name="Percent 4 2 2 45 3 2" xfId="39163"/>
    <cellStyle name="Percent 4 2 2 45 4" xfId="39164"/>
    <cellStyle name="Percent 4 2 2 45 5" xfId="39165"/>
    <cellStyle name="Percent 4 2 2 45 6" xfId="39166"/>
    <cellStyle name="Percent 4 2 2 45 7" xfId="39167"/>
    <cellStyle name="Percent 4 2 2 46" xfId="39168"/>
    <cellStyle name="Percent 4 2 2 46 2" xfId="39169"/>
    <cellStyle name="Percent 4 2 2 46 2 2" xfId="39170"/>
    <cellStyle name="Percent 4 2 2 46 2 2 2" xfId="39171"/>
    <cellStyle name="Percent 4 2 2 46 2 3" xfId="39172"/>
    <cellStyle name="Percent 4 2 2 46 3" xfId="39173"/>
    <cellStyle name="Percent 4 2 2 46 3 2" xfId="39174"/>
    <cellStyle name="Percent 4 2 2 46 4" xfId="39175"/>
    <cellStyle name="Percent 4 2 2 46 5" xfId="39176"/>
    <cellStyle name="Percent 4 2 2 46 6" xfId="39177"/>
    <cellStyle name="Percent 4 2 2 46 7" xfId="39178"/>
    <cellStyle name="Percent 4 2 2 47" xfId="39179"/>
    <cellStyle name="Percent 4 2 2 47 2" xfId="39180"/>
    <cellStyle name="Percent 4 2 2 47 2 2" xfId="39181"/>
    <cellStyle name="Percent 4 2 2 47 2 2 2" xfId="39182"/>
    <cellStyle name="Percent 4 2 2 47 2 3" xfId="39183"/>
    <cellStyle name="Percent 4 2 2 47 3" xfId="39184"/>
    <cellStyle name="Percent 4 2 2 47 3 2" xfId="39185"/>
    <cellStyle name="Percent 4 2 2 47 4" xfId="39186"/>
    <cellStyle name="Percent 4 2 2 47 5" xfId="39187"/>
    <cellStyle name="Percent 4 2 2 47 6" xfId="39188"/>
    <cellStyle name="Percent 4 2 2 47 7" xfId="39189"/>
    <cellStyle name="Percent 4 2 2 48" xfId="39190"/>
    <cellStyle name="Percent 4 2 2 48 2" xfId="39191"/>
    <cellStyle name="Percent 4 2 2 48 2 2" xfId="39192"/>
    <cellStyle name="Percent 4 2 2 48 2 2 2" xfId="39193"/>
    <cellStyle name="Percent 4 2 2 48 2 3" xfId="39194"/>
    <cellStyle name="Percent 4 2 2 48 3" xfId="39195"/>
    <cellStyle name="Percent 4 2 2 48 3 2" xfId="39196"/>
    <cellStyle name="Percent 4 2 2 48 4" xfId="39197"/>
    <cellStyle name="Percent 4 2 2 48 5" xfId="39198"/>
    <cellStyle name="Percent 4 2 2 48 6" xfId="39199"/>
    <cellStyle name="Percent 4 2 2 48 7" xfId="39200"/>
    <cellStyle name="Percent 4 2 2 49" xfId="39201"/>
    <cellStyle name="Percent 4 2 2 49 2" xfId="39202"/>
    <cellStyle name="Percent 4 2 2 49 2 2" xfId="39203"/>
    <cellStyle name="Percent 4 2 2 49 2 2 2" xfId="39204"/>
    <cellStyle name="Percent 4 2 2 49 2 3" xfId="39205"/>
    <cellStyle name="Percent 4 2 2 49 3" xfId="39206"/>
    <cellStyle name="Percent 4 2 2 49 3 2" xfId="39207"/>
    <cellStyle name="Percent 4 2 2 49 4" xfId="39208"/>
    <cellStyle name="Percent 4 2 2 49 5" xfId="39209"/>
    <cellStyle name="Percent 4 2 2 49 6" xfId="39210"/>
    <cellStyle name="Percent 4 2 2 49 7" xfId="39211"/>
    <cellStyle name="Percent 4 2 2 5" xfId="39212"/>
    <cellStyle name="Percent 4 2 2 5 10" xfId="39213"/>
    <cellStyle name="Percent 4 2 2 5 11" xfId="39214"/>
    <cellStyle name="Percent 4 2 2 5 12" xfId="39215"/>
    <cellStyle name="Percent 4 2 2 5 2" xfId="39216"/>
    <cellStyle name="Percent 4 2 2 5 2 2" xfId="39217"/>
    <cellStyle name="Percent 4 2 2 5 2 3" xfId="39218"/>
    <cellStyle name="Percent 4 2 2 5 2 3 2" xfId="39219"/>
    <cellStyle name="Percent 4 2 2 5 2 3 2 2" xfId="39220"/>
    <cellStyle name="Percent 4 2 2 5 2 3 3" xfId="39221"/>
    <cellStyle name="Percent 4 2 2 5 2 4" xfId="39222"/>
    <cellStyle name="Percent 4 2 2 5 2 4 2" xfId="39223"/>
    <cellStyle name="Percent 4 2 2 5 2 5" xfId="39224"/>
    <cellStyle name="Percent 4 2 2 5 2 6" xfId="39225"/>
    <cellStyle name="Percent 4 2 2 5 2 7" xfId="39226"/>
    <cellStyle name="Percent 4 2 2 5 2 8" xfId="39227"/>
    <cellStyle name="Percent 4 2 2 5 3" xfId="39228"/>
    <cellStyle name="Percent 4 2 2 5 4" xfId="39229"/>
    <cellStyle name="Percent 4 2 2 5 5" xfId="39230"/>
    <cellStyle name="Percent 4 2 2 5 6" xfId="39231"/>
    <cellStyle name="Percent 4 2 2 5 7" xfId="39232"/>
    <cellStyle name="Percent 4 2 2 5 8" xfId="39233"/>
    <cellStyle name="Percent 4 2 2 5 9" xfId="39234"/>
    <cellStyle name="Percent 4 2 2 50" xfId="39235"/>
    <cellStyle name="Percent 4 2 2 50 2" xfId="39236"/>
    <cellStyle name="Percent 4 2 2 50 2 2" xfId="39237"/>
    <cellStyle name="Percent 4 2 2 50 2 2 2" xfId="39238"/>
    <cellStyle name="Percent 4 2 2 50 2 3" xfId="39239"/>
    <cellStyle name="Percent 4 2 2 50 3" xfId="39240"/>
    <cellStyle name="Percent 4 2 2 50 3 2" xfId="39241"/>
    <cellStyle name="Percent 4 2 2 50 4" xfId="39242"/>
    <cellStyle name="Percent 4 2 2 50 5" xfId="39243"/>
    <cellStyle name="Percent 4 2 2 50 6" xfId="39244"/>
    <cellStyle name="Percent 4 2 2 50 7" xfId="39245"/>
    <cellStyle name="Percent 4 2 2 51" xfId="39246"/>
    <cellStyle name="Percent 4 2 2 51 2" xfId="39247"/>
    <cellStyle name="Percent 4 2 2 51 2 2" xfId="39248"/>
    <cellStyle name="Percent 4 2 2 51 2 2 2" xfId="39249"/>
    <cellStyle name="Percent 4 2 2 51 2 3" xfId="39250"/>
    <cellStyle name="Percent 4 2 2 51 3" xfId="39251"/>
    <cellStyle name="Percent 4 2 2 51 3 2" xfId="39252"/>
    <cellStyle name="Percent 4 2 2 51 4" xfId="39253"/>
    <cellStyle name="Percent 4 2 2 51 5" xfId="39254"/>
    <cellStyle name="Percent 4 2 2 51 6" xfId="39255"/>
    <cellStyle name="Percent 4 2 2 51 7" xfId="39256"/>
    <cellStyle name="Percent 4 2 2 52" xfId="39257"/>
    <cellStyle name="Percent 4 2 2 52 2" xfId="39258"/>
    <cellStyle name="Percent 4 2 2 52 2 2" xfId="39259"/>
    <cellStyle name="Percent 4 2 2 52 2 2 2" xfId="39260"/>
    <cellStyle name="Percent 4 2 2 52 2 3" xfId="39261"/>
    <cellStyle name="Percent 4 2 2 52 3" xfId="39262"/>
    <cellStyle name="Percent 4 2 2 52 3 2" xfId="39263"/>
    <cellStyle name="Percent 4 2 2 52 4" xfId="39264"/>
    <cellStyle name="Percent 4 2 2 52 5" xfId="39265"/>
    <cellStyle name="Percent 4 2 2 52 6" xfId="39266"/>
    <cellStyle name="Percent 4 2 2 52 7" xfId="39267"/>
    <cellStyle name="Percent 4 2 2 53" xfId="39268"/>
    <cellStyle name="Percent 4 2 2 53 2" xfId="39269"/>
    <cellStyle name="Percent 4 2 2 53 2 2" xfId="39270"/>
    <cellStyle name="Percent 4 2 2 53 2 2 2" xfId="39271"/>
    <cellStyle name="Percent 4 2 2 53 2 3" xfId="39272"/>
    <cellStyle name="Percent 4 2 2 53 3" xfId="39273"/>
    <cellStyle name="Percent 4 2 2 53 3 2" xfId="39274"/>
    <cellStyle name="Percent 4 2 2 53 4" xfId="39275"/>
    <cellStyle name="Percent 4 2 2 53 5" xfId="39276"/>
    <cellStyle name="Percent 4 2 2 53 6" xfId="39277"/>
    <cellStyle name="Percent 4 2 2 53 7" xfId="39278"/>
    <cellStyle name="Percent 4 2 2 54" xfId="39279"/>
    <cellStyle name="Percent 4 2 2 54 2" xfId="39280"/>
    <cellStyle name="Percent 4 2 2 54 2 2" xfId="39281"/>
    <cellStyle name="Percent 4 2 2 54 2 2 2" xfId="39282"/>
    <cellStyle name="Percent 4 2 2 54 2 3" xfId="39283"/>
    <cellStyle name="Percent 4 2 2 54 3" xfId="39284"/>
    <cellStyle name="Percent 4 2 2 54 3 2" xfId="39285"/>
    <cellStyle name="Percent 4 2 2 54 4" xfId="39286"/>
    <cellStyle name="Percent 4 2 2 54 5" xfId="39287"/>
    <cellStyle name="Percent 4 2 2 54 6" xfId="39288"/>
    <cellStyle name="Percent 4 2 2 54 7" xfId="39289"/>
    <cellStyle name="Percent 4 2 2 55" xfId="39290"/>
    <cellStyle name="Percent 4 2 2 55 2" xfId="39291"/>
    <cellStyle name="Percent 4 2 2 55 2 2" xfId="39292"/>
    <cellStyle name="Percent 4 2 2 55 2 2 2" xfId="39293"/>
    <cellStyle name="Percent 4 2 2 55 2 3" xfId="39294"/>
    <cellStyle name="Percent 4 2 2 55 3" xfId="39295"/>
    <cellStyle name="Percent 4 2 2 55 3 2" xfId="39296"/>
    <cellStyle name="Percent 4 2 2 55 4" xfId="39297"/>
    <cellStyle name="Percent 4 2 2 55 5" xfId="39298"/>
    <cellStyle name="Percent 4 2 2 55 6" xfId="39299"/>
    <cellStyle name="Percent 4 2 2 55 7" xfId="39300"/>
    <cellStyle name="Percent 4 2 2 56" xfId="39301"/>
    <cellStyle name="Percent 4 2 2 56 2" xfId="39302"/>
    <cellStyle name="Percent 4 2 2 56 2 2" xfId="39303"/>
    <cellStyle name="Percent 4 2 2 56 2 2 2" xfId="39304"/>
    <cellStyle name="Percent 4 2 2 56 2 3" xfId="39305"/>
    <cellStyle name="Percent 4 2 2 56 3" xfId="39306"/>
    <cellStyle name="Percent 4 2 2 56 3 2" xfId="39307"/>
    <cellStyle name="Percent 4 2 2 56 4" xfId="39308"/>
    <cellStyle name="Percent 4 2 2 56 5" xfId="39309"/>
    <cellStyle name="Percent 4 2 2 56 6" xfId="39310"/>
    <cellStyle name="Percent 4 2 2 56 7" xfId="39311"/>
    <cellStyle name="Percent 4 2 2 57" xfId="39312"/>
    <cellStyle name="Percent 4 2 2 57 2" xfId="39313"/>
    <cellStyle name="Percent 4 2 2 57 2 2" xfId="39314"/>
    <cellStyle name="Percent 4 2 2 57 2 2 2" xfId="39315"/>
    <cellStyle name="Percent 4 2 2 57 2 3" xfId="39316"/>
    <cellStyle name="Percent 4 2 2 57 3" xfId="39317"/>
    <cellStyle name="Percent 4 2 2 57 3 2" xfId="39318"/>
    <cellStyle name="Percent 4 2 2 57 4" xfId="39319"/>
    <cellStyle name="Percent 4 2 2 57 5" xfId="39320"/>
    <cellStyle name="Percent 4 2 2 57 6" xfId="39321"/>
    <cellStyle name="Percent 4 2 2 57 7" xfId="39322"/>
    <cellStyle name="Percent 4 2 2 58" xfId="39323"/>
    <cellStyle name="Percent 4 2 2 58 2" xfId="39324"/>
    <cellStyle name="Percent 4 2 2 58 2 2" xfId="39325"/>
    <cellStyle name="Percent 4 2 2 58 2 2 2" xfId="39326"/>
    <cellStyle name="Percent 4 2 2 58 2 3" xfId="39327"/>
    <cellStyle name="Percent 4 2 2 58 3" xfId="39328"/>
    <cellStyle name="Percent 4 2 2 58 3 2" xfId="39329"/>
    <cellStyle name="Percent 4 2 2 58 4" xfId="39330"/>
    <cellStyle name="Percent 4 2 2 58 5" xfId="39331"/>
    <cellStyle name="Percent 4 2 2 58 6" xfId="39332"/>
    <cellStyle name="Percent 4 2 2 58 7" xfId="39333"/>
    <cellStyle name="Percent 4 2 2 59" xfId="39334"/>
    <cellStyle name="Percent 4 2 2 59 2" xfId="39335"/>
    <cellStyle name="Percent 4 2 2 59 2 2" xfId="39336"/>
    <cellStyle name="Percent 4 2 2 59 2 2 2" xfId="39337"/>
    <cellStyle name="Percent 4 2 2 59 2 3" xfId="39338"/>
    <cellStyle name="Percent 4 2 2 59 3" xfId="39339"/>
    <cellStyle name="Percent 4 2 2 59 3 2" xfId="39340"/>
    <cellStyle name="Percent 4 2 2 59 4" xfId="39341"/>
    <cellStyle name="Percent 4 2 2 59 5" xfId="39342"/>
    <cellStyle name="Percent 4 2 2 59 6" xfId="39343"/>
    <cellStyle name="Percent 4 2 2 59 7" xfId="39344"/>
    <cellStyle name="Percent 4 2 2 6" xfId="39345"/>
    <cellStyle name="Percent 4 2 2 6 10" xfId="39346"/>
    <cellStyle name="Percent 4 2 2 6 10 2" xfId="39347"/>
    <cellStyle name="Percent 4 2 2 6 10 2 2" xfId="39348"/>
    <cellStyle name="Percent 4 2 2 6 10 2 2 2" xfId="39349"/>
    <cellStyle name="Percent 4 2 2 6 10 2 3" xfId="39350"/>
    <cellStyle name="Percent 4 2 2 6 10 3" xfId="39351"/>
    <cellStyle name="Percent 4 2 2 6 10 3 2" xfId="39352"/>
    <cellStyle name="Percent 4 2 2 6 10 4" xfId="39353"/>
    <cellStyle name="Percent 4 2 2 6 10 5" xfId="39354"/>
    <cellStyle name="Percent 4 2 2 6 10 6" xfId="39355"/>
    <cellStyle name="Percent 4 2 2 6 10 7" xfId="39356"/>
    <cellStyle name="Percent 4 2 2 6 11" xfId="39357"/>
    <cellStyle name="Percent 4 2 2 6 11 2" xfId="39358"/>
    <cellStyle name="Percent 4 2 2 6 11 2 2" xfId="39359"/>
    <cellStyle name="Percent 4 2 2 6 11 2 2 2" xfId="39360"/>
    <cellStyle name="Percent 4 2 2 6 11 2 3" xfId="39361"/>
    <cellStyle name="Percent 4 2 2 6 11 3" xfId="39362"/>
    <cellStyle name="Percent 4 2 2 6 11 3 2" xfId="39363"/>
    <cellStyle name="Percent 4 2 2 6 11 4" xfId="39364"/>
    <cellStyle name="Percent 4 2 2 6 11 5" xfId="39365"/>
    <cellStyle name="Percent 4 2 2 6 11 6" xfId="39366"/>
    <cellStyle name="Percent 4 2 2 6 11 7" xfId="39367"/>
    <cellStyle name="Percent 4 2 2 6 12" xfId="39368"/>
    <cellStyle name="Percent 4 2 2 6 12 2" xfId="39369"/>
    <cellStyle name="Percent 4 2 2 6 12 2 2" xfId="39370"/>
    <cellStyle name="Percent 4 2 2 6 12 2 2 2" xfId="39371"/>
    <cellStyle name="Percent 4 2 2 6 12 2 3" xfId="39372"/>
    <cellStyle name="Percent 4 2 2 6 12 3" xfId="39373"/>
    <cellStyle name="Percent 4 2 2 6 12 3 2" xfId="39374"/>
    <cellStyle name="Percent 4 2 2 6 12 4" xfId="39375"/>
    <cellStyle name="Percent 4 2 2 6 12 5" xfId="39376"/>
    <cellStyle name="Percent 4 2 2 6 12 6" xfId="39377"/>
    <cellStyle name="Percent 4 2 2 6 12 7" xfId="39378"/>
    <cellStyle name="Percent 4 2 2 6 13" xfId="39379"/>
    <cellStyle name="Percent 4 2 2 6 13 2" xfId="39380"/>
    <cellStyle name="Percent 4 2 2 6 13 2 2" xfId="39381"/>
    <cellStyle name="Percent 4 2 2 6 13 3" xfId="39382"/>
    <cellStyle name="Percent 4 2 2 6 14" xfId="39383"/>
    <cellStyle name="Percent 4 2 2 6 14 2" xfId="39384"/>
    <cellStyle name="Percent 4 2 2 6 15" xfId="39385"/>
    <cellStyle name="Percent 4 2 2 6 16" xfId="39386"/>
    <cellStyle name="Percent 4 2 2 6 17" xfId="39387"/>
    <cellStyle name="Percent 4 2 2 6 18" xfId="39388"/>
    <cellStyle name="Percent 4 2 2 6 2" xfId="39389"/>
    <cellStyle name="Percent 4 2 2 6 2 2" xfId="39390"/>
    <cellStyle name="Percent 4 2 2 6 2 2 2" xfId="39391"/>
    <cellStyle name="Percent 4 2 2 6 2 2 2 2" xfId="39392"/>
    <cellStyle name="Percent 4 2 2 6 2 2 3" xfId="39393"/>
    <cellStyle name="Percent 4 2 2 6 2 3" xfId="39394"/>
    <cellStyle name="Percent 4 2 2 6 2 3 2" xfId="39395"/>
    <cellStyle name="Percent 4 2 2 6 2 4" xfId="39396"/>
    <cellStyle name="Percent 4 2 2 6 2 5" xfId="39397"/>
    <cellStyle name="Percent 4 2 2 6 2 6" xfId="39398"/>
    <cellStyle name="Percent 4 2 2 6 2 7" xfId="39399"/>
    <cellStyle name="Percent 4 2 2 6 3" xfId="39400"/>
    <cellStyle name="Percent 4 2 2 6 3 2" xfId="39401"/>
    <cellStyle name="Percent 4 2 2 6 3 2 2" xfId="39402"/>
    <cellStyle name="Percent 4 2 2 6 3 2 2 2" xfId="39403"/>
    <cellStyle name="Percent 4 2 2 6 3 2 3" xfId="39404"/>
    <cellStyle name="Percent 4 2 2 6 3 3" xfId="39405"/>
    <cellStyle name="Percent 4 2 2 6 3 3 2" xfId="39406"/>
    <cellStyle name="Percent 4 2 2 6 3 4" xfId="39407"/>
    <cellStyle name="Percent 4 2 2 6 3 5" xfId="39408"/>
    <cellStyle name="Percent 4 2 2 6 3 6" xfId="39409"/>
    <cellStyle name="Percent 4 2 2 6 3 7" xfId="39410"/>
    <cellStyle name="Percent 4 2 2 6 4" xfId="39411"/>
    <cellStyle name="Percent 4 2 2 6 4 2" xfId="39412"/>
    <cellStyle name="Percent 4 2 2 6 4 2 2" xfId="39413"/>
    <cellStyle name="Percent 4 2 2 6 4 2 2 2" xfId="39414"/>
    <cellStyle name="Percent 4 2 2 6 4 2 3" xfId="39415"/>
    <cellStyle name="Percent 4 2 2 6 4 3" xfId="39416"/>
    <cellStyle name="Percent 4 2 2 6 4 3 2" xfId="39417"/>
    <cellStyle name="Percent 4 2 2 6 4 4" xfId="39418"/>
    <cellStyle name="Percent 4 2 2 6 4 5" xfId="39419"/>
    <cellStyle name="Percent 4 2 2 6 4 6" xfId="39420"/>
    <cellStyle name="Percent 4 2 2 6 4 7" xfId="39421"/>
    <cellStyle name="Percent 4 2 2 6 5" xfId="39422"/>
    <cellStyle name="Percent 4 2 2 6 5 2" xfId="39423"/>
    <cellStyle name="Percent 4 2 2 6 5 2 2" xfId="39424"/>
    <cellStyle name="Percent 4 2 2 6 5 2 2 2" xfId="39425"/>
    <cellStyle name="Percent 4 2 2 6 5 2 3" xfId="39426"/>
    <cellStyle name="Percent 4 2 2 6 5 3" xfId="39427"/>
    <cellStyle name="Percent 4 2 2 6 5 3 2" xfId="39428"/>
    <cellStyle name="Percent 4 2 2 6 5 4" xfId="39429"/>
    <cellStyle name="Percent 4 2 2 6 5 5" xfId="39430"/>
    <cellStyle name="Percent 4 2 2 6 5 6" xfId="39431"/>
    <cellStyle name="Percent 4 2 2 6 5 7" xfId="39432"/>
    <cellStyle name="Percent 4 2 2 6 6" xfId="39433"/>
    <cellStyle name="Percent 4 2 2 6 6 2" xfId="39434"/>
    <cellStyle name="Percent 4 2 2 6 6 2 2" xfId="39435"/>
    <cellStyle name="Percent 4 2 2 6 6 2 2 2" xfId="39436"/>
    <cellStyle name="Percent 4 2 2 6 6 2 3" xfId="39437"/>
    <cellStyle name="Percent 4 2 2 6 6 3" xfId="39438"/>
    <cellStyle name="Percent 4 2 2 6 6 3 2" xfId="39439"/>
    <cellStyle name="Percent 4 2 2 6 6 4" xfId="39440"/>
    <cellStyle name="Percent 4 2 2 6 6 5" xfId="39441"/>
    <cellStyle name="Percent 4 2 2 6 6 6" xfId="39442"/>
    <cellStyle name="Percent 4 2 2 6 6 7" xfId="39443"/>
    <cellStyle name="Percent 4 2 2 6 7" xfId="39444"/>
    <cellStyle name="Percent 4 2 2 6 7 2" xfId="39445"/>
    <cellStyle name="Percent 4 2 2 6 7 2 2" xfId="39446"/>
    <cellStyle name="Percent 4 2 2 6 7 2 2 2" xfId="39447"/>
    <cellStyle name="Percent 4 2 2 6 7 2 3" xfId="39448"/>
    <cellStyle name="Percent 4 2 2 6 7 3" xfId="39449"/>
    <cellStyle name="Percent 4 2 2 6 7 3 2" xfId="39450"/>
    <cellStyle name="Percent 4 2 2 6 7 4" xfId="39451"/>
    <cellStyle name="Percent 4 2 2 6 7 5" xfId="39452"/>
    <cellStyle name="Percent 4 2 2 6 7 6" xfId="39453"/>
    <cellStyle name="Percent 4 2 2 6 7 7" xfId="39454"/>
    <cellStyle name="Percent 4 2 2 6 8" xfId="39455"/>
    <cellStyle name="Percent 4 2 2 6 8 2" xfId="39456"/>
    <cellStyle name="Percent 4 2 2 6 8 2 2" xfId="39457"/>
    <cellStyle name="Percent 4 2 2 6 8 2 2 2" xfId="39458"/>
    <cellStyle name="Percent 4 2 2 6 8 2 3" xfId="39459"/>
    <cellStyle name="Percent 4 2 2 6 8 3" xfId="39460"/>
    <cellStyle name="Percent 4 2 2 6 8 3 2" xfId="39461"/>
    <cellStyle name="Percent 4 2 2 6 8 4" xfId="39462"/>
    <cellStyle name="Percent 4 2 2 6 8 5" xfId="39463"/>
    <cellStyle name="Percent 4 2 2 6 8 6" xfId="39464"/>
    <cellStyle name="Percent 4 2 2 6 8 7" xfId="39465"/>
    <cellStyle name="Percent 4 2 2 6 9" xfId="39466"/>
    <cellStyle name="Percent 4 2 2 6 9 2" xfId="39467"/>
    <cellStyle name="Percent 4 2 2 6 9 2 2" xfId="39468"/>
    <cellStyle name="Percent 4 2 2 6 9 2 2 2" xfId="39469"/>
    <cellStyle name="Percent 4 2 2 6 9 2 3" xfId="39470"/>
    <cellStyle name="Percent 4 2 2 6 9 3" xfId="39471"/>
    <cellStyle name="Percent 4 2 2 6 9 3 2" xfId="39472"/>
    <cellStyle name="Percent 4 2 2 6 9 4" xfId="39473"/>
    <cellStyle name="Percent 4 2 2 6 9 5" xfId="39474"/>
    <cellStyle name="Percent 4 2 2 6 9 6" xfId="39475"/>
    <cellStyle name="Percent 4 2 2 6 9 7" xfId="39476"/>
    <cellStyle name="Percent 4 2 2 60" xfId="39477"/>
    <cellStyle name="Percent 4 2 2 60 2" xfId="39478"/>
    <cellStyle name="Percent 4 2 2 60 2 2" xfId="39479"/>
    <cellStyle name="Percent 4 2 2 60 2 2 2" xfId="39480"/>
    <cellStyle name="Percent 4 2 2 60 2 3" xfId="39481"/>
    <cellStyle name="Percent 4 2 2 60 3" xfId="39482"/>
    <cellStyle name="Percent 4 2 2 60 3 2" xfId="39483"/>
    <cellStyle name="Percent 4 2 2 60 4" xfId="39484"/>
    <cellStyle name="Percent 4 2 2 60 5" xfId="39485"/>
    <cellStyle name="Percent 4 2 2 60 6" xfId="39486"/>
    <cellStyle name="Percent 4 2 2 60 7" xfId="39487"/>
    <cellStyle name="Percent 4 2 2 61" xfId="39488"/>
    <cellStyle name="Percent 4 2 2 61 2" xfId="39489"/>
    <cellStyle name="Percent 4 2 2 61 2 2" xfId="39490"/>
    <cellStyle name="Percent 4 2 2 61 2 2 2" xfId="39491"/>
    <cellStyle name="Percent 4 2 2 61 2 3" xfId="39492"/>
    <cellStyle name="Percent 4 2 2 61 3" xfId="39493"/>
    <cellStyle name="Percent 4 2 2 61 3 2" xfId="39494"/>
    <cellStyle name="Percent 4 2 2 61 4" xfId="39495"/>
    <cellStyle name="Percent 4 2 2 61 5" xfId="39496"/>
    <cellStyle name="Percent 4 2 2 61 6" xfId="39497"/>
    <cellStyle name="Percent 4 2 2 61 7" xfId="39498"/>
    <cellStyle name="Percent 4 2 2 62" xfId="39499"/>
    <cellStyle name="Percent 4 2 2 62 2" xfId="39500"/>
    <cellStyle name="Percent 4 2 2 62 2 2" xfId="39501"/>
    <cellStyle name="Percent 4 2 2 62 2 2 2" xfId="39502"/>
    <cellStyle name="Percent 4 2 2 62 2 3" xfId="39503"/>
    <cellStyle name="Percent 4 2 2 62 3" xfId="39504"/>
    <cellStyle name="Percent 4 2 2 62 3 2" xfId="39505"/>
    <cellStyle name="Percent 4 2 2 62 4" xfId="39506"/>
    <cellStyle name="Percent 4 2 2 62 5" xfId="39507"/>
    <cellStyle name="Percent 4 2 2 62 6" xfId="39508"/>
    <cellStyle name="Percent 4 2 2 62 7" xfId="39509"/>
    <cellStyle name="Percent 4 2 2 63" xfId="39510"/>
    <cellStyle name="Percent 4 2 2 63 2" xfId="39511"/>
    <cellStyle name="Percent 4 2 2 63 2 2" xfId="39512"/>
    <cellStyle name="Percent 4 2 2 63 2 2 2" xfId="39513"/>
    <cellStyle name="Percent 4 2 2 63 2 3" xfId="39514"/>
    <cellStyle name="Percent 4 2 2 63 3" xfId="39515"/>
    <cellStyle name="Percent 4 2 2 63 3 2" xfId="39516"/>
    <cellStyle name="Percent 4 2 2 63 4" xfId="39517"/>
    <cellStyle name="Percent 4 2 2 63 5" xfId="39518"/>
    <cellStyle name="Percent 4 2 2 63 6" xfId="39519"/>
    <cellStyle name="Percent 4 2 2 63 7" xfId="39520"/>
    <cellStyle name="Percent 4 2 2 64" xfId="39521"/>
    <cellStyle name="Percent 4 2 2 64 2" xfId="39522"/>
    <cellStyle name="Percent 4 2 2 64 2 2" xfId="39523"/>
    <cellStyle name="Percent 4 2 2 64 2 2 2" xfId="39524"/>
    <cellStyle name="Percent 4 2 2 64 2 3" xfId="39525"/>
    <cellStyle name="Percent 4 2 2 64 3" xfId="39526"/>
    <cellStyle name="Percent 4 2 2 64 3 2" xfId="39527"/>
    <cellStyle name="Percent 4 2 2 64 4" xfId="39528"/>
    <cellStyle name="Percent 4 2 2 64 5" xfId="39529"/>
    <cellStyle name="Percent 4 2 2 64 6" xfId="39530"/>
    <cellStyle name="Percent 4 2 2 64 7" xfId="39531"/>
    <cellStyle name="Percent 4 2 2 65" xfId="39532"/>
    <cellStyle name="Percent 4 2 2 65 2" xfId="39533"/>
    <cellStyle name="Percent 4 2 2 65 2 2" xfId="39534"/>
    <cellStyle name="Percent 4 2 2 65 2 2 2" xfId="39535"/>
    <cellStyle name="Percent 4 2 2 65 2 3" xfId="39536"/>
    <cellStyle name="Percent 4 2 2 65 3" xfId="39537"/>
    <cellStyle name="Percent 4 2 2 65 3 2" xfId="39538"/>
    <cellStyle name="Percent 4 2 2 65 4" xfId="39539"/>
    <cellStyle name="Percent 4 2 2 65 5" xfId="39540"/>
    <cellStyle name="Percent 4 2 2 65 6" xfId="39541"/>
    <cellStyle name="Percent 4 2 2 65 7" xfId="39542"/>
    <cellStyle name="Percent 4 2 2 66" xfId="39543"/>
    <cellStyle name="Percent 4 2 2 66 2" xfId="39544"/>
    <cellStyle name="Percent 4 2 2 66 2 2" xfId="39545"/>
    <cellStyle name="Percent 4 2 2 66 2 2 2" xfId="39546"/>
    <cellStyle name="Percent 4 2 2 66 2 3" xfId="39547"/>
    <cellStyle name="Percent 4 2 2 66 3" xfId="39548"/>
    <cellStyle name="Percent 4 2 2 66 3 2" xfId="39549"/>
    <cellStyle name="Percent 4 2 2 66 4" xfId="39550"/>
    <cellStyle name="Percent 4 2 2 66 5" xfId="39551"/>
    <cellStyle name="Percent 4 2 2 66 6" xfId="39552"/>
    <cellStyle name="Percent 4 2 2 66 7" xfId="39553"/>
    <cellStyle name="Percent 4 2 2 67" xfId="39554"/>
    <cellStyle name="Percent 4 2 2 67 2" xfId="39555"/>
    <cellStyle name="Percent 4 2 2 67 2 2" xfId="39556"/>
    <cellStyle name="Percent 4 2 2 67 2 2 2" xfId="39557"/>
    <cellStyle name="Percent 4 2 2 67 2 3" xfId="39558"/>
    <cellStyle name="Percent 4 2 2 67 3" xfId="39559"/>
    <cellStyle name="Percent 4 2 2 67 3 2" xfId="39560"/>
    <cellStyle name="Percent 4 2 2 67 4" xfId="39561"/>
    <cellStyle name="Percent 4 2 2 67 5" xfId="39562"/>
    <cellStyle name="Percent 4 2 2 67 6" xfId="39563"/>
    <cellStyle name="Percent 4 2 2 67 7" xfId="39564"/>
    <cellStyle name="Percent 4 2 2 68" xfId="39565"/>
    <cellStyle name="Percent 4 2 2 68 2" xfId="39566"/>
    <cellStyle name="Percent 4 2 2 68 2 2" xfId="39567"/>
    <cellStyle name="Percent 4 2 2 68 2 2 2" xfId="39568"/>
    <cellStyle name="Percent 4 2 2 68 2 3" xfId="39569"/>
    <cellStyle name="Percent 4 2 2 68 3" xfId="39570"/>
    <cellStyle name="Percent 4 2 2 68 3 2" xfId="39571"/>
    <cellStyle name="Percent 4 2 2 68 4" xfId="39572"/>
    <cellStyle name="Percent 4 2 2 68 5" xfId="39573"/>
    <cellStyle name="Percent 4 2 2 68 6" xfId="39574"/>
    <cellStyle name="Percent 4 2 2 68 7" xfId="39575"/>
    <cellStyle name="Percent 4 2 2 69" xfId="39576"/>
    <cellStyle name="Percent 4 2 2 69 2" xfId="39577"/>
    <cellStyle name="Percent 4 2 2 69 2 2" xfId="39578"/>
    <cellStyle name="Percent 4 2 2 69 2 2 2" xfId="39579"/>
    <cellStyle name="Percent 4 2 2 69 2 3" xfId="39580"/>
    <cellStyle name="Percent 4 2 2 69 3" xfId="39581"/>
    <cellStyle name="Percent 4 2 2 69 3 2" xfId="39582"/>
    <cellStyle name="Percent 4 2 2 69 4" xfId="39583"/>
    <cellStyle name="Percent 4 2 2 69 5" xfId="39584"/>
    <cellStyle name="Percent 4 2 2 69 6" xfId="39585"/>
    <cellStyle name="Percent 4 2 2 69 7" xfId="39586"/>
    <cellStyle name="Percent 4 2 2 7" xfId="39587"/>
    <cellStyle name="Percent 4 2 2 7 10" xfId="39588"/>
    <cellStyle name="Percent 4 2 2 7 11" xfId="39589"/>
    <cellStyle name="Percent 4 2 2 7 12" xfId="39590"/>
    <cellStyle name="Percent 4 2 2 7 2" xfId="39591"/>
    <cellStyle name="Percent 4 2 2 7 2 2" xfId="39592"/>
    <cellStyle name="Percent 4 2 2 7 2 3" xfId="39593"/>
    <cellStyle name="Percent 4 2 2 7 2 3 2" xfId="39594"/>
    <cellStyle name="Percent 4 2 2 7 2 3 2 2" xfId="39595"/>
    <cellStyle name="Percent 4 2 2 7 2 3 3" xfId="39596"/>
    <cellStyle name="Percent 4 2 2 7 2 4" xfId="39597"/>
    <cellStyle name="Percent 4 2 2 7 2 4 2" xfId="39598"/>
    <cellStyle name="Percent 4 2 2 7 2 5" xfId="39599"/>
    <cellStyle name="Percent 4 2 2 7 2 6" xfId="39600"/>
    <cellStyle name="Percent 4 2 2 7 2 7" xfId="39601"/>
    <cellStyle name="Percent 4 2 2 7 2 8" xfId="39602"/>
    <cellStyle name="Percent 4 2 2 7 3" xfId="39603"/>
    <cellStyle name="Percent 4 2 2 7 4" xfId="39604"/>
    <cellStyle name="Percent 4 2 2 7 5" xfId="39605"/>
    <cellStyle name="Percent 4 2 2 7 6" xfId="39606"/>
    <cellStyle name="Percent 4 2 2 7 7" xfId="39607"/>
    <cellStyle name="Percent 4 2 2 7 8" xfId="39608"/>
    <cellStyle name="Percent 4 2 2 7 9" xfId="39609"/>
    <cellStyle name="Percent 4 2 2 70" xfId="39610"/>
    <cellStyle name="Percent 4 2 2 70 2" xfId="39611"/>
    <cellStyle name="Percent 4 2 2 70 2 2" xfId="39612"/>
    <cellStyle name="Percent 4 2 2 70 2 2 2" xfId="39613"/>
    <cellStyle name="Percent 4 2 2 70 2 3" xfId="39614"/>
    <cellStyle name="Percent 4 2 2 70 3" xfId="39615"/>
    <cellStyle name="Percent 4 2 2 70 3 2" xfId="39616"/>
    <cellStyle name="Percent 4 2 2 70 4" xfId="39617"/>
    <cellStyle name="Percent 4 2 2 70 5" xfId="39618"/>
    <cellStyle name="Percent 4 2 2 70 6" xfId="39619"/>
    <cellStyle name="Percent 4 2 2 70 7" xfId="39620"/>
    <cellStyle name="Percent 4 2 2 71" xfId="39621"/>
    <cellStyle name="Percent 4 2 2 71 2" xfId="39622"/>
    <cellStyle name="Percent 4 2 2 71 2 2" xfId="39623"/>
    <cellStyle name="Percent 4 2 2 71 2 2 2" xfId="39624"/>
    <cellStyle name="Percent 4 2 2 71 2 3" xfId="39625"/>
    <cellStyle name="Percent 4 2 2 71 3" xfId="39626"/>
    <cellStyle name="Percent 4 2 2 71 3 2" xfId="39627"/>
    <cellStyle name="Percent 4 2 2 71 4" xfId="39628"/>
    <cellStyle name="Percent 4 2 2 71 5" xfId="39629"/>
    <cellStyle name="Percent 4 2 2 71 6" xfId="39630"/>
    <cellStyle name="Percent 4 2 2 71 7" xfId="39631"/>
    <cellStyle name="Percent 4 2 2 72" xfId="39632"/>
    <cellStyle name="Percent 4 2 2 72 2" xfId="39633"/>
    <cellStyle name="Percent 4 2 2 72 2 2" xfId="39634"/>
    <cellStyle name="Percent 4 2 2 72 2 2 2" xfId="39635"/>
    <cellStyle name="Percent 4 2 2 72 2 3" xfId="39636"/>
    <cellStyle name="Percent 4 2 2 72 3" xfId="39637"/>
    <cellStyle name="Percent 4 2 2 72 3 2" xfId="39638"/>
    <cellStyle name="Percent 4 2 2 72 4" xfId="39639"/>
    <cellStyle name="Percent 4 2 2 72 5" xfId="39640"/>
    <cellStyle name="Percent 4 2 2 72 6" xfId="39641"/>
    <cellStyle name="Percent 4 2 2 72 7" xfId="39642"/>
    <cellStyle name="Percent 4 2 2 73" xfId="39643"/>
    <cellStyle name="Percent 4 2 2 73 2" xfId="39644"/>
    <cellStyle name="Percent 4 2 2 73 2 2" xfId="39645"/>
    <cellStyle name="Percent 4 2 2 73 2 2 2" xfId="39646"/>
    <cellStyle name="Percent 4 2 2 73 2 3" xfId="39647"/>
    <cellStyle name="Percent 4 2 2 73 3" xfId="39648"/>
    <cellStyle name="Percent 4 2 2 73 3 2" xfId="39649"/>
    <cellStyle name="Percent 4 2 2 73 4" xfId="39650"/>
    <cellStyle name="Percent 4 2 2 73 5" xfId="39651"/>
    <cellStyle name="Percent 4 2 2 73 6" xfId="39652"/>
    <cellStyle name="Percent 4 2 2 73 7" xfId="39653"/>
    <cellStyle name="Percent 4 2 2 74" xfId="39654"/>
    <cellStyle name="Percent 4 2 2 74 2" xfId="39655"/>
    <cellStyle name="Percent 4 2 2 74 2 2" xfId="39656"/>
    <cellStyle name="Percent 4 2 2 74 2 2 2" xfId="39657"/>
    <cellStyle name="Percent 4 2 2 74 2 3" xfId="39658"/>
    <cellStyle name="Percent 4 2 2 74 3" xfId="39659"/>
    <cellStyle name="Percent 4 2 2 74 3 2" xfId="39660"/>
    <cellStyle name="Percent 4 2 2 74 4" xfId="39661"/>
    <cellStyle name="Percent 4 2 2 74 5" xfId="39662"/>
    <cellStyle name="Percent 4 2 2 74 6" xfId="39663"/>
    <cellStyle name="Percent 4 2 2 74 7" xfId="39664"/>
    <cellStyle name="Percent 4 2 2 75" xfId="39665"/>
    <cellStyle name="Percent 4 2 2 75 2" xfId="39666"/>
    <cellStyle name="Percent 4 2 2 75 2 2" xfId="39667"/>
    <cellStyle name="Percent 4 2 2 75 2 2 2" xfId="39668"/>
    <cellStyle name="Percent 4 2 2 75 2 3" xfId="39669"/>
    <cellStyle name="Percent 4 2 2 75 3" xfId="39670"/>
    <cellStyle name="Percent 4 2 2 75 3 2" xfId="39671"/>
    <cellStyle name="Percent 4 2 2 75 4" xfId="39672"/>
    <cellStyle name="Percent 4 2 2 75 5" xfId="39673"/>
    <cellStyle name="Percent 4 2 2 75 6" xfId="39674"/>
    <cellStyle name="Percent 4 2 2 75 7" xfId="39675"/>
    <cellStyle name="Percent 4 2 2 76" xfId="39676"/>
    <cellStyle name="Percent 4 2 2 76 2" xfId="39677"/>
    <cellStyle name="Percent 4 2 2 76 2 2" xfId="39678"/>
    <cellStyle name="Percent 4 2 2 76 2 2 2" xfId="39679"/>
    <cellStyle name="Percent 4 2 2 76 2 3" xfId="39680"/>
    <cellStyle name="Percent 4 2 2 76 3" xfId="39681"/>
    <cellStyle name="Percent 4 2 2 76 3 2" xfId="39682"/>
    <cellStyle name="Percent 4 2 2 76 4" xfId="39683"/>
    <cellStyle name="Percent 4 2 2 76 5" xfId="39684"/>
    <cellStyle name="Percent 4 2 2 76 6" xfId="39685"/>
    <cellStyle name="Percent 4 2 2 76 7" xfId="39686"/>
    <cellStyle name="Percent 4 2 2 77" xfId="39687"/>
    <cellStyle name="Percent 4 2 2 77 2" xfId="39688"/>
    <cellStyle name="Percent 4 2 2 77 2 2" xfId="39689"/>
    <cellStyle name="Percent 4 2 2 77 2 2 2" xfId="39690"/>
    <cellStyle name="Percent 4 2 2 77 2 3" xfId="39691"/>
    <cellStyle name="Percent 4 2 2 77 3" xfId="39692"/>
    <cellStyle name="Percent 4 2 2 77 3 2" xfId="39693"/>
    <cellStyle name="Percent 4 2 2 77 4" xfId="39694"/>
    <cellStyle name="Percent 4 2 2 77 5" xfId="39695"/>
    <cellStyle name="Percent 4 2 2 77 6" xfId="39696"/>
    <cellStyle name="Percent 4 2 2 77 7" xfId="39697"/>
    <cellStyle name="Percent 4 2 2 78" xfId="39698"/>
    <cellStyle name="Percent 4 2 2 78 2" xfId="39699"/>
    <cellStyle name="Percent 4 2 2 78 2 2" xfId="39700"/>
    <cellStyle name="Percent 4 2 2 78 2 2 2" xfId="39701"/>
    <cellStyle name="Percent 4 2 2 78 2 3" xfId="39702"/>
    <cellStyle name="Percent 4 2 2 78 3" xfId="39703"/>
    <cellStyle name="Percent 4 2 2 78 3 2" xfId="39704"/>
    <cellStyle name="Percent 4 2 2 78 4" xfId="39705"/>
    <cellStyle name="Percent 4 2 2 78 5" xfId="39706"/>
    <cellStyle name="Percent 4 2 2 78 6" xfId="39707"/>
    <cellStyle name="Percent 4 2 2 78 7" xfId="39708"/>
    <cellStyle name="Percent 4 2 2 79" xfId="39709"/>
    <cellStyle name="Percent 4 2 2 79 2" xfId="39710"/>
    <cellStyle name="Percent 4 2 2 79 2 2" xfId="39711"/>
    <cellStyle name="Percent 4 2 2 79 2 2 2" xfId="39712"/>
    <cellStyle name="Percent 4 2 2 79 2 3" xfId="39713"/>
    <cellStyle name="Percent 4 2 2 79 3" xfId="39714"/>
    <cellStyle name="Percent 4 2 2 79 3 2" xfId="39715"/>
    <cellStyle name="Percent 4 2 2 79 4" xfId="39716"/>
    <cellStyle name="Percent 4 2 2 79 5" xfId="39717"/>
    <cellStyle name="Percent 4 2 2 79 6" xfId="39718"/>
    <cellStyle name="Percent 4 2 2 79 7" xfId="39719"/>
    <cellStyle name="Percent 4 2 2 8" xfId="39720"/>
    <cellStyle name="Percent 4 2 2 8 10" xfId="39721"/>
    <cellStyle name="Percent 4 2 2 8 10 2" xfId="39722"/>
    <cellStyle name="Percent 4 2 2 8 10 2 2" xfId="39723"/>
    <cellStyle name="Percent 4 2 2 8 10 2 2 2" xfId="39724"/>
    <cellStyle name="Percent 4 2 2 8 10 2 3" xfId="39725"/>
    <cellStyle name="Percent 4 2 2 8 10 3" xfId="39726"/>
    <cellStyle name="Percent 4 2 2 8 10 3 2" xfId="39727"/>
    <cellStyle name="Percent 4 2 2 8 10 4" xfId="39728"/>
    <cellStyle name="Percent 4 2 2 8 10 5" xfId="39729"/>
    <cellStyle name="Percent 4 2 2 8 10 6" xfId="39730"/>
    <cellStyle name="Percent 4 2 2 8 10 7" xfId="39731"/>
    <cellStyle name="Percent 4 2 2 8 11" xfId="39732"/>
    <cellStyle name="Percent 4 2 2 8 11 2" xfId="39733"/>
    <cellStyle name="Percent 4 2 2 8 11 2 2" xfId="39734"/>
    <cellStyle name="Percent 4 2 2 8 11 2 2 2" xfId="39735"/>
    <cellStyle name="Percent 4 2 2 8 11 2 3" xfId="39736"/>
    <cellStyle name="Percent 4 2 2 8 11 3" xfId="39737"/>
    <cellStyle name="Percent 4 2 2 8 11 3 2" xfId="39738"/>
    <cellStyle name="Percent 4 2 2 8 11 4" xfId="39739"/>
    <cellStyle name="Percent 4 2 2 8 11 5" xfId="39740"/>
    <cellStyle name="Percent 4 2 2 8 11 6" xfId="39741"/>
    <cellStyle name="Percent 4 2 2 8 11 7" xfId="39742"/>
    <cellStyle name="Percent 4 2 2 8 12" xfId="39743"/>
    <cellStyle name="Percent 4 2 2 8 12 2" xfId="39744"/>
    <cellStyle name="Percent 4 2 2 8 12 2 2" xfId="39745"/>
    <cellStyle name="Percent 4 2 2 8 12 2 2 2" xfId="39746"/>
    <cellStyle name="Percent 4 2 2 8 12 2 3" xfId="39747"/>
    <cellStyle name="Percent 4 2 2 8 12 3" xfId="39748"/>
    <cellStyle name="Percent 4 2 2 8 12 3 2" xfId="39749"/>
    <cellStyle name="Percent 4 2 2 8 12 4" xfId="39750"/>
    <cellStyle name="Percent 4 2 2 8 12 5" xfId="39751"/>
    <cellStyle name="Percent 4 2 2 8 12 6" xfId="39752"/>
    <cellStyle name="Percent 4 2 2 8 12 7" xfId="39753"/>
    <cellStyle name="Percent 4 2 2 8 13" xfId="39754"/>
    <cellStyle name="Percent 4 2 2 8 13 2" xfId="39755"/>
    <cellStyle name="Percent 4 2 2 8 13 2 2" xfId="39756"/>
    <cellStyle name="Percent 4 2 2 8 13 3" xfId="39757"/>
    <cellStyle name="Percent 4 2 2 8 14" xfId="39758"/>
    <cellStyle name="Percent 4 2 2 8 14 2" xfId="39759"/>
    <cellStyle name="Percent 4 2 2 8 15" xfId="39760"/>
    <cellStyle name="Percent 4 2 2 8 16" xfId="39761"/>
    <cellStyle name="Percent 4 2 2 8 17" xfId="39762"/>
    <cellStyle name="Percent 4 2 2 8 18" xfId="39763"/>
    <cellStyle name="Percent 4 2 2 8 2" xfId="39764"/>
    <cellStyle name="Percent 4 2 2 8 2 2" xfId="39765"/>
    <cellStyle name="Percent 4 2 2 8 2 2 2" xfId="39766"/>
    <cellStyle name="Percent 4 2 2 8 2 2 2 2" xfId="39767"/>
    <cellStyle name="Percent 4 2 2 8 2 2 3" xfId="39768"/>
    <cellStyle name="Percent 4 2 2 8 2 3" xfId="39769"/>
    <cellStyle name="Percent 4 2 2 8 2 3 2" xfId="39770"/>
    <cellStyle name="Percent 4 2 2 8 2 4" xfId="39771"/>
    <cellStyle name="Percent 4 2 2 8 2 5" xfId="39772"/>
    <cellStyle name="Percent 4 2 2 8 2 6" xfId="39773"/>
    <cellStyle name="Percent 4 2 2 8 2 7" xfId="39774"/>
    <cellStyle name="Percent 4 2 2 8 3" xfId="39775"/>
    <cellStyle name="Percent 4 2 2 8 3 2" xfId="39776"/>
    <cellStyle name="Percent 4 2 2 8 3 2 2" xfId="39777"/>
    <cellStyle name="Percent 4 2 2 8 3 2 2 2" xfId="39778"/>
    <cellStyle name="Percent 4 2 2 8 3 2 3" xfId="39779"/>
    <cellStyle name="Percent 4 2 2 8 3 3" xfId="39780"/>
    <cellStyle name="Percent 4 2 2 8 3 3 2" xfId="39781"/>
    <cellStyle name="Percent 4 2 2 8 3 4" xfId="39782"/>
    <cellStyle name="Percent 4 2 2 8 3 5" xfId="39783"/>
    <cellStyle name="Percent 4 2 2 8 3 6" xfId="39784"/>
    <cellStyle name="Percent 4 2 2 8 3 7" xfId="39785"/>
    <cellStyle name="Percent 4 2 2 8 4" xfId="39786"/>
    <cellStyle name="Percent 4 2 2 8 4 2" xfId="39787"/>
    <cellStyle name="Percent 4 2 2 8 4 2 2" xfId="39788"/>
    <cellStyle name="Percent 4 2 2 8 4 2 2 2" xfId="39789"/>
    <cellStyle name="Percent 4 2 2 8 4 2 3" xfId="39790"/>
    <cellStyle name="Percent 4 2 2 8 4 3" xfId="39791"/>
    <cellStyle name="Percent 4 2 2 8 4 3 2" xfId="39792"/>
    <cellStyle name="Percent 4 2 2 8 4 4" xfId="39793"/>
    <cellStyle name="Percent 4 2 2 8 4 5" xfId="39794"/>
    <cellStyle name="Percent 4 2 2 8 4 6" xfId="39795"/>
    <cellStyle name="Percent 4 2 2 8 4 7" xfId="39796"/>
    <cellStyle name="Percent 4 2 2 8 5" xfId="39797"/>
    <cellStyle name="Percent 4 2 2 8 5 2" xfId="39798"/>
    <cellStyle name="Percent 4 2 2 8 5 2 2" xfId="39799"/>
    <cellStyle name="Percent 4 2 2 8 5 2 2 2" xfId="39800"/>
    <cellStyle name="Percent 4 2 2 8 5 2 3" xfId="39801"/>
    <cellStyle name="Percent 4 2 2 8 5 3" xfId="39802"/>
    <cellStyle name="Percent 4 2 2 8 5 3 2" xfId="39803"/>
    <cellStyle name="Percent 4 2 2 8 5 4" xfId="39804"/>
    <cellStyle name="Percent 4 2 2 8 5 5" xfId="39805"/>
    <cellStyle name="Percent 4 2 2 8 5 6" xfId="39806"/>
    <cellStyle name="Percent 4 2 2 8 5 7" xfId="39807"/>
    <cellStyle name="Percent 4 2 2 8 6" xfId="39808"/>
    <cellStyle name="Percent 4 2 2 8 6 2" xfId="39809"/>
    <cellStyle name="Percent 4 2 2 8 6 2 2" xfId="39810"/>
    <cellStyle name="Percent 4 2 2 8 6 2 2 2" xfId="39811"/>
    <cellStyle name="Percent 4 2 2 8 6 2 3" xfId="39812"/>
    <cellStyle name="Percent 4 2 2 8 6 3" xfId="39813"/>
    <cellStyle name="Percent 4 2 2 8 6 3 2" xfId="39814"/>
    <cellStyle name="Percent 4 2 2 8 6 4" xfId="39815"/>
    <cellStyle name="Percent 4 2 2 8 6 5" xfId="39816"/>
    <cellStyle name="Percent 4 2 2 8 6 6" xfId="39817"/>
    <cellStyle name="Percent 4 2 2 8 6 7" xfId="39818"/>
    <cellStyle name="Percent 4 2 2 8 7" xfId="39819"/>
    <cellStyle name="Percent 4 2 2 8 7 2" xfId="39820"/>
    <cellStyle name="Percent 4 2 2 8 7 2 2" xfId="39821"/>
    <cellStyle name="Percent 4 2 2 8 7 2 2 2" xfId="39822"/>
    <cellStyle name="Percent 4 2 2 8 7 2 3" xfId="39823"/>
    <cellStyle name="Percent 4 2 2 8 7 3" xfId="39824"/>
    <cellStyle name="Percent 4 2 2 8 7 3 2" xfId="39825"/>
    <cellStyle name="Percent 4 2 2 8 7 4" xfId="39826"/>
    <cellStyle name="Percent 4 2 2 8 7 5" xfId="39827"/>
    <cellStyle name="Percent 4 2 2 8 7 6" xfId="39828"/>
    <cellStyle name="Percent 4 2 2 8 7 7" xfId="39829"/>
    <cellStyle name="Percent 4 2 2 8 8" xfId="39830"/>
    <cellStyle name="Percent 4 2 2 8 8 2" xfId="39831"/>
    <cellStyle name="Percent 4 2 2 8 8 2 2" xfId="39832"/>
    <cellStyle name="Percent 4 2 2 8 8 2 2 2" xfId="39833"/>
    <cellStyle name="Percent 4 2 2 8 8 2 3" xfId="39834"/>
    <cellStyle name="Percent 4 2 2 8 8 3" xfId="39835"/>
    <cellStyle name="Percent 4 2 2 8 8 3 2" xfId="39836"/>
    <cellStyle name="Percent 4 2 2 8 8 4" xfId="39837"/>
    <cellStyle name="Percent 4 2 2 8 8 5" xfId="39838"/>
    <cellStyle name="Percent 4 2 2 8 8 6" xfId="39839"/>
    <cellStyle name="Percent 4 2 2 8 8 7" xfId="39840"/>
    <cellStyle name="Percent 4 2 2 8 9" xfId="39841"/>
    <cellStyle name="Percent 4 2 2 8 9 2" xfId="39842"/>
    <cellStyle name="Percent 4 2 2 8 9 2 2" xfId="39843"/>
    <cellStyle name="Percent 4 2 2 8 9 2 2 2" xfId="39844"/>
    <cellStyle name="Percent 4 2 2 8 9 2 3" xfId="39845"/>
    <cellStyle name="Percent 4 2 2 8 9 3" xfId="39846"/>
    <cellStyle name="Percent 4 2 2 8 9 3 2" xfId="39847"/>
    <cellStyle name="Percent 4 2 2 8 9 4" xfId="39848"/>
    <cellStyle name="Percent 4 2 2 8 9 5" xfId="39849"/>
    <cellStyle name="Percent 4 2 2 8 9 6" xfId="39850"/>
    <cellStyle name="Percent 4 2 2 8 9 7" xfId="39851"/>
    <cellStyle name="Percent 4 2 2 80" xfId="39852"/>
    <cellStyle name="Percent 4 2 2 80 2" xfId="39853"/>
    <cellStyle name="Percent 4 2 2 80 2 2" xfId="39854"/>
    <cellStyle name="Percent 4 2 2 80 2 2 2" xfId="39855"/>
    <cellStyle name="Percent 4 2 2 80 2 3" xfId="39856"/>
    <cellStyle name="Percent 4 2 2 80 3" xfId="39857"/>
    <cellStyle name="Percent 4 2 2 80 3 2" xfId="39858"/>
    <cellStyle name="Percent 4 2 2 80 4" xfId="39859"/>
    <cellStyle name="Percent 4 2 2 80 5" xfId="39860"/>
    <cellStyle name="Percent 4 2 2 80 6" xfId="39861"/>
    <cellStyle name="Percent 4 2 2 80 7" xfId="39862"/>
    <cellStyle name="Percent 4 2 2 81" xfId="39863"/>
    <cellStyle name="Percent 4 2 2 81 2" xfId="39864"/>
    <cellStyle name="Percent 4 2 2 81 2 2" xfId="39865"/>
    <cellStyle name="Percent 4 2 2 81 2 2 2" xfId="39866"/>
    <cellStyle name="Percent 4 2 2 81 2 3" xfId="39867"/>
    <cellStyle name="Percent 4 2 2 81 3" xfId="39868"/>
    <cellStyle name="Percent 4 2 2 81 3 2" xfId="39869"/>
    <cellStyle name="Percent 4 2 2 81 4" xfId="39870"/>
    <cellStyle name="Percent 4 2 2 81 5" xfId="39871"/>
    <cellStyle name="Percent 4 2 2 81 6" xfId="39872"/>
    <cellStyle name="Percent 4 2 2 81 7" xfId="39873"/>
    <cellStyle name="Percent 4 2 2 82" xfId="39874"/>
    <cellStyle name="Percent 4 2 2 82 2" xfId="39875"/>
    <cellStyle name="Percent 4 2 2 82 2 2" xfId="39876"/>
    <cellStyle name="Percent 4 2 2 82 2 2 2" xfId="39877"/>
    <cellStyle name="Percent 4 2 2 82 2 3" xfId="39878"/>
    <cellStyle name="Percent 4 2 2 82 3" xfId="39879"/>
    <cellStyle name="Percent 4 2 2 82 3 2" xfId="39880"/>
    <cellStyle name="Percent 4 2 2 82 4" xfId="39881"/>
    <cellStyle name="Percent 4 2 2 82 5" xfId="39882"/>
    <cellStyle name="Percent 4 2 2 82 6" xfId="39883"/>
    <cellStyle name="Percent 4 2 2 82 7" xfId="39884"/>
    <cellStyle name="Percent 4 2 2 83" xfId="39885"/>
    <cellStyle name="Percent 4 2 2 83 2" xfId="39886"/>
    <cellStyle name="Percent 4 2 2 83 2 2" xfId="39887"/>
    <cellStyle name="Percent 4 2 2 83 2 2 2" xfId="39888"/>
    <cellStyle name="Percent 4 2 2 83 2 3" xfId="39889"/>
    <cellStyle name="Percent 4 2 2 83 3" xfId="39890"/>
    <cellStyle name="Percent 4 2 2 83 3 2" xfId="39891"/>
    <cellStyle name="Percent 4 2 2 83 4" xfId="39892"/>
    <cellStyle name="Percent 4 2 2 83 5" xfId="39893"/>
    <cellStyle name="Percent 4 2 2 83 6" xfId="39894"/>
    <cellStyle name="Percent 4 2 2 83 7" xfId="39895"/>
    <cellStyle name="Percent 4 2 2 84" xfId="39896"/>
    <cellStyle name="Percent 4 2 2 84 2" xfId="39897"/>
    <cellStyle name="Percent 4 2 2 84 2 2" xfId="39898"/>
    <cellStyle name="Percent 4 2 2 84 2 2 2" xfId="39899"/>
    <cellStyle name="Percent 4 2 2 84 2 3" xfId="39900"/>
    <cellStyle name="Percent 4 2 2 84 3" xfId="39901"/>
    <cellStyle name="Percent 4 2 2 84 3 2" xfId="39902"/>
    <cellStyle name="Percent 4 2 2 84 4" xfId="39903"/>
    <cellStyle name="Percent 4 2 2 84 5" xfId="39904"/>
    <cellStyle name="Percent 4 2 2 84 6" xfId="39905"/>
    <cellStyle name="Percent 4 2 2 84 7" xfId="39906"/>
    <cellStyle name="Percent 4 2 2 85" xfId="39907"/>
    <cellStyle name="Percent 4 2 2 85 2" xfId="39908"/>
    <cellStyle name="Percent 4 2 2 85 2 2" xfId="39909"/>
    <cellStyle name="Percent 4 2 2 85 2 2 2" xfId="39910"/>
    <cellStyle name="Percent 4 2 2 85 2 3" xfId="39911"/>
    <cellStyle name="Percent 4 2 2 85 3" xfId="39912"/>
    <cellStyle name="Percent 4 2 2 85 3 2" xfId="39913"/>
    <cellStyle name="Percent 4 2 2 85 4" xfId="39914"/>
    <cellStyle name="Percent 4 2 2 85 5" xfId="39915"/>
    <cellStyle name="Percent 4 2 2 85 6" xfId="39916"/>
    <cellStyle name="Percent 4 2 2 85 7" xfId="39917"/>
    <cellStyle name="Percent 4 2 2 86" xfId="39918"/>
    <cellStyle name="Percent 4 2 2 87" xfId="39919"/>
    <cellStyle name="Percent 4 2 2 87 2" xfId="39920"/>
    <cellStyle name="Percent 4 2 2 87 2 2" xfId="39921"/>
    <cellStyle name="Percent 4 2 2 87 2 2 2" xfId="39922"/>
    <cellStyle name="Percent 4 2 2 87 2 3" xfId="39923"/>
    <cellStyle name="Percent 4 2 2 87 3" xfId="39924"/>
    <cellStyle name="Percent 4 2 2 87 3 2" xfId="39925"/>
    <cellStyle name="Percent 4 2 2 87 4" xfId="39926"/>
    <cellStyle name="Percent 4 2 2 87 5" xfId="39927"/>
    <cellStyle name="Percent 4 2 2 87 6" xfId="39928"/>
    <cellStyle name="Percent 4 2 2 87 7" xfId="39929"/>
    <cellStyle name="Percent 4 2 2 88" xfId="39930"/>
    <cellStyle name="Percent 4 2 2 88 2" xfId="39931"/>
    <cellStyle name="Percent 4 2 2 88 2 2" xfId="39932"/>
    <cellStyle name="Percent 4 2 2 88 2 2 2" xfId="39933"/>
    <cellStyle name="Percent 4 2 2 88 2 3" xfId="39934"/>
    <cellStyle name="Percent 4 2 2 88 3" xfId="39935"/>
    <cellStyle name="Percent 4 2 2 88 3 2" xfId="39936"/>
    <cellStyle name="Percent 4 2 2 88 4" xfId="39937"/>
    <cellStyle name="Percent 4 2 2 88 5" xfId="39938"/>
    <cellStyle name="Percent 4 2 2 88 6" xfId="39939"/>
    <cellStyle name="Percent 4 2 2 88 7" xfId="39940"/>
    <cellStyle name="Percent 4 2 2 89" xfId="39941"/>
    <cellStyle name="Percent 4 2 2 89 2" xfId="39942"/>
    <cellStyle name="Percent 4 2 2 89 2 2" xfId="39943"/>
    <cellStyle name="Percent 4 2 2 89 2 2 2" xfId="39944"/>
    <cellStyle name="Percent 4 2 2 89 2 3" xfId="39945"/>
    <cellStyle name="Percent 4 2 2 89 3" xfId="39946"/>
    <cellStyle name="Percent 4 2 2 89 3 2" xfId="39947"/>
    <cellStyle name="Percent 4 2 2 89 4" xfId="39948"/>
    <cellStyle name="Percent 4 2 2 89 5" xfId="39949"/>
    <cellStyle name="Percent 4 2 2 89 6" xfId="39950"/>
    <cellStyle name="Percent 4 2 2 89 7" xfId="39951"/>
    <cellStyle name="Percent 4 2 2 9" xfId="39952"/>
    <cellStyle name="Percent 4 2 2 9 10" xfId="39953"/>
    <cellStyle name="Percent 4 2 2 9 11" xfId="39954"/>
    <cellStyle name="Percent 4 2 2 9 12" xfId="39955"/>
    <cellStyle name="Percent 4 2 2 9 2" xfId="39956"/>
    <cellStyle name="Percent 4 2 2 9 2 2" xfId="39957"/>
    <cellStyle name="Percent 4 2 2 9 2 3" xfId="39958"/>
    <cellStyle name="Percent 4 2 2 9 2 3 2" xfId="39959"/>
    <cellStyle name="Percent 4 2 2 9 2 3 2 2" xfId="39960"/>
    <cellStyle name="Percent 4 2 2 9 2 3 3" xfId="39961"/>
    <cellStyle name="Percent 4 2 2 9 2 4" xfId="39962"/>
    <cellStyle name="Percent 4 2 2 9 2 4 2" xfId="39963"/>
    <cellStyle name="Percent 4 2 2 9 2 5" xfId="39964"/>
    <cellStyle name="Percent 4 2 2 9 2 6" xfId="39965"/>
    <cellStyle name="Percent 4 2 2 9 2 7" xfId="39966"/>
    <cellStyle name="Percent 4 2 2 9 2 8" xfId="39967"/>
    <cellStyle name="Percent 4 2 2 9 3" xfId="39968"/>
    <cellStyle name="Percent 4 2 2 9 4" xfId="39969"/>
    <cellStyle name="Percent 4 2 2 9 5" xfId="39970"/>
    <cellStyle name="Percent 4 2 2 9 6" xfId="39971"/>
    <cellStyle name="Percent 4 2 2 9 7" xfId="39972"/>
    <cellStyle name="Percent 4 2 2 9 8" xfId="39973"/>
    <cellStyle name="Percent 4 2 2 9 9" xfId="39974"/>
    <cellStyle name="Percent 4 2 2 90" xfId="39975"/>
    <cellStyle name="Percent 4 2 2 90 2" xfId="39976"/>
    <cellStyle name="Percent 4 2 2 90 2 2" xfId="39977"/>
    <cellStyle name="Percent 4 2 2 90 2 2 2" xfId="39978"/>
    <cellStyle name="Percent 4 2 2 90 2 3" xfId="39979"/>
    <cellStyle name="Percent 4 2 2 90 3" xfId="39980"/>
    <cellStyle name="Percent 4 2 2 90 3 2" xfId="39981"/>
    <cellStyle name="Percent 4 2 2 90 4" xfId="39982"/>
    <cellStyle name="Percent 4 2 2 90 5" xfId="39983"/>
    <cellStyle name="Percent 4 2 2 90 6" xfId="39984"/>
    <cellStyle name="Percent 4 2 2 90 7" xfId="39985"/>
    <cellStyle name="Percent 4 2 2 91" xfId="39986"/>
    <cellStyle name="Percent 4 2 2 91 2" xfId="39987"/>
    <cellStyle name="Percent 4 2 2 91 2 2" xfId="39988"/>
    <cellStyle name="Percent 4 2 2 91 2 2 2" xfId="39989"/>
    <cellStyle name="Percent 4 2 2 91 2 3" xfId="39990"/>
    <cellStyle name="Percent 4 2 2 91 3" xfId="39991"/>
    <cellStyle name="Percent 4 2 2 91 3 2" xfId="39992"/>
    <cellStyle name="Percent 4 2 2 91 4" xfId="39993"/>
    <cellStyle name="Percent 4 2 2 91 5" xfId="39994"/>
    <cellStyle name="Percent 4 2 2 91 6" xfId="39995"/>
    <cellStyle name="Percent 4 2 2 91 7" xfId="39996"/>
    <cellStyle name="Percent 4 2 2 92" xfId="39997"/>
    <cellStyle name="Percent 4 2 2 92 2" xfId="39998"/>
    <cellStyle name="Percent 4 2 2 92 2 2" xfId="39999"/>
    <cellStyle name="Percent 4 2 2 92 2 2 2" xfId="40000"/>
    <cellStyle name="Percent 4 2 2 92 2 3" xfId="40001"/>
    <cellStyle name="Percent 4 2 2 92 3" xfId="40002"/>
    <cellStyle name="Percent 4 2 2 92 3 2" xfId="40003"/>
    <cellStyle name="Percent 4 2 2 92 4" xfId="40004"/>
    <cellStyle name="Percent 4 2 2 92 5" xfId="40005"/>
    <cellStyle name="Percent 4 2 2 92 6" xfId="40006"/>
    <cellStyle name="Percent 4 2 2 92 7" xfId="40007"/>
    <cellStyle name="Percent 4 2 2 93" xfId="40008"/>
    <cellStyle name="Percent 4 2 2 93 2" xfId="40009"/>
    <cellStyle name="Percent 4 2 2 93 2 2" xfId="40010"/>
    <cellStyle name="Percent 4 2 2 93 2 2 2" xfId="40011"/>
    <cellStyle name="Percent 4 2 2 93 2 3" xfId="40012"/>
    <cellStyle name="Percent 4 2 2 93 3" xfId="40013"/>
    <cellStyle name="Percent 4 2 2 93 3 2" xfId="40014"/>
    <cellStyle name="Percent 4 2 2 93 4" xfId="40015"/>
    <cellStyle name="Percent 4 2 2 93 5" xfId="40016"/>
    <cellStyle name="Percent 4 2 2 93 6" xfId="40017"/>
    <cellStyle name="Percent 4 2 2 93 7" xfId="40018"/>
    <cellStyle name="Percent 4 2 2 94" xfId="40019"/>
    <cellStyle name="Percent 4 2 2 94 2" xfId="40020"/>
    <cellStyle name="Percent 4 2 2 94 2 2" xfId="40021"/>
    <cellStyle name="Percent 4 2 2 94 2 2 2" xfId="40022"/>
    <cellStyle name="Percent 4 2 2 94 2 3" xfId="40023"/>
    <cellStyle name="Percent 4 2 2 94 3" xfId="40024"/>
    <cellStyle name="Percent 4 2 2 94 3 2" xfId="40025"/>
    <cellStyle name="Percent 4 2 2 94 4" xfId="40026"/>
    <cellStyle name="Percent 4 2 2 94 5" xfId="40027"/>
    <cellStyle name="Percent 4 2 2 94 6" xfId="40028"/>
    <cellStyle name="Percent 4 2 2 94 7" xfId="40029"/>
    <cellStyle name="Percent 4 2 2 95" xfId="40030"/>
    <cellStyle name="Percent 4 2 2 95 2" xfId="40031"/>
    <cellStyle name="Percent 4 2 2 95 2 2" xfId="40032"/>
    <cellStyle name="Percent 4 2 2 95 2 2 2" xfId="40033"/>
    <cellStyle name="Percent 4 2 2 95 2 3" xfId="40034"/>
    <cellStyle name="Percent 4 2 2 95 3" xfId="40035"/>
    <cellStyle name="Percent 4 2 2 95 3 2" xfId="40036"/>
    <cellStyle name="Percent 4 2 2 95 4" xfId="40037"/>
    <cellStyle name="Percent 4 2 2 95 5" xfId="40038"/>
    <cellStyle name="Percent 4 2 2 95 6" xfId="40039"/>
    <cellStyle name="Percent 4 2 2 95 7" xfId="40040"/>
    <cellStyle name="Percent 4 2 2 96" xfId="40041"/>
    <cellStyle name="Percent 4 2 2 96 2" xfId="40042"/>
    <cellStyle name="Percent 4 2 2 96 2 2" xfId="40043"/>
    <cellStyle name="Percent 4 2 2 96 2 2 2" xfId="40044"/>
    <cellStyle name="Percent 4 2 2 96 2 3" xfId="40045"/>
    <cellStyle name="Percent 4 2 2 96 3" xfId="40046"/>
    <cellStyle name="Percent 4 2 2 96 3 2" xfId="40047"/>
    <cellStyle name="Percent 4 2 2 96 4" xfId="40048"/>
    <cellStyle name="Percent 4 2 2 96 5" xfId="40049"/>
    <cellStyle name="Percent 4 2 2 96 6" xfId="40050"/>
    <cellStyle name="Percent 4 2 2 96 7" xfId="40051"/>
    <cellStyle name="Percent 4 2 2 97" xfId="40052"/>
    <cellStyle name="Percent 4 2 2 97 2" xfId="40053"/>
    <cellStyle name="Percent 4 2 2 97 2 2" xfId="40054"/>
    <cellStyle name="Percent 4 2 2 97 2 2 2" xfId="40055"/>
    <cellStyle name="Percent 4 2 2 97 2 3" xfId="40056"/>
    <cellStyle name="Percent 4 2 2 97 3" xfId="40057"/>
    <cellStyle name="Percent 4 2 2 97 3 2" xfId="40058"/>
    <cellStyle name="Percent 4 2 2 97 4" xfId="40059"/>
    <cellStyle name="Percent 4 2 2 97 5" xfId="40060"/>
    <cellStyle name="Percent 4 2 2 97 6" xfId="40061"/>
    <cellStyle name="Percent 4 2 2 97 7" xfId="40062"/>
    <cellStyle name="Percent 4 2 2 98" xfId="40063"/>
    <cellStyle name="Percent 4 2 2 98 2" xfId="40064"/>
    <cellStyle name="Percent 4 2 2 98 2 2" xfId="40065"/>
    <cellStyle name="Percent 4 2 2 98 3" xfId="40066"/>
    <cellStyle name="Percent 4 2 2 99" xfId="40067"/>
    <cellStyle name="Percent 4 2 2 99 2" xfId="40068"/>
    <cellStyle name="Percent 4 2 20" xfId="40069"/>
    <cellStyle name="Percent 4 2 20 2" xfId="40070"/>
    <cellStyle name="Percent 4 2 20 2 2" xfId="40071"/>
    <cellStyle name="Percent 4 2 20 2 2 2" xfId="40072"/>
    <cellStyle name="Percent 4 2 20 2 3" xfId="40073"/>
    <cellStyle name="Percent 4 2 20 3" xfId="40074"/>
    <cellStyle name="Percent 4 2 20 3 2" xfId="40075"/>
    <cellStyle name="Percent 4 2 20 4" xfId="40076"/>
    <cellStyle name="Percent 4 2 20 5" xfId="40077"/>
    <cellStyle name="Percent 4 2 20 6" xfId="40078"/>
    <cellStyle name="Percent 4 2 20 7" xfId="40079"/>
    <cellStyle name="Percent 4 2 21" xfId="40080"/>
    <cellStyle name="Percent 4 2 21 2" xfId="40081"/>
    <cellStyle name="Percent 4 2 21 2 2" xfId="40082"/>
    <cellStyle name="Percent 4 2 21 2 2 2" xfId="40083"/>
    <cellStyle name="Percent 4 2 21 2 3" xfId="40084"/>
    <cellStyle name="Percent 4 2 21 3" xfId="40085"/>
    <cellStyle name="Percent 4 2 21 3 2" xfId="40086"/>
    <cellStyle name="Percent 4 2 21 4" xfId="40087"/>
    <cellStyle name="Percent 4 2 21 5" xfId="40088"/>
    <cellStyle name="Percent 4 2 21 6" xfId="40089"/>
    <cellStyle name="Percent 4 2 21 7" xfId="40090"/>
    <cellStyle name="Percent 4 2 22" xfId="40091"/>
    <cellStyle name="Percent 4 2 22 2" xfId="40092"/>
    <cellStyle name="Percent 4 2 22 2 2" xfId="40093"/>
    <cellStyle name="Percent 4 2 22 2 2 2" xfId="40094"/>
    <cellStyle name="Percent 4 2 22 2 3" xfId="40095"/>
    <cellStyle name="Percent 4 2 22 3" xfId="40096"/>
    <cellStyle name="Percent 4 2 22 3 2" xfId="40097"/>
    <cellStyle name="Percent 4 2 22 4" xfId="40098"/>
    <cellStyle name="Percent 4 2 22 5" xfId="40099"/>
    <cellStyle name="Percent 4 2 22 6" xfId="40100"/>
    <cellStyle name="Percent 4 2 22 7" xfId="40101"/>
    <cellStyle name="Percent 4 2 23" xfId="40102"/>
    <cellStyle name="Percent 4 2 23 2" xfId="40103"/>
    <cellStyle name="Percent 4 2 23 2 2" xfId="40104"/>
    <cellStyle name="Percent 4 2 23 2 2 2" xfId="40105"/>
    <cellStyle name="Percent 4 2 23 2 3" xfId="40106"/>
    <cellStyle name="Percent 4 2 23 3" xfId="40107"/>
    <cellStyle name="Percent 4 2 23 3 2" xfId="40108"/>
    <cellStyle name="Percent 4 2 23 4" xfId="40109"/>
    <cellStyle name="Percent 4 2 23 5" xfId="40110"/>
    <cellStyle name="Percent 4 2 23 6" xfId="40111"/>
    <cellStyle name="Percent 4 2 23 7" xfId="40112"/>
    <cellStyle name="Percent 4 2 24" xfId="40113"/>
    <cellStyle name="Percent 4 2 24 2" xfId="40114"/>
    <cellStyle name="Percent 4 2 24 2 2" xfId="40115"/>
    <cellStyle name="Percent 4 2 24 2 2 2" xfId="40116"/>
    <cellStyle name="Percent 4 2 24 2 3" xfId="40117"/>
    <cellStyle name="Percent 4 2 24 3" xfId="40118"/>
    <cellStyle name="Percent 4 2 24 3 2" xfId="40119"/>
    <cellStyle name="Percent 4 2 24 4" xfId="40120"/>
    <cellStyle name="Percent 4 2 24 5" xfId="40121"/>
    <cellStyle name="Percent 4 2 24 6" xfId="40122"/>
    <cellStyle name="Percent 4 2 24 7" xfId="40123"/>
    <cellStyle name="Percent 4 2 25" xfId="40124"/>
    <cellStyle name="Percent 4 2 25 2" xfId="40125"/>
    <cellStyle name="Percent 4 2 25 2 2" xfId="40126"/>
    <cellStyle name="Percent 4 2 25 2 2 2" xfId="40127"/>
    <cellStyle name="Percent 4 2 25 2 3" xfId="40128"/>
    <cellStyle name="Percent 4 2 25 3" xfId="40129"/>
    <cellStyle name="Percent 4 2 25 3 2" xfId="40130"/>
    <cellStyle name="Percent 4 2 25 4" xfId="40131"/>
    <cellStyle name="Percent 4 2 25 5" xfId="40132"/>
    <cellStyle name="Percent 4 2 25 6" xfId="40133"/>
    <cellStyle name="Percent 4 2 25 7" xfId="40134"/>
    <cellStyle name="Percent 4 2 26" xfId="40135"/>
    <cellStyle name="Percent 4 2 26 2" xfId="40136"/>
    <cellStyle name="Percent 4 2 26 2 2" xfId="40137"/>
    <cellStyle name="Percent 4 2 26 2 2 2" xfId="40138"/>
    <cellStyle name="Percent 4 2 26 2 3" xfId="40139"/>
    <cellStyle name="Percent 4 2 26 3" xfId="40140"/>
    <cellStyle name="Percent 4 2 26 3 2" xfId="40141"/>
    <cellStyle name="Percent 4 2 26 4" xfId="40142"/>
    <cellStyle name="Percent 4 2 26 5" xfId="40143"/>
    <cellStyle name="Percent 4 2 26 6" xfId="40144"/>
    <cellStyle name="Percent 4 2 26 7" xfId="40145"/>
    <cellStyle name="Percent 4 2 27" xfId="40146"/>
    <cellStyle name="Percent 4 2 27 2" xfId="40147"/>
    <cellStyle name="Percent 4 2 27 2 2" xfId="40148"/>
    <cellStyle name="Percent 4 2 27 2 2 2" xfId="40149"/>
    <cellStyle name="Percent 4 2 27 2 3" xfId="40150"/>
    <cellStyle name="Percent 4 2 27 3" xfId="40151"/>
    <cellStyle name="Percent 4 2 27 3 2" xfId="40152"/>
    <cellStyle name="Percent 4 2 27 4" xfId="40153"/>
    <cellStyle name="Percent 4 2 27 5" xfId="40154"/>
    <cellStyle name="Percent 4 2 27 6" xfId="40155"/>
    <cellStyle name="Percent 4 2 27 7" xfId="40156"/>
    <cellStyle name="Percent 4 2 28" xfId="40157"/>
    <cellStyle name="Percent 4 2 28 2" xfId="40158"/>
    <cellStyle name="Percent 4 2 28 2 2" xfId="40159"/>
    <cellStyle name="Percent 4 2 28 2 2 2" xfId="40160"/>
    <cellStyle name="Percent 4 2 28 2 3" xfId="40161"/>
    <cellStyle name="Percent 4 2 28 3" xfId="40162"/>
    <cellStyle name="Percent 4 2 28 3 2" xfId="40163"/>
    <cellStyle name="Percent 4 2 28 4" xfId="40164"/>
    <cellStyle name="Percent 4 2 28 5" xfId="40165"/>
    <cellStyle name="Percent 4 2 28 6" xfId="40166"/>
    <cellStyle name="Percent 4 2 28 7" xfId="40167"/>
    <cellStyle name="Percent 4 2 29" xfId="40168"/>
    <cellStyle name="Percent 4 2 29 2" xfId="40169"/>
    <cellStyle name="Percent 4 2 29 2 2" xfId="40170"/>
    <cellStyle name="Percent 4 2 29 2 2 2" xfId="40171"/>
    <cellStyle name="Percent 4 2 29 2 3" xfId="40172"/>
    <cellStyle name="Percent 4 2 29 3" xfId="40173"/>
    <cellStyle name="Percent 4 2 29 3 2" xfId="40174"/>
    <cellStyle name="Percent 4 2 29 4" xfId="40175"/>
    <cellStyle name="Percent 4 2 29 5" xfId="40176"/>
    <cellStyle name="Percent 4 2 29 6" xfId="40177"/>
    <cellStyle name="Percent 4 2 29 7" xfId="40178"/>
    <cellStyle name="Percent 4 2 3" xfId="40179"/>
    <cellStyle name="Percent 4 2 3 10" xfId="40180"/>
    <cellStyle name="Percent 4 2 3 10 10" xfId="40181"/>
    <cellStyle name="Percent 4 2 3 10 10 2" xfId="40182"/>
    <cellStyle name="Percent 4 2 3 10 10 2 2" xfId="40183"/>
    <cellStyle name="Percent 4 2 3 10 10 2 2 2" xfId="40184"/>
    <cellStyle name="Percent 4 2 3 10 10 2 3" xfId="40185"/>
    <cellStyle name="Percent 4 2 3 10 10 3" xfId="40186"/>
    <cellStyle name="Percent 4 2 3 10 10 3 2" xfId="40187"/>
    <cellStyle name="Percent 4 2 3 10 10 4" xfId="40188"/>
    <cellStyle name="Percent 4 2 3 10 10 5" xfId="40189"/>
    <cellStyle name="Percent 4 2 3 10 10 6" xfId="40190"/>
    <cellStyle name="Percent 4 2 3 10 10 7" xfId="40191"/>
    <cellStyle name="Percent 4 2 3 10 11" xfId="40192"/>
    <cellStyle name="Percent 4 2 3 10 11 2" xfId="40193"/>
    <cellStyle name="Percent 4 2 3 10 11 2 2" xfId="40194"/>
    <cellStyle name="Percent 4 2 3 10 11 2 2 2" xfId="40195"/>
    <cellStyle name="Percent 4 2 3 10 11 2 3" xfId="40196"/>
    <cellStyle name="Percent 4 2 3 10 11 3" xfId="40197"/>
    <cellStyle name="Percent 4 2 3 10 11 3 2" xfId="40198"/>
    <cellStyle name="Percent 4 2 3 10 11 4" xfId="40199"/>
    <cellStyle name="Percent 4 2 3 10 11 5" xfId="40200"/>
    <cellStyle name="Percent 4 2 3 10 11 6" xfId="40201"/>
    <cellStyle name="Percent 4 2 3 10 11 7" xfId="40202"/>
    <cellStyle name="Percent 4 2 3 10 12" xfId="40203"/>
    <cellStyle name="Percent 4 2 3 10 12 2" xfId="40204"/>
    <cellStyle name="Percent 4 2 3 10 12 2 2" xfId="40205"/>
    <cellStyle name="Percent 4 2 3 10 12 2 2 2" xfId="40206"/>
    <cellStyle name="Percent 4 2 3 10 12 2 3" xfId="40207"/>
    <cellStyle name="Percent 4 2 3 10 12 3" xfId="40208"/>
    <cellStyle name="Percent 4 2 3 10 12 3 2" xfId="40209"/>
    <cellStyle name="Percent 4 2 3 10 12 4" xfId="40210"/>
    <cellStyle name="Percent 4 2 3 10 12 5" xfId="40211"/>
    <cellStyle name="Percent 4 2 3 10 12 6" xfId="40212"/>
    <cellStyle name="Percent 4 2 3 10 12 7" xfId="40213"/>
    <cellStyle name="Percent 4 2 3 10 13" xfId="40214"/>
    <cellStyle name="Percent 4 2 3 10 13 2" xfId="40215"/>
    <cellStyle name="Percent 4 2 3 10 13 2 2" xfId="40216"/>
    <cellStyle name="Percent 4 2 3 10 13 3" xfId="40217"/>
    <cellStyle name="Percent 4 2 3 10 14" xfId="40218"/>
    <cellStyle name="Percent 4 2 3 10 14 2" xfId="40219"/>
    <cellStyle name="Percent 4 2 3 10 15" xfId="40220"/>
    <cellStyle name="Percent 4 2 3 10 16" xfId="40221"/>
    <cellStyle name="Percent 4 2 3 10 17" xfId="40222"/>
    <cellStyle name="Percent 4 2 3 10 18" xfId="40223"/>
    <cellStyle name="Percent 4 2 3 10 2" xfId="40224"/>
    <cellStyle name="Percent 4 2 3 10 2 2" xfId="40225"/>
    <cellStyle name="Percent 4 2 3 10 2 2 2" xfId="40226"/>
    <cellStyle name="Percent 4 2 3 10 2 2 2 2" xfId="40227"/>
    <cellStyle name="Percent 4 2 3 10 2 2 3" xfId="40228"/>
    <cellStyle name="Percent 4 2 3 10 2 3" xfId="40229"/>
    <cellStyle name="Percent 4 2 3 10 2 3 2" xfId="40230"/>
    <cellStyle name="Percent 4 2 3 10 2 4" xfId="40231"/>
    <cellStyle name="Percent 4 2 3 10 2 5" xfId="40232"/>
    <cellStyle name="Percent 4 2 3 10 2 6" xfId="40233"/>
    <cellStyle name="Percent 4 2 3 10 2 7" xfId="40234"/>
    <cellStyle name="Percent 4 2 3 10 3" xfId="40235"/>
    <cellStyle name="Percent 4 2 3 10 3 2" xfId="40236"/>
    <cellStyle name="Percent 4 2 3 10 3 2 2" xfId="40237"/>
    <cellStyle name="Percent 4 2 3 10 3 2 2 2" xfId="40238"/>
    <cellStyle name="Percent 4 2 3 10 3 2 3" xfId="40239"/>
    <cellStyle name="Percent 4 2 3 10 3 3" xfId="40240"/>
    <cellStyle name="Percent 4 2 3 10 3 3 2" xfId="40241"/>
    <cellStyle name="Percent 4 2 3 10 3 4" xfId="40242"/>
    <cellStyle name="Percent 4 2 3 10 3 5" xfId="40243"/>
    <cellStyle name="Percent 4 2 3 10 3 6" xfId="40244"/>
    <cellStyle name="Percent 4 2 3 10 3 7" xfId="40245"/>
    <cellStyle name="Percent 4 2 3 10 4" xfId="40246"/>
    <cellStyle name="Percent 4 2 3 10 4 2" xfId="40247"/>
    <cellStyle name="Percent 4 2 3 10 4 2 2" xfId="40248"/>
    <cellStyle name="Percent 4 2 3 10 4 2 2 2" xfId="40249"/>
    <cellStyle name="Percent 4 2 3 10 4 2 3" xfId="40250"/>
    <cellStyle name="Percent 4 2 3 10 4 3" xfId="40251"/>
    <cellStyle name="Percent 4 2 3 10 4 3 2" xfId="40252"/>
    <cellStyle name="Percent 4 2 3 10 4 4" xfId="40253"/>
    <cellStyle name="Percent 4 2 3 10 4 5" xfId="40254"/>
    <cellStyle name="Percent 4 2 3 10 4 6" xfId="40255"/>
    <cellStyle name="Percent 4 2 3 10 4 7" xfId="40256"/>
    <cellStyle name="Percent 4 2 3 10 5" xfId="40257"/>
    <cellStyle name="Percent 4 2 3 10 5 2" xfId="40258"/>
    <cellStyle name="Percent 4 2 3 10 5 2 2" xfId="40259"/>
    <cellStyle name="Percent 4 2 3 10 5 2 2 2" xfId="40260"/>
    <cellStyle name="Percent 4 2 3 10 5 2 3" xfId="40261"/>
    <cellStyle name="Percent 4 2 3 10 5 3" xfId="40262"/>
    <cellStyle name="Percent 4 2 3 10 5 3 2" xfId="40263"/>
    <cellStyle name="Percent 4 2 3 10 5 4" xfId="40264"/>
    <cellStyle name="Percent 4 2 3 10 5 5" xfId="40265"/>
    <cellStyle name="Percent 4 2 3 10 5 6" xfId="40266"/>
    <cellStyle name="Percent 4 2 3 10 5 7" xfId="40267"/>
    <cellStyle name="Percent 4 2 3 10 6" xfId="40268"/>
    <cellStyle name="Percent 4 2 3 10 6 2" xfId="40269"/>
    <cellStyle name="Percent 4 2 3 10 6 2 2" xfId="40270"/>
    <cellStyle name="Percent 4 2 3 10 6 2 2 2" xfId="40271"/>
    <cellStyle name="Percent 4 2 3 10 6 2 3" xfId="40272"/>
    <cellStyle name="Percent 4 2 3 10 6 3" xfId="40273"/>
    <cellStyle name="Percent 4 2 3 10 6 3 2" xfId="40274"/>
    <cellStyle name="Percent 4 2 3 10 6 4" xfId="40275"/>
    <cellStyle name="Percent 4 2 3 10 6 5" xfId="40276"/>
    <cellStyle name="Percent 4 2 3 10 6 6" xfId="40277"/>
    <cellStyle name="Percent 4 2 3 10 6 7" xfId="40278"/>
    <cellStyle name="Percent 4 2 3 10 7" xfId="40279"/>
    <cellStyle name="Percent 4 2 3 10 7 2" xfId="40280"/>
    <cellStyle name="Percent 4 2 3 10 7 2 2" xfId="40281"/>
    <cellStyle name="Percent 4 2 3 10 7 2 2 2" xfId="40282"/>
    <cellStyle name="Percent 4 2 3 10 7 2 3" xfId="40283"/>
    <cellStyle name="Percent 4 2 3 10 7 3" xfId="40284"/>
    <cellStyle name="Percent 4 2 3 10 7 3 2" xfId="40285"/>
    <cellStyle name="Percent 4 2 3 10 7 4" xfId="40286"/>
    <cellStyle name="Percent 4 2 3 10 7 5" xfId="40287"/>
    <cellStyle name="Percent 4 2 3 10 7 6" xfId="40288"/>
    <cellStyle name="Percent 4 2 3 10 7 7" xfId="40289"/>
    <cellStyle name="Percent 4 2 3 10 8" xfId="40290"/>
    <cellStyle name="Percent 4 2 3 10 8 2" xfId="40291"/>
    <cellStyle name="Percent 4 2 3 10 8 2 2" xfId="40292"/>
    <cellStyle name="Percent 4 2 3 10 8 2 2 2" xfId="40293"/>
    <cellStyle name="Percent 4 2 3 10 8 2 3" xfId="40294"/>
    <cellStyle name="Percent 4 2 3 10 8 3" xfId="40295"/>
    <cellStyle name="Percent 4 2 3 10 8 3 2" xfId="40296"/>
    <cellStyle name="Percent 4 2 3 10 8 4" xfId="40297"/>
    <cellStyle name="Percent 4 2 3 10 8 5" xfId="40298"/>
    <cellStyle name="Percent 4 2 3 10 8 6" xfId="40299"/>
    <cellStyle name="Percent 4 2 3 10 8 7" xfId="40300"/>
    <cellStyle name="Percent 4 2 3 10 9" xfId="40301"/>
    <cellStyle name="Percent 4 2 3 10 9 2" xfId="40302"/>
    <cellStyle name="Percent 4 2 3 10 9 2 2" xfId="40303"/>
    <cellStyle name="Percent 4 2 3 10 9 2 2 2" xfId="40304"/>
    <cellStyle name="Percent 4 2 3 10 9 2 3" xfId="40305"/>
    <cellStyle name="Percent 4 2 3 10 9 3" xfId="40306"/>
    <cellStyle name="Percent 4 2 3 10 9 3 2" xfId="40307"/>
    <cellStyle name="Percent 4 2 3 10 9 4" xfId="40308"/>
    <cellStyle name="Percent 4 2 3 10 9 5" xfId="40309"/>
    <cellStyle name="Percent 4 2 3 10 9 6" xfId="40310"/>
    <cellStyle name="Percent 4 2 3 10 9 7" xfId="40311"/>
    <cellStyle name="Percent 4 2 3 100" xfId="40312"/>
    <cellStyle name="Percent 4 2 3 101" xfId="40313"/>
    <cellStyle name="Percent 4 2 3 102" xfId="40314"/>
    <cellStyle name="Percent 4 2 3 103" xfId="40315"/>
    <cellStyle name="Percent 4 2 3 11" xfId="40316"/>
    <cellStyle name="Percent 4 2 3 11 10" xfId="40317"/>
    <cellStyle name="Percent 4 2 3 11 10 2" xfId="40318"/>
    <cellStyle name="Percent 4 2 3 11 10 2 2" xfId="40319"/>
    <cellStyle name="Percent 4 2 3 11 10 2 2 2" xfId="40320"/>
    <cellStyle name="Percent 4 2 3 11 10 2 3" xfId="40321"/>
    <cellStyle name="Percent 4 2 3 11 10 3" xfId="40322"/>
    <cellStyle name="Percent 4 2 3 11 10 3 2" xfId="40323"/>
    <cellStyle name="Percent 4 2 3 11 10 4" xfId="40324"/>
    <cellStyle name="Percent 4 2 3 11 10 5" xfId="40325"/>
    <cellStyle name="Percent 4 2 3 11 10 6" xfId="40326"/>
    <cellStyle name="Percent 4 2 3 11 10 7" xfId="40327"/>
    <cellStyle name="Percent 4 2 3 11 11" xfId="40328"/>
    <cellStyle name="Percent 4 2 3 11 11 2" xfId="40329"/>
    <cellStyle name="Percent 4 2 3 11 11 2 2" xfId="40330"/>
    <cellStyle name="Percent 4 2 3 11 11 2 2 2" xfId="40331"/>
    <cellStyle name="Percent 4 2 3 11 11 2 3" xfId="40332"/>
    <cellStyle name="Percent 4 2 3 11 11 3" xfId="40333"/>
    <cellStyle name="Percent 4 2 3 11 11 3 2" xfId="40334"/>
    <cellStyle name="Percent 4 2 3 11 11 4" xfId="40335"/>
    <cellStyle name="Percent 4 2 3 11 11 5" xfId="40336"/>
    <cellStyle name="Percent 4 2 3 11 11 6" xfId="40337"/>
    <cellStyle name="Percent 4 2 3 11 11 7" xfId="40338"/>
    <cellStyle name="Percent 4 2 3 11 12" xfId="40339"/>
    <cellStyle name="Percent 4 2 3 11 12 2" xfId="40340"/>
    <cellStyle name="Percent 4 2 3 11 12 2 2" xfId="40341"/>
    <cellStyle name="Percent 4 2 3 11 12 2 2 2" xfId="40342"/>
    <cellStyle name="Percent 4 2 3 11 12 2 3" xfId="40343"/>
    <cellStyle name="Percent 4 2 3 11 12 3" xfId="40344"/>
    <cellStyle name="Percent 4 2 3 11 12 3 2" xfId="40345"/>
    <cellStyle name="Percent 4 2 3 11 12 4" xfId="40346"/>
    <cellStyle name="Percent 4 2 3 11 12 5" xfId="40347"/>
    <cellStyle name="Percent 4 2 3 11 12 6" xfId="40348"/>
    <cellStyle name="Percent 4 2 3 11 12 7" xfId="40349"/>
    <cellStyle name="Percent 4 2 3 11 13" xfId="40350"/>
    <cellStyle name="Percent 4 2 3 11 13 2" xfId="40351"/>
    <cellStyle name="Percent 4 2 3 11 13 2 2" xfId="40352"/>
    <cellStyle name="Percent 4 2 3 11 13 3" xfId="40353"/>
    <cellStyle name="Percent 4 2 3 11 14" xfId="40354"/>
    <cellStyle name="Percent 4 2 3 11 14 2" xfId="40355"/>
    <cellStyle name="Percent 4 2 3 11 15" xfId="40356"/>
    <cellStyle name="Percent 4 2 3 11 16" xfId="40357"/>
    <cellStyle name="Percent 4 2 3 11 17" xfId="40358"/>
    <cellStyle name="Percent 4 2 3 11 18" xfId="40359"/>
    <cellStyle name="Percent 4 2 3 11 2" xfId="40360"/>
    <cellStyle name="Percent 4 2 3 11 2 2" xfId="40361"/>
    <cellStyle name="Percent 4 2 3 11 2 2 2" xfId="40362"/>
    <cellStyle name="Percent 4 2 3 11 2 2 2 2" xfId="40363"/>
    <cellStyle name="Percent 4 2 3 11 2 2 3" xfId="40364"/>
    <cellStyle name="Percent 4 2 3 11 2 3" xfId="40365"/>
    <cellStyle name="Percent 4 2 3 11 2 3 2" xfId="40366"/>
    <cellStyle name="Percent 4 2 3 11 2 4" xfId="40367"/>
    <cellStyle name="Percent 4 2 3 11 2 5" xfId="40368"/>
    <cellStyle name="Percent 4 2 3 11 2 6" xfId="40369"/>
    <cellStyle name="Percent 4 2 3 11 2 7" xfId="40370"/>
    <cellStyle name="Percent 4 2 3 11 3" xfId="40371"/>
    <cellStyle name="Percent 4 2 3 11 3 2" xfId="40372"/>
    <cellStyle name="Percent 4 2 3 11 3 2 2" xfId="40373"/>
    <cellStyle name="Percent 4 2 3 11 3 2 2 2" xfId="40374"/>
    <cellStyle name="Percent 4 2 3 11 3 2 3" xfId="40375"/>
    <cellStyle name="Percent 4 2 3 11 3 3" xfId="40376"/>
    <cellStyle name="Percent 4 2 3 11 3 3 2" xfId="40377"/>
    <cellStyle name="Percent 4 2 3 11 3 4" xfId="40378"/>
    <cellStyle name="Percent 4 2 3 11 3 5" xfId="40379"/>
    <cellStyle name="Percent 4 2 3 11 3 6" xfId="40380"/>
    <cellStyle name="Percent 4 2 3 11 3 7" xfId="40381"/>
    <cellStyle name="Percent 4 2 3 11 4" xfId="40382"/>
    <cellStyle name="Percent 4 2 3 11 4 2" xfId="40383"/>
    <cellStyle name="Percent 4 2 3 11 4 2 2" xfId="40384"/>
    <cellStyle name="Percent 4 2 3 11 4 2 2 2" xfId="40385"/>
    <cellStyle name="Percent 4 2 3 11 4 2 3" xfId="40386"/>
    <cellStyle name="Percent 4 2 3 11 4 3" xfId="40387"/>
    <cellStyle name="Percent 4 2 3 11 4 3 2" xfId="40388"/>
    <cellStyle name="Percent 4 2 3 11 4 4" xfId="40389"/>
    <cellStyle name="Percent 4 2 3 11 4 5" xfId="40390"/>
    <cellStyle name="Percent 4 2 3 11 4 6" xfId="40391"/>
    <cellStyle name="Percent 4 2 3 11 4 7" xfId="40392"/>
    <cellStyle name="Percent 4 2 3 11 5" xfId="40393"/>
    <cellStyle name="Percent 4 2 3 11 5 2" xfId="40394"/>
    <cellStyle name="Percent 4 2 3 11 5 2 2" xfId="40395"/>
    <cellStyle name="Percent 4 2 3 11 5 2 2 2" xfId="40396"/>
    <cellStyle name="Percent 4 2 3 11 5 2 3" xfId="40397"/>
    <cellStyle name="Percent 4 2 3 11 5 3" xfId="40398"/>
    <cellStyle name="Percent 4 2 3 11 5 3 2" xfId="40399"/>
    <cellStyle name="Percent 4 2 3 11 5 4" xfId="40400"/>
    <cellStyle name="Percent 4 2 3 11 5 5" xfId="40401"/>
    <cellStyle name="Percent 4 2 3 11 5 6" xfId="40402"/>
    <cellStyle name="Percent 4 2 3 11 5 7" xfId="40403"/>
    <cellStyle name="Percent 4 2 3 11 6" xfId="40404"/>
    <cellStyle name="Percent 4 2 3 11 6 2" xfId="40405"/>
    <cellStyle name="Percent 4 2 3 11 6 2 2" xfId="40406"/>
    <cellStyle name="Percent 4 2 3 11 6 2 2 2" xfId="40407"/>
    <cellStyle name="Percent 4 2 3 11 6 2 3" xfId="40408"/>
    <cellStyle name="Percent 4 2 3 11 6 3" xfId="40409"/>
    <cellStyle name="Percent 4 2 3 11 6 3 2" xfId="40410"/>
    <cellStyle name="Percent 4 2 3 11 6 4" xfId="40411"/>
    <cellStyle name="Percent 4 2 3 11 6 5" xfId="40412"/>
    <cellStyle name="Percent 4 2 3 11 6 6" xfId="40413"/>
    <cellStyle name="Percent 4 2 3 11 6 7" xfId="40414"/>
    <cellStyle name="Percent 4 2 3 11 7" xfId="40415"/>
    <cellStyle name="Percent 4 2 3 11 7 2" xfId="40416"/>
    <cellStyle name="Percent 4 2 3 11 7 2 2" xfId="40417"/>
    <cellStyle name="Percent 4 2 3 11 7 2 2 2" xfId="40418"/>
    <cellStyle name="Percent 4 2 3 11 7 2 3" xfId="40419"/>
    <cellStyle name="Percent 4 2 3 11 7 3" xfId="40420"/>
    <cellStyle name="Percent 4 2 3 11 7 3 2" xfId="40421"/>
    <cellStyle name="Percent 4 2 3 11 7 4" xfId="40422"/>
    <cellStyle name="Percent 4 2 3 11 7 5" xfId="40423"/>
    <cellStyle name="Percent 4 2 3 11 7 6" xfId="40424"/>
    <cellStyle name="Percent 4 2 3 11 7 7" xfId="40425"/>
    <cellStyle name="Percent 4 2 3 11 8" xfId="40426"/>
    <cellStyle name="Percent 4 2 3 11 8 2" xfId="40427"/>
    <cellStyle name="Percent 4 2 3 11 8 2 2" xfId="40428"/>
    <cellStyle name="Percent 4 2 3 11 8 2 2 2" xfId="40429"/>
    <cellStyle name="Percent 4 2 3 11 8 2 3" xfId="40430"/>
    <cellStyle name="Percent 4 2 3 11 8 3" xfId="40431"/>
    <cellStyle name="Percent 4 2 3 11 8 3 2" xfId="40432"/>
    <cellStyle name="Percent 4 2 3 11 8 4" xfId="40433"/>
    <cellStyle name="Percent 4 2 3 11 8 5" xfId="40434"/>
    <cellStyle name="Percent 4 2 3 11 8 6" xfId="40435"/>
    <cellStyle name="Percent 4 2 3 11 8 7" xfId="40436"/>
    <cellStyle name="Percent 4 2 3 11 9" xfId="40437"/>
    <cellStyle name="Percent 4 2 3 11 9 2" xfId="40438"/>
    <cellStyle name="Percent 4 2 3 11 9 2 2" xfId="40439"/>
    <cellStyle name="Percent 4 2 3 11 9 2 2 2" xfId="40440"/>
    <cellStyle name="Percent 4 2 3 11 9 2 3" xfId="40441"/>
    <cellStyle name="Percent 4 2 3 11 9 3" xfId="40442"/>
    <cellStyle name="Percent 4 2 3 11 9 3 2" xfId="40443"/>
    <cellStyle name="Percent 4 2 3 11 9 4" xfId="40444"/>
    <cellStyle name="Percent 4 2 3 11 9 5" xfId="40445"/>
    <cellStyle name="Percent 4 2 3 11 9 6" xfId="40446"/>
    <cellStyle name="Percent 4 2 3 11 9 7" xfId="40447"/>
    <cellStyle name="Percent 4 2 3 12" xfId="40448"/>
    <cellStyle name="Percent 4 2 3 12 2" xfId="40449"/>
    <cellStyle name="Percent 4 2 3 12 2 2" xfId="40450"/>
    <cellStyle name="Percent 4 2 3 12 2 2 2" xfId="40451"/>
    <cellStyle name="Percent 4 2 3 12 2 3" xfId="40452"/>
    <cellStyle name="Percent 4 2 3 12 3" xfId="40453"/>
    <cellStyle name="Percent 4 2 3 12 3 2" xfId="40454"/>
    <cellStyle name="Percent 4 2 3 12 4" xfId="40455"/>
    <cellStyle name="Percent 4 2 3 12 5" xfId="40456"/>
    <cellStyle name="Percent 4 2 3 12 6" xfId="40457"/>
    <cellStyle name="Percent 4 2 3 12 7" xfId="40458"/>
    <cellStyle name="Percent 4 2 3 13" xfId="40459"/>
    <cellStyle name="Percent 4 2 3 13 2" xfId="40460"/>
    <cellStyle name="Percent 4 2 3 13 2 2" xfId="40461"/>
    <cellStyle name="Percent 4 2 3 13 2 2 2" xfId="40462"/>
    <cellStyle name="Percent 4 2 3 13 2 3" xfId="40463"/>
    <cellStyle name="Percent 4 2 3 13 3" xfId="40464"/>
    <cellStyle name="Percent 4 2 3 13 3 2" xfId="40465"/>
    <cellStyle name="Percent 4 2 3 13 4" xfId="40466"/>
    <cellStyle name="Percent 4 2 3 13 5" xfId="40467"/>
    <cellStyle name="Percent 4 2 3 13 6" xfId="40468"/>
    <cellStyle name="Percent 4 2 3 13 7" xfId="40469"/>
    <cellStyle name="Percent 4 2 3 14" xfId="40470"/>
    <cellStyle name="Percent 4 2 3 14 2" xfId="40471"/>
    <cellStyle name="Percent 4 2 3 14 2 2" xfId="40472"/>
    <cellStyle name="Percent 4 2 3 14 2 2 2" xfId="40473"/>
    <cellStyle name="Percent 4 2 3 14 2 3" xfId="40474"/>
    <cellStyle name="Percent 4 2 3 14 3" xfId="40475"/>
    <cellStyle name="Percent 4 2 3 14 3 2" xfId="40476"/>
    <cellStyle name="Percent 4 2 3 14 4" xfId="40477"/>
    <cellStyle name="Percent 4 2 3 14 5" xfId="40478"/>
    <cellStyle name="Percent 4 2 3 14 6" xfId="40479"/>
    <cellStyle name="Percent 4 2 3 14 7" xfId="40480"/>
    <cellStyle name="Percent 4 2 3 15" xfId="40481"/>
    <cellStyle name="Percent 4 2 3 15 2" xfId="40482"/>
    <cellStyle name="Percent 4 2 3 15 2 2" xfId="40483"/>
    <cellStyle name="Percent 4 2 3 15 2 2 2" xfId="40484"/>
    <cellStyle name="Percent 4 2 3 15 2 3" xfId="40485"/>
    <cellStyle name="Percent 4 2 3 15 3" xfId="40486"/>
    <cellStyle name="Percent 4 2 3 15 3 2" xfId="40487"/>
    <cellStyle name="Percent 4 2 3 15 4" xfId="40488"/>
    <cellStyle name="Percent 4 2 3 15 5" xfId="40489"/>
    <cellStyle name="Percent 4 2 3 15 6" xfId="40490"/>
    <cellStyle name="Percent 4 2 3 15 7" xfId="40491"/>
    <cellStyle name="Percent 4 2 3 16" xfId="40492"/>
    <cellStyle name="Percent 4 2 3 16 2" xfId="40493"/>
    <cellStyle name="Percent 4 2 3 16 2 2" xfId="40494"/>
    <cellStyle name="Percent 4 2 3 16 2 2 2" xfId="40495"/>
    <cellStyle name="Percent 4 2 3 16 2 3" xfId="40496"/>
    <cellStyle name="Percent 4 2 3 16 3" xfId="40497"/>
    <cellStyle name="Percent 4 2 3 16 3 2" xfId="40498"/>
    <cellStyle name="Percent 4 2 3 16 4" xfId="40499"/>
    <cellStyle name="Percent 4 2 3 16 5" xfId="40500"/>
    <cellStyle name="Percent 4 2 3 16 6" xfId="40501"/>
    <cellStyle name="Percent 4 2 3 16 7" xfId="40502"/>
    <cellStyle name="Percent 4 2 3 17" xfId="40503"/>
    <cellStyle name="Percent 4 2 3 17 2" xfId="40504"/>
    <cellStyle name="Percent 4 2 3 17 2 2" xfId="40505"/>
    <cellStyle name="Percent 4 2 3 17 2 2 2" xfId="40506"/>
    <cellStyle name="Percent 4 2 3 17 2 3" xfId="40507"/>
    <cellStyle name="Percent 4 2 3 17 3" xfId="40508"/>
    <cellStyle name="Percent 4 2 3 17 3 2" xfId="40509"/>
    <cellStyle name="Percent 4 2 3 17 4" xfId="40510"/>
    <cellStyle name="Percent 4 2 3 17 5" xfId="40511"/>
    <cellStyle name="Percent 4 2 3 17 6" xfId="40512"/>
    <cellStyle name="Percent 4 2 3 17 7" xfId="40513"/>
    <cellStyle name="Percent 4 2 3 18" xfId="40514"/>
    <cellStyle name="Percent 4 2 3 18 2" xfId="40515"/>
    <cellStyle name="Percent 4 2 3 18 2 2" xfId="40516"/>
    <cellStyle name="Percent 4 2 3 18 2 2 2" xfId="40517"/>
    <cellStyle name="Percent 4 2 3 18 2 3" xfId="40518"/>
    <cellStyle name="Percent 4 2 3 18 3" xfId="40519"/>
    <cellStyle name="Percent 4 2 3 18 3 2" xfId="40520"/>
    <cellStyle name="Percent 4 2 3 18 4" xfId="40521"/>
    <cellStyle name="Percent 4 2 3 18 5" xfId="40522"/>
    <cellStyle name="Percent 4 2 3 18 6" xfId="40523"/>
    <cellStyle name="Percent 4 2 3 18 7" xfId="40524"/>
    <cellStyle name="Percent 4 2 3 19" xfId="40525"/>
    <cellStyle name="Percent 4 2 3 19 2" xfId="40526"/>
    <cellStyle name="Percent 4 2 3 19 2 2" xfId="40527"/>
    <cellStyle name="Percent 4 2 3 19 2 2 2" xfId="40528"/>
    <cellStyle name="Percent 4 2 3 19 2 3" xfId="40529"/>
    <cellStyle name="Percent 4 2 3 19 3" xfId="40530"/>
    <cellStyle name="Percent 4 2 3 19 3 2" xfId="40531"/>
    <cellStyle name="Percent 4 2 3 19 4" xfId="40532"/>
    <cellStyle name="Percent 4 2 3 19 5" xfId="40533"/>
    <cellStyle name="Percent 4 2 3 19 6" xfId="40534"/>
    <cellStyle name="Percent 4 2 3 19 7" xfId="40535"/>
    <cellStyle name="Percent 4 2 3 2" xfId="40536"/>
    <cellStyle name="Percent 4 2 3 2 10" xfId="40537"/>
    <cellStyle name="Percent 4 2 3 2 11" xfId="40538"/>
    <cellStyle name="Percent 4 2 3 2 12" xfId="40539"/>
    <cellStyle name="Percent 4 2 3 2 13" xfId="40540"/>
    <cellStyle name="Percent 4 2 3 2 2" xfId="40541"/>
    <cellStyle name="Percent 4 2 3 2 2 2" xfId="40542"/>
    <cellStyle name="Percent 4 2 3 2 2 2 2" xfId="40543"/>
    <cellStyle name="Percent 4 2 3 2 2 2 3" xfId="40544"/>
    <cellStyle name="Percent 4 2 3 2 2 3" xfId="40545"/>
    <cellStyle name="Percent 4 2 3 2 2 3 2" xfId="40546"/>
    <cellStyle name="Percent 4 2 3 2 2 3 2 2" xfId="40547"/>
    <cellStyle name="Percent 4 2 3 2 2 3 3" xfId="40548"/>
    <cellStyle name="Percent 4 2 3 2 2 4" xfId="40549"/>
    <cellStyle name="Percent 4 2 3 2 2 4 2" xfId="40550"/>
    <cellStyle name="Percent 4 2 3 2 2 5" xfId="40551"/>
    <cellStyle name="Percent 4 2 3 2 2 6" xfId="40552"/>
    <cellStyle name="Percent 4 2 3 2 2 7" xfId="40553"/>
    <cellStyle name="Percent 4 2 3 2 2 8" xfId="40554"/>
    <cellStyle name="Percent 4 2 3 2 3" xfId="40555"/>
    <cellStyle name="Percent 4 2 3 2 4" xfId="40556"/>
    <cellStyle name="Percent 4 2 3 2 5" xfId="40557"/>
    <cellStyle name="Percent 4 2 3 2 6" xfId="40558"/>
    <cellStyle name="Percent 4 2 3 2 7" xfId="40559"/>
    <cellStyle name="Percent 4 2 3 2 8" xfId="40560"/>
    <cellStyle name="Percent 4 2 3 2 9" xfId="40561"/>
    <cellStyle name="Percent 4 2 3 20" xfId="40562"/>
    <cellStyle name="Percent 4 2 3 20 2" xfId="40563"/>
    <cellStyle name="Percent 4 2 3 20 2 2" xfId="40564"/>
    <cellStyle name="Percent 4 2 3 20 2 2 2" xfId="40565"/>
    <cellStyle name="Percent 4 2 3 20 2 3" xfId="40566"/>
    <cellStyle name="Percent 4 2 3 20 3" xfId="40567"/>
    <cellStyle name="Percent 4 2 3 20 3 2" xfId="40568"/>
    <cellStyle name="Percent 4 2 3 20 4" xfId="40569"/>
    <cellStyle name="Percent 4 2 3 20 5" xfId="40570"/>
    <cellStyle name="Percent 4 2 3 20 6" xfId="40571"/>
    <cellStyle name="Percent 4 2 3 20 7" xfId="40572"/>
    <cellStyle name="Percent 4 2 3 21" xfId="40573"/>
    <cellStyle name="Percent 4 2 3 21 2" xfId="40574"/>
    <cellStyle name="Percent 4 2 3 21 2 2" xfId="40575"/>
    <cellStyle name="Percent 4 2 3 21 2 2 2" xfId="40576"/>
    <cellStyle name="Percent 4 2 3 21 2 3" xfId="40577"/>
    <cellStyle name="Percent 4 2 3 21 3" xfId="40578"/>
    <cellStyle name="Percent 4 2 3 21 3 2" xfId="40579"/>
    <cellStyle name="Percent 4 2 3 21 4" xfId="40580"/>
    <cellStyle name="Percent 4 2 3 21 5" xfId="40581"/>
    <cellStyle name="Percent 4 2 3 21 6" xfId="40582"/>
    <cellStyle name="Percent 4 2 3 21 7" xfId="40583"/>
    <cellStyle name="Percent 4 2 3 22" xfId="40584"/>
    <cellStyle name="Percent 4 2 3 22 2" xfId="40585"/>
    <cellStyle name="Percent 4 2 3 22 2 2" xfId="40586"/>
    <cellStyle name="Percent 4 2 3 22 2 2 2" xfId="40587"/>
    <cellStyle name="Percent 4 2 3 22 2 3" xfId="40588"/>
    <cellStyle name="Percent 4 2 3 22 3" xfId="40589"/>
    <cellStyle name="Percent 4 2 3 22 3 2" xfId="40590"/>
    <cellStyle name="Percent 4 2 3 22 4" xfId="40591"/>
    <cellStyle name="Percent 4 2 3 22 5" xfId="40592"/>
    <cellStyle name="Percent 4 2 3 22 6" xfId="40593"/>
    <cellStyle name="Percent 4 2 3 22 7" xfId="40594"/>
    <cellStyle name="Percent 4 2 3 23" xfId="40595"/>
    <cellStyle name="Percent 4 2 3 23 2" xfId="40596"/>
    <cellStyle name="Percent 4 2 3 23 2 2" xfId="40597"/>
    <cellStyle name="Percent 4 2 3 23 2 2 2" xfId="40598"/>
    <cellStyle name="Percent 4 2 3 23 2 3" xfId="40599"/>
    <cellStyle name="Percent 4 2 3 23 3" xfId="40600"/>
    <cellStyle name="Percent 4 2 3 23 3 2" xfId="40601"/>
    <cellStyle name="Percent 4 2 3 23 4" xfId="40602"/>
    <cellStyle name="Percent 4 2 3 23 5" xfId="40603"/>
    <cellStyle name="Percent 4 2 3 23 6" xfId="40604"/>
    <cellStyle name="Percent 4 2 3 23 7" xfId="40605"/>
    <cellStyle name="Percent 4 2 3 24" xfId="40606"/>
    <cellStyle name="Percent 4 2 3 24 2" xfId="40607"/>
    <cellStyle name="Percent 4 2 3 24 2 2" xfId="40608"/>
    <cellStyle name="Percent 4 2 3 24 2 2 2" xfId="40609"/>
    <cellStyle name="Percent 4 2 3 24 2 3" xfId="40610"/>
    <cellStyle name="Percent 4 2 3 24 3" xfId="40611"/>
    <cellStyle name="Percent 4 2 3 24 3 2" xfId="40612"/>
    <cellStyle name="Percent 4 2 3 24 4" xfId="40613"/>
    <cellStyle name="Percent 4 2 3 24 5" xfId="40614"/>
    <cellStyle name="Percent 4 2 3 24 6" xfId="40615"/>
    <cellStyle name="Percent 4 2 3 24 7" xfId="40616"/>
    <cellStyle name="Percent 4 2 3 25" xfId="40617"/>
    <cellStyle name="Percent 4 2 3 25 2" xfId="40618"/>
    <cellStyle name="Percent 4 2 3 25 2 2" xfId="40619"/>
    <cellStyle name="Percent 4 2 3 25 2 2 2" xfId="40620"/>
    <cellStyle name="Percent 4 2 3 25 2 3" xfId="40621"/>
    <cellStyle name="Percent 4 2 3 25 3" xfId="40622"/>
    <cellStyle name="Percent 4 2 3 25 3 2" xfId="40623"/>
    <cellStyle name="Percent 4 2 3 25 4" xfId="40624"/>
    <cellStyle name="Percent 4 2 3 25 5" xfId="40625"/>
    <cellStyle name="Percent 4 2 3 25 6" xfId="40626"/>
    <cellStyle name="Percent 4 2 3 25 7" xfId="40627"/>
    <cellStyle name="Percent 4 2 3 26" xfId="40628"/>
    <cellStyle name="Percent 4 2 3 26 2" xfId="40629"/>
    <cellStyle name="Percent 4 2 3 26 2 2" xfId="40630"/>
    <cellStyle name="Percent 4 2 3 26 2 2 2" xfId="40631"/>
    <cellStyle name="Percent 4 2 3 26 2 3" xfId="40632"/>
    <cellStyle name="Percent 4 2 3 26 3" xfId="40633"/>
    <cellStyle name="Percent 4 2 3 26 3 2" xfId="40634"/>
    <cellStyle name="Percent 4 2 3 26 4" xfId="40635"/>
    <cellStyle name="Percent 4 2 3 26 5" xfId="40636"/>
    <cellStyle name="Percent 4 2 3 26 6" xfId="40637"/>
    <cellStyle name="Percent 4 2 3 26 7" xfId="40638"/>
    <cellStyle name="Percent 4 2 3 27" xfId="40639"/>
    <cellStyle name="Percent 4 2 3 27 2" xfId="40640"/>
    <cellStyle name="Percent 4 2 3 27 2 2" xfId="40641"/>
    <cellStyle name="Percent 4 2 3 27 2 2 2" xfId="40642"/>
    <cellStyle name="Percent 4 2 3 27 2 3" xfId="40643"/>
    <cellStyle name="Percent 4 2 3 27 3" xfId="40644"/>
    <cellStyle name="Percent 4 2 3 27 3 2" xfId="40645"/>
    <cellStyle name="Percent 4 2 3 27 4" xfId="40646"/>
    <cellStyle name="Percent 4 2 3 27 5" xfId="40647"/>
    <cellStyle name="Percent 4 2 3 27 6" xfId="40648"/>
    <cellStyle name="Percent 4 2 3 27 7" xfId="40649"/>
    <cellStyle name="Percent 4 2 3 28" xfId="40650"/>
    <cellStyle name="Percent 4 2 3 28 2" xfId="40651"/>
    <cellStyle name="Percent 4 2 3 28 2 2" xfId="40652"/>
    <cellStyle name="Percent 4 2 3 28 2 2 2" xfId="40653"/>
    <cellStyle name="Percent 4 2 3 28 2 3" xfId="40654"/>
    <cellStyle name="Percent 4 2 3 28 3" xfId="40655"/>
    <cellStyle name="Percent 4 2 3 28 3 2" xfId="40656"/>
    <cellStyle name="Percent 4 2 3 28 4" xfId="40657"/>
    <cellStyle name="Percent 4 2 3 28 5" xfId="40658"/>
    <cellStyle name="Percent 4 2 3 28 6" xfId="40659"/>
    <cellStyle name="Percent 4 2 3 28 7" xfId="40660"/>
    <cellStyle name="Percent 4 2 3 29" xfId="40661"/>
    <cellStyle name="Percent 4 2 3 29 2" xfId="40662"/>
    <cellStyle name="Percent 4 2 3 29 2 2" xfId="40663"/>
    <cellStyle name="Percent 4 2 3 29 2 2 2" xfId="40664"/>
    <cellStyle name="Percent 4 2 3 29 2 3" xfId="40665"/>
    <cellStyle name="Percent 4 2 3 29 3" xfId="40666"/>
    <cellStyle name="Percent 4 2 3 29 3 2" xfId="40667"/>
    <cellStyle name="Percent 4 2 3 29 4" xfId="40668"/>
    <cellStyle name="Percent 4 2 3 29 5" xfId="40669"/>
    <cellStyle name="Percent 4 2 3 29 6" xfId="40670"/>
    <cellStyle name="Percent 4 2 3 29 7" xfId="40671"/>
    <cellStyle name="Percent 4 2 3 3" xfId="40672"/>
    <cellStyle name="Percent 4 2 3 3 10" xfId="40673"/>
    <cellStyle name="Percent 4 2 3 3 11" xfId="40674"/>
    <cellStyle name="Percent 4 2 3 3 12" xfId="40675"/>
    <cellStyle name="Percent 4 2 3 3 2" xfId="40676"/>
    <cellStyle name="Percent 4 2 3 3 2 2" xfId="40677"/>
    <cellStyle name="Percent 4 2 3 3 2 3" xfId="40678"/>
    <cellStyle name="Percent 4 2 3 3 2 3 2" xfId="40679"/>
    <cellStyle name="Percent 4 2 3 3 2 3 2 2" xfId="40680"/>
    <cellStyle name="Percent 4 2 3 3 2 3 3" xfId="40681"/>
    <cellStyle name="Percent 4 2 3 3 2 4" xfId="40682"/>
    <cellStyle name="Percent 4 2 3 3 2 4 2" xfId="40683"/>
    <cellStyle name="Percent 4 2 3 3 2 5" xfId="40684"/>
    <cellStyle name="Percent 4 2 3 3 2 6" xfId="40685"/>
    <cellStyle name="Percent 4 2 3 3 2 7" xfId="40686"/>
    <cellStyle name="Percent 4 2 3 3 2 8" xfId="40687"/>
    <cellStyle name="Percent 4 2 3 3 3" xfId="40688"/>
    <cellStyle name="Percent 4 2 3 3 4" xfId="40689"/>
    <cellStyle name="Percent 4 2 3 3 5" xfId="40690"/>
    <cellStyle name="Percent 4 2 3 3 6" xfId="40691"/>
    <cellStyle name="Percent 4 2 3 3 7" xfId="40692"/>
    <cellStyle name="Percent 4 2 3 3 8" xfId="40693"/>
    <cellStyle name="Percent 4 2 3 3 9" xfId="40694"/>
    <cellStyle name="Percent 4 2 3 30" xfId="40695"/>
    <cellStyle name="Percent 4 2 3 30 2" xfId="40696"/>
    <cellStyle name="Percent 4 2 3 30 2 2" xfId="40697"/>
    <cellStyle name="Percent 4 2 3 30 2 2 2" xfId="40698"/>
    <cellStyle name="Percent 4 2 3 30 2 3" xfId="40699"/>
    <cellStyle name="Percent 4 2 3 30 3" xfId="40700"/>
    <cellStyle name="Percent 4 2 3 30 3 2" xfId="40701"/>
    <cellStyle name="Percent 4 2 3 30 4" xfId="40702"/>
    <cellStyle name="Percent 4 2 3 30 5" xfId="40703"/>
    <cellStyle name="Percent 4 2 3 30 6" xfId="40704"/>
    <cellStyle name="Percent 4 2 3 30 7" xfId="40705"/>
    <cellStyle name="Percent 4 2 3 31" xfId="40706"/>
    <cellStyle name="Percent 4 2 3 31 2" xfId="40707"/>
    <cellStyle name="Percent 4 2 3 31 2 2" xfId="40708"/>
    <cellStyle name="Percent 4 2 3 31 2 2 2" xfId="40709"/>
    <cellStyle name="Percent 4 2 3 31 2 3" xfId="40710"/>
    <cellStyle name="Percent 4 2 3 31 3" xfId="40711"/>
    <cellStyle name="Percent 4 2 3 31 3 2" xfId="40712"/>
    <cellStyle name="Percent 4 2 3 31 4" xfId="40713"/>
    <cellStyle name="Percent 4 2 3 31 5" xfId="40714"/>
    <cellStyle name="Percent 4 2 3 31 6" xfId="40715"/>
    <cellStyle name="Percent 4 2 3 31 7" xfId="40716"/>
    <cellStyle name="Percent 4 2 3 32" xfId="40717"/>
    <cellStyle name="Percent 4 2 3 32 2" xfId="40718"/>
    <cellStyle name="Percent 4 2 3 32 2 2" xfId="40719"/>
    <cellStyle name="Percent 4 2 3 32 2 2 2" xfId="40720"/>
    <cellStyle name="Percent 4 2 3 32 2 3" xfId="40721"/>
    <cellStyle name="Percent 4 2 3 32 3" xfId="40722"/>
    <cellStyle name="Percent 4 2 3 32 3 2" xfId="40723"/>
    <cellStyle name="Percent 4 2 3 32 4" xfId="40724"/>
    <cellStyle name="Percent 4 2 3 32 5" xfId="40725"/>
    <cellStyle name="Percent 4 2 3 32 6" xfId="40726"/>
    <cellStyle name="Percent 4 2 3 32 7" xfId="40727"/>
    <cellStyle name="Percent 4 2 3 33" xfId="40728"/>
    <cellStyle name="Percent 4 2 3 33 2" xfId="40729"/>
    <cellStyle name="Percent 4 2 3 33 2 2" xfId="40730"/>
    <cellStyle name="Percent 4 2 3 33 2 2 2" xfId="40731"/>
    <cellStyle name="Percent 4 2 3 33 2 3" xfId="40732"/>
    <cellStyle name="Percent 4 2 3 33 3" xfId="40733"/>
    <cellStyle name="Percent 4 2 3 33 3 2" xfId="40734"/>
    <cellStyle name="Percent 4 2 3 33 4" xfId="40735"/>
    <cellStyle name="Percent 4 2 3 33 5" xfId="40736"/>
    <cellStyle name="Percent 4 2 3 33 6" xfId="40737"/>
    <cellStyle name="Percent 4 2 3 33 7" xfId="40738"/>
    <cellStyle name="Percent 4 2 3 34" xfId="40739"/>
    <cellStyle name="Percent 4 2 3 34 2" xfId="40740"/>
    <cellStyle name="Percent 4 2 3 34 2 2" xfId="40741"/>
    <cellStyle name="Percent 4 2 3 34 2 2 2" xfId="40742"/>
    <cellStyle name="Percent 4 2 3 34 2 3" xfId="40743"/>
    <cellStyle name="Percent 4 2 3 34 3" xfId="40744"/>
    <cellStyle name="Percent 4 2 3 34 3 2" xfId="40745"/>
    <cellStyle name="Percent 4 2 3 34 4" xfId="40746"/>
    <cellStyle name="Percent 4 2 3 34 5" xfId="40747"/>
    <cellStyle name="Percent 4 2 3 34 6" xfId="40748"/>
    <cellStyle name="Percent 4 2 3 34 7" xfId="40749"/>
    <cellStyle name="Percent 4 2 3 35" xfId="40750"/>
    <cellStyle name="Percent 4 2 3 35 2" xfId="40751"/>
    <cellStyle name="Percent 4 2 3 35 2 2" xfId="40752"/>
    <cellStyle name="Percent 4 2 3 35 2 2 2" xfId="40753"/>
    <cellStyle name="Percent 4 2 3 35 2 3" xfId="40754"/>
    <cellStyle name="Percent 4 2 3 35 3" xfId="40755"/>
    <cellStyle name="Percent 4 2 3 35 3 2" xfId="40756"/>
    <cellStyle name="Percent 4 2 3 35 4" xfId="40757"/>
    <cellStyle name="Percent 4 2 3 35 5" xfId="40758"/>
    <cellStyle name="Percent 4 2 3 35 6" xfId="40759"/>
    <cellStyle name="Percent 4 2 3 35 7" xfId="40760"/>
    <cellStyle name="Percent 4 2 3 36" xfId="40761"/>
    <cellStyle name="Percent 4 2 3 36 2" xfId="40762"/>
    <cellStyle name="Percent 4 2 3 36 2 2" xfId="40763"/>
    <cellStyle name="Percent 4 2 3 36 2 2 2" xfId="40764"/>
    <cellStyle name="Percent 4 2 3 36 2 3" xfId="40765"/>
    <cellStyle name="Percent 4 2 3 36 3" xfId="40766"/>
    <cellStyle name="Percent 4 2 3 36 3 2" xfId="40767"/>
    <cellStyle name="Percent 4 2 3 36 4" xfId="40768"/>
    <cellStyle name="Percent 4 2 3 36 5" xfId="40769"/>
    <cellStyle name="Percent 4 2 3 36 6" xfId="40770"/>
    <cellStyle name="Percent 4 2 3 36 7" xfId="40771"/>
    <cellStyle name="Percent 4 2 3 37" xfId="40772"/>
    <cellStyle name="Percent 4 2 3 37 2" xfId="40773"/>
    <cellStyle name="Percent 4 2 3 37 2 2" xfId="40774"/>
    <cellStyle name="Percent 4 2 3 37 2 2 2" xfId="40775"/>
    <cellStyle name="Percent 4 2 3 37 2 3" xfId="40776"/>
    <cellStyle name="Percent 4 2 3 37 3" xfId="40777"/>
    <cellStyle name="Percent 4 2 3 37 3 2" xfId="40778"/>
    <cellStyle name="Percent 4 2 3 37 4" xfId="40779"/>
    <cellStyle name="Percent 4 2 3 37 5" xfId="40780"/>
    <cellStyle name="Percent 4 2 3 37 6" xfId="40781"/>
    <cellStyle name="Percent 4 2 3 37 7" xfId="40782"/>
    <cellStyle name="Percent 4 2 3 38" xfId="40783"/>
    <cellStyle name="Percent 4 2 3 38 2" xfId="40784"/>
    <cellStyle name="Percent 4 2 3 38 2 2" xfId="40785"/>
    <cellStyle name="Percent 4 2 3 38 2 2 2" xfId="40786"/>
    <cellStyle name="Percent 4 2 3 38 2 3" xfId="40787"/>
    <cellStyle name="Percent 4 2 3 38 3" xfId="40788"/>
    <cellStyle name="Percent 4 2 3 38 3 2" xfId="40789"/>
    <cellStyle name="Percent 4 2 3 38 4" xfId="40790"/>
    <cellStyle name="Percent 4 2 3 38 5" xfId="40791"/>
    <cellStyle name="Percent 4 2 3 38 6" xfId="40792"/>
    <cellStyle name="Percent 4 2 3 38 7" xfId="40793"/>
    <cellStyle name="Percent 4 2 3 39" xfId="40794"/>
    <cellStyle name="Percent 4 2 3 39 2" xfId="40795"/>
    <cellStyle name="Percent 4 2 3 39 2 2" xfId="40796"/>
    <cellStyle name="Percent 4 2 3 39 2 2 2" xfId="40797"/>
    <cellStyle name="Percent 4 2 3 39 2 3" xfId="40798"/>
    <cellStyle name="Percent 4 2 3 39 3" xfId="40799"/>
    <cellStyle name="Percent 4 2 3 39 3 2" xfId="40800"/>
    <cellStyle name="Percent 4 2 3 39 4" xfId="40801"/>
    <cellStyle name="Percent 4 2 3 39 5" xfId="40802"/>
    <cellStyle name="Percent 4 2 3 39 6" xfId="40803"/>
    <cellStyle name="Percent 4 2 3 39 7" xfId="40804"/>
    <cellStyle name="Percent 4 2 3 4" xfId="40805"/>
    <cellStyle name="Percent 4 2 3 4 10" xfId="40806"/>
    <cellStyle name="Percent 4 2 3 4 10 2" xfId="40807"/>
    <cellStyle name="Percent 4 2 3 4 10 2 2" xfId="40808"/>
    <cellStyle name="Percent 4 2 3 4 10 2 2 2" xfId="40809"/>
    <cellStyle name="Percent 4 2 3 4 10 2 3" xfId="40810"/>
    <cellStyle name="Percent 4 2 3 4 10 3" xfId="40811"/>
    <cellStyle name="Percent 4 2 3 4 10 3 2" xfId="40812"/>
    <cellStyle name="Percent 4 2 3 4 10 4" xfId="40813"/>
    <cellStyle name="Percent 4 2 3 4 10 5" xfId="40814"/>
    <cellStyle name="Percent 4 2 3 4 10 6" xfId="40815"/>
    <cellStyle name="Percent 4 2 3 4 10 7" xfId="40816"/>
    <cellStyle name="Percent 4 2 3 4 11" xfId="40817"/>
    <cellStyle name="Percent 4 2 3 4 11 2" xfId="40818"/>
    <cellStyle name="Percent 4 2 3 4 11 2 2" xfId="40819"/>
    <cellStyle name="Percent 4 2 3 4 11 2 2 2" xfId="40820"/>
    <cellStyle name="Percent 4 2 3 4 11 2 3" xfId="40821"/>
    <cellStyle name="Percent 4 2 3 4 11 3" xfId="40822"/>
    <cellStyle name="Percent 4 2 3 4 11 3 2" xfId="40823"/>
    <cellStyle name="Percent 4 2 3 4 11 4" xfId="40824"/>
    <cellStyle name="Percent 4 2 3 4 11 5" xfId="40825"/>
    <cellStyle name="Percent 4 2 3 4 11 6" xfId="40826"/>
    <cellStyle name="Percent 4 2 3 4 11 7" xfId="40827"/>
    <cellStyle name="Percent 4 2 3 4 12" xfId="40828"/>
    <cellStyle name="Percent 4 2 3 4 12 2" xfId="40829"/>
    <cellStyle name="Percent 4 2 3 4 12 2 2" xfId="40830"/>
    <cellStyle name="Percent 4 2 3 4 12 2 2 2" xfId="40831"/>
    <cellStyle name="Percent 4 2 3 4 12 2 3" xfId="40832"/>
    <cellStyle name="Percent 4 2 3 4 12 3" xfId="40833"/>
    <cellStyle name="Percent 4 2 3 4 12 3 2" xfId="40834"/>
    <cellStyle name="Percent 4 2 3 4 12 4" xfId="40835"/>
    <cellStyle name="Percent 4 2 3 4 12 5" xfId="40836"/>
    <cellStyle name="Percent 4 2 3 4 12 6" xfId="40837"/>
    <cellStyle name="Percent 4 2 3 4 12 7" xfId="40838"/>
    <cellStyle name="Percent 4 2 3 4 13" xfId="40839"/>
    <cellStyle name="Percent 4 2 3 4 13 2" xfId="40840"/>
    <cellStyle name="Percent 4 2 3 4 13 2 2" xfId="40841"/>
    <cellStyle name="Percent 4 2 3 4 13 3" xfId="40842"/>
    <cellStyle name="Percent 4 2 3 4 14" xfId="40843"/>
    <cellStyle name="Percent 4 2 3 4 14 2" xfId="40844"/>
    <cellStyle name="Percent 4 2 3 4 15" xfId="40845"/>
    <cellStyle name="Percent 4 2 3 4 16" xfId="40846"/>
    <cellStyle name="Percent 4 2 3 4 17" xfId="40847"/>
    <cellStyle name="Percent 4 2 3 4 18" xfId="40848"/>
    <cellStyle name="Percent 4 2 3 4 2" xfId="40849"/>
    <cellStyle name="Percent 4 2 3 4 2 2" xfId="40850"/>
    <cellStyle name="Percent 4 2 3 4 2 2 2" xfId="40851"/>
    <cellStyle name="Percent 4 2 3 4 2 2 2 2" xfId="40852"/>
    <cellStyle name="Percent 4 2 3 4 2 2 3" xfId="40853"/>
    <cellStyle name="Percent 4 2 3 4 2 3" xfId="40854"/>
    <cellStyle name="Percent 4 2 3 4 2 3 2" xfId="40855"/>
    <cellStyle name="Percent 4 2 3 4 2 4" xfId="40856"/>
    <cellStyle name="Percent 4 2 3 4 2 5" xfId="40857"/>
    <cellStyle name="Percent 4 2 3 4 2 6" xfId="40858"/>
    <cellStyle name="Percent 4 2 3 4 2 7" xfId="40859"/>
    <cellStyle name="Percent 4 2 3 4 3" xfId="40860"/>
    <cellStyle name="Percent 4 2 3 4 3 2" xfId="40861"/>
    <cellStyle name="Percent 4 2 3 4 3 2 2" xfId="40862"/>
    <cellStyle name="Percent 4 2 3 4 3 2 2 2" xfId="40863"/>
    <cellStyle name="Percent 4 2 3 4 3 2 3" xfId="40864"/>
    <cellStyle name="Percent 4 2 3 4 3 3" xfId="40865"/>
    <cellStyle name="Percent 4 2 3 4 3 3 2" xfId="40866"/>
    <cellStyle name="Percent 4 2 3 4 3 4" xfId="40867"/>
    <cellStyle name="Percent 4 2 3 4 3 5" xfId="40868"/>
    <cellStyle name="Percent 4 2 3 4 3 6" xfId="40869"/>
    <cellStyle name="Percent 4 2 3 4 3 7" xfId="40870"/>
    <cellStyle name="Percent 4 2 3 4 4" xfId="40871"/>
    <cellStyle name="Percent 4 2 3 4 4 2" xfId="40872"/>
    <cellStyle name="Percent 4 2 3 4 4 2 2" xfId="40873"/>
    <cellStyle name="Percent 4 2 3 4 4 2 2 2" xfId="40874"/>
    <cellStyle name="Percent 4 2 3 4 4 2 3" xfId="40875"/>
    <cellStyle name="Percent 4 2 3 4 4 3" xfId="40876"/>
    <cellStyle name="Percent 4 2 3 4 4 3 2" xfId="40877"/>
    <cellStyle name="Percent 4 2 3 4 4 4" xfId="40878"/>
    <cellStyle name="Percent 4 2 3 4 4 5" xfId="40879"/>
    <cellStyle name="Percent 4 2 3 4 4 6" xfId="40880"/>
    <cellStyle name="Percent 4 2 3 4 4 7" xfId="40881"/>
    <cellStyle name="Percent 4 2 3 4 5" xfId="40882"/>
    <cellStyle name="Percent 4 2 3 4 5 2" xfId="40883"/>
    <cellStyle name="Percent 4 2 3 4 5 2 2" xfId="40884"/>
    <cellStyle name="Percent 4 2 3 4 5 2 2 2" xfId="40885"/>
    <cellStyle name="Percent 4 2 3 4 5 2 3" xfId="40886"/>
    <cellStyle name="Percent 4 2 3 4 5 3" xfId="40887"/>
    <cellStyle name="Percent 4 2 3 4 5 3 2" xfId="40888"/>
    <cellStyle name="Percent 4 2 3 4 5 4" xfId="40889"/>
    <cellStyle name="Percent 4 2 3 4 5 5" xfId="40890"/>
    <cellStyle name="Percent 4 2 3 4 5 6" xfId="40891"/>
    <cellStyle name="Percent 4 2 3 4 5 7" xfId="40892"/>
    <cellStyle name="Percent 4 2 3 4 6" xfId="40893"/>
    <cellStyle name="Percent 4 2 3 4 6 2" xfId="40894"/>
    <cellStyle name="Percent 4 2 3 4 6 2 2" xfId="40895"/>
    <cellStyle name="Percent 4 2 3 4 6 2 2 2" xfId="40896"/>
    <cellStyle name="Percent 4 2 3 4 6 2 3" xfId="40897"/>
    <cellStyle name="Percent 4 2 3 4 6 3" xfId="40898"/>
    <cellStyle name="Percent 4 2 3 4 6 3 2" xfId="40899"/>
    <cellStyle name="Percent 4 2 3 4 6 4" xfId="40900"/>
    <cellStyle name="Percent 4 2 3 4 6 5" xfId="40901"/>
    <cellStyle name="Percent 4 2 3 4 6 6" xfId="40902"/>
    <cellStyle name="Percent 4 2 3 4 6 7" xfId="40903"/>
    <cellStyle name="Percent 4 2 3 4 7" xfId="40904"/>
    <cellStyle name="Percent 4 2 3 4 7 2" xfId="40905"/>
    <cellStyle name="Percent 4 2 3 4 7 2 2" xfId="40906"/>
    <cellStyle name="Percent 4 2 3 4 7 2 2 2" xfId="40907"/>
    <cellStyle name="Percent 4 2 3 4 7 2 3" xfId="40908"/>
    <cellStyle name="Percent 4 2 3 4 7 3" xfId="40909"/>
    <cellStyle name="Percent 4 2 3 4 7 3 2" xfId="40910"/>
    <cellStyle name="Percent 4 2 3 4 7 4" xfId="40911"/>
    <cellStyle name="Percent 4 2 3 4 7 5" xfId="40912"/>
    <cellStyle name="Percent 4 2 3 4 7 6" xfId="40913"/>
    <cellStyle name="Percent 4 2 3 4 7 7" xfId="40914"/>
    <cellStyle name="Percent 4 2 3 4 8" xfId="40915"/>
    <cellStyle name="Percent 4 2 3 4 8 2" xfId="40916"/>
    <cellStyle name="Percent 4 2 3 4 8 2 2" xfId="40917"/>
    <cellStyle name="Percent 4 2 3 4 8 2 2 2" xfId="40918"/>
    <cellStyle name="Percent 4 2 3 4 8 2 3" xfId="40919"/>
    <cellStyle name="Percent 4 2 3 4 8 3" xfId="40920"/>
    <cellStyle name="Percent 4 2 3 4 8 3 2" xfId="40921"/>
    <cellStyle name="Percent 4 2 3 4 8 4" xfId="40922"/>
    <cellStyle name="Percent 4 2 3 4 8 5" xfId="40923"/>
    <cellStyle name="Percent 4 2 3 4 8 6" xfId="40924"/>
    <cellStyle name="Percent 4 2 3 4 8 7" xfId="40925"/>
    <cellStyle name="Percent 4 2 3 4 9" xfId="40926"/>
    <cellStyle name="Percent 4 2 3 4 9 2" xfId="40927"/>
    <cellStyle name="Percent 4 2 3 4 9 2 2" xfId="40928"/>
    <cellStyle name="Percent 4 2 3 4 9 2 2 2" xfId="40929"/>
    <cellStyle name="Percent 4 2 3 4 9 2 3" xfId="40930"/>
    <cellStyle name="Percent 4 2 3 4 9 3" xfId="40931"/>
    <cellStyle name="Percent 4 2 3 4 9 3 2" xfId="40932"/>
    <cellStyle name="Percent 4 2 3 4 9 4" xfId="40933"/>
    <cellStyle name="Percent 4 2 3 4 9 5" xfId="40934"/>
    <cellStyle name="Percent 4 2 3 4 9 6" xfId="40935"/>
    <cellStyle name="Percent 4 2 3 4 9 7" xfId="40936"/>
    <cellStyle name="Percent 4 2 3 40" xfId="40937"/>
    <cellStyle name="Percent 4 2 3 40 2" xfId="40938"/>
    <cellStyle name="Percent 4 2 3 40 2 2" xfId="40939"/>
    <cellStyle name="Percent 4 2 3 40 2 2 2" xfId="40940"/>
    <cellStyle name="Percent 4 2 3 40 2 3" xfId="40941"/>
    <cellStyle name="Percent 4 2 3 40 3" xfId="40942"/>
    <cellStyle name="Percent 4 2 3 40 3 2" xfId="40943"/>
    <cellStyle name="Percent 4 2 3 40 4" xfId="40944"/>
    <cellStyle name="Percent 4 2 3 40 5" xfId="40945"/>
    <cellStyle name="Percent 4 2 3 40 6" xfId="40946"/>
    <cellStyle name="Percent 4 2 3 40 7" xfId="40947"/>
    <cellStyle name="Percent 4 2 3 41" xfId="40948"/>
    <cellStyle name="Percent 4 2 3 41 2" xfId="40949"/>
    <cellStyle name="Percent 4 2 3 41 2 2" xfId="40950"/>
    <cellStyle name="Percent 4 2 3 41 2 2 2" xfId="40951"/>
    <cellStyle name="Percent 4 2 3 41 2 3" xfId="40952"/>
    <cellStyle name="Percent 4 2 3 41 3" xfId="40953"/>
    <cellStyle name="Percent 4 2 3 41 3 2" xfId="40954"/>
    <cellStyle name="Percent 4 2 3 41 4" xfId="40955"/>
    <cellStyle name="Percent 4 2 3 41 5" xfId="40956"/>
    <cellStyle name="Percent 4 2 3 41 6" xfId="40957"/>
    <cellStyle name="Percent 4 2 3 41 7" xfId="40958"/>
    <cellStyle name="Percent 4 2 3 42" xfId="40959"/>
    <cellStyle name="Percent 4 2 3 42 2" xfId="40960"/>
    <cellStyle name="Percent 4 2 3 42 2 2" xfId="40961"/>
    <cellStyle name="Percent 4 2 3 42 2 2 2" xfId="40962"/>
    <cellStyle name="Percent 4 2 3 42 2 3" xfId="40963"/>
    <cellStyle name="Percent 4 2 3 42 3" xfId="40964"/>
    <cellStyle name="Percent 4 2 3 42 3 2" xfId="40965"/>
    <cellStyle name="Percent 4 2 3 42 4" xfId="40966"/>
    <cellStyle name="Percent 4 2 3 42 5" xfId="40967"/>
    <cellStyle name="Percent 4 2 3 42 6" xfId="40968"/>
    <cellStyle name="Percent 4 2 3 42 7" xfId="40969"/>
    <cellStyle name="Percent 4 2 3 43" xfId="40970"/>
    <cellStyle name="Percent 4 2 3 43 2" xfId="40971"/>
    <cellStyle name="Percent 4 2 3 43 2 2" xfId="40972"/>
    <cellStyle name="Percent 4 2 3 43 2 2 2" xfId="40973"/>
    <cellStyle name="Percent 4 2 3 43 2 3" xfId="40974"/>
    <cellStyle name="Percent 4 2 3 43 3" xfId="40975"/>
    <cellStyle name="Percent 4 2 3 43 3 2" xfId="40976"/>
    <cellStyle name="Percent 4 2 3 43 4" xfId="40977"/>
    <cellStyle name="Percent 4 2 3 43 5" xfId="40978"/>
    <cellStyle name="Percent 4 2 3 43 6" xfId="40979"/>
    <cellStyle name="Percent 4 2 3 43 7" xfId="40980"/>
    <cellStyle name="Percent 4 2 3 44" xfId="40981"/>
    <cellStyle name="Percent 4 2 3 44 2" xfId="40982"/>
    <cellStyle name="Percent 4 2 3 44 2 2" xfId="40983"/>
    <cellStyle name="Percent 4 2 3 44 2 2 2" xfId="40984"/>
    <cellStyle name="Percent 4 2 3 44 2 3" xfId="40985"/>
    <cellStyle name="Percent 4 2 3 44 3" xfId="40986"/>
    <cellStyle name="Percent 4 2 3 44 3 2" xfId="40987"/>
    <cellStyle name="Percent 4 2 3 44 4" xfId="40988"/>
    <cellStyle name="Percent 4 2 3 44 5" xfId="40989"/>
    <cellStyle name="Percent 4 2 3 44 6" xfId="40990"/>
    <cellStyle name="Percent 4 2 3 44 7" xfId="40991"/>
    <cellStyle name="Percent 4 2 3 45" xfId="40992"/>
    <cellStyle name="Percent 4 2 3 45 2" xfId="40993"/>
    <cellStyle name="Percent 4 2 3 45 2 2" xfId="40994"/>
    <cellStyle name="Percent 4 2 3 45 2 2 2" xfId="40995"/>
    <cellStyle name="Percent 4 2 3 45 2 3" xfId="40996"/>
    <cellStyle name="Percent 4 2 3 45 3" xfId="40997"/>
    <cellStyle name="Percent 4 2 3 45 3 2" xfId="40998"/>
    <cellStyle name="Percent 4 2 3 45 4" xfId="40999"/>
    <cellStyle name="Percent 4 2 3 45 5" xfId="41000"/>
    <cellStyle name="Percent 4 2 3 45 6" xfId="41001"/>
    <cellStyle name="Percent 4 2 3 45 7" xfId="41002"/>
    <cellStyle name="Percent 4 2 3 46" xfId="41003"/>
    <cellStyle name="Percent 4 2 3 46 2" xfId="41004"/>
    <cellStyle name="Percent 4 2 3 46 2 2" xfId="41005"/>
    <cellStyle name="Percent 4 2 3 46 2 2 2" xfId="41006"/>
    <cellStyle name="Percent 4 2 3 46 2 3" xfId="41007"/>
    <cellStyle name="Percent 4 2 3 46 3" xfId="41008"/>
    <cellStyle name="Percent 4 2 3 46 3 2" xfId="41009"/>
    <cellStyle name="Percent 4 2 3 46 4" xfId="41010"/>
    <cellStyle name="Percent 4 2 3 46 5" xfId="41011"/>
    <cellStyle name="Percent 4 2 3 46 6" xfId="41012"/>
    <cellStyle name="Percent 4 2 3 46 7" xfId="41013"/>
    <cellStyle name="Percent 4 2 3 47" xfId="41014"/>
    <cellStyle name="Percent 4 2 3 47 2" xfId="41015"/>
    <cellStyle name="Percent 4 2 3 47 2 2" xfId="41016"/>
    <cellStyle name="Percent 4 2 3 47 2 2 2" xfId="41017"/>
    <cellStyle name="Percent 4 2 3 47 2 3" xfId="41018"/>
    <cellStyle name="Percent 4 2 3 47 3" xfId="41019"/>
    <cellStyle name="Percent 4 2 3 47 3 2" xfId="41020"/>
    <cellStyle name="Percent 4 2 3 47 4" xfId="41021"/>
    <cellStyle name="Percent 4 2 3 47 5" xfId="41022"/>
    <cellStyle name="Percent 4 2 3 47 6" xfId="41023"/>
    <cellStyle name="Percent 4 2 3 47 7" xfId="41024"/>
    <cellStyle name="Percent 4 2 3 48" xfId="41025"/>
    <cellStyle name="Percent 4 2 3 48 2" xfId="41026"/>
    <cellStyle name="Percent 4 2 3 48 2 2" xfId="41027"/>
    <cellStyle name="Percent 4 2 3 48 2 2 2" xfId="41028"/>
    <cellStyle name="Percent 4 2 3 48 2 3" xfId="41029"/>
    <cellStyle name="Percent 4 2 3 48 3" xfId="41030"/>
    <cellStyle name="Percent 4 2 3 48 3 2" xfId="41031"/>
    <cellStyle name="Percent 4 2 3 48 4" xfId="41032"/>
    <cellStyle name="Percent 4 2 3 48 5" xfId="41033"/>
    <cellStyle name="Percent 4 2 3 48 6" xfId="41034"/>
    <cellStyle name="Percent 4 2 3 48 7" xfId="41035"/>
    <cellStyle name="Percent 4 2 3 49" xfId="41036"/>
    <cellStyle name="Percent 4 2 3 49 2" xfId="41037"/>
    <cellStyle name="Percent 4 2 3 49 2 2" xfId="41038"/>
    <cellStyle name="Percent 4 2 3 49 2 2 2" xfId="41039"/>
    <cellStyle name="Percent 4 2 3 49 2 3" xfId="41040"/>
    <cellStyle name="Percent 4 2 3 49 3" xfId="41041"/>
    <cellStyle name="Percent 4 2 3 49 3 2" xfId="41042"/>
    <cellStyle name="Percent 4 2 3 49 4" xfId="41043"/>
    <cellStyle name="Percent 4 2 3 49 5" xfId="41044"/>
    <cellStyle name="Percent 4 2 3 49 6" xfId="41045"/>
    <cellStyle name="Percent 4 2 3 49 7" xfId="41046"/>
    <cellStyle name="Percent 4 2 3 5" xfId="41047"/>
    <cellStyle name="Percent 4 2 3 5 10" xfId="41048"/>
    <cellStyle name="Percent 4 2 3 5 11" xfId="41049"/>
    <cellStyle name="Percent 4 2 3 5 12" xfId="41050"/>
    <cellStyle name="Percent 4 2 3 5 2" xfId="41051"/>
    <cellStyle name="Percent 4 2 3 5 2 2" xfId="41052"/>
    <cellStyle name="Percent 4 2 3 5 2 3" xfId="41053"/>
    <cellStyle name="Percent 4 2 3 5 2 3 2" xfId="41054"/>
    <cellStyle name="Percent 4 2 3 5 2 3 2 2" xfId="41055"/>
    <cellStyle name="Percent 4 2 3 5 2 3 3" xfId="41056"/>
    <cellStyle name="Percent 4 2 3 5 2 4" xfId="41057"/>
    <cellStyle name="Percent 4 2 3 5 2 4 2" xfId="41058"/>
    <cellStyle name="Percent 4 2 3 5 2 5" xfId="41059"/>
    <cellStyle name="Percent 4 2 3 5 2 6" xfId="41060"/>
    <cellStyle name="Percent 4 2 3 5 2 7" xfId="41061"/>
    <cellStyle name="Percent 4 2 3 5 2 8" xfId="41062"/>
    <cellStyle name="Percent 4 2 3 5 3" xfId="41063"/>
    <cellStyle name="Percent 4 2 3 5 4" xfId="41064"/>
    <cellStyle name="Percent 4 2 3 5 5" xfId="41065"/>
    <cellStyle name="Percent 4 2 3 5 6" xfId="41066"/>
    <cellStyle name="Percent 4 2 3 5 7" xfId="41067"/>
    <cellStyle name="Percent 4 2 3 5 8" xfId="41068"/>
    <cellStyle name="Percent 4 2 3 5 9" xfId="41069"/>
    <cellStyle name="Percent 4 2 3 50" xfId="41070"/>
    <cellStyle name="Percent 4 2 3 50 2" xfId="41071"/>
    <cellStyle name="Percent 4 2 3 50 2 2" xfId="41072"/>
    <cellStyle name="Percent 4 2 3 50 2 2 2" xfId="41073"/>
    <cellStyle name="Percent 4 2 3 50 2 3" xfId="41074"/>
    <cellStyle name="Percent 4 2 3 50 3" xfId="41075"/>
    <cellStyle name="Percent 4 2 3 50 3 2" xfId="41076"/>
    <cellStyle name="Percent 4 2 3 50 4" xfId="41077"/>
    <cellStyle name="Percent 4 2 3 50 5" xfId="41078"/>
    <cellStyle name="Percent 4 2 3 50 6" xfId="41079"/>
    <cellStyle name="Percent 4 2 3 50 7" xfId="41080"/>
    <cellStyle name="Percent 4 2 3 51" xfId="41081"/>
    <cellStyle name="Percent 4 2 3 51 2" xfId="41082"/>
    <cellStyle name="Percent 4 2 3 51 2 2" xfId="41083"/>
    <cellStyle name="Percent 4 2 3 51 2 2 2" xfId="41084"/>
    <cellStyle name="Percent 4 2 3 51 2 3" xfId="41085"/>
    <cellStyle name="Percent 4 2 3 51 3" xfId="41086"/>
    <cellStyle name="Percent 4 2 3 51 3 2" xfId="41087"/>
    <cellStyle name="Percent 4 2 3 51 4" xfId="41088"/>
    <cellStyle name="Percent 4 2 3 51 5" xfId="41089"/>
    <cellStyle name="Percent 4 2 3 51 6" xfId="41090"/>
    <cellStyle name="Percent 4 2 3 51 7" xfId="41091"/>
    <cellStyle name="Percent 4 2 3 52" xfId="41092"/>
    <cellStyle name="Percent 4 2 3 52 2" xfId="41093"/>
    <cellStyle name="Percent 4 2 3 52 2 2" xfId="41094"/>
    <cellStyle name="Percent 4 2 3 52 2 2 2" xfId="41095"/>
    <cellStyle name="Percent 4 2 3 52 2 3" xfId="41096"/>
    <cellStyle name="Percent 4 2 3 52 3" xfId="41097"/>
    <cellStyle name="Percent 4 2 3 52 3 2" xfId="41098"/>
    <cellStyle name="Percent 4 2 3 52 4" xfId="41099"/>
    <cellStyle name="Percent 4 2 3 52 5" xfId="41100"/>
    <cellStyle name="Percent 4 2 3 52 6" xfId="41101"/>
    <cellStyle name="Percent 4 2 3 52 7" xfId="41102"/>
    <cellStyle name="Percent 4 2 3 53" xfId="41103"/>
    <cellStyle name="Percent 4 2 3 53 2" xfId="41104"/>
    <cellStyle name="Percent 4 2 3 53 2 2" xfId="41105"/>
    <cellStyle name="Percent 4 2 3 53 2 2 2" xfId="41106"/>
    <cellStyle name="Percent 4 2 3 53 2 3" xfId="41107"/>
    <cellStyle name="Percent 4 2 3 53 3" xfId="41108"/>
    <cellStyle name="Percent 4 2 3 53 3 2" xfId="41109"/>
    <cellStyle name="Percent 4 2 3 53 4" xfId="41110"/>
    <cellStyle name="Percent 4 2 3 53 5" xfId="41111"/>
    <cellStyle name="Percent 4 2 3 53 6" xfId="41112"/>
    <cellStyle name="Percent 4 2 3 53 7" xfId="41113"/>
    <cellStyle name="Percent 4 2 3 54" xfId="41114"/>
    <cellStyle name="Percent 4 2 3 54 2" xfId="41115"/>
    <cellStyle name="Percent 4 2 3 54 2 2" xfId="41116"/>
    <cellStyle name="Percent 4 2 3 54 2 2 2" xfId="41117"/>
    <cellStyle name="Percent 4 2 3 54 2 3" xfId="41118"/>
    <cellStyle name="Percent 4 2 3 54 3" xfId="41119"/>
    <cellStyle name="Percent 4 2 3 54 3 2" xfId="41120"/>
    <cellStyle name="Percent 4 2 3 54 4" xfId="41121"/>
    <cellStyle name="Percent 4 2 3 54 5" xfId="41122"/>
    <cellStyle name="Percent 4 2 3 54 6" xfId="41123"/>
    <cellStyle name="Percent 4 2 3 54 7" xfId="41124"/>
    <cellStyle name="Percent 4 2 3 55" xfId="41125"/>
    <cellStyle name="Percent 4 2 3 55 2" xfId="41126"/>
    <cellStyle name="Percent 4 2 3 55 2 2" xfId="41127"/>
    <cellStyle name="Percent 4 2 3 55 2 2 2" xfId="41128"/>
    <cellStyle name="Percent 4 2 3 55 2 3" xfId="41129"/>
    <cellStyle name="Percent 4 2 3 55 3" xfId="41130"/>
    <cellStyle name="Percent 4 2 3 55 3 2" xfId="41131"/>
    <cellStyle name="Percent 4 2 3 55 4" xfId="41132"/>
    <cellStyle name="Percent 4 2 3 55 5" xfId="41133"/>
    <cellStyle name="Percent 4 2 3 55 6" xfId="41134"/>
    <cellStyle name="Percent 4 2 3 55 7" xfId="41135"/>
    <cellStyle name="Percent 4 2 3 56" xfId="41136"/>
    <cellStyle name="Percent 4 2 3 56 2" xfId="41137"/>
    <cellStyle name="Percent 4 2 3 56 2 2" xfId="41138"/>
    <cellStyle name="Percent 4 2 3 56 2 2 2" xfId="41139"/>
    <cellStyle name="Percent 4 2 3 56 2 3" xfId="41140"/>
    <cellStyle name="Percent 4 2 3 56 3" xfId="41141"/>
    <cellStyle name="Percent 4 2 3 56 3 2" xfId="41142"/>
    <cellStyle name="Percent 4 2 3 56 4" xfId="41143"/>
    <cellStyle name="Percent 4 2 3 56 5" xfId="41144"/>
    <cellStyle name="Percent 4 2 3 56 6" xfId="41145"/>
    <cellStyle name="Percent 4 2 3 56 7" xfId="41146"/>
    <cellStyle name="Percent 4 2 3 57" xfId="41147"/>
    <cellStyle name="Percent 4 2 3 57 2" xfId="41148"/>
    <cellStyle name="Percent 4 2 3 57 2 2" xfId="41149"/>
    <cellStyle name="Percent 4 2 3 57 2 2 2" xfId="41150"/>
    <cellStyle name="Percent 4 2 3 57 2 3" xfId="41151"/>
    <cellStyle name="Percent 4 2 3 57 3" xfId="41152"/>
    <cellStyle name="Percent 4 2 3 57 3 2" xfId="41153"/>
    <cellStyle name="Percent 4 2 3 57 4" xfId="41154"/>
    <cellStyle name="Percent 4 2 3 57 5" xfId="41155"/>
    <cellStyle name="Percent 4 2 3 57 6" xfId="41156"/>
    <cellStyle name="Percent 4 2 3 57 7" xfId="41157"/>
    <cellStyle name="Percent 4 2 3 58" xfId="41158"/>
    <cellStyle name="Percent 4 2 3 58 2" xfId="41159"/>
    <cellStyle name="Percent 4 2 3 58 2 2" xfId="41160"/>
    <cellStyle name="Percent 4 2 3 58 2 2 2" xfId="41161"/>
    <cellStyle name="Percent 4 2 3 58 2 3" xfId="41162"/>
    <cellStyle name="Percent 4 2 3 58 3" xfId="41163"/>
    <cellStyle name="Percent 4 2 3 58 3 2" xfId="41164"/>
    <cellStyle name="Percent 4 2 3 58 4" xfId="41165"/>
    <cellStyle name="Percent 4 2 3 58 5" xfId="41166"/>
    <cellStyle name="Percent 4 2 3 58 6" xfId="41167"/>
    <cellStyle name="Percent 4 2 3 58 7" xfId="41168"/>
    <cellStyle name="Percent 4 2 3 59" xfId="41169"/>
    <cellStyle name="Percent 4 2 3 59 2" xfId="41170"/>
    <cellStyle name="Percent 4 2 3 59 2 2" xfId="41171"/>
    <cellStyle name="Percent 4 2 3 59 2 2 2" xfId="41172"/>
    <cellStyle name="Percent 4 2 3 59 2 3" xfId="41173"/>
    <cellStyle name="Percent 4 2 3 59 3" xfId="41174"/>
    <cellStyle name="Percent 4 2 3 59 3 2" xfId="41175"/>
    <cellStyle name="Percent 4 2 3 59 4" xfId="41176"/>
    <cellStyle name="Percent 4 2 3 59 5" xfId="41177"/>
    <cellStyle name="Percent 4 2 3 59 6" xfId="41178"/>
    <cellStyle name="Percent 4 2 3 59 7" xfId="41179"/>
    <cellStyle name="Percent 4 2 3 6" xfId="41180"/>
    <cellStyle name="Percent 4 2 3 6 10" xfId="41181"/>
    <cellStyle name="Percent 4 2 3 6 10 2" xfId="41182"/>
    <cellStyle name="Percent 4 2 3 6 10 2 2" xfId="41183"/>
    <cellStyle name="Percent 4 2 3 6 10 2 2 2" xfId="41184"/>
    <cellStyle name="Percent 4 2 3 6 10 2 3" xfId="41185"/>
    <cellStyle name="Percent 4 2 3 6 10 3" xfId="41186"/>
    <cellStyle name="Percent 4 2 3 6 10 3 2" xfId="41187"/>
    <cellStyle name="Percent 4 2 3 6 10 4" xfId="41188"/>
    <cellStyle name="Percent 4 2 3 6 10 5" xfId="41189"/>
    <cellStyle name="Percent 4 2 3 6 10 6" xfId="41190"/>
    <cellStyle name="Percent 4 2 3 6 10 7" xfId="41191"/>
    <cellStyle name="Percent 4 2 3 6 11" xfId="41192"/>
    <cellStyle name="Percent 4 2 3 6 11 2" xfId="41193"/>
    <cellStyle name="Percent 4 2 3 6 11 2 2" xfId="41194"/>
    <cellStyle name="Percent 4 2 3 6 11 2 2 2" xfId="41195"/>
    <cellStyle name="Percent 4 2 3 6 11 2 3" xfId="41196"/>
    <cellStyle name="Percent 4 2 3 6 11 3" xfId="41197"/>
    <cellStyle name="Percent 4 2 3 6 11 3 2" xfId="41198"/>
    <cellStyle name="Percent 4 2 3 6 11 4" xfId="41199"/>
    <cellStyle name="Percent 4 2 3 6 11 5" xfId="41200"/>
    <cellStyle name="Percent 4 2 3 6 11 6" xfId="41201"/>
    <cellStyle name="Percent 4 2 3 6 11 7" xfId="41202"/>
    <cellStyle name="Percent 4 2 3 6 12" xfId="41203"/>
    <cellStyle name="Percent 4 2 3 6 12 2" xfId="41204"/>
    <cellStyle name="Percent 4 2 3 6 12 2 2" xfId="41205"/>
    <cellStyle name="Percent 4 2 3 6 12 2 2 2" xfId="41206"/>
    <cellStyle name="Percent 4 2 3 6 12 2 3" xfId="41207"/>
    <cellStyle name="Percent 4 2 3 6 12 3" xfId="41208"/>
    <cellStyle name="Percent 4 2 3 6 12 3 2" xfId="41209"/>
    <cellStyle name="Percent 4 2 3 6 12 4" xfId="41210"/>
    <cellStyle name="Percent 4 2 3 6 12 5" xfId="41211"/>
    <cellStyle name="Percent 4 2 3 6 12 6" xfId="41212"/>
    <cellStyle name="Percent 4 2 3 6 12 7" xfId="41213"/>
    <cellStyle name="Percent 4 2 3 6 13" xfId="41214"/>
    <cellStyle name="Percent 4 2 3 6 13 2" xfId="41215"/>
    <cellStyle name="Percent 4 2 3 6 13 2 2" xfId="41216"/>
    <cellStyle name="Percent 4 2 3 6 13 3" xfId="41217"/>
    <cellStyle name="Percent 4 2 3 6 14" xfId="41218"/>
    <cellStyle name="Percent 4 2 3 6 14 2" xfId="41219"/>
    <cellStyle name="Percent 4 2 3 6 15" xfId="41220"/>
    <cellStyle name="Percent 4 2 3 6 16" xfId="41221"/>
    <cellStyle name="Percent 4 2 3 6 17" xfId="41222"/>
    <cellStyle name="Percent 4 2 3 6 18" xfId="41223"/>
    <cellStyle name="Percent 4 2 3 6 2" xfId="41224"/>
    <cellStyle name="Percent 4 2 3 6 2 2" xfId="41225"/>
    <cellStyle name="Percent 4 2 3 6 2 2 2" xfId="41226"/>
    <cellStyle name="Percent 4 2 3 6 2 2 2 2" xfId="41227"/>
    <cellStyle name="Percent 4 2 3 6 2 2 3" xfId="41228"/>
    <cellStyle name="Percent 4 2 3 6 2 3" xfId="41229"/>
    <cellStyle name="Percent 4 2 3 6 2 3 2" xfId="41230"/>
    <cellStyle name="Percent 4 2 3 6 2 4" xfId="41231"/>
    <cellStyle name="Percent 4 2 3 6 2 5" xfId="41232"/>
    <cellStyle name="Percent 4 2 3 6 2 6" xfId="41233"/>
    <cellStyle name="Percent 4 2 3 6 2 7" xfId="41234"/>
    <cellStyle name="Percent 4 2 3 6 3" xfId="41235"/>
    <cellStyle name="Percent 4 2 3 6 3 2" xfId="41236"/>
    <cellStyle name="Percent 4 2 3 6 3 2 2" xfId="41237"/>
    <cellStyle name="Percent 4 2 3 6 3 2 2 2" xfId="41238"/>
    <cellStyle name="Percent 4 2 3 6 3 2 3" xfId="41239"/>
    <cellStyle name="Percent 4 2 3 6 3 3" xfId="41240"/>
    <cellStyle name="Percent 4 2 3 6 3 3 2" xfId="41241"/>
    <cellStyle name="Percent 4 2 3 6 3 4" xfId="41242"/>
    <cellStyle name="Percent 4 2 3 6 3 5" xfId="41243"/>
    <cellStyle name="Percent 4 2 3 6 3 6" xfId="41244"/>
    <cellStyle name="Percent 4 2 3 6 3 7" xfId="41245"/>
    <cellStyle name="Percent 4 2 3 6 4" xfId="41246"/>
    <cellStyle name="Percent 4 2 3 6 4 2" xfId="41247"/>
    <cellStyle name="Percent 4 2 3 6 4 2 2" xfId="41248"/>
    <cellStyle name="Percent 4 2 3 6 4 2 2 2" xfId="41249"/>
    <cellStyle name="Percent 4 2 3 6 4 2 3" xfId="41250"/>
    <cellStyle name="Percent 4 2 3 6 4 3" xfId="41251"/>
    <cellStyle name="Percent 4 2 3 6 4 3 2" xfId="41252"/>
    <cellStyle name="Percent 4 2 3 6 4 4" xfId="41253"/>
    <cellStyle name="Percent 4 2 3 6 4 5" xfId="41254"/>
    <cellStyle name="Percent 4 2 3 6 4 6" xfId="41255"/>
    <cellStyle name="Percent 4 2 3 6 4 7" xfId="41256"/>
    <cellStyle name="Percent 4 2 3 6 5" xfId="41257"/>
    <cellStyle name="Percent 4 2 3 6 5 2" xfId="41258"/>
    <cellStyle name="Percent 4 2 3 6 5 2 2" xfId="41259"/>
    <cellStyle name="Percent 4 2 3 6 5 2 2 2" xfId="41260"/>
    <cellStyle name="Percent 4 2 3 6 5 2 3" xfId="41261"/>
    <cellStyle name="Percent 4 2 3 6 5 3" xfId="41262"/>
    <cellStyle name="Percent 4 2 3 6 5 3 2" xfId="41263"/>
    <cellStyle name="Percent 4 2 3 6 5 4" xfId="41264"/>
    <cellStyle name="Percent 4 2 3 6 5 5" xfId="41265"/>
    <cellStyle name="Percent 4 2 3 6 5 6" xfId="41266"/>
    <cellStyle name="Percent 4 2 3 6 5 7" xfId="41267"/>
    <cellStyle name="Percent 4 2 3 6 6" xfId="41268"/>
    <cellStyle name="Percent 4 2 3 6 6 2" xfId="41269"/>
    <cellStyle name="Percent 4 2 3 6 6 2 2" xfId="41270"/>
    <cellStyle name="Percent 4 2 3 6 6 2 2 2" xfId="41271"/>
    <cellStyle name="Percent 4 2 3 6 6 2 3" xfId="41272"/>
    <cellStyle name="Percent 4 2 3 6 6 3" xfId="41273"/>
    <cellStyle name="Percent 4 2 3 6 6 3 2" xfId="41274"/>
    <cellStyle name="Percent 4 2 3 6 6 4" xfId="41275"/>
    <cellStyle name="Percent 4 2 3 6 6 5" xfId="41276"/>
    <cellStyle name="Percent 4 2 3 6 6 6" xfId="41277"/>
    <cellStyle name="Percent 4 2 3 6 6 7" xfId="41278"/>
    <cellStyle name="Percent 4 2 3 6 7" xfId="41279"/>
    <cellStyle name="Percent 4 2 3 6 7 2" xfId="41280"/>
    <cellStyle name="Percent 4 2 3 6 7 2 2" xfId="41281"/>
    <cellStyle name="Percent 4 2 3 6 7 2 2 2" xfId="41282"/>
    <cellStyle name="Percent 4 2 3 6 7 2 3" xfId="41283"/>
    <cellStyle name="Percent 4 2 3 6 7 3" xfId="41284"/>
    <cellStyle name="Percent 4 2 3 6 7 3 2" xfId="41285"/>
    <cellStyle name="Percent 4 2 3 6 7 4" xfId="41286"/>
    <cellStyle name="Percent 4 2 3 6 7 5" xfId="41287"/>
    <cellStyle name="Percent 4 2 3 6 7 6" xfId="41288"/>
    <cellStyle name="Percent 4 2 3 6 7 7" xfId="41289"/>
    <cellStyle name="Percent 4 2 3 6 8" xfId="41290"/>
    <cellStyle name="Percent 4 2 3 6 8 2" xfId="41291"/>
    <cellStyle name="Percent 4 2 3 6 8 2 2" xfId="41292"/>
    <cellStyle name="Percent 4 2 3 6 8 2 2 2" xfId="41293"/>
    <cellStyle name="Percent 4 2 3 6 8 2 3" xfId="41294"/>
    <cellStyle name="Percent 4 2 3 6 8 3" xfId="41295"/>
    <cellStyle name="Percent 4 2 3 6 8 3 2" xfId="41296"/>
    <cellStyle name="Percent 4 2 3 6 8 4" xfId="41297"/>
    <cellStyle name="Percent 4 2 3 6 8 5" xfId="41298"/>
    <cellStyle name="Percent 4 2 3 6 8 6" xfId="41299"/>
    <cellStyle name="Percent 4 2 3 6 8 7" xfId="41300"/>
    <cellStyle name="Percent 4 2 3 6 9" xfId="41301"/>
    <cellStyle name="Percent 4 2 3 6 9 2" xfId="41302"/>
    <cellStyle name="Percent 4 2 3 6 9 2 2" xfId="41303"/>
    <cellStyle name="Percent 4 2 3 6 9 2 2 2" xfId="41304"/>
    <cellStyle name="Percent 4 2 3 6 9 2 3" xfId="41305"/>
    <cellStyle name="Percent 4 2 3 6 9 3" xfId="41306"/>
    <cellStyle name="Percent 4 2 3 6 9 3 2" xfId="41307"/>
    <cellStyle name="Percent 4 2 3 6 9 4" xfId="41308"/>
    <cellStyle name="Percent 4 2 3 6 9 5" xfId="41309"/>
    <cellStyle name="Percent 4 2 3 6 9 6" xfId="41310"/>
    <cellStyle name="Percent 4 2 3 6 9 7" xfId="41311"/>
    <cellStyle name="Percent 4 2 3 60" xfId="41312"/>
    <cellStyle name="Percent 4 2 3 60 2" xfId="41313"/>
    <cellStyle name="Percent 4 2 3 60 2 2" xfId="41314"/>
    <cellStyle name="Percent 4 2 3 60 2 2 2" xfId="41315"/>
    <cellStyle name="Percent 4 2 3 60 2 3" xfId="41316"/>
    <cellStyle name="Percent 4 2 3 60 3" xfId="41317"/>
    <cellStyle name="Percent 4 2 3 60 3 2" xfId="41318"/>
    <cellStyle name="Percent 4 2 3 60 4" xfId="41319"/>
    <cellStyle name="Percent 4 2 3 60 5" xfId="41320"/>
    <cellStyle name="Percent 4 2 3 60 6" xfId="41321"/>
    <cellStyle name="Percent 4 2 3 60 7" xfId="41322"/>
    <cellStyle name="Percent 4 2 3 61" xfId="41323"/>
    <cellStyle name="Percent 4 2 3 61 2" xfId="41324"/>
    <cellStyle name="Percent 4 2 3 61 2 2" xfId="41325"/>
    <cellStyle name="Percent 4 2 3 61 2 2 2" xfId="41326"/>
    <cellStyle name="Percent 4 2 3 61 2 3" xfId="41327"/>
    <cellStyle name="Percent 4 2 3 61 3" xfId="41328"/>
    <cellStyle name="Percent 4 2 3 61 3 2" xfId="41329"/>
    <cellStyle name="Percent 4 2 3 61 4" xfId="41330"/>
    <cellStyle name="Percent 4 2 3 61 5" xfId="41331"/>
    <cellStyle name="Percent 4 2 3 61 6" xfId="41332"/>
    <cellStyle name="Percent 4 2 3 61 7" xfId="41333"/>
    <cellStyle name="Percent 4 2 3 62" xfId="41334"/>
    <cellStyle name="Percent 4 2 3 62 2" xfId="41335"/>
    <cellStyle name="Percent 4 2 3 62 2 2" xfId="41336"/>
    <cellStyle name="Percent 4 2 3 62 2 2 2" xfId="41337"/>
    <cellStyle name="Percent 4 2 3 62 2 3" xfId="41338"/>
    <cellStyle name="Percent 4 2 3 62 3" xfId="41339"/>
    <cellStyle name="Percent 4 2 3 62 3 2" xfId="41340"/>
    <cellStyle name="Percent 4 2 3 62 4" xfId="41341"/>
    <cellStyle name="Percent 4 2 3 62 5" xfId="41342"/>
    <cellStyle name="Percent 4 2 3 62 6" xfId="41343"/>
    <cellStyle name="Percent 4 2 3 62 7" xfId="41344"/>
    <cellStyle name="Percent 4 2 3 63" xfId="41345"/>
    <cellStyle name="Percent 4 2 3 63 2" xfId="41346"/>
    <cellStyle name="Percent 4 2 3 63 2 2" xfId="41347"/>
    <cellStyle name="Percent 4 2 3 63 2 2 2" xfId="41348"/>
    <cellStyle name="Percent 4 2 3 63 2 3" xfId="41349"/>
    <cellStyle name="Percent 4 2 3 63 3" xfId="41350"/>
    <cellStyle name="Percent 4 2 3 63 3 2" xfId="41351"/>
    <cellStyle name="Percent 4 2 3 63 4" xfId="41352"/>
    <cellStyle name="Percent 4 2 3 63 5" xfId="41353"/>
    <cellStyle name="Percent 4 2 3 63 6" xfId="41354"/>
    <cellStyle name="Percent 4 2 3 63 7" xfId="41355"/>
    <cellStyle name="Percent 4 2 3 64" xfId="41356"/>
    <cellStyle name="Percent 4 2 3 64 2" xfId="41357"/>
    <cellStyle name="Percent 4 2 3 64 2 2" xfId="41358"/>
    <cellStyle name="Percent 4 2 3 64 2 2 2" xfId="41359"/>
    <cellStyle name="Percent 4 2 3 64 2 3" xfId="41360"/>
    <cellStyle name="Percent 4 2 3 64 3" xfId="41361"/>
    <cellStyle name="Percent 4 2 3 64 3 2" xfId="41362"/>
    <cellStyle name="Percent 4 2 3 64 4" xfId="41363"/>
    <cellStyle name="Percent 4 2 3 64 5" xfId="41364"/>
    <cellStyle name="Percent 4 2 3 64 6" xfId="41365"/>
    <cellStyle name="Percent 4 2 3 64 7" xfId="41366"/>
    <cellStyle name="Percent 4 2 3 65" xfId="41367"/>
    <cellStyle name="Percent 4 2 3 65 2" xfId="41368"/>
    <cellStyle name="Percent 4 2 3 65 2 2" xfId="41369"/>
    <cellStyle name="Percent 4 2 3 65 2 2 2" xfId="41370"/>
    <cellStyle name="Percent 4 2 3 65 2 3" xfId="41371"/>
    <cellStyle name="Percent 4 2 3 65 3" xfId="41372"/>
    <cellStyle name="Percent 4 2 3 65 3 2" xfId="41373"/>
    <cellStyle name="Percent 4 2 3 65 4" xfId="41374"/>
    <cellStyle name="Percent 4 2 3 65 5" xfId="41375"/>
    <cellStyle name="Percent 4 2 3 65 6" xfId="41376"/>
    <cellStyle name="Percent 4 2 3 65 7" xfId="41377"/>
    <cellStyle name="Percent 4 2 3 66" xfId="41378"/>
    <cellStyle name="Percent 4 2 3 66 2" xfId="41379"/>
    <cellStyle name="Percent 4 2 3 66 2 2" xfId="41380"/>
    <cellStyle name="Percent 4 2 3 66 2 2 2" xfId="41381"/>
    <cellStyle name="Percent 4 2 3 66 2 3" xfId="41382"/>
    <cellStyle name="Percent 4 2 3 66 3" xfId="41383"/>
    <cellStyle name="Percent 4 2 3 66 3 2" xfId="41384"/>
    <cellStyle name="Percent 4 2 3 66 4" xfId="41385"/>
    <cellStyle name="Percent 4 2 3 66 5" xfId="41386"/>
    <cellStyle name="Percent 4 2 3 66 6" xfId="41387"/>
    <cellStyle name="Percent 4 2 3 66 7" xfId="41388"/>
    <cellStyle name="Percent 4 2 3 67" xfId="41389"/>
    <cellStyle name="Percent 4 2 3 67 2" xfId="41390"/>
    <cellStyle name="Percent 4 2 3 67 2 2" xfId="41391"/>
    <cellStyle name="Percent 4 2 3 67 2 2 2" xfId="41392"/>
    <cellStyle name="Percent 4 2 3 67 2 3" xfId="41393"/>
    <cellStyle name="Percent 4 2 3 67 3" xfId="41394"/>
    <cellStyle name="Percent 4 2 3 67 3 2" xfId="41395"/>
    <cellStyle name="Percent 4 2 3 67 4" xfId="41396"/>
    <cellStyle name="Percent 4 2 3 67 5" xfId="41397"/>
    <cellStyle name="Percent 4 2 3 67 6" xfId="41398"/>
    <cellStyle name="Percent 4 2 3 67 7" xfId="41399"/>
    <cellStyle name="Percent 4 2 3 68" xfId="41400"/>
    <cellStyle name="Percent 4 2 3 68 2" xfId="41401"/>
    <cellStyle name="Percent 4 2 3 68 2 2" xfId="41402"/>
    <cellStyle name="Percent 4 2 3 68 2 2 2" xfId="41403"/>
    <cellStyle name="Percent 4 2 3 68 2 3" xfId="41404"/>
    <cellStyle name="Percent 4 2 3 68 3" xfId="41405"/>
    <cellStyle name="Percent 4 2 3 68 3 2" xfId="41406"/>
    <cellStyle name="Percent 4 2 3 68 4" xfId="41407"/>
    <cellStyle name="Percent 4 2 3 68 5" xfId="41408"/>
    <cellStyle name="Percent 4 2 3 68 6" xfId="41409"/>
    <cellStyle name="Percent 4 2 3 68 7" xfId="41410"/>
    <cellStyle name="Percent 4 2 3 69" xfId="41411"/>
    <cellStyle name="Percent 4 2 3 69 2" xfId="41412"/>
    <cellStyle name="Percent 4 2 3 69 2 2" xfId="41413"/>
    <cellStyle name="Percent 4 2 3 69 2 2 2" xfId="41414"/>
    <cellStyle name="Percent 4 2 3 69 2 3" xfId="41415"/>
    <cellStyle name="Percent 4 2 3 69 3" xfId="41416"/>
    <cellStyle name="Percent 4 2 3 69 3 2" xfId="41417"/>
    <cellStyle name="Percent 4 2 3 69 4" xfId="41418"/>
    <cellStyle name="Percent 4 2 3 69 5" xfId="41419"/>
    <cellStyle name="Percent 4 2 3 69 6" xfId="41420"/>
    <cellStyle name="Percent 4 2 3 69 7" xfId="41421"/>
    <cellStyle name="Percent 4 2 3 7" xfId="41422"/>
    <cellStyle name="Percent 4 2 3 7 10" xfId="41423"/>
    <cellStyle name="Percent 4 2 3 7 11" xfId="41424"/>
    <cellStyle name="Percent 4 2 3 7 12" xfId="41425"/>
    <cellStyle name="Percent 4 2 3 7 2" xfId="41426"/>
    <cellStyle name="Percent 4 2 3 7 2 2" xfId="41427"/>
    <cellStyle name="Percent 4 2 3 7 2 3" xfId="41428"/>
    <cellStyle name="Percent 4 2 3 7 2 3 2" xfId="41429"/>
    <cellStyle name="Percent 4 2 3 7 2 3 2 2" xfId="41430"/>
    <cellStyle name="Percent 4 2 3 7 2 3 3" xfId="41431"/>
    <cellStyle name="Percent 4 2 3 7 2 4" xfId="41432"/>
    <cellStyle name="Percent 4 2 3 7 2 4 2" xfId="41433"/>
    <cellStyle name="Percent 4 2 3 7 2 5" xfId="41434"/>
    <cellStyle name="Percent 4 2 3 7 2 6" xfId="41435"/>
    <cellStyle name="Percent 4 2 3 7 2 7" xfId="41436"/>
    <cellStyle name="Percent 4 2 3 7 2 8" xfId="41437"/>
    <cellStyle name="Percent 4 2 3 7 3" xfId="41438"/>
    <cellStyle name="Percent 4 2 3 7 4" xfId="41439"/>
    <cellStyle name="Percent 4 2 3 7 5" xfId="41440"/>
    <cellStyle name="Percent 4 2 3 7 6" xfId="41441"/>
    <cellStyle name="Percent 4 2 3 7 7" xfId="41442"/>
    <cellStyle name="Percent 4 2 3 7 8" xfId="41443"/>
    <cellStyle name="Percent 4 2 3 7 9" xfId="41444"/>
    <cellStyle name="Percent 4 2 3 70" xfId="41445"/>
    <cellStyle name="Percent 4 2 3 70 2" xfId="41446"/>
    <cellStyle name="Percent 4 2 3 70 2 2" xfId="41447"/>
    <cellStyle name="Percent 4 2 3 70 2 2 2" xfId="41448"/>
    <cellStyle name="Percent 4 2 3 70 2 3" xfId="41449"/>
    <cellStyle name="Percent 4 2 3 70 3" xfId="41450"/>
    <cellStyle name="Percent 4 2 3 70 3 2" xfId="41451"/>
    <cellStyle name="Percent 4 2 3 70 4" xfId="41452"/>
    <cellStyle name="Percent 4 2 3 70 5" xfId="41453"/>
    <cellStyle name="Percent 4 2 3 70 6" xfId="41454"/>
    <cellStyle name="Percent 4 2 3 70 7" xfId="41455"/>
    <cellStyle name="Percent 4 2 3 71" xfId="41456"/>
    <cellStyle name="Percent 4 2 3 71 2" xfId="41457"/>
    <cellStyle name="Percent 4 2 3 71 2 2" xfId="41458"/>
    <cellStyle name="Percent 4 2 3 71 2 2 2" xfId="41459"/>
    <cellStyle name="Percent 4 2 3 71 2 3" xfId="41460"/>
    <cellStyle name="Percent 4 2 3 71 3" xfId="41461"/>
    <cellStyle name="Percent 4 2 3 71 3 2" xfId="41462"/>
    <cellStyle name="Percent 4 2 3 71 4" xfId="41463"/>
    <cellStyle name="Percent 4 2 3 71 5" xfId="41464"/>
    <cellStyle name="Percent 4 2 3 71 6" xfId="41465"/>
    <cellStyle name="Percent 4 2 3 71 7" xfId="41466"/>
    <cellStyle name="Percent 4 2 3 72" xfId="41467"/>
    <cellStyle name="Percent 4 2 3 72 2" xfId="41468"/>
    <cellStyle name="Percent 4 2 3 72 2 2" xfId="41469"/>
    <cellStyle name="Percent 4 2 3 72 2 2 2" xfId="41470"/>
    <cellStyle name="Percent 4 2 3 72 2 3" xfId="41471"/>
    <cellStyle name="Percent 4 2 3 72 3" xfId="41472"/>
    <cellStyle name="Percent 4 2 3 72 3 2" xfId="41473"/>
    <cellStyle name="Percent 4 2 3 72 4" xfId="41474"/>
    <cellStyle name="Percent 4 2 3 72 5" xfId="41475"/>
    <cellStyle name="Percent 4 2 3 72 6" xfId="41476"/>
    <cellStyle name="Percent 4 2 3 72 7" xfId="41477"/>
    <cellStyle name="Percent 4 2 3 73" xfId="41478"/>
    <cellStyle name="Percent 4 2 3 73 2" xfId="41479"/>
    <cellStyle name="Percent 4 2 3 73 2 2" xfId="41480"/>
    <cellStyle name="Percent 4 2 3 73 2 2 2" xfId="41481"/>
    <cellStyle name="Percent 4 2 3 73 2 3" xfId="41482"/>
    <cellStyle name="Percent 4 2 3 73 3" xfId="41483"/>
    <cellStyle name="Percent 4 2 3 73 3 2" xfId="41484"/>
    <cellStyle name="Percent 4 2 3 73 4" xfId="41485"/>
    <cellStyle name="Percent 4 2 3 73 5" xfId="41486"/>
    <cellStyle name="Percent 4 2 3 73 6" xfId="41487"/>
    <cellStyle name="Percent 4 2 3 73 7" xfId="41488"/>
    <cellStyle name="Percent 4 2 3 74" xfId="41489"/>
    <cellStyle name="Percent 4 2 3 74 2" xfId="41490"/>
    <cellStyle name="Percent 4 2 3 74 2 2" xfId="41491"/>
    <cellStyle name="Percent 4 2 3 74 2 2 2" xfId="41492"/>
    <cellStyle name="Percent 4 2 3 74 2 3" xfId="41493"/>
    <cellStyle name="Percent 4 2 3 74 3" xfId="41494"/>
    <cellStyle name="Percent 4 2 3 74 3 2" xfId="41495"/>
    <cellStyle name="Percent 4 2 3 74 4" xfId="41496"/>
    <cellStyle name="Percent 4 2 3 74 5" xfId="41497"/>
    <cellStyle name="Percent 4 2 3 74 6" xfId="41498"/>
    <cellStyle name="Percent 4 2 3 74 7" xfId="41499"/>
    <cellStyle name="Percent 4 2 3 75" xfId="41500"/>
    <cellStyle name="Percent 4 2 3 75 2" xfId="41501"/>
    <cellStyle name="Percent 4 2 3 75 2 2" xfId="41502"/>
    <cellStyle name="Percent 4 2 3 75 2 2 2" xfId="41503"/>
    <cellStyle name="Percent 4 2 3 75 2 3" xfId="41504"/>
    <cellStyle name="Percent 4 2 3 75 3" xfId="41505"/>
    <cellStyle name="Percent 4 2 3 75 3 2" xfId="41506"/>
    <cellStyle name="Percent 4 2 3 75 4" xfId="41507"/>
    <cellStyle name="Percent 4 2 3 75 5" xfId="41508"/>
    <cellStyle name="Percent 4 2 3 75 6" xfId="41509"/>
    <cellStyle name="Percent 4 2 3 75 7" xfId="41510"/>
    <cellStyle name="Percent 4 2 3 76" xfId="41511"/>
    <cellStyle name="Percent 4 2 3 76 2" xfId="41512"/>
    <cellStyle name="Percent 4 2 3 76 2 2" xfId="41513"/>
    <cellStyle name="Percent 4 2 3 76 2 2 2" xfId="41514"/>
    <cellStyle name="Percent 4 2 3 76 2 3" xfId="41515"/>
    <cellStyle name="Percent 4 2 3 76 3" xfId="41516"/>
    <cellStyle name="Percent 4 2 3 76 3 2" xfId="41517"/>
    <cellStyle name="Percent 4 2 3 76 4" xfId="41518"/>
    <cellStyle name="Percent 4 2 3 76 5" xfId="41519"/>
    <cellStyle name="Percent 4 2 3 76 6" xfId="41520"/>
    <cellStyle name="Percent 4 2 3 76 7" xfId="41521"/>
    <cellStyle name="Percent 4 2 3 77" xfId="41522"/>
    <cellStyle name="Percent 4 2 3 77 2" xfId="41523"/>
    <cellStyle name="Percent 4 2 3 77 2 2" xfId="41524"/>
    <cellStyle name="Percent 4 2 3 77 2 2 2" xfId="41525"/>
    <cellStyle name="Percent 4 2 3 77 2 3" xfId="41526"/>
    <cellStyle name="Percent 4 2 3 77 3" xfId="41527"/>
    <cellStyle name="Percent 4 2 3 77 3 2" xfId="41528"/>
    <cellStyle name="Percent 4 2 3 77 4" xfId="41529"/>
    <cellStyle name="Percent 4 2 3 77 5" xfId="41530"/>
    <cellStyle name="Percent 4 2 3 77 6" xfId="41531"/>
    <cellStyle name="Percent 4 2 3 77 7" xfId="41532"/>
    <cellStyle name="Percent 4 2 3 78" xfId="41533"/>
    <cellStyle name="Percent 4 2 3 78 2" xfId="41534"/>
    <cellStyle name="Percent 4 2 3 78 2 2" xfId="41535"/>
    <cellStyle name="Percent 4 2 3 78 2 2 2" xfId="41536"/>
    <cellStyle name="Percent 4 2 3 78 2 3" xfId="41537"/>
    <cellStyle name="Percent 4 2 3 78 3" xfId="41538"/>
    <cellStyle name="Percent 4 2 3 78 3 2" xfId="41539"/>
    <cellStyle name="Percent 4 2 3 78 4" xfId="41540"/>
    <cellStyle name="Percent 4 2 3 78 5" xfId="41541"/>
    <cellStyle name="Percent 4 2 3 78 6" xfId="41542"/>
    <cellStyle name="Percent 4 2 3 78 7" xfId="41543"/>
    <cellStyle name="Percent 4 2 3 79" xfId="41544"/>
    <cellStyle name="Percent 4 2 3 79 2" xfId="41545"/>
    <cellStyle name="Percent 4 2 3 79 2 2" xfId="41546"/>
    <cellStyle name="Percent 4 2 3 79 2 2 2" xfId="41547"/>
    <cellStyle name="Percent 4 2 3 79 2 3" xfId="41548"/>
    <cellStyle name="Percent 4 2 3 79 3" xfId="41549"/>
    <cellStyle name="Percent 4 2 3 79 3 2" xfId="41550"/>
    <cellStyle name="Percent 4 2 3 79 4" xfId="41551"/>
    <cellStyle name="Percent 4 2 3 79 5" xfId="41552"/>
    <cellStyle name="Percent 4 2 3 79 6" xfId="41553"/>
    <cellStyle name="Percent 4 2 3 79 7" xfId="41554"/>
    <cellStyle name="Percent 4 2 3 8" xfId="41555"/>
    <cellStyle name="Percent 4 2 3 8 10" xfId="41556"/>
    <cellStyle name="Percent 4 2 3 8 10 2" xfId="41557"/>
    <cellStyle name="Percent 4 2 3 8 10 2 2" xfId="41558"/>
    <cellStyle name="Percent 4 2 3 8 10 2 2 2" xfId="41559"/>
    <cellStyle name="Percent 4 2 3 8 10 2 3" xfId="41560"/>
    <cellStyle name="Percent 4 2 3 8 10 3" xfId="41561"/>
    <cellStyle name="Percent 4 2 3 8 10 3 2" xfId="41562"/>
    <cellStyle name="Percent 4 2 3 8 10 4" xfId="41563"/>
    <cellStyle name="Percent 4 2 3 8 10 5" xfId="41564"/>
    <cellStyle name="Percent 4 2 3 8 10 6" xfId="41565"/>
    <cellStyle name="Percent 4 2 3 8 10 7" xfId="41566"/>
    <cellStyle name="Percent 4 2 3 8 11" xfId="41567"/>
    <cellStyle name="Percent 4 2 3 8 11 2" xfId="41568"/>
    <cellStyle name="Percent 4 2 3 8 11 2 2" xfId="41569"/>
    <cellStyle name="Percent 4 2 3 8 11 2 2 2" xfId="41570"/>
    <cellStyle name="Percent 4 2 3 8 11 2 3" xfId="41571"/>
    <cellStyle name="Percent 4 2 3 8 11 3" xfId="41572"/>
    <cellStyle name="Percent 4 2 3 8 11 3 2" xfId="41573"/>
    <cellStyle name="Percent 4 2 3 8 11 4" xfId="41574"/>
    <cellStyle name="Percent 4 2 3 8 11 5" xfId="41575"/>
    <cellStyle name="Percent 4 2 3 8 11 6" xfId="41576"/>
    <cellStyle name="Percent 4 2 3 8 11 7" xfId="41577"/>
    <cellStyle name="Percent 4 2 3 8 12" xfId="41578"/>
    <cellStyle name="Percent 4 2 3 8 12 2" xfId="41579"/>
    <cellStyle name="Percent 4 2 3 8 12 2 2" xfId="41580"/>
    <cellStyle name="Percent 4 2 3 8 12 2 2 2" xfId="41581"/>
    <cellStyle name="Percent 4 2 3 8 12 2 3" xfId="41582"/>
    <cellStyle name="Percent 4 2 3 8 12 3" xfId="41583"/>
    <cellStyle name="Percent 4 2 3 8 12 3 2" xfId="41584"/>
    <cellStyle name="Percent 4 2 3 8 12 4" xfId="41585"/>
    <cellStyle name="Percent 4 2 3 8 12 5" xfId="41586"/>
    <cellStyle name="Percent 4 2 3 8 12 6" xfId="41587"/>
    <cellStyle name="Percent 4 2 3 8 12 7" xfId="41588"/>
    <cellStyle name="Percent 4 2 3 8 13" xfId="41589"/>
    <cellStyle name="Percent 4 2 3 8 13 2" xfId="41590"/>
    <cellStyle name="Percent 4 2 3 8 13 2 2" xfId="41591"/>
    <cellStyle name="Percent 4 2 3 8 13 3" xfId="41592"/>
    <cellStyle name="Percent 4 2 3 8 14" xfId="41593"/>
    <cellStyle name="Percent 4 2 3 8 14 2" xfId="41594"/>
    <cellStyle name="Percent 4 2 3 8 15" xfId="41595"/>
    <cellStyle name="Percent 4 2 3 8 16" xfId="41596"/>
    <cellStyle name="Percent 4 2 3 8 17" xfId="41597"/>
    <cellStyle name="Percent 4 2 3 8 18" xfId="41598"/>
    <cellStyle name="Percent 4 2 3 8 2" xfId="41599"/>
    <cellStyle name="Percent 4 2 3 8 2 2" xfId="41600"/>
    <cellStyle name="Percent 4 2 3 8 2 2 2" xfId="41601"/>
    <cellStyle name="Percent 4 2 3 8 2 2 2 2" xfId="41602"/>
    <cellStyle name="Percent 4 2 3 8 2 2 3" xfId="41603"/>
    <cellStyle name="Percent 4 2 3 8 2 3" xfId="41604"/>
    <cellStyle name="Percent 4 2 3 8 2 3 2" xfId="41605"/>
    <cellStyle name="Percent 4 2 3 8 2 4" xfId="41606"/>
    <cellStyle name="Percent 4 2 3 8 2 5" xfId="41607"/>
    <cellStyle name="Percent 4 2 3 8 2 6" xfId="41608"/>
    <cellStyle name="Percent 4 2 3 8 2 7" xfId="41609"/>
    <cellStyle name="Percent 4 2 3 8 3" xfId="41610"/>
    <cellStyle name="Percent 4 2 3 8 3 2" xfId="41611"/>
    <cellStyle name="Percent 4 2 3 8 3 2 2" xfId="41612"/>
    <cellStyle name="Percent 4 2 3 8 3 2 2 2" xfId="41613"/>
    <cellStyle name="Percent 4 2 3 8 3 2 3" xfId="41614"/>
    <cellStyle name="Percent 4 2 3 8 3 3" xfId="41615"/>
    <cellStyle name="Percent 4 2 3 8 3 3 2" xfId="41616"/>
    <cellStyle name="Percent 4 2 3 8 3 4" xfId="41617"/>
    <cellStyle name="Percent 4 2 3 8 3 5" xfId="41618"/>
    <cellStyle name="Percent 4 2 3 8 3 6" xfId="41619"/>
    <cellStyle name="Percent 4 2 3 8 3 7" xfId="41620"/>
    <cellStyle name="Percent 4 2 3 8 4" xfId="41621"/>
    <cellStyle name="Percent 4 2 3 8 4 2" xfId="41622"/>
    <cellStyle name="Percent 4 2 3 8 4 2 2" xfId="41623"/>
    <cellStyle name="Percent 4 2 3 8 4 2 2 2" xfId="41624"/>
    <cellStyle name="Percent 4 2 3 8 4 2 3" xfId="41625"/>
    <cellStyle name="Percent 4 2 3 8 4 3" xfId="41626"/>
    <cellStyle name="Percent 4 2 3 8 4 3 2" xfId="41627"/>
    <cellStyle name="Percent 4 2 3 8 4 4" xfId="41628"/>
    <cellStyle name="Percent 4 2 3 8 4 5" xfId="41629"/>
    <cellStyle name="Percent 4 2 3 8 4 6" xfId="41630"/>
    <cellStyle name="Percent 4 2 3 8 4 7" xfId="41631"/>
    <cellStyle name="Percent 4 2 3 8 5" xfId="41632"/>
    <cellStyle name="Percent 4 2 3 8 5 2" xfId="41633"/>
    <cellStyle name="Percent 4 2 3 8 5 2 2" xfId="41634"/>
    <cellStyle name="Percent 4 2 3 8 5 2 2 2" xfId="41635"/>
    <cellStyle name="Percent 4 2 3 8 5 2 3" xfId="41636"/>
    <cellStyle name="Percent 4 2 3 8 5 3" xfId="41637"/>
    <cellStyle name="Percent 4 2 3 8 5 3 2" xfId="41638"/>
    <cellStyle name="Percent 4 2 3 8 5 4" xfId="41639"/>
    <cellStyle name="Percent 4 2 3 8 5 5" xfId="41640"/>
    <cellStyle name="Percent 4 2 3 8 5 6" xfId="41641"/>
    <cellStyle name="Percent 4 2 3 8 5 7" xfId="41642"/>
    <cellStyle name="Percent 4 2 3 8 6" xfId="41643"/>
    <cellStyle name="Percent 4 2 3 8 6 2" xfId="41644"/>
    <cellStyle name="Percent 4 2 3 8 6 2 2" xfId="41645"/>
    <cellStyle name="Percent 4 2 3 8 6 2 2 2" xfId="41646"/>
    <cellStyle name="Percent 4 2 3 8 6 2 3" xfId="41647"/>
    <cellStyle name="Percent 4 2 3 8 6 3" xfId="41648"/>
    <cellStyle name="Percent 4 2 3 8 6 3 2" xfId="41649"/>
    <cellStyle name="Percent 4 2 3 8 6 4" xfId="41650"/>
    <cellStyle name="Percent 4 2 3 8 6 5" xfId="41651"/>
    <cellStyle name="Percent 4 2 3 8 6 6" xfId="41652"/>
    <cellStyle name="Percent 4 2 3 8 6 7" xfId="41653"/>
    <cellStyle name="Percent 4 2 3 8 7" xfId="41654"/>
    <cellStyle name="Percent 4 2 3 8 7 2" xfId="41655"/>
    <cellStyle name="Percent 4 2 3 8 7 2 2" xfId="41656"/>
    <cellStyle name="Percent 4 2 3 8 7 2 2 2" xfId="41657"/>
    <cellStyle name="Percent 4 2 3 8 7 2 3" xfId="41658"/>
    <cellStyle name="Percent 4 2 3 8 7 3" xfId="41659"/>
    <cellStyle name="Percent 4 2 3 8 7 3 2" xfId="41660"/>
    <cellStyle name="Percent 4 2 3 8 7 4" xfId="41661"/>
    <cellStyle name="Percent 4 2 3 8 7 5" xfId="41662"/>
    <cellStyle name="Percent 4 2 3 8 7 6" xfId="41663"/>
    <cellStyle name="Percent 4 2 3 8 7 7" xfId="41664"/>
    <cellStyle name="Percent 4 2 3 8 8" xfId="41665"/>
    <cellStyle name="Percent 4 2 3 8 8 2" xfId="41666"/>
    <cellStyle name="Percent 4 2 3 8 8 2 2" xfId="41667"/>
    <cellStyle name="Percent 4 2 3 8 8 2 2 2" xfId="41668"/>
    <cellStyle name="Percent 4 2 3 8 8 2 3" xfId="41669"/>
    <cellStyle name="Percent 4 2 3 8 8 3" xfId="41670"/>
    <cellStyle name="Percent 4 2 3 8 8 3 2" xfId="41671"/>
    <cellStyle name="Percent 4 2 3 8 8 4" xfId="41672"/>
    <cellStyle name="Percent 4 2 3 8 8 5" xfId="41673"/>
    <cellStyle name="Percent 4 2 3 8 8 6" xfId="41674"/>
    <cellStyle name="Percent 4 2 3 8 8 7" xfId="41675"/>
    <cellStyle name="Percent 4 2 3 8 9" xfId="41676"/>
    <cellStyle name="Percent 4 2 3 8 9 2" xfId="41677"/>
    <cellStyle name="Percent 4 2 3 8 9 2 2" xfId="41678"/>
    <cellStyle name="Percent 4 2 3 8 9 2 2 2" xfId="41679"/>
    <cellStyle name="Percent 4 2 3 8 9 2 3" xfId="41680"/>
    <cellStyle name="Percent 4 2 3 8 9 3" xfId="41681"/>
    <cellStyle name="Percent 4 2 3 8 9 3 2" xfId="41682"/>
    <cellStyle name="Percent 4 2 3 8 9 4" xfId="41683"/>
    <cellStyle name="Percent 4 2 3 8 9 5" xfId="41684"/>
    <cellStyle name="Percent 4 2 3 8 9 6" xfId="41685"/>
    <cellStyle name="Percent 4 2 3 8 9 7" xfId="41686"/>
    <cellStyle name="Percent 4 2 3 80" xfId="41687"/>
    <cellStyle name="Percent 4 2 3 80 2" xfId="41688"/>
    <cellStyle name="Percent 4 2 3 80 2 2" xfId="41689"/>
    <cellStyle name="Percent 4 2 3 80 2 2 2" xfId="41690"/>
    <cellStyle name="Percent 4 2 3 80 2 3" xfId="41691"/>
    <cellStyle name="Percent 4 2 3 80 3" xfId="41692"/>
    <cellStyle name="Percent 4 2 3 80 3 2" xfId="41693"/>
    <cellStyle name="Percent 4 2 3 80 4" xfId="41694"/>
    <cellStyle name="Percent 4 2 3 80 5" xfId="41695"/>
    <cellStyle name="Percent 4 2 3 80 6" xfId="41696"/>
    <cellStyle name="Percent 4 2 3 80 7" xfId="41697"/>
    <cellStyle name="Percent 4 2 3 81" xfId="41698"/>
    <cellStyle name="Percent 4 2 3 81 2" xfId="41699"/>
    <cellStyle name="Percent 4 2 3 81 2 2" xfId="41700"/>
    <cellStyle name="Percent 4 2 3 81 2 2 2" xfId="41701"/>
    <cellStyle name="Percent 4 2 3 81 2 3" xfId="41702"/>
    <cellStyle name="Percent 4 2 3 81 3" xfId="41703"/>
    <cellStyle name="Percent 4 2 3 81 3 2" xfId="41704"/>
    <cellStyle name="Percent 4 2 3 81 4" xfId="41705"/>
    <cellStyle name="Percent 4 2 3 81 5" xfId="41706"/>
    <cellStyle name="Percent 4 2 3 81 6" xfId="41707"/>
    <cellStyle name="Percent 4 2 3 81 7" xfId="41708"/>
    <cellStyle name="Percent 4 2 3 82" xfId="41709"/>
    <cellStyle name="Percent 4 2 3 82 2" xfId="41710"/>
    <cellStyle name="Percent 4 2 3 82 2 2" xfId="41711"/>
    <cellStyle name="Percent 4 2 3 82 2 2 2" xfId="41712"/>
    <cellStyle name="Percent 4 2 3 82 2 3" xfId="41713"/>
    <cellStyle name="Percent 4 2 3 82 3" xfId="41714"/>
    <cellStyle name="Percent 4 2 3 82 3 2" xfId="41715"/>
    <cellStyle name="Percent 4 2 3 82 4" xfId="41716"/>
    <cellStyle name="Percent 4 2 3 82 5" xfId="41717"/>
    <cellStyle name="Percent 4 2 3 82 6" xfId="41718"/>
    <cellStyle name="Percent 4 2 3 82 7" xfId="41719"/>
    <cellStyle name="Percent 4 2 3 83" xfId="41720"/>
    <cellStyle name="Percent 4 2 3 83 2" xfId="41721"/>
    <cellStyle name="Percent 4 2 3 83 2 2" xfId="41722"/>
    <cellStyle name="Percent 4 2 3 83 2 2 2" xfId="41723"/>
    <cellStyle name="Percent 4 2 3 83 2 3" xfId="41724"/>
    <cellStyle name="Percent 4 2 3 83 3" xfId="41725"/>
    <cellStyle name="Percent 4 2 3 83 3 2" xfId="41726"/>
    <cellStyle name="Percent 4 2 3 83 4" xfId="41727"/>
    <cellStyle name="Percent 4 2 3 83 5" xfId="41728"/>
    <cellStyle name="Percent 4 2 3 83 6" xfId="41729"/>
    <cellStyle name="Percent 4 2 3 83 7" xfId="41730"/>
    <cellStyle name="Percent 4 2 3 84" xfId="41731"/>
    <cellStyle name="Percent 4 2 3 84 2" xfId="41732"/>
    <cellStyle name="Percent 4 2 3 84 2 2" xfId="41733"/>
    <cellStyle name="Percent 4 2 3 84 2 2 2" xfId="41734"/>
    <cellStyle name="Percent 4 2 3 84 2 3" xfId="41735"/>
    <cellStyle name="Percent 4 2 3 84 3" xfId="41736"/>
    <cellStyle name="Percent 4 2 3 84 3 2" xfId="41737"/>
    <cellStyle name="Percent 4 2 3 84 4" xfId="41738"/>
    <cellStyle name="Percent 4 2 3 84 5" xfId="41739"/>
    <cellStyle name="Percent 4 2 3 84 6" xfId="41740"/>
    <cellStyle name="Percent 4 2 3 84 7" xfId="41741"/>
    <cellStyle name="Percent 4 2 3 85" xfId="41742"/>
    <cellStyle name="Percent 4 2 3 85 2" xfId="41743"/>
    <cellStyle name="Percent 4 2 3 85 2 2" xfId="41744"/>
    <cellStyle name="Percent 4 2 3 85 2 2 2" xfId="41745"/>
    <cellStyle name="Percent 4 2 3 85 2 3" xfId="41746"/>
    <cellStyle name="Percent 4 2 3 85 3" xfId="41747"/>
    <cellStyle name="Percent 4 2 3 85 3 2" xfId="41748"/>
    <cellStyle name="Percent 4 2 3 85 4" xfId="41749"/>
    <cellStyle name="Percent 4 2 3 85 5" xfId="41750"/>
    <cellStyle name="Percent 4 2 3 85 6" xfId="41751"/>
    <cellStyle name="Percent 4 2 3 85 7" xfId="41752"/>
    <cellStyle name="Percent 4 2 3 86" xfId="41753"/>
    <cellStyle name="Percent 4 2 3 87" xfId="41754"/>
    <cellStyle name="Percent 4 2 3 87 2" xfId="41755"/>
    <cellStyle name="Percent 4 2 3 87 2 2" xfId="41756"/>
    <cellStyle name="Percent 4 2 3 87 2 2 2" xfId="41757"/>
    <cellStyle name="Percent 4 2 3 87 2 3" xfId="41758"/>
    <cellStyle name="Percent 4 2 3 87 3" xfId="41759"/>
    <cellStyle name="Percent 4 2 3 87 3 2" xfId="41760"/>
    <cellStyle name="Percent 4 2 3 87 4" xfId="41761"/>
    <cellStyle name="Percent 4 2 3 87 5" xfId="41762"/>
    <cellStyle name="Percent 4 2 3 87 6" xfId="41763"/>
    <cellStyle name="Percent 4 2 3 87 7" xfId="41764"/>
    <cellStyle name="Percent 4 2 3 88" xfId="41765"/>
    <cellStyle name="Percent 4 2 3 88 2" xfId="41766"/>
    <cellStyle name="Percent 4 2 3 88 2 2" xfId="41767"/>
    <cellStyle name="Percent 4 2 3 88 2 2 2" xfId="41768"/>
    <cellStyle name="Percent 4 2 3 88 2 3" xfId="41769"/>
    <cellStyle name="Percent 4 2 3 88 3" xfId="41770"/>
    <cellStyle name="Percent 4 2 3 88 3 2" xfId="41771"/>
    <cellStyle name="Percent 4 2 3 88 4" xfId="41772"/>
    <cellStyle name="Percent 4 2 3 88 5" xfId="41773"/>
    <cellStyle name="Percent 4 2 3 88 6" xfId="41774"/>
    <cellStyle name="Percent 4 2 3 88 7" xfId="41775"/>
    <cellStyle name="Percent 4 2 3 89" xfId="41776"/>
    <cellStyle name="Percent 4 2 3 89 2" xfId="41777"/>
    <cellStyle name="Percent 4 2 3 89 2 2" xfId="41778"/>
    <cellStyle name="Percent 4 2 3 89 2 2 2" xfId="41779"/>
    <cellStyle name="Percent 4 2 3 89 2 3" xfId="41780"/>
    <cellStyle name="Percent 4 2 3 89 3" xfId="41781"/>
    <cellStyle name="Percent 4 2 3 89 3 2" xfId="41782"/>
    <cellStyle name="Percent 4 2 3 89 4" xfId="41783"/>
    <cellStyle name="Percent 4 2 3 89 5" xfId="41784"/>
    <cellStyle name="Percent 4 2 3 89 6" xfId="41785"/>
    <cellStyle name="Percent 4 2 3 89 7" xfId="41786"/>
    <cellStyle name="Percent 4 2 3 9" xfId="41787"/>
    <cellStyle name="Percent 4 2 3 9 10" xfId="41788"/>
    <cellStyle name="Percent 4 2 3 9 11" xfId="41789"/>
    <cellStyle name="Percent 4 2 3 9 12" xfId="41790"/>
    <cellStyle name="Percent 4 2 3 9 2" xfId="41791"/>
    <cellStyle name="Percent 4 2 3 9 2 2" xfId="41792"/>
    <cellStyle name="Percent 4 2 3 9 2 3" xfId="41793"/>
    <cellStyle name="Percent 4 2 3 9 2 3 2" xfId="41794"/>
    <cellStyle name="Percent 4 2 3 9 2 3 2 2" xfId="41795"/>
    <cellStyle name="Percent 4 2 3 9 2 3 3" xfId="41796"/>
    <cellStyle name="Percent 4 2 3 9 2 4" xfId="41797"/>
    <cellStyle name="Percent 4 2 3 9 2 4 2" xfId="41798"/>
    <cellStyle name="Percent 4 2 3 9 2 5" xfId="41799"/>
    <cellStyle name="Percent 4 2 3 9 2 6" xfId="41800"/>
    <cellStyle name="Percent 4 2 3 9 2 7" xfId="41801"/>
    <cellStyle name="Percent 4 2 3 9 2 8" xfId="41802"/>
    <cellStyle name="Percent 4 2 3 9 3" xfId="41803"/>
    <cellStyle name="Percent 4 2 3 9 4" xfId="41804"/>
    <cellStyle name="Percent 4 2 3 9 5" xfId="41805"/>
    <cellStyle name="Percent 4 2 3 9 6" xfId="41806"/>
    <cellStyle name="Percent 4 2 3 9 7" xfId="41807"/>
    <cellStyle name="Percent 4 2 3 9 8" xfId="41808"/>
    <cellStyle name="Percent 4 2 3 9 9" xfId="41809"/>
    <cellStyle name="Percent 4 2 3 90" xfId="41810"/>
    <cellStyle name="Percent 4 2 3 90 2" xfId="41811"/>
    <cellStyle name="Percent 4 2 3 90 2 2" xfId="41812"/>
    <cellStyle name="Percent 4 2 3 90 2 2 2" xfId="41813"/>
    <cellStyle name="Percent 4 2 3 90 2 3" xfId="41814"/>
    <cellStyle name="Percent 4 2 3 90 3" xfId="41815"/>
    <cellStyle name="Percent 4 2 3 90 3 2" xfId="41816"/>
    <cellStyle name="Percent 4 2 3 90 4" xfId="41817"/>
    <cellStyle name="Percent 4 2 3 90 5" xfId="41818"/>
    <cellStyle name="Percent 4 2 3 90 6" xfId="41819"/>
    <cellStyle name="Percent 4 2 3 90 7" xfId="41820"/>
    <cellStyle name="Percent 4 2 3 91" xfId="41821"/>
    <cellStyle name="Percent 4 2 3 91 2" xfId="41822"/>
    <cellStyle name="Percent 4 2 3 91 2 2" xfId="41823"/>
    <cellStyle name="Percent 4 2 3 91 2 2 2" xfId="41824"/>
    <cellStyle name="Percent 4 2 3 91 2 3" xfId="41825"/>
    <cellStyle name="Percent 4 2 3 91 3" xfId="41826"/>
    <cellStyle name="Percent 4 2 3 91 3 2" xfId="41827"/>
    <cellStyle name="Percent 4 2 3 91 4" xfId="41828"/>
    <cellStyle name="Percent 4 2 3 91 5" xfId="41829"/>
    <cellStyle name="Percent 4 2 3 91 6" xfId="41830"/>
    <cellStyle name="Percent 4 2 3 91 7" xfId="41831"/>
    <cellStyle name="Percent 4 2 3 92" xfId="41832"/>
    <cellStyle name="Percent 4 2 3 92 2" xfId="41833"/>
    <cellStyle name="Percent 4 2 3 92 2 2" xfId="41834"/>
    <cellStyle name="Percent 4 2 3 92 2 2 2" xfId="41835"/>
    <cellStyle name="Percent 4 2 3 92 2 3" xfId="41836"/>
    <cellStyle name="Percent 4 2 3 92 3" xfId="41837"/>
    <cellStyle name="Percent 4 2 3 92 3 2" xfId="41838"/>
    <cellStyle name="Percent 4 2 3 92 4" xfId="41839"/>
    <cellStyle name="Percent 4 2 3 92 5" xfId="41840"/>
    <cellStyle name="Percent 4 2 3 92 6" xfId="41841"/>
    <cellStyle name="Percent 4 2 3 92 7" xfId="41842"/>
    <cellStyle name="Percent 4 2 3 93" xfId="41843"/>
    <cellStyle name="Percent 4 2 3 93 2" xfId="41844"/>
    <cellStyle name="Percent 4 2 3 93 2 2" xfId="41845"/>
    <cellStyle name="Percent 4 2 3 93 2 2 2" xfId="41846"/>
    <cellStyle name="Percent 4 2 3 93 2 3" xfId="41847"/>
    <cellStyle name="Percent 4 2 3 93 3" xfId="41848"/>
    <cellStyle name="Percent 4 2 3 93 3 2" xfId="41849"/>
    <cellStyle name="Percent 4 2 3 93 4" xfId="41850"/>
    <cellStyle name="Percent 4 2 3 93 5" xfId="41851"/>
    <cellStyle name="Percent 4 2 3 93 6" xfId="41852"/>
    <cellStyle name="Percent 4 2 3 93 7" xfId="41853"/>
    <cellStyle name="Percent 4 2 3 94" xfId="41854"/>
    <cellStyle name="Percent 4 2 3 94 2" xfId="41855"/>
    <cellStyle name="Percent 4 2 3 94 2 2" xfId="41856"/>
    <cellStyle name="Percent 4 2 3 94 2 2 2" xfId="41857"/>
    <cellStyle name="Percent 4 2 3 94 2 3" xfId="41858"/>
    <cellStyle name="Percent 4 2 3 94 3" xfId="41859"/>
    <cellStyle name="Percent 4 2 3 94 3 2" xfId="41860"/>
    <cellStyle name="Percent 4 2 3 94 4" xfId="41861"/>
    <cellStyle name="Percent 4 2 3 94 5" xfId="41862"/>
    <cellStyle name="Percent 4 2 3 94 6" xfId="41863"/>
    <cellStyle name="Percent 4 2 3 94 7" xfId="41864"/>
    <cellStyle name="Percent 4 2 3 95" xfId="41865"/>
    <cellStyle name="Percent 4 2 3 95 2" xfId="41866"/>
    <cellStyle name="Percent 4 2 3 95 2 2" xfId="41867"/>
    <cellStyle name="Percent 4 2 3 95 2 2 2" xfId="41868"/>
    <cellStyle name="Percent 4 2 3 95 2 3" xfId="41869"/>
    <cellStyle name="Percent 4 2 3 95 3" xfId="41870"/>
    <cellStyle name="Percent 4 2 3 95 3 2" xfId="41871"/>
    <cellStyle name="Percent 4 2 3 95 4" xfId="41872"/>
    <cellStyle name="Percent 4 2 3 95 5" xfId="41873"/>
    <cellStyle name="Percent 4 2 3 95 6" xfId="41874"/>
    <cellStyle name="Percent 4 2 3 95 7" xfId="41875"/>
    <cellStyle name="Percent 4 2 3 96" xfId="41876"/>
    <cellStyle name="Percent 4 2 3 96 2" xfId="41877"/>
    <cellStyle name="Percent 4 2 3 96 2 2" xfId="41878"/>
    <cellStyle name="Percent 4 2 3 96 2 2 2" xfId="41879"/>
    <cellStyle name="Percent 4 2 3 96 2 3" xfId="41880"/>
    <cellStyle name="Percent 4 2 3 96 3" xfId="41881"/>
    <cellStyle name="Percent 4 2 3 96 3 2" xfId="41882"/>
    <cellStyle name="Percent 4 2 3 96 4" xfId="41883"/>
    <cellStyle name="Percent 4 2 3 96 5" xfId="41884"/>
    <cellStyle name="Percent 4 2 3 96 6" xfId="41885"/>
    <cellStyle name="Percent 4 2 3 96 7" xfId="41886"/>
    <cellStyle name="Percent 4 2 3 97" xfId="41887"/>
    <cellStyle name="Percent 4 2 3 97 2" xfId="41888"/>
    <cellStyle name="Percent 4 2 3 97 2 2" xfId="41889"/>
    <cellStyle name="Percent 4 2 3 97 2 2 2" xfId="41890"/>
    <cellStyle name="Percent 4 2 3 97 2 3" xfId="41891"/>
    <cellStyle name="Percent 4 2 3 97 3" xfId="41892"/>
    <cellStyle name="Percent 4 2 3 97 3 2" xfId="41893"/>
    <cellStyle name="Percent 4 2 3 97 4" xfId="41894"/>
    <cellStyle name="Percent 4 2 3 97 5" xfId="41895"/>
    <cellStyle name="Percent 4 2 3 97 6" xfId="41896"/>
    <cellStyle name="Percent 4 2 3 97 7" xfId="41897"/>
    <cellStyle name="Percent 4 2 3 98" xfId="41898"/>
    <cellStyle name="Percent 4 2 3 98 2" xfId="41899"/>
    <cellStyle name="Percent 4 2 3 98 2 2" xfId="41900"/>
    <cellStyle name="Percent 4 2 3 98 3" xfId="41901"/>
    <cellStyle name="Percent 4 2 3 99" xfId="41902"/>
    <cellStyle name="Percent 4 2 3 99 2" xfId="41903"/>
    <cellStyle name="Percent 4 2 30" xfId="41904"/>
    <cellStyle name="Percent 4 2 30 2" xfId="41905"/>
    <cellStyle name="Percent 4 2 30 2 2" xfId="41906"/>
    <cellStyle name="Percent 4 2 30 2 2 2" xfId="41907"/>
    <cellStyle name="Percent 4 2 30 2 3" xfId="41908"/>
    <cellStyle name="Percent 4 2 30 3" xfId="41909"/>
    <cellStyle name="Percent 4 2 30 3 2" xfId="41910"/>
    <cellStyle name="Percent 4 2 30 4" xfId="41911"/>
    <cellStyle name="Percent 4 2 30 5" xfId="41912"/>
    <cellStyle name="Percent 4 2 30 6" xfId="41913"/>
    <cellStyle name="Percent 4 2 30 7" xfId="41914"/>
    <cellStyle name="Percent 4 2 31" xfId="41915"/>
    <cellStyle name="Percent 4 2 31 2" xfId="41916"/>
    <cellStyle name="Percent 4 2 31 2 2" xfId="41917"/>
    <cellStyle name="Percent 4 2 31 2 2 2" xfId="41918"/>
    <cellStyle name="Percent 4 2 31 2 3" xfId="41919"/>
    <cellStyle name="Percent 4 2 31 3" xfId="41920"/>
    <cellStyle name="Percent 4 2 31 3 2" xfId="41921"/>
    <cellStyle name="Percent 4 2 31 4" xfId="41922"/>
    <cellStyle name="Percent 4 2 31 5" xfId="41923"/>
    <cellStyle name="Percent 4 2 31 6" xfId="41924"/>
    <cellStyle name="Percent 4 2 31 7" xfId="41925"/>
    <cellStyle name="Percent 4 2 32" xfId="41926"/>
    <cellStyle name="Percent 4 2 32 2" xfId="41927"/>
    <cellStyle name="Percent 4 2 32 2 2" xfId="41928"/>
    <cellStyle name="Percent 4 2 32 2 2 2" xfId="41929"/>
    <cellStyle name="Percent 4 2 32 2 3" xfId="41930"/>
    <cellStyle name="Percent 4 2 32 3" xfId="41931"/>
    <cellStyle name="Percent 4 2 32 3 2" xfId="41932"/>
    <cellStyle name="Percent 4 2 32 4" xfId="41933"/>
    <cellStyle name="Percent 4 2 32 5" xfId="41934"/>
    <cellStyle name="Percent 4 2 32 6" xfId="41935"/>
    <cellStyle name="Percent 4 2 32 7" xfId="41936"/>
    <cellStyle name="Percent 4 2 33" xfId="41937"/>
    <cellStyle name="Percent 4 2 33 2" xfId="41938"/>
    <cellStyle name="Percent 4 2 33 2 2" xfId="41939"/>
    <cellStyle name="Percent 4 2 33 2 2 2" xfId="41940"/>
    <cellStyle name="Percent 4 2 33 2 3" xfId="41941"/>
    <cellStyle name="Percent 4 2 33 3" xfId="41942"/>
    <cellStyle name="Percent 4 2 33 3 2" xfId="41943"/>
    <cellStyle name="Percent 4 2 33 4" xfId="41944"/>
    <cellStyle name="Percent 4 2 33 5" xfId="41945"/>
    <cellStyle name="Percent 4 2 33 6" xfId="41946"/>
    <cellStyle name="Percent 4 2 33 7" xfId="41947"/>
    <cellStyle name="Percent 4 2 34" xfId="41948"/>
    <cellStyle name="Percent 4 2 34 2" xfId="41949"/>
    <cellStyle name="Percent 4 2 34 2 2" xfId="41950"/>
    <cellStyle name="Percent 4 2 34 2 2 2" xfId="41951"/>
    <cellStyle name="Percent 4 2 34 2 3" xfId="41952"/>
    <cellStyle name="Percent 4 2 34 3" xfId="41953"/>
    <cellStyle name="Percent 4 2 34 3 2" xfId="41954"/>
    <cellStyle name="Percent 4 2 34 4" xfId="41955"/>
    <cellStyle name="Percent 4 2 34 5" xfId="41956"/>
    <cellStyle name="Percent 4 2 34 6" xfId="41957"/>
    <cellStyle name="Percent 4 2 34 7" xfId="41958"/>
    <cellStyle name="Percent 4 2 35" xfId="41959"/>
    <cellStyle name="Percent 4 2 35 2" xfId="41960"/>
    <cellStyle name="Percent 4 2 35 2 2" xfId="41961"/>
    <cellStyle name="Percent 4 2 35 2 2 2" xfId="41962"/>
    <cellStyle name="Percent 4 2 35 2 3" xfId="41963"/>
    <cellStyle name="Percent 4 2 35 3" xfId="41964"/>
    <cellStyle name="Percent 4 2 35 3 2" xfId="41965"/>
    <cellStyle name="Percent 4 2 35 4" xfId="41966"/>
    <cellStyle name="Percent 4 2 35 5" xfId="41967"/>
    <cellStyle name="Percent 4 2 35 6" xfId="41968"/>
    <cellStyle name="Percent 4 2 35 7" xfId="41969"/>
    <cellStyle name="Percent 4 2 36" xfId="41970"/>
    <cellStyle name="Percent 4 2 36 2" xfId="41971"/>
    <cellStyle name="Percent 4 2 36 2 2" xfId="41972"/>
    <cellStyle name="Percent 4 2 36 2 2 2" xfId="41973"/>
    <cellStyle name="Percent 4 2 36 2 3" xfId="41974"/>
    <cellStyle name="Percent 4 2 36 3" xfId="41975"/>
    <cellStyle name="Percent 4 2 36 3 2" xfId="41976"/>
    <cellStyle name="Percent 4 2 36 4" xfId="41977"/>
    <cellStyle name="Percent 4 2 36 5" xfId="41978"/>
    <cellStyle name="Percent 4 2 36 6" xfId="41979"/>
    <cellStyle name="Percent 4 2 36 7" xfId="41980"/>
    <cellStyle name="Percent 4 2 37" xfId="41981"/>
    <cellStyle name="Percent 4 2 37 2" xfId="41982"/>
    <cellStyle name="Percent 4 2 37 2 2" xfId="41983"/>
    <cellStyle name="Percent 4 2 37 2 2 2" xfId="41984"/>
    <cellStyle name="Percent 4 2 37 2 3" xfId="41985"/>
    <cellStyle name="Percent 4 2 37 3" xfId="41986"/>
    <cellStyle name="Percent 4 2 37 3 2" xfId="41987"/>
    <cellStyle name="Percent 4 2 37 4" xfId="41988"/>
    <cellStyle name="Percent 4 2 37 5" xfId="41989"/>
    <cellStyle name="Percent 4 2 37 6" xfId="41990"/>
    <cellStyle name="Percent 4 2 37 7" xfId="41991"/>
    <cellStyle name="Percent 4 2 38" xfId="41992"/>
    <cellStyle name="Percent 4 2 38 2" xfId="41993"/>
    <cellStyle name="Percent 4 2 38 2 2" xfId="41994"/>
    <cellStyle name="Percent 4 2 38 2 2 2" xfId="41995"/>
    <cellStyle name="Percent 4 2 38 2 3" xfId="41996"/>
    <cellStyle name="Percent 4 2 38 3" xfId="41997"/>
    <cellStyle name="Percent 4 2 38 3 2" xfId="41998"/>
    <cellStyle name="Percent 4 2 38 4" xfId="41999"/>
    <cellStyle name="Percent 4 2 38 5" xfId="42000"/>
    <cellStyle name="Percent 4 2 38 6" xfId="42001"/>
    <cellStyle name="Percent 4 2 38 7" xfId="42002"/>
    <cellStyle name="Percent 4 2 39" xfId="42003"/>
    <cellStyle name="Percent 4 2 39 2" xfId="42004"/>
    <cellStyle name="Percent 4 2 39 2 2" xfId="42005"/>
    <cellStyle name="Percent 4 2 39 2 2 2" xfId="42006"/>
    <cellStyle name="Percent 4 2 39 2 3" xfId="42007"/>
    <cellStyle name="Percent 4 2 39 3" xfId="42008"/>
    <cellStyle name="Percent 4 2 39 3 2" xfId="42009"/>
    <cellStyle name="Percent 4 2 39 4" xfId="42010"/>
    <cellStyle name="Percent 4 2 39 5" xfId="42011"/>
    <cellStyle name="Percent 4 2 39 6" xfId="42012"/>
    <cellStyle name="Percent 4 2 39 7" xfId="42013"/>
    <cellStyle name="Percent 4 2 4" xfId="42014"/>
    <cellStyle name="Percent 4 2 4 10" xfId="42015"/>
    <cellStyle name="Percent 4 2 4 11" xfId="42016"/>
    <cellStyle name="Percent 4 2 4 12" xfId="42017"/>
    <cellStyle name="Percent 4 2 4 13" xfId="42018"/>
    <cellStyle name="Percent 4 2 4 13 2" xfId="42019"/>
    <cellStyle name="Percent 4 2 4 14" xfId="42020"/>
    <cellStyle name="Percent 4 2 4 2" xfId="42021"/>
    <cellStyle name="Percent 4 2 4 2 2" xfId="42022"/>
    <cellStyle name="Percent 4 2 4 2 3" xfId="42023"/>
    <cellStyle name="Percent 4 2 4 2 3 2" xfId="42024"/>
    <cellStyle name="Percent 4 2 4 2 3 2 2" xfId="42025"/>
    <cellStyle name="Percent 4 2 4 2 3 3" xfId="42026"/>
    <cellStyle name="Percent 4 2 4 2 4" xfId="42027"/>
    <cellStyle name="Percent 4 2 4 2 4 2" xfId="42028"/>
    <cellStyle name="Percent 4 2 4 2 5" xfId="42029"/>
    <cellStyle name="Percent 4 2 4 2 6" xfId="42030"/>
    <cellStyle name="Percent 4 2 4 2 7" xfId="42031"/>
    <cellStyle name="Percent 4 2 4 2 8" xfId="42032"/>
    <cellStyle name="Percent 4 2 4 3" xfId="42033"/>
    <cellStyle name="Percent 4 2 4 4" xfId="42034"/>
    <cellStyle name="Percent 4 2 4 5" xfId="42035"/>
    <cellStyle name="Percent 4 2 4 6" xfId="42036"/>
    <cellStyle name="Percent 4 2 4 7" xfId="42037"/>
    <cellStyle name="Percent 4 2 4 8" xfId="42038"/>
    <cellStyle name="Percent 4 2 4 9" xfId="42039"/>
    <cellStyle name="Percent 4 2 40" xfId="42040"/>
    <cellStyle name="Percent 4 2 40 2" xfId="42041"/>
    <cellStyle name="Percent 4 2 40 2 2" xfId="42042"/>
    <cellStyle name="Percent 4 2 40 2 2 2" xfId="42043"/>
    <cellStyle name="Percent 4 2 40 2 3" xfId="42044"/>
    <cellStyle name="Percent 4 2 40 3" xfId="42045"/>
    <cellStyle name="Percent 4 2 40 3 2" xfId="42046"/>
    <cellStyle name="Percent 4 2 40 4" xfId="42047"/>
    <cellStyle name="Percent 4 2 40 5" xfId="42048"/>
    <cellStyle name="Percent 4 2 40 6" xfId="42049"/>
    <cellStyle name="Percent 4 2 40 7" xfId="42050"/>
    <cellStyle name="Percent 4 2 41" xfId="42051"/>
    <cellStyle name="Percent 4 2 41 2" xfId="42052"/>
    <cellStyle name="Percent 4 2 41 2 2" xfId="42053"/>
    <cellStyle name="Percent 4 2 41 2 2 2" xfId="42054"/>
    <cellStyle name="Percent 4 2 41 2 3" xfId="42055"/>
    <cellStyle name="Percent 4 2 41 3" xfId="42056"/>
    <cellStyle name="Percent 4 2 41 3 2" xfId="42057"/>
    <cellStyle name="Percent 4 2 41 4" xfId="42058"/>
    <cellStyle name="Percent 4 2 41 5" xfId="42059"/>
    <cellStyle name="Percent 4 2 41 6" xfId="42060"/>
    <cellStyle name="Percent 4 2 41 7" xfId="42061"/>
    <cellStyle name="Percent 4 2 42" xfId="42062"/>
    <cellStyle name="Percent 4 2 42 2" xfId="42063"/>
    <cellStyle name="Percent 4 2 42 2 2" xfId="42064"/>
    <cellStyle name="Percent 4 2 42 2 2 2" xfId="42065"/>
    <cellStyle name="Percent 4 2 42 2 3" xfId="42066"/>
    <cellStyle name="Percent 4 2 42 3" xfId="42067"/>
    <cellStyle name="Percent 4 2 42 3 2" xfId="42068"/>
    <cellStyle name="Percent 4 2 42 4" xfId="42069"/>
    <cellStyle name="Percent 4 2 42 5" xfId="42070"/>
    <cellStyle name="Percent 4 2 42 6" xfId="42071"/>
    <cellStyle name="Percent 4 2 42 7" xfId="42072"/>
    <cellStyle name="Percent 4 2 43" xfId="42073"/>
    <cellStyle name="Percent 4 2 43 2" xfId="42074"/>
    <cellStyle name="Percent 4 2 43 2 2" xfId="42075"/>
    <cellStyle name="Percent 4 2 43 2 2 2" xfId="42076"/>
    <cellStyle name="Percent 4 2 43 2 3" xfId="42077"/>
    <cellStyle name="Percent 4 2 43 3" xfId="42078"/>
    <cellStyle name="Percent 4 2 43 3 2" xfId="42079"/>
    <cellStyle name="Percent 4 2 43 4" xfId="42080"/>
    <cellStyle name="Percent 4 2 43 5" xfId="42081"/>
    <cellStyle name="Percent 4 2 43 6" xfId="42082"/>
    <cellStyle name="Percent 4 2 43 7" xfId="42083"/>
    <cellStyle name="Percent 4 2 44" xfId="42084"/>
    <cellStyle name="Percent 4 2 44 2" xfId="42085"/>
    <cellStyle name="Percent 4 2 44 2 2" xfId="42086"/>
    <cellStyle name="Percent 4 2 44 2 2 2" xfId="42087"/>
    <cellStyle name="Percent 4 2 44 2 3" xfId="42088"/>
    <cellStyle name="Percent 4 2 44 3" xfId="42089"/>
    <cellStyle name="Percent 4 2 44 3 2" xfId="42090"/>
    <cellStyle name="Percent 4 2 44 4" xfId="42091"/>
    <cellStyle name="Percent 4 2 44 5" xfId="42092"/>
    <cellStyle name="Percent 4 2 44 6" xfId="42093"/>
    <cellStyle name="Percent 4 2 44 7" xfId="42094"/>
    <cellStyle name="Percent 4 2 45" xfId="42095"/>
    <cellStyle name="Percent 4 2 45 2" xfId="42096"/>
    <cellStyle name="Percent 4 2 45 2 2" xfId="42097"/>
    <cellStyle name="Percent 4 2 45 2 2 2" xfId="42098"/>
    <cellStyle name="Percent 4 2 45 2 3" xfId="42099"/>
    <cellStyle name="Percent 4 2 45 3" xfId="42100"/>
    <cellStyle name="Percent 4 2 45 3 2" xfId="42101"/>
    <cellStyle name="Percent 4 2 45 4" xfId="42102"/>
    <cellStyle name="Percent 4 2 45 5" xfId="42103"/>
    <cellStyle name="Percent 4 2 45 6" xfId="42104"/>
    <cellStyle name="Percent 4 2 45 7" xfId="42105"/>
    <cellStyle name="Percent 4 2 46" xfId="42106"/>
    <cellStyle name="Percent 4 2 46 2" xfId="42107"/>
    <cellStyle name="Percent 4 2 46 2 2" xfId="42108"/>
    <cellStyle name="Percent 4 2 46 2 2 2" xfId="42109"/>
    <cellStyle name="Percent 4 2 46 2 3" xfId="42110"/>
    <cellStyle name="Percent 4 2 46 3" xfId="42111"/>
    <cellStyle name="Percent 4 2 46 3 2" xfId="42112"/>
    <cellStyle name="Percent 4 2 46 4" xfId="42113"/>
    <cellStyle name="Percent 4 2 46 5" xfId="42114"/>
    <cellStyle name="Percent 4 2 46 6" xfId="42115"/>
    <cellStyle name="Percent 4 2 46 7" xfId="42116"/>
    <cellStyle name="Percent 4 2 47" xfId="42117"/>
    <cellStyle name="Percent 4 2 47 2" xfId="42118"/>
    <cellStyle name="Percent 4 2 47 2 2" xfId="42119"/>
    <cellStyle name="Percent 4 2 47 2 2 2" xfId="42120"/>
    <cellStyle name="Percent 4 2 47 2 3" xfId="42121"/>
    <cellStyle name="Percent 4 2 47 3" xfId="42122"/>
    <cellStyle name="Percent 4 2 47 3 2" xfId="42123"/>
    <cellStyle name="Percent 4 2 47 4" xfId="42124"/>
    <cellStyle name="Percent 4 2 47 5" xfId="42125"/>
    <cellStyle name="Percent 4 2 47 6" xfId="42126"/>
    <cellStyle name="Percent 4 2 47 7" xfId="42127"/>
    <cellStyle name="Percent 4 2 48" xfId="42128"/>
    <cellStyle name="Percent 4 2 48 2" xfId="42129"/>
    <cellStyle name="Percent 4 2 48 2 2" xfId="42130"/>
    <cellStyle name="Percent 4 2 48 2 2 2" xfId="42131"/>
    <cellStyle name="Percent 4 2 48 2 3" xfId="42132"/>
    <cellStyle name="Percent 4 2 48 3" xfId="42133"/>
    <cellStyle name="Percent 4 2 48 3 2" xfId="42134"/>
    <cellStyle name="Percent 4 2 48 4" xfId="42135"/>
    <cellStyle name="Percent 4 2 48 5" xfId="42136"/>
    <cellStyle name="Percent 4 2 48 6" xfId="42137"/>
    <cellStyle name="Percent 4 2 48 7" xfId="42138"/>
    <cellStyle name="Percent 4 2 49" xfId="42139"/>
    <cellStyle name="Percent 4 2 49 2" xfId="42140"/>
    <cellStyle name="Percent 4 2 49 2 2" xfId="42141"/>
    <cellStyle name="Percent 4 2 49 2 2 2" xfId="42142"/>
    <cellStyle name="Percent 4 2 49 2 3" xfId="42143"/>
    <cellStyle name="Percent 4 2 49 3" xfId="42144"/>
    <cellStyle name="Percent 4 2 49 3 2" xfId="42145"/>
    <cellStyle name="Percent 4 2 49 4" xfId="42146"/>
    <cellStyle name="Percent 4 2 49 5" xfId="42147"/>
    <cellStyle name="Percent 4 2 49 6" xfId="42148"/>
    <cellStyle name="Percent 4 2 49 7" xfId="42149"/>
    <cellStyle name="Percent 4 2 5" xfId="42150"/>
    <cellStyle name="Percent 4 2 5 10" xfId="42151"/>
    <cellStyle name="Percent 4 2 5 11" xfId="42152"/>
    <cellStyle name="Percent 4 2 5 12" xfId="42153"/>
    <cellStyle name="Percent 4 2 5 13" xfId="42154"/>
    <cellStyle name="Percent 4 2 5 13 2" xfId="42155"/>
    <cellStyle name="Percent 4 2 5 14" xfId="42156"/>
    <cellStyle name="Percent 4 2 5 2" xfId="42157"/>
    <cellStyle name="Percent 4 2 5 2 2" xfId="42158"/>
    <cellStyle name="Percent 4 2 5 2 3" xfId="42159"/>
    <cellStyle name="Percent 4 2 5 2 3 2" xfId="42160"/>
    <cellStyle name="Percent 4 2 5 2 3 2 2" xfId="42161"/>
    <cellStyle name="Percent 4 2 5 2 3 3" xfId="42162"/>
    <cellStyle name="Percent 4 2 5 2 4" xfId="42163"/>
    <cellStyle name="Percent 4 2 5 2 4 2" xfId="42164"/>
    <cellStyle name="Percent 4 2 5 2 5" xfId="42165"/>
    <cellStyle name="Percent 4 2 5 2 6" xfId="42166"/>
    <cellStyle name="Percent 4 2 5 2 7" xfId="42167"/>
    <cellStyle name="Percent 4 2 5 2 8" xfId="42168"/>
    <cellStyle name="Percent 4 2 5 3" xfId="42169"/>
    <cellStyle name="Percent 4 2 5 4" xfId="42170"/>
    <cellStyle name="Percent 4 2 5 5" xfId="42171"/>
    <cellStyle name="Percent 4 2 5 6" xfId="42172"/>
    <cellStyle name="Percent 4 2 5 7" xfId="42173"/>
    <cellStyle name="Percent 4 2 5 8" xfId="42174"/>
    <cellStyle name="Percent 4 2 5 9" xfId="42175"/>
    <cellStyle name="Percent 4 2 50" xfId="42176"/>
    <cellStyle name="Percent 4 2 50 2" xfId="42177"/>
    <cellStyle name="Percent 4 2 50 2 2" xfId="42178"/>
    <cellStyle name="Percent 4 2 50 2 2 2" xfId="42179"/>
    <cellStyle name="Percent 4 2 50 2 3" xfId="42180"/>
    <cellStyle name="Percent 4 2 50 3" xfId="42181"/>
    <cellStyle name="Percent 4 2 50 3 2" xfId="42182"/>
    <cellStyle name="Percent 4 2 50 4" xfId="42183"/>
    <cellStyle name="Percent 4 2 50 5" xfId="42184"/>
    <cellStyle name="Percent 4 2 50 6" xfId="42185"/>
    <cellStyle name="Percent 4 2 50 7" xfId="42186"/>
    <cellStyle name="Percent 4 2 51" xfId="42187"/>
    <cellStyle name="Percent 4 2 51 2" xfId="42188"/>
    <cellStyle name="Percent 4 2 51 2 2" xfId="42189"/>
    <cellStyle name="Percent 4 2 51 2 2 2" xfId="42190"/>
    <cellStyle name="Percent 4 2 51 2 3" xfId="42191"/>
    <cellStyle name="Percent 4 2 51 3" xfId="42192"/>
    <cellStyle name="Percent 4 2 51 3 2" xfId="42193"/>
    <cellStyle name="Percent 4 2 51 4" xfId="42194"/>
    <cellStyle name="Percent 4 2 51 5" xfId="42195"/>
    <cellStyle name="Percent 4 2 51 6" xfId="42196"/>
    <cellStyle name="Percent 4 2 51 7" xfId="42197"/>
    <cellStyle name="Percent 4 2 52" xfId="42198"/>
    <cellStyle name="Percent 4 2 52 2" xfId="42199"/>
    <cellStyle name="Percent 4 2 52 2 2" xfId="42200"/>
    <cellStyle name="Percent 4 2 52 2 2 2" xfId="42201"/>
    <cellStyle name="Percent 4 2 52 2 3" xfId="42202"/>
    <cellStyle name="Percent 4 2 52 3" xfId="42203"/>
    <cellStyle name="Percent 4 2 52 3 2" xfId="42204"/>
    <cellStyle name="Percent 4 2 52 4" xfId="42205"/>
    <cellStyle name="Percent 4 2 52 5" xfId="42206"/>
    <cellStyle name="Percent 4 2 52 6" xfId="42207"/>
    <cellStyle name="Percent 4 2 52 7" xfId="42208"/>
    <cellStyle name="Percent 4 2 53" xfId="42209"/>
    <cellStyle name="Percent 4 2 53 2" xfId="42210"/>
    <cellStyle name="Percent 4 2 53 2 2" xfId="42211"/>
    <cellStyle name="Percent 4 2 53 2 2 2" xfId="42212"/>
    <cellStyle name="Percent 4 2 53 2 3" xfId="42213"/>
    <cellStyle name="Percent 4 2 53 3" xfId="42214"/>
    <cellStyle name="Percent 4 2 53 3 2" xfId="42215"/>
    <cellStyle name="Percent 4 2 53 4" xfId="42216"/>
    <cellStyle name="Percent 4 2 53 5" xfId="42217"/>
    <cellStyle name="Percent 4 2 53 6" xfId="42218"/>
    <cellStyle name="Percent 4 2 53 7" xfId="42219"/>
    <cellStyle name="Percent 4 2 54" xfId="42220"/>
    <cellStyle name="Percent 4 2 54 2" xfId="42221"/>
    <cellStyle name="Percent 4 2 54 2 2" xfId="42222"/>
    <cellStyle name="Percent 4 2 54 2 2 2" xfId="42223"/>
    <cellStyle name="Percent 4 2 54 2 3" xfId="42224"/>
    <cellStyle name="Percent 4 2 54 3" xfId="42225"/>
    <cellStyle name="Percent 4 2 54 3 2" xfId="42226"/>
    <cellStyle name="Percent 4 2 54 4" xfId="42227"/>
    <cellStyle name="Percent 4 2 54 5" xfId="42228"/>
    <cellStyle name="Percent 4 2 54 6" xfId="42229"/>
    <cellStyle name="Percent 4 2 54 7" xfId="42230"/>
    <cellStyle name="Percent 4 2 55" xfId="42231"/>
    <cellStyle name="Percent 4 2 55 2" xfId="42232"/>
    <cellStyle name="Percent 4 2 55 2 2" xfId="42233"/>
    <cellStyle name="Percent 4 2 55 2 2 2" xfId="42234"/>
    <cellStyle name="Percent 4 2 55 2 3" xfId="42235"/>
    <cellStyle name="Percent 4 2 55 3" xfId="42236"/>
    <cellStyle name="Percent 4 2 55 3 2" xfId="42237"/>
    <cellStyle name="Percent 4 2 55 4" xfId="42238"/>
    <cellStyle name="Percent 4 2 55 5" xfId="42239"/>
    <cellStyle name="Percent 4 2 55 6" xfId="42240"/>
    <cellStyle name="Percent 4 2 55 7" xfId="42241"/>
    <cellStyle name="Percent 4 2 56" xfId="42242"/>
    <cellStyle name="Percent 4 2 56 2" xfId="42243"/>
    <cellStyle name="Percent 4 2 56 2 2" xfId="42244"/>
    <cellStyle name="Percent 4 2 56 2 2 2" xfId="42245"/>
    <cellStyle name="Percent 4 2 56 2 3" xfId="42246"/>
    <cellStyle name="Percent 4 2 56 3" xfId="42247"/>
    <cellStyle name="Percent 4 2 56 3 2" xfId="42248"/>
    <cellStyle name="Percent 4 2 56 4" xfId="42249"/>
    <cellStyle name="Percent 4 2 56 5" xfId="42250"/>
    <cellStyle name="Percent 4 2 56 6" xfId="42251"/>
    <cellStyle name="Percent 4 2 56 7" xfId="42252"/>
    <cellStyle name="Percent 4 2 57" xfId="42253"/>
    <cellStyle name="Percent 4 2 57 2" xfId="42254"/>
    <cellStyle name="Percent 4 2 57 2 2" xfId="42255"/>
    <cellStyle name="Percent 4 2 57 2 2 2" xfId="42256"/>
    <cellStyle name="Percent 4 2 57 2 3" xfId="42257"/>
    <cellStyle name="Percent 4 2 57 3" xfId="42258"/>
    <cellStyle name="Percent 4 2 57 3 2" xfId="42259"/>
    <cellStyle name="Percent 4 2 57 4" xfId="42260"/>
    <cellStyle name="Percent 4 2 57 5" xfId="42261"/>
    <cellStyle name="Percent 4 2 57 6" xfId="42262"/>
    <cellStyle name="Percent 4 2 57 7" xfId="42263"/>
    <cellStyle name="Percent 4 2 58" xfId="42264"/>
    <cellStyle name="Percent 4 2 58 2" xfId="42265"/>
    <cellStyle name="Percent 4 2 58 2 2" xfId="42266"/>
    <cellStyle name="Percent 4 2 58 2 2 2" xfId="42267"/>
    <cellStyle name="Percent 4 2 58 2 3" xfId="42268"/>
    <cellStyle name="Percent 4 2 58 3" xfId="42269"/>
    <cellStyle name="Percent 4 2 58 3 2" xfId="42270"/>
    <cellStyle name="Percent 4 2 58 4" xfId="42271"/>
    <cellStyle name="Percent 4 2 58 5" xfId="42272"/>
    <cellStyle name="Percent 4 2 58 6" xfId="42273"/>
    <cellStyle name="Percent 4 2 58 7" xfId="42274"/>
    <cellStyle name="Percent 4 2 59" xfId="42275"/>
    <cellStyle name="Percent 4 2 59 2" xfId="42276"/>
    <cellStyle name="Percent 4 2 59 2 2" xfId="42277"/>
    <cellStyle name="Percent 4 2 59 2 2 2" xfId="42278"/>
    <cellStyle name="Percent 4 2 59 2 3" xfId="42279"/>
    <cellStyle name="Percent 4 2 59 3" xfId="42280"/>
    <cellStyle name="Percent 4 2 59 3 2" xfId="42281"/>
    <cellStyle name="Percent 4 2 59 4" xfId="42282"/>
    <cellStyle name="Percent 4 2 59 5" xfId="42283"/>
    <cellStyle name="Percent 4 2 59 6" xfId="42284"/>
    <cellStyle name="Percent 4 2 59 7" xfId="42285"/>
    <cellStyle name="Percent 4 2 6" xfId="42286"/>
    <cellStyle name="Percent 4 2 6 10" xfId="42287"/>
    <cellStyle name="Percent 4 2 6 10 2" xfId="42288"/>
    <cellStyle name="Percent 4 2 6 10 2 2" xfId="42289"/>
    <cellStyle name="Percent 4 2 6 10 2 2 2" xfId="42290"/>
    <cellStyle name="Percent 4 2 6 10 2 3" xfId="42291"/>
    <cellStyle name="Percent 4 2 6 10 3" xfId="42292"/>
    <cellStyle name="Percent 4 2 6 10 3 2" xfId="42293"/>
    <cellStyle name="Percent 4 2 6 10 4" xfId="42294"/>
    <cellStyle name="Percent 4 2 6 10 5" xfId="42295"/>
    <cellStyle name="Percent 4 2 6 10 6" xfId="42296"/>
    <cellStyle name="Percent 4 2 6 10 7" xfId="42297"/>
    <cellStyle name="Percent 4 2 6 11" xfId="42298"/>
    <cellStyle name="Percent 4 2 6 11 2" xfId="42299"/>
    <cellStyle name="Percent 4 2 6 11 2 2" xfId="42300"/>
    <cellStyle name="Percent 4 2 6 11 2 2 2" xfId="42301"/>
    <cellStyle name="Percent 4 2 6 11 2 3" xfId="42302"/>
    <cellStyle name="Percent 4 2 6 11 3" xfId="42303"/>
    <cellStyle name="Percent 4 2 6 11 3 2" xfId="42304"/>
    <cellStyle name="Percent 4 2 6 11 4" xfId="42305"/>
    <cellStyle name="Percent 4 2 6 11 5" xfId="42306"/>
    <cellStyle name="Percent 4 2 6 11 6" xfId="42307"/>
    <cellStyle name="Percent 4 2 6 11 7" xfId="42308"/>
    <cellStyle name="Percent 4 2 6 12" xfId="42309"/>
    <cellStyle name="Percent 4 2 6 12 2" xfId="42310"/>
    <cellStyle name="Percent 4 2 6 12 2 2" xfId="42311"/>
    <cellStyle name="Percent 4 2 6 12 2 2 2" xfId="42312"/>
    <cellStyle name="Percent 4 2 6 12 2 3" xfId="42313"/>
    <cellStyle name="Percent 4 2 6 12 3" xfId="42314"/>
    <cellStyle name="Percent 4 2 6 12 3 2" xfId="42315"/>
    <cellStyle name="Percent 4 2 6 12 4" xfId="42316"/>
    <cellStyle name="Percent 4 2 6 12 5" xfId="42317"/>
    <cellStyle name="Percent 4 2 6 12 6" xfId="42318"/>
    <cellStyle name="Percent 4 2 6 12 7" xfId="42319"/>
    <cellStyle name="Percent 4 2 6 13" xfId="42320"/>
    <cellStyle name="Percent 4 2 6 13 2" xfId="42321"/>
    <cellStyle name="Percent 4 2 6 13 2 2" xfId="42322"/>
    <cellStyle name="Percent 4 2 6 13 3" xfId="42323"/>
    <cellStyle name="Percent 4 2 6 14" xfId="42324"/>
    <cellStyle name="Percent 4 2 6 14 2" xfId="42325"/>
    <cellStyle name="Percent 4 2 6 15" xfId="42326"/>
    <cellStyle name="Percent 4 2 6 16" xfId="42327"/>
    <cellStyle name="Percent 4 2 6 17" xfId="42328"/>
    <cellStyle name="Percent 4 2 6 18" xfId="42329"/>
    <cellStyle name="Percent 4 2 6 2" xfId="42330"/>
    <cellStyle name="Percent 4 2 6 2 2" xfId="42331"/>
    <cellStyle name="Percent 4 2 6 2 2 2" xfId="42332"/>
    <cellStyle name="Percent 4 2 6 2 2 2 2" xfId="42333"/>
    <cellStyle name="Percent 4 2 6 2 2 3" xfId="42334"/>
    <cellStyle name="Percent 4 2 6 2 3" xfId="42335"/>
    <cellStyle name="Percent 4 2 6 2 3 2" xfId="42336"/>
    <cellStyle name="Percent 4 2 6 2 4" xfId="42337"/>
    <cellStyle name="Percent 4 2 6 2 5" xfId="42338"/>
    <cellStyle name="Percent 4 2 6 2 6" xfId="42339"/>
    <cellStyle name="Percent 4 2 6 2 7" xfId="42340"/>
    <cellStyle name="Percent 4 2 6 3" xfId="42341"/>
    <cellStyle name="Percent 4 2 6 3 2" xfId="42342"/>
    <cellStyle name="Percent 4 2 6 3 2 2" xfId="42343"/>
    <cellStyle name="Percent 4 2 6 3 2 2 2" xfId="42344"/>
    <cellStyle name="Percent 4 2 6 3 2 3" xfId="42345"/>
    <cellStyle name="Percent 4 2 6 3 3" xfId="42346"/>
    <cellStyle name="Percent 4 2 6 3 3 2" xfId="42347"/>
    <cellStyle name="Percent 4 2 6 3 4" xfId="42348"/>
    <cellStyle name="Percent 4 2 6 3 5" xfId="42349"/>
    <cellStyle name="Percent 4 2 6 3 6" xfId="42350"/>
    <cellStyle name="Percent 4 2 6 3 7" xfId="42351"/>
    <cellStyle name="Percent 4 2 6 4" xfId="42352"/>
    <cellStyle name="Percent 4 2 6 4 2" xfId="42353"/>
    <cellStyle name="Percent 4 2 6 4 2 2" xfId="42354"/>
    <cellStyle name="Percent 4 2 6 4 2 2 2" xfId="42355"/>
    <cellStyle name="Percent 4 2 6 4 2 3" xfId="42356"/>
    <cellStyle name="Percent 4 2 6 4 3" xfId="42357"/>
    <cellStyle name="Percent 4 2 6 4 3 2" xfId="42358"/>
    <cellStyle name="Percent 4 2 6 4 4" xfId="42359"/>
    <cellStyle name="Percent 4 2 6 4 5" xfId="42360"/>
    <cellStyle name="Percent 4 2 6 4 6" xfId="42361"/>
    <cellStyle name="Percent 4 2 6 4 7" xfId="42362"/>
    <cellStyle name="Percent 4 2 6 5" xfId="42363"/>
    <cellStyle name="Percent 4 2 6 5 2" xfId="42364"/>
    <cellStyle name="Percent 4 2 6 5 2 2" xfId="42365"/>
    <cellStyle name="Percent 4 2 6 5 2 2 2" xfId="42366"/>
    <cellStyle name="Percent 4 2 6 5 2 3" xfId="42367"/>
    <cellStyle name="Percent 4 2 6 5 3" xfId="42368"/>
    <cellStyle name="Percent 4 2 6 5 3 2" xfId="42369"/>
    <cellStyle name="Percent 4 2 6 5 4" xfId="42370"/>
    <cellStyle name="Percent 4 2 6 5 5" xfId="42371"/>
    <cellStyle name="Percent 4 2 6 5 6" xfId="42372"/>
    <cellStyle name="Percent 4 2 6 5 7" xfId="42373"/>
    <cellStyle name="Percent 4 2 6 6" xfId="42374"/>
    <cellStyle name="Percent 4 2 6 6 2" xfId="42375"/>
    <cellStyle name="Percent 4 2 6 6 2 2" xfId="42376"/>
    <cellStyle name="Percent 4 2 6 6 2 2 2" xfId="42377"/>
    <cellStyle name="Percent 4 2 6 6 2 3" xfId="42378"/>
    <cellStyle name="Percent 4 2 6 6 3" xfId="42379"/>
    <cellStyle name="Percent 4 2 6 6 3 2" xfId="42380"/>
    <cellStyle name="Percent 4 2 6 6 4" xfId="42381"/>
    <cellStyle name="Percent 4 2 6 6 5" xfId="42382"/>
    <cellStyle name="Percent 4 2 6 6 6" xfId="42383"/>
    <cellStyle name="Percent 4 2 6 6 7" xfId="42384"/>
    <cellStyle name="Percent 4 2 6 7" xfId="42385"/>
    <cellStyle name="Percent 4 2 6 7 2" xfId="42386"/>
    <cellStyle name="Percent 4 2 6 7 2 2" xfId="42387"/>
    <cellStyle name="Percent 4 2 6 7 2 2 2" xfId="42388"/>
    <cellStyle name="Percent 4 2 6 7 2 3" xfId="42389"/>
    <cellStyle name="Percent 4 2 6 7 3" xfId="42390"/>
    <cellStyle name="Percent 4 2 6 7 3 2" xfId="42391"/>
    <cellStyle name="Percent 4 2 6 7 4" xfId="42392"/>
    <cellStyle name="Percent 4 2 6 7 5" xfId="42393"/>
    <cellStyle name="Percent 4 2 6 7 6" xfId="42394"/>
    <cellStyle name="Percent 4 2 6 7 7" xfId="42395"/>
    <cellStyle name="Percent 4 2 6 8" xfId="42396"/>
    <cellStyle name="Percent 4 2 6 8 2" xfId="42397"/>
    <cellStyle name="Percent 4 2 6 8 2 2" xfId="42398"/>
    <cellStyle name="Percent 4 2 6 8 2 2 2" xfId="42399"/>
    <cellStyle name="Percent 4 2 6 8 2 3" xfId="42400"/>
    <cellStyle name="Percent 4 2 6 8 3" xfId="42401"/>
    <cellStyle name="Percent 4 2 6 8 3 2" xfId="42402"/>
    <cellStyle name="Percent 4 2 6 8 4" xfId="42403"/>
    <cellStyle name="Percent 4 2 6 8 5" xfId="42404"/>
    <cellStyle name="Percent 4 2 6 8 6" xfId="42405"/>
    <cellStyle name="Percent 4 2 6 8 7" xfId="42406"/>
    <cellStyle name="Percent 4 2 6 9" xfId="42407"/>
    <cellStyle name="Percent 4 2 6 9 2" xfId="42408"/>
    <cellStyle name="Percent 4 2 6 9 2 2" xfId="42409"/>
    <cellStyle name="Percent 4 2 6 9 2 2 2" xfId="42410"/>
    <cellStyle name="Percent 4 2 6 9 2 3" xfId="42411"/>
    <cellStyle name="Percent 4 2 6 9 3" xfId="42412"/>
    <cellStyle name="Percent 4 2 6 9 3 2" xfId="42413"/>
    <cellStyle name="Percent 4 2 6 9 4" xfId="42414"/>
    <cellStyle name="Percent 4 2 6 9 5" xfId="42415"/>
    <cellStyle name="Percent 4 2 6 9 6" xfId="42416"/>
    <cellStyle name="Percent 4 2 6 9 7" xfId="42417"/>
    <cellStyle name="Percent 4 2 60" xfId="42418"/>
    <cellStyle name="Percent 4 2 60 2" xfId="42419"/>
    <cellStyle name="Percent 4 2 60 2 2" xfId="42420"/>
    <cellStyle name="Percent 4 2 60 2 2 2" xfId="42421"/>
    <cellStyle name="Percent 4 2 60 2 3" xfId="42422"/>
    <cellStyle name="Percent 4 2 60 3" xfId="42423"/>
    <cellStyle name="Percent 4 2 60 3 2" xfId="42424"/>
    <cellStyle name="Percent 4 2 60 4" xfId="42425"/>
    <cellStyle name="Percent 4 2 60 5" xfId="42426"/>
    <cellStyle name="Percent 4 2 60 6" xfId="42427"/>
    <cellStyle name="Percent 4 2 60 7" xfId="42428"/>
    <cellStyle name="Percent 4 2 61" xfId="42429"/>
    <cellStyle name="Percent 4 2 61 2" xfId="42430"/>
    <cellStyle name="Percent 4 2 61 2 2" xfId="42431"/>
    <cellStyle name="Percent 4 2 61 2 2 2" xfId="42432"/>
    <cellStyle name="Percent 4 2 61 2 3" xfId="42433"/>
    <cellStyle name="Percent 4 2 61 3" xfId="42434"/>
    <cellStyle name="Percent 4 2 61 3 2" xfId="42435"/>
    <cellStyle name="Percent 4 2 61 4" xfId="42436"/>
    <cellStyle name="Percent 4 2 61 5" xfId="42437"/>
    <cellStyle name="Percent 4 2 61 6" xfId="42438"/>
    <cellStyle name="Percent 4 2 61 7" xfId="42439"/>
    <cellStyle name="Percent 4 2 62" xfId="42440"/>
    <cellStyle name="Percent 4 2 62 2" xfId="42441"/>
    <cellStyle name="Percent 4 2 62 2 2" xfId="42442"/>
    <cellStyle name="Percent 4 2 62 2 2 2" xfId="42443"/>
    <cellStyle name="Percent 4 2 62 2 3" xfId="42444"/>
    <cellStyle name="Percent 4 2 62 3" xfId="42445"/>
    <cellStyle name="Percent 4 2 62 3 2" xfId="42446"/>
    <cellStyle name="Percent 4 2 62 4" xfId="42447"/>
    <cellStyle name="Percent 4 2 62 5" xfId="42448"/>
    <cellStyle name="Percent 4 2 62 6" xfId="42449"/>
    <cellStyle name="Percent 4 2 62 7" xfId="42450"/>
    <cellStyle name="Percent 4 2 63" xfId="42451"/>
    <cellStyle name="Percent 4 2 63 2" xfId="42452"/>
    <cellStyle name="Percent 4 2 63 2 2" xfId="42453"/>
    <cellStyle name="Percent 4 2 63 2 2 2" xfId="42454"/>
    <cellStyle name="Percent 4 2 63 2 3" xfId="42455"/>
    <cellStyle name="Percent 4 2 63 3" xfId="42456"/>
    <cellStyle name="Percent 4 2 63 3 2" xfId="42457"/>
    <cellStyle name="Percent 4 2 63 4" xfId="42458"/>
    <cellStyle name="Percent 4 2 63 5" xfId="42459"/>
    <cellStyle name="Percent 4 2 63 6" xfId="42460"/>
    <cellStyle name="Percent 4 2 63 7" xfId="42461"/>
    <cellStyle name="Percent 4 2 64" xfId="42462"/>
    <cellStyle name="Percent 4 2 64 2" xfId="42463"/>
    <cellStyle name="Percent 4 2 64 2 2" xfId="42464"/>
    <cellStyle name="Percent 4 2 64 2 2 2" xfId="42465"/>
    <cellStyle name="Percent 4 2 64 2 3" xfId="42466"/>
    <cellStyle name="Percent 4 2 64 3" xfId="42467"/>
    <cellStyle name="Percent 4 2 64 3 2" xfId="42468"/>
    <cellStyle name="Percent 4 2 64 4" xfId="42469"/>
    <cellStyle name="Percent 4 2 64 5" xfId="42470"/>
    <cellStyle name="Percent 4 2 64 6" xfId="42471"/>
    <cellStyle name="Percent 4 2 64 7" xfId="42472"/>
    <cellStyle name="Percent 4 2 65" xfId="42473"/>
    <cellStyle name="Percent 4 2 65 2" xfId="42474"/>
    <cellStyle name="Percent 4 2 65 2 2" xfId="42475"/>
    <cellStyle name="Percent 4 2 65 2 2 2" xfId="42476"/>
    <cellStyle name="Percent 4 2 65 2 3" xfId="42477"/>
    <cellStyle name="Percent 4 2 65 3" xfId="42478"/>
    <cellStyle name="Percent 4 2 65 3 2" xfId="42479"/>
    <cellStyle name="Percent 4 2 65 4" xfId="42480"/>
    <cellStyle name="Percent 4 2 65 5" xfId="42481"/>
    <cellStyle name="Percent 4 2 65 6" xfId="42482"/>
    <cellStyle name="Percent 4 2 65 7" xfId="42483"/>
    <cellStyle name="Percent 4 2 66" xfId="42484"/>
    <cellStyle name="Percent 4 2 66 2" xfId="42485"/>
    <cellStyle name="Percent 4 2 66 2 2" xfId="42486"/>
    <cellStyle name="Percent 4 2 66 2 2 2" xfId="42487"/>
    <cellStyle name="Percent 4 2 66 2 3" xfId="42488"/>
    <cellStyle name="Percent 4 2 66 3" xfId="42489"/>
    <cellStyle name="Percent 4 2 66 3 2" xfId="42490"/>
    <cellStyle name="Percent 4 2 66 4" xfId="42491"/>
    <cellStyle name="Percent 4 2 66 5" xfId="42492"/>
    <cellStyle name="Percent 4 2 66 6" xfId="42493"/>
    <cellStyle name="Percent 4 2 66 7" xfId="42494"/>
    <cellStyle name="Percent 4 2 67" xfId="42495"/>
    <cellStyle name="Percent 4 2 67 2" xfId="42496"/>
    <cellStyle name="Percent 4 2 67 2 2" xfId="42497"/>
    <cellStyle name="Percent 4 2 67 2 2 2" xfId="42498"/>
    <cellStyle name="Percent 4 2 67 2 3" xfId="42499"/>
    <cellStyle name="Percent 4 2 67 3" xfId="42500"/>
    <cellStyle name="Percent 4 2 67 3 2" xfId="42501"/>
    <cellStyle name="Percent 4 2 67 4" xfId="42502"/>
    <cellStyle name="Percent 4 2 67 5" xfId="42503"/>
    <cellStyle name="Percent 4 2 67 6" xfId="42504"/>
    <cellStyle name="Percent 4 2 67 7" xfId="42505"/>
    <cellStyle name="Percent 4 2 68" xfId="42506"/>
    <cellStyle name="Percent 4 2 68 2" xfId="42507"/>
    <cellStyle name="Percent 4 2 68 2 2" xfId="42508"/>
    <cellStyle name="Percent 4 2 68 2 2 2" xfId="42509"/>
    <cellStyle name="Percent 4 2 68 2 3" xfId="42510"/>
    <cellStyle name="Percent 4 2 68 3" xfId="42511"/>
    <cellStyle name="Percent 4 2 68 3 2" xfId="42512"/>
    <cellStyle name="Percent 4 2 68 4" xfId="42513"/>
    <cellStyle name="Percent 4 2 68 5" xfId="42514"/>
    <cellStyle name="Percent 4 2 68 6" xfId="42515"/>
    <cellStyle name="Percent 4 2 68 7" xfId="42516"/>
    <cellStyle name="Percent 4 2 69" xfId="42517"/>
    <cellStyle name="Percent 4 2 69 2" xfId="42518"/>
    <cellStyle name="Percent 4 2 69 2 2" xfId="42519"/>
    <cellStyle name="Percent 4 2 69 2 2 2" xfId="42520"/>
    <cellStyle name="Percent 4 2 69 2 3" xfId="42521"/>
    <cellStyle name="Percent 4 2 69 3" xfId="42522"/>
    <cellStyle name="Percent 4 2 69 3 2" xfId="42523"/>
    <cellStyle name="Percent 4 2 69 4" xfId="42524"/>
    <cellStyle name="Percent 4 2 69 5" xfId="42525"/>
    <cellStyle name="Percent 4 2 69 6" xfId="42526"/>
    <cellStyle name="Percent 4 2 69 7" xfId="42527"/>
    <cellStyle name="Percent 4 2 7" xfId="42528"/>
    <cellStyle name="Percent 4 2 7 10" xfId="42529"/>
    <cellStyle name="Percent 4 2 7 11" xfId="42530"/>
    <cellStyle name="Percent 4 2 7 12" xfId="42531"/>
    <cellStyle name="Percent 4 2 7 13" xfId="42532"/>
    <cellStyle name="Percent 4 2 7 2" xfId="42533"/>
    <cellStyle name="Percent 4 2 7 2 2" xfId="42534"/>
    <cellStyle name="Percent 4 2 7 2 2 2" xfId="42535"/>
    <cellStyle name="Percent 4 2 7 2 2 3" xfId="42536"/>
    <cellStyle name="Percent 4 2 7 2 3" xfId="42537"/>
    <cellStyle name="Percent 4 2 7 2 3 2" xfId="42538"/>
    <cellStyle name="Percent 4 2 7 2 3 2 2" xfId="42539"/>
    <cellStyle name="Percent 4 2 7 2 3 3" xfId="42540"/>
    <cellStyle name="Percent 4 2 7 2 4" xfId="42541"/>
    <cellStyle name="Percent 4 2 7 2 4 2" xfId="42542"/>
    <cellStyle name="Percent 4 2 7 2 5" xfId="42543"/>
    <cellStyle name="Percent 4 2 7 2 6" xfId="42544"/>
    <cellStyle name="Percent 4 2 7 2 7" xfId="42545"/>
    <cellStyle name="Percent 4 2 7 2 8" xfId="42546"/>
    <cellStyle name="Percent 4 2 7 3" xfId="42547"/>
    <cellStyle name="Percent 4 2 7 4" xfId="42548"/>
    <cellStyle name="Percent 4 2 7 5" xfId="42549"/>
    <cellStyle name="Percent 4 2 7 6" xfId="42550"/>
    <cellStyle name="Percent 4 2 7 7" xfId="42551"/>
    <cellStyle name="Percent 4 2 7 8" xfId="42552"/>
    <cellStyle name="Percent 4 2 7 9" xfId="42553"/>
    <cellStyle name="Percent 4 2 70" xfId="42554"/>
    <cellStyle name="Percent 4 2 70 2" xfId="42555"/>
    <cellStyle name="Percent 4 2 70 2 2" xfId="42556"/>
    <cellStyle name="Percent 4 2 70 2 2 2" xfId="42557"/>
    <cellStyle name="Percent 4 2 70 2 3" xfId="42558"/>
    <cellStyle name="Percent 4 2 70 3" xfId="42559"/>
    <cellStyle name="Percent 4 2 70 3 2" xfId="42560"/>
    <cellStyle name="Percent 4 2 70 4" xfId="42561"/>
    <cellStyle name="Percent 4 2 70 5" xfId="42562"/>
    <cellStyle name="Percent 4 2 70 6" xfId="42563"/>
    <cellStyle name="Percent 4 2 70 7" xfId="42564"/>
    <cellStyle name="Percent 4 2 71" xfId="42565"/>
    <cellStyle name="Percent 4 2 71 2" xfId="42566"/>
    <cellStyle name="Percent 4 2 71 2 2" xfId="42567"/>
    <cellStyle name="Percent 4 2 71 2 2 2" xfId="42568"/>
    <cellStyle name="Percent 4 2 71 2 3" xfId="42569"/>
    <cellStyle name="Percent 4 2 71 3" xfId="42570"/>
    <cellStyle name="Percent 4 2 71 3 2" xfId="42571"/>
    <cellStyle name="Percent 4 2 71 4" xfId="42572"/>
    <cellStyle name="Percent 4 2 71 5" xfId="42573"/>
    <cellStyle name="Percent 4 2 71 6" xfId="42574"/>
    <cellStyle name="Percent 4 2 71 7" xfId="42575"/>
    <cellStyle name="Percent 4 2 72" xfId="42576"/>
    <cellStyle name="Percent 4 2 72 2" xfId="42577"/>
    <cellStyle name="Percent 4 2 72 2 2" xfId="42578"/>
    <cellStyle name="Percent 4 2 72 2 2 2" xfId="42579"/>
    <cellStyle name="Percent 4 2 72 2 3" xfId="42580"/>
    <cellStyle name="Percent 4 2 72 3" xfId="42581"/>
    <cellStyle name="Percent 4 2 72 3 2" xfId="42582"/>
    <cellStyle name="Percent 4 2 72 4" xfId="42583"/>
    <cellStyle name="Percent 4 2 72 5" xfId="42584"/>
    <cellStyle name="Percent 4 2 72 6" xfId="42585"/>
    <cellStyle name="Percent 4 2 72 7" xfId="42586"/>
    <cellStyle name="Percent 4 2 73" xfId="42587"/>
    <cellStyle name="Percent 4 2 73 2" xfId="42588"/>
    <cellStyle name="Percent 4 2 73 2 2" xfId="42589"/>
    <cellStyle name="Percent 4 2 73 2 2 2" xfId="42590"/>
    <cellStyle name="Percent 4 2 73 2 3" xfId="42591"/>
    <cellStyle name="Percent 4 2 73 3" xfId="42592"/>
    <cellStyle name="Percent 4 2 73 3 2" xfId="42593"/>
    <cellStyle name="Percent 4 2 73 4" xfId="42594"/>
    <cellStyle name="Percent 4 2 73 5" xfId="42595"/>
    <cellStyle name="Percent 4 2 73 6" xfId="42596"/>
    <cellStyle name="Percent 4 2 73 7" xfId="42597"/>
    <cellStyle name="Percent 4 2 74" xfId="42598"/>
    <cellStyle name="Percent 4 2 74 2" xfId="42599"/>
    <cellStyle name="Percent 4 2 74 2 2" xfId="42600"/>
    <cellStyle name="Percent 4 2 74 2 2 2" xfId="42601"/>
    <cellStyle name="Percent 4 2 74 2 3" xfId="42602"/>
    <cellStyle name="Percent 4 2 74 3" xfId="42603"/>
    <cellStyle name="Percent 4 2 74 3 2" xfId="42604"/>
    <cellStyle name="Percent 4 2 74 4" xfId="42605"/>
    <cellStyle name="Percent 4 2 74 5" xfId="42606"/>
    <cellStyle name="Percent 4 2 74 6" xfId="42607"/>
    <cellStyle name="Percent 4 2 74 7" xfId="42608"/>
    <cellStyle name="Percent 4 2 75" xfId="42609"/>
    <cellStyle name="Percent 4 2 75 2" xfId="42610"/>
    <cellStyle name="Percent 4 2 75 2 2" xfId="42611"/>
    <cellStyle name="Percent 4 2 75 2 2 2" xfId="42612"/>
    <cellStyle name="Percent 4 2 75 2 3" xfId="42613"/>
    <cellStyle name="Percent 4 2 75 3" xfId="42614"/>
    <cellStyle name="Percent 4 2 75 3 2" xfId="42615"/>
    <cellStyle name="Percent 4 2 75 4" xfId="42616"/>
    <cellStyle name="Percent 4 2 75 5" xfId="42617"/>
    <cellStyle name="Percent 4 2 75 6" xfId="42618"/>
    <cellStyle name="Percent 4 2 75 7" xfId="42619"/>
    <cellStyle name="Percent 4 2 76" xfId="42620"/>
    <cellStyle name="Percent 4 2 76 2" xfId="42621"/>
    <cellStyle name="Percent 4 2 76 2 2" xfId="42622"/>
    <cellStyle name="Percent 4 2 76 2 2 2" xfId="42623"/>
    <cellStyle name="Percent 4 2 76 2 3" xfId="42624"/>
    <cellStyle name="Percent 4 2 76 3" xfId="42625"/>
    <cellStyle name="Percent 4 2 76 3 2" xfId="42626"/>
    <cellStyle name="Percent 4 2 76 4" xfId="42627"/>
    <cellStyle name="Percent 4 2 76 5" xfId="42628"/>
    <cellStyle name="Percent 4 2 76 6" xfId="42629"/>
    <cellStyle name="Percent 4 2 76 7" xfId="42630"/>
    <cellStyle name="Percent 4 2 77" xfId="42631"/>
    <cellStyle name="Percent 4 2 77 2" xfId="42632"/>
    <cellStyle name="Percent 4 2 77 2 2" xfId="42633"/>
    <cellStyle name="Percent 4 2 77 2 2 2" xfId="42634"/>
    <cellStyle name="Percent 4 2 77 2 3" xfId="42635"/>
    <cellStyle name="Percent 4 2 77 3" xfId="42636"/>
    <cellStyle name="Percent 4 2 77 3 2" xfId="42637"/>
    <cellStyle name="Percent 4 2 77 4" xfId="42638"/>
    <cellStyle name="Percent 4 2 77 5" xfId="42639"/>
    <cellStyle name="Percent 4 2 77 6" xfId="42640"/>
    <cellStyle name="Percent 4 2 77 7" xfId="42641"/>
    <cellStyle name="Percent 4 2 78" xfId="42642"/>
    <cellStyle name="Percent 4 2 78 2" xfId="42643"/>
    <cellStyle name="Percent 4 2 78 2 2" xfId="42644"/>
    <cellStyle name="Percent 4 2 78 2 2 2" xfId="42645"/>
    <cellStyle name="Percent 4 2 78 2 3" xfId="42646"/>
    <cellStyle name="Percent 4 2 78 3" xfId="42647"/>
    <cellStyle name="Percent 4 2 78 3 2" xfId="42648"/>
    <cellStyle name="Percent 4 2 78 4" xfId="42649"/>
    <cellStyle name="Percent 4 2 78 5" xfId="42650"/>
    <cellStyle name="Percent 4 2 78 6" xfId="42651"/>
    <cellStyle name="Percent 4 2 78 7" xfId="42652"/>
    <cellStyle name="Percent 4 2 79" xfId="42653"/>
    <cellStyle name="Percent 4 2 79 2" xfId="42654"/>
    <cellStyle name="Percent 4 2 79 2 2" xfId="42655"/>
    <cellStyle name="Percent 4 2 79 2 2 2" xfId="42656"/>
    <cellStyle name="Percent 4 2 79 2 3" xfId="42657"/>
    <cellStyle name="Percent 4 2 79 3" xfId="42658"/>
    <cellStyle name="Percent 4 2 79 3 2" xfId="42659"/>
    <cellStyle name="Percent 4 2 79 4" xfId="42660"/>
    <cellStyle name="Percent 4 2 79 5" xfId="42661"/>
    <cellStyle name="Percent 4 2 79 6" xfId="42662"/>
    <cellStyle name="Percent 4 2 79 7" xfId="42663"/>
    <cellStyle name="Percent 4 2 8" xfId="42664"/>
    <cellStyle name="Percent 4 2 8 10" xfId="42665"/>
    <cellStyle name="Percent 4 2 8 10 2" xfId="42666"/>
    <cellStyle name="Percent 4 2 8 10 2 2" xfId="42667"/>
    <cellStyle name="Percent 4 2 8 10 2 2 2" xfId="42668"/>
    <cellStyle name="Percent 4 2 8 10 2 3" xfId="42669"/>
    <cellStyle name="Percent 4 2 8 10 3" xfId="42670"/>
    <cellStyle name="Percent 4 2 8 10 3 2" xfId="42671"/>
    <cellStyle name="Percent 4 2 8 10 4" xfId="42672"/>
    <cellStyle name="Percent 4 2 8 10 5" xfId="42673"/>
    <cellStyle name="Percent 4 2 8 10 6" xfId="42674"/>
    <cellStyle name="Percent 4 2 8 10 7" xfId="42675"/>
    <cellStyle name="Percent 4 2 8 11" xfId="42676"/>
    <cellStyle name="Percent 4 2 8 11 2" xfId="42677"/>
    <cellStyle name="Percent 4 2 8 11 2 2" xfId="42678"/>
    <cellStyle name="Percent 4 2 8 11 2 2 2" xfId="42679"/>
    <cellStyle name="Percent 4 2 8 11 2 3" xfId="42680"/>
    <cellStyle name="Percent 4 2 8 11 3" xfId="42681"/>
    <cellStyle name="Percent 4 2 8 11 3 2" xfId="42682"/>
    <cellStyle name="Percent 4 2 8 11 4" xfId="42683"/>
    <cellStyle name="Percent 4 2 8 11 5" xfId="42684"/>
    <cellStyle name="Percent 4 2 8 11 6" xfId="42685"/>
    <cellStyle name="Percent 4 2 8 11 7" xfId="42686"/>
    <cellStyle name="Percent 4 2 8 12" xfId="42687"/>
    <cellStyle name="Percent 4 2 8 12 2" xfId="42688"/>
    <cellStyle name="Percent 4 2 8 12 2 2" xfId="42689"/>
    <cellStyle name="Percent 4 2 8 12 2 2 2" xfId="42690"/>
    <cellStyle name="Percent 4 2 8 12 2 3" xfId="42691"/>
    <cellStyle name="Percent 4 2 8 12 3" xfId="42692"/>
    <cellStyle name="Percent 4 2 8 12 3 2" xfId="42693"/>
    <cellStyle name="Percent 4 2 8 12 4" xfId="42694"/>
    <cellStyle name="Percent 4 2 8 12 5" xfId="42695"/>
    <cellStyle name="Percent 4 2 8 12 6" xfId="42696"/>
    <cellStyle name="Percent 4 2 8 12 7" xfId="42697"/>
    <cellStyle name="Percent 4 2 8 13" xfId="42698"/>
    <cellStyle name="Percent 4 2 8 13 2" xfId="42699"/>
    <cellStyle name="Percent 4 2 8 13 2 2" xfId="42700"/>
    <cellStyle name="Percent 4 2 8 13 3" xfId="42701"/>
    <cellStyle name="Percent 4 2 8 14" xfId="42702"/>
    <cellStyle name="Percent 4 2 8 14 2" xfId="42703"/>
    <cellStyle name="Percent 4 2 8 15" xfId="42704"/>
    <cellStyle name="Percent 4 2 8 16" xfId="42705"/>
    <cellStyle name="Percent 4 2 8 17" xfId="42706"/>
    <cellStyle name="Percent 4 2 8 18" xfId="42707"/>
    <cellStyle name="Percent 4 2 8 2" xfId="42708"/>
    <cellStyle name="Percent 4 2 8 2 2" xfId="42709"/>
    <cellStyle name="Percent 4 2 8 2 2 2" xfId="42710"/>
    <cellStyle name="Percent 4 2 8 2 2 2 2" xfId="42711"/>
    <cellStyle name="Percent 4 2 8 2 2 3" xfId="42712"/>
    <cellStyle name="Percent 4 2 8 2 3" xfId="42713"/>
    <cellStyle name="Percent 4 2 8 2 3 2" xfId="42714"/>
    <cellStyle name="Percent 4 2 8 2 4" xfId="42715"/>
    <cellStyle name="Percent 4 2 8 2 5" xfId="42716"/>
    <cellStyle name="Percent 4 2 8 2 6" xfId="42717"/>
    <cellStyle name="Percent 4 2 8 2 7" xfId="42718"/>
    <cellStyle name="Percent 4 2 8 3" xfId="42719"/>
    <cellStyle name="Percent 4 2 8 3 2" xfId="42720"/>
    <cellStyle name="Percent 4 2 8 3 2 2" xfId="42721"/>
    <cellStyle name="Percent 4 2 8 3 2 2 2" xfId="42722"/>
    <cellStyle name="Percent 4 2 8 3 2 3" xfId="42723"/>
    <cellStyle name="Percent 4 2 8 3 3" xfId="42724"/>
    <cellStyle name="Percent 4 2 8 3 3 2" xfId="42725"/>
    <cellStyle name="Percent 4 2 8 3 4" xfId="42726"/>
    <cellStyle name="Percent 4 2 8 3 5" xfId="42727"/>
    <cellStyle name="Percent 4 2 8 3 6" xfId="42728"/>
    <cellStyle name="Percent 4 2 8 3 7" xfId="42729"/>
    <cellStyle name="Percent 4 2 8 4" xfId="42730"/>
    <cellStyle name="Percent 4 2 8 4 2" xfId="42731"/>
    <cellStyle name="Percent 4 2 8 4 2 2" xfId="42732"/>
    <cellStyle name="Percent 4 2 8 4 2 2 2" xfId="42733"/>
    <cellStyle name="Percent 4 2 8 4 2 3" xfId="42734"/>
    <cellStyle name="Percent 4 2 8 4 3" xfId="42735"/>
    <cellStyle name="Percent 4 2 8 4 3 2" xfId="42736"/>
    <cellStyle name="Percent 4 2 8 4 4" xfId="42737"/>
    <cellStyle name="Percent 4 2 8 4 5" xfId="42738"/>
    <cellStyle name="Percent 4 2 8 4 6" xfId="42739"/>
    <cellStyle name="Percent 4 2 8 4 7" xfId="42740"/>
    <cellStyle name="Percent 4 2 8 5" xfId="42741"/>
    <cellStyle name="Percent 4 2 8 5 2" xfId="42742"/>
    <cellStyle name="Percent 4 2 8 5 2 2" xfId="42743"/>
    <cellStyle name="Percent 4 2 8 5 2 2 2" xfId="42744"/>
    <cellStyle name="Percent 4 2 8 5 2 3" xfId="42745"/>
    <cellStyle name="Percent 4 2 8 5 3" xfId="42746"/>
    <cellStyle name="Percent 4 2 8 5 3 2" xfId="42747"/>
    <cellStyle name="Percent 4 2 8 5 4" xfId="42748"/>
    <cellStyle name="Percent 4 2 8 5 5" xfId="42749"/>
    <cellStyle name="Percent 4 2 8 5 6" xfId="42750"/>
    <cellStyle name="Percent 4 2 8 5 7" xfId="42751"/>
    <cellStyle name="Percent 4 2 8 6" xfId="42752"/>
    <cellStyle name="Percent 4 2 8 6 2" xfId="42753"/>
    <cellStyle name="Percent 4 2 8 6 2 2" xfId="42754"/>
    <cellStyle name="Percent 4 2 8 6 2 2 2" xfId="42755"/>
    <cellStyle name="Percent 4 2 8 6 2 3" xfId="42756"/>
    <cellStyle name="Percent 4 2 8 6 3" xfId="42757"/>
    <cellStyle name="Percent 4 2 8 6 3 2" xfId="42758"/>
    <cellStyle name="Percent 4 2 8 6 4" xfId="42759"/>
    <cellStyle name="Percent 4 2 8 6 5" xfId="42760"/>
    <cellStyle name="Percent 4 2 8 6 6" xfId="42761"/>
    <cellStyle name="Percent 4 2 8 6 7" xfId="42762"/>
    <cellStyle name="Percent 4 2 8 7" xfId="42763"/>
    <cellStyle name="Percent 4 2 8 7 2" xfId="42764"/>
    <cellStyle name="Percent 4 2 8 7 2 2" xfId="42765"/>
    <cellStyle name="Percent 4 2 8 7 2 2 2" xfId="42766"/>
    <cellStyle name="Percent 4 2 8 7 2 3" xfId="42767"/>
    <cellStyle name="Percent 4 2 8 7 3" xfId="42768"/>
    <cellStyle name="Percent 4 2 8 7 3 2" xfId="42769"/>
    <cellStyle name="Percent 4 2 8 7 4" xfId="42770"/>
    <cellStyle name="Percent 4 2 8 7 5" xfId="42771"/>
    <cellStyle name="Percent 4 2 8 7 6" xfId="42772"/>
    <cellStyle name="Percent 4 2 8 7 7" xfId="42773"/>
    <cellStyle name="Percent 4 2 8 8" xfId="42774"/>
    <cellStyle name="Percent 4 2 8 8 2" xfId="42775"/>
    <cellStyle name="Percent 4 2 8 8 2 2" xfId="42776"/>
    <cellStyle name="Percent 4 2 8 8 2 2 2" xfId="42777"/>
    <cellStyle name="Percent 4 2 8 8 2 3" xfId="42778"/>
    <cellStyle name="Percent 4 2 8 8 3" xfId="42779"/>
    <cellStyle name="Percent 4 2 8 8 3 2" xfId="42780"/>
    <cellStyle name="Percent 4 2 8 8 4" xfId="42781"/>
    <cellStyle name="Percent 4 2 8 8 5" xfId="42782"/>
    <cellStyle name="Percent 4 2 8 8 6" xfId="42783"/>
    <cellStyle name="Percent 4 2 8 8 7" xfId="42784"/>
    <cellStyle name="Percent 4 2 8 9" xfId="42785"/>
    <cellStyle name="Percent 4 2 8 9 2" xfId="42786"/>
    <cellStyle name="Percent 4 2 8 9 2 2" xfId="42787"/>
    <cellStyle name="Percent 4 2 8 9 2 2 2" xfId="42788"/>
    <cellStyle name="Percent 4 2 8 9 2 3" xfId="42789"/>
    <cellStyle name="Percent 4 2 8 9 3" xfId="42790"/>
    <cellStyle name="Percent 4 2 8 9 3 2" xfId="42791"/>
    <cellStyle name="Percent 4 2 8 9 4" xfId="42792"/>
    <cellStyle name="Percent 4 2 8 9 5" xfId="42793"/>
    <cellStyle name="Percent 4 2 8 9 6" xfId="42794"/>
    <cellStyle name="Percent 4 2 8 9 7" xfId="42795"/>
    <cellStyle name="Percent 4 2 80" xfId="42796"/>
    <cellStyle name="Percent 4 2 80 2" xfId="42797"/>
    <cellStyle name="Percent 4 2 80 2 2" xfId="42798"/>
    <cellStyle name="Percent 4 2 80 2 2 2" xfId="42799"/>
    <cellStyle name="Percent 4 2 80 2 3" xfId="42800"/>
    <cellStyle name="Percent 4 2 80 3" xfId="42801"/>
    <cellStyle name="Percent 4 2 80 3 2" xfId="42802"/>
    <cellStyle name="Percent 4 2 80 4" xfId="42803"/>
    <cellStyle name="Percent 4 2 80 5" xfId="42804"/>
    <cellStyle name="Percent 4 2 80 6" xfId="42805"/>
    <cellStyle name="Percent 4 2 80 7" xfId="42806"/>
    <cellStyle name="Percent 4 2 81" xfId="42807"/>
    <cellStyle name="Percent 4 2 81 2" xfId="42808"/>
    <cellStyle name="Percent 4 2 81 2 2" xfId="42809"/>
    <cellStyle name="Percent 4 2 81 2 2 2" xfId="42810"/>
    <cellStyle name="Percent 4 2 81 2 3" xfId="42811"/>
    <cellStyle name="Percent 4 2 81 3" xfId="42812"/>
    <cellStyle name="Percent 4 2 81 3 2" xfId="42813"/>
    <cellStyle name="Percent 4 2 81 4" xfId="42814"/>
    <cellStyle name="Percent 4 2 81 5" xfId="42815"/>
    <cellStyle name="Percent 4 2 81 6" xfId="42816"/>
    <cellStyle name="Percent 4 2 81 7" xfId="42817"/>
    <cellStyle name="Percent 4 2 82" xfId="42818"/>
    <cellStyle name="Percent 4 2 82 2" xfId="42819"/>
    <cellStyle name="Percent 4 2 82 2 2" xfId="42820"/>
    <cellStyle name="Percent 4 2 82 2 2 2" xfId="42821"/>
    <cellStyle name="Percent 4 2 82 2 3" xfId="42822"/>
    <cellStyle name="Percent 4 2 82 3" xfId="42823"/>
    <cellStyle name="Percent 4 2 82 3 2" xfId="42824"/>
    <cellStyle name="Percent 4 2 82 4" xfId="42825"/>
    <cellStyle name="Percent 4 2 82 5" xfId="42826"/>
    <cellStyle name="Percent 4 2 82 6" xfId="42827"/>
    <cellStyle name="Percent 4 2 82 7" xfId="42828"/>
    <cellStyle name="Percent 4 2 83" xfId="42829"/>
    <cellStyle name="Percent 4 2 83 2" xfId="42830"/>
    <cellStyle name="Percent 4 2 83 2 2" xfId="42831"/>
    <cellStyle name="Percent 4 2 83 2 2 2" xfId="42832"/>
    <cellStyle name="Percent 4 2 83 2 3" xfId="42833"/>
    <cellStyle name="Percent 4 2 83 3" xfId="42834"/>
    <cellStyle name="Percent 4 2 83 3 2" xfId="42835"/>
    <cellStyle name="Percent 4 2 83 4" xfId="42836"/>
    <cellStyle name="Percent 4 2 83 5" xfId="42837"/>
    <cellStyle name="Percent 4 2 83 6" xfId="42838"/>
    <cellStyle name="Percent 4 2 83 7" xfId="42839"/>
    <cellStyle name="Percent 4 2 84" xfId="42840"/>
    <cellStyle name="Percent 4 2 84 2" xfId="42841"/>
    <cellStyle name="Percent 4 2 84 2 2" xfId="42842"/>
    <cellStyle name="Percent 4 2 84 2 2 2" xfId="42843"/>
    <cellStyle name="Percent 4 2 84 2 3" xfId="42844"/>
    <cellStyle name="Percent 4 2 84 3" xfId="42845"/>
    <cellStyle name="Percent 4 2 84 3 2" xfId="42846"/>
    <cellStyle name="Percent 4 2 84 4" xfId="42847"/>
    <cellStyle name="Percent 4 2 84 5" xfId="42848"/>
    <cellStyle name="Percent 4 2 84 6" xfId="42849"/>
    <cellStyle name="Percent 4 2 84 7" xfId="42850"/>
    <cellStyle name="Percent 4 2 85" xfId="42851"/>
    <cellStyle name="Percent 4 2 85 2" xfId="42852"/>
    <cellStyle name="Percent 4 2 85 2 2" xfId="42853"/>
    <cellStyle name="Percent 4 2 85 2 2 2" xfId="42854"/>
    <cellStyle name="Percent 4 2 85 2 3" xfId="42855"/>
    <cellStyle name="Percent 4 2 85 3" xfId="42856"/>
    <cellStyle name="Percent 4 2 85 3 2" xfId="42857"/>
    <cellStyle name="Percent 4 2 85 4" xfId="42858"/>
    <cellStyle name="Percent 4 2 85 5" xfId="42859"/>
    <cellStyle name="Percent 4 2 85 6" xfId="42860"/>
    <cellStyle name="Percent 4 2 85 7" xfId="42861"/>
    <cellStyle name="Percent 4 2 86" xfId="42862"/>
    <cellStyle name="Percent 4 2 86 2" xfId="42863"/>
    <cellStyle name="Percent 4 2 86 2 2" xfId="42864"/>
    <cellStyle name="Percent 4 2 86 2 2 2" xfId="42865"/>
    <cellStyle name="Percent 4 2 86 2 3" xfId="42866"/>
    <cellStyle name="Percent 4 2 86 3" xfId="42867"/>
    <cellStyle name="Percent 4 2 86 3 2" xfId="42868"/>
    <cellStyle name="Percent 4 2 86 4" xfId="42869"/>
    <cellStyle name="Percent 4 2 86 5" xfId="42870"/>
    <cellStyle name="Percent 4 2 86 6" xfId="42871"/>
    <cellStyle name="Percent 4 2 86 7" xfId="42872"/>
    <cellStyle name="Percent 4 2 87" xfId="42873"/>
    <cellStyle name="Percent 4 2 87 2" xfId="42874"/>
    <cellStyle name="Percent 4 2 87 2 2" xfId="42875"/>
    <cellStyle name="Percent 4 2 87 2 2 2" xfId="42876"/>
    <cellStyle name="Percent 4 2 87 2 3" xfId="42877"/>
    <cellStyle name="Percent 4 2 87 3" xfId="42878"/>
    <cellStyle name="Percent 4 2 87 3 2" xfId="42879"/>
    <cellStyle name="Percent 4 2 87 4" xfId="42880"/>
    <cellStyle name="Percent 4 2 87 5" xfId="42881"/>
    <cellStyle name="Percent 4 2 87 6" xfId="42882"/>
    <cellStyle name="Percent 4 2 87 7" xfId="42883"/>
    <cellStyle name="Percent 4 2 88" xfId="42884"/>
    <cellStyle name="Percent 4 2 89" xfId="42885"/>
    <cellStyle name="Percent 4 2 89 2" xfId="42886"/>
    <cellStyle name="Percent 4 2 89 2 2" xfId="42887"/>
    <cellStyle name="Percent 4 2 89 2 2 2" xfId="42888"/>
    <cellStyle name="Percent 4 2 89 2 3" xfId="42889"/>
    <cellStyle name="Percent 4 2 89 3" xfId="42890"/>
    <cellStyle name="Percent 4 2 89 3 2" xfId="42891"/>
    <cellStyle name="Percent 4 2 89 4" xfId="42892"/>
    <cellStyle name="Percent 4 2 89 5" xfId="42893"/>
    <cellStyle name="Percent 4 2 89 6" xfId="42894"/>
    <cellStyle name="Percent 4 2 89 7" xfId="42895"/>
    <cellStyle name="Percent 4 2 9" xfId="42896"/>
    <cellStyle name="Percent 4 2 9 10" xfId="42897"/>
    <cellStyle name="Percent 4 2 9 11" xfId="42898"/>
    <cellStyle name="Percent 4 2 9 12" xfId="42899"/>
    <cellStyle name="Percent 4 2 9 2" xfId="42900"/>
    <cellStyle name="Percent 4 2 9 2 2" xfId="42901"/>
    <cellStyle name="Percent 4 2 9 2 3" xfId="42902"/>
    <cellStyle name="Percent 4 2 9 2 3 2" xfId="42903"/>
    <cellStyle name="Percent 4 2 9 2 3 2 2" xfId="42904"/>
    <cellStyle name="Percent 4 2 9 2 3 3" xfId="42905"/>
    <cellStyle name="Percent 4 2 9 2 4" xfId="42906"/>
    <cellStyle name="Percent 4 2 9 2 4 2" xfId="42907"/>
    <cellStyle name="Percent 4 2 9 2 5" xfId="42908"/>
    <cellStyle name="Percent 4 2 9 2 6" xfId="42909"/>
    <cellStyle name="Percent 4 2 9 2 7" xfId="42910"/>
    <cellStyle name="Percent 4 2 9 2 8" xfId="42911"/>
    <cellStyle name="Percent 4 2 9 3" xfId="42912"/>
    <cellStyle name="Percent 4 2 9 4" xfId="42913"/>
    <cellStyle name="Percent 4 2 9 5" xfId="42914"/>
    <cellStyle name="Percent 4 2 9 6" xfId="42915"/>
    <cellStyle name="Percent 4 2 9 7" xfId="42916"/>
    <cellStyle name="Percent 4 2 9 8" xfId="42917"/>
    <cellStyle name="Percent 4 2 9 9" xfId="42918"/>
    <cellStyle name="Percent 4 2 90" xfId="42919"/>
    <cellStyle name="Percent 4 2 90 2" xfId="42920"/>
    <cellStyle name="Percent 4 2 90 2 2" xfId="42921"/>
    <cellStyle name="Percent 4 2 90 2 2 2" xfId="42922"/>
    <cellStyle name="Percent 4 2 90 2 3" xfId="42923"/>
    <cellStyle name="Percent 4 2 90 3" xfId="42924"/>
    <cellStyle name="Percent 4 2 90 3 2" xfId="42925"/>
    <cellStyle name="Percent 4 2 90 4" xfId="42926"/>
    <cellStyle name="Percent 4 2 90 5" xfId="42927"/>
    <cellStyle name="Percent 4 2 90 6" xfId="42928"/>
    <cellStyle name="Percent 4 2 90 7" xfId="42929"/>
    <cellStyle name="Percent 4 2 91" xfId="42930"/>
    <cellStyle name="Percent 4 2 91 2" xfId="42931"/>
    <cellStyle name="Percent 4 2 91 2 2" xfId="42932"/>
    <cellStyle name="Percent 4 2 91 2 2 2" xfId="42933"/>
    <cellStyle name="Percent 4 2 91 2 3" xfId="42934"/>
    <cellStyle name="Percent 4 2 91 3" xfId="42935"/>
    <cellStyle name="Percent 4 2 91 3 2" xfId="42936"/>
    <cellStyle name="Percent 4 2 91 4" xfId="42937"/>
    <cellStyle name="Percent 4 2 91 5" xfId="42938"/>
    <cellStyle name="Percent 4 2 91 6" xfId="42939"/>
    <cellStyle name="Percent 4 2 91 7" xfId="42940"/>
    <cellStyle name="Percent 4 2 92" xfId="42941"/>
    <cellStyle name="Percent 4 2 92 2" xfId="42942"/>
    <cellStyle name="Percent 4 2 92 2 2" xfId="42943"/>
    <cellStyle name="Percent 4 2 92 2 2 2" xfId="42944"/>
    <cellStyle name="Percent 4 2 92 2 3" xfId="42945"/>
    <cellStyle name="Percent 4 2 92 3" xfId="42946"/>
    <cellStyle name="Percent 4 2 92 3 2" xfId="42947"/>
    <cellStyle name="Percent 4 2 92 4" xfId="42948"/>
    <cellStyle name="Percent 4 2 92 5" xfId="42949"/>
    <cellStyle name="Percent 4 2 92 6" xfId="42950"/>
    <cellStyle name="Percent 4 2 92 7" xfId="42951"/>
    <cellStyle name="Percent 4 2 93" xfId="42952"/>
    <cellStyle name="Percent 4 2 93 2" xfId="42953"/>
    <cellStyle name="Percent 4 2 93 2 2" xfId="42954"/>
    <cellStyle name="Percent 4 2 93 2 2 2" xfId="42955"/>
    <cellStyle name="Percent 4 2 93 2 3" xfId="42956"/>
    <cellStyle name="Percent 4 2 93 3" xfId="42957"/>
    <cellStyle name="Percent 4 2 93 3 2" xfId="42958"/>
    <cellStyle name="Percent 4 2 93 4" xfId="42959"/>
    <cellStyle name="Percent 4 2 93 5" xfId="42960"/>
    <cellStyle name="Percent 4 2 93 6" xfId="42961"/>
    <cellStyle name="Percent 4 2 93 7" xfId="42962"/>
    <cellStyle name="Percent 4 2 94" xfId="42963"/>
    <cellStyle name="Percent 4 2 94 2" xfId="42964"/>
    <cellStyle name="Percent 4 2 94 2 2" xfId="42965"/>
    <cellStyle name="Percent 4 2 94 2 2 2" xfId="42966"/>
    <cellStyle name="Percent 4 2 94 2 3" xfId="42967"/>
    <cellStyle name="Percent 4 2 94 3" xfId="42968"/>
    <cellStyle name="Percent 4 2 94 3 2" xfId="42969"/>
    <cellStyle name="Percent 4 2 94 4" xfId="42970"/>
    <cellStyle name="Percent 4 2 94 5" xfId="42971"/>
    <cellStyle name="Percent 4 2 94 6" xfId="42972"/>
    <cellStyle name="Percent 4 2 94 7" xfId="42973"/>
    <cellStyle name="Percent 4 2 95" xfId="42974"/>
    <cellStyle name="Percent 4 2 95 2" xfId="42975"/>
    <cellStyle name="Percent 4 2 95 2 2" xfId="42976"/>
    <cellStyle name="Percent 4 2 95 2 2 2" xfId="42977"/>
    <cellStyle name="Percent 4 2 95 2 3" xfId="42978"/>
    <cellStyle name="Percent 4 2 95 3" xfId="42979"/>
    <cellStyle name="Percent 4 2 95 3 2" xfId="42980"/>
    <cellStyle name="Percent 4 2 95 4" xfId="42981"/>
    <cellStyle name="Percent 4 2 95 5" xfId="42982"/>
    <cellStyle name="Percent 4 2 95 6" xfId="42983"/>
    <cellStyle name="Percent 4 2 95 7" xfId="42984"/>
    <cellStyle name="Percent 4 2 96" xfId="42985"/>
    <cellStyle name="Percent 4 2 96 2" xfId="42986"/>
    <cellStyle name="Percent 4 2 96 2 2" xfId="42987"/>
    <cellStyle name="Percent 4 2 96 2 2 2" xfId="42988"/>
    <cellStyle name="Percent 4 2 96 2 3" xfId="42989"/>
    <cellStyle name="Percent 4 2 96 3" xfId="42990"/>
    <cellStyle name="Percent 4 2 96 3 2" xfId="42991"/>
    <cellStyle name="Percent 4 2 96 4" xfId="42992"/>
    <cellStyle name="Percent 4 2 96 5" xfId="42993"/>
    <cellStyle name="Percent 4 2 96 6" xfId="42994"/>
    <cellStyle name="Percent 4 2 96 7" xfId="42995"/>
    <cellStyle name="Percent 4 2 97" xfId="42996"/>
    <cellStyle name="Percent 4 2 97 2" xfId="42997"/>
    <cellStyle name="Percent 4 2 97 2 2" xfId="42998"/>
    <cellStyle name="Percent 4 2 97 2 2 2" xfId="42999"/>
    <cellStyle name="Percent 4 2 97 2 3" xfId="43000"/>
    <cellStyle name="Percent 4 2 97 3" xfId="43001"/>
    <cellStyle name="Percent 4 2 97 3 2" xfId="43002"/>
    <cellStyle name="Percent 4 2 97 4" xfId="43003"/>
    <cellStyle name="Percent 4 2 97 5" xfId="43004"/>
    <cellStyle name="Percent 4 2 97 6" xfId="43005"/>
    <cellStyle name="Percent 4 2 97 7" xfId="43006"/>
    <cellStyle name="Percent 4 2 98" xfId="43007"/>
    <cellStyle name="Percent 4 2 98 2" xfId="43008"/>
    <cellStyle name="Percent 4 2 98 2 2" xfId="43009"/>
    <cellStyle name="Percent 4 2 98 2 2 2" xfId="43010"/>
    <cellStyle name="Percent 4 2 98 2 3" xfId="43011"/>
    <cellStyle name="Percent 4 2 98 3" xfId="43012"/>
    <cellStyle name="Percent 4 2 98 3 2" xfId="43013"/>
    <cellStyle name="Percent 4 2 98 4" xfId="43014"/>
    <cellStyle name="Percent 4 2 98 5" xfId="43015"/>
    <cellStyle name="Percent 4 2 98 6" xfId="43016"/>
    <cellStyle name="Percent 4 2 98 7" xfId="43017"/>
    <cellStyle name="Percent 4 2 99" xfId="43018"/>
    <cellStyle name="Percent 4 2 99 2" xfId="43019"/>
    <cellStyle name="Percent 4 2 99 2 2" xfId="43020"/>
    <cellStyle name="Percent 4 2 99 2 2 2" xfId="43021"/>
    <cellStyle name="Percent 4 2 99 2 3" xfId="43022"/>
    <cellStyle name="Percent 4 2 99 3" xfId="43023"/>
    <cellStyle name="Percent 4 2 99 3 2" xfId="43024"/>
    <cellStyle name="Percent 4 2 99 4" xfId="43025"/>
    <cellStyle name="Percent 4 2 99 5" xfId="43026"/>
    <cellStyle name="Percent 4 2 99 6" xfId="43027"/>
    <cellStyle name="Percent 4 2 99 7" xfId="43028"/>
    <cellStyle name="Percent 4 20" xfId="43029"/>
    <cellStyle name="Percent 4 20 2" xfId="43030"/>
    <cellStyle name="Percent 4 20 2 2" xfId="43031"/>
    <cellStyle name="Percent 4 20 2 2 2" xfId="43032"/>
    <cellStyle name="Percent 4 20 2 3" xfId="43033"/>
    <cellStyle name="Percent 4 20 3" xfId="43034"/>
    <cellStyle name="Percent 4 20 3 2" xfId="43035"/>
    <cellStyle name="Percent 4 20 4" xfId="43036"/>
    <cellStyle name="Percent 4 20 5" xfId="43037"/>
    <cellStyle name="Percent 4 20 6" xfId="43038"/>
    <cellStyle name="Percent 4 20 7" xfId="43039"/>
    <cellStyle name="Percent 4 21" xfId="43040"/>
    <cellStyle name="Percent 4 21 2" xfId="43041"/>
    <cellStyle name="Percent 4 21 2 2" xfId="43042"/>
    <cellStyle name="Percent 4 21 2 2 2" xfId="43043"/>
    <cellStyle name="Percent 4 21 2 3" xfId="43044"/>
    <cellStyle name="Percent 4 21 3" xfId="43045"/>
    <cellStyle name="Percent 4 21 3 2" xfId="43046"/>
    <cellStyle name="Percent 4 21 4" xfId="43047"/>
    <cellStyle name="Percent 4 21 5" xfId="43048"/>
    <cellStyle name="Percent 4 21 6" xfId="43049"/>
    <cellStyle name="Percent 4 21 7" xfId="43050"/>
    <cellStyle name="Percent 4 22" xfId="43051"/>
    <cellStyle name="Percent 4 22 2" xfId="43052"/>
    <cellStyle name="Percent 4 22 2 2" xfId="43053"/>
    <cellStyle name="Percent 4 22 2 2 2" xfId="43054"/>
    <cellStyle name="Percent 4 22 2 3" xfId="43055"/>
    <cellStyle name="Percent 4 22 3" xfId="43056"/>
    <cellStyle name="Percent 4 22 3 2" xfId="43057"/>
    <cellStyle name="Percent 4 22 4" xfId="43058"/>
    <cellStyle name="Percent 4 22 5" xfId="43059"/>
    <cellStyle name="Percent 4 22 6" xfId="43060"/>
    <cellStyle name="Percent 4 22 7" xfId="43061"/>
    <cellStyle name="Percent 4 23" xfId="43062"/>
    <cellStyle name="Percent 4 23 2" xfId="43063"/>
    <cellStyle name="Percent 4 23 2 2" xfId="43064"/>
    <cellStyle name="Percent 4 23 2 2 2" xfId="43065"/>
    <cellStyle name="Percent 4 23 2 3" xfId="43066"/>
    <cellStyle name="Percent 4 23 3" xfId="43067"/>
    <cellStyle name="Percent 4 23 3 2" xfId="43068"/>
    <cellStyle name="Percent 4 23 4" xfId="43069"/>
    <cellStyle name="Percent 4 23 5" xfId="43070"/>
    <cellStyle name="Percent 4 23 6" xfId="43071"/>
    <cellStyle name="Percent 4 23 7" xfId="43072"/>
    <cellStyle name="Percent 4 24" xfId="43073"/>
    <cellStyle name="Percent 4 24 2" xfId="43074"/>
    <cellStyle name="Percent 4 24 2 2" xfId="43075"/>
    <cellStyle name="Percent 4 24 2 2 2" xfId="43076"/>
    <cellStyle name="Percent 4 24 2 3" xfId="43077"/>
    <cellStyle name="Percent 4 24 3" xfId="43078"/>
    <cellStyle name="Percent 4 24 3 2" xfId="43079"/>
    <cellStyle name="Percent 4 24 4" xfId="43080"/>
    <cellStyle name="Percent 4 24 5" xfId="43081"/>
    <cellStyle name="Percent 4 24 6" xfId="43082"/>
    <cellStyle name="Percent 4 24 7" xfId="43083"/>
    <cellStyle name="Percent 4 25" xfId="43084"/>
    <cellStyle name="Percent 4 25 2" xfId="43085"/>
    <cellStyle name="Percent 4 25 2 2" xfId="43086"/>
    <cellStyle name="Percent 4 25 2 2 2" xfId="43087"/>
    <cellStyle name="Percent 4 25 2 3" xfId="43088"/>
    <cellStyle name="Percent 4 25 3" xfId="43089"/>
    <cellStyle name="Percent 4 25 3 2" xfId="43090"/>
    <cellStyle name="Percent 4 25 4" xfId="43091"/>
    <cellStyle name="Percent 4 25 5" xfId="43092"/>
    <cellStyle name="Percent 4 25 6" xfId="43093"/>
    <cellStyle name="Percent 4 25 7" xfId="43094"/>
    <cellStyle name="Percent 4 26" xfId="43095"/>
    <cellStyle name="Percent 4 26 2" xfId="43096"/>
    <cellStyle name="Percent 4 26 2 2" xfId="43097"/>
    <cellStyle name="Percent 4 26 2 2 2" xfId="43098"/>
    <cellStyle name="Percent 4 26 2 3" xfId="43099"/>
    <cellStyle name="Percent 4 26 3" xfId="43100"/>
    <cellStyle name="Percent 4 26 3 2" xfId="43101"/>
    <cellStyle name="Percent 4 26 4" xfId="43102"/>
    <cellStyle name="Percent 4 26 5" xfId="43103"/>
    <cellStyle name="Percent 4 26 6" xfId="43104"/>
    <cellStyle name="Percent 4 26 7" xfId="43105"/>
    <cellStyle name="Percent 4 27" xfId="43106"/>
    <cellStyle name="Percent 4 27 2" xfId="43107"/>
    <cellStyle name="Percent 4 27 2 2" xfId="43108"/>
    <cellStyle name="Percent 4 27 2 2 2" xfId="43109"/>
    <cellStyle name="Percent 4 27 2 3" xfId="43110"/>
    <cellStyle name="Percent 4 27 3" xfId="43111"/>
    <cellStyle name="Percent 4 27 3 2" xfId="43112"/>
    <cellStyle name="Percent 4 27 4" xfId="43113"/>
    <cellStyle name="Percent 4 27 5" xfId="43114"/>
    <cellStyle name="Percent 4 27 6" xfId="43115"/>
    <cellStyle name="Percent 4 27 7" xfId="43116"/>
    <cellStyle name="Percent 4 28" xfId="43117"/>
    <cellStyle name="Percent 4 28 2" xfId="43118"/>
    <cellStyle name="Percent 4 28 2 2" xfId="43119"/>
    <cellStyle name="Percent 4 28 2 2 2" xfId="43120"/>
    <cellStyle name="Percent 4 28 2 3" xfId="43121"/>
    <cellStyle name="Percent 4 28 3" xfId="43122"/>
    <cellStyle name="Percent 4 28 3 2" xfId="43123"/>
    <cellStyle name="Percent 4 28 4" xfId="43124"/>
    <cellStyle name="Percent 4 28 5" xfId="43125"/>
    <cellStyle name="Percent 4 28 6" xfId="43126"/>
    <cellStyle name="Percent 4 28 7" xfId="43127"/>
    <cellStyle name="Percent 4 29" xfId="43128"/>
    <cellStyle name="Percent 4 29 2" xfId="43129"/>
    <cellStyle name="Percent 4 29 2 2" xfId="43130"/>
    <cellStyle name="Percent 4 29 2 2 2" xfId="43131"/>
    <cellStyle name="Percent 4 29 2 3" xfId="43132"/>
    <cellStyle name="Percent 4 29 3" xfId="43133"/>
    <cellStyle name="Percent 4 29 3 2" xfId="43134"/>
    <cellStyle name="Percent 4 29 4" xfId="43135"/>
    <cellStyle name="Percent 4 29 5" xfId="43136"/>
    <cellStyle name="Percent 4 29 6" xfId="43137"/>
    <cellStyle name="Percent 4 29 7" xfId="43138"/>
    <cellStyle name="Percent 4 3" xfId="43139"/>
    <cellStyle name="Percent 4 3 10" xfId="43140"/>
    <cellStyle name="Percent 4 3 10 10" xfId="43141"/>
    <cellStyle name="Percent 4 3 10 10 2" xfId="43142"/>
    <cellStyle name="Percent 4 3 10 10 2 2" xfId="43143"/>
    <cellStyle name="Percent 4 3 10 10 2 2 2" xfId="43144"/>
    <cellStyle name="Percent 4 3 10 10 2 3" xfId="43145"/>
    <cellStyle name="Percent 4 3 10 10 3" xfId="43146"/>
    <cellStyle name="Percent 4 3 10 10 3 2" xfId="43147"/>
    <cellStyle name="Percent 4 3 10 10 4" xfId="43148"/>
    <cellStyle name="Percent 4 3 10 10 5" xfId="43149"/>
    <cellStyle name="Percent 4 3 10 10 6" xfId="43150"/>
    <cellStyle name="Percent 4 3 10 10 7" xfId="43151"/>
    <cellStyle name="Percent 4 3 10 11" xfId="43152"/>
    <cellStyle name="Percent 4 3 10 11 2" xfId="43153"/>
    <cellStyle name="Percent 4 3 10 11 2 2" xfId="43154"/>
    <cellStyle name="Percent 4 3 10 11 2 2 2" xfId="43155"/>
    <cellStyle name="Percent 4 3 10 11 2 3" xfId="43156"/>
    <cellStyle name="Percent 4 3 10 11 3" xfId="43157"/>
    <cellStyle name="Percent 4 3 10 11 3 2" xfId="43158"/>
    <cellStyle name="Percent 4 3 10 11 4" xfId="43159"/>
    <cellStyle name="Percent 4 3 10 11 5" xfId="43160"/>
    <cellStyle name="Percent 4 3 10 11 6" xfId="43161"/>
    <cellStyle name="Percent 4 3 10 11 7" xfId="43162"/>
    <cellStyle name="Percent 4 3 10 12" xfId="43163"/>
    <cellStyle name="Percent 4 3 10 12 2" xfId="43164"/>
    <cellStyle name="Percent 4 3 10 12 2 2" xfId="43165"/>
    <cellStyle name="Percent 4 3 10 12 2 2 2" xfId="43166"/>
    <cellStyle name="Percent 4 3 10 12 2 3" xfId="43167"/>
    <cellStyle name="Percent 4 3 10 12 3" xfId="43168"/>
    <cellStyle name="Percent 4 3 10 12 3 2" xfId="43169"/>
    <cellStyle name="Percent 4 3 10 12 4" xfId="43170"/>
    <cellStyle name="Percent 4 3 10 12 5" xfId="43171"/>
    <cellStyle name="Percent 4 3 10 12 6" xfId="43172"/>
    <cellStyle name="Percent 4 3 10 12 7" xfId="43173"/>
    <cellStyle name="Percent 4 3 10 13" xfId="43174"/>
    <cellStyle name="Percent 4 3 10 13 2" xfId="43175"/>
    <cellStyle name="Percent 4 3 10 13 2 2" xfId="43176"/>
    <cellStyle name="Percent 4 3 10 13 3" xfId="43177"/>
    <cellStyle name="Percent 4 3 10 14" xfId="43178"/>
    <cellStyle name="Percent 4 3 10 14 2" xfId="43179"/>
    <cellStyle name="Percent 4 3 10 15" xfId="43180"/>
    <cellStyle name="Percent 4 3 10 16" xfId="43181"/>
    <cellStyle name="Percent 4 3 10 17" xfId="43182"/>
    <cellStyle name="Percent 4 3 10 18" xfId="43183"/>
    <cellStyle name="Percent 4 3 10 2" xfId="43184"/>
    <cellStyle name="Percent 4 3 10 2 2" xfId="43185"/>
    <cellStyle name="Percent 4 3 10 2 2 2" xfId="43186"/>
    <cellStyle name="Percent 4 3 10 2 2 2 2" xfId="43187"/>
    <cellStyle name="Percent 4 3 10 2 2 3" xfId="43188"/>
    <cellStyle name="Percent 4 3 10 2 3" xfId="43189"/>
    <cellStyle name="Percent 4 3 10 2 3 2" xfId="43190"/>
    <cellStyle name="Percent 4 3 10 2 4" xfId="43191"/>
    <cellStyle name="Percent 4 3 10 2 5" xfId="43192"/>
    <cellStyle name="Percent 4 3 10 2 6" xfId="43193"/>
    <cellStyle name="Percent 4 3 10 2 7" xfId="43194"/>
    <cellStyle name="Percent 4 3 10 3" xfId="43195"/>
    <cellStyle name="Percent 4 3 10 3 2" xfId="43196"/>
    <cellStyle name="Percent 4 3 10 3 2 2" xfId="43197"/>
    <cellStyle name="Percent 4 3 10 3 2 2 2" xfId="43198"/>
    <cellStyle name="Percent 4 3 10 3 2 3" xfId="43199"/>
    <cellStyle name="Percent 4 3 10 3 3" xfId="43200"/>
    <cellStyle name="Percent 4 3 10 3 3 2" xfId="43201"/>
    <cellStyle name="Percent 4 3 10 3 4" xfId="43202"/>
    <cellStyle name="Percent 4 3 10 3 5" xfId="43203"/>
    <cellStyle name="Percent 4 3 10 3 6" xfId="43204"/>
    <cellStyle name="Percent 4 3 10 3 7" xfId="43205"/>
    <cellStyle name="Percent 4 3 10 4" xfId="43206"/>
    <cellStyle name="Percent 4 3 10 4 2" xfId="43207"/>
    <cellStyle name="Percent 4 3 10 4 2 2" xfId="43208"/>
    <cellStyle name="Percent 4 3 10 4 2 2 2" xfId="43209"/>
    <cellStyle name="Percent 4 3 10 4 2 3" xfId="43210"/>
    <cellStyle name="Percent 4 3 10 4 3" xfId="43211"/>
    <cellStyle name="Percent 4 3 10 4 3 2" xfId="43212"/>
    <cellStyle name="Percent 4 3 10 4 4" xfId="43213"/>
    <cellStyle name="Percent 4 3 10 4 5" xfId="43214"/>
    <cellStyle name="Percent 4 3 10 4 6" xfId="43215"/>
    <cellStyle name="Percent 4 3 10 4 7" xfId="43216"/>
    <cellStyle name="Percent 4 3 10 5" xfId="43217"/>
    <cellStyle name="Percent 4 3 10 5 2" xfId="43218"/>
    <cellStyle name="Percent 4 3 10 5 2 2" xfId="43219"/>
    <cellStyle name="Percent 4 3 10 5 2 2 2" xfId="43220"/>
    <cellStyle name="Percent 4 3 10 5 2 3" xfId="43221"/>
    <cellStyle name="Percent 4 3 10 5 3" xfId="43222"/>
    <cellStyle name="Percent 4 3 10 5 3 2" xfId="43223"/>
    <cellStyle name="Percent 4 3 10 5 4" xfId="43224"/>
    <cellStyle name="Percent 4 3 10 5 5" xfId="43225"/>
    <cellStyle name="Percent 4 3 10 5 6" xfId="43226"/>
    <cellStyle name="Percent 4 3 10 5 7" xfId="43227"/>
    <cellStyle name="Percent 4 3 10 6" xfId="43228"/>
    <cellStyle name="Percent 4 3 10 6 2" xfId="43229"/>
    <cellStyle name="Percent 4 3 10 6 2 2" xfId="43230"/>
    <cellStyle name="Percent 4 3 10 6 2 2 2" xfId="43231"/>
    <cellStyle name="Percent 4 3 10 6 2 3" xfId="43232"/>
    <cellStyle name="Percent 4 3 10 6 3" xfId="43233"/>
    <cellStyle name="Percent 4 3 10 6 3 2" xfId="43234"/>
    <cellStyle name="Percent 4 3 10 6 4" xfId="43235"/>
    <cellStyle name="Percent 4 3 10 6 5" xfId="43236"/>
    <cellStyle name="Percent 4 3 10 6 6" xfId="43237"/>
    <cellStyle name="Percent 4 3 10 6 7" xfId="43238"/>
    <cellStyle name="Percent 4 3 10 7" xfId="43239"/>
    <cellStyle name="Percent 4 3 10 7 2" xfId="43240"/>
    <cellStyle name="Percent 4 3 10 7 2 2" xfId="43241"/>
    <cellStyle name="Percent 4 3 10 7 2 2 2" xfId="43242"/>
    <cellStyle name="Percent 4 3 10 7 2 3" xfId="43243"/>
    <cellStyle name="Percent 4 3 10 7 3" xfId="43244"/>
    <cellStyle name="Percent 4 3 10 7 3 2" xfId="43245"/>
    <cellStyle name="Percent 4 3 10 7 4" xfId="43246"/>
    <cellStyle name="Percent 4 3 10 7 5" xfId="43247"/>
    <cellStyle name="Percent 4 3 10 7 6" xfId="43248"/>
    <cellStyle name="Percent 4 3 10 7 7" xfId="43249"/>
    <cellStyle name="Percent 4 3 10 8" xfId="43250"/>
    <cellStyle name="Percent 4 3 10 8 2" xfId="43251"/>
    <cellStyle name="Percent 4 3 10 8 2 2" xfId="43252"/>
    <cellStyle name="Percent 4 3 10 8 2 2 2" xfId="43253"/>
    <cellStyle name="Percent 4 3 10 8 2 3" xfId="43254"/>
    <cellStyle name="Percent 4 3 10 8 3" xfId="43255"/>
    <cellStyle name="Percent 4 3 10 8 3 2" xfId="43256"/>
    <cellStyle name="Percent 4 3 10 8 4" xfId="43257"/>
    <cellStyle name="Percent 4 3 10 8 5" xfId="43258"/>
    <cellStyle name="Percent 4 3 10 8 6" xfId="43259"/>
    <cellStyle name="Percent 4 3 10 8 7" xfId="43260"/>
    <cellStyle name="Percent 4 3 10 9" xfId="43261"/>
    <cellStyle name="Percent 4 3 10 9 2" xfId="43262"/>
    <cellStyle name="Percent 4 3 10 9 2 2" xfId="43263"/>
    <cellStyle name="Percent 4 3 10 9 2 2 2" xfId="43264"/>
    <cellStyle name="Percent 4 3 10 9 2 3" xfId="43265"/>
    <cellStyle name="Percent 4 3 10 9 3" xfId="43266"/>
    <cellStyle name="Percent 4 3 10 9 3 2" xfId="43267"/>
    <cellStyle name="Percent 4 3 10 9 4" xfId="43268"/>
    <cellStyle name="Percent 4 3 10 9 5" xfId="43269"/>
    <cellStyle name="Percent 4 3 10 9 6" xfId="43270"/>
    <cellStyle name="Percent 4 3 10 9 7" xfId="43271"/>
    <cellStyle name="Percent 4 3 100" xfId="43272"/>
    <cellStyle name="Percent 4 3 101" xfId="43273"/>
    <cellStyle name="Percent 4 3 102" xfId="43274"/>
    <cellStyle name="Percent 4 3 103" xfId="43275"/>
    <cellStyle name="Percent 4 3 11" xfId="43276"/>
    <cellStyle name="Percent 4 3 11 10" xfId="43277"/>
    <cellStyle name="Percent 4 3 11 10 2" xfId="43278"/>
    <cellStyle name="Percent 4 3 11 10 2 2" xfId="43279"/>
    <cellStyle name="Percent 4 3 11 10 2 2 2" xfId="43280"/>
    <cellStyle name="Percent 4 3 11 10 2 3" xfId="43281"/>
    <cellStyle name="Percent 4 3 11 10 3" xfId="43282"/>
    <cellStyle name="Percent 4 3 11 10 3 2" xfId="43283"/>
    <cellStyle name="Percent 4 3 11 10 4" xfId="43284"/>
    <cellStyle name="Percent 4 3 11 10 5" xfId="43285"/>
    <cellStyle name="Percent 4 3 11 10 6" xfId="43286"/>
    <cellStyle name="Percent 4 3 11 10 7" xfId="43287"/>
    <cellStyle name="Percent 4 3 11 11" xfId="43288"/>
    <cellStyle name="Percent 4 3 11 11 2" xfId="43289"/>
    <cellStyle name="Percent 4 3 11 11 2 2" xfId="43290"/>
    <cellStyle name="Percent 4 3 11 11 2 2 2" xfId="43291"/>
    <cellStyle name="Percent 4 3 11 11 2 3" xfId="43292"/>
    <cellStyle name="Percent 4 3 11 11 3" xfId="43293"/>
    <cellStyle name="Percent 4 3 11 11 3 2" xfId="43294"/>
    <cellStyle name="Percent 4 3 11 11 4" xfId="43295"/>
    <cellStyle name="Percent 4 3 11 11 5" xfId="43296"/>
    <cellStyle name="Percent 4 3 11 11 6" xfId="43297"/>
    <cellStyle name="Percent 4 3 11 11 7" xfId="43298"/>
    <cellStyle name="Percent 4 3 11 12" xfId="43299"/>
    <cellStyle name="Percent 4 3 11 12 2" xfId="43300"/>
    <cellStyle name="Percent 4 3 11 12 2 2" xfId="43301"/>
    <cellStyle name="Percent 4 3 11 12 2 2 2" xfId="43302"/>
    <cellStyle name="Percent 4 3 11 12 2 3" xfId="43303"/>
    <cellStyle name="Percent 4 3 11 12 3" xfId="43304"/>
    <cellStyle name="Percent 4 3 11 12 3 2" xfId="43305"/>
    <cellStyle name="Percent 4 3 11 12 4" xfId="43306"/>
    <cellStyle name="Percent 4 3 11 12 5" xfId="43307"/>
    <cellStyle name="Percent 4 3 11 12 6" xfId="43308"/>
    <cellStyle name="Percent 4 3 11 12 7" xfId="43309"/>
    <cellStyle name="Percent 4 3 11 13" xfId="43310"/>
    <cellStyle name="Percent 4 3 11 13 2" xfId="43311"/>
    <cellStyle name="Percent 4 3 11 13 2 2" xfId="43312"/>
    <cellStyle name="Percent 4 3 11 13 3" xfId="43313"/>
    <cellStyle name="Percent 4 3 11 14" xfId="43314"/>
    <cellStyle name="Percent 4 3 11 14 2" xfId="43315"/>
    <cellStyle name="Percent 4 3 11 15" xfId="43316"/>
    <cellStyle name="Percent 4 3 11 16" xfId="43317"/>
    <cellStyle name="Percent 4 3 11 17" xfId="43318"/>
    <cellStyle name="Percent 4 3 11 18" xfId="43319"/>
    <cellStyle name="Percent 4 3 11 2" xfId="43320"/>
    <cellStyle name="Percent 4 3 11 2 2" xfId="43321"/>
    <cellStyle name="Percent 4 3 11 2 2 2" xfId="43322"/>
    <cellStyle name="Percent 4 3 11 2 2 2 2" xfId="43323"/>
    <cellStyle name="Percent 4 3 11 2 2 3" xfId="43324"/>
    <cellStyle name="Percent 4 3 11 2 3" xfId="43325"/>
    <cellStyle name="Percent 4 3 11 2 3 2" xfId="43326"/>
    <cellStyle name="Percent 4 3 11 2 4" xfId="43327"/>
    <cellStyle name="Percent 4 3 11 2 5" xfId="43328"/>
    <cellStyle name="Percent 4 3 11 2 6" xfId="43329"/>
    <cellStyle name="Percent 4 3 11 2 7" xfId="43330"/>
    <cellStyle name="Percent 4 3 11 3" xfId="43331"/>
    <cellStyle name="Percent 4 3 11 3 2" xfId="43332"/>
    <cellStyle name="Percent 4 3 11 3 2 2" xfId="43333"/>
    <cellStyle name="Percent 4 3 11 3 2 2 2" xfId="43334"/>
    <cellStyle name="Percent 4 3 11 3 2 3" xfId="43335"/>
    <cellStyle name="Percent 4 3 11 3 3" xfId="43336"/>
    <cellStyle name="Percent 4 3 11 3 3 2" xfId="43337"/>
    <cellStyle name="Percent 4 3 11 3 4" xfId="43338"/>
    <cellStyle name="Percent 4 3 11 3 5" xfId="43339"/>
    <cellStyle name="Percent 4 3 11 3 6" xfId="43340"/>
    <cellStyle name="Percent 4 3 11 3 7" xfId="43341"/>
    <cellStyle name="Percent 4 3 11 4" xfId="43342"/>
    <cellStyle name="Percent 4 3 11 4 2" xfId="43343"/>
    <cellStyle name="Percent 4 3 11 4 2 2" xfId="43344"/>
    <cellStyle name="Percent 4 3 11 4 2 2 2" xfId="43345"/>
    <cellStyle name="Percent 4 3 11 4 2 3" xfId="43346"/>
    <cellStyle name="Percent 4 3 11 4 3" xfId="43347"/>
    <cellStyle name="Percent 4 3 11 4 3 2" xfId="43348"/>
    <cellStyle name="Percent 4 3 11 4 4" xfId="43349"/>
    <cellStyle name="Percent 4 3 11 4 5" xfId="43350"/>
    <cellStyle name="Percent 4 3 11 4 6" xfId="43351"/>
    <cellStyle name="Percent 4 3 11 4 7" xfId="43352"/>
    <cellStyle name="Percent 4 3 11 5" xfId="43353"/>
    <cellStyle name="Percent 4 3 11 5 2" xfId="43354"/>
    <cellStyle name="Percent 4 3 11 5 2 2" xfId="43355"/>
    <cellStyle name="Percent 4 3 11 5 2 2 2" xfId="43356"/>
    <cellStyle name="Percent 4 3 11 5 2 3" xfId="43357"/>
    <cellStyle name="Percent 4 3 11 5 3" xfId="43358"/>
    <cellStyle name="Percent 4 3 11 5 3 2" xfId="43359"/>
    <cellStyle name="Percent 4 3 11 5 4" xfId="43360"/>
    <cellStyle name="Percent 4 3 11 5 5" xfId="43361"/>
    <cellStyle name="Percent 4 3 11 5 6" xfId="43362"/>
    <cellStyle name="Percent 4 3 11 5 7" xfId="43363"/>
    <cellStyle name="Percent 4 3 11 6" xfId="43364"/>
    <cellStyle name="Percent 4 3 11 6 2" xfId="43365"/>
    <cellStyle name="Percent 4 3 11 6 2 2" xfId="43366"/>
    <cellStyle name="Percent 4 3 11 6 2 2 2" xfId="43367"/>
    <cellStyle name="Percent 4 3 11 6 2 3" xfId="43368"/>
    <cellStyle name="Percent 4 3 11 6 3" xfId="43369"/>
    <cellStyle name="Percent 4 3 11 6 3 2" xfId="43370"/>
    <cellStyle name="Percent 4 3 11 6 4" xfId="43371"/>
    <cellStyle name="Percent 4 3 11 6 5" xfId="43372"/>
    <cellStyle name="Percent 4 3 11 6 6" xfId="43373"/>
    <cellStyle name="Percent 4 3 11 6 7" xfId="43374"/>
    <cellStyle name="Percent 4 3 11 7" xfId="43375"/>
    <cellStyle name="Percent 4 3 11 7 2" xfId="43376"/>
    <cellStyle name="Percent 4 3 11 7 2 2" xfId="43377"/>
    <cellStyle name="Percent 4 3 11 7 2 2 2" xfId="43378"/>
    <cellStyle name="Percent 4 3 11 7 2 3" xfId="43379"/>
    <cellStyle name="Percent 4 3 11 7 3" xfId="43380"/>
    <cellStyle name="Percent 4 3 11 7 3 2" xfId="43381"/>
    <cellStyle name="Percent 4 3 11 7 4" xfId="43382"/>
    <cellStyle name="Percent 4 3 11 7 5" xfId="43383"/>
    <cellStyle name="Percent 4 3 11 7 6" xfId="43384"/>
    <cellStyle name="Percent 4 3 11 7 7" xfId="43385"/>
    <cellStyle name="Percent 4 3 11 8" xfId="43386"/>
    <cellStyle name="Percent 4 3 11 8 2" xfId="43387"/>
    <cellStyle name="Percent 4 3 11 8 2 2" xfId="43388"/>
    <cellStyle name="Percent 4 3 11 8 2 2 2" xfId="43389"/>
    <cellStyle name="Percent 4 3 11 8 2 3" xfId="43390"/>
    <cellStyle name="Percent 4 3 11 8 3" xfId="43391"/>
    <cellStyle name="Percent 4 3 11 8 3 2" xfId="43392"/>
    <cellStyle name="Percent 4 3 11 8 4" xfId="43393"/>
    <cellStyle name="Percent 4 3 11 8 5" xfId="43394"/>
    <cellStyle name="Percent 4 3 11 8 6" xfId="43395"/>
    <cellStyle name="Percent 4 3 11 8 7" xfId="43396"/>
    <cellStyle name="Percent 4 3 11 9" xfId="43397"/>
    <cellStyle name="Percent 4 3 11 9 2" xfId="43398"/>
    <cellStyle name="Percent 4 3 11 9 2 2" xfId="43399"/>
    <cellStyle name="Percent 4 3 11 9 2 2 2" xfId="43400"/>
    <cellStyle name="Percent 4 3 11 9 2 3" xfId="43401"/>
    <cellStyle name="Percent 4 3 11 9 3" xfId="43402"/>
    <cellStyle name="Percent 4 3 11 9 3 2" xfId="43403"/>
    <cellStyle name="Percent 4 3 11 9 4" xfId="43404"/>
    <cellStyle name="Percent 4 3 11 9 5" xfId="43405"/>
    <cellStyle name="Percent 4 3 11 9 6" xfId="43406"/>
    <cellStyle name="Percent 4 3 11 9 7" xfId="43407"/>
    <cellStyle name="Percent 4 3 12" xfId="43408"/>
    <cellStyle name="Percent 4 3 12 2" xfId="43409"/>
    <cellStyle name="Percent 4 3 12 2 2" xfId="43410"/>
    <cellStyle name="Percent 4 3 12 2 2 2" xfId="43411"/>
    <cellStyle name="Percent 4 3 12 2 3" xfId="43412"/>
    <cellStyle name="Percent 4 3 12 3" xfId="43413"/>
    <cellStyle name="Percent 4 3 12 3 2" xfId="43414"/>
    <cellStyle name="Percent 4 3 12 4" xfId="43415"/>
    <cellStyle name="Percent 4 3 12 5" xfId="43416"/>
    <cellStyle name="Percent 4 3 12 6" xfId="43417"/>
    <cellStyle name="Percent 4 3 12 7" xfId="43418"/>
    <cellStyle name="Percent 4 3 13" xfId="43419"/>
    <cellStyle name="Percent 4 3 13 2" xfId="43420"/>
    <cellStyle name="Percent 4 3 13 2 2" xfId="43421"/>
    <cellStyle name="Percent 4 3 13 2 2 2" xfId="43422"/>
    <cellStyle name="Percent 4 3 13 2 3" xfId="43423"/>
    <cellStyle name="Percent 4 3 13 3" xfId="43424"/>
    <cellStyle name="Percent 4 3 13 3 2" xfId="43425"/>
    <cellStyle name="Percent 4 3 13 4" xfId="43426"/>
    <cellStyle name="Percent 4 3 13 5" xfId="43427"/>
    <cellStyle name="Percent 4 3 13 6" xfId="43428"/>
    <cellStyle name="Percent 4 3 13 7" xfId="43429"/>
    <cellStyle name="Percent 4 3 14" xfId="43430"/>
    <cellStyle name="Percent 4 3 14 2" xfId="43431"/>
    <cellStyle name="Percent 4 3 14 2 2" xfId="43432"/>
    <cellStyle name="Percent 4 3 14 2 2 2" xfId="43433"/>
    <cellStyle name="Percent 4 3 14 2 3" xfId="43434"/>
    <cellStyle name="Percent 4 3 14 3" xfId="43435"/>
    <cellStyle name="Percent 4 3 14 3 2" xfId="43436"/>
    <cellStyle name="Percent 4 3 14 4" xfId="43437"/>
    <cellStyle name="Percent 4 3 14 5" xfId="43438"/>
    <cellStyle name="Percent 4 3 14 6" xfId="43439"/>
    <cellStyle name="Percent 4 3 14 7" xfId="43440"/>
    <cellStyle name="Percent 4 3 15" xfId="43441"/>
    <cellStyle name="Percent 4 3 15 2" xfId="43442"/>
    <cellStyle name="Percent 4 3 15 2 2" xfId="43443"/>
    <cellStyle name="Percent 4 3 15 2 2 2" xfId="43444"/>
    <cellStyle name="Percent 4 3 15 2 3" xfId="43445"/>
    <cellStyle name="Percent 4 3 15 3" xfId="43446"/>
    <cellStyle name="Percent 4 3 15 3 2" xfId="43447"/>
    <cellStyle name="Percent 4 3 15 4" xfId="43448"/>
    <cellStyle name="Percent 4 3 15 5" xfId="43449"/>
    <cellStyle name="Percent 4 3 15 6" xfId="43450"/>
    <cellStyle name="Percent 4 3 15 7" xfId="43451"/>
    <cellStyle name="Percent 4 3 16" xfId="43452"/>
    <cellStyle name="Percent 4 3 16 2" xfId="43453"/>
    <cellStyle name="Percent 4 3 16 2 2" xfId="43454"/>
    <cellStyle name="Percent 4 3 16 2 2 2" xfId="43455"/>
    <cellStyle name="Percent 4 3 16 2 3" xfId="43456"/>
    <cellStyle name="Percent 4 3 16 3" xfId="43457"/>
    <cellStyle name="Percent 4 3 16 3 2" xfId="43458"/>
    <cellStyle name="Percent 4 3 16 4" xfId="43459"/>
    <cellStyle name="Percent 4 3 16 5" xfId="43460"/>
    <cellStyle name="Percent 4 3 16 6" xfId="43461"/>
    <cellStyle name="Percent 4 3 16 7" xfId="43462"/>
    <cellStyle name="Percent 4 3 17" xfId="43463"/>
    <cellStyle name="Percent 4 3 17 2" xfId="43464"/>
    <cellStyle name="Percent 4 3 17 2 2" xfId="43465"/>
    <cellStyle name="Percent 4 3 17 2 2 2" xfId="43466"/>
    <cellStyle name="Percent 4 3 17 2 3" xfId="43467"/>
    <cellStyle name="Percent 4 3 17 3" xfId="43468"/>
    <cellStyle name="Percent 4 3 17 3 2" xfId="43469"/>
    <cellStyle name="Percent 4 3 17 4" xfId="43470"/>
    <cellStyle name="Percent 4 3 17 5" xfId="43471"/>
    <cellStyle name="Percent 4 3 17 6" xfId="43472"/>
    <cellStyle name="Percent 4 3 17 7" xfId="43473"/>
    <cellStyle name="Percent 4 3 18" xfId="43474"/>
    <cellStyle name="Percent 4 3 18 2" xfId="43475"/>
    <cellStyle name="Percent 4 3 18 2 2" xfId="43476"/>
    <cellStyle name="Percent 4 3 18 2 2 2" xfId="43477"/>
    <cellStyle name="Percent 4 3 18 2 3" xfId="43478"/>
    <cellStyle name="Percent 4 3 18 3" xfId="43479"/>
    <cellStyle name="Percent 4 3 18 3 2" xfId="43480"/>
    <cellStyle name="Percent 4 3 18 4" xfId="43481"/>
    <cellStyle name="Percent 4 3 18 5" xfId="43482"/>
    <cellStyle name="Percent 4 3 18 6" xfId="43483"/>
    <cellStyle name="Percent 4 3 18 7" xfId="43484"/>
    <cellStyle name="Percent 4 3 19" xfId="43485"/>
    <cellStyle name="Percent 4 3 19 2" xfId="43486"/>
    <cellStyle name="Percent 4 3 19 2 2" xfId="43487"/>
    <cellStyle name="Percent 4 3 19 2 2 2" xfId="43488"/>
    <cellStyle name="Percent 4 3 19 2 3" xfId="43489"/>
    <cellStyle name="Percent 4 3 19 3" xfId="43490"/>
    <cellStyle name="Percent 4 3 19 3 2" xfId="43491"/>
    <cellStyle name="Percent 4 3 19 4" xfId="43492"/>
    <cellStyle name="Percent 4 3 19 5" xfId="43493"/>
    <cellStyle name="Percent 4 3 19 6" xfId="43494"/>
    <cellStyle name="Percent 4 3 19 7" xfId="43495"/>
    <cellStyle name="Percent 4 3 2" xfId="43496"/>
    <cellStyle name="Percent 4 3 2 10" xfId="43497"/>
    <cellStyle name="Percent 4 3 2 11" xfId="43498"/>
    <cellStyle name="Percent 4 3 2 12" xfId="43499"/>
    <cellStyle name="Percent 4 3 2 13" xfId="43500"/>
    <cellStyle name="Percent 4 3 2 2" xfId="43501"/>
    <cellStyle name="Percent 4 3 2 2 2" xfId="43502"/>
    <cellStyle name="Percent 4 3 2 2 2 2" xfId="43503"/>
    <cellStyle name="Percent 4 3 2 2 2 3" xfId="43504"/>
    <cellStyle name="Percent 4 3 2 2 3" xfId="43505"/>
    <cellStyle name="Percent 4 3 2 2 3 2" xfId="43506"/>
    <cellStyle name="Percent 4 3 2 2 3 2 2" xfId="43507"/>
    <cellStyle name="Percent 4 3 2 2 3 3" xfId="43508"/>
    <cellStyle name="Percent 4 3 2 2 4" xfId="43509"/>
    <cellStyle name="Percent 4 3 2 2 4 2" xfId="43510"/>
    <cellStyle name="Percent 4 3 2 2 5" xfId="43511"/>
    <cellStyle name="Percent 4 3 2 2 6" xfId="43512"/>
    <cellStyle name="Percent 4 3 2 2 7" xfId="43513"/>
    <cellStyle name="Percent 4 3 2 2 8" xfId="43514"/>
    <cellStyle name="Percent 4 3 2 3" xfId="43515"/>
    <cellStyle name="Percent 4 3 2 4" xfId="43516"/>
    <cellStyle name="Percent 4 3 2 5" xfId="43517"/>
    <cellStyle name="Percent 4 3 2 6" xfId="43518"/>
    <cellStyle name="Percent 4 3 2 7" xfId="43519"/>
    <cellStyle name="Percent 4 3 2 8" xfId="43520"/>
    <cellStyle name="Percent 4 3 2 9" xfId="43521"/>
    <cellStyle name="Percent 4 3 20" xfId="43522"/>
    <cellStyle name="Percent 4 3 20 2" xfId="43523"/>
    <cellStyle name="Percent 4 3 20 2 2" xfId="43524"/>
    <cellStyle name="Percent 4 3 20 2 2 2" xfId="43525"/>
    <cellStyle name="Percent 4 3 20 2 3" xfId="43526"/>
    <cellStyle name="Percent 4 3 20 3" xfId="43527"/>
    <cellStyle name="Percent 4 3 20 3 2" xfId="43528"/>
    <cellStyle name="Percent 4 3 20 4" xfId="43529"/>
    <cellStyle name="Percent 4 3 20 5" xfId="43530"/>
    <cellStyle name="Percent 4 3 20 6" xfId="43531"/>
    <cellStyle name="Percent 4 3 20 7" xfId="43532"/>
    <cellStyle name="Percent 4 3 21" xfId="43533"/>
    <cellStyle name="Percent 4 3 21 2" xfId="43534"/>
    <cellStyle name="Percent 4 3 21 2 2" xfId="43535"/>
    <cellStyle name="Percent 4 3 21 2 2 2" xfId="43536"/>
    <cellStyle name="Percent 4 3 21 2 3" xfId="43537"/>
    <cellStyle name="Percent 4 3 21 3" xfId="43538"/>
    <cellStyle name="Percent 4 3 21 3 2" xfId="43539"/>
    <cellStyle name="Percent 4 3 21 4" xfId="43540"/>
    <cellStyle name="Percent 4 3 21 5" xfId="43541"/>
    <cellStyle name="Percent 4 3 21 6" xfId="43542"/>
    <cellStyle name="Percent 4 3 21 7" xfId="43543"/>
    <cellStyle name="Percent 4 3 22" xfId="43544"/>
    <cellStyle name="Percent 4 3 22 2" xfId="43545"/>
    <cellStyle name="Percent 4 3 22 2 2" xfId="43546"/>
    <cellStyle name="Percent 4 3 22 2 2 2" xfId="43547"/>
    <cellStyle name="Percent 4 3 22 2 3" xfId="43548"/>
    <cellStyle name="Percent 4 3 22 3" xfId="43549"/>
    <cellStyle name="Percent 4 3 22 3 2" xfId="43550"/>
    <cellStyle name="Percent 4 3 22 4" xfId="43551"/>
    <cellStyle name="Percent 4 3 22 5" xfId="43552"/>
    <cellStyle name="Percent 4 3 22 6" xfId="43553"/>
    <cellStyle name="Percent 4 3 22 7" xfId="43554"/>
    <cellStyle name="Percent 4 3 23" xfId="43555"/>
    <cellStyle name="Percent 4 3 23 2" xfId="43556"/>
    <cellStyle name="Percent 4 3 23 2 2" xfId="43557"/>
    <cellStyle name="Percent 4 3 23 2 2 2" xfId="43558"/>
    <cellStyle name="Percent 4 3 23 2 3" xfId="43559"/>
    <cellStyle name="Percent 4 3 23 3" xfId="43560"/>
    <cellStyle name="Percent 4 3 23 3 2" xfId="43561"/>
    <cellStyle name="Percent 4 3 23 4" xfId="43562"/>
    <cellStyle name="Percent 4 3 23 5" xfId="43563"/>
    <cellStyle name="Percent 4 3 23 6" xfId="43564"/>
    <cellStyle name="Percent 4 3 23 7" xfId="43565"/>
    <cellStyle name="Percent 4 3 24" xfId="43566"/>
    <cellStyle name="Percent 4 3 24 2" xfId="43567"/>
    <cellStyle name="Percent 4 3 24 2 2" xfId="43568"/>
    <cellStyle name="Percent 4 3 24 2 2 2" xfId="43569"/>
    <cellStyle name="Percent 4 3 24 2 3" xfId="43570"/>
    <cellStyle name="Percent 4 3 24 3" xfId="43571"/>
    <cellStyle name="Percent 4 3 24 3 2" xfId="43572"/>
    <cellStyle name="Percent 4 3 24 4" xfId="43573"/>
    <cellStyle name="Percent 4 3 24 5" xfId="43574"/>
    <cellStyle name="Percent 4 3 24 6" xfId="43575"/>
    <cellStyle name="Percent 4 3 24 7" xfId="43576"/>
    <cellStyle name="Percent 4 3 25" xfId="43577"/>
    <cellStyle name="Percent 4 3 25 2" xfId="43578"/>
    <cellStyle name="Percent 4 3 25 2 2" xfId="43579"/>
    <cellStyle name="Percent 4 3 25 2 2 2" xfId="43580"/>
    <cellStyle name="Percent 4 3 25 2 3" xfId="43581"/>
    <cellStyle name="Percent 4 3 25 3" xfId="43582"/>
    <cellStyle name="Percent 4 3 25 3 2" xfId="43583"/>
    <cellStyle name="Percent 4 3 25 4" xfId="43584"/>
    <cellStyle name="Percent 4 3 25 5" xfId="43585"/>
    <cellStyle name="Percent 4 3 25 6" xfId="43586"/>
    <cellStyle name="Percent 4 3 25 7" xfId="43587"/>
    <cellStyle name="Percent 4 3 26" xfId="43588"/>
    <cellStyle name="Percent 4 3 26 2" xfId="43589"/>
    <cellStyle name="Percent 4 3 26 2 2" xfId="43590"/>
    <cellStyle name="Percent 4 3 26 2 2 2" xfId="43591"/>
    <cellStyle name="Percent 4 3 26 2 3" xfId="43592"/>
    <cellStyle name="Percent 4 3 26 3" xfId="43593"/>
    <cellStyle name="Percent 4 3 26 3 2" xfId="43594"/>
    <cellStyle name="Percent 4 3 26 4" xfId="43595"/>
    <cellStyle name="Percent 4 3 26 5" xfId="43596"/>
    <cellStyle name="Percent 4 3 26 6" xfId="43597"/>
    <cellStyle name="Percent 4 3 26 7" xfId="43598"/>
    <cellStyle name="Percent 4 3 27" xfId="43599"/>
    <cellStyle name="Percent 4 3 27 2" xfId="43600"/>
    <cellStyle name="Percent 4 3 27 2 2" xfId="43601"/>
    <cellStyle name="Percent 4 3 27 2 2 2" xfId="43602"/>
    <cellStyle name="Percent 4 3 27 2 3" xfId="43603"/>
    <cellStyle name="Percent 4 3 27 3" xfId="43604"/>
    <cellStyle name="Percent 4 3 27 3 2" xfId="43605"/>
    <cellStyle name="Percent 4 3 27 4" xfId="43606"/>
    <cellStyle name="Percent 4 3 27 5" xfId="43607"/>
    <cellStyle name="Percent 4 3 27 6" xfId="43608"/>
    <cellStyle name="Percent 4 3 27 7" xfId="43609"/>
    <cellStyle name="Percent 4 3 28" xfId="43610"/>
    <cellStyle name="Percent 4 3 28 2" xfId="43611"/>
    <cellStyle name="Percent 4 3 28 2 2" xfId="43612"/>
    <cellStyle name="Percent 4 3 28 2 2 2" xfId="43613"/>
    <cellStyle name="Percent 4 3 28 2 3" xfId="43614"/>
    <cellStyle name="Percent 4 3 28 3" xfId="43615"/>
    <cellStyle name="Percent 4 3 28 3 2" xfId="43616"/>
    <cellStyle name="Percent 4 3 28 4" xfId="43617"/>
    <cellStyle name="Percent 4 3 28 5" xfId="43618"/>
    <cellStyle name="Percent 4 3 28 6" xfId="43619"/>
    <cellStyle name="Percent 4 3 28 7" xfId="43620"/>
    <cellStyle name="Percent 4 3 29" xfId="43621"/>
    <cellStyle name="Percent 4 3 29 2" xfId="43622"/>
    <cellStyle name="Percent 4 3 29 2 2" xfId="43623"/>
    <cellStyle name="Percent 4 3 29 2 2 2" xfId="43624"/>
    <cellStyle name="Percent 4 3 29 2 3" xfId="43625"/>
    <cellStyle name="Percent 4 3 29 3" xfId="43626"/>
    <cellStyle name="Percent 4 3 29 3 2" xfId="43627"/>
    <cellStyle name="Percent 4 3 29 4" xfId="43628"/>
    <cellStyle name="Percent 4 3 29 5" xfId="43629"/>
    <cellStyle name="Percent 4 3 29 6" xfId="43630"/>
    <cellStyle name="Percent 4 3 29 7" xfId="43631"/>
    <cellStyle name="Percent 4 3 3" xfId="43632"/>
    <cellStyle name="Percent 4 3 3 10" xfId="43633"/>
    <cellStyle name="Percent 4 3 3 11" xfId="43634"/>
    <cellStyle name="Percent 4 3 3 12" xfId="43635"/>
    <cellStyle name="Percent 4 3 3 2" xfId="43636"/>
    <cellStyle name="Percent 4 3 3 2 2" xfId="43637"/>
    <cellStyle name="Percent 4 3 3 2 3" xfId="43638"/>
    <cellStyle name="Percent 4 3 3 2 3 2" xfId="43639"/>
    <cellStyle name="Percent 4 3 3 2 3 2 2" xfId="43640"/>
    <cellStyle name="Percent 4 3 3 2 3 3" xfId="43641"/>
    <cellStyle name="Percent 4 3 3 2 4" xfId="43642"/>
    <cellStyle name="Percent 4 3 3 2 4 2" xfId="43643"/>
    <cellStyle name="Percent 4 3 3 2 5" xfId="43644"/>
    <cellStyle name="Percent 4 3 3 2 6" xfId="43645"/>
    <cellStyle name="Percent 4 3 3 2 7" xfId="43646"/>
    <cellStyle name="Percent 4 3 3 2 8" xfId="43647"/>
    <cellStyle name="Percent 4 3 3 3" xfId="43648"/>
    <cellStyle name="Percent 4 3 3 4" xfId="43649"/>
    <cellStyle name="Percent 4 3 3 5" xfId="43650"/>
    <cellStyle name="Percent 4 3 3 6" xfId="43651"/>
    <cellStyle name="Percent 4 3 3 7" xfId="43652"/>
    <cellStyle name="Percent 4 3 3 8" xfId="43653"/>
    <cellStyle name="Percent 4 3 3 9" xfId="43654"/>
    <cellStyle name="Percent 4 3 30" xfId="43655"/>
    <cellStyle name="Percent 4 3 30 2" xfId="43656"/>
    <cellStyle name="Percent 4 3 30 2 2" xfId="43657"/>
    <cellStyle name="Percent 4 3 30 2 2 2" xfId="43658"/>
    <cellStyle name="Percent 4 3 30 2 3" xfId="43659"/>
    <cellStyle name="Percent 4 3 30 3" xfId="43660"/>
    <cellStyle name="Percent 4 3 30 3 2" xfId="43661"/>
    <cellStyle name="Percent 4 3 30 4" xfId="43662"/>
    <cellStyle name="Percent 4 3 30 5" xfId="43663"/>
    <cellStyle name="Percent 4 3 30 6" xfId="43664"/>
    <cellStyle name="Percent 4 3 30 7" xfId="43665"/>
    <cellStyle name="Percent 4 3 31" xfId="43666"/>
    <cellStyle name="Percent 4 3 31 2" xfId="43667"/>
    <cellStyle name="Percent 4 3 31 2 2" xfId="43668"/>
    <cellStyle name="Percent 4 3 31 2 2 2" xfId="43669"/>
    <cellStyle name="Percent 4 3 31 2 3" xfId="43670"/>
    <cellStyle name="Percent 4 3 31 3" xfId="43671"/>
    <cellStyle name="Percent 4 3 31 3 2" xfId="43672"/>
    <cellStyle name="Percent 4 3 31 4" xfId="43673"/>
    <cellStyle name="Percent 4 3 31 5" xfId="43674"/>
    <cellStyle name="Percent 4 3 31 6" xfId="43675"/>
    <cellStyle name="Percent 4 3 31 7" xfId="43676"/>
    <cellStyle name="Percent 4 3 32" xfId="43677"/>
    <cellStyle name="Percent 4 3 32 2" xfId="43678"/>
    <cellStyle name="Percent 4 3 32 2 2" xfId="43679"/>
    <cellStyle name="Percent 4 3 32 2 2 2" xfId="43680"/>
    <cellStyle name="Percent 4 3 32 2 3" xfId="43681"/>
    <cellStyle name="Percent 4 3 32 3" xfId="43682"/>
    <cellStyle name="Percent 4 3 32 3 2" xfId="43683"/>
    <cellStyle name="Percent 4 3 32 4" xfId="43684"/>
    <cellStyle name="Percent 4 3 32 5" xfId="43685"/>
    <cellStyle name="Percent 4 3 32 6" xfId="43686"/>
    <cellStyle name="Percent 4 3 32 7" xfId="43687"/>
    <cellStyle name="Percent 4 3 33" xfId="43688"/>
    <cellStyle name="Percent 4 3 33 2" xfId="43689"/>
    <cellStyle name="Percent 4 3 33 2 2" xfId="43690"/>
    <cellStyle name="Percent 4 3 33 2 2 2" xfId="43691"/>
    <cellStyle name="Percent 4 3 33 2 3" xfId="43692"/>
    <cellStyle name="Percent 4 3 33 3" xfId="43693"/>
    <cellStyle name="Percent 4 3 33 3 2" xfId="43694"/>
    <cellStyle name="Percent 4 3 33 4" xfId="43695"/>
    <cellStyle name="Percent 4 3 33 5" xfId="43696"/>
    <cellStyle name="Percent 4 3 33 6" xfId="43697"/>
    <cellStyle name="Percent 4 3 33 7" xfId="43698"/>
    <cellStyle name="Percent 4 3 34" xfId="43699"/>
    <cellStyle name="Percent 4 3 34 2" xfId="43700"/>
    <cellStyle name="Percent 4 3 34 2 2" xfId="43701"/>
    <cellStyle name="Percent 4 3 34 2 2 2" xfId="43702"/>
    <cellStyle name="Percent 4 3 34 2 3" xfId="43703"/>
    <cellStyle name="Percent 4 3 34 3" xfId="43704"/>
    <cellStyle name="Percent 4 3 34 3 2" xfId="43705"/>
    <cellStyle name="Percent 4 3 34 4" xfId="43706"/>
    <cellStyle name="Percent 4 3 34 5" xfId="43707"/>
    <cellStyle name="Percent 4 3 34 6" xfId="43708"/>
    <cellStyle name="Percent 4 3 34 7" xfId="43709"/>
    <cellStyle name="Percent 4 3 35" xfId="43710"/>
    <cellStyle name="Percent 4 3 35 2" xfId="43711"/>
    <cellStyle name="Percent 4 3 35 2 2" xfId="43712"/>
    <cellStyle name="Percent 4 3 35 2 2 2" xfId="43713"/>
    <cellStyle name="Percent 4 3 35 2 3" xfId="43714"/>
    <cellStyle name="Percent 4 3 35 3" xfId="43715"/>
    <cellStyle name="Percent 4 3 35 3 2" xfId="43716"/>
    <cellStyle name="Percent 4 3 35 4" xfId="43717"/>
    <cellStyle name="Percent 4 3 35 5" xfId="43718"/>
    <cellStyle name="Percent 4 3 35 6" xfId="43719"/>
    <cellStyle name="Percent 4 3 35 7" xfId="43720"/>
    <cellStyle name="Percent 4 3 36" xfId="43721"/>
    <cellStyle name="Percent 4 3 36 2" xfId="43722"/>
    <cellStyle name="Percent 4 3 36 2 2" xfId="43723"/>
    <cellStyle name="Percent 4 3 36 2 2 2" xfId="43724"/>
    <cellStyle name="Percent 4 3 36 2 3" xfId="43725"/>
    <cellStyle name="Percent 4 3 36 3" xfId="43726"/>
    <cellStyle name="Percent 4 3 36 3 2" xfId="43727"/>
    <cellStyle name="Percent 4 3 36 4" xfId="43728"/>
    <cellStyle name="Percent 4 3 36 5" xfId="43729"/>
    <cellStyle name="Percent 4 3 36 6" xfId="43730"/>
    <cellStyle name="Percent 4 3 36 7" xfId="43731"/>
    <cellStyle name="Percent 4 3 37" xfId="43732"/>
    <cellStyle name="Percent 4 3 37 2" xfId="43733"/>
    <cellStyle name="Percent 4 3 37 2 2" xfId="43734"/>
    <cellStyle name="Percent 4 3 37 2 2 2" xfId="43735"/>
    <cellStyle name="Percent 4 3 37 2 3" xfId="43736"/>
    <cellStyle name="Percent 4 3 37 3" xfId="43737"/>
    <cellStyle name="Percent 4 3 37 3 2" xfId="43738"/>
    <cellStyle name="Percent 4 3 37 4" xfId="43739"/>
    <cellStyle name="Percent 4 3 37 5" xfId="43740"/>
    <cellStyle name="Percent 4 3 37 6" xfId="43741"/>
    <cellStyle name="Percent 4 3 37 7" xfId="43742"/>
    <cellStyle name="Percent 4 3 38" xfId="43743"/>
    <cellStyle name="Percent 4 3 38 2" xfId="43744"/>
    <cellStyle name="Percent 4 3 38 2 2" xfId="43745"/>
    <cellStyle name="Percent 4 3 38 2 2 2" xfId="43746"/>
    <cellStyle name="Percent 4 3 38 2 3" xfId="43747"/>
    <cellStyle name="Percent 4 3 38 3" xfId="43748"/>
    <cellStyle name="Percent 4 3 38 3 2" xfId="43749"/>
    <cellStyle name="Percent 4 3 38 4" xfId="43750"/>
    <cellStyle name="Percent 4 3 38 5" xfId="43751"/>
    <cellStyle name="Percent 4 3 38 6" xfId="43752"/>
    <cellStyle name="Percent 4 3 38 7" xfId="43753"/>
    <cellStyle name="Percent 4 3 39" xfId="43754"/>
    <cellStyle name="Percent 4 3 39 2" xfId="43755"/>
    <cellStyle name="Percent 4 3 39 2 2" xfId="43756"/>
    <cellStyle name="Percent 4 3 39 2 2 2" xfId="43757"/>
    <cellStyle name="Percent 4 3 39 2 3" xfId="43758"/>
    <cellStyle name="Percent 4 3 39 3" xfId="43759"/>
    <cellStyle name="Percent 4 3 39 3 2" xfId="43760"/>
    <cellStyle name="Percent 4 3 39 4" xfId="43761"/>
    <cellStyle name="Percent 4 3 39 5" xfId="43762"/>
    <cellStyle name="Percent 4 3 39 6" xfId="43763"/>
    <cellStyle name="Percent 4 3 39 7" xfId="43764"/>
    <cellStyle name="Percent 4 3 4" xfId="43765"/>
    <cellStyle name="Percent 4 3 4 10" xfId="43766"/>
    <cellStyle name="Percent 4 3 4 10 2" xfId="43767"/>
    <cellStyle name="Percent 4 3 4 10 2 2" xfId="43768"/>
    <cellStyle name="Percent 4 3 4 10 2 2 2" xfId="43769"/>
    <cellStyle name="Percent 4 3 4 10 2 3" xfId="43770"/>
    <cellStyle name="Percent 4 3 4 10 3" xfId="43771"/>
    <cellStyle name="Percent 4 3 4 10 3 2" xfId="43772"/>
    <cellStyle name="Percent 4 3 4 10 4" xfId="43773"/>
    <cellStyle name="Percent 4 3 4 10 5" xfId="43774"/>
    <cellStyle name="Percent 4 3 4 10 6" xfId="43775"/>
    <cellStyle name="Percent 4 3 4 10 7" xfId="43776"/>
    <cellStyle name="Percent 4 3 4 11" xfId="43777"/>
    <cellStyle name="Percent 4 3 4 11 2" xfId="43778"/>
    <cellStyle name="Percent 4 3 4 11 2 2" xfId="43779"/>
    <cellStyle name="Percent 4 3 4 11 2 2 2" xfId="43780"/>
    <cellStyle name="Percent 4 3 4 11 2 3" xfId="43781"/>
    <cellStyle name="Percent 4 3 4 11 3" xfId="43782"/>
    <cellStyle name="Percent 4 3 4 11 3 2" xfId="43783"/>
    <cellStyle name="Percent 4 3 4 11 4" xfId="43784"/>
    <cellStyle name="Percent 4 3 4 11 5" xfId="43785"/>
    <cellStyle name="Percent 4 3 4 11 6" xfId="43786"/>
    <cellStyle name="Percent 4 3 4 11 7" xfId="43787"/>
    <cellStyle name="Percent 4 3 4 12" xfId="43788"/>
    <cellStyle name="Percent 4 3 4 12 2" xfId="43789"/>
    <cellStyle name="Percent 4 3 4 12 2 2" xfId="43790"/>
    <cellStyle name="Percent 4 3 4 12 2 2 2" xfId="43791"/>
    <cellStyle name="Percent 4 3 4 12 2 3" xfId="43792"/>
    <cellStyle name="Percent 4 3 4 12 3" xfId="43793"/>
    <cellStyle name="Percent 4 3 4 12 3 2" xfId="43794"/>
    <cellStyle name="Percent 4 3 4 12 4" xfId="43795"/>
    <cellStyle name="Percent 4 3 4 12 5" xfId="43796"/>
    <cellStyle name="Percent 4 3 4 12 6" xfId="43797"/>
    <cellStyle name="Percent 4 3 4 12 7" xfId="43798"/>
    <cellStyle name="Percent 4 3 4 13" xfId="43799"/>
    <cellStyle name="Percent 4 3 4 13 2" xfId="43800"/>
    <cellStyle name="Percent 4 3 4 13 2 2" xfId="43801"/>
    <cellStyle name="Percent 4 3 4 13 3" xfId="43802"/>
    <cellStyle name="Percent 4 3 4 14" xfId="43803"/>
    <cellStyle name="Percent 4 3 4 14 2" xfId="43804"/>
    <cellStyle name="Percent 4 3 4 15" xfId="43805"/>
    <cellStyle name="Percent 4 3 4 16" xfId="43806"/>
    <cellStyle name="Percent 4 3 4 17" xfId="43807"/>
    <cellStyle name="Percent 4 3 4 18" xfId="43808"/>
    <cellStyle name="Percent 4 3 4 2" xfId="43809"/>
    <cellStyle name="Percent 4 3 4 2 2" xfId="43810"/>
    <cellStyle name="Percent 4 3 4 2 2 2" xfId="43811"/>
    <cellStyle name="Percent 4 3 4 2 2 2 2" xfId="43812"/>
    <cellStyle name="Percent 4 3 4 2 2 3" xfId="43813"/>
    <cellStyle name="Percent 4 3 4 2 3" xfId="43814"/>
    <cellStyle name="Percent 4 3 4 2 3 2" xfId="43815"/>
    <cellStyle name="Percent 4 3 4 2 4" xfId="43816"/>
    <cellStyle name="Percent 4 3 4 2 5" xfId="43817"/>
    <cellStyle name="Percent 4 3 4 2 6" xfId="43818"/>
    <cellStyle name="Percent 4 3 4 2 7" xfId="43819"/>
    <cellStyle name="Percent 4 3 4 3" xfId="43820"/>
    <cellStyle name="Percent 4 3 4 3 2" xfId="43821"/>
    <cellStyle name="Percent 4 3 4 3 2 2" xfId="43822"/>
    <cellStyle name="Percent 4 3 4 3 2 2 2" xfId="43823"/>
    <cellStyle name="Percent 4 3 4 3 2 3" xfId="43824"/>
    <cellStyle name="Percent 4 3 4 3 3" xfId="43825"/>
    <cellStyle name="Percent 4 3 4 3 3 2" xfId="43826"/>
    <cellStyle name="Percent 4 3 4 3 4" xfId="43827"/>
    <cellStyle name="Percent 4 3 4 3 5" xfId="43828"/>
    <cellStyle name="Percent 4 3 4 3 6" xfId="43829"/>
    <cellStyle name="Percent 4 3 4 3 7" xfId="43830"/>
    <cellStyle name="Percent 4 3 4 4" xfId="43831"/>
    <cellStyle name="Percent 4 3 4 4 2" xfId="43832"/>
    <cellStyle name="Percent 4 3 4 4 2 2" xfId="43833"/>
    <cellStyle name="Percent 4 3 4 4 2 2 2" xfId="43834"/>
    <cellStyle name="Percent 4 3 4 4 2 3" xfId="43835"/>
    <cellStyle name="Percent 4 3 4 4 3" xfId="43836"/>
    <cellStyle name="Percent 4 3 4 4 3 2" xfId="43837"/>
    <cellStyle name="Percent 4 3 4 4 4" xfId="43838"/>
    <cellStyle name="Percent 4 3 4 4 5" xfId="43839"/>
    <cellStyle name="Percent 4 3 4 4 6" xfId="43840"/>
    <cellStyle name="Percent 4 3 4 4 7" xfId="43841"/>
    <cellStyle name="Percent 4 3 4 5" xfId="43842"/>
    <cellStyle name="Percent 4 3 4 5 2" xfId="43843"/>
    <cellStyle name="Percent 4 3 4 5 2 2" xfId="43844"/>
    <cellStyle name="Percent 4 3 4 5 2 2 2" xfId="43845"/>
    <cellStyle name="Percent 4 3 4 5 2 3" xfId="43846"/>
    <cellStyle name="Percent 4 3 4 5 3" xfId="43847"/>
    <cellStyle name="Percent 4 3 4 5 3 2" xfId="43848"/>
    <cellStyle name="Percent 4 3 4 5 4" xfId="43849"/>
    <cellStyle name="Percent 4 3 4 5 5" xfId="43850"/>
    <cellStyle name="Percent 4 3 4 5 6" xfId="43851"/>
    <cellStyle name="Percent 4 3 4 5 7" xfId="43852"/>
    <cellStyle name="Percent 4 3 4 6" xfId="43853"/>
    <cellStyle name="Percent 4 3 4 6 2" xfId="43854"/>
    <cellStyle name="Percent 4 3 4 6 2 2" xfId="43855"/>
    <cellStyle name="Percent 4 3 4 6 2 2 2" xfId="43856"/>
    <cellStyle name="Percent 4 3 4 6 2 3" xfId="43857"/>
    <cellStyle name="Percent 4 3 4 6 3" xfId="43858"/>
    <cellStyle name="Percent 4 3 4 6 3 2" xfId="43859"/>
    <cellStyle name="Percent 4 3 4 6 4" xfId="43860"/>
    <cellStyle name="Percent 4 3 4 6 5" xfId="43861"/>
    <cellStyle name="Percent 4 3 4 6 6" xfId="43862"/>
    <cellStyle name="Percent 4 3 4 6 7" xfId="43863"/>
    <cellStyle name="Percent 4 3 4 7" xfId="43864"/>
    <cellStyle name="Percent 4 3 4 7 2" xfId="43865"/>
    <cellStyle name="Percent 4 3 4 7 2 2" xfId="43866"/>
    <cellStyle name="Percent 4 3 4 7 2 2 2" xfId="43867"/>
    <cellStyle name="Percent 4 3 4 7 2 3" xfId="43868"/>
    <cellStyle name="Percent 4 3 4 7 3" xfId="43869"/>
    <cellStyle name="Percent 4 3 4 7 3 2" xfId="43870"/>
    <cellStyle name="Percent 4 3 4 7 4" xfId="43871"/>
    <cellStyle name="Percent 4 3 4 7 5" xfId="43872"/>
    <cellStyle name="Percent 4 3 4 7 6" xfId="43873"/>
    <cellStyle name="Percent 4 3 4 7 7" xfId="43874"/>
    <cellStyle name="Percent 4 3 4 8" xfId="43875"/>
    <cellStyle name="Percent 4 3 4 8 2" xfId="43876"/>
    <cellStyle name="Percent 4 3 4 8 2 2" xfId="43877"/>
    <cellStyle name="Percent 4 3 4 8 2 2 2" xfId="43878"/>
    <cellStyle name="Percent 4 3 4 8 2 3" xfId="43879"/>
    <cellStyle name="Percent 4 3 4 8 3" xfId="43880"/>
    <cellStyle name="Percent 4 3 4 8 3 2" xfId="43881"/>
    <cellStyle name="Percent 4 3 4 8 4" xfId="43882"/>
    <cellStyle name="Percent 4 3 4 8 5" xfId="43883"/>
    <cellStyle name="Percent 4 3 4 8 6" xfId="43884"/>
    <cellStyle name="Percent 4 3 4 8 7" xfId="43885"/>
    <cellStyle name="Percent 4 3 4 9" xfId="43886"/>
    <cellStyle name="Percent 4 3 4 9 2" xfId="43887"/>
    <cellStyle name="Percent 4 3 4 9 2 2" xfId="43888"/>
    <cellStyle name="Percent 4 3 4 9 2 2 2" xfId="43889"/>
    <cellStyle name="Percent 4 3 4 9 2 3" xfId="43890"/>
    <cellStyle name="Percent 4 3 4 9 3" xfId="43891"/>
    <cellStyle name="Percent 4 3 4 9 3 2" xfId="43892"/>
    <cellStyle name="Percent 4 3 4 9 4" xfId="43893"/>
    <cellStyle name="Percent 4 3 4 9 5" xfId="43894"/>
    <cellStyle name="Percent 4 3 4 9 6" xfId="43895"/>
    <cellStyle name="Percent 4 3 4 9 7" xfId="43896"/>
    <cellStyle name="Percent 4 3 40" xfId="43897"/>
    <cellStyle name="Percent 4 3 40 2" xfId="43898"/>
    <cellStyle name="Percent 4 3 40 2 2" xfId="43899"/>
    <cellStyle name="Percent 4 3 40 2 2 2" xfId="43900"/>
    <cellStyle name="Percent 4 3 40 2 3" xfId="43901"/>
    <cellStyle name="Percent 4 3 40 3" xfId="43902"/>
    <cellStyle name="Percent 4 3 40 3 2" xfId="43903"/>
    <cellStyle name="Percent 4 3 40 4" xfId="43904"/>
    <cellStyle name="Percent 4 3 40 5" xfId="43905"/>
    <cellStyle name="Percent 4 3 40 6" xfId="43906"/>
    <cellStyle name="Percent 4 3 40 7" xfId="43907"/>
    <cellStyle name="Percent 4 3 41" xfId="43908"/>
    <cellStyle name="Percent 4 3 41 2" xfId="43909"/>
    <cellStyle name="Percent 4 3 41 2 2" xfId="43910"/>
    <cellStyle name="Percent 4 3 41 2 2 2" xfId="43911"/>
    <cellStyle name="Percent 4 3 41 2 3" xfId="43912"/>
    <cellStyle name="Percent 4 3 41 3" xfId="43913"/>
    <cellStyle name="Percent 4 3 41 3 2" xfId="43914"/>
    <cellStyle name="Percent 4 3 41 4" xfId="43915"/>
    <cellStyle name="Percent 4 3 41 5" xfId="43916"/>
    <cellStyle name="Percent 4 3 41 6" xfId="43917"/>
    <cellStyle name="Percent 4 3 41 7" xfId="43918"/>
    <cellStyle name="Percent 4 3 42" xfId="43919"/>
    <cellStyle name="Percent 4 3 42 2" xfId="43920"/>
    <cellStyle name="Percent 4 3 42 2 2" xfId="43921"/>
    <cellStyle name="Percent 4 3 42 2 2 2" xfId="43922"/>
    <cellStyle name="Percent 4 3 42 2 3" xfId="43923"/>
    <cellStyle name="Percent 4 3 42 3" xfId="43924"/>
    <cellStyle name="Percent 4 3 42 3 2" xfId="43925"/>
    <cellStyle name="Percent 4 3 42 4" xfId="43926"/>
    <cellStyle name="Percent 4 3 42 5" xfId="43927"/>
    <cellStyle name="Percent 4 3 42 6" xfId="43928"/>
    <cellStyle name="Percent 4 3 42 7" xfId="43929"/>
    <cellStyle name="Percent 4 3 43" xfId="43930"/>
    <cellStyle name="Percent 4 3 43 2" xfId="43931"/>
    <cellStyle name="Percent 4 3 43 2 2" xfId="43932"/>
    <cellStyle name="Percent 4 3 43 2 2 2" xfId="43933"/>
    <cellStyle name="Percent 4 3 43 2 3" xfId="43934"/>
    <cellStyle name="Percent 4 3 43 3" xfId="43935"/>
    <cellStyle name="Percent 4 3 43 3 2" xfId="43936"/>
    <cellStyle name="Percent 4 3 43 4" xfId="43937"/>
    <cellStyle name="Percent 4 3 43 5" xfId="43938"/>
    <cellStyle name="Percent 4 3 43 6" xfId="43939"/>
    <cellStyle name="Percent 4 3 43 7" xfId="43940"/>
    <cellStyle name="Percent 4 3 44" xfId="43941"/>
    <cellStyle name="Percent 4 3 44 2" xfId="43942"/>
    <cellStyle name="Percent 4 3 44 2 2" xfId="43943"/>
    <cellStyle name="Percent 4 3 44 2 2 2" xfId="43944"/>
    <cellStyle name="Percent 4 3 44 2 3" xfId="43945"/>
    <cellStyle name="Percent 4 3 44 3" xfId="43946"/>
    <cellStyle name="Percent 4 3 44 3 2" xfId="43947"/>
    <cellStyle name="Percent 4 3 44 4" xfId="43948"/>
    <cellStyle name="Percent 4 3 44 5" xfId="43949"/>
    <cellStyle name="Percent 4 3 44 6" xfId="43950"/>
    <cellStyle name="Percent 4 3 44 7" xfId="43951"/>
    <cellStyle name="Percent 4 3 45" xfId="43952"/>
    <cellStyle name="Percent 4 3 45 2" xfId="43953"/>
    <cellStyle name="Percent 4 3 45 2 2" xfId="43954"/>
    <cellStyle name="Percent 4 3 45 2 2 2" xfId="43955"/>
    <cellStyle name="Percent 4 3 45 2 3" xfId="43956"/>
    <cellStyle name="Percent 4 3 45 3" xfId="43957"/>
    <cellStyle name="Percent 4 3 45 3 2" xfId="43958"/>
    <cellStyle name="Percent 4 3 45 4" xfId="43959"/>
    <cellStyle name="Percent 4 3 45 5" xfId="43960"/>
    <cellStyle name="Percent 4 3 45 6" xfId="43961"/>
    <cellStyle name="Percent 4 3 45 7" xfId="43962"/>
    <cellStyle name="Percent 4 3 46" xfId="43963"/>
    <cellStyle name="Percent 4 3 46 2" xfId="43964"/>
    <cellStyle name="Percent 4 3 46 2 2" xfId="43965"/>
    <cellStyle name="Percent 4 3 46 2 2 2" xfId="43966"/>
    <cellStyle name="Percent 4 3 46 2 3" xfId="43967"/>
    <cellStyle name="Percent 4 3 46 3" xfId="43968"/>
    <cellStyle name="Percent 4 3 46 3 2" xfId="43969"/>
    <cellStyle name="Percent 4 3 46 4" xfId="43970"/>
    <cellStyle name="Percent 4 3 46 5" xfId="43971"/>
    <cellStyle name="Percent 4 3 46 6" xfId="43972"/>
    <cellStyle name="Percent 4 3 46 7" xfId="43973"/>
    <cellStyle name="Percent 4 3 47" xfId="43974"/>
    <cellStyle name="Percent 4 3 47 2" xfId="43975"/>
    <cellStyle name="Percent 4 3 47 2 2" xfId="43976"/>
    <cellStyle name="Percent 4 3 47 2 2 2" xfId="43977"/>
    <cellStyle name="Percent 4 3 47 2 3" xfId="43978"/>
    <cellStyle name="Percent 4 3 47 3" xfId="43979"/>
    <cellStyle name="Percent 4 3 47 3 2" xfId="43980"/>
    <cellStyle name="Percent 4 3 47 4" xfId="43981"/>
    <cellStyle name="Percent 4 3 47 5" xfId="43982"/>
    <cellStyle name="Percent 4 3 47 6" xfId="43983"/>
    <cellStyle name="Percent 4 3 47 7" xfId="43984"/>
    <cellStyle name="Percent 4 3 48" xfId="43985"/>
    <cellStyle name="Percent 4 3 48 2" xfId="43986"/>
    <cellStyle name="Percent 4 3 48 2 2" xfId="43987"/>
    <cellStyle name="Percent 4 3 48 2 2 2" xfId="43988"/>
    <cellStyle name="Percent 4 3 48 2 3" xfId="43989"/>
    <cellStyle name="Percent 4 3 48 3" xfId="43990"/>
    <cellStyle name="Percent 4 3 48 3 2" xfId="43991"/>
    <cellStyle name="Percent 4 3 48 4" xfId="43992"/>
    <cellStyle name="Percent 4 3 48 5" xfId="43993"/>
    <cellStyle name="Percent 4 3 48 6" xfId="43994"/>
    <cellStyle name="Percent 4 3 48 7" xfId="43995"/>
    <cellStyle name="Percent 4 3 49" xfId="43996"/>
    <cellStyle name="Percent 4 3 49 2" xfId="43997"/>
    <cellStyle name="Percent 4 3 49 2 2" xfId="43998"/>
    <cellStyle name="Percent 4 3 49 2 2 2" xfId="43999"/>
    <cellStyle name="Percent 4 3 49 2 3" xfId="44000"/>
    <cellStyle name="Percent 4 3 49 3" xfId="44001"/>
    <cellStyle name="Percent 4 3 49 3 2" xfId="44002"/>
    <cellStyle name="Percent 4 3 49 4" xfId="44003"/>
    <cellStyle name="Percent 4 3 49 5" xfId="44004"/>
    <cellStyle name="Percent 4 3 49 6" xfId="44005"/>
    <cellStyle name="Percent 4 3 49 7" xfId="44006"/>
    <cellStyle name="Percent 4 3 5" xfId="44007"/>
    <cellStyle name="Percent 4 3 5 10" xfId="44008"/>
    <cellStyle name="Percent 4 3 5 11" xfId="44009"/>
    <cellStyle name="Percent 4 3 5 12" xfId="44010"/>
    <cellStyle name="Percent 4 3 5 2" xfId="44011"/>
    <cellStyle name="Percent 4 3 5 2 2" xfId="44012"/>
    <cellStyle name="Percent 4 3 5 2 3" xfId="44013"/>
    <cellStyle name="Percent 4 3 5 2 3 2" xfId="44014"/>
    <cellStyle name="Percent 4 3 5 2 3 2 2" xfId="44015"/>
    <cellStyle name="Percent 4 3 5 2 3 3" xfId="44016"/>
    <cellStyle name="Percent 4 3 5 2 4" xfId="44017"/>
    <cellStyle name="Percent 4 3 5 2 4 2" xfId="44018"/>
    <cellStyle name="Percent 4 3 5 2 5" xfId="44019"/>
    <cellStyle name="Percent 4 3 5 2 6" xfId="44020"/>
    <cellStyle name="Percent 4 3 5 2 7" xfId="44021"/>
    <cellStyle name="Percent 4 3 5 2 8" xfId="44022"/>
    <cellStyle name="Percent 4 3 5 3" xfId="44023"/>
    <cellStyle name="Percent 4 3 5 4" xfId="44024"/>
    <cellStyle name="Percent 4 3 5 5" xfId="44025"/>
    <cellStyle name="Percent 4 3 5 6" xfId="44026"/>
    <cellStyle name="Percent 4 3 5 7" xfId="44027"/>
    <cellStyle name="Percent 4 3 5 8" xfId="44028"/>
    <cellStyle name="Percent 4 3 5 9" xfId="44029"/>
    <cellStyle name="Percent 4 3 50" xfId="44030"/>
    <cellStyle name="Percent 4 3 50 2" xfId="44031"/>
    <cellStyle name="Percent 4 3 50 2 2" xfId="44032"/>
    <cellStyle name="Percent 4 3 50 2 2 2" xfId="44033"/>
    <cellStyle name="Percent 4 3 50 2 3" xfId="44034"/>
    <cellStyle name="Percent 4 3 50 3" xfId="44035"/>
    <cellStyle name="Percent 4 3 50 3 2" xfId="44036"/>
    <cellStyle name="Percent 4 3 50 4" xfId="44037"/>
    <cellStyle name="Percent 4 3 50 5" xfId="44038"/>
    <cellStyle name="Percent 4 3 50 6" xfId="44039"/>
    <cellStyle name="Percent 4 3 50 7" xfId="44040"/>
    <cellStyle name="Percent 4 3 51" xfId="44041"/>
    <cellStyle name="Percent 4 3 51 2" xfId="44042"/>
    <cellStyle name="Percent 4 3 51 2 2" xfId="44043"/>
    <cellStyle name="Percent 4 3 51 2 2 2" xfId="44044"/>
    <cellStyle name="Percent 4 3 51 2 3" xfId="44045"/>
    <cellStyle name="Percent 4 3 51 3" xfId="44046"/>
    <cellStyle name="Percent 4 3 51 3 2" xfId="44047"/>
    <cellStyle name="Percent 4 3 51 4" xfId="44048"/>
    <cellStyle name="Percent 4 3 51 5" xfId="44049"/>
    <cellStyle name="Percent 4 3 51 6" xfId="44050"/>
    <cellStyle name="Percent 4 3 51 7" xfId="44051"/>
    <cellStyle name="Percent 4 3 52" xfId="44052"/>
    <cellStyle name="Percent 4 3 52 2" xfId="44053"/>
    <cellStyle name="Percent 4 3 52 2 2" xfId="44054"/>
    <cellStyle name="Percent 4 3 52 2 2 2" xfId="44055"/>
    <cellStyle name="Percent 4 3 52 2 3" xfId="44056"/>
    <cellStyle name="Percent 4 3 52 3" xfId="44057"/>
    <cellStyle name="Percent 4 3 52 3 2" xfId="44058"/>
    <cellStyle name="Percent 4 3 52 4" xfId="44059"/>
    <cellStyle name="Percent 4 3 52 5" xfId="44060"/>
    <cellStyle name="Percent 4 3 52 6" xfId="44061"/>
    <cellStyle name="Percent 4 3 52 7" xfId="44062"/>
    <cellStyle name="Percent 4 3 53" xfId="44063"/>
    <cellStyle name="Percent 4 3 53 2" xfId="44064"/>
    <cellStyle name="Percent 4 3 53 2 2" xfId="44065"/>
    <cellStyle name="Percent 4 3 53 2 2 2" xfId="44066"/>
    <cellStyle name="Percent 4 3 53 2 3" xfId="44067"/>
    <cellStyle name="Percent 4 3 53 3" xfId="44068"/>
    <cellStyle name="Percent 4 3 53 3 2" xfId="44069"/>
    <cellStyle name="Percent 4 3 53 4" xfId="44070"/>
    <cellStyle name="Percent 4 3 53 5" xfId="44071"/>
    <cellStyle name="Percent 4 3 53 6" xfId="44072"/>
    <cellStyle name="Percent 4 3 53 7" xfId="44073"/>
    <cellStyle name="Percent 4 3 54" xfId="44074"/>
    <cellStyle name="Percent 4 3 54 2" xfId="44075"/>
    <cellStyle name="Percent 4 3 54 2 2" xfId="44076"/>
    <cellStyle name="Percent 4 3 54 2 2 2" xfId="44077"/>
    <cellStyle name="Percent 4 3 54 2 3" xfId="44078"/>
    <cellStyle name="Percent 4 3 54 3" xfId="44079"/>
    <cellStyle name="Percent 4 3 54 3 2" xfId="44080"/>
    <cellStyle name="Percent 4 3 54 4" xfId="44081"/>
    <cellStyle name="Percent 4 3 54 5" xfId="44082"/>
    <cellStyle name="Percent 4 3 54 6" xfId="44083"/>
    <cellStyle name="Percent 4 3 54 7" xfId="44084"/>
    <cellStyle name="Percent 4 3 55" xfId="44085"/>
    <cellStyle name="Percent 4 3 55 2" xfId="44086"/>
    <cellStyle name="Percent 4 3 55 2 2" xfId="44087"/>
    <cellStyle name="Percent 4 3 55 2 2 2" xfId="44088"/>
    <cellStyle name="Percent 4 3 55 2 3" xfId="44089"/>
    <cellStyle name="Percent 4 3 55 3" xfId="44090"/>
    <cellStyle name="Percent 4 3 55 3 2" xfId="44091"/>
    <cellStyle name="Percent 4 3 55 4" xfId="44092"/>
    <cellStyle name="Percent 4 3 55 5" xfId="44093"/>
    <cellStyle name="Percent 4 3 55 6" xfId="44094"/>
    <cellStyle name="Percent 4 3 55 7" xfId="44095"/>
    <cellStyle name="Percent 4 3 56" xfId="44096"/>
    <cellStyle name="Percent 4 3 56 2" xfId="44097"/>
    <cellStyle name="Percent 4 3 56 2 2" xfId="44098"/>
    <cellStyle name="Percent 4 3 56 2 2 2" xfId="44099"/>
    <cellStyle name="Percent 4 3 56 2 3" xfId="44100"/>
    <cellStyle name="Percent 4 3 56 3" xfId="44101"/>
    <cellStyle name="Percent 4 3 56 3 2" xfId="44102"/>
    <cellStyle name="Percent 4 3 56 4" xfId="44103"/>
    <cellStyle name="Percent 4 3 56 5" xfId="44104"/>
    <cellStyle name="Percent 4 3 56 6" xfId="44105"/>
    <cellStyle name="Percent 4 3 56 7" xfId="44106"/>
    <cellStyle name="Percent 4 3 57" xfId="44107"/>
    <cellStyle name="Percent 4 3 57 2" xfId="44108"/>
    <cellStyle name="Percent 4 3 57 2 2" xfId="44109"/>
    <cellStyle name="Percent 4 3 57 2 2 2" xfId="44110"/>
    <cellStyle name="Percent 4 3 57 2 3" xfId="44111"/>
    <cellStyle name="Percent 4 3 57 3" xfId="44112"/>
    <cellStyle name="Percent 4 3 57 3 2" xfId="44113"/>
    <cellStyle name="Percent 4 3 57 4" xfId="44114"/>
    <cellStyle name="Percent 4 3 57 5" xfId="44115"/>
    <cellStyle name="Percent 4 3 57 6" xfId="44116"/>
    <cellStyle name="Percent 4 3 57 7" xfId="44117"/>
    <cellStyle name="Percent 4 3 58" xfId="44118"/>
    <cellStyle name="Percent 4 3 58 2" xfId="44119"/>
    <cellStyle name="Percent 4 3 58 2 2" xfId="44120"/>
    <cellStyle name="Percent 4 3 58 2 2 2" xfId="44121"/>
    <cellStyle name="Percent 4 3 58 2 3" xfId="44122"/>
    <cellStyle name="Percent 4 3 58 3" xfId="44123"/>
    <cellStyle name="Percent 4 3 58 3 2" xfId="44124"/>
    <cellStyle name="Percent 4 3 58 4" xfId="44125"/>
    <cellStyle name="Percent 4 3 58 5" xfId="44126"/>
    <cellStyle name="Percent 4 3 58 6" xfId="44127"/>
    <cellStyle name="Percent 4 3 58 7" xfId="44128"/>
    <cellStyle name="Percent 4 3 59" xfId="44129"/>
    <cellStyle name="Percent 4 3 59 2" xfId="44130"/>
    <cellStyle name="Percent 4 3 59 2 2" xfId="44131"/>
    <cellStyle name="Percent 4 3 59 2 2 2" xfId="44132"/>
    <cellStyle name="Percent 4 3 59 2 3" xfId="44133"/>
    <cellStyle name="Percent 4 3 59 3" xfId="44134"/>
    <cellStyle name="Percent 4 3 59 3 2" xfId="44135"/>
    <cellStyle name="Percent 4 3 59 4" xfId="44136"/>
    <cellStyle name="Percent 4 3 59 5" xfId="44137"/>
    <cellStyle name="Percent 4 3 59 6" xfId="44138"/>
    <cellStyle name="Percent 4 3 59 7" xfId="44139"/>
    <cellStyle name="Percent 4 3 6" xfId="44140"/>
    <cellStyle name="Percent 4 3 6 10" xfId="44141"/>
    <cellStyle name="Percent 4 3 6 10 2" xfId="44142"/>
    <cellStyle name="Percent 4 3 6 10 2 2" xfId="44143"/>
    <cellStyle name="Percent 4 3 6 10 2 2 2" xfId="44144"/>
    <cellStyle name="Percent 4 3 6 10 2 3" xfId="44145"/>
    <cellStyle name="Percent 4 3 6 10 3" xfId="44146"/>
    <cellStyle name="Percent 4 3 6 10 3 2" xfId="44147"/>
    <cellStyle name="Percent 4 3 6 10 4" xfId="44148"/>
    <cellStyle name="Percent 4 3 6 10 5" xfId="44149"/>
    <cellStyle name="Percent 4 3 6 10 6" xfId="44150"/>
    <cellStyle name="Percent 4 3 6 10 7" xfId="44151"/>
    <cellStyle name="Percent 4 3 6 11" xfId="44152"/>
    <cellStyle name="Percent 4 3 6 11 2" xfId="44153"/>
    <cellStyle name="Percent 4 3 6 11 2 2" xfId="44154"/>
    <cellStyle name="Percent 4 3 6 11 2 2 2" xfId="44155"/>
    <cellStyle name="Percent 4 3 6 11 2 3" xfId="44156"/>
    <cellStyle name="Percent 4 3 6 11 3" xfId="44157"/>
    <cellStyle name="Percent 4 3 6 11 3 2" xfId="44158"/>
    <cellStyle name="Percent 4 3 6 11 4" xfId="44159"/>
    <cellStyle name="Percent 4 3 6 11 5" xfId="44160"/>
    <cellStyle name="Percent 4 3 6 11 6" xfId="44161"/>
    <cellStyle name="Percent 4 3 6 11 7" xfId="44162"/>
    <cellStyle name="Percent 4 3 6 12" xfId="44163"/>
    <cellStyle name="Percent 4 3 6 12 2" xfId="44164"/>
    <cellStyle name="Percent 4 3 6 12 2 2" xfId="44165"/>
    <cellStyle name="Percent 4 3 6 12 2 2 2" xfId="44166"/>
    <cellStyle name="Percent 4 3 6 12 2 3" xfId="44167"/>
    <cellStyle name="Percent 4 3 6 12 3" xfId="44168"/>
    <cellStyle name="Percent 4 3 6 12 3 2" xfId="44169"/>
    <cellStyle name="Percent 4 3 6 12 4" xfId="44170"/>
    <cellStyle name="Percent 4 3 6 12 5" xfId="44171"/>
    <cellStyle name="Percent 4 3 6 12 6" xfId="44172"/>
    <cellStyle name="Percent 4 3 6 12 7" xfId="44173"/>
    <cellStyle name="Percent 4 3 6 13" xfId="44174"/>
    <cellStyle name="Percent 4 3 6 13 2" xfId="44175"/>
    <cellStyle name="Percent 4 3 6 13 2 2" xfId="44176"/>
    <cellStyle name="Percent 4 3 6 13 3" xfId="44177"/>
    <cellStyle name="Percent 4 3 6 14" xfId="44178"/>
    <cellStyle name="Percent 4 3 6 14 2" xfId="44179"/>
    <cellStyle name="Percent 4 3 6 15" xfId="44180"/>
    <cellStyle name="Percent 4 3 6 16" xfId="44181"/>
    <cellStyle name="Percent 4 3 6 17" xfId="44182"/>
    <cellStyle name="Percent 4 3 6 18" xfId="44183"/>
    <cellStyle name="Percent 4 3 6 2" xfId="44184"/>
    <cellStyle name="Percent 4 3 6 2 2" xfId="44185"/>
    <cellStyle name="Percent 4 3 6 2 2 2" xfId="44186"/>
    <cellStyle name="Percent 4 3 6 2 2 2 2" xfId="44187"/>
    <cellStyle name="Percent 4 3 6 2 2 3" xfId="44188"/>
    <cellStyle name="Percent 4 3 6 2 3" xfId="44189"/>
    <cellStyle name="Percent 4 3 6 2 3 2" xfId="44190"/>
    <cellStyle name="Percent 4 3 6 2 4" xfId="44191"/>
    <cellStyle name="Percent 4 3 6 2 5" xfId="44192"/>
    <cellStyle name="Percent 4 3 6 2 6" xfId="44193"/>
    <cellStyle name="Percent 4 3 6 2 7" xfId="44194"/>
    <cellStyle name="Percent 4 3 6 3" xfId="44195"/>
    <cellStyle name="Percent 4 3 6 3 2" xfId="44196"/>
    <cellStyle name="Percent 4 3 6 3 2 2" xfId="44197"/>
    <cellStyle name="Percent 4 3 6 3 2 2 2" xfId="44198"/>
    <cellStyle name="Percent 4 3 6 3 2 3" xfId="44199"/>
    <cellStyle name="Percent 4 3 6 3 3" xfId="44200"/>
    <cellStyle name="Percent 4 3 6 3 3 2" xfId="44201"/>
    <cellStyle name="Percent 4 3 6 3 4" xfId="44202"/>
    <cellStyle name="Percent 4 3 6 3 5" xfId="44203"/>
    <cellStyle name="Percent 4 3 6 3 6" xfId="44204"/>
    <cellStyle name="Percent 4 3 6 3 7" xfId="44205"/>
    <cellStyle name="Percent 4 3 6 4" xfId="44206"/>
    <cellStyle name="Percent 4 3 6 4 2" xfId="44207"/>
    <cellStyle name="Percent 4 3 6 4 2 2" xfId="44208"/>
    <cellStyle name="Percent 4 3 6 4 2 2 2" xfId="44209"/>
    <cellStyle name="Percent 4 3 6 4 2 3" xfId="44210"/>
    <cellStyle name="Percent 4 3 6 4 3" xfId="44211"/>
    <cellStyle name="Percent 4 3 6 4 3 2" xfId="44212"/>
    <cellStyle name="Percent 4 3 6 4 4" xfId="44213"/>
    <cellStyle name="Percent 4 3 6 4 5" xfId="44214"/>
    <cellStyle name="Percent 4 3 6 4 6" xfId="44215"/>
    <cellStyle name="Percent 4 3 6 4 7" xfId="44216"/>
    <cellStyle name="Percent 4 3 6 5" xfId="44217"/>
    <cellStyle name="Percent 4 3 6 5 2" xfId="44218"/>
    <cellStyle name="Percent 4 3 6 5 2 2" xfId="44219"/>
    <cellStyle name="Percent 4 3 6 5 2 2 2" xfId="44220"/>
    <cellStyle name="Percent 4 3 6 5 2 3" xfId="44221"/>
    <cellStyle name="Percent 4 3 6 5 3" xfId="44222"/>
    <cellStyle name="Percent 4 3 6 5 3 2" xfId="44223"/>
    <cellStyle name="Percent 4 3 6 5 4" xfId="44224"/>
    <cellStyle name="Percent 4 3 6 5 5" xfId="44225"/>
    <cellStyle name="Percent 4 3 6 5 6" xfId="44226"/>
    <cellStyle name="Percent 4 3 6 5 7" xfId="44227"/>
    <cellStyle name="Percent 4 3 6 6" xfId="44228"/>
    <cellStyle name="Percent 4 3 6 6 2" xfId="44229"/>
    <cellStyle name="Percent 4 3 6 6 2 2" xfId="44230"/>
    <cellStyle name="Percent 4 3 6 6 2 2 2" xfId="44231"/>
    <cellStyle name="Percent 4 3 6 6 2 3" xfId="44232"/>
    <cellStyle name="Percent 4 3 6 6 3" xfId="44233"/>
    <cellStyle name="Percent 4 3 6 6 3 2" xfId="44234"/>
    <cellStyle name="Percent 4 3 6 6 4" xfId="44235"/>
    <cellStyle name="Percent 4 3 6 6 5" xfId="44236"/>
    <cellStyle name="Percent 4 3 6 6 6" xfId="44237"/>
    <cellStyle name="Percent 4 3 6 6 7" xfId="44238"/>
    <cellStyle name="Percent 4 3 6 7" xfId="44239"/>
    <cellStyle name="Percent 4 3 6 7 2" xfId="44240"/>
    <cellStyle name="Percent 4 3 6 7 2 2" xfId="44241"/>
    <cellStyle name="Percent 4 3 6 7 2 2 2" xfId="44242"/>
    <cellStyle name="Percent 4 3 6 7 2 3" xfId="44243"/>
    <cellStyle name="Percent 4 3 6 7 3" xfId="44244"/>
    <cellStyle name="Percent 4 3 6 7 3 2" xfId="44245"/>
    <cellStyle name="Percent 4 3 6 7 4" xfId="44246"/>
    <cellStyle name="Percent 4 3 6 7 5" xfId="44247"/>
    <cellStyle name="Percent 4 3 6 7 6" xfId="44248"/>
    <cellStyle name="Percent 4 3 6 7 7" xfId="44249"/>
    <cellStyle name="Percent 4 3 6 8" xfId="44250"/>
    <cellStyle name="Percent 4 3 6 8 2" xfId="44251"/>
    <cellStyle name="Percent 4 3 6 8 2 2" xfId="44252"/>
    <cellStyle name="Percent 4 3 6 8 2 2 2" xfId="44253"/>
    <cellStyle name="Percent 4 3 6 8 2 3" xfId="44254"/>
    <cellStyle name="Percent 4 3 6 8 3" xfId="44255"/>
    <cellStyle name="Percent 4 3 6 8 3 2" xfId="44256"/>
    <cellStyle name="Percent 4 3 6 8 4" xfId="44257"/>
    <cellStyle name="Percent 4 3 6 8 5" xfId="44258"/>
    <cellStyle name="Percent 4 3 6 8 6" xfId="44259"/>
    <cellStyle name="Percent 4 3 6 8 7" xfId="44260"/>
    <cellStyle name="Percent 4 3 6 9" xfId="44261"/>
    <cellStyle name="Percent 4 3 6 9 2" xfId="44262"/>
    <cellStyle name="Percent 4 3 6 9 2 2" xfId="44263"/>
    <cellStyle name="Percent 4 3 6 9 2 2 2" xfId="44264"/>
    <cellStyle name="Percent 4 3 6 9 2 3" xfId="44265"/>
    <cellStyle name="Percent 4 3 6 9 3" xfId="44266"/>
    <cellStyle name="Percent 4 3 6 9 3 2" xfId="44267"/>
    <cellStyle name="Percent 4 3 6 9 4" xfId="44268"/>
    <cellStyle name="Percent 4 3 6 9 5" xfId="44269"/>
    <cellStyle name="Percent 4 3 6 9 6" xfId="44270"/>
    <cellStyle name="Percent 4 3 6 9 7" xfId="44271"/>
    <cellStyle name="Percent 4 3 60" xfId="44272"/>
    <cellStyle name="Percent 4 3 60 2" xfId="44273"/>
    <cellStyle name="Percent 4 3 60 2 2" xfId="44274"/>
    <cellStyle name="Percent 4 3 60 2 2 2" xfId="44275"/>
    <cellStyle name="Percent 4 3 60 2 3" xfId="44276"/>
    <cellStyle name="Percent 4 3 60 3" xfId="44277"/>
    <cellStyle name="Percent 4 3 60 3 2" xfId="44278"/>
    <cellStyle name="Percent 4 3 60 4" xfId="44279"/>
    <cellStyle name="Percent 4 3 60 5" xfId="44280"/>
    <cellStyle name="Percent 4 3 60 6" xfId="44281"/>
    <cellStyle name="Percent 4 3 60 7" xfId="44282"/>
    <cellStyle name="Percent 4 3 61" xfId="44283"/>
    <cellStyle name="Percent 4 3 61 2" xfId="44284"/>
    <cellStyle name="Percent 4 3 61 2 2" xfId="44285"/>
    <cellStyle name="Percent 4 3 61 2 2 2" xfId="44286"/>
    <cellStyle name="Percent 4 3 61 2 3" xfId="44287"/>
    <cellStyle name="Percent 4 3 61 3" xfId="44288"/>
    <cellStyle name="Percent 4 3 61 3 2" xfId="44289"/>
    <cellStyle name="Percent 4 3 61 4" xfId="44290"/>
    <cellStyle name="Percent 4 3 61 5" xfId="44291"/>
    <cellStyle name="Percent 4 3 61 6" xfId="44292"/>
    <cellStyle name="Percent 4 3 61 7" xfId="44293"/>
    <cellStyle name="Percent 4 3 62" xfId="44294"/>
    <cellStyle name="Percent 4 3 62 2" xfId="44295"/>
    <cellStyle name="Percent 4 3 62 2 2" xfId="44296"/>
    <cellStyle name="Percent 4 3 62 2 2 2" xfId="44297"/>
    <cellStyle name="Percent 4 3 62 2 3" xfId="44298"/>
    <cellStyle name="Percent 4 3 62 3" xfId="44299"/>
    <cellStyle name="Percent 4 3 62 3 2" xfId="44300"/>
    <cellStyle name="Percent 4 3 62 4" xfId="44301"/>
    <cellStyle name="Percent 4 3 62 5" xfId="44302"/>
    <cellStyle name="Percent 4 3 62 6" xfId="44303"/>
    <cellStyle name="Percent 4 3 62 7" xfId="44304"/>
    <cellStyle name="Percent 4 3 63" xfId="44305"/>
    <cellStyle name="Percent 4 3 63 2" xfId="44306"/>
    <cellStyle name="Percent 4 3 63 2 2" xfId="44307"/>
    <cellStyle name="Percent 4 3 63 2 2 2" xfId="44308"/>
    <cellStyle name="Percent 4 3 63 2 3" xfId="44309"/>
    <cellStyle name="Percent 4 3 63 3" xfId="44310"/>
    <cellStyle name="Percent 4 3 63 3 2" xfId="44311"/>
    <cellStyle name="Percent 4 3 63 4" xfId="44312"/>
    <cellStyle name="Percent 4 3 63 5" xfId="44313"/>
    <cellStyle name="Percent 4 3 63 6" xfId="44314"/>
    <cellStyle name="Percent 4 3 63 7" xfId="44315"/>
    <cellStyle name="Percent 4 3 64" xfId="44316"/>
    <cellStyle name="Percent 4 3 64 2" xfId="44317"/>
    <cellStyle name="Percent 4 3 64 2 2" xfId="44318"/>
    <cellStyle name="Percent 4 3 64 2 2 2" xfId="44319"/>
    <cellStyle name="Percent 4 3 64 2 3" xfId="44320"/>
    <cellStyle name="Percent 4 3 64 3" xfId="44321"/>
    <cellStyle name="Percent 4 3 64 3 2" xfId="44322"/>
    <cellStyle name="Percent 4 3 64 4" xfId="44323"/>
    <cellStyle name="Percent 4 3 64 5" xfId="44324"/>
    <cellStyle name="Percent 4 3 64 6" xfId="44325"/>
    <cellStyle name="Percent 4 3 64 7" xfId="44326"/>
    <cellStyle name="Percent 4 3 65" xfId="44327"/>
    <cellStyle name="Percent 4 3 65 2" xfId="44328"/>
    <cellStyle name="Percent 4 3 65 2 2" xfId="44329"/>
    <cellStyle name="Percent 4 3 65 2 2 2" xfId="44330"/>
    <cellStyle name="Percent 4 3 65 2 3" xfId="44331"/>
    <cellStyle name="Percent 4 3 65 3" xfId="44332"/>
    <cellStyle name="Percent 4 3 65 3 2" xfId="44333"/>
    <cellStyle name="Percent 4 3 65 4" xfId="44334"/>
    <cellStyle name="Percent 4 3 65 5" xfId="44335"/>
    <cellStyle name="Percent 4 3 65 6" xfId="44336"/>
    <cellStyle name="Percent 4 3 65 7" xfId="44337"/>
    <cellStyle name="Percent 4 3 66" xfId="44338"/>
    <cellStyle name="Percent 4 3 66 2" xfId="44339"/>
    <cellStyle name="Percent 4 3 66 2 2" xfId="44340"/>
    <cellStyle name="Percent 4 3 66 2 2 2" xfId="44341"/>
    <cellStyle name="Percent 4 3 66 2 3" xfId="44342"/>
    <cellStyle name="Percent 4 3 66 3" xfId="44343"/>
    <cellStyle name="Percent 4 3 66 3 2" xfId="44344"/>
    <cellStyle name="Percent 4 3 66 4" xfId="44345"/>
    <cellStyle name="Percent 4 3 66 5" xfId="44346"/>
    <cellStyle name="Percent 4 3 66 6" xfId="44347"/>
    <cellStyle name="Percent 4 3 66 7" xfId="44348"/>
    <cellStyle name="Percent 4 3 67" xfId="44349"/>
    <cellStyle name="Percent 4 3 67 2" xfId="44350"/>
    <cellStyle name="Percent 4 3 67 2 2" xfId="44351"/>
    <cellStyle name="Percent 4 3 67 2 2 2" xfId="44352"/>
    <cellStyle name="Percent 4 3 67 2 3" xfId="44353"/>
    <cellStyle name="Percent 4 3 67 3" xfId="44354"/>
    <cellStyle name="Percent 4 3 67 3 2" xfId="44355"/>
    <cellStyle name="Percent 4 3 67 4" xfId="44356"/>
    <cellStyle name="Percent 4 3 67 5" xfId="44357"/>
    <cellStyle name="Percent 4 3 67 6" xfId="44358"/>
    <cellStyle name="Percent 4 3 67 7" xfId="44359"/>
    <cellStyle name="Percent 4 3 68" xfId="44360"/>
    <cellStyle name="Percent 4 3 68 2" xfId="44361"/>
    <cellStyle name="Percent 4 3 68 2 2" xfId="44362"/>
    <cellStyle name="Percent 4 3 68 2 2 2" xfId="44363"/>
    <cellStyle name="Percent 4 3 68 2 3" xfId="44364"/>
    <cellStyle name="Percent 4 3 68 3" xfId="44365"/>
    <cellStyle name="Percent 4 3 68 3 2" xfId="44366"/>
    <cellStyle name="Percent 4 3 68 4" xfId="44367"/>
    <cellStyle name="Percent 4 3 68 5" xfId="44368"/>
    <cellStyle name="Percent 4 3 68 6" xfId="44369"/>
    <cellStyle name="Percent 4 3 68 7" xfId="44370"/>
    <cellStyle name="Percent 4 3 69" xfId="44371"/>
    <cellStyle name="Percent 4 3 69 2" xfId="44372"/>
    <cellStyle name="Percent 4 3 69 2 2" xfId="44373"/>
    <cellStyle name="Percent 4 3 69 2 2 2" xfId="44374"/>
    <cellStyle name="Percent 4 3 69 2 3" xfId="44375"/>
    <cellStyle name="Percent 4 3 69 3" xfId="44376"/>
    <cellStyle name="Percent 4 3 69 3 2" xfId="44377"/>
    <cellStyle name="Percent 4 3 69 4" xfId="44378"/>
    <cellStyle name="Percent 4 3 69 5" xfId="44379"/>
    <cellStyle name="Percent 4 3 69 6" xfId="44380"/>
    <cellStyle name="Percent 4 3 69 7" xfId="44381"/>
    <cellStyle name="Percent 4 3 7" xfId="44382"/>
    <cellStyle name="Percent 4 3 7 10" xfId="44383"/>
    <cellStyle name="Percent 4 3 7 11" xfId="44384"/>
    <cellStyle name="Percent 4 3 7 12" xfId="44385"/>
    <cellStyle name="Percent 4 3 7 2" xfId="44386"/>
    <cellStyle name="Percent 4 3 7 2 2" xfId="44387"/>
    <cellStyle name="Percent 4 3 7 2 3" xfId="44388"/>
    <cellStyle name="Percent 4 3 7 2 3 2" xfId="44389"/>
    <cellStyle name="Percent 4 3 7 2 3 2 2" xfId="44390"/>
    <cellStyle name="Percent 4 3 7 2 3 3" xfId="44391"/>
    <cellStyle name="Percent 4 3 7 2 4" xfId="44392"/>
    <cellStyle name="Percent 4 3 7 2 4 2" xfId="44393"/>
    <cellStyle name="Percent 4 3 7 2 5" xfId="44394"/>
    <cellStyle name="Percent 4 3 7 2 6" xfId="44395"/>
    <cellStyle name="Percent 4 3 7 2 7" xfId="44396"/>
    <cellStyle name="Percent 4 3 7 2 8" xfId="44397"/>
    <cellStyle name="Percent 4 3 7 3" xfId="44398"/>
    <cellStyle name="Percent 4 3 7 4" xfId="44399"/>
    <cellStyle name="Percent 4 3 7 5" xfId="44400"/>
    <cellStyle name="Percent 4 3 7 6" xfId="44401"/>
    <cellStyle name="Percent 4 3 7 7" xfId="44402"/>
    <cellStyle name="Percent 4 3 7 8" xfId="44403"/>
    <cellStyle name="Percent 4 3 7 9" xfId="44404"/>
    <cellStyle name="Percent 4 3 70" xfId="44405"/>
    <cellStyle name="Percent 4 3 70 2" xfId="44406"/>
    <cellStyle name="Percent 4 3 70 2 2" xfId="44407"/>
    <cellStyle name="Percent 4 3 70 2 2 2" xfId="44408"/>
    <cellStyle name="Percent 4 3 70 2 3" xfId="44409"/>
    <cellStyle name="Percent 4 3 70 3" xfId="44410"/>
    <cellStyle name="Percent 4 3 70 3 2" xfId="44411"/>
    <cellStyle name="Percent 4 3 70 4" xfId="44412"/>
    <cellStyle name="Percent 4 3 70 5" xfId="44413"/>
    <cellStyle name="Percent 4 3 70 6" xfId="44414"/>
    <cellStyle name="Percent 4 3 70 7" xfId="44415"/>
    <cellStyle name="Percent 4 3 71" xfId="44416"/>
    <cellStyle name="Percent 4 3 71 2" xfId="44417"/>
    <cellStyle name="Percent 4 3 71 2 2" xfId="44418"/>
    <cellStyle name="Percent 4 3 71 2 2 2" xfId="44419"/>
    <cellStyle name="Percent 4 3 71 2 3" xfId="44420"/>
    <cellStyle name="Percent 4 3 71 3" xfId="44421"/>
    <cellStyle name="Percent 4 3 71 3 2" xfId="44422"/>
    <cellStyle name="Percent 4 3 71 4" xfId="44423"/>
    <cellStyle name="Percent 4 3 71 5" xfId="44424"/>
    <cellStyle name="Percent 4 3 71 6" xfId="44425"/>
    <cellStyle name="Percent 4 3 71 7" xfId="44426"/>
    <cellStyle name="Percent 4 3 72" xfId="44427"/>
    <cellStyle name="Percent 4 3 72 2" xfId="44428"/>
    <cellStyle name="Percent 4 3 72 2 2" xfId="44429"/>
    <cellStyle name="Percent 4 3 72 2 2 2" xfId="44430"/>
    <cellStyle name="Percent 4 3 72 2 3" xfId="44431"/>
    <cellStyle name="Percent 4 3 72 3" xfId="44432"/>
    <cellStyle name="Percent 4 3 72 3 2" xfId="44433"/>
    <cellStyle name="Percent 4 3 72 4" xfId="44434"/>
    <cellStyle name="Percent 4 3 72 5" xfId="44435"/>
    <cellStyle name="Percent 4 3 72 6" xfId="44436"/>
    <cellStyle name="Percent 4 3 72 7" xfId="44437"/>
    <cellStyle name="Percent 4 3 73" xfId="44438"/>
    <cellStyle name="Percent 4 3 73 2" xfId="44439"/>
    <cellStyle name="Percent 4 3 73 2 2" xfId="44440"/>
    <cellStyle name="Percent 4 3 73 2 2 2" xfId="44441"/>
    <cellStyle name="Percent 4 3 73 2 3" xfId="44442"/>
    <cellStyle name="Percent 4 3 73 3" xfId="44443"/>
    <cellStyle name="Percent 4 3 73 3 2" xfId="44444"/>
    <cellStyle name="Percent 4 3 73 4" xfId="44445"/>
    <cellStyle name="Percent 4 3 73 5" xfId="44446"/>
    <cellStyle name="Percent 4 3 73 6" xfId="44447"/>
    <cellStyle name="Percent 4 3 73 7" xfId="44448"/>
    <cellStyle name="Percent 4 3 74" xfId="44449"/>
    <cellStyle name="Percent 4 3 74 2" xfId="44450"/>
    <cellStyle name="Percent 4 3 74 2 2" xfId="44451"/>
    <cellStyle name="Percent 4 3 74 2 2 2" xfId="44452"/>
    <cellStyle name="Percent 4 3 74 2 3" xfId="44453"/>
    <cellStyle name="Percent 4 3 74 3" xfId="44454"/>
    <cellStyle name="Percent 4 3 74 3 2" xfId="44455"/>
    <cellStyle name="Percent 4 3 74 4" xfId="44456"/>
    <cellStyle name="Percent 4 3 74 5" xfId="44457"/>
    <cellStyle name="Percent 4 3 74 6" xfId="44458"/>
    <cellStyle name="Percent 4 3 74 7" xfId="44459"/>
    <cellStyle name="Percent 4 3 75" xfId="44460"/>
    <cellStyle name="Percent 4 3 75 2" xfId="44461"/>
    <cellStyle name="Percent 4 3 75 2 2" xfId="44462"/>
    <cellStyle name="Percent 4 3 75 2 2 2" xfId="44463"/>
    <cellStyle name="Percent 4 3 75 2 3" xfId="44464"/>
    <cellStyle name="Percent 4 3 75 3" xfId="44465"/>
    <cellStyle name="Percent 4 3 75 3 2" xfId="44466"/>
    <cellStyle name="Percent 4 3 75 4" xfId="44467"/>
    <cellStyle name="Percent 4 3 75 5" xfId="44468"/>
    <cellStyle name="Percent 4 3 75 6" xfId="44469"/>
    <cellStyle name="Percent 4 3 75 7" xfId="44470"/>
    <cellStyle name="Percent 4 3 76" xfId="44471"/>
    <cellStyle name="Percent 4 3 76 2" xfId="44472"/>
    <cellStyle name="Percent 4 3 76 2 2" xfId="44473"/>
    <cellStyle name="Percent 4 3 76 2 2 2" xfId="44474"/>
    <cellStyle name="Percent 4 3 76 2 3" xfId="44475"/>
    <cellStyle name="Percent 4 3 76 3" xfId="44476"/>
    <cellStyle name="Percent 4 3 76 3 2" xfId="44477"/>
    <cellStyle name="Percent 4 3 76 4" xfId="44478"/>
    <cellStyle name="Percent 4 3 76 5" xfId="44479"/>
    <cellStyle name="Percent 4 3 76 6" xfId="44480"/>
    <cellStyle name="Percent 4 3 76 7" xfId="44481"/>
    <cellStyle name="Percent 4 3 77" xfId="44482"/>
    <cellStyle name="Percent 4 3 77 2" xfId="44483"/>
    <cellStyle name="Percent 4 3 77 2 2" xfId="44484"/>
    <cellStyle name="Percent 4 3 77 2 2 2" xfId="44485"/>
    <cellStyle name="Percent 4 3 77 2 3" xfId="44486"/>
    <cellStyle name="Percent 4 3 77 3" xfId="44487"/>
    <cellStyle name="Percent 4 3 77 3 2" xfId="44488"/>
    <cellStyle name="Percent 4 3 77 4" xfId="44489"/>
    <cellStyle name="Percent 4 3 77 5" xfId="44490"/>
    <cellStyle name="Percent 4 3 77 6" xfId="44491"/>
    <cellStyle name="Percent 4 3 77 7" xfId="44492"/>
    <cellStyle name="Percent 4 3 78" xfId="44493"/>
    <cellStyle name="Percent 4 3 78 2" xfId="44494"/>
    <cellStyle name="Percent 4 3 78 2 2" xfId="44495"/>
    <cellStyle name="Percent 4 3 78 2 2 2" xfId="44496"/>
    <cellStyle name="Percent 4 3 78 2 3" xfId="44497"/>
    <cellStyle name="Percent 4 3 78 3" xfId="44498"/>
    <cellStyle name="Percent 4 3 78 3 2" xfId="44499"/>
    <cellStyle name="Percent 4 3 78 4" xfId="44500"/>
    <cellStyle name="Percent 4 3 78 5" xfId="44501"/>
    <cellStyle name="Percent 4 3 78 6" xfId="44502"/>
    <cellStyle name="Percent 4 3 78 7" xfId="44503"/>
    <cellStyle name="Percent 4 3 79" xfId="44504"/>
    <cellStyle name="Percent 4 3 79 2" xfId="44505"/>
    <cellStyle name="Percent 4 3 79 2 2" xfId="44506"/>
    <cellStyle name="Percent 4 3 79 2 2 2" xfId="44507"/>
    <cellStyle name="Percent 4 3 79 2 3" xfId="44508"/>
    <cellStyle name="Percent 4 3 79 3" xfId="44509"/>
    <cellStyle name="Percent 4 3 79 3 2" xfId="44510"/>
    <cellStyle name="Percent 4 3 79 4" xfId="44511"/>
    <cellStyle name="Percent 4 3 79 5" xfId="44512"/>
    <cellStyle name="Percent 4 3 79 6" xfId="44513"/>
    <cellStyle name="Percent 4 3 79 7" xfId="44514"/>
    <cellStyle name="Percent 4 3 8" xfId="44515"/>
    <cellStyle name="Percent 4 3 8 10" xfId="44516"/>
    <cellStyle name="Percent 4 3 8 10 2" xfId="44517"/>
    <cellStyle name="Percent 4 3 8 10 2 2" xfId="44518"/>
    <cellStyle name="Percent 4 3 8 10 2 2 2" xfId="44519"/>
    <cellStyle name="Percent 4 3 8 10 2 3" xfId="44520"/>
    <cellStyle name="Percent 4 3 8 10 3" xfId="44521"/>
    <cellStyle name="Percent 4 3 8 10 3 2" xfId="44522"/>
    <cellStyle name="Percent 4 3 8 10 4" xfId="44523"/>
    <cellStyle name="Percent 4 3 8 10 5" xfId="44524"/>
    <cellStyle name="Percent 4 3 8 10 6" xfId="44525"/>
    <cellStyle name="Percent 4 3 8 10 7" xfId="44526"/>
    <cellStyle name="Percent 4 3 8 11" xfId="44527"/>
    <cellStyle name="Percent 4 3 8 11 2" xfId="44528"/>
    <cellStyle name="Percent 4 3 8 11 2 2" xfId="44529"/>
    <cellStyle name="Percent 4 3 8 11 2 2 2" xfId="44530"/>
    <cellStyle name="Percent 4 3 8 11 2 3" xfId="44531"/>
    <cellStyle name="Percent 4 3 8 11 3" xfId="44532"/>
    <cellStyle name="Percent 4 3 8 11 3 2" xfId="44533"/>
    <cellStyle name="Percent 4 3 8 11 4" xfId="44534"/>
    <cellStyle name="Percent 4 3 8 11 5" xfId="44535"/>
    <cellStyle name="Percent 4 3 8 11 6" xfId="44536"/>
    <cellStyle name="Percent 4 3 8 11 7" xfId="44537"/>
    <cellStyle name="Percent 4 3 8 12" xfId="44538"/>
    <cellStyle name="Percent 4 3 8 12 2" xfId="44539"/>
    <cellStyle name="Percent 4 3 8 12 2 2" xfId="44540"/>
    <cellStyle name="Percent 4 3 8 12 2 2 2" xfId="44541"/>
    <cellStyle name="Percent 4 3 8 12 2 3" xfId="44542"/>
    <cellStyle name="Percent 4 3 8 12 3" xfId="44543"/>
    <cellStyle name="Percent 4 3 8 12 3 2" xfId="44544"/>
    <cellStyle name="Percent 4 3 8 12 4" xfId="44545"/>
    <cellStyle name="Percent 4 3 8 12 5" xfId="44546"/>
    <cellStyle name="Percent 4 3 8 12 6" xfId="44547"/>
    <cellStyle name="Percent 4 3 8 12 7" xfId="44548"/>
    <cellStyle name="Percent 4 3 8 13" xfId="44549"/>
    <cellStyle name="Percent 4 3 8 13 2" xfId="44550"/>
    <cellStyle name="Percent 4 3 8 13 2 2" xfId="44551"/>
    <cellStyle name="Percent 4 3 8 13 3" xfId="44552"/>
    <cellStyle name="Percent 4 3 8 14" xfId="44553"/>
    <cellStyle name="Percent 4 3 8 14 2" xfId="44554"/>
    <cellStyle name="Percent 4 3 8 15" xfId="44555"/>
    <cellStyle name="Percent 4 3 8 16" xfId="44556"/>
    <cellStyle name="Percent 4 3 8 17" xfId="44557"/>
    <cellStyle name="Percent 4 3 8 18" xfId="44558"/>
    <cellStyle name="Percent 4 3 8 2" xfId="44559"/>
    <cellStyle name="Percent 4 3 8 2 2" xfId="44560"/>
    <cellStyle name="Percent 4 3 8 2 2 2" xfId="44561"/>
    <cellStyle name="Percent 4 3 8 2 2 2 2" xfId="44562"/>
    <cellStyle name="Percent 4 3 8 2 2 3" xfId="44563"/>
    <cellStyle name="Percent 4 3 8 2 3" xfId="44564"/>
    <cellStyle name="Percent 4 3 8 2 3 2" xfId="44565"/>
    <cellStyle name="Percent 4 3 8 2 4" xfId="44566"/>
    <cellStyle name="Percent 4 3 8 2 5" xfId="44567"/>
    <cellStyle name="Percent 4 3 8 2 6" xfId="44568"/>
    <cellStyle name="Percent 4 3 8 2 7" xfId="44569"/>
    <cellStyle name="Percent 4 3 8 3" xfId="44570"/>
    <cellStyle name="Percent 4 3 8 3 2" xfId="44571"/>
    <cellStyle name="Percent 4 3 8 3 2 2" xfId="44572"/>
    <cellStyle name="Percent 4 3 8 3 2 2 2" xfId="44573"/>
    <cellStyle name="Percent 4 3 8 3 2 3" xfId="44574"/>
    <cellStyle name="Percent 4 3 8 3 3" xfId="44575"/>
    <cellStyle name="Percent 4 3 8 3 3 2" xfId="44576"/>
    <cellStyle name="Percent 4 3 8 3 4" xfId="44577"/>
    <cellStyle name="Percent 4 3 8 3 5" xfId="44578"/>
    <cellStyle name="Percent 4 3 8 3 6" xfId="44579"/>
    <cellStyle name="Percent 4 3 8 3 7" xfId="44580"/>
    <cellStyle name="Percent 4 3 8 4" xfId="44581"/>
    <cellStyle name="Percent 4 3 8 4 2" xfId="44582"/>
    <cellStyle name="Percent 4 3 8 4 2 2" xfId="44583"/>
    <cellStyle name="Percent 4 3 8 4 2 2 2" xfId="44584"/>
    <cellStyle name="Percent 4 3 8 4 2 3" xfId="44585"/>
    <cellStyle name="Percent 4 3 8 4 3" xfId="44586"/>
    <cellStyle name="Percent 4 3 8 4 3 2" xfId="44587"/>
    <cellStyle name="Percent 4 3 8 4 4" xfId="44588"/>
    <cellStyle name="Percent 4 3 8 4 5" xfId="44589"/>
    <cellStyle name="Percent 4 3 8 4 6" xfId="44590"/>
    <cellStyle name="Percent 4 3 8 4 7" xfId="44591"/>
    <cellStyle name="Percent 4 3 8 5" xfId="44592"/>
    <cellStyle name="Percent 4 3 8 5 2" xfId="44593"/>
    <cellStyle name="Percent 4 3 8 5 2 2" xfId="44594"/>
    <cellStyle name="Percent 4 3 8 5 2 2 2" xfId="44595"/>
    <cellStyle name="Percent 4 3 8 5 2 3" xfId="44596"/>
    <cellStyle name="Percent 4 3 8 5 3" xfId="44597"/>
    <cellStyle name="Percent 4 3 8 5 3 2" xfId="44598"/>
    <cellStyle name="Percent 4 3 8 5 4" xfId="44599"/>
    <cellStyle name="Percent 4 3 8 5 5" xfId="44600"/>
    <cellStyle name="Percent 4 3 8 5 6" xfId="44601"/>
    <cellStyle name="Percent 4 3 8 5 7" xfId="44602"/>
    <cellStyle name="Percent 4 3 8 6" xfId="44603"/>
    <cellStyle name="Percent 4 3 8 6 2" xfId="44604"/>
    <cellStyle name="Percent 4 3 8 6 2 2" xfId="44605"/>
    <cellStyle name="Percent 4 3 8 6 2 2 2" xfId="44606"/>
    <cellStyle name="Percent 4 3 8 6 2 3" xfId="44607"/>
    <cellStyle name="Percent 4 3 8 6 3" xfId="44608"/>
    <cellStyle name="Percent 4 3 8 6 3 2" xfId="44609"/>
    <cellStyle name="Percent 4 3 8 6 4" xfId="44610"/>
    <cellStyle name="Percent 4 3 8 6 5" xfId="44611"/>
    <cellStyle name="Percent 4 3 8 6 6" xfId="44612"/>
    <cellStyle name="Percent 4 3 8 6 7" xfId="44613"/>
    <cellStyle name="Percent 4 3 8 7" xfId="44614"/>
    <cellStyle name="Percent 4 3 8 7 2" xfId="44615"/>
    <cellStyle name="Percent 4 3 8 7 2 2" xfId="44616"/>
    <cellStyle name="Percent 4 3 8 7 2 2 2" xfId="44617"/>
    <cellStyle name="Percent 4 3 8 7 2 3" xfId="44618"/>
    <cellStyle name="Percent 4 3 8 7 3" xfId="44619"/>
    <cellStyle name="Percent 4 3 8 7 3 2" xfId="44620"/>
    <cellStyle name="Percent 4 3 8 7 4" xfId="44621"/>
    <cellStyle name="Percent 4 3 8 7 5" xfId="44622"/>
    <cellStyle name="Percent 4 3 8 7 6" xfId="44623"/>
    <cellStyle name="Percent 4 3 8 7 7" xfId="44624"/>
    <cellStyle name="Percent 4 3 8 8" xfId="44625"/>
    <cellStyle name="Percent 4 3 8 8 2" xfId="44626"/>
    <cellStyle name="Percent 4 3 8 8 2 2" xfId="44627"/>
    <cellStyle name="Percent 4 3 8 8 2 2 2" xfId="44628"/>
    <cellStyle name="Percent 4 3 8 8 2 3" xfId="44629"/>
    <cellStyle name="Percent 4 3 8 8 3" xfId="44630"/>
    <cellStyle name="Percent 4 3 8 8 3 2" xfId="44631"/>
    <cellStyle name="Percent 4 3 8 8 4" xfId="44632"/>
    <cellStyle name="Percent 4 3 8 8 5" xfId="44633"/>
    <cellStyle name="Percent 4 3 8 8 6" xfId="44634"/>
    <cellStyle name="Percent 4 3 8 8 7" xfId="44635"/>
    <cellStyle name="Percent 4 3 8 9" xfId="44636"/>
    <cellStyle name="Percent 4 3 8 9 2" xfId="44637"/>
    <cellStyle name="Percent 4 3 8 9 2 2" xfId="44638"/>
    <cellStyle name="Percent 4 3 8 9 2 2 2" xfId="44639"/>
    <cellStyle name="Percent 4 3 8 9 2 3" xfId="44640"/>
    <cellStyle name="Percent 4 3 8 9 3" xfId="44641"/>
    <cellStyle name="Percent 4 3 8 9 3 2" xfId="44642"/>
    <cellStyle name="Percent 4 3 8 9 4" xfId="44643"/>
    <cellStyle name="Percent 4 3 8 9 5" xfId="44644"/>
    <cellStyle name="Percent 4 3 8 9 6" xfId="44645"/>
    <cellStyle name="Percent 4 3 8 9 7" xfId="44646"/>
    <cellStyle name="Percent 4 3 80" xfId="44647"/>
    <cellStyle name="Percent 4 3 80 2" xfId="44648"/>
    <cellStyle name="Percent 4 3 80 2 2" xfId="44649"/>
    <cellStyle name="Percent 4 3 80 2 2 2" xfId="44650"/>
    <cellStyle name="Percent 4 3 80 2 3" xfId="44651"/>
    <cellStyle name="Percent 4 3 80 3" xfId="44652"/>
    <cellStyle name="Percent 4 3 80 3 2" xfId="44653"/>
    <cellStyle name="Percent 4 3 80 4" xfId="44654"/>
    <cellStyle name="Percent 4 3 80 5" xfId="44655"/>
    <cellStyle name="Percent 4 3 80 6" xfId="44656"/>
    <cellStyle name="Percent 4 3 80 7" xfId="44657"/>
    <cellStyle name="Percent 4 3 81" xfId="44658"/>
    <cellStyle name="Percent 4 3 81 2" xfId="44659"/>
    <cellStyle name="Percent 4 3 81 2 2" xfId="44660"/>
    <cellStyle name="Percent 4 3 81 2 2 2" xfId="44661"/>
    <cellStyle name="Percent 4 3 81 2 3" xfId="44662"/>
    <cellStyle name="Percent 4 3 81 3" xfId="44663"/>
    <cellStyle name="Percent 4 3 81 3 2" xfId="44664"/>
    <cellStyle name="Percent 4 3 81 4" xfId="44665"/>
    <cellStyle name="Percent 4 3 81 5" xfId="44666"/>
    <cellStyle name="Percent 4 3 81 6" xfId="44667"/>
    <cellStyle name="Percent 4 3 81 7" xfId="44668"/>
    <cellStyle name="Percent 4 3 82" xfId="44669"/>
    <cellStyle name="Percent 4 3 82 2" xfId="44670"/>
    <cellStyle name="Percent 4 3 82 2 2" xfId="44671"/>
    <cellStyle name="Percent 4 3 82 2 2 2" xfId="44672"/>
    <cellStyle name="Percent 4 3 82 2 3" xfId="44673"/>
    <cellStyle name="Percent 4 3 82 3" xfId="44674"/>
    <cellStyle name="Percent 4 3 82 3 2" xfId="44675"/>
    <cellStyle name="Percent 4 3 82 4" xfId="44676"/>
    <cellStyle name="Percent 4 3 82 5" xfId="44677"/>
    <cellStyle name="Percent 4 3 82 6" xfId="44678"/>
    <cellStyle name="Percent 4 3 82 7" xfId="44679"/>
    <cellStyle name="Percent 4 3 83" xfId="44680"/>
    <cellStyle name="Percent 4 3 83 2" xfId="44681"/>
    <cellStyle name="Percent 4 3 83 2 2" xfId="44682"/>
    <cellStyle name="Percent 4 3 83 2 2 2" xfId="44683"/>
    <cellStyle name="Percent 4 3 83 2 3" xfId="44684"/>
    <cellStyle name="Percent 4 3 83 3" xfId="44685"/>
    <cellStyle name="Percent 4 3 83 3 2" xfId="44686"/>
    <cellStyle name="Percent 4 3 83 4" xfId="44687"/>
    <cellStyle name="Percent 4 3 83 5" xfId="44688"/>
    <cellStyle name="Percent 4 3 83 6" xfId="44689"/>
    <cellStyle name="Percent 4 3 83 7" xfId="44690"/>
    <cellStyle name="Percent 4 3 84" xfId="44691"/>
    <cellStyle name="Percent 4 3 84 2" xfId="44692"/>
    <cellStyle name="Percent 4 3 84 2 2" xfId="44693"/>
    <cellStyle name="Percent 4 3 84 2 2 2" xfId="44694"/>
    <cellStyle name="Percent 4 3 84 2 3" xfId="44695"/>
    <cellStyle name="Percent 4 3 84 3" xfId="44696"/>
    <cellStyle name="Percent 4 3 84 3 2" xfId="44697"/>
    <cellStyle name="Percent 4 3 84 4" xfId="44698"/>
    <cellStyle name="Percent 4 3 84 5" xfId="44699"/>
    <cellStyle name="Percent 4 3 84 6" xfId="44700"/>
    <cellStyle name="Percent 4 3 84 7" xfId="44701"/>
    <cellStyle name="Percent 4 3 85" xfId="44702"/>
    <cellStyle name="Percent 4 3 85 2" xfId="44703"/>
    <cellStyle name="Percent 4 3 85 2 2" xfId="44704"/>
    <cellStyle name="Percent 4 3 85 2 2 2" xfId="44705"/>
    <cellStyle name="Percent 4 3 85 2 3" xfId="44706"/>
    <cellStyle name="Percent 4 3 85 3" xfId="44707"/>
    <cellStyle name="Percent 4 3 85 3 2" xfId="44708"/>
    <cellStyle name="Percent 4 3 85 4" xfId="44709"/>
    <cellStyle name="Percent 4 3 85 5" xfId="44710"/>
    <cellStyle name="Percent 4 3 85 6" xfId="44711"/>
    <cellStyle name="Percent 4 3 85 7" xfId="44712"/>
    <cellStyle name="Percent 4 3 86" xfId="44713"/>
    <cellStyle name="Percent 4 3 87" xfId="44714"/>
    <cellStyle name="Percent 4 3 87 2" xfId="44715"/>
    <cellStyle name="Percent 4 3 87 2 2" xfId="44716"/>
    <cellStyle name="Percent 4 3 87 2 2 2" xfId="44717"/>
    <cellStyle name="Percent 4 3 87 2 3" xfId="44718"/>
    <cellStyle name="Percent 4 3 87 3" xfId="44719"/>
    <cellStyle name="Percent 4 3 87 3 2" xfId="44720"/>
    <cellStyle name="Percent 4 3 87 4" xfId="44721"/>
    <cellStyle name="Percent 4 3 87 5" xfId="44722"/>
    <cellStyle name="Percent 4 3 87 6" xfId="44723"/>
    <cellStyle name="Percent 4 3 87 7" xfId="44724"/>
    <cellStyle name="Percent 4 3 88" xfId="44725"/>
    <cellStyle name="Percent 4 3 88 2" xfId="44726"/>
    <cellStyle name="Percent 4 3 88 2 2" xfId="44727"/>
    <cellStyle name="Percent 4 3 88 2 2 2" xfId="44728"/>
    <cellStyle name="Percent 4 3 88 2 3" xfId="44729"/>
    <cellStyle name="Percent 4 3 88 3" xfId="44730"/>
    <cellStyle name="Percent 4 3 88 3 2" xfId="44731"/>
    <cellStyle name="Percent 4 3 88 4" xfId="44732"/>
    <cellStyle name="Percent 4 3 88 5" xfId="44733"/>
    <cellStyle name="Percent 4 3 88 6" xfId="44734"/>
    <cellStyle name="Percent 4 3 88 7" xfId="44735"/>
    <cellStyle name="Percent 4 3 89" xfId="44736"/>
    <cellStyle name="Percent 4 3 89 2" xfId="44737"/>
    <cellStyle name="Percent 4 3 89 2 2" xfId="44738"/>
    <cellStyle name="Percent 4 3 89 2 2 2" xfId="44739"/>
    <cellStyle name="Percent 4 3 89 2 3" xfId="44740"/>
    <cellStyle name="Percent 4 3 89 3" xfId="44741"/>
    <cellStyle name="Percent 4 3 89 3 2" xfId="44742"/>
    <cellStyle name="Percent 4 3 89 4" xfId="44743"/>
    <cellStyle name="Percent 4 3 89 5" xfId="44744"/>
    <cellStyle name="Percent 4 3 89 6" xfId="44745"/>
    <cellStyle name="Percent 4 3 89 7" xfId="44746"/>
    <cellStyle name="Percent 4 3 9" xfId="44747"/>
    <cellStyle name="Percent 4 3 9 10" xfId="44748"/>
    <cellStyle name="Percent 4 3 9 11" xfId="44749"/>
    <cellStyle name="Percent 4 3 9 12" xfId="44750"/>
    <cellStyle name="Percent 4 3 9 2" xfId="44751"/>
    <cellStyle name="Percent 4 3 9 2 2" xfId="44752"/>
    <cellStyle name="Percent 4 3 9 2 3" xfId="44753"/>
    <cellStyle name="Percent 4 3 9 2 3 2" xfId="44754"/>
    <cellStyle name="Percent 4 3 9 2 3 2 2" xfId="44755"/>
    <cellStyle name="Percent 4 3 9 2 3 3" xfId="44756"/>
    <cellStyle name="Percent 4 3 9 2 4" xfId="44757"/>
    <cellStyle name="Percent 4 3 9 2 4 2" xfId="44758"/>
    <cellStyle name="Percent 4 3 9 2 5" xfId="44759"/>
    <cellStyle name="Percent 4 3 9 2 6" xfId="44760"/>
    <cellStyle name="Percent 4 3 9 2 7" xfId="44761"/>
    <cellStyle name="Percent 4 3 9 2 8" xfId="44762"/>
    <cellStyle name="Percent 4 3 9 3" xfId="44763"/>
    <cellStyle name="Percent 4 3 9 4" xfId="44764"/>
    <cellStyle name="Percent 4 3 9 5" xfId="44765"/>
    <cellStyle name="Percent 4 3 9 6" xfId="44766"/>
    <cellStyle name="Percent 4 3 9 7" xfId="44767"/>
    <cellStyle name="Percent 4 3 9 8" xfId="44768"/>
    <cellStyle name="Percent 4 3 9 9" xfId="44769"/>
    <cellStyle name="Percent 4 3 90" xfId="44770"/>
    <cellStyle name="Percent 4 3 90 2" xfId="44771"/>
    <cellStyle name="Percent 4 3 90 2 2" xfId="44772"/>
    <cellStyle name="Percent 4 3 90 2 2 2" xfId="44773"/>
    <cellStyle name="Percent 4 3 90 2 3" xfId="44774"/>
    <cellStyle name="Percent 4 3 90 3" xfId="44775"/>
    <cellStyle name="Percent 4 3 90 3 2" xfId="44776"/>
    <cellStyle name="Percent 4 3 90 4" xfId="44777"/>
    <cellStyle name="Percent 4 3 90 5" xfId="44778"/>
    <cellStyle name="Percent 4 3 90 6" xfId="44779"/>
    <cellStyle name="Percent 4 3 90 7" xfId="44780"/>
    <cellStyle name="Percent 4 3 91" xfId="44781"/>
    <cellStyle name="Percent 4 3 91 2" xfId="44782"/>
    <cellStyle name="Percent 4 3 91 2 2" xfId="44783"/>
    <cellStyle name="Percent 4 3 91 2 2 2" xfId="44784"/>
    <cellStyle name="Percent 4 3 91 2 3" xfId="44785"/>
    <cellStyle name="Percent 4 3 91 3" xfId="44786"/>
    <cellStyle name="Percent 4 3 91 3 2" xfId="44787"/>
    <cellStyle name="Percent 4 3 91 4" xfId="44788"/>
    <cellStyle name="Percent 4 3 91 5" xfId="44789"/>
    <cellStyle name="Percent 4 3 91 6" xfId="44790"/>
    <cellStyle name="Percent 4 3 91 7" xfId="44791"/>
    <cellStyle name="Percent 4 3 92" xfId="44792"/>
    <cellStyle name="Percent 4 3 92 2" xfId="44793"/>
    <cellStyle name="Percent 4 3 92 2 2" xfId="44794"/>
    <cellStyle name="Percent 4 3 92 2 2 2" xfId="44795"/>
    <cellStyle name="Percent 4 3 92 2 3" xfId="44796"/>
    <cellStyle name="Percent 4 3 92 3" xfId="44797"/>
    <cellStyle name="Percent 4 3 92 3 2" xfId="44798"/>
    <cellStyle name="Percent 4 3 92 4" xfId="44799"/>
    <cellStyle name="Percent 4 3 92 5" xfId="44800"/>
    <cellStyle name="Percent 4 3 92 6" xfId="44801"/>
    <cellStyle name="Percent 4 3 92 7" xfId="44802"/>
    <cellStyle name="Percent 4 3 93" xfId="44803"/>
    <cellStyle name="Percent 4 3 93 2" xfId="44804"/>
    <cellStyle name="Percent 4 3 93 2 2" xfId="44805"/>
    <cellStyle name="Percent 4 3 93 2 2 2" xfId="44806"/>
    <cellStyle name="Percent 4 3 93 2 3" xfId="44807"/>
    <cellStyle name="Percent 4 3 93 3" xfId="44808"/>
    <cellStyle name="Percent 4 3 93 3 2" xfId="44809"/>
    <cellStyle name="Percent 4 3 93 4" xfId="44810"/>
    <cellStyle name="Percent 4 3 93 5" xfId="44811"/>
    <cellStyle name="Percent 4 3 93 6" xfId="44812"/>
    <cellStyle name="Percent 4 3 93 7" xfId="44813"/>
    <cellStyle name="Percent 4 3 94" xfId="44814"/>
    <cellStyle name="Percent 4 3 94 2" xfId="44815"/>
    <cellStyle name="Percent 4 3 94 2 2" xfId="44816"/>
    <cellStyle name="Percent 4 3 94 2 2 2" xfId="44817"/>
    <cellStyle name="Percent 4 3 94 2 3" xfId="44818"/>
    <cellStyle name="Percent 4 3 94 3" xfId="44819"/>
    <cellStyle name="Percent 4 3 94 3 2" xfId="44820"/>
    <cellStyle name="Percent 4 3 94 4" xfId="44821"/>
    <cellStyle name="Percent 4 3 94 5" xfId="44822"/>
    <cellStyle name="Percent 4 3 94 6" xfId="44823"/>
    <cellStyle name="Percent 4 3 94 7" xfId="44824"/>
    <cellStyle name="Percent 4 3 95" xfId="44825"/>
    <cellStyle name="Percent 4 3 95 2" xfId="44826"/>
    <cellStyle name="Percent 4 3 95 2 2" xfId="44827"/>
    <cellStyle name="Percent 4 3 95 2 2 2" xfId="44828"/>
    <cellStyle name="Percent 4 3 95 2 3" xfId="44829"/>
    <cellStyle name="Percent 4 3 95 3" xfId="44830"/>
    <cellStyle name="Percent 4 3 95 3 2" xfId="44831"/>
    <cellStyle name="Percent 4 3 95 4" xfId="44832"/>
    <cellStyle name="Percent 4 3 95 5" xfId="44833"/>
    <cellStyle name="Percent 4 3 95 6" xfId="44834"/>
    <cellStyle name="Percent 4 3 95 7" xfId="44835"/>
    <cellStyle name="Percent 4 3 96" xfId="44836"/>
    <cellStyle name="Percent 4 3 96 2" xfId="44837"/>
    <cellStyle name="Percent 4 3 96 2 2" xfId="44838"/>
    <cellStyle name="Percent 4 3 96 2 2 2" xfId="44839"/>
    <cellStyle name="Percent 4 3 96 2 3" xfId="44840"/>
    <cellStyle name="Percent 4 3 96 3" xfId="44841"/>
    <cellStyle name="Percent 4 3 96 3 2" xfId="44842"/>
    <cellStyle name="Percent 4 3 96 4" xfId="44843"/>
    <cellStyle name="Percent 4 3 96 5" xfId="44844"/>
    <cellStyle name="Percent 4 3 96 6" xfId="44845"/>
    <cellStyle name="Percent 4 3 96 7" xfId="44846"/>
    <cellStyle name="Percent 4 3 97" xfId="44847"/>
    <cellStyle name="Percent 4 3 97 2" xfId="44848"/>
    <cellStyle name="Percent 4 3 97 2 2" xfId="44849"/>
    <cellStyle name="Percent 4 3 97 2 2 2" xfId="44850"/>
    <cellStyle name="Percent 4 3 97 2 3" xfId="44851"/>
    <cellStyle name="Percent 4 3 97 3" xfId="44852"/>
    <cellStyle name="Percent 4 3 97 3 2" xfId="44853"/>
    <cellStyle name="Percent 4 3 97 4" xfId="44854"/>
    <cellStyle name="Percent 4 3 97 5" xfId="44855"/>
    <cellStyle name="Percent 4 3 97 6" xfId="44856"/>
    <cellStyle name="Percent 4 3 97 7" xfId="44857"/>
    <cellStyle name="Percent 4 3 98" xfId="44858"/>
    <cellStyle name="Percent 4 3 98 2" xfId="44859"/>
    <cellStyle name="Percent 4 3 98 2 2" xfId="44860"/>
    <cellStyle name="Percent 4 3 98 3" xfId="44861"/>
    <cellStyle name="Percent 4 3 99" xfId="44862"/>
    <cellStyle name="Percent 4 3 99 2" xfId="44863"/>
    <cellStyle name="Percent 4 30" xfId="44864"/>
    <cellStyle name="Percent 4 30 2" xfId="44865"/>
    <cellStyle name="Percent 4 30 2 2" xfId="44866"/>
    <cellStyle name="Percent 4 30 2 2 2" xfId="44867"/>
    <cellStyle name="Percent 4 30 2 3" xfId="44868"/>
    <cellStyle name="Percent 4 30 3" xfId="44869"/>
    <cellStyle name="Percent 4 30 3 2" xfId="44870"/>
    <cellStyle name="Percent 4 30 4" xfId="44871"/>
    <cellStyle name="Percent 4 30 5" xfId="44872"/>
    <cellStyle name="Percent 4 30 6" xfId="44873"/>
    <cellStyle name="Percent 4 30 7" xfId="44874"/>
    <cellStyle name="Percent 4 31" xfId="44875"/>
    <cellStyle name="Percent 4 31 2" xfId="44876"/>
    <cellStyle name="Percent 4 31 2 2" xfId="44877"/>
    <cellStyle name="Percent 4 31 2 2 2" xfId="44878"/>
    <cellStyle name="Percent 4 31 2 3" xfId="44879"/>
    <cellStyle name="Percent 4 31 3" xfId="44880"/>
    <cellStyle name="Percent 4 31 3 2" xfId="44881"/>
    <cellStyle name="Percent 4 31 4" xfId="44882"/>
    <cellStyle name="Percent 4 31 5" xfId="44883"/>
    <cellStyle name="Percent 4 31 6" xfId="44884"/>
    <cellStyle name="Percent 4 31 7" xfId="44885"/>
    <cellStyle name="Percent 4 32" xfId="44886"/>
    <cellStyle name="Percent 4 32 2" xfId="44887"/>
    <cellStyle name="Percent 4 32 2 2" xfId="44888"/>
    <cellStyle name="Percent 4 32 2 2 2" xfId="44889"/>
    <cellStyle name="Percent 4 32 2 3" xfId="44890"/>
    <cellStyle name="Percent 4 32 3" xfId="44891"/>
    <cellStyle name="Percent 4 32 3 2" xfId="44892"/>
    <cellStyle name="Percent 4 32 4" xfId="44893"/>
    <cellStyle name="Percent 4 32 5" xfId="44894"/>
    <cellStyle name="Percent 4 32 6" xfId="44895"/>
    <cellStyle name="Percent 4 32 7" xfId="44896"/>
    <cellStyle name="Percent 4 33" xfId="44897"/>
    <cellStyle name="Percent 4 33 2" xfId="44898"/>
    <cellStyle name="Percent 4 33 2 2" xfId="44899"/>
    <cellStyle name="Percent 4 33 2 2 2" xfId="44900"/>
    <cellStyle name="Percent 4 33 2 3" xfId="44901"/>
    <cellStyle name="Percent 4 33 3" xfId="44902"/>
    <cellStyle name="Percent 4 33 3 2" xfId="44903"/>
    <cellStyle name="Percent 4 33 4" xfId="44904"/>
    <cellStyle name="Percent 4 33 5" xfId="44905"/>
    <cellStyle name="Percent 4 33 6" xfId="44906"/>
    <cellStyle name="Percent 4 33 7" xfId="44907"/>
    <cellStyle name="Percent 4 34" xfId="44908"/>
    <cellStyle name="Percent 4 34 2" xfId="44909"/>
    <cellStyle name="Percent 4 34 2 2" xfId="44910"/>
    <cellStyle name="Percent 4 34 2 2 2" xfId="44911"/>
    <cellStyle name="Percent 4 34 2 3" xfId="44912"/>
    <cellStyle name="Percent 4 34 3" xfId="44913"/>
    <cellStyle name="Percent 4 34 3 2" xfId="44914"/>
    <cellStyle name="Percent 4 34 4" xfId="44915"/>
    <cellStyle name="Percent 4 34 5" xfId="44916"/>
    <cellStyle name="Percent 4 34 6" xfId="44917"/>
    <cellStyle name="Percent 4 34 7" xfId="44918"/>
    <cellStyle name="Percent 4 35" xfId="44919"/>
    <cellStyle name="Percent 4 35 2" xfId="44920"/>
    <cellStyle name="Percent 4 35 2 2" xfId="44921"/>
    <cellStyle name="Percent 4 35 2 2 2" xfId="44922"/>
    <cellStyle name="Percent 4 35 2 3" xfId="44923"/>
    <cellStyle name="Percent 4 35 3" xfId="44924"/>
    <cellStyle name="Percent 4 35 3 2" xfId="44925"/>
    <cellStyle name="Percent 4 35 4" xfId="44926"/>
    <cellStyle name="Percent 4 35 5" xfId="44927"/>
    <cellStyle name="Percent 4 35 6" xfId="44928"/>
    <cellStyle name="Percent 4 35 7" xfId="44929"/>
    <cellStyle name="Percent 4 36" xfId="44930"/>
    <cellStyle name="Percent 4 36 2" xfId="44931"/>
    <cellStyle name="Percent 4 36 2 2" xfId="44932"/>
    <cellStyle name="Percent 4 36 2 2 2" xfId="44933"/>
    <cellStyle name="Percent 4 36 2 3" xfId="44934"/>
    <cellStyle name="Percent 4 36 3" xfId="44935"/>
    <cellStyle name="Percent 4 36 3 2" xfId="44936"/>
    <cellStyle name="Percent 4 36 4" xfId="44937"/>
    <cellStyle name="Percent 4 36 5" xfId="44938"/>
    <cellStyle name="Percent 4 36 6" xfId="44939"/>
    <cellStyle name="Percent 4 36 7" xfId="44940"/>
    <cellStyle name="Percent 4 37" xfId="44941"/>
    <cellStyle name="Percent 4 37 2" xfId="44942"/>
    <cellStyle name="Percent 4 37 2 2" xfId="44943"/>
    <cellStyle name="Percent 4 37 2 2 2" xfId="44944"/>
    <cellStyle name="Percent 4 37 2 3" xfId="44945"/>
    <cellStyle name="Percent 4 37 3" xfId="44946"/>
    <cellStyle name="Percent 4 37 3 2" xfId="44947"/>
    <cellStyle name="Percent 4 37 4" xfId="44948"/>
    <cellStyle name="Percent 4 37 5" xfId="44949"/>
    <cellStyle name="Percent 4 37 6" xfId="44950"/>
    <cellStyle name="Percent 4 37 7" xfId="44951"/>
    <cellStyle name="Percent 4 38" xfId="44952"/>
    <cellStyle name="Percent 4 38 2" xfId="44953"/>
    <cellStyle name="Percent 4 38 2 2" xfId="44954"/>
    <cellStyle name="Percent 4 38 2 2 2" xfId="44955"/>
    <cellStyle name="Percent 4 38 2 3" xfId="44956"/>
    <cellStyle name="Percent 4 38 3" xfId="44957"/>
    <cellStyle name="Percent 4 38 3 2" xfId="44958"/>
    <cellStyle name="Percent 4 38 4" xfId="44959"/>
    <cellStyle name="Percent 4 38 5" xfId="44960"/>
    <cellStyle name="Percent 4 38 6" xfId="44961"/>
    <cellStyle name="Percent 4 38 7" xfId="44962"/>
    <cellStyle name="Percent 4 39" xfId="44963"/>
    <cellStyle name="Percent 4 39 2" xfId="44964"/>
    <cellStyle name="Percent 4 39 2 2" xfId="44965"/>
    <cellStyle name="Percent 4 39 2 2 2" xfId="44966"/>
    <cellStyle name="Percent 4 39 2 3" xfId="44967"/>
    <cellStyle name="Percent 4 39 3" xfId="44968"/>
    <cellStyle name="Percent 4 39 3 2" xfId="44969"/>
    <cellStyle name="Percent 4 39 4" xfId="44970"/>
    <cellStyle name="Percent 4 39 5" xfId="44971"/>
    <cellStyle name="Percent 4 39 6" xfId="44972"/>
    <cellStyle name="Percent 4 39 7" xfId="44973"/>
    <cellStyle name="Percent 4 4" xfId="44974"/>
    <cellStyle name="Percent 4 4 10" xfId="44975"/>
    <cellStyle name="Percent 4 4 10 10" xfId="44976"/>
    <cellStyle name="Percent 4 4 10 10 2" xfId="44977"/>
    <cellStyle name="Percent 4 4 10 10 2 2" xfId="44978"/>
    <cellStyle name="Percent 4 4 10 10 2 2 2" xfId="44979"/>
    <cellStyle name="Percent 4 4 10 10 2 3" xfId="44980"/>
    <cellStyle name="Percent 4 4 10 10 3" xfId="44981"/>
    <cellStyle name="Percent 4 4 10 10 3 2" xfId="44982"/>
    <cellStyle name="Percent 4 4 10 10 4" xfId="44983"/>
    <cellStyle name="Percent 4 4 10 10 5" xfId="44984"/>
    <cellStyle name="Percent 4 4 10 10 6" xfId="44985"/>
    <cellStyle name="Percent 4 4 10 10 7" xfId="44986"/>
    <cellStyle name="Percent 4 4 10 11" xfId="44987"/>
    <cellStyle name="Percent 4 4 10 11 2" xfId="44988"/>
    <cellStyle name="Percent 4 4 10 11 2 2" xfId="44989"/>
    <cellStyle name="Percent 4 4 10 11 2 2 2" xfId="44990"/>
    <cellStyle name="Percent 4 4 10 11 2 3" xfId="44991"/>
    <cellStyle name="Percent 4 4 10 11 3" xfId="44992"/>
    <cellStyle name="Percent 4 4 10 11 3 2" xfId="44993"/>
    <cellStyle name="Percent 4 4 10 11 4" xfId="44994"/>
    <cellStyle name="Percent 4 4 10 11 5" xfId="44995"/>
    <cellStyle name="Percent 4 4 10 11 6" xfId="44996"/>
    <cellStyle name="Percent 4 4 10 11 7" xfId="44997"/>
    <cellStyle name="Percent 4 4 10 12" xfId="44998"/>
    <cellStyle name="Percent 4 4 10 12 2" xfId="44999"/>
    <cellStyle name="Percent 4 4 10 12 2 2" xfId="45000"/>
    <cellStyle name="Percent 4 4 10 12 2 2 2" xfId="45001"/>
    <cellStyle name="Percent 4 4 10 12 2 3" xfId="45002"/>
    <cellStyle name="Percent 4 4 10 12 3" xfId="45003"/>
    <cellStyle name="Percent 4 4 10 12 3 2" xfId="45004"/>
    <cellStyle name="Percent 4 4 10 12 4" xfId="45005"/>
    <cellStyle name="Percent 4 4 10 12 5" xfId="45006"/>
    <cellStyle name="Percent 4 4 10 12 6" xfId="45007"/>
    <cellStyle name="Percent 4 4 10 12 7" xfId="45008"/>
    <cellStyle name="Percent 4 4 10 13" xfId="45009"/>
    <cellStyle name="Percent 4 4 10 13 2" xfId="45010"/>
    <cellStyle name="Percent 4 4 10 13 2 2" xfId="45011"/>
    <cellStyle name="Percent 4 4 10 13 3" xfId="45012"/>
    <cellStyle name="Percent 4 4 10 14" xfId="45013"/>
    <cellStyle name="Percent 4 4 10 14 2" xfId="45014"/>
    <cellStyle name="Percent 4 4 10 15" xfId="45015"/>
    <cellStyle name="Percent 4 4 10 16" xfId="45016"/>
    <cellStyle name="Percent 4 4 10 17" xfId="45017"/>
    <cellStyle name="Percent 4 4 10 18" xfId="45018"/>
    <cellStyle name="Percent 4 4 10 2" xfId="45019"/>
    <cellStyle name="Percent 4 4 10 2 2" xfId="45020"/>
    <cellStyle name="Percent 4 4 10 2 2 2" xfId="45021"/>
    <cellStyle name="Percent 4 4 10 2 2 2 2" xfId="45022"/>
    <cellStyle name="Percent 4 4 10 2 2 3" xfId="45023"/>
    <cellStyle name="Percent 4 4 10 2 3" xfId="45024"/>
    <cellStyle name="Percent 4 4 10 2 3 2" xfId="45025"/>
    <cellStyle name="Percent 4 4 10 2 4" xfId="45026"/>
    <cellStyle name="Percent 4 4 10 2 5" xfId="45027"/>
    <cellStyle name="Percent 4 4 10 2 6" xfId="45028"/>
    <cellStyle name="Percent 4 4 10 2 7" xfId="45029"/>
    <cellStyle name="Percent 4 4 10 3" xfId="45030"/>
    <cellStyle name="Percent 4 4 10 3 2" xfId="45031"/>
    <cellStyle name="Percent 4 4 10 3 2 2" xfId="45032"/>
    <cellStyle name="Percent 4 4 10 3 2 2 2" xfId="45033"/>
    <cellStyle name="Percent 4 4 10 3 2 3" xfId="45034"/>
    <cellStyle name="Percent 4 4 10 3 3" xfId="45035"/>
    <cellStyle name="Percent 4 4 10 3 3 2" xfId="45036"/>
    <cellStyle name="Percent 4 4 10 3 4" xfId="45037"/>
    <cellStyle name="Percent 4 4 10 3 5" xfId="45038"/>
    <cellStyle name="Percent 4 4 10 3 6" xfId="45039"/>
    <cellStyle name="Percent 4 4 10 3 7" xfId="45040"/>
    <cellStyle name="Percent 4 4 10 4" xfId="45041"/>
    <cellStyle name="Percent 4 4 10 4 2" xfId="45042"/>
    <cellStyle name="Percent 4 4 10 4 2 2" xfId="45043"/>
    <cellStyle name="Percent 4 4 10 4 2 2 2" xfId="45044"/>
    <cellStyle name="Percent 4 4 10 4 2 3" xfId="45045"/>
    <cellStyle name="Percent 4 4 10 4 3" xfId="45046"/>
    <cellStyle name="Percent 4 4 10 4 3 2" xfId="45047"/>
    <cellStyle name="Percent 4 4 10 4 4" xfId="45048"/>
    <cellStyle name="Percent 4 4 10 4 5" xfId="45049"/>
    <cellStyle name="Percent 4 4 10 4 6" xfId="45050"/>
    <cellStyle name="Percent 4 4 10 4 7" xfId="45051"/>
    <cellStyle name="Percent 4 4 10 5" xfId="45052"/>
    <cellStyle name="Percent 4 4 10 5 2" xfId="45053"/>
    <cellStyle name="Percent 4 4 10 5 2 2" xfId="45054"/>
    <cellStyle name="Percent 4 4 10 5 2 2 2" xfId="45055"/>
    <cellStyle name="Percent 4 4 10 5 2 3" xfId="45056"/>
    <cellStyle name="Percent 4 4 10 5 3" xfId="45057"/>
    <cellStyle name="Percent 4 4 10 5 3 2" xfId="45058"/>
    <cellStyle name="Percent 4 4 10 5 4" xfId="45059"/>
    <cellStyle name="Percent 4 4 10 5 5" xfId="45060"/>
    <cellStyle name="Percent 4 4 10 5 6" xfId="45061"/>
    <cellStyle name="Percent 4 4 10 5 7" xfId="45062"/>
    <cellStyle name="Percent 4 4 10 6" xfId="45063"/>
    <cellStyle name="Percent 4 4 10 6 2" xfId="45064"/>
    <cellStyle name="Percent 4 4 10 6 2 2" xfId="45065"/>
    <cellStyle name="Percent 4 4 10 6 2 2 2" xfId="45066"/>
    <cellStyle name="Percent 4 4 10 6 2 3" xfId="45067"/>
    <cellStyle name="Percent 4 4 10 6 3" xfId="45068"/>
    <cellStyle name="Percent 4 4 10 6 3 2" xfId="45069"/>
    <cellStyle name="Percent 4 4 10 6 4" xfId="45070"/>
    <cellStyle name="Percent 4 4 10 6 5" xfId="45071"/>
    <cellStyle name="Percent 4 4 10 6 6" xfId="45072"/>
    <cellStyle name="Percent 4 4 10 6 7" xfId="45073"/>
    <cellStyle name="Percent 4 4 10 7" xfId="45074"/>
    <cellStyle name="Percent 4 4 10 7 2" xfId="45075"/>
    <cellStyle name="Percent 4 4 10 7 2 2" xfId="45076"/>
    <cellStyle name="Percent 4 4 10 7 2 2 2" xfId="45077"/>
    <cellStyle name="Percent 4 4 10 7 2 3" xfId="45078"/>
    <cellStyle name="Percent 4 4 10 7 3" xfId="45079"/>
    <cellStyle name="Percent 4 4 10 7 3 2" xfId="45080"/>
    <cellStyle name="Percent 4 4 10 7 4" xfId="45081"/>
    <cellStyle name="Percent 4 4 10 7 5" xfId="45082"/>
    <cellStyle name="Percent 4 4 10 7 6" xfId="45083"/>
    <cellStyle name="Percent 4 4 10 7 7" xfId="45084"/>
    <cellStyle name="Percent 4 4 10 8" xfId="45085"/>
    <cellStyle name="Percent 4 4 10 8 2" xfId="45086"/>
    <cellStyle name="Percent 4 4 10 8 2 2" xfId="45087"/>
    <cellStyle name="Percent 4 4 10 8 2 2 2" xfId="45088"/>
    <cellStyle name="Percent 4 4 10 8 2 3" xfId="45089"/>
    <cellStyle name="Percent 4 4 10 8 3" xfId="45090"/>
    <cellStyle name="Percent 4 4 10 8 3 2" xfId="45091"/>
    <cellStyle name="Percent 4 4 10 8 4" xfId="45092"/>
    <cellStyle name="Percent 4 4 10 8 5" xfId="45093"/>
    <cellStyle name="Percent 4 4 10 8 6" xfId="45094"/>
    <cellStyle name="Percent 4 4 10 8 7" xfId="45095"/>
    <cellStyle name="Percent 4 4 10 9" xfId="45096"/>
    <cellStyle name="Percent 4 4 10 9 2" xfId="45097"/>
    <cellStyle name="Percent 4 4 10 9 2 2" xfId="45098"/>
    <cellStyle name="Percent 4 4 10 9 2 2 2" xfId="45099"/>
    <cellStyle name="Percent 4 4 10 9 2 3" xfId="45100"/>
    <cellStyle name="Percent 4 4 10 9 3" xfId="45101"/>
    <cellStyle name="Percent 4 4 10 9 3 2" xfId="45102"/>
    <cellStyle name="Percent 4 4 10 9 4" xfId="45103"/>
    <cellStyle name="Percent 4 4 10 9 5" xfId="45104"/>
    <cellStyle name="Percent 4 4 10 9 6" xfId="45105"/>
    <cellStyle name="Percent 4 4 10 9 7" xfId="45106"/>
    <cellStyle name="Percent 4 4 100" xfId="45107"/>
    <cellStyle name="Percent 4 4 101" xfId="45108"/>
    <cellStyle name="Percent 4 4 102" xfId="45109"/>
    <cellStyle name="Percent 4 4 103" xfId="45110"/>
    <cellStyle name="Percent 4 4 11" xfId="45111"/>
    <cellStyle name="Percent 4 4 11 10" xfId="45112"/>
    <cellStyle name="Percent 4 4 11 10 2" xfId="45113"/>
    <cellStyle name="Percent 4 4 11 10 2 2" xfId="45114"/>
    <cellStyle name="Percent 4 4 11 10 2 2 2" xfId="45115"/>
    <cellStyle name="Percent 4 4 11 10 2 3" xfId="45116"/>
    <cellStyle name="Percent 4 4 11 10 3" xfId="45117"/>
    <cellStyle name="Percent 4 4 11 10 3 2" xfId="45118"/>
    <cellStyle name="Percent 4 4 11 10 4" xfId="45119"/>
    <cellStyle name="Percent 4 4 11 10 5" xfId="45120"/>
    <cellStyle name="Percent 4 4 11 10 6" xfId="45121"/>
    <cellStyle name="Percent 4 4 11 10 7" xfId="45122"/>
    <cellStyle name="Percent 4 4 11 11" xfId="45123"/>
    <cellStyle name="Percent 4 4 11 11 2" xfId="45124"/>
    <cellStyle name="Percent 4 4 11 11 2 2" xfId="45125"/>
    <cellStyle name="Percent 4 4 11 11 2 2 2" xfId="45126"/>
    <cellStyle name="Percent 4 4 11 11 2 3" xfId="45127"/>
    <cellStyle name="Percent 4 4 11 11 3" xfId="45128"/>
    <cellStyle name="Percent 4 4 11 11 3 2" xfId="45129"/>
    <cellStyle name="Percent 4 4 11 11 4" xfId="45130"/>
    <cellStyle name="Percent 4 4 11 11 5" xfId="45131"/>
    <cellStyle name="Percent 4 4 11 11 6" xfId="45132"/>
    <cellStyle name="Percent 4 4 11 11 7" xfId="45133"/>
    <cellStyle name="Percent 4 4 11 12" xfId="45134"/>
    <cellStyle name="Percent 4 4 11 12 2" xfId="45135"/>
    <cellStyle name="Percent 4 4 11 12 2 2" xfId="45136"/>
    <cellStyle name="Percent 4 4 11 12 2 2 2" xfId="45137"/>
    <cellStyle name="Percent 4 4 11 12 2 3" xfId="45138"/>
    <cellStyle name="Percent 4 4 11 12 3" xfId="45139"/>
    <cellStyle name="Percent 4 4 11 12 3 2" xfId="45140"/>
    <cellStyle name="Percent 4 4 11 12 4" xfId="45141"/>
    <cellStyle name="Percent 4 4 11 12 5" xfId="45142"/>
    <cellStyle name="Percent 4 4 11 12 6" xfId="45143"/>
    <cellStyle name="Percent 4 4 11 12 7" xfId="45144"/>
    <cellStyle name="Percent 4 4 11 13" xfId="45145"/>
    <cellStyle name="Percent 4 4 11 13 2" xfId="45146"/>
    <cellStyle name="Percent 4 4 11 13 2 2" xfId="45147"/>
    <cellStyle name="Percent 4 4 11 13 3" xfId="45148"/>
    <cellStyle name="Percent 4 4 11 14" xfId="45149"/>
    <cellStyle name="Percent 4 4 11 14 2" xfId="45150"/>
    <cellStyle name="Percent 4 4 11 15" xfId="45151"/>
    <cellStyle name="Percent 4 4 11 16" xfId="45152"/>
    <cellStyle name="Percent 4 4 11 17" xfId="45153"/>
    <cellStyle name="Percent 4 4 11 18" xfId="45154"/>
    <cellStyle name="Percent 4 4 11 2" xfId="45155"/>
    <cellStyle name="Percent 4 4 11 2 2" xfId="45156"/>
    <cellStyle name="Percent 4 4 11 2 2 2" xfId="45157"/>
    <cellStyle name="Percent 4 4 11 2 2 2 2" xfId="45158"/>
    <cellStyle name="Percent 4 4 11 2 2 3" xfId="45159"/>
    <cellStyle name="Percent 4 4 11 2 3" xfId="45160"/>
    <cellStyle name="Percent 4 4 11 2 3 2" xfId="45161"/>
    <cellStyle name="Percent 4 4 11 2 4" xfId="45162"/>
    <cellStyle name="Percent 4 4 11 2 5" xfId="45163"/>
    <cellStyle name="Percent 4 4 11 2 6" xfId="45164"/>
    <cellStyle name="Percent 4 4 11 2 7" xfId="45165"/>
    <cellStyle name="Percent 4 4 11 3" xfId="45166"/>
    <cellStyle name="Percent 4 4 11 3 2" xfId="45167"/>
    <cellStyle name="Percent 4 4 11 3 2 2" xfId="45168"/>
    <cellStyle name="Percent 4 4 11 3 2 2 2" xfId="45169"/>
    <cellStyle name="Percent 4 4 11 3 2 3" xfId="45170"/>
    <cellStyle name="Percent 4 4 11 3 3" xfId="45171"/>
    <cellStyle name="Percent 4 4 11 3 3 2" xfId="45172"/>
    <cellStyle name="Percent 4 4 11 3 4" xfId="45173"/>
    <cellStyle name="Percent 4 4 11 3 5" xfId="45174"/>
    <cellStyle name="Percent 4 4 11 3 6" xfId="45175"/>
    <cellStyle name="Percent 4 4 11 3 7" xfId="45176"/>
    <cellStyle name="Percent 4 4 11 4" xfId="45177"/>
    <cellStyle name="Percent 4 4 11 4 2" xfId="45178"/>
    <cellStyle name="Percent 4 4 11 4 2 2" xfId="45179"/>
    <cellStyle name="Percent 4 4 11 4 2 2 2" xfId="45180"/>
    <cellStyle name="Percent 4 4 11 4 2 3" xfId="45181"/>
    <cellStyle name="Percent 4 4 11 4 3" xfId="45182"/>
    <cellStyle name="Percent 4 4 11 4 3 2" xfId="45183"/>
    <cellStyle name="Percent 4 4 11 4 4" xfId="45184"/>
    <cellStyle name="Percent 4 4 11 4 5" xfId="45185"/>
    <cellStyle name="Percent 4 4 11 4 6" xfId="45186"/>
    <cellStyle name="Percent 4 4 11 4 7" xfId="45187"/>
    <cellStyle name="Percent 4 4 11 5" xfId="45188"/>
    <cellStyle name="Percent 4 4 11 5 2" xfId="45189"/>
    <cellStyle name="Percent 4 4 11 5 2 2" xfId="45190"/>
    <cellStyle name="Percent 4 4 11 5 2 2 2" xfId="45191"/>
    <cellStyle name="Percent 4 4 11 5 2 3" xfId="45192"/>
    <cellStyle name="Percent 4 4 11 5 3" xfId="45193"/>
    <cellStyle name="Percent 4 4 11 5 3 2" xfId="45194"/>
    <cellStyle name="Percent 4 4 11 5 4" xfId="45195"/>
    <cellStyle name="Percent 4 4 11 5 5" xfId="45196"/>
    <cellStyle name="Percent 4 4 11 5 6" xfId="45197"/>
    <cellStyle name="Percent 4 4 11 5 7" xfId="45198"/>
    <cellStyle name="Percent 4 4 11 6" xfId="45199"/>
    <cellStyle name="Percent 4 4 11 6 2" xfId="45200"/>
    <cellStyle name="Percent 4 4 11 6 2 2" xfId="45201"/>
    <cellStyle name="Percent 4 4 11 6 2 2 2" xfId="45202"/>
    <cellStyle name="Percent 4 4 11 6 2 3" xfId="45203"/>
    <cellStyle name="Percent 4 4 11 6 3" xfId="45204"/>
    <cellStyle name="Percent 4 4 11 6 3 2" xfId="45205"/>
    <cellStyle name="Percent 4 4 11 6 4" xfId="45206"/>
    <cellStyle name="Percent 4 4 11 6 5" xfId="45207"/>
    <cellStyle name="Percent 4 4 11 6 6" xfId="45208"/>
    <cellStyle name="Percent 4 4 11 6 7" xfId="45209"/>
    <cellStyle name="Percent 4 4 11 7" xfId="45210"/>
    <cellStyle name="Percent 4 4 11 7 2" xfId="45211"/>
    <cellStyle name="Percent 4 4 11 7 2 2" xfId="45212"/>
    <cellStyle name="Percent 4 4 11 7 2 2 2" xfId="45213"/>
    <cellStyle name="Percent 4 4 11 7 2 3" xfId="45214"/>
    <cellStyle name="Percent 4 4 11 7 3" xfId="45215"/>
    <cellStyle name="Percent 4 4 11 7 3 2" xfId="45216"/>
    <cellStyle name="Percent 4 4 11 7 4" xfId="45217"/>
    <cellStyle name="Percent 4 4 11 7 5" xfId="45218"/>
    <cellStyle name="Percent 4 4 11 7 6" xfId="45219"/>
    <cellStyle name="Percent 4 4 11 7 7" xfId="45220"/>
    <cellStyle name="Percent 4 4 11 8" xfId="45221"/>
    <cellStyle name="Percent 4 4 11 8 2" xfId="45222"/>
    <cellStyle name="Percent 4 4 11 8 2 2" xfId="45223"/>
    <cellStyle name="Percent 4 4 11 8 2 2 2" xfId="45224"/>
    <cellStyle name="Percent 4 4 11 8 2 3" xfId="45225"/>
    <cellStyle name="Percent 4 4 11 8 3" xfId="45226"/>
    <cellStyle name="Percent 4 4 11 8 3 2" xfId="45227"/>
    <cellStyle name="Percent 4 4 11 8 4" xfId="45228"/>
    <cellStyle name="Percent 4 4 11 8 5" xfId="45229"/>
    <cellStyle name="Percent 4 4 11 8 6" xfId="45230"/>
    <cellStyle name="Percent 4 4 11 8 7" xfId="45231"/>
    <cellStyle name="Percent 4 4 11 9" xfId="45232"/>
    <cellStyle name="Percent 4 4 11 9 2" xfId="45233"/>
    <cellStyle name="Percent 4 4 11 9 2 2" xfId="45234"/>
    <cellStyle name="Percent 4 4 11 9 2 2 2" xfId="45235"/>
    <cellStyle name="Percent 4 4 11 9 2 3" xfId="45236"/>
    <cellStyle name="Percent 4 4 11 9 3" xfId="45237"/>
    <cellStyle name="Percent 4 4 11 9 3 2" xfId="45238"/>
    <cellStyle name="Percent 4 4 11 9 4" xfId="45239"/>
    <cellStyle name="Percent 4 4 11 9 5" xfId="45240"/>
    <cellStyle name="Percent 4 4 11 9 6" xfId="45241"/>
    <cellStyle name="Percent 4 4 11 9 7" xfId="45242"/>
    <cellStyle name="Percent 4 4 12" xfId="45243"/>
    <cellStyle name="Percent 4 4 12 2" xfId="45244"/>
    <cellStyle name="Percent 4 4 12 2 2" xfId="45245"/>
    <cellStyle name="Percent 4 4 12 2 2 2" xfId="45246"/>
    <cellStyle name="Percent 4 4 12 2 3" xfId="45247"/>
    <cellStyle name="Percent 4 4 12 3" xfId="45248"/>
    <cellStyle name="Percent 4 4 12 3 2" xfId="45249"/>
    <cellStyle name="Percent 4 4 12 4" xfId="45250"/>
    <cellStyle name="Percent 4 4 12 5" xfId="45251"/>
    <cellStyle name="Percent 4 4 12 6" xfId="45252"/>
    <cellStyle name="Percent 4 4 12 7" xfId="45253"/>
    <cellStyle name="Percent 4 4 13" xfId="45254"/>
    <cellStyle name="Percent 4 4 13 2" xfId="45255"/>
    <cellStyle name="Percent 4 4 13 2 2" xfId="45256"/>
    <cellStyle name="Percent 4 4 13 2 2 2" xfId="45257"/>
    <cellStyle name="Percent 4 4 13 2 3" xfId="45258"/>
    <cellStyle name="Percent 4 4 13 3" xfId="45259"/>
    <cellStyle name="Percent 4 4 13 3 2" xfId="45260"/>
    <cellStyle name="Percent 4 4 13 4" xfId="45261"/>
    <cellStyle name="Percent 4 4 13 5" xfId="45262"/>
    <cellStyle name="Percent 4 4 13 6" xfId="45263"/>
    <cellStyle name="Percent 4 4 13 7" xfId="45264"/>
    <cellStyle name="Percent 4 4 14" xfId="45265"/>
    <cellStyle name="Percent 4 4 14 2" xfId="45266"/>
    <cellStyle name="Percent 4 4 14 2 2" xfId="45267"/>
    <cellStyle name="Percent 4 4 14 2 2 2" xfId="45268"/>
    <cellStyle name="Percent 4 4 14 2 3" xfId="45269"/>
    <cellStyle name="Percent 4 4 14 3" xfId="45270"/>
    <cellStyle name="Percent 4 4 14 3 2" xfId="45271"/>
    <cellStyle name="Percent 4 4 14 4" xfId="45272"/>
    <cellStyle name="Percent 4 4 14 5" xfId="45273"/>
    <cellStyle name="Percent 4 4 14 6" xfId="45274"/>
    <cellStyle name="Percent 4 4 14 7" xfId="45275"/>
    <cellStyle name="Percent 4 4 15" xfId="45276"/>
    <cellStyle name="Percent 4 4 15 2" xfId="45277"/>
    <cellStyle name="Percent 4 4 15 2 2" xfId="45278"/>
    <cellStyle name="Percent 4 4 15 2 2 2" xfId="45279"/>
    <cellStyle name="Percent 4 4 15 2 3" xfId="45280"/>
    <cellStyle name="Percent 4 4 15 3" xfId="45281"/>
    <cellStyle name="Percent 4 4 15 3 2" xfId="45282"/>
    <cellStyle name="Percent 4 4 15 4" xfId="45283"/>
    <cellStyle name="Percent 4 4 15 5" xfId="45284"/>
    <cellStyle name="Percent 4 4 15 6" xfId="45285"/>
    <cellStyle name="Percent 4 4 15 7" xfId="45286"/>
    <cellStyle name="Percent 4 4 16" xfId="45287"/>
    <cellStyle name="Percent 4 4 16 2" xfId="45288"/>
    <cellStyle name="Percent 4 4 16 2 2" xfId="45289"/>
    <cellStyle name="Percent 4 4 16 2 2 2" xfId="45290"/>
    <cellStyle name="Percent 4 4 16 2 3" xfId="45291"/>
    <cellStyle name="Percent 4 4 16 3" xfId="45292"/>
    <cellStyle name="Percent 4 4 16 3 2" xfId="45293"/>
    <cellStyle name="Percent 4 4 16 4" xfId="45294"/>
    <cellStyle name="Percent 4 4 16 5" xfId="45295"/>
    <cellStyle name="Percent 4 4 16 6" xfId="45296"/>
    <cellStyle name="Percent 4 4 16 7" xfId="45297"/>
    <cellStyle name="Percent 4 4 17" xfId="45298"/>
    <cellStyle name="Percent 4 4 17 2" xfId="45299"/>
    <cellStyle name="Percent 4 4 17 2 2" xfId="45300"/>
    <cellStyle name="Percent 4 4 17 2 2 2" xfId="45301"/>
    <cellStyle name="Percent 4 4 17 2 3" xfId="45302"/>
    <cellStyle name="Percent 4 4 17 3" xfId="45303"/>
    <cellStyle name="Percent 4 4 17 3 2" xfId="45304"/>
    <cellStyle name="Percent 4 4 17 4" xfId="45305"/>
    <cellStyle name="Percent 4 4 17 5" xfId="45306"/>
    <cellStyle name="Percent 4 4 17 6" xfId="45307"/>
    <cellStyle name="Percent 4 4 17 7" xfId="45308"/>
    <cellStyle name="Percent 4 4 18" xfId="45309"/>
    <cellStyle name="Percent 4 4 18 2" xfId="45310"/>
    <cellStyle name="Percent 4 4 18 2 2" xfId="45311"/>
    <cellStyle name="Percent 4 4 18 2 2 2" xfId="45312"/>
    <cellStyle name="Percent 4 4 18 2 3" xfId="45313"/>
    <cellStyle name="Percent 4 4 18 3" xfId="45314"/>
    <cellStyle name="Percent 4 4 18 3 2" xfId="45315"/>
    <cellStyle name="Percent 4 4 18 4" xfId="45316"/>
    <cellStyle name="Percent 4 4 18 5" xfId="45317"/>
    <cellStyle name="Percent 4 4 18 6" xfId="45318"/>
    <cellStyle name="Percent 4 4 18 7" xfId="45319"/>
    <cellStyle name="Percent 4 4 19" xfId="45320"/>
    <cellStyle name="Percent 4 4 19 2" xfId="45321"/>
    <cellStyle name="Percent 4 4 19 2 2" xfId="45322"/>
    <cellStyle name="Percent 4 4 19 2 2 2" xfId="45323"/>
    <cellStyle name="Percent 4 4 19 2 3" xfId="45324"/>
    <cellStyle name="Percent 4 4 19 3" xfId="45325"/>
    <cellStyle name="Percent 4 4 19 3 2" xfId="45326"/>
    <cellStyle name="Percent 4 4 19 4" xfId="45327"/>
    <cellStyle name="Percent 4 4 19 5" xfId="45328"/>
    <cellStyle name="Percent 4 4 19 6" xfId="45329"/>
    <cellStyle name="Percent 4 4 19 7" xfId="45330"/>
    <cellStyle name="Percent 4 4 2" xfId="45331"/>
    <cellStyle name="Percent 4 4 2 10" xfId="45332"/>
    <cellStyle name="Percent 4 4 2 11" xfId="45333"/>
    <cellStyle name="Percent 4 4 2 12" xfId="45334"/>
    <cellStyle name="Percent 4 4 2 13" xfId="45335"/>
    <cellStyle name="Percent 4 4 2 2" xfId="45336"/>
    <cellStyle name="Percent 4 4 2 2 2" xfId="45337"/>
    <cellStyle name="Percent 4 4 2 2 2 2" xfId="45338"/>
    <cellStyle name="Percent 4 4 2 2 2 3" xfId="45339"/>
    <cellStyle name="Percent 4 4 2 2 3" xfId="45340"/>
    <cellStyle name="Percent 4 4 2 2 3 2" xfId="45341"/>
    <cellStyle name="Percent 4 4 2 2 3 2 2" xfId="45342"/>
    <cellStyle name="Percent 4 4 2 2 3 3" xfId="45343"/>
    <cellStyle name="Percent 4 4 2 2 4" xfId="45344"/>
    <cellStyle name="Percent 4 4 2 2 4 2" xfId="45345"/>
    <cellStyle name="Percent 4 4 2 2 5" xfId="45346"/>
    <cellStyle name="Percent 4 4 2 2 6" xfId="45347"/>
    <cellStyle name="Percent 4 4 2 2 7" xfId="45348"/>
    <cellStyle name="Percent 4 4 2 2 8" xfId="45349"/>
    <cellStyle name="Percent 4 4 2 3" xfId="45350"/>
    <cellStyle name="Percent 4 4 2 4" xfId="45351"/>
    <cellStyle name="Percent 4 4 2 5" xfId="45352"/>
    <cellStyle name="Percent 4 4 2 6" xfId="45353"/>
    <cellStyle name="Percent 4 4 2 7" xfId="45354"/>
    <cellStyle name="Percent 4 4 2 8" xfId="45355"/>
    <cellStyle name="Percent 4 4 2 9" xfId="45356"/>
    <cellStyle name="Percent 4 4 20" xfId="45357"/>
    <cellStyle name="Percent 4 4 20 2" xfId="45358"/>
    <cellStyle name="Percent 4 4 20 2 2" xfId="45359"/>
    <cellStyle name="Percent 4 4 20 2 2 2" xfId="45360"/>
    <cellStyle name="Percent 4 4 20 2 3" xfId="45361"/>
    <cellStyle name="Percent 4 4 20 3" xfId="45362"/>
    <cellStyle name="Percent 4 4 20 3 2" xfId="45363"/>
    <cellStyle name="Percent 4 4 20 4" xfId="45364"/>
    <cellStyle name="Percent 4 4 20 5" xfId="45365"/>
    <cellStyle name="Percent 4 4 20 6" xfId="45366"/>
    <cellStyle name="Percent 4 4 20 7" xfId="45367"/>
    <cellStyle name="Percent 4 4 21" xfId="45368"/>
    <cellStyle name="Percent 4 4 21 2" xfId="45369"/>
    <cellStyle name="Percent 4 4 21 2 2" xfId="45370"/>
    <cellStyle name="Percent 4 4 21 2 2 2" xfId="45371"/>
    <cellStyle name="Percent 4 4 21 2 3" xfId="45372"/>
    <cellStyle name="Percent 4 4 21 3" xfId="45373"/>
    <cellStyle name="Percent 4 4 21 3 2" xfId="45374"/>
    <cellStyle name="Percent 4 4 21 4" xfId="45375"/>
    <cellStyle name="Percent 4 4 21 5" xfId="45376"/>
    <cellStyle name="Percent 4 4 21 6" xfId="45377"/>
    <cellStyle name="Percent 4 4 21 7" xfId="45378"/>
    <cellStyle name="Percent 4 4 22" xfId="45379"/>
    <cellStyle name="Percent 4 4 22 2" xfId="45380"/>
    <cellStyle name="Percent 4 4 22 2 2" xfId="45381"/>
    <cellStyle name="Percent 4 4 22 2 2 2" xfId="45382"/>
    <cellStyle name="Percent 4 4 22 2 3" xfId="45383"/>
    <cellStyle name="Percent 4 4 22 3" xfId="45384"/>
    <cellStyle name="Percent 4 4 22 3 2" xfId="45385"/>
    <cellStyle name="Percent 4 4 22 4" xfId="45386"/>
    <cellStyle name="Percent 4 4 22 5" xfId="45387"/>
    <cellStyle name="Percent 4 4 22 6" xfId="45388"/>
    <cellStyle name="Percent 4 4 22 7" xfId="45389"/>
    <cellStyle name="Percent 4 4 23" xfId="45390"/>
    <cellStyle name="Percent 4 4 23 2" xfId="45391"/>
    <cellStyle name="Percent 4 4 23 2 2" xfId="45392"/>
    <cellStyle name="Percent 4 4 23 2 2 2" xfId="45393"/>
    <cellStyle name="Percent 4 4 23 2 3" xfId="45394"/>
    <cellStyle name="Percent 4 4 23 3" xfId="45395"/>
    <cellStyle name="Percent 4 4 23 3 2" xfId="45396"/>
    <cellStyle name="Percent 4 4 23 4" xfId="45397"/>
    <cellStyle name="Percent 4 4 23 5" xfId="45398"/>
    <cellStyle name="Percent 4 4 23 6" xfId="45399"/>
    <cellStyle name="Percent 4 4 23 7" xfId="45400"/>
    <cellStyle name="Percent 4 4 24" xfId="45401"/>
    <cellStyle name="Percent 4 4 24 2" xfId="45402"/>
    <cellStyle name="Percent 4 4 24 2 2" xfId="45403"/>
    <cellStyle name="Percent 4 4 24 2 2 2" xfId="45404"/>
    <cellStyle name="Percent 4 4 24 2 3" xfId="45405"/>
    <cellStyle name="Percent 4 4 24 3" xfId="45406"/>
    <cellStyle name="Percent 4 4 24 3 2" xfId="45407"/>
    <cellStyle name="Percent 4 4 24 4" xfId="45408"/>
    <cellStyle name="Percent 4 4 24 5" xfId="45409"/>
    <cellStyle name="Percent 4 4 24 6" xfId="45410"/>
    <cellStyle name="Percent 4 4 24 7" xfId="45411"/>
    <cellStyle name="Percent 4 4 25" xfId="45412"/>
    <cellStyle name="Percent 4 4 25 2" xfId="45413"/>
    <cellStyle name="Percent 4 4 25 2 2" xfId="45414"/>
    <cellStyle name="Percent 4 4 25 2 2 2" xfId="45415"/>
    <cellStyle name="Percent 4 4 25 2 3" xfId="45416"/>
    <cellStyle name="Percent 4 4 25 3" xfId="45417"/>
    <cellStyle name="Percent 4 4 25 3 2" xfId="45418"/>
    <cellStyle name="Percent 4 4 25 4" xfId="45419"/>
    <cellStyle name="Percent 4 4 25 5" xfId="45420"/>
    <cellStyle name="Percent 4 4 25 6" xfId="45421"/>
    <cellStyle name="Percent 4 4 25 7" xfId="45422"/>
    <cellStyle name="Percent 4 4 26" xfId="45423"/>
    <cellStyle name="Percent 4 4 26 2" xfId="45424"/>
    <cellStyle name="Percent 4 4 26 2 2" xfId="45425"/>
    <cellStyle name="Percent 4 4 26 2 2 2" xfId="45426"/>
    <cellStyle name="Percent 4 4 26 2 3" xfId="45427"/>
    <cellStyle name="Percent 4 4 26 3" xfId="45428"/>
    <cellStyle name="Percent 4 4 26 3 2" xfId="45429"/>
    <cellStyle name="Percent 4 4 26 4" xfId="45430"/>
    <cellStyle name="Percent 4 4 26 5" xfId="45431"/>
    <cellStyle name="Percent 4 4 26 6" xfId="45432"/>
    <cellStyle name="Percent 4 4 26 7" xfId="45433"/>
    <cellStyle name="Percent 4 4 27" xfId="45434"/>
    <cellStyle name="Percent 4 4 27 2" xfId="45435"/>
    <cellStyle name="Percent 4 4 27 2 2" xfId="45436"/>
    <cellStyle name="Percent 4 4 27 2 2 2" xfId="45437"/>
    <cellStyle name="Percent 4 4 27 2 3" xfId="45438"/>
    <cellStyle name="Percent 4 4 27 3" xfId="45439"/>
    <cellStyle name="Percent 4 4 27 3 2" xfId="45440"/>
    <cellStyle name="Percent 4 4 27 4" xfId="45441"/>
    <cellStyle name="Percent 4 4 27 5" xfId="45442"/>
    <cellStyle name="Percent 4 4 27 6" xfId="45443"/>
    <cellStyle name="Percent 4 4 27 7" xfId="45444"/>
    <cellStyle name="Percent 4 4 28" xfId="45445"/>
    <cellStyle name="Percent 4 4 28 2" xfId="45446"/>
    <cellStyle name="Percent 4 4 28 2 2" xfId="45447"/>
    <cellStyle name="Percent 4 4 28 2 2 2" xfId="45448"/>
    <cellStyle name="Percent 4 4 28 2 3" xfId="45449"/>
    <cellStyle name="Percent 4 4 28 3" xfId="45450"/>
    <cellStyle name="Percent 4 4 28 3 2" xfId="45451"/>
    <cellStyle name="Percent 4 4 28 4" xfId="45452"/>
    <cellStyle name="Percent 4 4 28 5" xfId="45453"/>
    <cellStyle name="Percent 4 4 28 6" xfId="45454"/>
    <cellStyle name="Percent 4 4 28 7" xfId="45455"/>
    <cellStyle name="Percent 4 4 29" xfId="45456"/>
    <cellStyle name="Percent 4 4 29 2" xfId="45457"/>
    <cellStyle name="Percent 4 4 29 2 2" xfId="45458"/>
    <cellStyle name="Percent 4 4 29 2 2 2" xfId="45459"/>
    <cellStyle name="Percent 4 4 29 2 3" xfId="45460"/>
    <cellStyle name="Percent 4 4 29 3" xfId="45461"/>
    <cellStyle name="Percent 4 4 29 3 2" xfId="45462"/>
    <cellStyle name="Percent 4 4 29 4" xfId="45463"/>
    <cellStyle name="Percent 4 4 29 5" xfId="45464"/>
    <cellStyle name="Percent 4 4 29 6" xfId="45465"/>
    <cellStyle name="Percent 4 4 29 7" xfId="45466"/>
    <cellStyle name="Percent 4 4 3" xfId="45467"/>
    <cellStyle name="Percent 4 4 3 10" xfId="45468"/>
    <cellStyle name="Percent 4 4 3 11" xfId="45469"/>
    <cellStyle name="Percent 4 4 3 12" xfId="45470"/>
    <cellStyle name="Percent 4 4 3 2" xfId="45471"/>
    <cellStyle name="Percent 4 4 3 2 2" xfId="45472"/>
    <cellStyle name="Percent 4 4 3 2 3" xfId="45473"/>
    <cellStyle name="Percent 4 4 3 2 3 2" xfId="45474"/>
    <cellStyle name="Percent 4 4 3 2 3 2 2" xfId="45475"/>
    <cellStyle name="Percent 4 4 3 2 3 3" xfId="45476"/>
    <cellStyle name="Percent 4 4 3 2 4" xfId="45477"/>
    <cellStyle name="Percent 4 4 3 2 4 2" xfId="45478"/>
    <cellStyle name="Percent 4 4 3 2 5" xfId="45479"/>
    <cellStyle name="Percent 4 4 3 2 6" xfId="45480"/>
    <cellStyle name="Percent 4 4 3 2 7" xfId="45481"/>
    <cellStyle name="Percent 4 4 3 2 8" xfId="45482"/>
    <cellStyle name="Percent 4 4 3 3" xfId="45483"/>
    <cellStyle name="Percent 4 4 3 4" xfId="45484"/>
    <cellStyle name="Percent 4 4 3 5" xfId="45485"/>
    <cellStyle name="Percent 4 4 3 6" xfId="45486"/>
    <cellStyle name="Percent 4 4 3 7" xfId="45487"/>
    <cellStyle name="Percent 4 4 3 8" xfId="45488"/>
    <cellStyle name="Percent 4 4 3 9" xfId="45489"/>
    <cellStyle name="Percent 4 4 30" xfId="45490"/>
    <cellStyle name="Percent 4 4 30 2" xfId="45491"/>
    <cellStyle name="Percent 4 4 30 2 2" xfId="45492"/>
    <cellStyle name="Percent 4 4 30 2 2 2" xfId="45493"/>
    <cellStyle name="Percent 4 4 30 2 3" xfId="45494"/>
    <cellStyle name="Percent 4 4 30 3" xfId="45495"/>
    <cellStyle name="Percent 4 4 30 3 2" xfId="45496"/>
    <cellStyle name="Percent 4 4 30 4" xfId="45497"/>
    <cellStyle name="Percent 4 4 30 5" xfId="45498"/>
    <cellStyle name="Percent 4 4 30 6" xfId="45499"/>
    <cellStyle name="Percent 4 4 30 7" xfId="45500"/>
    <cellStyle name="Percent 4 4 31" xfId="45501"/>
    <cellStyle name="Percent 4 4 31 2" xfId="45502"/>
    <cellStyle name="Percent 4 4 31 2 2" xfId="45503"/>
    <cellStyle name="Percent 4 4 31 2 2 2" xfId="45504"/>
    <cellStyle name="Percent 4 4 31 2 3" xfId="45505"/>
    <cellStyle name="Percent 4 4 31 3" xfId="45506"/>
    <cellStyle name="Percent 4 4 31 3 2" xfId="45507"/>
    <cellStyle name="Percent 4 4 31 4" xfId="45508"/>
    <cellStyle name="Percent 4 4 31 5" xfId="45509"/>
    <cellStyle name="Percent 4 4 31 6" xfId="45510"/>
    <cellStyle name="Percent 4 4 31 7" xfId="45511"/>
    <cellStyle name="Percent 4 4 32" xfId="45512"/>
    <cellStyle name="Percent 4 4 32 2" xfId="45513"/>
    <cellStyle name="Percent 4 4 32 2 2" xfId="45514"/>
    <cellStyle name="Percent 4 4 32 2 2 2" xfId="45515"/>
    <cellStyle name="Percent 4 4 32 2 3" xfId="45516"/>
    <cellStyle name="Percent 4 4 32 3" xfId="45517"/>
    <cellStyle name="Percent 4 4 32 3 2" xfId="45518"/>
    <cellStyle name="Percent 4 4 32 4" xfId="45519"/>
    <cellStyle name="Percent 4 4 32 5" xfId="45520"/>
    <cellStyle name="Percent 4 4 32 6" xfId="45521"/>
    <cellStyle name="Percent 4 4 32 7" xfId="45522"/>
    <cellStyle name="Percent 4 4 33" xfId="45523"/>
    <cellStyle name="Percent 4 4 33 2" xfId="45524"/>
    <cellStyle name="Percent 4 4 33 2 2" xfId="45525"/>
    <cellStyle name="Percent 4 4 33 2 2 2" xfId="45526"/>
    <cellStyle name="Percent 4 4 33 2 3" xfId="45527"/>
    <cellStyle name="Percent 4 4 33 3" xfId="45528"/>
    <cellStyle name="Percent 4 4 33 3 2" xfId="45529"/>
    <cellStyle name="Percent 4 4 33 4" xfId="45530"/>
    <cellStyle name="Percent 4 4 33 5" xfId="45531"/>
    <cellStyle name="Percent 4 4 33 6" xfId="45532"/>
    <cellStyle name="Percent 4 4 33 7" xfId="45533"/>
    <cellStyle name="Percent 4 4 34" xfId="45534"/>
    <cellStyle name="Percent 4 4 34 2" xfId="45535"/>
    <cellStyle name="Percent 4 4 34 2 2" xfId="45536"/>
    <cellStyle name="Percent 4 4 34 2 2 2" xfId="45537"/>
    <cellStyle name="Percent 4 4 34 2 3" xfId="45538"/>
    <cellStyle name="Percent 4 4 34 3" xfId="45539"/>
    <cellStyle name="Percent 4 4 34 3 2" xfId="45540"/>
    <cellStyle name="Percent 4 4 34 4" xfId="45541"/>
    <cellStyle name="Percent 4 4 34 5" xfId="45542"/>
    <cellStyle name="Percent 4 4 34 6" xfId="45543"/>
    <cellStyle name="Percent 4 4 34 7" xfId="45544"/>
    <cellStyle name="Percent 4 4 35" xfId="45545"/>
    <cellStyle name="Percent 4 4 35 2" xfId="45546"/>
    <cellStyle name="Percent 4 4 35 2 2" xfId="45547"/>
    <cellStyle name="Percent 4 4 35 2 2 2" xfId="45548"/>
    <cellStyle name="Percent 4 4 35 2 3" xfId="45549"/>
    <cellStyle name="Percent 4 4 35 3" xfId="45550"/>
    <cellStyle name="Percent 4 4 35 3 2" xfId="45551"/>
    <cellStyle name="Percent 4 4 35 4" xfId="45552"/>
    <cellStyle name="Percent 4 4 35 5" xfId="45553"/>
    <cellStyle name="Percent 4 4 35 6" xfId="45554"/>
    <cellStyle name="Percent 4 4 35 7" xfId="45555"/>
    <cellStyle name="Percent 4 4 36" xfId="45556"/>
    <cellStyle name="Percent 4 4 36 2" xfId="45557"/>
    <cellStyle name="Percent 4 4 36 2 2" xfId="45558"/>
    <cellStyle name="Percent 4 4 36 2 2 2" xfId="45559"/>
    <cellStyle name="Percent 4 4 36 2 3" xfId="45560"/>
    <cellStyle name="Percent 4 4 36 3" xfId="45561"/>
    <cellStyle name="Percent 4 4 36 3 2" xfId="45562"/>
    <cellStyle name="Percent 4 4 36 4" xfId="45563"/>
    <cellStyle name="Percent 4 4 36 5" xfId="45564"/>
    <cellStyle name="Percent 4 4 36 6" xfId="45565"/>
    <cellStyle name="Percent 4 4 36 7" xfId="45566"/>
    <cellStyle name="Percent 4 4 37" xfId="45567"/>
    <cellStyle name="Percent 4 4 37 2" xfId="45568"/>
    <cellStyle name="Percent 4 4 37 2 2" xfId="45569"/>
    <cellStyle name="Percent 4 4 37 2 2 2" xfId="45570"/>
    <cellStyle name="Percent 4 4 37 2 3" xfId="45571"/>
    <cellStyle name="Percent 4 4 37 3" xfId="45572"/>
    <cellStyle name="Percent 4 4 37 3 2" xfId="45573"/>
    <cellStyle name="Percent 4 4 37 4" xfId="45574"/>
    <cellStyle name="Percent 4 4 37 5" xfId="45575"/>
    <cellStyle name="Percent 4 4 37 6" xfId="45576"/>
    <cellStyle name="Percent 4 4 37 7" xfId="45577"/>
    <cellStyle name="Percent 4 4 38" xfId="45578"/>
    <cellStyle name="Percent 4 4 38 2" xfId="45579"/>
    <cellStyle name="Percent 4 4 38 2 2" xfId="45580"/>
    <cellStyle name="Percent 4 4 38 2 2 2" xfId="45581"/>
    <cellStyle name="Percent 4 4 38 2 3" xfId="45582"/>
    <cellStyle name="Percent 4 4 38 3" xfId="45583"/>
    <cellStyle name="Percent 4 4 38 3 2" xfId="45584"/>
    <cellStyle name="Percent 4 4 38 4" xfId="45585"/>
    <cellStyle name="Percent 4 4 38 5" xfId="45586"/>
    <cellStyle name="Percent 4 4 38 6" xfId="45587"/>
    <cellStyle name="Percent 4 4 38 7" xfId="45588"/>
    <cellStyle name="Percent 4 4 39" xfId="45589"/>
    <cellStyle name="Percent 4 4 39 2" xfId="45590"/>
    <cellStyle name="Percent 4 4 39 2 2" xfId="45591"/>
    <cellStyle name="Percent 4 4 39 2 2 2" xfId="45592"/>
    <cellStyle name="Percent 4 4 39 2 3" xfId="45593"/>
    <cellStyle name="Percent 4 4 39 3" xfId="45594"/>
    <cellStyle name="Percent 4 4 39 3 2" xfId="45595"/>
    <cellStyle name="Percent 4 4 39 4" xfId="45596"/>
    <cellStyle name="Percent 4 4 39 5" xfId="45597"/>
    <cellStyle name="Percent 4 4 39 6" xfId="45598"/>
    <cellStyle name="Percent 4 4 39 7" xfId="45599"/>
    <cellStyle name="Percent 4 4 4" xfId="45600"/>
    <cellStyle name="Percent 4 4 4 10" xfId="45601"/>
    <cellStyle name="Percent 4 4 4 10 2" xfId="45602"/>
    <cellStyle name="Percent 4 4 4 10 2 2" xfId="45603"/>
    <cellStyle name="Percent 4 4 4 10 2 2 2" xfId="45604"/>
    <cellStyle name="Percent 4 4 4 10 2 3" xfId="45605"/>
    <cellStyle name="Percent 4 4 4 10 3" xfId="45606"/>
    <cellStyle name="Percent 4 4 4 10 3 2" xfId="45607"/>
    <cellStyle name="Percent 4 4 4 10 4" xfId="45608"/>
    <cellStyle name="Percent 4 4 4 10 5" xfId="45609"/>
    <cellStyle name="Percent 4 4 4 10 6" xfId="45610"/>
    <cellStyle name="Percent 4 4 4 10 7" xfId="45611"/>
    <cellStyle name="Percent 4 4 4 11" xfId="45612"/>
    <cellStyle name="Percent 4 4 4 11 2" xfId="45613"/>
    <cellStyle name="Percent 4 4 4 11 2 2" xfId="45614"/>
    <cellStyle name="Percent 4 4 4 11 2 2 2" xfId="45615"/>
    <cellStyle name="Percent 4 4 4 11 2 3" xfId="45616"/>
    <cellStyle name="Percent 4 4 4 11 3" xfId="45617"/>
    <cellStyle name="Percent 4 4 4 11 3 2" xfId="45618"/>
    <cellStyle name="Percent 4 4 4 11 4" xfId="45619"/>
    <cellStyle name="Percent 4 4 4 11 5" xfId="45620"/>
    <cellStyle name="Percent 4 4 4 11 6" xfId="45621"/>
    <cellStyle name="Percent 4 4 4 11 7" xfId="45622"/>
    <cellStyle name="Percent 4 4 4 12" xfId="45623"/>
    <cellStyle name="Percent 4 4 4 12 2" xfId="45624"/>
    <cellStyle name="Percent 4 4 4 12 2 2" xfId="45625"/>
    <cellStyle name="Percent 4 4 4 12 2 2 2" xfId="45626"/>
    <cellStyle name="Percent 4 4 4 12 2 3" xfId="45627"/>
    <cellStyle name="Percent 4 4 4 12 3" xfId="45628"/>
    <cellStyle name="Percent 4 4 4 12 3 2" xfId="45629"/>
    <cellStyle name="Percent 4 4 4 12 4" xfId="45630"/>
    <cellStyle name="Percent 4 4 4 12 5" xfId="45631"/>
    <cellStyle name="Percent 4 4 4 12 6" xfId="45632"/>
    <cellStyle name="Percent 4 4 4 12 7" xfId="45633"/>
    <cellStyle name="Percent 4 4 4 13" xfId="45634"/>
    <cellStyle name="Percent 4 4 4 13 2" xfId="45635"/>
    <cellStyle name="Percent 4 4 4 13 2 2" xfId="45636"/>
    <cellStyle name="Percent 4 4 4 13 3" xfId="45637"/>
    <cellStyle name="Percent 4 4 4 14" xfId="45638"/>
    <cellStyle name="Percent 4 4 4 14 2" xfId="45639"/>
    <cellStyle name="Percent 4 4 4 15" xfId="45640"/>
    <cellStyle name="Percent 4 4 4 16" xfId="45641"/>
    <cellStyle name="Percent 4 4 4 17" xfId="45642"/>
    <cellStyle name="Percent 4 4 4 18" xfId="45643"/>
    <cellStyle name="Percent 4 4 4 2" xfId="45644"/>
    <cellStyle name="Percent 4 4 4 2 2" xfId="45645"/>
    <cellStyle name="Percent 4 4 4 2 2 2" xfId="45646"/>
    <cellStyle name="Percent 4 4 4 2 2 2 2" xfId="45647"/>
    <cellStyle name="Percent 4 4 4 2 2 3" xfId="45648"/>
    <cellStyle name="Percent 4 4 4 2 3" xfId="45649"/>
    <cellStyle name="Percent 4 4 4 2 3 2" xfId="45650"/>
    <cellStyle name="Percent 4 4 4 2 4" xfId="45651"/>
    <cellStyle name="Percent 4 4 4 2 5" xfId="45652"/>
    <cellStyle name="Percent 4 4 4 2 6" xfId="45653"/>
    <cellStyle name="Percent 4 4 4 2 7" xfId="45654"/>
    <cellStyle name="Percent 4 4 4 3" xfId="45655"/>
    <cellStyle name="Percent 4 4 4 3 2" xfId="45656"/>
    <cellStyle name="Percent 4 4 4 3 2 2" xfId="45657"/>
    <cellStyle name="Percent 4 4 4 3 2 2 2" xfId="45658"/>
    <cellStyle name="Percent 4 4 4 3 2 3" xfId="45659"/>
    <cellStyle name="Percent 4 4 4 3 3" xfId="45660"/>
    <cellStyle name="Percent 4 4 4 3 3 2" xfId="45661"/>
    <cellStyle name="Percent 4 4 4 3 4" xfId="45662"/>
    <cellStyle name="Percent 4 4 4 3 5" xfId="45663"/>
    <cellStyle name="Percent 4 4 4 3 6" xfId="45664"/>
    <cellStyle name="Percent 4 4 4 3 7" xfId="45665"/>
    <cellStyle name="Percent 4 4 4 4" xfId="45666"/>
    <cellStyle name="Percent 4 4 4 4 2" xfId="45667"/>
    <cellStyle name="Percent 4 4 4 4 2 2" xfId="45668"/>
    <cellStyle name="Percent 4 4 4 4 2 2 2" xfId="45669"/>
    <cellStyle name="Percent 4 4 4 4 2 3" xfId="45670"/>
    <cellStyle name="Percent 4 4 4 4 3" xfId="45671"/>
    <cellStyle name="Percent 4 4 4 4 3 2" xfId="45672"/>
    <cellStyle name="Percent 4 4 4 4 4" xfId="45673"/>
    <cellStyle name="Percent 4 4 4 4 5" xfId="45674"/>
    <cellStyle name="Percent 4 4 4 4 6" xfId="45675"/>
    <cellStyle name="Percent 4 4 4 4 7" xfId="45676"/>
    <cellStyle name="Percent 4 4 4 5" xfId="45677"/>
    <cellStyle name="Percent 4 4 4 5 2" xfId="45678"/>
    <cellStyle name="Percent 4 4 4 5 2 2" xfId="45679"/>
    <cellStyle name="Percent 4 4 4 5 2 2 2" xfId="45680"/>
    <cellStyle name="Percent 4 4 4 5 2 3" xfId="45681"/>
    <cellStyle name="Percent 4 4 4 5 3" xfId="45682"/>
    <cellStyle name="Percent 4 4 4 5 3 2" xfId="45683"/>
    <cellStyle name="Percent 4 4 4 5 4" xfId="45684"/>
    <cellStyle name="Percent 4 4 4 5 5" xfId="45685"/>
    <cellStyle name="Percent 4 4 4 5 6" xfId="45686"/>
    <cellStyle name="Percent 4 4 4 5 7" xfId="45687"/>
    <cellStyle name="Percent 4 4 4 6" xfId="45688"/>
    <cellStyle name="Percent 4 4 4 6 2" xfId="45689"/>
    <cellStyle name="Percent 4 4 4 6 2 2" xfId="45690"/>
    <cellStyle name="Percent 4 4 4 6 2 2 2" xfId="45691"/>
    <cellStyle name="Percent 4 4 4 6 2 3" xfId="45692"/>
    <cellStyle name="Percent 4 4 4 6 3" xfId="45693"/>
    <cellStyle name="Percent 4 4 4 6 3 2" xfId="45694"/>
    <cellStyle name="Percent 4 4 4 6 4" xfId="45695"/>
    <cellStyle name="Percent 4 4 4 6 5" xfId="45696"/>
    <cellStyle name="Percent 4 4 4 6 6" xfId="45697"/>
    <cellStyle name="Percent 4 4 4 6 7" xfId="45698"/>
    <cellStyle name="Percent 4 4 4 7" xfId="45699"/>
    <cellStyle name="Percent 4 4 4 7 2" xfId="45700"/>
    <cellStyle name="Percent 4 4 4 7 2 2" xfId="45701"/>
    <cellStyle name="Percent 4 4 4 7 2 2 2" xfId="45702"/>
    <cellStyle name="Percent 4 4 4 7 2 3" xfId="45703"/>
    <cellStyle name="Percent 4 4 4 7 3" xfId="45704"/>
    <cellStyle name="Percent 4 4 4 7 3 2" xfId="45705"/>
    <cellStyle name="Percent 4 4 4 7 4" xfId="45706"/>
    <cellStyle name="Percent 4 4 4 7 5" xfId="45707"/>
    <cellStyle name="Percent 4 4 4 7 6" xfId="45708"/>
    <cellStyle name="Percent 4 4 4 7 7" xfId="45709"/>
    <cellStyle name="Percent 4 4 4 8" xfId="45710"/>
    <cellStyle name="Percent 4 4 4 8 2" xfId="45711"/>
    <cellStyle name="Percent 4 4 4 8 2 2" xfId="45712"/>
    <cellStyle name="Percent 4 4 4 8 2 2 2" xfId="45713"/>
    <cellStyle name="Percent 4 4 4 8 2 3" xfId="45714"/>
    <cellStyle name="Percent 4 4 4 8 3" xfId="45715"/>
    <cellStyle name="Percent 4 4 4 8 3 2" xfId="45716"/>
    <cellStyle name="Percent 4 4 4 8 4" xfId="45717"/>
    <cellStyle name="Percent 4 4 4 8 5" xfId="45718"/>
    <cellStyle name="Percent 4 4 4 8 6" xfId="45719"/>
    <cellStyle name="Percent 4 4 4 8 7" xfId="45720"/>
    <cellStyle name="Percent 4 4 4 9" xfId="45721"/>
    <cellStyle name="Percent 4 4 4 9 2" xfId="45722"/>
    <cellStyle name="Percent 4 4 4 9 2 2" xfId="45723"/>
    <cellStyle name="Percent 4 4 4 9 2 2 2" xfId="45724"/>
    <cellStyle name="Percent 4 4 4 9 2 3" xfId="45725"/>
    <cellStyle name="Percent 4 4 4 9 3" xfId="45726"/>
    <cellStyle name="Percent 4 4 4 9 3 2" xfId="45727"/>
    <cellStyle name="Percent 4 4 4 9 4" xfId="45728"/>
    <cellStyle name="Percent 4 4 4 9 5" xfId="45729"/>
    <cellStyle name="Percent 4 4 4 9 6" xfId="45730"/>
    <cellStyle name="Percent 4 4 4 9 7" xfId="45731"/>
    <cellStyle name="Percent 4 4 40" xfId="45732"/>
    <cellStyle name="Percent 4 4 40 2" xfId="45733"/>
    <cellStyle name="Percent 4 4 40 2 2" xfId="45734"/>
    <cellStyle name="Percent 4 4 40 2 2 2" xfId="45735"/>
    <cellStyle name="Percent 4 4 40 2 3" xfId="45736"/>
    <cellStyle name="Percent 4 4 40 3" xfId="45737"/>
    <cellStyle name="Percent 4 4 40 3 2" xfId="45738"/>
    <cellStyle name="Percent 4 4 40 4" xfId="45739"/>
    <cellStyle name="Percent 4 4 40 5" xfId="45740"/>
    <cellStyle name="Percent 4 4 40 6" xfId="45741"/>
    <cellStyle name="Percent 4 4 40 7" xfId="45742"/>
    <cellStyle name="Percent 4 4 41" xfId="45743"/>
    <cellStyle name="Percent 4 4 41 2" xfId="45744"/>
    <cellStyle name="Percent 4 4 41 2 2" xfId="45745"/>
    <cellStyle name="Percent 4 4 41 2 2 2" xfId="45746"/>
    <cellStyle name="Percent 4 4 41 2 3" xfId="45747"/>
    <cellStyle name="Percent 4 4 41 3" xfId="45748"/>
    <cellStyle name="Percent 4 4 41 3 2" xfId="45749"/>
    <cellStyle name="Percent 4 4 41 4" xfId="45750"/>
    <cellStyle name="Percent 4 4 41 5" xfId="45751"/>
    <cellStyle name="Percent 4 4 41 6" xfId="45752"/>
    <cellStyle name="Percent 4 4 41 7" xfId="45753"/>
    <cellStyle name="Percent 4 4 42" xfId="45754"/>
    <cellStyle name="Percent 4 4 42 2" xfId="45755"/>
    <cellStyle name="Percent 4 4 42 2 2" xfId="45756"/>
    <cellStyle name="Percent 4 4 42 2 2 2" xfId="45757"/>
    <cellStyle name="Percent 4 4 42 2 3" xfId="45758"/>
    <cellStyle name="Percent 4 4 42 3" xfId="45759"/>
    <cellStyle name="Percent 4 4 42 3 2" xfId="45760"/>
    <cellStyle name="Percent 4 4 42 4" xfId="45761"/>
    <cellStyle name="Percent 4 4 42 5" xfId="45762"/>
    <cellStyle name="Percent 4 4 42 6" xfId="45763"/>
    <cellStyle name="Percent 4 4 42 7" xfId="45764"/>
    <cellStyle name="Percent 4 4 43" xfId="45765"/>
    <cellStyle name="Percent 4 4 43 2" xfId="45766"/>
    <cellStyle name="Percent 4 4 43 2 2" xfId="45767"/>
    <cellStyle name="Percent 4 4 43 2 2 2" xfId="45768"/>
    <cellStyle name="Percent 4 4 43 2 3" xfId="45769"/>
    <cellStyle name="Percent 4 4 43 3" xfId="45770"/>
    <cellStyle name="Percent 4 4 43 3 2" xfId="45771"/>
    <cellStyle name="Percent 4 4 43 4" xfId="45772"/>
    <cellStyle name="Percent 4 4 43 5" xfId="45773"/>
    <cellStyle name="Percent 4 4 43 6" xfId="45774"/>
    <cellStyle name="Percent 4 4 43 7" xfId="45775"/>
    <cellStyle name="Percent 4 4 44" xfId="45776"/>
    <cellStyle name="Percent 4 4 44 2" xfId="45777"/>
    <cellStyle name="Percent 4 4 44 2 2" xfId="45778"/>
    <cellStyle name="Percent 4 4 44 2 2 2" xfId="45779"/>
    <cellStyle name="Percent 4 4 44 2 3" xfId="45780"/>
    <cellStyle name="Percent 4 4 44 3" xfId="45781"/>
    <cellStyle name="Percent 4 4 44 3 2" xfId="45782"/>
    <cellStyle name="Percent 4 4 44 4" xfId="45783"/>
    <cellStyle name="Percent 4 4 44 5" xfId="45784"/>
    <cellStyle name="Percent 4 4 44 6" xfId="45785"/>
    <cellStyle name="Percent 4 4 44 7" xfId="45786"/>
    <cellStyle name="Percent 4 4 45" xfId="45787"/>
    <cellStyle name="Percent 4 4 45 2" xfId="45788"/>
    <cellStyle name="Percent 4 4 45 2 2" xfId="45789"/>
    <cellStyle name="Percent 4 4 45 2 2 2" xfId="45790"/>
    <cellStyle name="Percent 4 4 45 2 3" xfId="45791"/>
    <cellStyle name="Percent 4 4 45 3" xfId="45792"/>
    <cellStyle name="Percent 4 4 45 3 2" xfId="45793"/>
    <cellStyle name="Percent 4 4 45 4" xfId="45794"/>
    <cellStyle name="Percent 4 4 45 5" xfId="45795"/>
    <cellStyle name="Percent 4 4 45 6" xfId="45796"/>
    <cellStyle name="Percent 4 4 45 7" xfId="45797"/>
    <cellStyle name="Percent 4 4 46" xfId="45798"/>
    <cellStyle name="Percent 4 4 46 2" xfId="45799"/>
    <cellStyle name="Percent 4 4 46 2 2" xfId="45800"/>
    <cellStyle name="Percent 4 4 46 2 2 2" xfId="45801"/>
    <cellStyle name="Percent 4 4 46 2 3" xfId="45802"/>
    <cellStyle name="Percent 4 4 46 3" xfId="45803"/>
    <cellStyle name="Percent 4 4 46 3 2" xfId="45804"/>
    <cellStyle name="Percent 4 4 46 4" xfId="45805"/>
    <cellStyle name="Percent 4 4 46 5" xfId="45806"/>
    <cellStyle name="Percent 4 4 46 6" xfId="45807"/>
    <cellStyle name="Percent 4 4 46 7" xfId="45808"/>
    <cellStyle name="Percent 4 4 47" xfId="45809"/>
    <cellStyle name="Percent 4 4 47 2" xfId="45810"/>
    <cellStyle name="Percent 4 4 47 2 2" xfId="45811"/>
    <cellStyle name="Percent 4 4 47 2 2 2" xfId="45812"/>
    <cellStyle name="Percent 4 4 47 2 3" xfId="45813"/>
    <cellStyle name="Percent 4 4 47 3" xfId="45814"/>
    <cellStyle name="Percent 4 4 47 3 2" xfId="45815"/>
    <cellStyle name="Percent 4 4 47 4" xfId="45816"/>
    <cellStyle name="Percent 4 4 47 5" xfId="45817"/>
    <cellStyle name="Percent 4 4 47 6" xfId="45818"/>
    <cellStyle name="Percent 4 4 47 7" xfId="45819"/>
    <cellStyle name="Percent 4 4 48" xfId="45820"/>
    <cellStyle name="Percent 4 4 48 2" xfId="45821"/>
    <cellStyle name="Percent 4 4 48 2 2" xfId="45822"/>
    <cellStyle name="Percent 4 4 48 2 2 2" xfId="45823"/>
    <cellStyle name="Percent 4 4 48 2 3" xfId="45824"/>
    <cellStyle name="Percent 4 4 48 3" xfId="45825"/>
    <cellStyle name="Percent 4 4 48 3 2" xfId="45826"/>
    <cellStyle name="Percent 4 4 48 4" xfId="45827"/>
    <cellStyle name="Percent 4 4 48 5" xfId="45828"/>
    <cellStyle name="Percent 4 4 48 6" xfId="45829"/>
    <cellStyle name="Percent 4 4 48 7" xfId="45830"/>
    <cellStyle name="Percent 4 4 49" xfId="45831"/>
    <cellStyle name="Percent 4 4 49 2" xfId="45832"/>
    <cellStyle name="Percent 4 4 49 2 2" xfId="45833"/>
    <cellStyle name="Percent 4 4 49 2 2 2" xfId="45834"/>
    <cellStyle name="Percent 4 4 49 2 3" xfId="45835"/>
    <cellStyle name="Percent 4 4 49 3" xfId="45836"/>
    <cellStyle name="Percent 4 4 49 3 2" xfId="45837"/>
    <cellStyle name="Percent 4 4 49 4" xfId="45838"/>
    <cellStyle name="Percent 4 4 49 5" xfId="45839"/>
    <cellStyle name="Percent 4 4 49 6" xfId="45840"/>
    <cellStyle name="Percent 4 4 49 7" xfId="45841"/>
    <cellStyle name="Percent 4 4 5" xfId="45842"/>
    <cellStyle name="Percent 4 4 5 10" xfId="45843"/>
    <cellStyle name="Percent 4 4 5 11" xfId="45844"/>
    <cellStyle name="Percent 4 4 5 12" xfId="45845"/>
    <cellStyle name="Percent 4 4 5 2" xfId="45846"/>
    <cellStyle name="Percent 4 4 5 2 2" xfId="45847"/>
    <cellStyle name="Percent 4 4 5 2 3" xfId="45848"/>
    <cellStyle name="Percent 4 4 5 2 3 2" xfId="45849"/>
    <cellStyle name="Percent 4 4 5 2 3 2 2" xfId="45850"/>
    <cellStyle name="Percent 4 4 5 2 3 3" xfId="45851"/>
    <cellStyle name="Percent 4 4 5 2 4" xfId="45852"/>
    <cellStyle name="Percent 4 4 5 2 4 2" xfId="45853"/>
    <cellStyle name="Percent 4 4 5 2 5" xfId="45854"/>
    <cellStyle name="Percent 4 4 5 2 6" xfId="45855"/>
    <cellStyle name="Percent 4 4 5 2 7" xfId="45856"/>
    <cellStyle name="Percent 4 4 5 2 8" xfId="45857"/>
    <cellStyle name="Percent 4 4 5 3" xfId="45858"/>
    <cellStyle name="Percent 4 4 5 4" xfId="45859"/>
    <cellStyle name="Percent 4 4 5 5" xfId="45860"/>
    <cellStyle name="Percent 4 4 5 6" xfId="45861"/>
    <cellStyle name="Percent 4 4 5 7" xfId="45862"/>
    <cellStyle name="Percent 4 4 5 8" xfId="45863"/>
    <cellStyle name="Percent 4 4 5 9" xfId="45864"/>
    <cellStyle name="Percent 4 4 50" xfId="45865"/>
    <cellStyle name="Percent 4 4 50 2" xfId="45866"/>
    <cellStyle name="Percent 4 4 50 2 2" xfId="45867"/>
    <cellStyle name="Percent 4 4 50 2 2 2" xfId="45868"/>
    <cellStyle name="Percent 4 4 50 2 3" xfId="45869"/>
    <cellStyle name="Percent 4 4 50 3" xfId="45870"/>
    <cellStyle name="Percent 4 4 50 3 2" xfId="45871"/>
    <cellStyle name="Percent 4 4 50 4" xfId="45872"/>
    <cellStyle name="Percent 4 4 50 5" xfId="45873"/>
    <cellStyle name="Percent 4 4 50 6" xfId="45874"/>
    <cellStyle name="Percent 4 4 50 7" xfId="45875"/>
    <cellStyle name="Percent 4 4 51" xfId="45876"/>
    <cellStyle name="Percent 4 4 51 2" xfId="45877"/>
    <cellStyle name="Percent 4 4 51 2 2" xfId="45878"/>
    <cellStyle name="Percent 4 4 51 2 2 2" xfId="45879"/>
    <cellStyle name="Percent 4 4 51 2 3" xfId="45880"/>
    <cellStyle name="Percent 4 4 51 3" xfId="45881"/>
    <cellStyle name="Percent 4 4 51 3 2" xfId="45882"/>
    <cellStyle name="Percent 4 4 51 4" xfId="45883"/>
    <cellStyle name="Percent 4 4 51 5" xfId="45884"/>
    <cellStyle name="Percent 4 4 51 6" xfId="45885"/>
    <cellStyle name="Percent 4 4 51 7" xfId="45886"/>
    <cellStyle name="Percent 4 4 52" xfId="45887"/>
    <cellStyle name="Percent 4 4 52 2" xfId="45888"/>
    <cellStyle name="Percent 4 4 52 2 2" xfId="45889"/>
    <cellStyle name="Percent 4 4 52 2 2 2" xfId="45890"/>
    <cellStyle name="Percent 4 4 52 2 3" xfId="45891"/>
    <cellStyle name="Percent 4 4 52 3" xfId="45892"/>
    <cellStyle name="Percent 4 4 52 3 2" xfId="45893"/>
    <cellStyle name="Percent 4 4 52 4" xfId="45894"/>
    <cellStyle name="Percent 4 4 52 5" xfId="45895"/>
    <cellStyle name="Percent 4 4 52 6" xfId="45896"/>
    <cellStyle name="Percent 4 4 52 7" xfId="45897"/>
    <cellStyle name="Percent 4 4 53" xfId="45898"/>
    <cellStyle name="Percent 4 4 53 2" xfId="45899"/>
    <cellStyle name="Percent 4 4 53 2 2" xfId="45900"/>
    <cellStyle name="Percent 4 4 53 2 2 2" xfId="45901"/>
    <cellStyle name="Percent 4 4 53 2 3" xfId="45902"/>
    <cellStyle name="Percent 4 4 53 3" xfId="45903"/>
    <cellStyle name="Percent 4 4 53 3 2" xfId="45904"/>
    <cellStyle name="Percent 4 4 53 4" xfId="45905"/>
    <cellStyle name="Percent 4 4 53 5" xfId="45906"/>
    <cellStyle name="Percent 4 4 53 6" xfId="45907"/>
    <cellStyle name="Percent 4 4 53 7" xfId="45908"/>
    <cellStyle name="Percent 4 4 54" xfId="45909"/>
    <cellStyle name="Percent 4 4 54 2" xfId="45910"/>
    <cellStyle name="Percent 4 4 54 2 2" xfId="45911"/>
    <cellStyle name="Percent 4 4 54 2 2 2" xfId="45912"/>
    <cellStyle name="Percent 4 4 54 2 3" xfId="45913"/>
    <cellStyle name="Percent 4 4 54 3" xfId="45914"/>
    <cellStyle name="Percent 4 4 54 3 2" xfId="45915"/>
    <cellStyle name="Percent 4 4 54 4" xfId="45916"/>
    <cellStyle name="Percent 4 4 54 5" xfId="45917"/>
    <cellStyle name="Percent 4 4 54 6" xfId="45918"/>
    <cellStyle name="Percent 4 4 54 7" xfId="45919"/>
    <cellStyle name="Percent 4 4 55" xfId="45920"/>
    <cellStyle name="Percent 4 4 55 2" xfId="45921"/>
    <cellStyle name="Percent 4 4 55 2 2" xfId="45922"/>
    <cellStyle name="Percent 4 4 55 2 2 2" xfId="45923"/>
    <cellStyle name="Percent 4 4 55 2 3" xfId="45924"/>
    <cellStyle name="Percent 4 4 55 3" xfId="45925"/>
    <cellStyle name="Percent 4 4 55 3 2" xfId="45926"/>
    <cellStyle name="Percent 4 4 55 4" xfId="45927"/>
    <cellStyle name="Percent 4 4 55 5" xfId="45928"/>
    <cellStyle name="Percent 4 4 55 6" xfId="45929"/>
    <cellStyle name="Percent 4 4 55 7" xfId="45930"/>
    <cellStyle name="Percent 4 4 56" xfId="45931"/>
    <cellStyle name="Percent 4 4 56 2" xfId="45932"/>
    <cellStyle name="Percent 4 4 56 2 2" xfId="45933"/>
    <cellStyle name="Percent 4 4 56 2 2 2" xfId="45934"/>
    <cellStyle name="Percent 4 4 56 2 3" xfId="45935"/>
    <cellStyle name="Percent 4 4 56 3" xfId="45936"/>
    <cellStyle name="Percent 4 4 56 3 2" xfId="45937"/>
    <cellStyle name="Percent 4 4 56 4" xfId="45938"/>
    <cellStyle name="Percent 4 4 56 5" xfId="45939"/>
    <cellStyle name="Percent 4 4 56 6" xfId="45940"/>
    <cellStyle name="Percent 4 4 56 7" xfId="45941"/>
    <cellStyle name="Percent 4 4 57" xfId="45942"/>
    <cellStyle name="Percent 4 4 57 2" xfId="45943"/>
    <cellStyle name="Percent 4 4 57 2 2" xfId="45944"/>
    <cellStyle name="Percent 4 4 57 2 2 2" xfId="45945"/>
    <cellStyle name="Percent 4 4 57 2 3" xfId="45946"/>
    <cellStyle name="Percent 4 4 57 3" xfId="45947"/>
    <cellStyle name="Percent 4 4 57 3 2" xfId="45948"/>
    <cellStyle name="Percent 4 4 57 4" xfId="45949"/>
    <cellStyle name="Percent 4 4 57 5" xfId="45950"/>
    <cellStyle name="Percent 4 4 57 6" xfId="45951"/>
    <cellStyle name="Percent 4 4 57 7" xfId="45952"/>
    <cellStyle name="Percent 4 4 58" xfId="45953"/>
    <cellStyle name="Percent 4 4 58 2" xfId="45954"/>
    <cellStyle name="Percent 4 4 58 2 2" xfId="45955"/>
    <cellStyle name="Percent 4 4 58 2 2 2" xfId="45956"/>
    <cellStyle name="Percent 4 4 58 2 3" xfId="45957"/>
    <cellStyle name="Percent 4 4 58 3" xfId="45958"/>
    <cellStyle name="Percent 4 4 58 3 2" xfId="45959"/>
    <cellStyle name="Percent 4 4 58 4" xfId="45960"/>
    <cellStyle name="Percent 4 4 58 5" xfId="45961"/>
    <cellStyle name="Percent 4 4 58 6" xfId="45962"/>
    <cellStyle name="Percent 4 4 58 7" xfId="45963"/>
    <cellStyle name="Percent 4 4 59" xfId="45964"/>
    <cellStyle name="Percent 4 4 59 2" xfId="45965"/>
    <cellStyle name="Percent 4 4 59 2 2" xfId="45966"/>
    <cellStyle name="Percent 4 4 59 2 2 2" xfId="45967"/>
    <cellStyle name="Percent 4 4 59 2 3" xfId="45968"/>
    <cellStyle name="Percent 4 4 59 3" xfId="45969"/>
    <cellStyle name="Percent 4 4 59 3 2" xfId="45970"/>
    <cellStyle name="Percent 4 4 59 4" xfId="45971"/>
    <cellStyle name="Percent 4 4 59 5" xfId="45972"/>
    <cellStyle name="Percent 4 4 59 6" xfId="45973"/>
    <cellStyle name="Percent 4 4 59 7" xfId="45974"/>
    <cellStyle name="Percent 4 4 6" xfId="45975"/>
    <cellStyle name="Percent 4 4 6 10" xfId="45976"/>
    <cellStyle name="Percent 4 4 6 10 2" xfId="45977"/>
    <cellStyle name="Percent 4 4 6 10 2 2" xfId="45978"/>
    <cellStyle name="Percent 4 4 6 10 2 2 2" xfId="45979"/>
    <cellStyle name="Percent 4 4 6 10 2 3" xfId="45980"/>
    <cellStyle name="Percent 4 4 6 10 3" xfId="45981"/>
    <cellStyle name="Percent 4 4 6 10 3 2" xfId="45982"/>
    <cellStyle name="Percent 4 4 6 10 4" xfId="45983"/>
    <cellStyle name="Percent 4 4 6 10 5" xfId="45984"/>
    <cellStyle name="Percent 4 4 6 10 6" xfId="45985"/>
    <cellStyle name="Percent 4 4 6 10 7" xfId="45986"/>
    <cellStyle name="Percent 4 4 6 11" xfId="45987"/>
    <cellStyle name="Percent 4 4 6 11 2" xfId="45988"/>
    <cellStyle name="Percent 4 4 6 11 2 2" xfId="45989"/>
    <cellStyle name="Percent 4 4 6 11 2 2 2" xfId="45990"/>
    <cellStyle name="Percent 4 4 6 11 2 3" xfId="45991"/>
    <cellStyle name="Percent 4 4 6 11 3" xfId="45992"/>
    <cellStyle name="Percent 4 4 6 11 3 2" xfId="45993"/>
    <cellStyle name="Percent 4 4 6 11 4" xfId="45994"/>
    <cellStyle name="Percent 4 4 6 11 5" xfId="45995"/>
    <cellStyle name="Percent 4 4 6 11 6" xfId="45996"/>
    <cellStyle name="Percent 4 4 6 11 7" xfId="45997"/>
    <cellStyle name="Percent 4 4 6 12" xfId="45998"/>
    <cellStyle name="Percent 4 4 6 12 2" xfId="45999"/>
    <cellStyle name="Percent 4 4 6 12 2 2" xfId="46000"/>
    <cellStyle name="Percent 4 4 6 12 2 2 2" xfId="46001"/>
    <cellStyle name="Percent 4 4 6 12 2 3" xfId="46002"/>
    <cellStyle name="Percent 4 4 6 12 3" xfId="46003"/>
    <cellStyle name="Percent 4 4 6 12 3 2" xfId="46004"/>
    <cellStyle name="Percent 4 4 6 12 4" xfId="46005"/>
    <cellStyle name="Percent 4 4 6 12 5" xfId="46006"/>
    <cellStyle name="Percent 4 4 6 12 6" xfId="46007"/>
    <cellStyle name="Percent 4 4 6 12 7" xfId="46008"/>
    <cellStyle name="Percent 4 4 6 13" xfId="46009"/>
    <cellStyle name="Percent 4 4 6 13 2" xfId="46010"/>
    <cellStyle name="Percent 4 4 6 13 2 2" xfId="46011"/>
    <cellStyle name="Percent 4 4 6 13 3" xfId="46012"/>
    <cellStyle name="Percent 4 4 6 14" xfId="46013"/>
    <cellStyle name="Percent 4 4 6 14 2" xfId="46014"/>
    <cellStyle name="Percent 4 4 6 15" xfId="46015"/>
    <cellStyle name="Percent 4 4 6 16" xfId="46016"/>
    <cellStyle name="Percent 4 4 6 17" xfId="46017"/>
    <cellStyle name="Percent 4 4 6 18" xfId="46018"/>
    <cellStyle name="Percent 4 4 6 2" xfId="46019"/>
    <cellStyle name="Percent 4 4 6 2 2" xfId="46020"/>
    <cellStyle name="Percent 4 4 6 2 2 2" xfId="46021"/>
    <cellStyle name="Percent 4 4 6 2 2 2 2" xfId="46022"/>
    <cellStyle name="Percent 4 4 6 2 2 3" xfId="46023"/>
    <cellStyle name="Percent 4 4 6 2 3" xfId="46024"/>
    <cellStyle name="Percent 4 4 6 2 3 2" xfId="46025"/>
    <cellStyle name="Percent 4 4 6 2 4" xfId="46026"/>
    <cellStyle name="Percent 4 4 6 2 5" xfId="46027"/>
    <cellStyle name="Percent 4 4 6 2 6" xfId="46028"/>
    <cellStyle name="Percent 4 4 6 2 7" xfId="46029"/>
    <cellStyle name="Percent 4 4 6 3" xfId="46030"/>
    <cellStyle name="Percent 4 4 6 3 2" xfId="46031"/>
    <cellStyle name="Percent 4 4 6 3 2 2" xfId="46032"/>
    <cellStyle name="Percent 4 4 6 3 2 2 2" xfId="46033"/>
    <cellStyle name="Percent 4 4 6 3 2 3" xfId="46034"/>
    <cellStyle name="Percent 4 4 6 3 3" xfId="46035"/>
    <cellStyle name="Percent 4 4 6 3 3 2" xfId="46036"/>
    <cellStyle name="Percent 4 4 6 3 4" xfId="46037"/>
    <cellStyle name="Percent 4 4 6 3 5" xfId="46038"/>
    <cellStyle name="Percent 4 4 6 3 6" xfId="46039"/>
    <cellStyle name="Percent 4 4 6 3 7" xfId="46040"/>
    <cellStyle name="Percent 4 4 6 4" xfId="46041"/>
    <cellStyle name="Percent 4 4 6 4 2" xfId="46042"/>
    <cellStyle name="Percent 4 4 6 4 2 2" xfId="46043"/>
    <cellStyle name="Percent 4 4 6 4 2 2 2" xfId="46044"/>
    <cellStyle name="Percent 4 4 6 4 2 3" xfId="46045"/>
    <cellStyle name="Percent 4 4 6 4 3" xfId="46046"/>
    <cellStyle name="Percent 4 4 6 4 3 2" xfId="46047"/>
    <cellStyle name="Percent 4 4 6 4 4" xfId="46048"/>
    <cellStyle name="Percent 4 4 6 4 5" xfId="46049"/>
    <cellStyle name="Percent 4 4 6 4 6" xfId="46050"/>
    <cellStyle name="Percent 4 4 6 4 7" xfId="46051"/>
    <cellStyle name="Percent 4 4 6 5" xfId="46052"/>
    <cellStyle name="Percent 4 4 6 5 2" xfId="46053"/>
    <cellStyle name="Percent 4 4 6 5 2 2" xfId="46054"/>
    <cellStyle name="Percent 4 4 6 5 2 2 2" xfId="46055"/>
    <cellStyle name="Percent 4 4 6 5 2 3" xfId="46056"/>
    <cellStyle name="Percent 4 4 6 5 3" xfId="46057"/>
    <cellStyle name="Percent 4 4 6 5 3 2" xfId="46058"/>
    <cellStyle name="Percent 4 4 6 5 4" xfId="46059"/>
    <cellStyle name="Percent 4 4 6 5 5" xfId="46060"/>
    <cellStyle name="Percent 4 4 6 5 6" xfId="46061"/>
    <cellStyle name="Percent 4 4 6 5 7" xfId="46062"/>
    <cellStyle name="Percent 4 4 6 6" xfId="46063"/>
    <cellStyle name="Percent 4 4 6 6 2" xfId="46064"/>
    <cellStyle name="Percent 4 4 6 6 2 2" xfId="46065"/>
    <cellStyle name="Percent 4 4 6 6 2 2 2" xfId="46066"/>
    <cellStyle name="Percent 4 4 6 6 2 3" xfId="46067"/>
    <cellStyle name="Percent 4 4 6 6 3" xfId="46068"/>
    <cellStyle name="Percent 4 4 6 6 3 2" xfId="46069"/>
    <cellStyle name="Percent 4 4 6 6 4" xfId="46070"/>
    <cellStyle name="Percent 4 4 6 6 5" xfId="46071"/>
    <cellStyle name="Percent 4 4 6 6 6" xfId="46072"/>
    <cellStyle name="Percent 4 4 6 6 7" xfId="46073"/>
    <cellStyle name="Percent 4 4 6 7" xfId="46074"/>
    <cellStyle name="Percent 4 4 6 7 2" xfId="46075"/>
    <cellStyle name="Percent 4 4 6 7 2 2" xfId="46076"/>
    <cellStyle name="Percent 4 4 6 7 2 2 2" xfId="46077"/>
    <cellStyle name="Percent 4 4 6 7 2 3" xfId="46078"/>
    <cellStyle name="Percent 4 4 6 7 3" xfId="46079"/>
    <cellStyle name="Percent 4 4 6 7 3 2" xfId="46080"/>
    <cellStyle name="Percent 4 4 6 7 4" xfId="46081"/>
    <cellStyle name="Percent 4 4 6 7 5" xfId="46082"/>
    <cellStyle name="Percent 4 4 6 7 6" xfId="46083"/>
    <cellStyle name="Percent 4 4 6 7 7" xfId="46084"/>
    <cellStyle name="Percent 4 4 6 8" xfId="46085"/>
    <cellStyle name="Percent 4 4 6 8 2" xfId="46086"/>
    <cellStyle name="Percent 4 4 6 8 2 2" xfId="46087"/>
    <cellStyle name="Percent 4 4 6 8 2 2 2" xfId="46088"/>
    <cellStyle name="Percent 4 4 6 8 2 3" xfId="46089"/>
    <cellStyle name="Percent 4 4 6 8 3" xfId="46090"/>
    <cellStyle name="Percent 4 4 6 8 3 2" xfId="46091"/>
    <cellStyle name="Percent 4 4 6 8 4" xfId="46092"/>
    <cellStyle name="Percent 4 4 6 8 5" xfId="46093"/>
    <cellStyle name="Percent 4 4 6 8 6" xfId="46094"/>
    <cellStyle name="Percent 4 4 6 8 7" xfId="46095"/>
    <cellStyle name="Percent 4 4 6 9" xfId="46096"/>
    <cellStyle name="Percent 4 4 6 9 2" xfId="46097"/>
    <cellStyle name="Percent 4 4 6 9 2 2" xfId="46098"/>
    <cellStyle name="Percent 4 4 6 9 2 2 2" xfId="46099"/>
    <cellStyle name="Percent 4 4 6 9 2 3" xfId="46100"/>
    <cellStyle name="Percent 4 4 6 9 3" xfId="46101"/>
    <cellStyle name="Percent 4 4 6 9 3 2" xfId="46102"/>
    <cellStyle name="Percent 4 4 6 9 4" xfId="46103"/>
    <cellStyle name="Percent 4 4 6 9 5" xfId="46104"/>
    <cellStyle name="Percent 4 4 6 9 6" xfId="46105"/>
    <cellStyle name="Percent 4 4 6 9 7" xfId="46106"/>
    <cellStyle name="Percent 4 4 60" xfId="46107"/>
    <cellStyle name="Percent 4 4 60 2" xfId="46108"/>
    <cellStyle name="Percent 4 4 60 2 2" xfId="46109"/>
    <cellStyle name="Percent 4 4 60 2 2 2" xfId="46110"/>
    <cellStyle name="Percent 4 4 60 2 3" xfId="46111"/>
    <cellStyle name="Percent 4 4 60 3" xfId="46112"/>
    <cellStyle name="Percent 4 4 60 3 2" xfId="46113"/>
    <cellStyle name="Percent 4 4 60 4" xfId="46114"/>
    <cellStyle name="Percent 4 4 60 5" xfId="46115"/>
    <cellStyle name="Percent 4 4 60 6" xfId="46116"/>
    <cellStyle name="Percent 4 4 60 7" xfId="46117"/>
    <cellStyle name="Percent 4 4 61" xfId="46118"/>
    <cellStyle name="Percent 4 4 61 2" xfId="46119"/>
    <cellStyle name="Percent 4 4 61 2 2" xfId="46120"/>
    <cellStyle name="Percent 4 4 61 2 2 2" xfId="46121"/>
    <cellStyle name="Percent 4 4 61 2 3" xfId="46122"/>
    <cellStyle name="Percent 4 4 61 3" xfId="46123"/>
    <cellStyle name="Percent 4 4 61 3 2" xfId="46124"/>
    <cellStyle name="Percent 4 4 61 4" xfId="46125"/>
    <cellStyle name="Percent 4 4 61 5" xfId="46126"/>
    <cellStyle name="Percent 4 4 61 6" xfId="46127"/>
    <cellStyle name="Percent 4 4 61 7" xfId="46128"/>
    <cellStyle name="Percent 4 4 62" xfId="46129"/>
    <cellStyle name="Percent 4 4 62 2" xfId="46130"/>
    <cellStyle name="Percent 4 4 62 2 2" xfId="46131"/>
    <cellStyle name="Percent 4 4 62 2 2 2" xfId="46132"/>
    <cellStyle name="Percent 4 4 62 2 3" xfId="46133"/>
    <cellStyle name="Percent 4 4 62 3" xfId="46134"/>
    <cellStyle name="Percent 4 4 62 3 2" xfId="46135"/>
    <cellStyle name="Percent 4 4 62 4" xfId="46136"/>
    <cellStyle name="Percent 4 4 62 5" xfId="46137"/>
    <cellStyle name="Percent 4 4 62 6" xfId="46138"/>
    <cellStyle name="Percent 4 4 62 7" xfId="46139"/>
    <cellStyle name="Percent 4 4 63" xfId="46140"/>
    <cellStyle name="Percent 4 4 63 2" xfId="46141"/>
    <cellStyle name="Percent 4 4 63 2 2" xfId="46142"/>
    <cellStyle name="Percent 4 4 63 2 2 2" xfId="46143"/>
    <cellStyle name="Percent 4 4 63 2 3" xfId="46144"/>
    <cellStyle name="Percent 4 4 63 3" xfId="46145"/>
    <cellStyle name="Percent 4 4 63 3 2" xfId="46146"/>
    <cellStyle name="Percent 4 4 63 4" xfId="46147"/>
    <cellStyle name="Percent 4 4 63 5" xfId="46148"/>
    <cellStyle name="Percent 4 4 63 6" xfId="46149"/>
    <cellStyle name="Percent 4 4 63 7" xfId="46150"/>
    <cellStyle name="Percent 4 4 64" xfId="46151"/>
    <cellStyle name="Percent 4 4 64 2" xfId="46152"/>
    <cellStyle name="Percent 4 4 64 2 2" xfId="46153"/>
    <cellStyle name="Percent 4 4 64 2 2 2" xfId="46154"/>
    <cellStyle name="Percent 4 4 64 2 3" xfId="46155"/>
    <cellStyle name="Percent 4 4 64 3" xfId="46156"/>
    <cellStyle name="Percent 4 4 64 3 2" xfId="46157"/>
    <cellStyle name="Percent 4 4 64 4" xfId="46158"/>
    <cellStyle name="Percent 4 4 64 5" xfId="46159"/>
    <cellStyle name="Percent 4 4 64 6" xfId="46160"/>
    <cellStyle name="Percent 4 4 64 7" xfId="46161"/>
    <cellStyle name="Percent 4 4 65" xfId="46162"/>
    <cellStyle name="Percent 4 4 65 2" xfId="46163"/>
    <cellStyle name="Percent 4 4 65 2 2" xfId="46164"/>
    <cellStyle name="Percent 4 4 65 2 2 2" xfId="46165"/>
    <cellStyle name="Percent 4 4 65 2 3" xfId="46166"/>
    <cellStyle name="Percent 4 4 65 3" xfId="46167"/>
    <cellStyle name="Percent 4 4 65 3 2" xfId="46168"/>
    <cellStyle name="Percent 4 4 65 4" xfId="46169"/>
    <cellStyle name="Percent 4 4 65 5" xfId="46170"/>
    <cellStyle name="Percent 4 4 65 6" xfId="46171"/>
    <cellStyle name="Percent 4 4 65 7" xfId="46172"/>
    <cellStyle name="Percent 4 4 66" xfId="46173"/>
    <cellStyle name="Percent 4 4 66 2" xfId="46174"/>
    <cellStyle name="Percent 4 4 66 2 2" xfId="46175"/>
    <cellStyle name="Percent 4 4 66 2 2 2" xfId="46176"/>
    <cellStyle name="Percent 4 4 66 2 3" xfId="46177"/>
    <cellStyle name="Percent 4 4 66 3" xfId="46178"/>
    <cellStyle name="Percent 4 4 66 3 2" xfId="46179"/>
    <cellStyle name="Percent 4 4 66 4" xfId="46180"/>
    <cellStyle name="Percent 4 4 66 5" xfId="46181"/>
    <cellStyle name="Percent 4 4 66 6" xfId="46182"/>
    <cellStyle name="Percent 4 4 66 7" xfId="46183"/>
    <cellStyle name="Percent 4 4 67" xfId="46184"/>
    <cellStyle name="Percent 4 4 67 2" xfId="46185"/>
    <cellStyle name="Percent 4 4 67 2 2" xfId="46186"/>
    <cellStyle name="Percent 4 4 67 2 2 2" xfId="46187"/>
    <cellStyle name="Percent 4 4 67 2 3" xfId="46188"/>
    <cellStyle name="Percent 4 4 67 3" xfId="46189"/>
    <cellStyle name="Percent 4 4 67 3 2" xfId="46190"/>
    <cellStyle name="Percent 4 4 67 4" xfId="46191"/>
    <cellStyle name="Percent 4 4 67 5" xfId="46192"/>
    <cellStyle name="Percent 4 4 67 6" xfId="46193"/>
    <cellStyle name="Percent 4 4 67 7" xfId="46194"/>
    <cellStyle name="Percent 4 4 68" xfId="46195"/>
    <cellStyle name="Percent 4 4 68 2" xfId="46196"/>
    <cellStyle name="Percent 4 4 68 2 2" xfId="46197"/>
    <cellStyle name="Percent 4 4 68 2 2 2" xfId="46198"/>
    <cellStyle name="Percent 4 4 68 2 3" xfId="46199"/>
    <cellStyle name="Percent 4 4 68 3" xfId="46200"/>
    <cellStyle name="Percent 4 4 68 3 2" xfId="46201"/>
    <cellStyle name="Percent 4 4 68 4" xfId="46202"/>
    <cellStyle name="Percent 4 4 68 5" xfId="46203"/>
    <cellStyle name="Percent 4 4 68 6" xfId="46204"/>
    <cellStyle name="Percent 4 4 68 7" xfId="46205"/>
    <cellStyle name="Percent 4 4 69" xfId="46206"/>
    <cellStyle name="Percent 4 4 69 2" xfId="46207"/>
    <cellStyle name="Percent 4 4 69 2 2" xfId="46208"/>
    <cellStyle name="Percent 4 4 69 2 2 2" xfId="46209"/>
    <cellStyle name="Percent 4 4 69 2 3" xfId="46210"/>
    <cellStyle name="Percent 4 4 69 3" xfId="46211"/>
    <cellStyle name="Percent 4 4 69 3 2" xfId="46212"/>
    <cellStyle name="Percent 4 4 69 4" xfId="46213"/>
    <cellStyle name="Percent 4 4 69 5" xfId="46214"/>
    <cellStyle name="Percent 4 4 69 6" xfId="46215"/>
    <cellStyle name="Percent 4 4 69 7" xfId="46216"/>
    <cellStyle name="Percent 4 4 7" xfId="46217"/>
    <cellStyle name="Percent 4 4 7 10" xfId="46218"/>
    <cellStyle name="Percent 4 4 7 11" xfId="46219"/>
    <cellStyle name="Percent 4 4 7 12" xfId="46220"/>
    <cellStyle name="Percent 4 4 7 2" xfId="46221"/>
    <cellStyle name="Percent 4 4 7 2 2" xfId="46222"/>
    <cellStyle name="Percent 4 4 7 2 3" xfId="46223"/>
    <cellStyle name="Percent 4 4 7 2 3 2" xfId="46224"/>
    <cellStyle name="Percent 4 4 7 2 3 2 2" xfId="46225"/>
    <cellStyle name="Percent 4 4 7 2 3 3" xfId="46226"/>
    <cellStyle name="Percent 4 4 7 2 4" xfId="46227"/>
    <cellStyle name="Percent 4 4 7 2 4 2" xfId="46228"/>
    <cellStyle name="Percent 4 4 7 2 5" xfId="46229"/>
    <cellStyle name="Percent 4 4 7 2 6" xfId="46230"/>
    <cellStyle name="Percent 4 4 7 2 7" xfId="46231"/>
    <cellStyle name="Percent 4 4 7 2 8" xfId="46232"/>
    <cellStyle name="Percent 4 4 7 3" xfId="46233"/>
    <cellStyle name="Percent 4 4 7 4" xfId="46234"/>
    <cellStyle name="Percent 4 4 7 5" xfId="46235"/>
    <cellStyle name="Percent 4 4 7 6" xfId="46236"/>
    <cellStyle name="Percent 4 4 7 7" xfId="46237"/>
    <cellStyle name="Percent 4 4 7 8" xfId="46238"/>
    <cellStyle name="Percent 4 4 7 9" xfId="46239"/>
    <cellStyle name="Percent 4 4 70" xfId="46240"/>
    <cellStyle name="Percent 4 4 70 2" xfId="46241"/>
    <cellStyle name="Percent 4 4 70 2 2" xfId="46242"/>
    <cellStyle name="Percent 4 4 70 2 2 2" xfId="46243"/>
    <cellStyle name="Percent 4 4 70 2 3" xfId="46244"/>
    <cellStyle name="Percent 4 4 70 3" xfId="46245"/>
    <cellStyle name="Percent 4 4 70 3 2" xfId="46246"/>
    <cellStyle name="Percent 4 4 70 4" xfId="46247"/>
    <cellStyle name="Percent 4 4 70 5" xfId="46248"/>
    <cellStyle name="Percent 4 4 70 6" xfId="46249"/>
    <cellStyle name="Percent 4 4 70 7" xfId="46250"/>
    <cellStyle name="Percent 4 4 71" xfId="46251"/>
    <cellStyle name="Percent 4 4 71 2" xfId="46252"/>
    <cellStyle name="Percent 4 4 71 2 2" xfId="46253"/>
    <cellStyle name="Percent 4 4 71 2 2 2" xfId="46254"/>
    <cellStyle name="Percent 4 4 71 2 3" xfId="46255"/>
    <cellStyle name="Percent 4 4 71 3" xfId="46256"/>
    <cellStyle name="Percent 4 4 71 3 2" xfId="46257"/>
    <cellStyle name="Percent 4 4 71 4" xfId="46258"/>
    <cellStyle name="Percent 4 4 71 5" xfId="46259"/>
    <cellStyle name="Percent 4 4 71 6" xfId="46260"/>
    <cellStyle name="Percent 4 4 71 7" xfId="46261"/>
    <cellStyle name="Percent 4 4 72" xfId="46262"/>
    <cellStyle name="Percent 4 4 72 2" xfId="46263"/>
    <cellStyle name="Percent 4 4 72 2 2" xfId="46264"/>
    <cellStyle name="Percent 4 4 72 2 2 2" xfId="46265"/>
    <cellStyle name="Percent 4 4 72 2 3" xfId="46266"/>
    <cellStyle name="Percent 4 4 72 3" xfId="46267"/>
    <cellStyle name="Percent 4 4 72 3 2" xfId="46268"/>
    <cellStyle name="Percent 4 4 72 4" xfId="46269"/>
    <cellStyle name="Percent 4 4 72 5" xfId="46270"/>
    <cellStyle name="Percent 4 4 72 6" xfId="46271"/>
    <cellStyle name="Percent 4 4 72 7" xfId="46272"/>
    <cellStyle name="Percent 4 4 73" xfId="46273"/>
    <cellStyle name="Percent 4 4 73 2" xfId="46274"/>
    <cellStyle name="Percent 4 4 73 2 2" xfId="46275"/>
    <cellStyle name="Percent 4 4 73 2 2 2" xfId="46276"/>
    <cellStyle name="Percent 4 4 73 2 3" xfId="46277"/>
    <cellStyle name="Percent 4 4 73 3" xfId="46278"/>
    <cellStyle name="Percent 4 4 73 3 2" xfId="46279"/>
    <cellStyle name="Percent 4 4 73 4" xfId="46280"/>
    <cellStyle name="Percent 4 4 73 5" xfId="46281"/>
    <cellStyle name="Percent 4 4 73 6" xfId="46282"/>
    <cellStyle name="Percent 4 4 73 7" xfId="46283"/>
    <cellStyle name="Percent 4 4 74" xfId="46284"/>
    <cellStyle name="Percent 4 4 74 2" xfId="46285"/>
    <cellStyle name="Percent 4 4 74 2 2" xfId="46286"/>
    <cellStyle name="Percent 4 4 74 2 2 2" xfId="46287"/>
    <cellStyle name="Percent 4 4 74 2 3" xfId="46288"/>
    <cellStyle name="Percent 4 4 74 3" xfId="46289"/>
    <cellStyle name="Percent 4 4 74 3 2" xfId="46290"/>
    <cellStyle name="Percent 4 4 74 4" xfId="46291"/>
    <cellStyle name="Percent 4 4 74 5" xfId="46292"/>
    <cellStyle name="Percent 4 4 74 6" xfId="46293"/>
    <cellStyle name="Percent 4 4 74 7" xfId="46294"/>
    <cellStyle name="Percent 4 4 75" xfId="46295"/>
    <cellStyle name="Percent 4 4 75 2" xfId="46296"/>
    <cellStyle name="Percent 4 4 75 2 2" xfId="46297"/>
    <cellStyle name="Percent 4 4 75 2 2 2" xfId="46298"/>
    <cellStyle name="Percent 4 4 75 2 3" xfId="46299"/>
    <cellStyle name="Percent 4 4 75 3" xfId="46300"/>
    <cellStyle name="Percent 4 4 75 3 2" xfId="46301"/>
    <cellStyle name="Percent 4 4 75 4" xfId="46302"/>
    <cellStyle name="Percent 4 4 75 5" xfId="46303"/>
    <cellStyle name="Percent 4 4 75 6" xfId="46304"/>
    <cellStyle name="Percent 4 4 75 7" xfId="46305"/>
    <cellStyle name="Percent 4 4 76" xfId="46306"/>
    <cellStyle name="Percent 4 4 76 2" xfId="46307"/>
    <cellStyle name="Percent 4 4 76 2 2" xfId="46308"/>
    <cellStyle name="Percent 4 4 76 2 2 2" xfId="46309"/>
    <cellStyle name="Percent 4 4 76 2 3" xfId="46310"/>
    <cellStyle name="Percent 4 4 76 3" xfId="46311"/>
    <cellStyle name="Percent 4 4 76 3 2" xfId="46312"/>
    <cellStyle name="Percent 4 4 76 4" xfId="46313"/>
    <cellStyle name="Percent 4 4 76 5" xfId="46314"/>
    <cellStyle name="Percent 4 4 76 6" xfId="46315"/>
    <cellStyle name="Percent 4 4 76 7" xfId="46316"/>
    <cellStyle name="Percent 4 4 77" xfId="46317"/>
    <cellStyle name="Percent 4 4 77 2" xfId="46318"/>
    <cellStyle name="Percent 4 4 77 2 2" xfId="46319"/>
    <cellStyle name="Percent 4 4 77 2 2 2" xfId="46320"/>
    <cellStyle name="Percent 4 4 77 2 3" xfId="46321"/>
    <cellStyle name="Percent 4 4 77 3" xfId="46322"/>
    <cellStyle name="Percent 4 4 77 3 2" xfId="46323"/>
    <cellStyle name="Percent 4 4 77 4" xfId="46324"/>
    <cellStyle name="Percent 4 4 77 5" xfId="46325"/>
    <cellStyle name="Percent 4 4 77 6" xfId="46326"/>
    <cellStyle name="Percent 4 4 77 7" xfId="46327"/>
    <cellStyle name="Percent 4 4 78" xfId="46328"/>
    <cellStyle name="Percent 4 4 78 2" xfId="46329"/>
    <cellStyle name="Percent 4 4 78 2 2" xfId="46330"/>
    <cellStyle name="Percent 4 4 78 2 2 2" xfId="46331"/>
    <cellStyle name="Percent 4 4 78 2 3" xfId="46332"/>
    <cellStyle name="Percent 4 4 78 3" xfId="46333"/>
    <cellStyle name="Percent 4 4 78 3 2" xfId="46334"/>
    <cellStyle name="Percent 4 4 78 4" xfId="46335"/>
    <cellStyle name="Percent 4 4 78 5" xfId="46336"/>
    <cellStyle name="Percent 4 4 78 6" xfId="46337"/>
    <cellStyle name="Percent 4 4 78 7" xfId="46338"/>
    <cellStyle name="Percent 4 4 79" xfId="46339"/>
    <cellStyle name="Percent 4 4 79 2" xfId="46340"/>
    <cellStyle name="Percent 4 4 79 2 2" xfId="46341"/>
    <cellStyle name="Percent 4 4 79 2 2 2" xfId="46342"/>
    <cellStyle name="Percent 4 4 79 2 3" xfId="46343"/>
    <cellStyle name="Percent 4 4 79 3" xfId="46344"/>
    <cellStyle name="Percent 4 4 79 3 2" xfId="46345"/>
    <cellStyle name="Percent 4 4 79 4" xfId="46346"/>
    <cellStyle name="Percent 4 4 79 5" xfId="46347"/>
    <cellStyle name="Percent 4 4 79 6" xfId="46348"/>
    <cellStyle name="Percent 4 4 79 7" xfId="46349"/>
    <cellStyle name="Percent 4 4 8" xfId="46350"/>
    <cellStyle name="Percent 4 4 8 10" xfId="46351"/>
    <cellStyle name="Percent 4 4 8 10 2" xfId="46352"/>
    <cellStyle name="Percent 4 4 8 10 2 2" xfId="46353"/>
    <cellStyle name="Percent 4 4 8 10 2 2 2" xfId="46354"/>
    <cellStyle name="Percent 4 4 8 10 2 3" xfId="46355"/>
    <cellStyle name="Percent 4 4 8 10 3" xfId="46356"/>
    <cellStyle name="Percent 4 4 8 10 3 2" xfId="46357"/>
    <cellStyle name="Percent 4 4 8 10 4" xfId="46358"/>
    <cellStyle name="Percent 4 4 8 10 5" xfId="46359"/>
    <cellStyle name="Percent 4 4 8 10 6" xfId="46360"/>
    <cellStyle name="Percent 4 4 8 10 7" xfId="46361"/>
    <cellStyle name="Percent 4 4 8 11" xfId="46362"/>
    <cellStyle name="Percent 4 4 8 11 2" xfId="46363"/>
    <cellStyle name="Percent 4 4 8 11 2 2" xfId="46364"/>
    <cellStyle name="Percent 4 4 8 11 2 2 2" xfId="46365"/>
    <cellStyle name="Percent 4 4 8 11 2 3" xfId="46366"/>
    <cellStyle name="Percent 4 4 8 11 3" xfId="46367"/>
    <cellStyle name="Percent 4 4 8 11 3 2" xfId="46368"/>
    <cellStyle name="Percent 4 4 8 11 4" xfId="46369"/>
    <cellStyle name="Percent 4 4 8 11 5" xfId="46370"/>
    <cellStyle name="Percent 4 4 8 11 6" xfId="46371"/>
    <cellStyle name="Percent 4 4 8 11 7" xfId="46372"/>
    <cellStyle name="Percent 4 4 8 12" xfId="46373"/>
    <cellStyle name="Percent 4 4 8 12 2" xfId="46374"/>
    <cellStyle name="Percent 4 4 8 12 2 2" xfId="46375"/>
    <cellStyle name="Percent 4 4 8 12 2 2 2" xfId="46376"/>
    <cellStyle name="Percent 4 4 8 12 2 3" xfId="46377"/>
    <cellStyle name="Percent 4 4 8 12 3" xfId="46378"/>
    <cellStyle name="Percent 4 4 8 12 3 2" xfId="46379"/>
    <cellStyle name="Percent 4 4 8 12 4" xfId="46380"/>
    <cellStyle name="Percent 4 4 8 12 5" xfId="46381"/>
    <cellStyle name="Percent 4 4 8 12 6" xfId="46382"/>
    <cellStyle name="Percent 4 4 8 12 7" xfId="46383"/>
    <cellStyle name="Percent 4 4 8 13" xfId="46384"/>
    <cellStyle name="Percent 4 4 8 13 2" xfId="46385"/>
    <cellStyle name="Percent 4 4 8 13 2 2" xfId="46386"/>
    <cellStyle name="Percent 4 4 8 13 3" xfId="46387"/>
    <cellStyle name="Percent 4 4 8 14" xfId="46388"/>
    <cellStyle name="Percent 4 4 8 14 2" xfId="46389"/>
    <cellStyle name="Percent 4 4 8 15" xfId="46390"/>
    <cellStyle name="Percent 4 4 8 16" xfId="46391"/>
    <cellStyle name="Percent 4 4 8 17" xfId="46392"/>
    <cellStyle name="Percent 4 4 8 18" xfId="46393"/>
    <cellStyle name="Percent 4 4 8 2" xfId="46394"/>
    <cellStyle name="Percent 4 4 8 2 2" xfId="46395"/>
    <cellStyle name="Percent 4 4 8 2 2 2" xfId="46396"/>
    <cellStyle name="Percent 4 4 8 2 2 2 2" xfId="46397"/>
    <cellStyle name="Percent 4 4 8 2 2 3" xfId="46398"/>
    <cellStyle name="Percent 4 4 8 2 3" xfId="46399"/>
    <cellStyle name="Percent 4 4 8 2 3 2" xfId="46400"/>
    <cellStyle name="Percent 4 4 8 2 4" xfId="46401"/>
    <cellStyle name="Percent 4 4 8 2 5" xfId="46402"/>
    <cellStyle name="Percent 4 4 8 2 6" xfId="46403"/>
    <cellStyle name="Percent 4 4 8 2 7" xfId="46404"/>
    <cellStyle name="Percent 4 4 8 3" xfId="46405"/>
    <cellStyle name="Percent 4 4 8 3 2" xfId="46406"/>
    <cellStyle name="Percent 4 4 8 3 2 2" xfId="46407"/>
    <cellStyle name="Percent 4 4 8 3 2 2 2" xfId="46408"/>
    <cellStyle name="Percent 4 4 8 3 2 3" xfId="46409"/>
    <cellStyle name="Percent 4 4 8 3 3" xfId="46410"/>
    <cellStyle name="Percent 4 4 8 3 3 2" xfId="46411"/>
    <cellStyle name="Percent 4 4 8 3 4" xfId="46412"/>
    <cellStyle name="Percent 4 4 8 3 5" xfId="46413"/>
    <cellStyle name="Percent 4 4 8 3 6" xfId="46414"/>
    <cellStyle name="Percent 4 4 8 3 7" xfId="46415"/>
    <cellStyle name="Percent 4 4 8 4" xfId="46416"/>
    <cellStyle name="Percent 4 4 8 4 2" xfId="46417"/>
    <cellStyle name="Percent 4 4 8 4 2 2" xfId="46418"/>
    <cellStyle name="Percent 4 4 8 4 2 2 2" xfId="46419"/>
    <cellStyle name="Percent 4 4 8 4 2 3" xfId="46420"/>
    <cellStyle name="Percent 4 4 8 4 3" xfId="46421"/>
    <cellStyle name="Percent 4 4 8 4 3 2" xfId="46422"/>
    <cellStyle name="Percent 4 4 8 4 4" xfId="46423"/>
    <cellStyle name="Percent 4 4 8 4 5" xfId="46424"/>
    <cellStyle name="Percent 4 4 8 4 6" xfId="46425"/>
    <cellStyle name="Percent 4 4 8 4 7" xfId="46426"/>
    <cellStyle name="Percent 4 4 8 5" xfId="46427"/>
    <cellStyle name="Percent 4 4 8 5 2" xfId="46428"/>
    <cellStyle name="Percent 4 4 8 5 2 2" xfId="46429"/>
    <cellStyle name="Percent 4 4 8 5 2 2 2" xfId="46430"/>
    <cellStyle name="Percent 4 4 8 5 2 3" xfId="46431"/>
    <cellStyle name="Percent 4 4 8 5 3" xfId="46432"/>
    <cellStyle name="Percent 4 4 8 5 3 2" xfId="46433"/>
    <cellStyle name="Percent 4 4 8 5 4" xfId="46434"/>
    <cellStyle name="Percent 4 4 8 5 5" xfId="46435"/>
    <cellStyle name="Percent 4 4 8 5 6" xfId="46436"/>
    <cellStyle name="Percent 4 4 8 5 7" xfId="46437"/>
    <cellStyle name="Percent 4 4 8 6" xfId="46438"/>
    <cellStyle name="Percent 4 4 8 6 2" xfId="46439"/>
    <cellStyle name="Percent 4 4 8 6 2 2" xfId="46440"/>
    <cellStyle name="Percent 4 4 8 6 2 2 2" xfId="46441"/>
    <cellStyle name="Percent 4 4 8 6 2 3" xfId="46442"/>
    <cellStyle name="Percent 4 4 8 6 3" xfId="46443"/>
    <cellStyle name="Percent 4 4 8 6 3 2" xfId="46444"/>
    <cellStyle name="Percent 4 4 8 6 4" xfId="46445"/>
    <cellStyle name="Percent 4 4 8 6 5" xfId="46446"/>
    <cellStyle name="Percent 4 4 8 6 6" xfId="46447"/>
    <cellStyle name="Percent 4 4 8 6 7" xfId="46448"/>
    <cellStyle name="Percent 4 4 8 7" xfId="46449"/>
    <cellStyle name="Percent 4 4 8 7 2" xfId="46450"/>
    <cellStyle name="Percent 4 4 8 7 2 2" xfId="46451"/>
    <cellStyle name="Percent 4 4 8 7 2 2 2" xfId="46452"/>
    <cellStyle name="Percent 4 4 8 7 2 3" xfId="46453"/>
    <cellStyle name="Percent 4 4 8 7 3" xfId="46454"/>
    <cellStyle name="Percent 4 4 8 7 3 2" xfId="46455"/>
    <cellStyle name="Percent 4 4 8 7 4" xfId="46456"/>
    <cellStyle name="Percent 4 4 8 7 5" xfId="46457"/>
    <cellStyle name="Percent 4 4 8 7 6" xfId="46458"/>
    <cellStyle name="Percent 4 4 8 7 7" xfId="46459"/>
    <cellStyle name="Percent 4 4 8 8" xfId="46460"/>
    <cellStyle name="Percent 4 4 8 8 2" xfId="46461"/>
    <cellStyle name="Percent 4 4 8 8 2 2" xfId="46462"/>
    <cellStyle name="Percent 4 4 8 8 2 2 2" xfId="46463"/>
    <cellStyle name="Percent 4 4 8 8 2 3" xfId="46464"/>
    <cellStyle name="Percent 4 4 8 8 3" xfId="46465"/>
    <cellStyle name="Percent 4 4 8 8 3 2" xfId="46466"/>
    <cellStyle name="Percent 4 4 8 8 4" xfId="46467"/>
    <cellStyle name="Percent 4 4 8 8 5" xfId="46468"/>
    <cellStyle name="Percent 4 4 8 8 6" xfId="46469"/>
    <cellStyle name="Percent 4 4 8 8 7" xfId="46470"/>
    <cellStyle name="Percent 4 4 8 9" xfId="46471"/>
    <cellStyle name="Percent 4 4 8 9 2" xfId="46472"/>
    <cellStyle name="Percent 4 4 8 9 2 2" xfId="46473"/>
    <cellStyle name="Percent 4 4 8 9 2 2 2" xfId="46474"/>
    <cellStyle name="Percent 4 4 8 9 2 3" xfId="46475"/>
    <cellStyle name="Percent 4 4 8 9 3" xfId="46476"/>
    <cellStyle name="Percent 4 4 8 9 3 2" xfId="46477"/>
    <cellStyle name="Percent 4 4 8 9 4" xfId="46478"/>
    <cellStyle name="Percent 4 4 8 9 5" xfId="46479"/>
    <cellStyle name="Percent 4 4 8 9 6" xfId="46480"/>
    <cellStyle name="Percent 4 4 8 9 7" xfId="46481"/>
    <cellStyle name="Percent 4 4 80" xfId="46482"/>
    <cellStyle name="Percent 4 4 80 2" xfId="46483"/>
    <cellStyle name="Percent 4 4 80 2 2" xfId="46484"/>
    <cellStyle name="Percent 4 4 80 2 2 2" xfId="46485"/>
    <cellStyle name="Percent 4 4 80 2 3" xfId="46486"/>
    <cellStyle name="Percent 4 4 80 3" xfId="46487"/>
    <cellStyle name="Percent 4 4 80 3 2" xfId="46488"/>
    <cellStyle name="Percent 4 4 80 4" xfId="46489"/>
    <cellStyle name="Percent 4 4 80 5" xfId="46490"/>
    <cellStyle name="Percent 4 4 80 6" xfId="46491"/>
    <cellStyle name="Percent 4 4 80 7" xfId="46492"/>
    <cellStyle name="Percent 4 4 81" xfId="46493"/>
    <cellStyle name="Percent 4 4 81 2" xfId="46494"/>
    <cellStyle name="Percent 4 4 81 2 2" xfId="46495"/>
    <cellStyle name="Percent 4 4 81 2 2 2" xfId="46496"/>
    <cellStyle name="Percent 4 4 81 2 3" xfId="46497"/>
    <cellStyle name="Percent 4 4 81 3" xfId="46498"/>
    <cellStyle name="Percent 4 4 81 3 2" xfId="46499"/>
    <cellStyle name="Percent 4 4 81 4" xfId="46500"/>
    <cellStyle name="Percent 4 4 81 5" xfId="46501"/>
    <cellStyle name="Percent 4 4 81 6" xfId="46502"/>
    <cellStyle name="Percent 4 4 81 7" xfId="46503"/>
    <cellStyle name="Percent 4 4 82" xfId="46504"/>
    <cellStyle name="Percent 4 4 82 2" xfId="46505"/>
    <cellStyle name="Percent 4 4 82 2 2" xfId="46506"/>
    <cellStyle name="Percent 4 4 82 2 2 2" xfId="46507"/>
    <cellStyle name="Percent 4 4 82 2 3" xfId="46508"/>
    <cellStyle name="Percent 4 4 82 3" xfId="46509"/>
    <cellStyle name="Percent 4 4 82 3 2" xfId="46510"/>
    <cellStyle name="Percent 4 4 82 4" xfId="46511"/>
    <cellStyle name="Percent 4 4 82 5" xfId="46512"/>
    <cellStyle name="Percent 4 4 82 6" xfId="46513"/>
    <cellStyle name="Percent 4 4 82 7" xfId="46514"/>
    <cellStyle name="Percent 4 4 83" xfId="46515"/>
    <cellStyle name="Percent 4 4 83 2" xfId="46516"/>
    <cellStyle name="Percent 4 4 83 2 2" xfId="46517"/>
    <cellStyle name="Percent 4 4 83 2 2 2" xfId="46518"/>
    <cellStyle name="Percent 4 4 83 2 3" xfId="46519"/>
    <cellStyle name="Percent 4 4 83 3" xfId="46520"/>
    <cellStyle name="Percent 4 4 83 3 2" xfId="46521"/>
    <cellStyle name="Percent 4 4 83 4" xfId="46522"/>
    <cellStyle name="Percent 4 4 83 5" xfId="46523"/>
    <cellStyle name="Percent 4 4 83 6" xfId="46524"/>
    <cellStyle name="Percent 4 4 83 7" xfId="46525"/>
    <cellStyle name="Percent 4 4 84" xfId="46526"/>
    <cellStyle name="Percent 4 4 84 2" xfId="46527"/>
    <cellStyle name="Percent 4 4 84 2 2" xfId="46528"/>
    <cellStyle name="Percent 4 4 84 2 2 2" xfId="46529"/>
    <cellStyle name="Percent 4 4 84 2 3" xfId="46530"/>
    <cellStyle name="Percent 4 4 84 3" xfId="46531"/>
    <cellStyle name="Percent 4 4 84 3 2" xfId="46532"/>
    <cellStyle name="Percent 4 4 84 4" xfId="46533"/>
    <cellStyle name="Percent 4 4 84 5" xfId="46534"/>
    <cellStyle name="Percent 4 4 84 6" xfId="46535"/>
    <cellStyle name="Percent 4 4 84 7" xfId="46536"/>
    <cellStyle name="Percent 4 4 85" xfId="46537"/>
    <cellStyle name="Percent 4 4 85 2" xfId="46538"/>
    <cellStyle name="Percent 4 4 85 2 2" xfId="46539"/>
    <cellStyle name="Percent 4 4 85 2 2 2" xfId="46540"/>
    <cellStyle name="Percent 4 4 85 2 3" xfId="46541"/>
    <cellStyle name="Percent 4 4 85 3" xfId="46542"/>
    <cellStyle name="Percent 4 4 85 3 2" xfId="46543"/>
    <cellStyle name="Percent 4 4 85 4" xfId="46544"/>
    <cellStyle name="Percent 4 4 85 5" xfId="46545"/>
    <cellStyle name="Percent 4 4 85 6" xfId="46546"/>
    <cellStyle name="Percent 4 4 85 7" xfId="46547"/>
    <cellStyle name="Percent 4 4 86" xfId="46548"/>
    <cellStyle name="Percent 4 4 87" xfId="46549"/>
    <cellStyle name="Percent 4 4 87 2" xfId="46550"/>
    <cellStyle name="Percent 4 4 87 2 2" xfId="46551"/>
    <cellStyle name="Percent 4 4 87 2 2 2" xfId="46552"/>
    <cellStyle name="Percent 4 4 87 2 3" xfId="46553"/>
    <cellStyle name="Percent 4 4 87 3" xfId="46554"/>
    <cellStyle name="Percent 4 4 87 3 2" xfId="46555"/>
    <cellStyle name="Percent 4 4 87 4" xfId="46556"/>
    <cellStyle name="Percent 4 4 87 5" xfId="46557"/>
    <cellStyle name="Percent 4 4 87 6" xfId="46558"/>
    <cellStyle name="Percent 4 4 87 7" xfId="46559"/>
    <cellStyle name="Percent 4 4 88" xfId="46560"/>
    <cellStyle name="Percent 4 4 88 2" xfId="46561"/>
    <cellStyle name="Percent 4 4 88 2 2" xfId="46562"/>
    <cellStyle name="Percent 4 4 88 2 2 2" xfId="46563"/>
    <cellStyle name="Percent 4 4 88 2 3" xfId="46564"/>
    <cellStyle name="Percent 4 4 88 3" xfId="46565"/>
    <cellStyle name="Percent 4 4 88 3 2" xfId="46566"/>
    <cellStyle name="Percent 4 4 88 4" xfId="46567"/>
    <cellStyle name="Percent 4 4 88 5" xfId="46568"/>
    <cellStyle name="Percent 4 4 88 6" xfId="46569"/>
    <cellStyle name="Percent 4 4 88 7" xfId="46570"/>
    <cellStyle name="Percent 4 4 89" xfId="46571"/>
    <cellStyle name="Percent 4 4 89 2" xfId="46572"/>
    <cellStyle name="Percent 4 4 89 2 2" xfId="46573"/>
    <cellStyle name="Percent 4 4 89 2 2 2" xfId="46574"/>
    <cellStyle name="Percent 4 4 89 2 3" xfId="46575"/>
    <cellStyle name="Percent 4 4 89 3" xfId="46576"/>
    <cellStyle name="Percent 4 4 89 3 2" xfId="46577"/>
    <cellStyle name="Percent 4 4 89 4" xfId="46578"/>
    <cellStyle name="Percent 4 4 89 5" xfId="46579"/>
    <cellStyle name="Percent 4 4 89 6" xfId="46580"/>
    <cellStyle name="Percent 4 4 89 7" xfId="46581"/>
    <cellStyle name="Percent 4 4 9" xfId="46582"/>
    <cellStyle name="Percent 4 4 9 10" xfId="46583"/>
    <cellStyle name="Percent 4 4 9 11" xfId="46584"/>
    <cellStyle name="Percent 4 4 9 12" xfId="46585"/>
    <cellStyle name="Percent 4 4 9 2" xfId="46586"/>
    <cellStyle name="Percent 4 4 9 2 2" xfId="46587"/>
    <cellStyle name="Percent 4 4 9 2 3" xfId="46588"/>
    <cellStyle name="Percent 4 4 9 2 3 2" xfId="46589"/>
    <cellStyle name="Percent 4 4 9 2 3 2 2" xfId="46590"/>
    <cellStyle name="Percent 4 4 9 2 3 3" xfId="46591"/>
    <cellStyle name="Percent 4 4 9 2 4" xfId="46592"/>
    <cellStyle name="Percent 4 4 9 2 4 2" xfId="46593"/>
    <cellStyle name="Percent 4 4 9 2 5" xfId="46594"/>
    <cellStyle name="Percent 4 4 9 2 6" xfId="46595"/>
    <cellStyle name="Percent 4 4 9 2 7" xfId="46596"/>
    <cellStyle name="Percent 4 4 9 2 8" xfId="46597"/>
    <cellStyle name="Percent 4 4 9 3" xfId="46598"/>
    <cellStyle name="Percent 4 4 9 4" xfId="46599"/>
    <cellStyle name="Percent 4 4 9 5" xfId="46600"/>
    <cellStyle name="Percent 4 4 9 6" xfId="46601"/>
    <cellStyle name="Percent 4 4 9 7" xfId="46602"/>
    <cellStyle name="Percent 4 4 9 8" xfId="46603"/>
    <cellStyle name="Percent 4 4 9 9" xfId="46604"/>
    <cellStyle name="Percent 4 4 90" xfId="46605"/>
    <cellStyle name="Percent 4 4 90 2" xfId="46606"/>
    <cellStyle name="Percent 4 4 90 2 2" xfId="46607"/>
    <cellStyle name="Percent 4 4 90 2 2 2" xfId="46608"/>
    <cellStyle name="Percent 4 4 90 2 3" xfId="46609"/>
    <cellStyle name="Percent 4 4 90 3" xfId="46610"/>
    <cellStyle name="Percent 4 4 90 3 2" xfId="46611"/>
    <cellStyle name="Percent 4 4 90 4" xfId="46612"/>
    <cellStyle name="Percent 4 4 90 5" xfId="46613"/>
    <cellStyle name="Percent 4 4 90 6" xfId="46614"/>
    <cellStyle name="Percent 4 4 90 7" xfId="46615"/>
    <cellStyle name="Percent 4 4 91" xfId="46616"/>
    <cellStyle name="Percent 4 4 91 2" xfId="46617"/>
    <cellStyle name="Percent 4 4 91 2 2" xfId="46618"/>
    <cellStyle name="Percent 4 4 91 2 2 2" xfId="46619"/>
    <cellStyle name="Percent 4 4 91 2 3" xfId="46620"/>
    <cellStyle name="Percent 4 4 91 3" xfId="46621"/>
    <cellStyle name="Percent 4 4 91 3 2" xfId="46622"/>
    <cellStyle name="Percent 4 4 91 4" xfId="46623"/>
    <cellStyle name="Percent 4 4 91 5" xfId="46624"/>
    <cellStyle name="Percent 4 4 91 6" xfId="46625"/>
    <cellStyle name="Percent 4 4 91 7" xfId="46626"/>
    <cellStyle name="Percent 4 4 92" xfId="46627"/>
    <cellStyle name="Percent 4 4 92 2" xfId="46628"/>
    <cellStyle name="Percent 4 4 92 2 2" xfId="46629"/>
    <cellStyle name="Percent 4 4 92 2 2 2" xfId="46630"/>
    <cellStyle name="Percent 4 4 92 2 3" xfId="46631"/>
    <cellStyle name="Percent 4 4 92 3" xfId="46632"/>
    <cellStyle name="Percent 4 4 92 3 2" xfId="46633"/>
    <cellStyle name="Percent 4 4 92 4" xfId="46634"/>
    <cellStyle name="Percent 4 4 92 5" xfId="46635"/>
    <cellStyle name="Percent 4 4 92 6" xfId="46636"/>
    <cellStyle name="Percent 4 4 92 7" xfId="46637"/>
    <cellStyle name="Percent 4 4 93" xfId="46638"/>
    <cellStyle name="Percent 4 4 93 2" xfId="46639"/>
    <cellStyle name="Percent 4 4 93 2 2" xfId="46640"/>
    <cellStyle name="Percent 4 4 93 2 2 2" xfId="46641"/>
    <cellStyle name="Percent 4 4 93 2 3" xfId="46642"/>
    <cellStyle name="Percent 4 4 93 3" xfId="46643"/>
    <cellStyle name="Percent 4 4 93 3 2" xfId="46644"/>
    <cellStyle name="Percent 4 4 93 4" xfId="46645"/>
    <cellStyle name="Percent 4 4 93 5" xfId="46646"/>
    <cellStyle name="Percent 4 4 93 6" xfId="46647"/>
    <cellStyle name="Percent 4 4 93 7" xfId="46648"/>
    <cellStyle name="Percent 4 4 94" xfId="46649"/>
    <cellStyle name="Percent 4 4 94 2" xfId="46650"/>
    <cellStyle name="Percent 4 4 94 2 2" xfId="46651"/>
    <cellStyle name="Percent 4 4 94 2 2 2" xfId="46652"/>
    <cellStyle name="Percent 4 4 94 2 3" xfId="46653"/>
    <cellStyle name="Percent 4 4 94 3" xfId="46654"/>
    <cellStyle name="Percent 4 4 94 3 2" xfId="46655"/>
    <cellStyle name="Percent 4 4 94 4" xfId="46656"/>
    <cellStyle name="Percent 4 4 94 5" xfId="46657"/>
    <cellStyle name="Percent 4 4 94 6" xfId="46658"/>
    <cellStyle name="Percent 4 4 94 7" xfId="46659"/>
    <cellStyle name="Percent 4 4 95" xfId="46660"/>
    <cellStyle name="Percent 4 4 95 2" xfId="46661"/>
    <cellStyle name="Percent 4 4 95 2 2" xfId="46662"/>
    <cellStyle name="Percent 4 4 95 2 2 2" xfId="46663"/>
    <cellStyle name="Percent 4 4 95 2 3" xfId="46664"/>
    <cellStyle name="Percent 4 4 95 3" xfId="46665"/>
    <cellStyle name="Percent 4 4 95 3 2" xfId="46666"/>
    <cellStyle name="Percent 4 4 95 4" xfId="46667"/>
    <cellStyle name="Percent 4 4 95 5" xfId="46668"/>
    <cellStyle name="Percent 4 4 95 6" xfId="46669"/>
    <cellStyle name="Percent 4 4 95 7" xfId="46670"/>
    <cellStyle name="Percent 4 4 96" xfId="46671"/>
    <cellStyle name="Percent 4 4 96 2" xfId="46672"/>
    <cellStyle name="Percent 4 4 96 2 2" xfId="46673"/>
    <cellStyle name="Percent 4 4 96 2 2 2" xfId="46674"/>
    <cellStyle name="Percent 4 4 96 2 3" xfId="46675"/>
    <cellStyle name="Percent 4 4 96 3" xfId="46676"/>
    <cellStyle name="Percent 4 4 96 3 2" xfId="46677"/>
    <cellStyle name="Percent 4 4 96 4" xfId="46678"/>
    <cellStyle name="Percent 4 4 96 5" xfId="46679"/>
    <cellStyle name="Percent 4 4 96 6" xfId="46680"/>
    <cellStyle name="Percent 4 4 96 7" xfId="46681"/>
    <cellStyle name="Percent 4 4 97" xfId="46682"/>
    <cellStyle name="Percent 4 4 97 2" xfId="46683"/>
    <cellStyle name="Percent 4 4 97 2 2" xfId="46684"/>
    <cellStyle name="Percent 4 4 97 2 2 2" xfId="46685"/>
    <cellStyle name="Percent 4 4 97 2 3" xfId="46686"/>
    <cellStyle name="Percent 4 4 97 3" xfId="46687"/>
    <cellStyle name="Percent 4 4 97 3 2" xfId="46688"/>
    <cellStyle name="Percent 4 4 97 4" xfId="46689"/>
    <cellStyle name="Percent 4 4 97 5" xfId="46690"/>
    <cellStyle name="Percent 4 4 97 6" xfId="46691"/>
    <cellStyle name="Percent 4 4 97 7" xfId="46692"/>
    <cellStyle name="Percent 4 4 98" xfId="46693"/>
    <cellStyle name="Percent 4 4 98 2" xfId="46694"/>
    <cellStyle name="Percent 4 4 98 2 2" xfId="46695"/>
    <cellStyle name="Percent 4 4 98 3" xfId="46696"/>
    <cellStyle name="Percent 4 4 99" xfId="46697"/>
    <cellStyle name="Percent 4 4 99 2" xfId="46698"/>
    <cellStyle name="Percent 4 40" xfId="46699"/>
    <cellStyle name="Percent 4 40 2" xfId="46700"/>
    <cellStyle name="Percent 4 40 2 2" xfId="46701"/>
    <cellStyle name="Percent 4 40 2 2 2" xfId="46702"/>
    <cellStyle name="Percent 4 40 2 3" xfId="46703"/>
    <cellStyle name="Percent 4 40 3" xfId="46704"/>
    <cellStyle name="Percent 4 40 3 2" xfId="46705"/>
    <cellStyle name="Percent 4 40 4" xfId="46706"/>
    <cellStyle name="Percent 4 40 5" xfId="46707"/>
    <cellStyle name="Percent 4 40 6" xfId="46708"/>
    <cellStyle name="Percent 4 40 7" xfId="46709"/>
    <cellStyle name="Percent 4 41" xfId="46710"/>
    <cellStyle name="Percent 4 41 2" xfId="46711"/>
    <cellStyle name="Percent 4 41 2 2" xfId="46712"/>
    <cellStyle name="Percent 4 41 2 2 2" xfId="46713"/>
    <cellStyle name="Percent 4 41 2 3" xfId="46714"/>
    <cellStyle name="Percent 4 41 3" xfId="46715"/>
    <cellStyle name="Percent 4 41 3 2" xfId="46716"/>
    <cellStyle name="Percent 4 41 4" xfId="46717"/>
    <cellStyle name="Percent 4 41 5" xfId="46718"/>
    <cellStyle name="Percent 4 41 6" xfId="46719"/>
    <cellStyle name="Percent 4 41 7" xfId="46720"/>
    <cellStyle name="Percent 4 42" xfId="46721"/>
    <cellStyle name="Percent 4 42 2" xfId="46722"/>
    <cellStyle name="Percent 4 42 2 2" xfId="46723"/>
    <cellStyle name="Percent 4 42 2 2 2" xfId="46724"/>
    <cellStyle name="Percent 4 42 2 3" xfId="46725"/>
    <cellStyle name="Percent 4 42 3" xfId="46726"/>
    <cellStyle name="Percent 4 42 3 2" xfId="46727"/>
    <cellStyle name="Percent 4 42 4" xfId="46728"/>
    <cellStyle name="Percent 4 42 5" xfId="46729"/>
    <cellStyle name="Percent 4 42 6" xfId="46730"/>
    <cellStyle name="Percent 4 42 7" xfId="46731"/>
    <cellStyle name="Percent 4 43" xfId="46732"/>
    <cellStyle name="Percent 4 43 2" xfId="46733"/>
    <cellStyle name="Percent 4 43 2 2" xfId="46734"/>
    <cellStyle name="Percent 4 43 2 2 2" xfId="46735"/>
    <cellStyle name="Percent 4 43 2 3" xfId="46736"/>
    <cellStyle name="Percent 4 43 3" xfId="46737"/>
    <cellStyle name="Percent 4 43 3 2" xfId="46738"/>
    <cellStyle name="Percent 4 43 4" xfId="46739"/>
    <cellStyle name="Percent 4 43 5" xfId="46740"/>
    <cellStyle name="Percent 4 43 6" xfId="46741"/>
    <cellStyle name="Percent 4 43 7" xfId="46742"/>
    <cellStyle name="Percent 4 44" xfId="46743"/>
    <cellStyle name="Percent 4 44 2" xfId="46744"/>
    <cellStyle name="Percent 4 44 2 2" xfId="46745"/>
    <cellStyle name="Percent 4 44 2 2 2" xfId="46746"/>
    <cellStyle name="Percent 4 44 2 3" xfId="46747"/>
    <cellStyle name="Percent 4 44 3" xfId="46748"/>
    <cellStyle name="Percent 4 44 3 2" xfId="46749"/>
    <cellStyle name="Percent 4 44 4" xfId="46750"/>
    <cellStyle name="Percent 4 44 5" xfId="46751"/>
    <cellStyle name="Percent 4 44 6" xfId="46752"/>
    <cellStyle name="Percent 4 44 7" xfId="46753"/>
    <cellStyle name="Percent 4 45" xfId="46754"/>
    <cellStyle name="Percent 4 45 2" xfId="46755"/>
    <cellStyle name="Percent 4 45 2 2" xfId="46756"/>
    <cellStyle name="Percent 4 45 2 2 2" xfId="46757"/>
    <cellStyle name="Percent 4 45 2 3" xfId="46758"/>
    <cellStyle name="Percent 4 45 3" xfId="46759"/>
    <cellStyle name="Percent 4 45 3 2" xfId="46760"/>
    <cellStyle name="Percent 4 45 4" xfId="46761"/>
    <cellStyle name="Percent 4 45 5" xfId="46762"/>
    <cellStyle name="Percent 4 45 6" xfId="46763"/>
    <cellStyle name="Percent 4 45 7" xfId="46764"/>
    <cellStyle name="Percent 4 46" xfId="46765"/>
    <cellStyle name="Percent 4 46 2" xfId="46766"/>
    <cellStyle name="Percent 4 46 2 2" xfId="46767"/>
    <cellStyle name="Percent 4 46 2 2 2" xfId="46768"/>
    <cellStyle name="Percent 4 46 2 3" xfId="46769"/>
    <cellStyle name="Percent 4 46 3" xfId="46770"/>
    <cellStyle name="Percent 4 46 3 2" xfId="46771"/>
    <cellStyle name="Percent 4 46 4" xfId="46772"/>
    <cellStyle name="Percent 4 46 5" xfId="46773"/>
    <cellStyle name="Percent 4 46 6" xfId="46774"/>
    <cellStyle name="Percent 4 46 7" xfId="46775"/>
    <cellStyle name="Percent 4 47" xfId="46776"/>
    <cellStyle name="Percent 4 47 2" xfId="46777"/>
    <cellStyle name="Percent 4 47 2 2" xfId="46778"/>
    <cellStyle name="Percent 4 47 2 2 2" xfId="46779"/>
    <cellStyle name="Percent 4 47 2 3" xfId="46780"/>
    <cellStyle name="Percent 4 47 3" xfId="46781"/>
    <cellStyle name="Percent 4 47 3 2" xfId="46782"/>
    <cellStyle name="Percent 4 47 4" xfId="46783"/>
    <cellStyle name="Percent 4 47 5" xfId="46784"/>
    <cellStyle name="Percent 4 47 6" xfId="46785"/>
    <cellStyle name="Percent 4 47 7" xfId="46786"/>
    <cellStyle name="Percent 4 48" xfId="46787"/>
    <cellStyle name="Percent 4 48 2" xfId="46788"/>
    <cellStyle name="Percent 4 48 2 2" xfId="46789"/>
    <cellStyle name="Percent 4 48 2 2 2" xfId="46790"/>
    <cellStyle name="Percent 4 48 2 3" xfId="46791"/>
    <cellStyle name="Percent 4 48 3" xfId="46792"/>
    <cellStyle name="Percent 4 48 3 2" xfId="46793"/>
    <cellStyle name="Percent 4 48 4" xfId="46794"/>
    <cellStyle name="Percent 4 48 5" xfId="46795"/>
    <cellStyle name="Percent 4 48 6" xfId="46796"/>
    <cellStyle name="Percent 4 48 7" xfId="46797"/>
    <cellStyle name="Percent 4 49" xfId="46798"/>
    <cellStyle name="Percent 4 49 2" xfId="46799"/>
    <cellStyle name="Percent 4 49 2 2" xfId="46800"/>
    <cellStyle name="Percent 4 49 2 2 2" xfId="46801"/>
    <cellStyle name="Percent 4 49 2 3" xfId="46802"/>
    <cellStyle name="Percent 4 49 3" xfId="46803"/>
    <cellStyle name="Percent 4 49 3 2" xfId="46804"/>
    <cellStyle name="Percent 4 49 4" xfId="46805"/>
    <cellStyle name="Percent 4 49 5" xfId="46806"/>
    <cellStyle name="Percent 4 49 6" xfId="46807"/>
    <cellStyle name="Percent 4 49 7" xfId="46808"/>
    <cellStyle name="Percent 4 5" xfId="46809"/>
    <cellStyle name="Percent 4 5 10" xfId="46810"/>
    <cellStyle name="Percent 4 5 11" xfId="46811"/>
    <cellStyle name="Percent 4 5 12" xfId="46812"/>
    <cellStyle name="Percent 4 5 13" xfId="46813"/>
    <cellStyle name="Percent 4 5 13 2" xfId="46814"/>
    <cellStyle name="Percent 4 5 14" xfId="46815"/>
    <cellStyle name="Percent 4 5 2" xfId="46816"/>
    <cellStyle name="Percent 4 5 2 2" xfId="46817"/>
    <cellStyle name="Percent 4 5 2 3" xfId="46818"/>
    <cellStyle name="Percent 4 5 2 3 2" xfId="46819"/>
    <cellStyle name="Percent 4 5 2 3 2 2" xfId="46820"/>
    <cellStyle name="Percent 4 5 2 3 3" xfId="46821"/>
    <cellStyle name="Percent 4 5 2 4" xfId="46822"/>
    <cellStyle name="Percent 4 5 2 4 2" xfId="46823"/>
    <cellStyle name="Percent 4 5 2 5" xfId="46824"/>
    <cellStyle name="Percent 4 5 2 6" xfId="46825"/>
    <cellStyle name="Percent 4 5 2 7" xfId="46826"/>
    <cellStyle name="Percent 4 5 2 8" xfId="46827"/>
    <cellStyle name="Percent 4 5 3" xfId="46828"/>
    <cellStyle name="Percent 4 5 4" xfId="46829"/>
    <cellStyle name="Percent 4 5 5" xfId="46830"/>
    <cellStyle name="Percent 4 5 6" xfId="46831"/>
    <cellStyle name="Percent 4 5 7" xfId="46832"/>
    <cellStyle name="Percent 4 5 8" xfId="46833"/>
    <cellStyle name="Percent 4 5 9" xfId="46834"/>
    <cellStyle name="Percent 4 50" xfId="46835"/>
    <cellStyle name="Percent 4 50 2" xfId="46836"/>
    <cellStyle name="Percent 4 50 2 2" xfId="46837"/>
    <cellStyle name="Percent 4 50 2 2 2" xfId="46838"/>
    <cellStyle name="Percent 4 50 2 3" xfId="46839"/>
    <cellStyle name="Percent 4 50 3" xfId="46840"/>
    <cellStyle name="Percent 4 50 3 2" xfId="46841"/>
    <cellStyle name="Percent 4 50 4" xfId="46842"/>
    <cellStyle name="Percent 4 50 5" xfId="46843"/>
    <cellStyle name="Percent 4 50 6" xfId="46844"/>
    <cellStyle name="Percent 4 50 7" xfId="46845"/>
    <cellStyle name="Percent 4 51" xfId="46846"/>
    <cellStyle name="Percent 4 51 2" xfId="46847"/>
    <cellStyle name="Percent 4 51 2 2" xfId="46848"/>
    <cellStyle name="Percent 4 51 2 2 2" xfId="46849"/>
    <cellStyle name="Percent 4 51 2 3" xfId="46850"/>
    <cellStyle name="Percent 4 51 3" xfId="46851"/>
    <cellStyle name="Percent 4 51 3 2" xfId="46852"/>
    <cellStyle name="Percent 4 51 4" xfId="46853"/>
    <cellStyle name="Percent 4 51 5" xfId="46854"/>
    <cellStyle name="Percent 4 51 6" xfId="46855"/>
    <cellStyle name="Percent 4 51 7" xfId="46856"/>
    <cellStyle name="Percent 4 52" xfId="46857"/>
    <cellStyle name="Percent 4 52 2" xfId="46858"/>
    <cellStyle name="Percent 4 52 2 2" xfId="46859"/>
    <cellStyle name="Percent 4 52 2 2 2" xfId="46860"/>
    <cellStyle name="Percent 4 52 2 3" xfId="46861"/>
    <cellStyle name="Percent 4 52 3" xfId="46862"/>
    <cellStyle name="Percent 4 52 3 2" xfId="46863"/>
    <cellStyle name="Percent 4 52 4" xfId="46864"/>
    <cellStyle name="Percent 4 52 5" xfId="46865"/>
    <cellStyle name="Percent 4 52 6" xfId="46866"/>
    <cellStyle name="Percent 4 52 7" xfId="46867"/>
    <cellStyle name="Percent 4 53" xfId="46868"/>
    <cellStyle name="Percent 4 53 2" xfId="46869"/>
    <cellStyle name="Percent 4 53 2 2" xfId="46870"/>
    <cellStyle name="Percent 4 53 2 2 2" xfId="46871"/>
    <cellStyle name="Percent 4 53 2 3" xfId="46872"/>
    <cellStyle name="Percent 4 53 3" xfId="46873"/>
    <cellStyle name="Percent 4 53 3 2" xfId="46874"/>
    <cellStyle name="Percent 4 53 4" xfId="46875"/>
    <cellStyle name="Percent 4 53 5" xfId="46876"/>
    <cellStyle name="Percent 4 53 6" xfId="46877"/>
    <cellStyle name="Percent 4 53 7" xfId="46878"/>
    <cellStyle name="Percent 4 54" xfId="46879"/>
    <cellStyle name="Percent 4 54 2" xfId="46880"/>
    <cellStyle name="Percent 4 54 2 2" xfId="46881"/>
    <cellStyle name="Percent 4 54 2 2 2" xfId="46882"/>
    <cellStyle name="Percent 4 54 2 3" xfId="46883"/>
    <cellStyle name="Percent 4 54 3" xfId="46884"/>
    <cellStyle name="Percent 4 54 3 2" xfId="46885"/>
    <cellStyle name="Percent 4 54 4" xfId="46886"/>
    <cellStyle name="Percent 4 54 5" xfId="46887"/>
    <cellStyle name="Percent 4 54 6" xfId="46888"/>
    <cellStyle name="Percent 4 54 7" xfId="46889"/>
    <cellStyle name="Percent 4 55" xfId="46890"/>
    <cellStyle name="Percent 4 55 2" xfId="46891"/>
    <cellStyle name="Percent 4 55 2 2" xfId="46892"/>
    <cellStyle name="Percent 4 55 2 2 2" xfId="46893"/>
    <cellStyle name="Percent 4 55 2 3" xfId="46894"/>
    <cellStyle name="Percent 4 55 3" xfId="46895"/>
    <cellStyle name="Percent 4 55 3 2" xfId="46896"/>
    <cellStyle name="Percent 4 55 4" xfId="46897"/>
    <cellStyle name="Percent 4 55 5" xfId="46898"/>
    <cellStyle name="Percent 4 55 6" xfId="46899"/>
    <cellStyle name="Percent 4 55 7" xfId="46900"/>
    <cellStyle name="Percent 4 56" xfId="46901"/>
    <cellStyle name="Percent 4 56 2" xfId="46902"/>
    <cellStyle name="Percent 4 56 2 2" xfId="46903"/>
    <cellStyle name="Percent 4 56 2 2 2" xfId="46904"/>
    <cellStyle name="Percent 4 56 2 3" xfId="46905"/>
    <cellStyle name="Percent 4 56 3" xfId="46906"/>
    <cellStyle name="Percent 4 56 3 2" xfId="46907"/>
    <cellStyle name="Percent 4 56 4" xfId="46908"/>
    <cellStyle name="Percent 4 56 5" xfId="46909"/>
    <cellStyle name="Percent 4 56 6" xfId="46910"/>
    <cellStyle name="Percent 4 56 7" xfId="46911"/>
    <cellStyle name="Percent 4 57" xfId="46912"/>
    <cellStyle name="Percent 4 57 2" xfId="46913"/>
    <cellStyle name="Percent 4 57 2 2" xfId="46914"/>
    <cellStyle name="Percent 4 57 2 2 2" xfId="46915"/>
    <cellStyle name="Percent 4 57 2 3" xfId="46916"/>
    <cellStyle name="Percent 4 57 3" xfId="46917"/>
    <cellStyle name="Percent 4 57 3 2" xfId="46918"/>
    <cellStyle name="Percent 4 57 4" xfId="46919"/>
    <cellStyle name="Percent 4 57 5" xfId="46920"/>
    <cellStyle name="Percent 4 57 6" xfId="46921"/>
    <cellStyle name="Percent 4 57 7" xfId="46922"/>
    <cellStyle name="Percent 4 58" xfId="46923"/>
    <cellStyle name="Percent 4 58 2" xfId="46924"/>
    <cellStyle name="Percent 4 58 2 2" xfId="46925"/>
    <cellStyle name="Percent 4 58 2 2 2" xfId="46926"/>
    <cellStyle name="Percent 4 58 2 3" xfId="46927"/>
    <cellStyle name="Percent 4 58 3" xfId="46928"/>
    <cellStyle name="Percent 4 58 3 2" xfId="46929"/>
    <cellStyle name="Percent 4 58 4" xfId="46930"/>
    <cellStyle name="Percent 4 58 5" xfId="46931"/>
    <cellStyle name="Percent 4 58 6" xfId="46932"/>
    <cellStyle name="Percent 4 58 7" xfId="46933"/>
    <cellStyle name="Percent 4 59" xfId="46934"/>
    <cellStyle name="Percent 4 59 2" xfId="46935"/>
    <cellStyle name="Percent 4 59 2 2" xfId="46936"/>
    <cellStyle name="Percent 4 59 2 2 2" xfId="46937"/>
    <cellStyle name="Percent 4 59 2 3" xfId="46938"/>
    <cellStyle name="Percent 4 59 3" xfId="46939"/>
    <cellStyle name="Percent 4 59 3 2" xfId="46940"/>
    <cellStyle name="Percent 4 59 4" xfId="46941"/>
    <cellStyle name="Percent 4 59 5" xfId="46942"/>
    <cellStyle name="Percent 4 59 6" xfId="46943"/>
    <cellStyle name="Percent 4 59 7" xfId="46944"/>
    <cellStyle name="Percent 4 6" xfId="46945"/>
    <cellStyle name="Percent 4 6 10" xfId="46946"/>
    <cellStyle name="Percent 4 6 11" xfId="46947"/>
    <cellStyle name="Percent 4 6 12" xfId="46948"/>
    <cellStyle name="Percent 4 6 13" xfId="46949"/>
    <cellStyle name="Percent 4 6 13 2" xfId="46950"/>
    <cellStyle name="Percent 4 6 14" xfId="46951"/>
    <cellStyle name="Percent 4 6 2" xfId="46952"/>
    <cellStyle name="Percent 4 6 2 2" xfId="46953"/>
    <cellStyle name="Percent 4 6 2 3" xfId="46954"/>
    <cellStyle name="Percent 4 6 2 3 2" xfId="46955"/>
    <cellStyle name="Percent 4 6 2 3 2 2" xfId="46956"/>
    <cellStyle name="Percent 4 6 2 3 3" xfId="46957"/>
    <cellStyle name="Percent 4 6 2 4" xfId="46958"/>
    <cellStyle name="Percent 4 6 2 4 2" xfId="46959"/>
    <cellStyle name="Percent 4 6 2 5" xfId="46960"/>
    <cellStyle name="Percent 4 6 2 6" xfId="46961"/>
    <cellStyle name="Percent 4 6 2 7" xfId="46962"/>
    <cellStyle name="Percent 4 6 2 8" xfId="46963"/>
    <cellStyle name="Percent 4 6 3" xfId="46964"/>
    <cellStyle name="Percent 4 6 4" xfId="46965"/>
    <cellStyle name="Percent 4 6 5" xfId="46966"/>
    <cellStyle name="Percent 4 6 6" xfId="46967"/>
    <cellStyle name="Percent 4 6 7" xfId="46968"/>
    <cellStyle name="Percent 4 6 8" xfId="46969"/>
    <cellStyle name="Percent 4 6 9" xfId="46970"/>
    <cellStyle name="Percent 4 60" xfId="46971"/>
    <cellStyle name="Percent 4 60 2" xfId="46972"/>
    <cellStyle name="Percent 4 60 2 2" xfId="46973"/>
    <cellStyle name="Percent 4 60 2 2 2" xfId="46974"/>
    <cellStyle name="Percent 4 60 2 3" xfId="46975"/>
    <cellStyle name="Percent 4 60 3" xfId="46976"/>
    <cellStyle name="Percent 4 60 3 2" xfId="46977"/>
    <cellStyle name="Percent 4 60 4" xfId="46978"/>
    <cellStyle name="Percent 4 60 5" xfId="46979"/>
    <cellStyle name="Percent 4 60 6" xfId="46980"/>
    <cellStyle name="Percent 4 60 7" xfId="46981"/>
    <cellStyle name="Percent 4 61" xfId="46982"/>
    <cellStyle name="Percent 4 61 2" xfId="46983"/>
    <cellStyle name="Percent 4 61 2 2" xfId="46984"/>
    <cellStyle name="Percent 4 61 2 2 2" xfId="46985"/>
    <cellStyle name="Percent 4 61 2 3" xfId="46986"/>
    <cellStyle name="Percent 4 61 3" xfId="46987"/>
    <cellStyle name="Percent 4 61 3 2" xfId="46988"/>
    <cellStyle name="Percent 4 61 4" xfId="46989"/>
    <cellStyle name="Percent 4 61 5" xfId="46990"/>
    <cellStyle name="Percent 4 61 6" xfId="46991"/>
    <cellStyle name="Percent 4 61 7" xfId="46992"/>
    <cellStyle name="Percent 4 62" xfId="46993"/>
    <cellStyle name="Percent 4 62 2" xfId="46994"/>
    <cellStyle name="Percent 4 62 2 2" xfId="46995"/>
    <cellStyle name="Percent 4 62 2 2 2" xfId="46996"/>
    <cellStyle name="Percent 4 62 2 3" xfId="46997"/>
    <cellStyle name="Percent 4 62 3" xfId="46998"/>
    <cellStyle name="Percent 4 62 3 2" xfId="46999"/>
    <cellStyle name="Percent 4 62 4" xfId="47000"/>
    <cellStyle name="Percent 4 62 5" xfId="47001"/>
    <cellStyle name="Percent 4 62 6" xfId="47002"/>
    <cellStyle name="Percent 4 62 7" xfId="47003"/>
    <cellStyle name="Percent 4 63" xfId="47004"/>
    <cellStyle name="Percent 4 63 2" xfId="47005"/>
    <cellStyle name="Percent 4 63 2 2" xfId="47006"/>
    <cellStyle name="Percent 4 63 2 2 2" xfId="47007"/>
    <cellStyle name="Percent 4 63 2 3" xfId="47008"/>
    <cellStyle name="Percent 4 63 3" xfId="47009"/>
    <cellStyle name="Percent 4 63 3 2" xfId="47010"/>
    <cellStyle name="Percent 4 63 4" xfId="47011"/>
    <cellStyle name="Percent 4 63 5" xfId="47012"/>
    <cellStyle name="Percent 4 63 6" xfId="47013"/>
    <cellStyle name="Percent 4 63 7" xfId="47014"/>
    <cellStyle name="Percent 4 64" xfId="47015"/>
    <cellStyle name="Percent 4 64 2" xfId="47016"/>
    <cellStyle name="Percent 4 64 2 2" xfId="47017"/>
    <cellStyle name="Percent 4 64 2 2 2" xfId="47018"/>
    <cellStyle name="Percent 4 64 2 3" xfId="47019"/>
    <cellStyle name="Percent 4 64 3" xfId="47020"/>
    <cellStyle name="Percent 4 64 3 2" xfId="47021"/>
    <cellStyle name="Percent 4 64 4" xfId="47022"/>
    <cellStyle name="Percent 4 64 5" xfId="47023"/>
    <cellStyle name="Percent 4 64 6" xfId="47024"/>
    <cellStyle name="Percent 4 64 7" xfId="47025"/>
    <cellStyle name="Percent 4 65" xfId="47026"/>
    <cellStyle name="Percent 4 65 2" xfId="47027"/>
    <cellStyle name="Percent 4 65 2 2" xfId="47028"/>
    <cellStyle name="Percent 4 65 2 2 2" xfId="47029"/>
    <cellStyle name="Percent 4 65 2 3" xfId="47030"/>
    <cellStyle name="Percent 4 65 3" xfId="47031"/>
    <cellStyle name="Percent 4 65 3 2" xfId="47032"/>
    <cellStyle name="Percent 4 65 4" xfId="47033"/>
    <cellStyle name="Percent 4 65 5" xfId="47034"/>
    <cellStyle name="Percent 4 65 6" xfId="47035"/>
    <cellStyle name="Percent 4 65 7" xfId="47036"/>
    <cellStyle name="Percent 4 66" xfId="47037"/>
    <cellStyle name="Percent 4 66 2" xfId="47038"/>
    <cellStyle name="Percent 4 66 2 2" xfId="47039"/>
    <cellStyle name="Percent 4 66 2 2 2" xfId="47040"/>
    <cellStyle name="Percent 4 66 2 3" xfId="47041"/>
    <cellStyle name="Percent 4 66 3" xfId="47042"/>
    <cellStyle name="Percent 4 66 3 2" xfId="47043"/>
    <cellStyle name="Percent 4 66 4" xfId="47044"/>
    <cellStyle name="Percent 4 66 5" xfId="47045"/>
    <cellStyle name="Percent 4 66 6" xfId="47046"/>
    <cellStyle name="Percent 4 66 7" xfId="47047"/>
    <cellStyle name="Percent 4 67" xfId="47048"/>
    <cellStyle name="Percent 4 67 2" xfId="47049"/>
    <cellStyle name="Percent 4 67 2 2" xfId="47050"/>
    <cellStyle name="Percent 4 67 2 2 2" xfId="47051"/>
    <cellStyle name="Percent 4 67 2 3" xfId="47052"/>
    <cellStyle name="Percent 4 67 3" xfId="47053"/>
    <cellStyle name="Percent 4 67 3 2" xfId="47054"/>
    <cellStyle name="Percent 4 67 4" xfId="47055"/>
    <cellStyle name="Percent 4 67 5" xfId="47056"/>
    <cellStyle name="Percent 4 67 6" xfId="47057"/>
    <cellStyle name="Percent 4 67 7" xfId="47058"/>
    <cellStyle name="Percent 4 68" xfId="47059"/>
    <cellStyle name="Percent 4 68 2" xfId="47060"/>
    <cellStyle name="Percent 4 68 2 2" xfId="47061"/>
    <cellStyle name="Percent 4 68 2 2 2" xfId="47062"/>
    <cellStyle name="Percent 4 68 2 3" xfId="47063"/>
    <cellStyle name="Percent 4 68 3" xfId="47064"/>
    <cellStyle name="Percent 4 68 3 2" xfId="47065"/>
    <cellStyle name="Percent 4 68 4" xfId="47066"/>
    <cellStyle name="Percent 4 68 5" xfId="47067"/>
    <cellStyle name="Percent 4 68 6" xfId="47068"/>
    <cellStyle name="Percent 4 68 7" xfId="47069"/>
    <cellStyle name="Percent 4 69" xfId="47070"/>
    <cellStyle name="Percent 4 69 2" xfId="47071"/>
    <cellStyle name="Percent 4 69 2 2" xfId="47072"/>
    <cellStyle name="Percent 4 69 2 2 2" xfId="47073"/>
    <cellStyle name="Percent 4 69 2 3" xfId="47074"/>
    <cellStyle name="Percent 4 69 3" xfId="47075"/>
    <cellStyle name="Percent 4 69 3 2" xfId="47076"/>
    <cellStyle name="Percent 4 69 4" xfId="47077"/>
    <cellStyle name="Percent 4 69 5" xfId="47078"/>
    <cellStyle name="Percent 4 69 6" xfId="47079"/>
    <cellStyle name="Percent 4 69 7" xfId="47080"/>
    <cellStyle name="Percent 4 7" xfId="47081"/>
    <cellStyle name="Percent 4 7 10" xfId="47082"/>
    <cellStyle name="Percent 4 7 10 2" xfId="47083"/>
    <cellStyle name="Percent 4 7 10 2 2" xfId="47084"/>
    <cellStyle name="Percent 4 7 10 2 2 2" xfId="47085"/>
    <cellStyle name="Percent 4 7 10 2 3" xfId="47086"/>
    <cellStyle name="Percent 4 7 10 3" xfId="47087"/>
    <cellStyle name="Percent 4 7 10 3 2" xfId="47088"/>
    <cellStyle name="Percent 4 7 10 4" xfId="47089"/>
    <cellStyle name="Percent 4 7 10 5" xfId="47090"/>
    <cellStyle name="Percent 4 7 10 6" xfId="47091"/>
    <cellStyle name="Percent 4 7 10 7" xfId="47092"/>
    <cellStyle name="Percent 4 7 11" xfId="47093"/>
    <cellStyle name="Percent 4 7 11 2" xfId="47094"/>
    <cellStyle name="Percent 4 7 11 2 2" xfId="47095"/>
    <cellStyle name="Percent 4 7 11 2 2 2" xfId="47096"/>
    <cellStyle name="Percent 4 7 11 2 3" xfId="47097"/>
    <cellStyle name="Percent 4 7 11 3" xfId="47098"/>
    <cellStyle name="Percent 4 7 11 3 2" xfId="47099"/>
    <cellStyle name="Percent 4 7 11 4" xfId="47100"/>
    <cellStyle name="Percent 4 7 11 5" xfId="47101"/>
    <cellStyle name="Percent 4 7 11 6" xfId="47102"/>
    <cellStyle name="Percent 4 7 11 7" xfId="47103"/>
    <cellStyle name="Percent 4 7 12" xfId="47104"/>
    <cellStyle name="Percent 4 7 12 2" xfId="47105"/>
    <cellStyle name="Percent 4 7 12 2 2" xfId="47106"/>
    <cellStyle name="Percent 4 7 12 2 2 2" xfId="47107"/>
    <cellStyle name="Percent 4 7 12 2 3" xfId="47108"/>
    <cellStyle name="Percent 4 7 12 3" xfId="47109"/>
    <cellStyle name="Percent 4 7 12 3 2" xfId="47110"/>
    <cellStyle name="Percent 4 7 12 4" xfId="47111"/>
    <cellStyle name="Percent 4 7 12 5" xfId="47112"/>
    <cellStyle name="Percent 4 7 12 6" xfId="47113"/>
    <cellStyle name="Percent 4 7 12 7" xfId="47114"/>
    <cellStyle name="Percent 4 7 13" xfId="47115"/>
    <cellStyle name="Percent 4 7 13 2" xfId="47116"/>
    <cellStyle name="Percent 4 7 13 2 2" xfId="47117"/>
    <cellStyle name="Percent 4 7 13 3" xfId="47118"/>
    <cellStyle name="Percent 4 7 14" xfId="47119"/>
    <cellStyle name="Percent 4 7 14 2" xfId="47120"/>
    <cellStyle name="Percent 4 7 15" xfId="47121"/>
    <cellStyle name="Percent 4 7 16" xfId="47122"/>
    <cellStyle name="Percent 4 7 17" xfId="47123"/>
    <cellStyle name="Percent 4 7 18" xfId="47124"/>
    <cellStyle name="Percent 4 7 2" xfId="47125"/>
    <cellStyle name="Percent 4 7 2 2" xfId="47126"/>
    <cellStyle name="Percent 4 7 2 2 2" xfId="47127"/>
    <cellStyle name="Percent 4 7 2 2 2 2" xfId="47128"/>
    <cellStyle name="Percent 4 7 2 2 3" xfId="47129"/>
    <cellStyle name="Percent 4 7 2 3" xfId="47130"/>
    <cellStyle name="Percent 4 7 2 3 2" xfId="47131"/>
    <cellStyle name="Percent 4 7 2 4" xfId="47132"/>
    <cellStyle name="Percent 4 7 2 5" xfId="47133"/>
    <cellStyle name="Percent 4 7 2 6" xfId="47134"/>
    <cellStyle name="Percent 4 7 2 7" xfId="47135"/>
    <cellStyle name="Percent 4 7 3" xfId="47136"/>
    <cellStyle name="Percent 4 7 3 2" xfId="47137"/>
    <cellStyle name="Percent 4 7 3 2 2" xfId="47138"/>
    <cellStyle name="Percent 4 7 3 2 2 2" xfId="47139"/>
    <cellStyle name="Percent 4 7 3 2 3" xfId="47140"/>
    <cellStyle name="Percent 4 7 3 3" xfId="47141"/>
    <cellStyle name="Percent 4 7 3 3 2" xfId="47142"/>
    <cellStyle name="Percent 4 7 3 4" xfId="47143"/>
    <cellStyle name="Percent 4 7 3 5" xfId="47144"/>
    <cellStyle name="Percent 4 7 3 6" xfId="47145"/>
    <cellStyle name="Percent 4 7 3 7" xfId="47146"/>
    <cellStyle name="Percent 4 7 4" xfId="47147"/>
    <cellStyle name="Percent 4 7 4 2" xfId="47148"/>
    <cellStyle name="Percent 4 7 4 2 2" xfId="47149"/>
    <cellStyle name="Percent 4 7 4 2 2 2" xfId="47150"/>
    <cellStyle name="Percent 4 7 4 2 3" xfId="47151"/>
    <cellStyle name="Percent 4 7 4 3" xfId="47152"/>
    <cellStyle name="Percent 4 7 4 3 2" xfId="47153"/>
    <cellStyle name="Percent 4 7 4 4" xfId="47154"/>
    <cellStyle name="Percent 4 7 4 5" xfId="47155"/>
    <cellStyle name="Percent 4 7 4 6" xfId="47156"/>
    <cellStyle name="Percent 4 7 4 7" xfId="47157"/>
    <cellStyle name="Percent 4 7 5" xfId="47158"/>
    <cellStyle name="Percent 4 7 5 2" xfId="47159"/>
    <cellStyle name="Percent 4 7 5 2 2" xfId="47160"/>
    <cellStyle name="Percent 4 7 5 2 2 2" xfId="47161"/>
    <cellStyle name="Percent 4 7 5 2 3" xfId="47162"/>
    <cellStyle name="Percent 4 7 5 3" xfId="47163"/>
    <cellStyle name="Percent 4 7 5 3 2" xfId="47164"/>
    <cellStyle name="Percent 4 7 5 4" xfId="47165"/>
    <cellStyle name="Percent 4 7 5 5" xfId="47166"/>
    <cellStyle name="Percent 4 7 5 6" xfId="47167"/>
    <cellStyle name="Percent 4 7 5 7" xfId="47168"/>
    <cellStyle name="Percent 4 7 6" xfId="47169"/>
    <cellStyle name="Percent 4 7 6 2" xfId="47170"/>
    <cellStyle name="Percent 4 7 6 2 2" xfId="47171"/>
    <cellStyle name="Percent 4 7 6 2 2 2" xfId="47172"/>
    <cellStyle name="Percent 4 7 6 2 3" xfId="47173"/>
    <cellStyle name="Percent 4 7 6 3" xfId="47174"/>
    <cellStyle name="Percent 4 7 6 3 2" xfId="47175"/>
    <cellStyle name="Percent 4 7 6 4" xfId="47176"/>
    <cellStyle name="Percent 4 7 6 5" xfId="47177"/>
    <cellStyle name="Percent 4 7 6 6" xfId="47178"/>
    <cellStyle name="Percent 4 7 6 7" xfId="47179"/>
    <cellStyle name="Percent 4 7 7" xfId="47180"/>
    <cellStyle name="Percent 4 7 7 2" xfId="47181"/>
    <cellStyle name="Percent 4 7 7 2 2" xfId="47182"/>
    <cellStyle name="Percent 4 7 7 2 2 2" xfId="47183"/>
    <cellStyle name="Percent 4 7 7 2 3" xfId="47184"/>
    <cellStyle name="Percent 4 7 7 3" xfId="47185"/>
    <cellStyle name="Percent 4 7 7 3 2" xfId="47186"/>
    <cellStyle name="Percent 4 7 7 4" xfId="47187"/>
    <cellStyle name="Percent 4 7 7 5" xfId="47188"/>
    <cellStyle name="Percent 4 7 7 6" xfId="47189"/>
    <cellStyle name="Percent 4 7 7 7" xfId="47190"/>
    <cellStyle name="Percent 4 7 8" xfId="47191"/>
    <cellStyle name="Percent 4 7 8 2" xfId="47192"/>
    <cellStyle name="Percent 4 7 8 2 2" xfId="47193"/>
    <cellStyle name="Percent 4 7 8 2 2 2" xfId="47194"/>
    <cellStyle name="Percent 4 7 8 2 3" xfId="47195"/>
    <cellStyle name="Percent 4 7 8 3" xfId="47196"/>
    <cellStyle name="Percent 4 7 8 3 2" xfId="47197"/>
    <cellStyle name="Percent 4 7 8 4" xfId="47198"/>
    <cellStyle name="Percent 4 7 8 5" xfId="47199"/>
    <cellStyle name="Percent 4 7 8 6" xfId="47200"/>
    <cellStyle name="Percent 4 7 8 7" xfId="47201"/>
    <cellStyle name="Percent 4 7 9" xfId="47202"/>
    <cellStyle name="Percent 4 7 9 2" xfId="47203"/>
    <cellStyle name="Percent 4 7 9 2 2" xfId="47204"/>
    <cellStyle name="Percent 4 7 9 2 2 2" xfId="47205"/>
    <cellStyle name="Percent 4 7 9 2 3" xfId="47206"/>
    <cellStyle name="Percent 4 7 9 3" xfId="47207"/>
    <cellStyle name="Percent 4 7 9 3 2" xfId="47208"/>
    <cellStyle name="Percent 4 7 9 4" xfId="47209"/>
    <cellStyle name="Percent 4 7 9 5" xfId="47210"/>
    <cellStyle name="Percent 4 7 9 6" xfId="47211"/>
    <cellStyle name="Percent 4 7 9 7" xfId="47212"/>
    <cellStyle name="Percent 4 70" xfId="47213"/>
    <cellStyle name="Percent 4 70 2" xfId="47214"/>
    <cellStyle name="Percent 4 70 2 2" xfId="47215"/>
    <cellStyle name="Percent 4 70 2 2 2" xfId="47216"/>
    <cellStyle name="Percent 4 70 2 3" xfId="47217"/>
    <cellStyle name="Percent 4 70 3" xfId="47218"/>
    <cellStyle name="Percent 4 70 3 2" xfId="47219"/>
    <cellStyle name="Percent 4 70 4" xfId="47220"/>
    <cellStyle name="Percent 4 70 5" xfId="47221"/>
    <cellStyle name="Percent 4 70 6" xfId="47222"/>
    <cellStyle name="Percent 4 70 7" xfId="47223"/>
    <cellStyle name="Percent 4 71" xfId="47224"/>
    <cellStyle name="Percent 4 71 2" xfId="47225"/>
    <cellStyle name="Percent 4 71 2 2" xfId="47226"/>
    <cellStyle name="Percent 4 71 2 2 2" xfId="47227"/>
    <cellStyle name="Percent 4 71 2 3" xfId="47228"/>
    <cellStyle name="Percent 4 71 3" xfId="47229"/>
    <cellStyle name="Percent 4 71 3 2" xfId="47230"/>
    <cellStyle name="Percent 4 71 4" xfId="47231"/>
    <cellStyle name="Percent 4 71 5" xfId="47232"/>
    <cellStyle name="Percent 4 71 6" xfId="47233"/>
    <cellStyle name="Percent 4 71 7" xfId="47234"/>
    <cellStyle name="Percent 4 72" xfId="47235"/>
    <cellStyle name="Percent 4 72 2" xfId="47236"/>
    <cellStyle name="Percent 4 72 2 2" xfId="47237"/>
    <cellStyle name="Percent 4 72 2 2 2" xfId="47238"/>
    <cellStyle name="Percent 4 72 2 3" xfId="47239"/>
    <cellStyle name="Percent 4 72 3" xfId="47240"/>
    <cellStyle name="Percent 4 72 3 2" xfId="47241"/>
    <cellStyle name="Percent 4 72 4" xfId="47242"/>
    <cellStyle name="Percent 4 72 5" xfId="47243"/>
    <cellStyle name="Percent 4 72 6" xfId="47244"/>
    <cellStyle name="Percent 4 72 7" xfId="47245"/>
    <cellStyle name="Percent 4 73" xfId="47246"/>
    <cellStyle name="Percent 4 73 2" xfId="47247"/>
    <cellStyle name="Percent 4 73 2 2" xfId="47248"/>
    <cellStyle name="Percent 4 73 2 2 2" xfId="47249"/>
    <cellStyle name="Percent 4 73 2 3" xfId="47250"/>
    <cellStyle name="Percent 4 73 3" xfId="47251"/>
    <cellStyle name="Percent 4 73 3 2" xfId="47252"/>
    <cellStyle name="Percent 4 73 4" xfId="47253"/>
    <cellStyle name="Percent 4 73 5" xfId="47254"/>
    <cellStyle name="Percent 4 73 6" xfId="47255"/>
    <cellStyle name="Percent 4 73 7" xfId="47256"/>
    <cellStyle name="Percent 4 74" xfId="47257"/>
    <cellStyle name="Percent 4 74 2" xfId="47258"/>
    <cellStyle name="Percent 4 74 2 2" xfId="47259"/>
    <cellStyle name="Percent 4 74 2 2 2" xfId="47260"/>
    <cellStyle name="Percent 4 74 2 3" xfId="47261"/>
    <cellStyle name="Percent 4 74 3" xfId="47262"/>
    <cellStyle name="Percent 4 74 3 2" xfId="47263"/>
    <cellStyle name="Percent 4 74 4" xfId="47264"/>
    <cellStyle name="Percent 4 74 5" xfId="47265"/>
    <cellStyle name="Percent 4 74 6" xfId="47266"/>
    <cellStyle name="Percent 4 74 7" xfId="47267"/>
    <cellStyle name="Percent 4 75" xfId="47268"/>
    <cellStyle name="Percent 4 75 2" xfId="47269"/>
    <cellStyle name="Percent 4 75 2 2" xfId="47270"/>
    <cellStyle name="Percent 4 75 2 2 2" xfId="47271"/>
    <cellStyle name="Percent 4 75 2 3" xfId="47272"/>
    <cellStyle name="Percent 4 75 3" xfId="47273"/>
    <cellStyle name="Percent 4 75 3 2" xfId="47274"/>
    <cellStyle name="Percent 4 75 4" xfId="47275"/>
    <cellStyle name="Percent 4 75 5" xfId="47276"/>
    <cellStyle name="Percent 4 75 6" xfId="47277"/>
    <cellStyle name="Percent 4 75 7" xfId="47278"/>
    <cellStyle name="Percent 4 76" xfId="47279"/>
    <cellStyle name="Percent 4 76 2" xfId="47280"/>
    <cellStyle name="Percent 4 76 2 2" xfId="47281"/>
    <cellStyle name="Percent 4 76 2 2 2" xfId="47282"/>
    <cellStyle name="Percent 4 76 2 3" xfId="47283"/>
    <cellStyle name="Percent 4 76 3" xfId="47284"/>
    <cellStyle name="Percent 4 76 3 2" xfId="47285"/>
    <cellStyle name="Percent 4 76 4" xfId="47286"/>
    <cellStyle name="Percent 4 76 5" xfId="47287"/>
    <cellStyle name="Percent 4 76 6" xfId="47288"/>
    <cellStyle name="Percent 4 76 7" xfId="47289"/>
    <cellStyle name="Percent 4 77" xfId="47290"/>
    <cellStyle name="Percent 4 77 2" xfId="47291"/>
    <cellStyle name="Percent 4 77 2 2" xfId="47292"/>
    <cellStyle name="Percent 4 77 2 2 2" xfId="47293"/>
    <cellStyle name="Percent 4 77 2 3" xfId="47294"/>
    <cellStyle name="Percent 4 77 3" xfId="47295"/>
    <cellStyle name="Percent 4 77 3 2" xfId="47296"/>
    <cellStyle name="Percent 4 77 4" xfId="47297"/>
    <cellStyle name="Percent 4 77 5" xfId="47298"/>
    <cellStyle name="Percent 4 77 6" xfId="47299"/>
    <cellStyle name="Percent 4 77 7" xfId="47300"/>
    <cellStyle name="Percent 4 78" xfId="47301"/>
    <cellStyle name="Percent 4 78 2" xfId="47302"/>
    <cellStyle name="Percent 4 78 2 2" xfId="47303"/>
    <cellStyle name="Percent 4 78 2 2 2" xfId="47304"/>
    <cellStyle name="Percent 4 78 2 3" xfId="47305"/>
    <cellStyle name="Percent 4 78 3" xfId="47306"/>
    <cellStyle name="Percent 4 78 3 2" xfId="47307"/>
    <cellStyle name="Percent 4 78 4" xfId="47308"/>
    <cellStyle name="Percent 4 78 5" xfId="47309"/>
    <cellStyle name="Percent 4 78 6" xfId="47310"/>
    <cellStyle name="Percent 4 78 7" xfId="47311"/>
    <cellStyle name="Percent 4 79" xfId="47312"/>
    <cellStyle name="Percent 4 79 2" xfId="47313"/>
    <cellStyle name="Percent 4 79 2 2" xfId="47314"/>
    <cellStyle name="Percent 4 79 2 2 2" xfId="47315"/>
    <cellStyle name="Percent 4 79 2 3" xfId="47316"/>
    <cellStyle name="Percent 4 79 3" xfId="47317"/>
    <cellStyle name="Percent 4 79 3 2" xfId="47318"/>
    <cellStyle name="Percent 4 79 4" xfId="47319"/>
    <cellStyle name="Percent 4 79 5" xfId="47320"/>
    <cellStyle name="Percent 4 79 6" xfId="47321"/>
    <cellStyle name="Percent 4 79 7" xfId="47322"/>
    <cellStyle name="Percent 4 8" xfId="47323"/>
    <cellStyle name="Percent 4 8 10" xfId="47324"/>
    <cellStyle name="Percent 4 8 11" xfId="47325"/>
    <cellStyle name="Percent 4 8 12" xfId="47326"/>
    <cellStyle name="Percent 4 8 13" xfId="47327"/>
    <cellStyle name="Percent 4 8 2" xfId="47328"/>
    <cellStyle name="Percent 4 8 2 2" xfId="47329"/>
    <cellStyle name="Percent 4 8 2 2 2" xfId="47330"/>
    <cellStyle name="Percent 4 8 2 2 3" xfId="47331"/>
    <cellStyle name="Percent 4 8 2 3" xfId="47332"/>
    <cellStyle name="Percent 4 8 2 3 2" xfId="47333"/>
    <cellStyle name="Percent 4 8 2 3 2 2" xfId="47334"/>
    <cellStyle name="Percent 4 8 2 3 3" xfId="47335"/>
    <cellStyle name="Percent 4 8 2 4" xfId="47336"/>
    <cellStyle name="Percent 4 8 2 4 2" xfId="47337"/>
    <cellStyle name="Percent 4 8 2 5" xfId="47338"/>
    <cellStyle name="Percent 4 8 2 6" xfId="47339"/>
    <cellStyle name="Percent 4 8 2 7" xfId="47340"/>
    <cellStyle name="Percent 4 8 2 8" xfId="47341"/>
    <cellStyle name="Percent 4 8 3" xfId="47342"/>
    <cellStyle name="Percent 4 8 4" xfId="47343"/>
    <cellStyle name="Percent 4 8 5" xfId="47344"/>
    <cellStyle name="Percent 4 8 6" xfId="47345"/>
    <cellStyle name="Percent 4 8 7" xfId="47346"/>
    <cellStyle name="Percent 4 8 8" xfId="47347"/>
    <cellStyle name="Percent 4 8 9" xfId="47348"/>
    <cellStyle name="Percent 4 80" xfId="47349"/>
    <cellStyle name="Percent 4 80 2" xfId="47350"/>
    <cellStyle name="Percent 4 80 2 2" xfId="47351"/>
    <cellStyle name="Percent 4 80 2 2 2" xfId="47352"/>
    <cellStyle name="Percent 4 80 2 3" xfId="47353"/>
    <cellStyle name="Percent 4 80 3" xfId="47354"/>
    <cellStyle name="Percent 4 80 3 2" xfId="47355"/>
    <cellStyle name="Percent 4 80 4" xfId="47356"/>
    <cellStyle name="Percent 4 80 5" xfId="47357"/>
    <cellStyle name="Percent 4 80 6" xfId="47358"/>
    <cellStyle name="Percent 4 80 7" xfId="47359"/>
    <cellStyle name="Percent 4 81" xfId="47360"/>
    <cellStyle name="Percent 4 81 2" xfId="47361"/>
    <cellStyle name="Percent 4 81 2 2" xfId="47362"/>
    <cellStyle name="Percent 4 81 2 2 2" xfId="47363"/>
    <cellStyle name="Percent 4 81 2 3" xfId="47364"/>
    <cellStyle name="Percent 4 81 3" xfId="47365"/>
    <cellStyle name="Percent 4 81 3 2" xfId="47366"/>
    <cellStyle name="Percent 4 81 4" xfId="47367"/>
    <cellStyle name="Percent 4 81 5" xfId="47368"/>
    <cellStyle name="Percent 4 81 6" xfId="47369"/>
    <cellStyle name="Percent 4 81 7" xfId="47370"/>
    <cellStyle name="Percent 4 82" xfId="47371"/>
    <cellStyle name="Percent 4 82 2" xfId="47372"/>
    <cellStyle name="Percent 4 82 2 2" xfId="47373"/>
    <cellStyle name="Percent 4 82 2 2 2" xfId="47374"/>
    <cellStyle name="Percent 4 82 2 3" xfId="47375"/>
    <cellStyle name="Percent 4 82 3" xfId="47376"/>
    <cellStyle name="Percent 4 82 3 2" xfId="47377"/>
    <cellStyle name="Percent 4 82 4" xfId="47378"/>
    <cellStyle name="Percent 4 82 5" xfId="47379"/>
    <cellStyle name="Percent 4 82 6" xfId="47380"/>
    <cellStyle name="Percent 4 82 7" xfId="47381"/>
    <cellStyle name="Percent 4 83" xfId="47382"/>
    <cellStyle name="Percent 4 83 2" xfId="47383"/>
    <cellStyle name="Percent 4 83 2 2" xfId="47384"/>
    <cellStyle name="Percent 4 83 2 2 2" xfId="47385"/>
    <cellStyle name="Percent 4 83 2 3" xfId="47386"/>
    <cellStyle name="Percent 4 83 3" xfId="47387"/>
    <cellStyle name="Percent 4 83 3 2" xfId="47388"/>
    <cellStyle name="Percent 4 83 4" xfId="47389"/>
    <cellStyle name="Percent 4 83 5" xfId="47390"/>
    <cellStyle name="Percent 4 83 6" xfId="47391"/>
    <cellStyle name="Percent 4 83 7" xfId="47392"/>
    <cellStyle name="Percent 4 84" xfId="47393"/>
    <cellStyle name="Percent 4 84 2" xfId="47394"/>
    <cellStyle name="Percent 4 84 2 2" xfId="47395"/>
    <cellStyle name="Percent 4 84 2 2 2" xfId="47396"/>
    <cellStyle name="Percent 4 84 2 3" xfId="47397"/>
    <cellStyle name="Percent 4 84 3" xfId="47398"/>
    <cellStyle name="Percent 4 84 3 2" xfId="47399"/>
    <cellStyle name="Percent 4 84 4" xfId="47400"/>
    <cellStyle name="Percent 4 84 5" xfId="47401"/>
    <cellStyle name="Percent 4 84 6" xfId="47402"/>
    <cellStyle name="Percent 4 84 7" xfId="47403"/>
    <cellStyle name="Percent 4 85" xfId="47404"/>
    <cellStyle name="Percent 4 85 2" xfId="47405"/>
    <cellStyle name="Percent 4 85 2 2" xfId="47406"/>
    <cellStyle name="Percent 4 85 2 2 2" xfId="47407"/>
    <cellStyle name="Percent 4 85 2 3" xfId="47408"/>
    <cellStyle name="Percent 4 85 3" xfId="47409"/>
    <cellStyle name="Percent 4 85 3 2" xfId="47410"/>
    <cellStyle name="Percent 4 85 4" xfId="47411"/>
    <cellStyle name="Percent 4 85 5" xfId="47412"/>
    <cellStyle name="Percent 4 85 6" xfId="47413"/>
    <cellStyle name="Percent 4 85 7" xfId="47414"/>
    <cellStyle name="Percent 4 86" xfId="47415"/>
    <cellStyle name="Percent 4 86 2" xfId="47416"/>
    <cellStyle name="Percent 4 86 2 2" xfId="47417"/>
    <cellStyle name="Percent 4 86 2 2 2" xfId="47418"/>
    <cellStyle name="Percent 4 86 2 3" xfId="47419"/>
    <cellStyle name="Percent 4 86 3" xfId="47420"/>
    <cellStyle name="Percent 4 86 3 2" xfId="47421"/>
    <cellStyle name="Percent 4 86 4" xfId="47422"/>
    <cellStyle name="Percent 4 86 5" xfId="47423"/>
    <cellStyle name="Percent 4 86 6" xfId="47424"/>
    <cellStyle name="Percent 4 86 7" xfId="47425"/>
    <cellStyle name="Percent 4 87" xfId="47426"/>
    <cellStyle name="Percent 4 87 2" xfId="47427"/>
    <cellStyle name="Percent 4 88" xfId="47428"/>
    <cellStyle name="Percent 4 88 2" xfId="47429"/>
    <cellStyle name="Percent 4 89" xfId="47430"/>
    <cellStyle name="Percent 4 89 2" xfId="47431"/>
    <cellStyle name="Percent 4 9" xfId="47432"/>
    <cellStyle name="Percent 4 9 10" xfId="47433"/>
    <cellStyle name="Percent 4 9 10 2" xfId="47434"/>
    <cellStyle name="Percent 4 9 10 2 2" xfId="47435"/>
    <cellStyle name="Percent 4 9 10 2 2 2" xfId="47436"/>
    <cellStyle name="Percent 4 9 10 2 3" xfId="47437"/>
    <cellStyle name="Percent 4 9 10 3" xfId="47438"/>
    <cellStyle name="Percent 4 9 10 3 2" xfId="47439"/>
    <cellStyle name="Percent 4 9 10 4" xfId="47440"/>
    <cellStyle name="Percent 4 9 10 5" xfId="47441"/>
    <cellStyle name="Percent 4 9 10 6" xfId="47442"/>
    <cellStyle name="Percent 4 9 10 7" xfId="47443"/>
    <cellStyle name="Percent 4 9 11" xfId="47444"/>
    <cellStyle name="Percent 4 9 11 2" xfId="47445"/>
    <cellStyle name="Percent 4 9 11 2 2" xfId="47446"/>
    <cellStyle name="Percent 4 9 11 2 2 2" xfId="47447"/>
    <cellStyle name="Percent 4 9 11 2 3" xfId="47448"/>
    <cellStyle name="Percent 4 9 11 3" xfId="47449"/>
    <cellStyle name="Percent 4 9 11 3 2" xfId="47450"/>
    <cellStyle name="Percent 4 9 11 4" xfId="47451"/>
    <cellStyle name="Percent 4 9 11 5" xfId="47452"/>
    <cellStyle name="Percent 4 9 11 6" xfId="47453"/>
    <cellStyle name="Percent 4 9 11 7" xfId="47454"/>
    <cellStyle name="Percent 4 9 12" xfId="47455"/>
    <cellStyle name="Percent 4 9 12 2" xfId="47456"/>
    <cellStyle name="Percent 4 9 12 2 2" xfId="47457"/>
    <cellStyle name="Percent 4 9 12 2 2 2" xfId="47458"/>
    <cellStyle name="Percent 4 9 12 2 3" xfId="47459"/>
    <cellStyle name="Percent 4 9 12 3" xfId="47460"/>
    <cellStyle name="Percent 4 9 12 3 2" xfId="47461"/>
    <cellStyle name="Percent 4 9 12 4" xfId="47462"/>
    <cellStyle name="Percent 4 9 12 5" xfId="47463"/>
    <cellStyle name="Percent 4 9 12 6" xfId="47464"/>
    <cellStyle name="Percent 4 9 12 7" xfId="47465"/>
    <cellStyle name="Percent 4 9 13" xfId="47466"/>
    <cellStyle name="Percent 4 9 13 2" xfId="47467"/>
    <cellStyle name="Percent 4 9 13 2 2" xfId="47468"/>
    <cellStyle name="Percent 4 9 13 3" xfId="47469"/>
    <cellStyle name="Percent 4 9 14" xfId="47470"/>
    <cellStyle name="Percent 4 9 14 2" xfId="47471"/>
    <cellStyle name="Percent 4 9 15" xfId="47472"/>
    <cellStyle name="Percent 4 9 16" xfId="47473"/>
    <cellStyle name="Percent 4 9 17" xfId="47474"/>
    <cellStyle name="Percent 4 9 18" xfId="47475"/>
    <cellStyle name="Percent 4 9 2" xfId="47476"/>
    <cellStyle name="Percent 4 9 2 2" xfId="47477"/>
    <cellStyle name="Percent 4 9 2 2 2" xfId="47478"/>
    <cellStyle name="Percent 4 9 2 2 2 2" xfId="47479"/>
    <cellStyle name="Percent 4 9 2 2 3" xfId="47480"/>
    <cellStyle name="Percent 4 9 2 3" xfId="47481"/>
    <cellStyle name="Percent 4 9 2 3 2" xfId="47482"/>
    <cellStyle name="Percent 4 9 2 4" xfId="47483"/>
    <cellStyle name="Percent 4 9 2 5" xfId="47484"/>
    <cellStyle name="Percent 4 9 2 6" xfId="47485"/>
    <cellStyle name="Percent 4 9 2 7" xfId="47486"/>
    <cellStyle name="Percent 4 9 3" xfId="47487"/>
    <cellStyle name="Percent 4 9 3 2" xfId="47488"/>
    <cellStyle name="Percent 4 9 3 2 2" xfId="47489"/>
    <cellStyle name="Percent 4 9 3 2 2 2" xfId="47490"/>
    <cellStyle name="Percent 4 9 3 2 3" xfId="47491"/>
    <cellStyle name="Percent 4 9 3 3" xfId="47492"/>
    <cellStyle name="Percent 4 9 3 3 2" xfId="47493"/>
    <cellStyle name="Percent 4 9 3 4" xfId="47494"/>
    <cellStyle name="Percent 4 9 3 5" xfId="47495"/>
    <cellStyle name="Percent 4 9 3 6" xfId="47496"/>
    <cellStyle name="Percent 4 9 3 7" xfId="47497"/>
    <cellStyle name="Percent 4 9 4" xfId="47498"/>
    <cellStyle name="Percent 4 9 4 2" xfId="47499"/>
    <cellStyle name="Percent 4 9 4 2 2" xfId="47500"/>
    <cellStyle name="Percent 4 9 4 2 2 2" xfId="47501"/>
    <cellStyle name="Percent 4 9 4 2 3" xfId="47502"/>
    <cellStyle name="Percent 4 9 4 3" xfId="47503"/>
    <cellStyle name="Percent 4 9 4 3 2" xfId="47504"/>
    <cellStyle name="Percent 4 9 4 4" xfId="47505"/>
    <cellStyle name="Percent 4 9 4 5" xfId="47506"/>
    <cellStyle name="Percent 4 9 4 6" xfId="47507"/>
    <cellStyle name="Percent 4 9 4 7" xfId="47508"/>
    <cellStyle name="Percent 4 9 5" xfId="47509"/>
    <cellStyle name="Percent 4 9 5 2" xfId="47510"/>
    <cellStyle name="Percent 4 9 5 2 2" xfId="47511"/>
    <cellStyle name="Percent 4 9 5 2 2 2" xfId="47512"/>
    <cellStyle name="Percent 4 9 5 2 3" xfId="47513"/>
    <cellStyle name="Percent 4 9 5 3" xfId="47514"/>
    <cellStyle name="Percent 4 9 5 3 2" xfId="47515"/>
    <cellStyle name="Percent 4 9 5 4" xfId="47516"/>
    <cellStyle name="Percent 4 9 5 5" xfId="47517"/>
    <cellStyle name="Percent 4 9 5 6" xfId="47518"/>
    <cellStyle name="Percent 4 9 5 7" xfId="47519"/>
    <cellStyle name="Percent 4 9 6" xfId="47520"/>
    <cellStyle name="Percent 4 9 6 2" xfId="47521"/>
    <cellStyle name="Percent 4 9 6 2 2" xfId="47522"/>
    <cellStyle name="Percent 4 9 6 2 2 2" xfId="47523"/>
    <cellStyle name="Percent 4 9 6 2 3" xfId="47524"/>
    <cellStyle name="Percent 4 9 6 3" xfId="47525"/>
    <cellStyle name="Percent 4 9 6 3 2" xfId="47526"/>
    <cellStyle name="Percent 4 9 6 4" xfId="47527"/>
    <cellStyle name="Percent 4 9 6 5" xfId="47528"/>
    <cellStyle name="Percent 4 9 6 6" xfId="47529"/>
    <cellStyle name="Percent 4 9 6 7" xfId="47530"/>
    <cellStyle name="Percent 4 9 7" xfId="47531"/>
    <cellStyle name="Percent 4 9 7 2" xfId="47532"/>
    <cellStyle name="Percent 4 9 7 2 2" xfId="47533"/>
    <cellStyle name="Percent 4 9 7 2 2 2" xfId="47534"/>
    <cellStyle name="Percent 4 9 7 2 3" xfId="47535"/>
    <cellStyle name="Percent 4 9 7 3" xfId="47536"/>
    <cellStyle name="Percent 4 9 7 3 2" xfId="47537"/>
    <cellStyle name="Percent 4 9 7 4" xfId="47538"/>
    <cellStyle name="Percent 4 9 7 5" xfId="47539"/>
    <cellStyle name="Percent 4 9 7 6" xfId="47540"/>
    <cellStyle name="Percent 4 9 7 7" xfId="47541"/>
    <cellStyle name="Percent 4 9 8" xfId="47542"/>
    <cellStyle name="Percent 4 9 8 2" xfId="47543"/>
    <cellStyle name="Percent 4 9 8 2 2" xfId="47544"/>
    <cellStyle name="Percent 4 9 8 2 2 2" xfId="47545"/>
    <cellStyle name="Percent 4 9 8 2 3" xfId="47546"/>
    <cellStyle name="Percent 4 9 8 3" xfId="47547"/>
    <cellStyle name="Percent 4 9 8 3 2" xfId="47548"/>
    <cellStyle name="Percent 4 9 8 4" xfId="47549"/>
    <cellStyle name="Percent 4 9 8 5" xfId="47550"/>
    <cellStyle name="Percent 4 9 8 6" xfId="47551"/>
    <cellStyle name="Percent 4 9 8 7" xfId="47552"/>
    <cellStyle name="Percent 4 9 9" xfId="47553"/>
    <cellStyle name="Percent 4 9 9 2" xfId="47554"/>
    <cellStyle name="Percent 4 9 9 2 2" xfId="47555"/>
    <cellStyle name="Percent 4 9 9 2 2 2" xfId="47556"/>
    <cellStyle name="Percent 4 9 9 2 3" xfId="47557"/>
    <cellStyle name="Percent 4 9 9 3" xfId="47558"/>
    <cellStyle name="Percent 4 9 9 3 2" xfId="47559"/>
    <cellStyle name="Percent 4 9 9 4" xfId="47560"/>
    <cellStyle name="Percent 4 9 9 5" xfId="47561"/>
    <cellStyle name="Percent 4 9 9 6" xfId="47562"/>
    <cellStyle name="Percent 4 9 9 7" xfId="47563"/>
    <cellStyle name="Percent 4 90" xfId="47564"/>
    <cellStyle name="Percent 4 90 2" xfId="47565"/>
    <cellStyle name="Percent 4 91" xfId="47566"/>
    <cellStyle name="Percent 4 91 2" xfId="47567"/>
    <cellStyle name="Percent 4 92" xfId="47568"/>
    <cellStyle name="Percent 4 92 2" xfId="47569"/>
    <cellStyle name="Percent 4 93" xfId="47570"/>
    <cellStyle name="Percent 4 93 2" xfId="47571"/>
    <cellStyle name="Percent 4 94" xfId="47572"/>
    <cellStyle name="Percent 4 94 2" xfId="47573"/>
    <cellStyle name="Percent 4 95" xfId="47574"/>
    <cellStyle name="Percent 4 95 2" xfId="47575"/>
    <cellStyle name="Percent 4 96" xfId="47576"/>
    <cellStyle name="Percent 4 96 2" xfId="47577"/>
    <cellStyle name="Percent 4 97" xfId="47578"/>
    <cellStyle name="Percent 4 97 2" xfId="47579"/>
    <cellStyle name="Percent 4 98" xfId="47580"/>
    <cellStyle name="Percent 4 98 2" xfId="47581"/>
    <cellStyle name="Percent 4 98 2 2" xfId="47582"/>
    <cellStyle name="Percent 4 98 2 2 2" xfId="47583"/>
    <cellStyle name="Percent 4 98 2 3" xfId="47584"/>
    <cellStyle name="Percent 4 98 3" xfId="47585"/>
    <cellStyle name="Percent 4 98 3 2" xfId="47586"/>
    <cellStyle name="Percent 4 98 4" xfId="47587"/>
    <cellStyle name="Percent 4 98 5" xfId="47588"/>
    <cellStyle name="Percent 4 98 6" xfId="47589"/>
    <cellStyle name="Percent 4 98 7" xfId="47590"/>
    <cellStyle name="Percent 4 99" xfId="47591"/>
    <cellStyle name="Percent 4 99 2" xfId="47592"/>
    <cellStyle name="Percent 4 99 2 2" xfId="47593"/>
    <cellStyle name="Percent 4 99 2 2 2" xfId="47594"/>
    <cellStyle name="Percent 4 99 2 3" xfId="47595"/>
    <cellStyle name="Percent 4 99 3" xfId="47596"/>
    <cellStyle name="Percent 4 99 3 2" xfId="47597"/>
    <cellStyle name="Percent 4 99 4" xfId="47598"/>
    <cellStyle name="Percent 4 99 5" xfId="47599"/>
    <cellStyle name="Percent 4 99 6" xfId="47600"/>
    <cellStyle name="Percent 4 99 7" xfId="47601"/>
    <cellStyle name="Percent 40" xfId="47602"/>
    <cellStyle name="Percent 40 2" xfId="47603"/>
    <cellStyle name="Percent 40 2 2" xfId="47604"/>
    <cellStyle name="Percent 40 2 2 2" xfId="47605"/>
    <cellStyle name="Percent 40 2 3" xfId="47606"/>
    <cellStyle name="Percent 40 3" xfId="47607"/>
    <cellStyle name="Percent 40 3 2" xfId="47608"/>
    <cellStyle name="Percent 40 4" xfId="47609"/>
    <cellStyle name="Percent 40 5" xfId="47610"/>
    <cellStyle name="Percent 41" xfId="47611"/>
    <cellStyle name="Percent 42" xfId="47612"/>
    <cellStyle name="Percent 43" xfId="47613"/>
    <cellStyle name="Percent 43 2" xfId="47614"/>
    <cellStyle name="Percent 43 2 2" xfId="47615"/>
    <cellStyle name="Percent 43 2 2 2" xfId="47616"/>
    <cellStyle name="Percent 43 2 3" xfId="47617"/>
    <cellStyle name="Percent 43 3" xfId="47618"/>
    <cellStyle name="Percent 43 3 2" xfId="47619"/>
    <cellStyle name="Percent 43 4" xfId="47620"/>
    <cellStyle name="Percent 43 5" xfId="47621"/>
    <cellStyle name="Percent 44" xfId="47622"/>
    <cellStyle name="Percent 44 2" xfId="47623"/>
    <cellStyle name="Percent 44 2 2" xfId="47624"/>
    <cellStyle name="Percent 44 2 2 2" xfId="47625"/>
    <cellStyle name="Percent 44 2 3" xfId="47626"/>
    <cellStyle name="Percent 44 3" xfId="47627"/>
    <cellStyle name="Percent 44 3 2" xfId="47628"/>
    <cellStyle name="Percent 44 4" xfId="47629"/>
    <cellStyle name="Percent 44 5" xfId="47630"/>
    <cellStyle name="Percent 44 6" xfId="47631"/>
    <cellStyle name="Percent 44 7" xfId="47632"/>
    <cellStyle name="Percent 45" xfId="47633"/>
    <cellStyle name="Percent 45 2" xfId="47634"/>
    <cellStyle name="Percent 46" xfId="47635"/>
    <cellStyle name="Percent 46 2" xfId="47636"/>
    <cellStyle name="Percent 47" xfId="47637"/>
    <cellStyle name="Percent 47 2" xfId="47638"/>
    <cellStyle name="Percent 47 2 2" xfId="47639"/>
    <cellStyle name="Percent 47 2 2 2" xfId="47640"/>
    <cellStyle name="Percent 47 2 3" xfId="47641"/>
    <cellStyle name="Percent 47 3" xfId="47642"/>
    <cellStyle name="Percent 47 3 2" xfId="47643"/>
    <cellStyle name="Percent 47 4" xfId="47644"/>
    <cellStyle name="Percent 47 5" xfId="47645"/>
    <cellStyle name="Percent 47 6" xfId="47646"/>
    <cellStyle name="Percent 47 7" xfId="47647"/>
    <cellStyle name="Percent 48" xfId="47648"/>
    <cellStyle name="Percent 48 2" xfId="47649"/>
    <cellStyle name="Percent 48 2 2" xfId="47650"/>
    <cellStyle name="Percent 48 2 2 2" xfId="47651"/>
    <cellStyle name="Percent 48 2 3" xfId="47652"/>
    <cellStyle name="Percent 48 3" xfId="47653"/>
    <cellStyle name="Percent 48 3 2" xfId="47654"/>
    <cellStyle name="Percent 48 4" xfId="47655"/>
    <cellStyle name="Percent 48 5" xfId="47656"/>
    <cellStyle name="Percent 48 6" xfId="47657"/>
    <cellStyle name="Percent 48 7" xfId="47658"/>
    <cellStyle name="Percent 49" xfId="47659"/>
    <cellStyle name="Percent 49 2" xfId="47660"/>
    <cellStyle name="Percent 49 2 2" xfId="47661"/>
    <cellStyle name="Percent 49 2 2 2" xfId="47662"/>
    <cellStyle name="Percent 49 2 3" xfId="47663"/>
    <cellStyle name="Percent 49 3" xfId="47664"/>
    <cellStyle name="Percent 49 3 2" xfId="47665"/>
    <cellStyle name="Percent 49 4" xfId="47666"/>
    <cellStyle name="Percent 49 5" xfId="47667"/>
    <cellStyle name="Percent 49 6" xfId="47668"/>
    <cellStyle name="Percent 49 7" xfId="47669"/>
    <cellStyle name="Percent 5" xfId="47670"/>
    <cellStyle name="Percent 5 10" xfId="47671"/>
    <cellStyle name="Percent 5 10 10" xfId="47672"/>
    <cellStyle name="Percent 5 10 11" xfId="47673"/>
    <cellStyle name="Percent 5 10 12" xfId="47674"/>
    <cellStyle name="Percent 5 10 2" xfId="47675"/>
    <cellStyle name="Percent 5 10 2 2" xfId="47676"/>
    <cellStyle name="Percent 5 10 2 3" xfId="47677"/>
    <cellStyle name="Percent 5 10 2 3 2" xfId="47678"/>
    <cellStyle name="Percent 5 10 2 3 2 2" xfId="47679"/>
    <cellStyle name="Percent 5 10 2 3 3" xfId="47680"/>
    <cellStyle name="Percent 5 10 2 4" xfId="47681"/>
    <cellStyle name="Percent 5 10 2 4 2" xfId="47682"/>
    <cellStyle name="Percent 5 10 2 5" xfId="47683"/>
    <cellStyle name="Percent 5 10 2 6" xfId="47684"/>
    <cellStyle name="Percent 5 10 2 7" xfId="47685"/>
    <cellStyle name="Percent 5 10 2 8" xfId="47686"/>
    <cellStyle name="Percent 5 10 3" xfId="47687"/>
    <cellStyle name="Percent 5 10 4" xfId="47688"/>
    <cellStyle name="Percent 5 10 5" xfId="47689"/>
    <cellStyle name="Percent 5 10 6" xfId="47690"/>
    <cellStyle name="Percent 5 10 7" xfId="47691"/>
    <cellStyle name="Percent 5 10 8" xfId="47692"/>
    <cellStyle name="Percent 5 10 9" xfId="47693"/>
    <cellStyle name="Percent 5 100" xfId="47694"/>
    <cellStyle name="Percent 5 101" xfId="47695"/>
    <cellStyle name="Percent 5 101 2" xfId="47696"/>
    <cellStyle name="Percent 5 101 2 2" xfId="47697"/>
    <cellStyle name="Percent 5 101 2 2 2" xfId="47698"/>
    <cellStyle name="Percent 5 101 2 3" xfId="47699"/>
    <cellStyle name="Percent 5 101 3" xfId="47700"/>
    <cellStyle name="Percent 5 101 3 2" xfId="47701"/>
    <cellStyle name="Percent 5 101 4" xfId="47702"/>
    <cellStyle name="Percent 5 101 5" xfId="47703"/>
    <cellStyle name="Percent 5 101 6" xfId="47704"/>
    <cellStyle name="Percent 5 101 7" xfId="47705"/>
    <cellStyle name="Percent 5 102" xfId="47706"/>
    <cellStyle name="Percent 5 102 2" xfId="47707"/>
    <cellStyle name="Percent 5 102 2 2" xfId="47708"/>
    <cellStyle name="Percent 5 102 2 2 2" xfId="47709"/>
    <cellStyle name="Percent 5 102 2 3" xfId="47710"/>
    <cellStyle name="Percent 5 102 3" xfId="47711"/>
    <cellStyle name="Percent 5 102 3 2" xfId="47712"/>
    <cellStyle name="Percent 5 102 4" xfId="47713"/>
    <cellStyle name="Percent 5 102 5" xfId="47714"/>
    <cellStyle name="Percent 5 102 6" xfId="47715"/>
    <cellStyle name="Percent 5 102 7" xfId="47716"/>
    <cellStyle name="Percent 5 103" xfId="47717"/>
    <cellStyle name="Percent 5 103 2" xfId="47718"/>
    <cellStyle name="Percent 5 103 2 2" xfId="47719"/>
    <cellStyle name="Percent 5 103 2 2 2" xfId="47720"/>
    <cellStyle name="Percent 5 103 2 3" xfId="47721"/>
    <cellStyle name="Percent 5 103 3" xfId="47722"/>
    <cellStyle name="Percent 5 103 3 2" xfId="47723"/>
    <cellStyle name="Percent 5 103 4" xfId="47724"/>
    <cellStyle name="Percent 5 103 5" xfId="47725"/>
    <cellStyle name="Percent 5 103 6" xfId="47726"/>
    <cellStyle name="Percent 5 103 7" xfId="47727"/>
    <cellStyle name="Percent 5 104" xfId="47728"/>
    <cellStyle name="Percent 5 104 2" xfId="47729"/>
    <cellStyle name="Percent 5 104 2 2" xfId="47730"/>
    <cellStyle name="Percent 5 104 2 2 2" xfId="47731"/>
    <cellStyle name="Percent 5 104 2 3" xfId="47732"/>
    <cellStyle name="Percent 5 104 3" xfId="47733"/>
    <cellStyle name="Percent 5 104 3 2" xfId="47734"/>
    <cellStyle name="Percent 5 104 4" xfId="47735"/>
    <cellStyle name="Percent 5 104 5" xfId="47736"/>
    <cellStyle name="Percent 5 104 6" xfId="47737"/>
    <cellStyle name="Percent 5 104 7" xfId="47738"/>
    <cellStyle name="Percent 5 105" xfId="47739"/>
    <cellStyle name="Percent 5 105 2" xfId="47740"/>
    <cellStyle name="Percent 5 105 2 2" xfId="47741"/>
    <cellStyle name="Percent 5 105 2 2 2" xfId="47742"/>
    <cellStyle name="Percent 5 105 2 3" xfId="47743"/>
    <cellStyle name="Percent 5 105 3" xfId="47744"/>
    <cellStyle name="Percent 5 105 3 2" xfId="47745"/>
    <cellStyle name="Percent 5 105 4" xfId="47746"/>
    <cellStyle name="Percent 5 105 5" xfId="47747"/>
    <cellStyle name="Percent 5 105 6" xfId="47748"/>
    <cellStyle name="Percent 5 105 7" xfId="47749"/>
    <cellStyle name="Percent 5 106" xfId="47750"/>
    <cellStyle name="Percent 5 106 2" xfId="47751"/>
    <cellStyle name="Percent 5 106 2 2" xfId="47752"/>
    <cellStyle name="Percent 5 106 2 2 2" xfId="47753"/>
    <cellStyle name="Percent 5 106 2 3" xfId="47754"/>
    <cellStyle name="Percent 5 106 3" xfId="47755"/>
    <cellStyle name="Percent 5 106 3 2" xfId="47756"/>
    <cellStyle name="Percent 5 106 4" xfId="47757"/>
    <cellStyle name="Percent 5 106 5" xfId="47758"/>
    <cellStyle name="Percent 5 106 6" xfId="47759"/>
    <cellStyle name="Percent 5 106 7" xfId="47760"/>
    <cellStyle name="Percent 5 107" xfId="47761"/>
    <cellStyle name="Percent 5 107 2" xfId="47762"/>
    <cellStyle name="Percent 5 107 2 2" xfId="47763"/>
    <cellStyle name="Percent 5 107 2 2 2" xfId="47764"/>
    <cellStyle name="Percent 5 107 2 3" xfId="47765"/>
    <cellStyle name="Percent 5 107 3" xfId="47766"/>
    <cellStyle name="Percent 5 107 3 2" xfId="47767"/>
    <cellStyle name="Percent 5 107 4" xfId="47768"/>
    <cellStyle name="Percent 5 107 5" xfId="47769"/>
    <cellStyle name="Percent 5 107 6" xfId="47770"/>
    <cellStyle name="Percent 5 107 7" xfId="47771"/>
    <cellStyle name="Percent 5 108" xfId="47772"/>
    <cellStyle name="Percent 5 108 2" xfId="47773"/>
    <cellStyle name="Percent 5 108 2 2" xfId="47774"/>
    <cellStyle name="Percent 5 108 2 2 2" xfId="47775"/>
    <cellStyle name="Percent 5 108 2 3" xfId="47776"/>
    <cellStyle name="Percent 5 108 3" xfId="47777"/>
    <cellStyle name="Percent 5 108 3 2" xfId="47778"/>
    <cellStyle name="Percent 5 108 4" xfId="47779"/>
    <cellStyle name="Percent 5 108 5" xfId="47780"/>
    <cellStyle name="Percent 5 108 6" xfId="47781"/>
    <cellStyle name="Percent 5 108 7" xfId="47782"/>
    <cellStyle name="Percent 5 109" xfId="47783"/>
    <cellStyle name="Percent 5 109 2" xfId="47784"/>
    <cellStyle name="Percent 5 109 2 2" xfId="47785"/>
    <cellStyle name="Percent 5 109 2 2 2" xfId="47786"/>
    <cellStyle name="Percent 5 109 2 3" xfId="47787"/>
    <cellStyle name="Percent 5 109 3" xfId="47788"/>
    <cellStyle name="Percent 5 109 3 2" xfId="47789"/>
    <cellStyle name="Percent 5 109 4" xfId="47790"/>
    <cellStyle name="Percent 5 109 5" xfId="47791"/>
    <cellStyle name="Percent 5 109 6" xfId="47792"/>
    <cellStyle name="Percent 5 109 7" xfId="47793"/>
    <cellStyle name="Percent 5 11" xfId="47794"/>
    <cellStyle name="Percent 5 11 10" xfId="47795"/>
    <cellStyle name="Percent 5 11 10 2" xfId="47796"/>
    <cellStyle name="Percent 5 11 10 2 2" xfId="47797"/>
    <cellStyle name="Percent 5 11 10 2 2 2" xfId="47798"/>
    <cellStyle name="Percent 5 11 10 2 3" xfId="47799"/>
    <cellStyle name="Percent 5 11 10 3" xfId="47800"/>
    <cellStyle name="Percent 5 11 10 3 2" xfId="47801"/>
    <cellStyle name="Percent 5 11 10 4" xfId="47802"/>
    <cellStyle name="Percent 5 11 10 5" xfId="47803"/>
    <cellStyle name="Percent 5 11 10 6" xfId="47804"/>
    <cellStyle name="Percent 5 11 10 7" xfId="47805"/>
    <cellStyle name="Percent 5 11 11" xfId="47806"/>
    <cellStyle name="Percent 5 11 11 2" xfId="47807"/>
    <cellStyle name="Percent 5 11 11 2 2" xfId="47808"/>
    <cellStyle name="Percent 5 11 11 2 2 2" xfId="47809"/>
    <cellStyle name="Percent 5 11 11 2 3" xfId="47810"/>
    <cellStyle name="Percent 5 11 11 3" xfId="47811"/>
    <cellStyle name="Percent 5 11 11 3 2" xfId="47812"/>
    <cellStyle name="Percent 5 11 11 4" xfId="47813"/>
    <cellStyle name="Percent 5 11 11 5" xfId="47814"/>
    <cellStyle name="Percent 5 11 11 6" xfId="47815"/>
    <cellStyle name="Percent 5 11 11 7" xfId="47816"/>
    <cellStyle name="Percent 5 11 12" xfId="47817"/>
    <cellStyle name="Percent 5 11 12 2" xfId="47818"/>
    <cellStyle name="Percent 5 11 12 2 2" xfId="47819"/>
    <cellStyle name="Percent 5 11 12 2 2 2" xfId="47820"/>
    <cellStyle name="Percent 5 11 12 2 3" xfId="47821"/>
    <cellStyle name="Percent 5 11 12 3" xfId="47822"/>
    <cellStyle name="Percent 5 11 12 3 2" xfId="47823"/>
    <cellStyle name="Percent 5 11 12 4" xfId="47824"/>
    <cellStyle name="Percent 5 11 12 5" xfId="47825"/>
    <cellStyle name="Percent 5 11 12 6" xfId="47826"/>
    <cellStyle name="Percent 5 11 12 7" xfId="47827"/>
    <cellStyle name="Percent 5 11 13" xfId="47828"/>
    <cellStyle name="Percent 5 11 13 2" xfId="47829"/>
    <cellStyle name="Percent 5 11 13 2 2" xfId="47830"/>
    <cellStyle name="Percent 5 11 13 3" xfId="47831"/>
    <cellStyle name="Percent 5 11 14" xfId="47832"/>
    <cellStyle name="Percent 5 11 14 2" xfId="47833"/>
    <cellStyle name="Percent 5 11 15" xfId="47834"/>
    <cellStyle name="Percent 5 11 16" xfId="47835"/>
    <cellStyle name="Percent 5 11 17" xfId="47836"/>
    <cellStyle name="Percent 5 11 18" xfId="47837"/>
    <cellStyle name="Percent 5 11 2" xfId="47838"/>
    <cellStyle name="Percent 5 11 2 2" xfId="47839"/>
    <cellStyle name="Percent 5 11 2 2 2" xfId="47840"/>
    <cellStyle name="Percent 5 11 2 2 2 2" xfId="47841"/>
    <cellStyle name="Percent 5 11 2 2 3" xfId="47842"/>
    <cellStyle name="Percent 5 11 2 3" xfId="47843"/>
    <cellStyle name="Percent 5 11 2 3 2" xfId="47844"/>
    <cellStyle name="Percent 5 11 2 4" xfId="47845"/>
    <cellStyle name="Percent 5 11 2 5" xfId="47846"/>
    <cellStyle name="Percent 5 11 2 6" xfId="47847"/>
    <cellStyle name="Percent 5 11 2 7" xfId="47848"/>
    <cellStyle name="Percent 5 11 3" xfId="47849"/>
    <cellStyle name="Percent 5 11 3 2" xfId="47850"/>
    <cellStyle name="Percent 5 11 3 2 2" xfId="47851"/>
    <cellStyle name="Percent 5 11 3 2 2 2" xfId="47852"/>
    <cellStyle name="Percent 5 11 3 2 3" xfId="47853"/>
    <cellStyle name="Percent 5 11 3 3" xfId="47854"/>
    <cellStyle name="Percent 5 11 3 3 2" xfId="47855"/>
    <cellStyle name="Percent 5 11 3 4" xfId="47856"/>
    <cellStyle name="Percent 5 11 3 5" xfId="47857"/>
    <cellStyle name="Percent 5 11 3 6" xfId="47858"/>
    <cellStyle name="Percent 5 11 3 7" xfId="47859"/>
    <cellStyle name="Percent 5 11 4" xfId="47860"/>
    <cellStyle name="Percent 5 11 4 2" xfId="47861"/>
    <cellStyle name="Percent 5 11 4 2 2" xfId="47862"/>
    <cellStyle name="Percent 5 11 4 2 2 2" xfId="47863"/>
    <cellStyle name="Percent 5 11 4 2 3" xfId="47864"/>
    <cellStyle name="Percent 5 11 4 3" xfId="47865"/>
    <cellStyle name="Percent 5 11 4 3 2" xfId="47866"/>
    <cellStyle name="Percent 5 11 4 4" xfId="47867"/>
    <cellStyle name="Percent 5 11 4 5" xfId="47868"/>
    <cellStyle name="Percent 5 11 4 6" xfId="47869"/>
    <cellStyle name="Percent 5 11 4 7" xfId="47870"/>
    <cellStyle name="Percent 5 11 5" xfId="47871"/>
    <cellStyle name="Percent 5 11 5 2" xfId="47872"/>
    <cellStyle name="Percent 5 11 5 2 2" xfId="47873"/>
    <cellStyle name="Percent 5 11 5 2 2 2" xfId="47874"/>
    <cellStyle name="Percent 5 11 5 2 3" xfId="47875"/>
    <cellStyle name="Percent 5 11 5 3" xfId="47876"/>
    <cellStyle name="Percent 5 11 5 3 2" xfId="47877"/>
    <cellStyle name="Percent 5 11 5 4" xfId="47878"/>
    <cellStyle name="Percent 5 11 5 5" xfId="47879"/>
    <cellStyle name="Percent 5 11 5 6" xfId="47880"/>
    <cellStyle name="Percent 5 11 5 7" xfId="47881"/>
    <cellStyle name="Percent 5 11 6" xfId="47882"/>
    <cellStyle name="Percent 5 11 6 2" xfId="47883"/>
    <cellStyle name="Percent 5 11 6 2 2" xfId="47884"/>
    <cellStyle name="Percent 5 11 6 2 2 2" xfId="47885"/>
    <cellStyle name="Percent 5 11 6 2 3" xfId="47886"/>
    <cellStyle name="Percent 5 11 6 3" xfId="47887"/>
    <cellStyle name="Percent 5 11 6 3 2" xfId="47888"/>
    <cellStyle name="Percent 5 11 6 4" xfId="47889"/>
    <cellStyle name="Percent 5 11 6 5" xfId="47890"/>
    <cellStyle name="Percent 5 11 6 6" xfId="47891"/>
    <cellStyle name="Percent 5 11 6 7" xfId="47892"/>
    <cellStyle name="Percent 5 11 7" xfId="47893"/>
    <cellStyle name="Percent 5 11 7 2" xfId="47894"/>
    <cellStyle name="Percent 5 11 7 2 2" xfId="47895"/>
    <cellStyle name="Percent 5 11 7 2 2 2" xfId="47896"/>
    <cellStyle name="Percent 5 11 7 2 3" xfId="47897"/>
    <cellStyle name="Percent 5 11 7 3" xfId="47898"/>
    <cellStyle name="Percent 5 11 7 3 2" xfId="47899"/>
    <cellStyle name="Percent 5 11 7 4" xfId="47900"/>
    <cellStyle name="Percent 5 11 7 5" xfId="47901"/>
    <cellStyle name="Percent 5 11 7 6" xfId="47902"/>
    <cellStyle name="Percent 5 11 7 7" xfId="47903"/>
    <cellStyle name="Percent 5 11 8" xfId="47904"/>
    <cellStyle name="Percent 5 11 8 2" xfId="47905"/>
    <cellStyle name="Percent 5 11 8 2 2" xfId="47906"/>
    <cellStyle name="Percent 5 11 8 2 2 2" xfId="47907"/>
    <cellStyle name="Percent 5 11 8 2 3" xfId="47908"/>
    <cellStyle name="Percent 5 11 8 3" xfId="47909"/>
    <cellStyle name="Percent 5 11 8 3 2" xfId="47910"/>
    <cellStyle name="Percent 5 11 8 4" xfId="47911"/>
    <cellStyle name="Percent 5 11 8 5" xfId="47912"/>
    <cellStyle name="Percent 5 11 8 6" xfId="47913"/>
    <cellStyle name="Percent 5 11 8 7" xfId="47914"/>
    <cellStyle name="Percent 5 11 9" xfId="47915"/>
    <cellStyle name="Percent 5 11 9 2" xfId="47916"/>
    <cellStyle name="Percent 5 11 9 2 2" xfId="47917"/>
    <cellStyle name="Percent 5 11 9 2 2 2" xfId="47918"/>
    <cellStyle name="Percent 5 11 9 2 3" xfId="47919"/>
    <cellStyle name="Percent 5 11 9 3" xfId="47920"/>
    <cellStyle name="Percent 5 11 9 3 2" xfId="47921"/>
    <cellStyle name="Percent 5 11 9 4" xfId="47922"/>
    <cellStyle name="Percent 5 11 9 5" xfId="47923"/>
    <cellStyle name="Percent 5 11 9 6" xfId="47924"/>
    <cellStyle name="Percent 5 11 9 7" xfId="47925"/>
    <cellStyle name="Percent 5 110" xfId="47926"/>
    <cellStyle name="Percent 5 110 2" xfId="47927"/>
    <cellStyle name="Percent 5 110 2 2" xfId="47928"/>
    <cellStyle name="Percent 5 110 2 2 2" xfId="47929"/>
    <cellStyle name="Percent 5 110 2 3" xfId="47930"/>
    <cellStyle name="Percent 5 110 3" xfId="47931"/>
    <cellStyle name="Percent 5 110 3 2" xfId="47932"/>
    <cellStyle name="Percent 5 110 4" xfId="47933"/>
    <cellStyle name="Percent 5 110 5" xfId="47934"/>
    <cellStyle name="Percent 5 110 6" xfId="47935"/>
    <cellStyle name="Percent 5 110 7" xfId="47936"/>
    <cellStyle name="Percent 5 111" xfId="47937"/>
    <cellStyle name="Percent 5 111 2" xfId="47938"/>
    <cellStyle name="Percent 5 111 2 2" xfId="47939"/>
    <cellStyle name="Percent 5 111 2 2 2" xfId="47940"/>
    <cellStyle name="Percent 5 111 2 3" xfId="47941"/>
    <cellStyle name="Percent 5 111 3" xfId="47942"/>
    <cellStyle name="Percent 5 111 3 2" xfId="47943"/>
    <cellStyle name="Percent 5 111 4" xfId="47944"/>
    <cellStyle name="Percent 5 111 5" xfId="47945"/>
    <cellStyle name="Percent 5 111 6" xfId="47946"/>
    <cellStyle name="Percent 5 111 7" xfId="47947"/>
    <cellStyle name="Percent 5 112" xfId="47948"/>
    <cellStyle name="Percent 5 112 2" xfId="47949"/>
    <cellStyle name="Percent 5 112 2 2" xfId="47950"/>
    <cellStyle name="Percent 5 112 3" xfId="47951"/>
    <cellStyle name="Percent 5 113" xfId="47952"/>
    <cellStyle name="Percent 5 113 2" xfId="47953"/>
    <cellStyle name="Percent 5 114" xfId="47954"/>
    <cellStyle name="Percent 5 115" xfId="47955"/>
    <cellStyle name="Percent 5 12" xfId="47956"/>
    <cellStyle name="Percent 5 12 10" xfId="47957"/>
    <cellStyle name="Percent 5 12 11" xfId="47958"/>
    <cellStyle name="Percent 5 12 12" xfId="47959"/>
    <cellStyle name="Percent 5 12 2" xfId="47960"/>
    <cellStyle name="Percent 5 12 2 2" xfId="47961"/>
    <cellStyle name="Percent 5 12 2 3" xfId="47962"/>
    <cellStyle name="Percent 5 12 2 3 2" xfId="47963"/>
    <cellStyle name="Percent 5 12 2 3 2 2" xfId="47964"/>
    <cellStyle name="Percent 5 12 2 3 3" xfId="47965"/>
    <cellStyle name="Percent 5 12 2 4" xfId="47966"/>
    <cellStyle name="Percent 5 12 2 4 2" xfId="47967"/>
    <cellStyle name="Percent 5 12 2 5" xfId="47968"/>
    <cellStyle name="Percent 5 12 2 6" xfId="47969"/>
    <cellStyle name="Percent 5 12 2 7" xfId="47970"/>
    <cellStyle name="Percent 5 12 2 8" xfId="47971"/>
    <cellStyle name="Percent 5 12 3" xfId="47972"/>
    <cellStyle name="Percent 5 12 4" xfId="47973"/>
    <cellStyle name="Percent 5 12 5" xfId="47974"/>
    <cellStyle name="Percent 5 12 6" xfId="47975"/>
    <cellStyle name="Percent 5 12 7" xfId="47976"/>
    <cellStyle name="Percent 5 12 8" xfId="47977"/>
    <cellStyle name="Percent 5 12 9" xfId="47978"/>
    <cellStyle name="Percent 5 13" xfId="47979"/>
    <cellStyle name="Percent 5 13 10" xfId="47980"/>
    <cellStyle name="Percent 5 13 10 2" xfId="47981"/>
    <cellStyle name="Percent 5 13 10 2 2" xfId="47982"/>
    <cellStyle name="Percent 5 13 10 2 2 2" xfId="47983"/>
    <cellStyle name="Percent 5 13 10 2 3" xfId="47984"/>
    <cellStyle name="Percent 5 13 10 3" xfId="47985"/>
    <cellStyle name="Percent 5 13 10 3 2" xfId="47986"/>
    <cellStyle name="Percent 5 13 10 4" xfId="47987"/>
    <cellStyle name="Percent 5 13 10 5" xfId="47988"/>
    <cellStyle name="Percent 5 13 10 6" xfId="47989"/>
    <cellStyle name="Percent 5 13 10 7" xfId="47990"/>
    <cellStyle name="Percent 5 13 11" xfId="47991"/>
    <cellStyle name="Percent 5 13 11 2" xfId="47992"/>
    <cellStyle name="Percent 5 13 11 2 2" xfId="47993"/>
    <cellStyle name="Percent 5 13 11 2 2 2" xfId="47994"/>
    <cellStyle name="Percent 5 13 11 2 3" xfId="47995"/>
    <cellStyle name="Percent 5 13 11 3" xfId="47996"/>
    <cellStyle name="Percent 5 13 11 3 2" xfId="47997"/>
    <cellStyle name="Percent 5 13 11 4" xfId="47998"/>
    <cellStyle name="Percent 5 13 11 5" xfId="47999"/>
    <cellStyle name="Percent 5 13 11 6" xfId="48000"/>
    <cellStyle name="Percent 5 13 11 7" xfId="48001"/>
    <cellStyle name="Percent 5 13 12" xfId="48002"/>
    <cellStyle name="Percent 5 13 12 2" xfId="48003"/>
    <cellStyle name="Percent 5 13 12 2 2" xfId="48004"/>
    <cellStyle name="Percent 5 13 12 2 2 2" xfId="48005"/>
    <cellStyle name="Percent 5 13 12 2 3" xfId="48006"/>
    <cellStyle name="Percent 5 13 12 3" xfId="48007"/>
    <cellStyle name="Percent 5 13 12 3 2" xfId="48008"/>
    <cellStyle name="Percent 5 13 12 4" xfId="48009"/>
    <cellStyle name="Percent 5 13 12 5" xfId="48010"/>
    <cellStyle name="Percent 5 13 12 6" xfId="48011"/>
    <cellStyle name="Percent 5 13 12 7" xfId="48012"/>
    <cellStyle name="Percent 5 13 13" xfId="48013"/>
    <cellStyle name="Percent 5 13 13 2" xfId="48014"/>
    <cellStyle name="Percent 5 13 13 2 2" xfId="48015"/>
    <cellStyle name="Percent 5 13 13 3" xfId="48016"/>
    <cellStyle name="Percent 5 13 14" xfId="48017"/>
    <cellStyle name="Percent 5 13 14 2" xfId="48018"/>
    <cellStyle name="Percent 5 13 15" xfId="48019"/>
    <cellStyle name="Percent 5 13 16" xfId="48020"/>
    <cellStyle name="Percent 5 13 17" xfId="48021"/>
    <cellStyle name="Percent 5 13 18" xfId="48022"/>
    <cellStyle name="Percent 5 13 2" xfId="48023"/>
    <cellStyle name="Percent 5 13 2 2" xfId="48024"/>
    <cellStyle name="Percent 5 13 2 2 2" xfId="48025"/>
    <cellStyle name="Percent 5 13 2 2 2 2" xfId="48026"/>
    <cellStyle name="Percent 5 13 2 2 3" xfId="48027"/>
    <cellStyle name="Percent 5 13 2 3" xfId="48028"/>
    <cellStyle name="Percent 5 13 2 3 2" xfId="48029"/>
    <cellStyle name="Percent 5 13 2 4" xfId="48030"/>
    <cellStyle name="Percent 5 13 2 5" xfId="48031"/>
    <cellStyle name="Percent 5 13 2 6" xfId="48032"/>
    <cellStyle name="Percent 5 13 2 7" xfId="48033"/>
    <cellStyle name="Percent 5 13 3" xfId="48034"/>
    <cellStyle name="Percent 5 13 3 2" xfId="48035"/>
    <cellStyle name="Percent 5 13 3 2 2" xfId="48036"/>
    <cellStyle name="Percent 5 13 3 2 2 2" xfId="48037"/>
    <cellStyle name="Percent 5 13 3 2 3" xfId="48038"/>
    <cellStyle name="Percent 5 13 3 3" xfId="48039"/>
    <cellStyle name="Percent 5 13 3 3 2" xfId="48040"/>
    <cellStyle name="Percent 5 13 3 4" xfId="48041"/>
    <cellStyle name="Percent 5 13 3 5" xfId="48042"/>
    <cellStyle name="Percent 5 13 3 6" xfId="48043"/>
    <cellStyle name="Percent 5 13 3 7" xfId="48044"/>
    <cellStyle name="Percent 5 13 4" xfId="48045"/>
    <cellStyle name="Percent 5 13 4 2" xfId="48046"/>
    <cellStyle name="Percent 5 13 4 2 2" xfId="48047"/>
    <cellStyle name="Percent 5 13 4 2 2 2" xfId="48048"/>
    <cellStyle name="Percent 5 13 4 2 3" xfId="48049"/>
    <cellStyle name="Percent 5 13 4 3" xfId="48050"/>
    <cellStyle name="Percent 5 13 4 3 2" xfId="48051"/>
    <cellStyle name="Percent 5 13 4 4" xfId="48052"/>
    <cellStyle name="Percent 5 13 4 5" xfId="48053"/>
    <cellStyle name="Percent 5 13 4 6" xfId="48054"/>
    <cellStyle name="Percent 5 13 4 7" xfId="48055"/>
    <cellStyle name="Percent 5 13 5" xfId="48056"/>
    <cellStyle name="Percent 5 13 5 2" xfId="48057"/>
    <cellStyle name="Percent 5 13 5 2 2" xfId="48058"/>
    <cellStyle name="Percent 5 13 5 2 2 2" xfId="48059"/>
    <cellStyle name="Percent 5 13 5 2 3" xfId="48060"/>
    <cellStyle name="Percent 5 13 5 3" xfId="48061"/>
    <cellStyle name="Percent 5 13 5 3 2" xfId="48062"/>
    <cellStyle name="Percent 5 13 5 4" xfId="48063"/>
    <cellStyle name="Percent 5 13 5 5" xfId="48064"/>
    <cellStyle name="Percent 5 13 5 6" xfId="48065"/>
    <cellStyle name="Percent 5 13 5 7" xfId="48066"/>
    <cellStyle name="Percent 5 13 6" xfId="48067"/>
    <cellStyle name="Percent 5 13 6 2" xfId="48068"/>
    <cellStyle name="Percent 5 13 6 2 2" xfId="48069"/>
    <cellStyle name="Percent 5 13 6 2 2 2" xfId="48070"/>
    <cellStyle name="Percent 5 13 6 2 3" xfId="48071"/>
    <cellStyle name="Percent 5 13 6 3" xfId="48072"/>
    <cellStyle name="Percent 5 13 6 3 2" xfId="48073"/>
    <cellStyle name="Percent 5 13 6 4" xfId="48074"/>
    <cellStyle name="Percent 5 13 6 5" xfId="48075"/>
    <cellStyle name="Percent 5 13 6 6" xfId="48076"/>
    <cellStyle name="Percent 5 13 6 7" xfId="48077"/>
    <cellStyle name="Percent 5 13 7" xfId="48078"/>
    <cellStyle name="Percent 5 13 7 2" xfId="48079"/>
    <cellStyle name="Percent 5 13 7 2 2" xfId="48080"/>
    <cellStyle name="Percent 5 13 7 2 2 2" xfId="48081"/>
    <cellStyle name="Percent 5 13 7 2 3" xfId="48082"/>
    <cellStyle name="Percent 5 13 7 3" xfId="48083"/>
    <cellStyle name="Percent 5 13 7 3 2" xfId="48084"/>
    <cellStyle name="Percent 5 13 7 4" xfId="48085"/>
    <cellStyle name="Percent 5 13 7 5" xfId="48086"/>
    <cellStyle name="Percent 5 13 7 6" xfId="48087"/>
    <cellStyle name="Percent 5 13 7 7" xfId="48088"/>
    <cellStyle name="Percent 5 13 8" xfId="48089"/>
    <cellStyle name="Percent 5 13 8 2" xfId="48090"/>
    <cellStyle name="Percent 5 13 8 2 2" xfId="48091"/>
    <cellStyle name="Percent 5 13 8 2 2 2" xfId="48092"/>
    <cellStyle name="Percent 5 13 8 2 3" xfId="48093"/>
    <cellStyle name="Percent 5 13 8 3" xfId="48094"/>
    <cellStyle name="Percent 5 13 8 3 2" xfId="48095"/>
    <cellStyle name="Percent 5 13 8 4" xfId="48096"/>
    <cellStyle name="Percent 5 13 8 5" xfId="48097"/>
    <cellStyle name="Percent 5 13 8 6" xfId="48098"/>
    <cellStyle name="Percent 5 13 8 7" xfId="48099"/>
    <cellStyle name="Percent 5 13 9" xfId="48100"/>
    <cellStyle name="Percent 5 13 9 2" xfId="48101"/>
    <cellStyle name="Percent 5 13 9 2 2" xfId="48102"/>
    <cellStyle name="Percent 5 13 9 2 2 2" xfId="48103"/>
    <cellStyle name="Percent 5 13 9 2 3" xfId="48104"/>
    <cellStyle name="Percent 5 13 9 3" xfId="48105"/>
    <cellStyle name="Percent 5 13 9 3 2" xfId="48106"/>
    <cellStyle name="Percent 5 13 9 4" xfId="48107"/>
    <cellStyle name="Percent 5 13 9 5" xfId="48108"/>
    <cellStyle name="Percent 5 13 9 6" xfId="48109"/>
    <cellStyle name="Percent 5 13 9 7" xfId="48110"/>
    <cellStyle name="Percent 5 14" xfId="48111"/>
    <cellStyle name="Percent 5 14 10" xfId="48112"/>
    <cellStyle name="Percent 5 14 10 2" xfId="48113"/>
    <cellStyle name="Percent 5 14 10 2 2" xfId="48114"/>
    <cellStyle name="Percent 5 14 10 2 2 2" xfId="48115"/>
    <cellStyle name="Percent 5 14 10 2 3" xfId="48116"/>
    <cellStyle name="Percent 5 14 10 3" xfId="48117"/>
    <cellStyle name="Percent 5 14 10 3 2" xfId="48118"/>
    <cellStyle name="Percent 5 14 10 4" xfId="48119"/>
    <cellStyle name="Percent 5 14 10 5" xfId="48120"/>
    <cellStyle name="Percent 5 14 10 6" xfId="48121"/>
    <cellStyle name="Percent 5 14 10 7" xfId="48122"/>
    <cellStyle name="Percent 5 14 11" xfId="48123"/>
    <cellStyle name="Percent 5 14 11 2" xfId="48124"/>
    <cellStyle name="Percent 5 14 11 2 2" xfId="48125"/>
    <cellStyle name="Percent 5 14 11 2 2 2" xfId="48126"/>
    <cellStyle name="Percent 5 14 11 2 3" xfId="48127"/>
    <cellStyle name="Percent 5 14 11 3" xfId="48128"/>
    <cellStyle name="Percent 5 14 11 3 2" xfId="48129"/>
    <cellStyle name="Percent 5 14 11 4" xfId="48130"/>
    <cellStyle name="Percent 5 14 11 5" xfId="48131"/>
    <cellStyle name="Percent 5 14 11 6" xfId="48132"/>
    <cellStyle name="Percent 5 14 11 7" xfId="48133"/>
    <cellStyle name="Percent 5 14 12" xfId="48134"/>
    <cellStyle name="Percent 5 14 12 2" xfId="48135"/>
    <cellStyle name="Percent 5 14 12 2 2" xfId="48136"/>
    <cellStyle name="Percent 5 14 12 2 2 2" xfId="48137"/>
    <cellStyle name="Percent 5 14 12 2 3" xfId="48138"/>
    <cellStyle name="Percent 5 14 12 3" xfId="48139"/>
    <cellStyle name="Percent 5 14 12 3 2" xfId="48140"/>
    <cellStyle name="Percent 5 14 12 4" xfId="48141"/>
    <cellStyle name="Percent 5 14 12 5" xfId="48142"/>
    <cellStyle name="Percent 5 14 12 6" xfId="48143"/>
    <cellStyle name="Percent 5 14 12 7" xfId="48144"/>
    <cellStyle name="Percent 5 14 13" xfId="48145"/>
    <cellStyle name="Percent 5 14 13 2" xfId="48146"/>
    <cellStyle name="Percent 5 14 13 2 2" xfId="48147"/>
    <cellStyle name="Percent 5 14 13 3" xfId="48148"/>
    <cellStyle name="Percent 5 14 14" xfId="48149"/>
    <cellStyle name="Percent 5 14 14 2" xfId="48150"/>
    <cellStyle name="Percent 5 14 15" xfId="48151"/>
    <cellStyle name="Percent 5 14 16" xfId="48152"/>
    <cellStyle name="Percent 5 14 17" xfId="48153"/>
    <cellStyle name="Percent 5 14 18" xfId="48154"/>
    <cellStyle name="Percent 5 14 2" xfId="48155"/>
    <cellStyle name="Percent 5 14 2 2" xfId="48156"/>
    <cellStyle name="Percent 5 14 2 2 2" xfId="48157"/>
    <cellStyle name="Percent 5 14 2 2 2 2" xfId="48158"/>
    <cellStyle name="Percent 5 14 2 2 3" xfId="48159"/>
    <cellStyle name="Percent 5 14 2 3" xfId="48160"/>
    <cellStyle name="Percent 5 14 2 3 2" xfId="48161"/>
    <cellStyle name="Percent 5 14 2 4" xfId="48162"/>
    <cellStyle name="Percent 5 14 2 5" xfId="48163"/>
    <cellStyle name="Percent 5 14 2 6" xfId="48164"/>
    <cellStyle name="Percent 5 14 2 7" xfId="48165"/>
    <cellStyle name="Percent 5 14 3" xfId="48166"/>
    <cellStyle name="Percent 5 14 3 2" xfId="48167"/>
    <cellStyle name="Percent 5 14 3 2 2" xfId="48168"/>
    <cellStyle name="Percent 5 14 3 2 2 2" xfId="48169"/>
    <cellStyle name="Percent 5 14 3 2 3" xfId="48170"/>
    <cellStyle name="Percent 5 14 3 3" xfId="48171"/>
    <cellStyle name="Percent 5 14 3 3 2" xfId="48172"/>
    <cellStyle name="Percent 5 14 3 4" xfId="48173"/>
    <cellStyle name="Percent 5 14 3 5" xfId="48174"/>
    <cellStyle name="Percent 5 14 3 6" xfId="48175"/>
    <cellStyle name="Percent 5 14 3 7" xfId="48176"/>
    <cellStyle name="Percent 5 14 4" xfId="48177"/>
    <cellStyle name="Percent 5 14 4 2" xfId="48178"/>
    <cellStyle name="Percent 5 14 4 2 2" xfId="48179"/>
    <cellStyle name="Percent 5 14 4 2 2 2" xfId="48180"/>
    <cellStyle name="Percent 5 14 4 2 3" xfId="48181"/>
    <cellStyle name="Percent 5 14 4 3" xfId="48182"/>
    <cellStyle name="Percent 5 14 4 3 2" xfId="48183"/>
    <cellStyle name="Percent 5 14 4 4" xfId="48184"/>
    <cellStyle name="Percent 5 14 4 5" xfId="48185"/>
    <cellStyle name="Percent 5 14 4 6" xfId="48186"/>
    <cellStyle name="Percent 5 14 4 7" xfId="48187"/>
    <cellStyle name="Percent 5 14 5" xfId="48188"/>
    <cellStyle name="Percent 5 14 5 2" xfId="48189"/>
    <cellStyle name="Percent 5 14 5 2 2" xfId="48190"/>
    <cellStyle name="Percent 5 14 5 2 2 2" xfId="48191"/>
    <cellStyle name="Percent 5 14 5 2 3" xfId="48192"/>
    <cellStyle name="Percent 5 14 5 3" xfId="48193"/>
    <cellStyle name="Percent 5 14 5 3 2" xfId="48194"/>
    <cellStyle name="Percent 5 14 5 4" xfId="48195"/>
    <cellStyle name="Percent 5 14 5 5" xfId="48196"/>
    <cellStyle name="Percent 5 14 5 6" xfId="48197"/>
    <cellStyle name="Percent 5 14 5 7" xfId="48198"/>
    <cellStyle name="Percent 5 14 6" xfId="48199"/>
    <cellStyle name="Percent 5 14 6 2" xfId="48200"/>
    <cellStyle name="Percent 5 14 6 2 2" xfId="48201"/>
    <cellStyle name="Percent 5 14 6 2 2 2" xfId="48202"/>
    <cellStyle name="Percent 5 14 6 2 3" xfId="48203"/>
    <cellStyle name="Percent 5 14 6 3" xfId="48204"/>
    <cellStyle name="Percent 5 14 6 3 2" xfId="48205"/>
    <cellStyle name="Percent 5 14 6 4" xfId="48206"/>
    <cellStyle name="Percent 5 14 6 5" xfId="48207"/>
    <cellStyle name="Percent 5 14 6 6" xfId="48208"/>
    <cellStyle name="Percent 5 14 6 7" xfId="48209"/>
    <cellStyle name="Percent 5 14 7" xfId="48210"/>
    <cellStyle name="Percent 5 14 7 2" xfId="48211"/>
    <cellStyle name="Percent 5 14 7 2 2" xfId="48212"/>
    <cellStyle name="Percent 5 14 7 2 2 2" xfId="48213"/>
    <cellStyle name="Percent 5 14 7 2 3" xfId="48214"/>
    <cellStyle name="Percent 5 14 7 3" xfId="48215"/>
    <cellStyle name="Percent 5 14 7 3 2" xfId="48216"/>
    <cellStyle name="Percent 5 14 7 4" xfId="48217"/>
    <cellStyle name="Percent 5 14 7 5" xfId="48218"/>
    <cellStyle name="Percent 5 14 7 6" xfId="48219"/>
    <cellStyle name="Percent 5 14 7 7" xfId="48220"/>
    <cellStyle name="Percent 5 14 8" xfId="48221"/>
    <cellStyle name="Percent 5 14 8 2" xfId="48222"/>
    <cellStyle name="Percent 5 14 8 2 2" xfId="48223"/>
    <cellStyle name="Percent 5 14 8 2 2 2" xfId="48224"/>
    <cellStyle name="Percent 5 14 8 2 3" xfId="48225"/>
    <cellStyle name="Percent 5 14 8 3" xfId="48226"/>
    <cellStyle name="Percent 5 14 8 3 2" xfId="48227"/>
    <cellStyle name="Percent 5 14 8 4" xfId="48228"/>
    <cellStyle name="Percent 5 14 8 5" xfId="48229"/>
    <cellStyle name="Percent 5 14 8 6" xfId="48230"/>
    <cellStyle name="Percent 5 14 8 7" xfId="48231"/>
    <cellStyle name="Percent 5 14 9" xfId="48232"/>
    <cellStyle name="Percent 5 14 9 2" xfId="48233"/>
    <cellStyle name="Percent 5 14 9 2 2" xfId="48234"/>
    <cellStyle name="Percent 5 14 9 2 2 2" xfId="48235"/>
    <cellStyle name="Percent 5 14 9 2 3" xfId="48236"/>
    <cellStyle name="Percent 5 14 9 3" xfId="48237"/>
    <cellStyle name="Percent 5 14 9 3 2" xfId="48238"/>
    <cellStyle name="Percent 5 14 9 4" xfId="48239"/>
    <cellStyle name="Percent 5 14 9 5" xfId="48240"/>
    <cellStyle name="Percent 5 14 9 6" xfId="48241"/>
    <cellStyle name="Percent 5 14 9 7" xfId="48242"/>
    <cellStyle name="Percent 5 15" xfId="48243"/>
    <cellStyle name="Percent 5 15 10" xfId="48244"/>
    <cellStyle name="Percent 5 15 10 2" xfId="48245"/>
    <cellStyle name="Percent 5 15 11" xfId="48246"/>
    <cellStyle name="Percent 5 15 11 2" xfId="48247"/>
    <cellStyle name="Percent 5 15 12" xfId="48248"/>
    <cellStyle name="Percent 5 15 12 2" xfId="48249"/>
    <cellStyle name="Percent 5 15 13" xfId="48250"/>
    <cellStyle name="Percent 5 15 2" xfId="48251"/>
    <cellStyle name="Percent 5 15 2 2" xfId="48252"/>
    <cellStyle name="Percent 5 15 2 2 2" xfId="48253"/>
    <cellStyle name="Percent 5 15 2 2 3" xfId="48254"/>
    <cellStyle name="Percent 5 15 2 3" xfId="48255"/>
    <cellStyle name="Percent 5 15 2 3 2" xfId="48256"/>
    <cellStyle name="Percent 5 15 2 3 2 2" xfId="48257"/>
    <cellStyle name="Percent 5 15 2 3 3" xfId="48258"/>
    <cellStyle name="Percent 5 15 2 4" xfId="48259"/>
    <cellStyle name="Percent 5 15 2 4 2" xfId="48260"/>
    <cellStyle name="Percent 5 15 2 5" xfId="48261"/>
    <cellStyle name="Percent 5 15 2 6" xfId="48262"/>
    <cellStyle name="Percent 5 15 2 7" xfId="48263"/>
    <cellStyle name="Percent 5 15 2 8" xfId="48264"/>
    <cellStyle name="Percent 5 15 3" xfId="48265"/>
    <cellStyle name="Percent 5 15 3 2" xfId="48266"/>
    <cellStyle name="Percent 5 15 4" xfId="48267"/>
    <cellStyle name="Percent 5 15 4 2" xfId="48268"/>
    <cellStyle name="Percent 5 15 5" xfId="48269"/>
    <cellStyle name="Percent 5 15 5 2" xfId="48270"/>
    <cellStyle name="Percent 5 15 6" xfId="48271"/>
    <cellStyle name="Percent 5 15 6 2" xfId="48272"/>
    <cellStyle name="Percent 5 15 7" xfId="48273"/>
    <cellStyle name="Percent 5 15 7 2" xfId="48274"/>
    <cellStyle name="Percent 5 15 8" xfId="48275"/>
    <cellStyle name="Percent 5 15 8 2" xfId="48276"/>
    <cellStyle name="Percent 5 15 9" xfId="48277"/>
    <cellStyle name="Percent 5 15 9 2" xfId="48278"/>
    <cellStyle name="Percent 5 16" xfId="48279"/>
    <cellStyle name="Percent 5 16 2" xfId="48280"/>
    <cellStyle name="Percent 5 16 2 2" xfId="48281"/>
    <cellStyle name="Percent 5 16 2 2 2" xfId="48282"/>
    <cellStyle name="Percent 5 16 2 3" xfId="48283"/>
    <cellStyle name="Percent 5 16 3" xfId="48284"/>
    <cellStyle name="Percent 5 16 3 2" xfId="48285"/>
    <cellStyle name="Percent 5 16 4" xfId="48286"/>
    <cellStyle name="Percent 5 16 5" xfId="48287"/>
    <cellStyle name="Percent 5 16 6" xfId="48288"/>
    <cellStyle name="Percent 5 16 7" xfId="48289"/>
    <cellStyle name="Percent 5 17" xfId="48290"/>
    <cellStyle name="Percent 5 17 2" xfId="48291"/>
    <cellStyle name="Percent 5 17 2 2" xfId="48292"/>
    <cellStyle name="Percent 5 17 2 2 2" xfId="48293"/>
    <cellStyle name="Percent 5 17 2 3" xfId="48294"/>
    <cellStyle name="Percent 5 17 3" xfId="48295"/>
    <cellStyle name="Percent 5 17 3 2" xfId="48296"/>
    <cellStyle name="Percent 5 17 4" xfId="48297"/>
    <cellStyle name="Percent 5 17 5" xfId="48298"/>
    <cellStyle name="Percent 5 17 6" xfId="48299"/>
    <cellStyle name="Percent 5 17 7" xfId="48300"/>
    <cellStyle name="Percent 5 18" xfId="48301"/>
    <cellStyle name="Percent 5 18 2" xfId="48302"/>
    <cellStyle name="Percent 5 18 2 2" xfId="48303"/>
    <cellStyle name="Percent 5 18 2 2 2" xfId="48304"/>
    <cellStyle name="Percent 5 18 2 3" xfId="48305"/>
    <cellStyle name="Percent 5 18 3" xfId="48306"/>
    <cellStyle name="Percent 5 18 3 2" xfId="48307"/>
    <cellStyle name="Percent 5 18 4" xfId="48308"/>
    <cellStyle name="Percent 5 18 5" xfId="48309"/>
    <cellStyle name="Percent 5 18 6" xfId="48310"/>
    <cellStyle name="Percent 5 18 7" xfId="48311"/>
    <cellStyle name="Percent 5 19" xfId="48312"/>
    <cellStyle name="Percent 5 19 2" xfId="48313"/>
    <cellStyle name="Percent 5 19 2 2" xfId="48314"/>
    <cellStyle name="Percent 5 19 2 2 2" xfId="48315"/>
    <cellStyle name="Percent 5 19 2 3" xfId="48316"/>
    <cellStyle name="Percent 5 19 3" xfId="48317"/>
    <cellStyle name="Percent 5 19 3 2" xfId="48318"/>
    <cellStyle name="Percent 5 19 4" xfId="48319"/>
    <cellStyle name="Percent 5 19 5" xfId="48320"/>
    <cellStyle name="Percent 5 19 6" xfId="48321"/>
    <cellStyle name="Percent 5 19 7" xfId="48322"/>
    <cellStyle name="Percent 5 2" xfId="48323"/>
    <cellStyle name="Percent 5 2 10" xfId="48324"/>
    <cellStyle name="Percent 5 2 10 10" xfId="48325"/>
    <cellStyle name="Percent 5 2 10 10 2" xfId="48326"/>
    <cellStyle name="Percent 5 2 10 10 2 2" xfId="48327"/>
    <cellStyle name="Percent 5 2 10 10 2 2 2" xfId="48328"/>
    <cellStyle name="Percent 5 2 10 10 2 3" xfId="48329"/>
    <cellStyle name="Percent 5 2 10 10 3" xfId="48330"/>
    <cellStyle name="Percent 5 2 10 10 3 2" xfId="48331"/>
    <cellStyle name="Percent 5 2 10 10 4" xfId="48332"/>
    <cellStyle name="Percent 5 2 10 10 5" xfId="48333"/>
    <cellStyle name="Percent 5 2 10 10 6" xfId="48334"/>
    <cellStyle name="Percent 5 2 10 10 7" xfId="48335"/>
    <cellStyle name="Percent 5 2 10 11" xfId="48336"/>
    <cellStyle name="Percent 5 2 10 11 2" xfId="48337"/>
    <cellStyle name="Percent 5 2 10 11 2 2" xfId="48338"/>
    <cellStyle name="Percent 5 2 10 11 2 2 2" xfId="48339"/>
    <cellStyle name="Percent 5 2 10 11 2 3" xfId="48340"/>
    <cellStyle name="Percent 5 2 10 11 3" xfId="48341"/>
    <cellStyle name="Percent 5 2 10 11 3 2" xfId="48342"/>
    <cellStyle name="Percent 5 2 10 11 4" xfId="48343"/>
    <cellStyle name="Percent 5 2 10 11 5" xfId="48344"/>
    <cellStyle name="Percent 5 2 10 11 6" xfId="48345"/>
    <cellStyle name="Percent 5 2 10 11 7" xfId="48346"/>
    <cellStyle name="Percent 5 2 10 12" xfId="48347"/>
    <cellStyle name="Percent 5 2 10 12 2" xfId="48348"/>
    <cellStyle name="Percent 5 2 10 12 2 2" xfId="48349"/>
    <cellStyle name="Percent 5 2 10 12 2 2 2" xfId="48350"/>
    <cellStyle name="Percent 5 2 10 12 2 3" xfId="48351"/>
    <cellStyle name="Percent 5 2 10 12 3" xfId="48352"/>
    <cellStyle name="Percent 5 2 10 12 3 2" xfId="48353"/>
    <cellStyle name="Percent 5 2 10 12 4" xfId="48354"/>
    <cellStyle name="Percent 5 2 10 12 5" xfId="48355"/>
    <cellStyle name="Percent 5 2 10 12 6" xfId="48356"/>
    <cellStyle name="Percent 5 2 10 12 7" xfId="48357"/>
    <cellStyle name="Percent 5 2 10 13" xfId="48358"/>
    <cellStyle name="Percent 5 2 10 13 2" xfId="48359"/>
    <cellStyle name="Percent 5 2 10 13 2 2" xfId="48360"/>
    <cellStyle name="Percent 5 2 10 13 3" xfId="48361"/>
    <cellStyle name="Percent 5 2 10 14" xfId="48362"/>
    <cellStyle name="Percent 5 2 10 14 2" xfId="48363"/>
    <cellStyle name="Percent 5 2 10 15" xfId="48364"/>
    <cellStyle name="Percent 5 2 10 16" xfId="48365"/>
    <cellStyle name="Percent 5 2 10 17" xfId="48366"/>
    <cellStyle name="Percent 5 2 10 18" xfId="48367"/>
    <cellStyle name="Percent 5 2 10 2" xfId="48368"/>
    <cellStyle name="Percent 5 2 10 2 2" xfId="48369"/>
    <cellStyle name="Percent 5 2 10 2 2 2" xfId="48370"/>
    <cellStyle name="Percent 5 2 10 2 2 2 2" xfId="48371"/>
    <cellStyle name="Percent 5 2 10 2 2 3" xfId="48372"/>
    <cellStyle name="Percent 5 2 10 2 3" xfId="48373"/>
    <cellStyle name="Percent 5 2 10 2 3 2" xfId="48374"/>
    <cellStyle name="Percent 5 2 10 2 4" xfId="48375"/>
    <cellStyle name="Percent 5 2 10 2 5" xfId="48376"/>
    <cellStyle name="Percent 5 2 10 2 6" xfId="48377"/>
    <cellStyle name="Percent 5 2 10 2 7" xfId="48378"/>
    <cellStyle name="Percent 5 2 10 3" xfId="48379"/>
    <cellStyle name="Percent 5 2 10 3 2" xfId="48380"/>
    <cellStyle name="Percent 5 2 10 3 2 2" xfId="48381"/>
    <cellStyle name="Percent 5 2 10 3 2 2 2" xfId="48382"/>
    <cellStyle name="Percent 5 2 10 3 2 3" xfId="48383"/>
    <cellStyle name="Percent 5 2 10 3 3" xfId="48384"/>
    <cellStyle name="Percent 5 2 10 3 3 2" xfId="48385"/>
    <cellStyle name="Percent 5 2 10 3 4" xfId="48386"/>
    <cellStyle name="Percent 5 2 10 3 5" xfId="48387"/>
    <cellStyle name="Percent 5 2 10 3 6" xfId="48388"/>
    <cellStyle name="Percent 5 2 10 3 7" xfId="48389"/>
    <cellStyle name="Percent 5 2 10 4" xfId="48390"/>
    <cellStyle name="Percent 5 2 10 4 2" xfId="48391"/>
    <cellStyle name="Percent 5 2 10 4 2 2" xfId="48392"/>
    <cellStyle name="Percent 5 2 10 4 2 2 2" xfId="48393"/>
    <cellStyle name="Percent 5 2 10 4 2 3" xfId="48394"/>
    <cellStyle name="Percent 5 2 10 4 3" xfId="48395"/>
    <cellStyle name="Percent 5 2 10 4 3 2" xfId="48396"/>
    <cellStyle name="Percent 5 2 10 4 4" xfId="48397"/>
    <cellStyle name="Percent 5 2 10 4 5" xfId="48398"/>
    <cellStyle name="Percent 5 2 10 4 6" xfId="48399"/>
    <cellStyle name="Percent 5 2 10 4 7" xfId="48400"/>
    <cellStyle name="Percent 5 2 10 5" xfId="48401"/>
    <cellStyle name="Percent 5 2 10 5 2" xfId="48402"/>
    <cellStyle name="Percent 5 2 10 5 2 2" xfId="48403"/>
    <cellStyle name="Percent 5 2 10 5 2 2 2" xfId="48404"/>
    <cellStyle name="Percent 5 2 10 5 2 3" xfId="48405"/>
    <cellStyle name="Percent 5 2 10 5 3" xfId="48406"/>
    <cellStyle name="Percent 5 2 10 5 3 2" xfId="48407"/>
    <cellStyle name="Percent 5 2 10 5 4" xfId="48408"/>
    <cellStyle name="Percent 5 2 10 5 5" xfId="48409"/>
    <cellStyle name="Percent 5 2 10 5 6" xfId="48410"/>
    <cellStyle name="Percent 5 2 10 5 7" xfId="48411"/>
    <cellStyle name="Percent 5 2 10 6" xfId="48412"/>
    <cellStyle name="Percent 5 2 10 6 2" xfId="48413"/>
    <cellStyle name="Percent 5 2 10 6 2 2" xfId="48414"/>
    <cellStyle name="Percent 5 2 10 6 2 2 2" xfId="48415"/>
    <cellStyle name="Percent 5 2 10 6 2 3" xfId="48416"/>
    <cellStyle name="Percent 5 2 10 6 3" xfId="48417"/>
    <cellStyle name="Percent 5 2 10 6 3 2" xfId="48418"/>
    <cellStyle name="Percent 5 2 10 6 4" xfId="48419"/>
    <cellStyle name="Percent 5 2 10 6 5" xfId="48420"/>
    <cellStyle name="Percent 5 2 10 6 6" xfId="48421"/>
    <cellStyle name="Percent 5 2 10 6 7" xfId="48422"/>
    <cellStyle name="Percent 5 2 10 7" xfId="48423"/>
    <cellStyle name="Percent 5 2 10 7 2" xfId="48424"/>
    <cellStyle name="Percent 5 2 10 7 2 2" xfId="48425"/>
    <cellStyle name="Percent 5 2 10 7 2 2 2" xfId="48426"/>
    <cellStyle name="Percent 5 2 10 7 2 3" xfId="48427"/>
    <cellStyle name="Percent 5 2 10 7 3" xfId="48428"/>
    <cellStyle name="Percent 5 2 10 7 3 2" xfId="48429"/>
    <cellStyle name="Percent 5 2 10 7 4" xfId="48430"/>
    <cellStyle name="Percent 5 2 10 7 5" xfId="48431"/>
    <cellStyle name="Percent 5 2 10 7 6" xfId="48432"/>
    <cellStyle name="Percent 5 2 10 7 7" xfId="48433"/>
    <cellStyle name="Percent 5 2 10 8" xfId="48434"/>
    <cellStyle name="Percent 5 2 10 8 2" xfId="48435"/>
    <cellStyle name="Percent 5 2 10 8 2 2" xfId="48436"/>
    <cellStyle name="Percent 5 2 10 8 2 2 2" xfId="48437"/>
    <cellStyle name="Percent 5 2 10 8 2 3" xfId="48438"/>
    <cellStyle name="Percent 5 2 10 8 3" xfId="48439"/>
    <cellStyle name="Percent 5 2 10 8 3 2" xfId="48440"/>
    <cellStyle name="Percent 5 2 10 8 4" xfId="48441"/>
    <cellStyle name="Percent 5 2 10 8 5" xfId="48442"/>
    <cellStyle name="Percent 5 2 10 8 6" xfId="48443"/>
    <cellStyle name="Percent 5 2 10 8 7" xfId="48444"/>
    <cellStyle name="Percent 5 2 10 9" xfId="48445"/>
    <cellStyle name="Percent 5 2 10 9 2" xfId="48446"/>
    <cellStyle name="Percent 5 2 10 9 2 2" xfId="48447"/>
    <cellStyle name="Percent 5 2 10 9 2 2 2" xfId="48448"/>
    <cellStyle name="Percent 5 2 10 9 2 3" xfId="48449"/>
    <cellStyle name="Percent 5 2 10 9 3" xfId="48450"/>
    <cellStyle name="Percent 5 2 10 9 3 2" xfId="48451"/>
    <cellStyle name="Percent 5 2 10 9 4" xfId="48452"/>
    <cellStyle name="Percent 5 2 10 9 5" xfId="48453"/>
    <cellStyle name="Percent 5 2 10 9 6" xfId="48454"/>
    <cellStyle name="Percent 5 2 10 9 7" xfId="48455"/>
    <cellStyle name="Percent 5 2 100" xfId="48456"/>
    <cellStyle name="Percent 5 2 100 2" xfId="48457"/>
    <cellStyle name="Percent 5 2 100 2 2" xfId="48458"/>
    <cellStyle name="Percent 5 2 100 3" xfId="48459"/>
    <cellStyle name="Percent 5 2 101" xfId="48460"/>
    <cellStyle name="Percent 5 2 101 2" xfId="48461"/>
    <cellStyle name="Percent 5 2 102" xfId="48462"/>
    <cellStyle name="Percent 5 2 103" xfId="48463"/>
    <cellStyle name="Percent 5 2 104" xfId="48464"/>
    <cellStyle name="Percent 5 2 105" xfId="48465"/>
    <cellStyle name="Percent 5 2 11" xfId="48466"/>
    <cellStyle name="Percent 5 2 11 10" xfId="48467"/>
    <cellStyle name="Percent 5 2 11 11" xfId="48468"/>
    <cellStyle name="Percent 5 2 11 12" xfId="48469"/>
    <cellStyle name="Percent 5 2 11 2" xfId="48470"/>
    <cellStyle name="Percent 5 2 11 2 2" xfId="48471"/>
    <cellStyle name="Percent 5 2 11 2 3" xfId="48472"/>
    <cellStyle name="Percent 5 2 11 2 3 2" xfId="48473"/>
    <cellStyle name="Percent 5 2 11 2 3 2 2" xfId="48474"/>
    <cellStyle name="Percent 5 2 11 2 3 3" xfId="48475"/>
    <cellStyle name="Percent 5 2 11 2 4" xfId="48476"/>
    <cellStyle name="Percent 5 2 11 2 4 2" xfId="48477"/>
    <cellStyle name="Percent 5 2 11 2 5" xfId="48478"/>
    <cellStyle name="Percent 5 2 11 2 6" xfId="48479"/>
    <cellStyle name="Percent 5 2 11 2 7" xfId="48480"/>
    <cellStyle name="Percent 5 2 11 2 8" xfId="48481"/>
    <cellStyle name="Percent 5 2 11 3" xfId="48482"/>
    <cellStyle name="Percent 5 2 11 4" xfId="48483"/>
    <cellStyle name="Percent 5 2 11 5" xfId="48484"/>
    <cellStyle name="Percent 5 2 11 6" xfId="48485"/>
    <cellStyle name="Percent 5 2 11 7" xfId="48486"/>
    <cellStyle name="Percent 5 2 11 8" xfId="48487"/>
    <cellStyle name="Percent 5 2 11 9" xfId="48488"/>
    <cellStyle name="Percent 5 2 12" xfId="48489"/>
    <cellStyle name="Percent 5 2 12 10" xfId="48490"/>
    <cellStyle name="Percent 5 2 12 10 2" xfId="48491"/>
    <cellStyle name="Percent 5 2 12 10 2 2" xfId="48492"/>
    <cellStyle name="Percent 5 2 12 10 2 2 2" xfId="48493"/>
    <cellStyle name="Percent 5 2 12 10 2 3" xfId="48494"/>
    <cellStyle name="Percent 5 2 12 10 3" xfId="48495"/>
    <cellStyle name="Percent 5 2 12 10 3 2" xfId="48496"/>
    <cellStyle name="Percent 5 2 12 10 4" xfId="48497"/>
    <cellStyle name="Percent 5 2 12 10 5" xfId="48498"/>
    <cellStyle name="Percent 5 2 12 10 6" xfId="48499"/>
    <cellStyle name="Percent 5 2 12 10 7" xfId="48500"/>
    <cellStyle name="Percent 5 2 12 11" xfId="48501"/>
    <cellStyle name="Percent 5 2 12 11 2" xfId="48502"/>
    <cellStyle name="Percent 5 2 12 11 2 2" xfId="48503"/>
    <cellStyle name="Percent 5 2 12 11 2 2 2" xfId="48504"/>
    <cellStyle name="Percent 5 2 12 11 2 3" xfId="48505"/>
    <cellStyle name="Percent 5 2 12 11 3" xfId="48506"/>
    <cellStyle name="Percent 5 2 12 11 3 2" xfId="48507"/>
    <cellStyle name="Percent 5 2 12 11 4" xfId="48508"/>
    <cellStyle name="Percent 5 2 12 11 5" xfId="48509"/>
    <cellStyle name="Percent 5 2 12 11 6" xfId="48510"/>
    <cellStyle name="Percent 5 2 12 11 7" xfId="48511"/>
    <cellStyle name="Percent 5 2 12 12" xfId="48512"/>
    <cellStyle name="Percent 5 2 12 12 2" xfId="48513"/>
    <cellStyle name="Percent 5 2 12 12 2 2" xfId="48514"/>
    <cellStyle name="Percent 5 2 12 12 2 2 2" xfId="48515"/>
    <cellStyle name="Percent 5 2 12 12 2 3" xfId="48516"/>
    <cellStyle name="Percent 5 2 12 12 3" xfId="48517"/>
    <cellStyle name="Percent 5 2 12 12 3 2" xfId="48518"/>
    <cellStyle name="Percent 5 2 12 12 4" xfId="48519"/>
    <cellStyle name="Percent 5 2 12 12 5" xfId="48520"/>
    <cellStyle name="Percent 5 2 12 12 6" xfId="48521"/>
    <cellStyle name="Percent 5 2 12 12 7" xfId="48522"/>
    <cellStyle name="Percent 5 2 12 13" xfId="48523"/>
    <cellStyle name="Percent 5 2 12 13 2" xfId="48524"/>
    <cellStyle name="Percent 5 2 12 13 2 2" xfId="48525"/>
    <cellStyle name="Percent 5 2 12 13 3" xfId="48526"/>
    <cellStyle name="Percent 5 2 12 14" xfId="48527"/>
    <cellStyle name="Percent 5 2 12 14 2" xfId="48528"/>
    <cellStyle name="Percent 5 2 12 15" xfId="48529"/>
    <cellStyle name="Percent 5 2 12 16" xfId="48530"/>
    <cellStyle name="Percent 5 2 12 17" xfId="48531"/>
    <cellStyle name="Percent 5 2 12 18" xfId="48532"/>
    <cellStyle name="Percent 5 2 12 2" xfId="48533"/>
    <cellStyle name="Percent 5 2 12 2 2" xfId="48534"/>
    <cellStyle name="Percent 5 2 12 2 2 2" xfId="48535"/>
    <cellStyle name="Percent 5 2 12 2 2 2 2" xfId="48536"/>
    <cellStyle name="Percent 5 2 12 2 2 3" xfId="48537"/>
    <cellStyle name="Percent 5 2 12 2 3" xfId="48538"/>
    <cellStyle name="Percent 5 2 12 2 3 2" xfId="48539"/>
    <cellStyle name="Percent 5 2 12 2 4" xfId="48540"/>
    <cellStyle name="Percent 5 2 12 2 5" xfId="48541"/>
    <cellStyle name="Percent 5 2 12 2 6" xfId="48542"/>
    <cellStyle name="Percent 5 2 12 2 7" xfId="48543"/>
    <cellStyle name="Percent 5 2 12 3" xfId="48544"/>
    <cellStyle name="Percent 5 2 12 3 2" xfId="48545"/>
    <cellStyle name="Percent 5 2 12 3 2 2" xfId="48546"/>
    <cellStyle name="Percent 5 2 12 3 2 2 2" xfId="48547"/>
    <cellStyle name="Percent 5 2 12 3 2 3" xfId="48548"/>
    <cellStyle name="Percent 5 2 12 3 3" xfId="48549"/>
    <cellStyle name="Percent 5 2 12 3 3 2" xfId="48550"/>
    <cellStyle name="Percent 5 2 12 3 4" xfId="48551"/>
    <cellStyle name="Percent 5 2 12 3 5" xfId="48552"/>
    <cellStyle name="Percent 5 2 12 3 6" xfId="48553"/>
    <cellStyle name="Percent 5 2 12 3 7" xfId="48554"/>
    <cellStyle name="Percent 5 2 12 4" xfId="48555"/>
    <cellStyle name="Percent 5 2 12 4 2" xfId="48556"/>
    <cellStyle name="Percent 5 2 12 4 2 2" xfId="48557"/>
    <cellStyle name="Percent 5 2 12 4 2 2 2" xfId="48558"/>
    <cellStyle name="Percent 5 2 12 4 2 3" xfId="48559"/>
    <cellStyle name="Percent 5 2 12 4 3" xfId="48560"/>
    <cellStyle name="Percent 5 2 12 4 3 2" xfId="48561"/>
    <cellStyle name="Percent 5 2 12 4 4" xfId="48562"/>
    <cellStyle name="Percent 5 2 12 4 5" xfId="48563"/>
    <cellStyle name="Percent 5 2 12 4 6" xfId="48564"/>
    <cellStyle name="Percent 5 2 12 4 7" xfId="48565"/>
    <cellStyle name="Percent 5 2 12 5" xfId="48566"/>
    <cellStyle name="Percent 5 2 12 5 2" xfId="48567"/>
    <cellStyle name="Percent 5 2 12 5 2 2" xfId="48568"/>
    <cellStyle name="Percent 5 2 12 5 2 2 2" xfId="48569"/>
    <cellStyle name="Percent 5 2 12 5 2 3" xfId="48570"/>
    <cellStyle name="Percent 5 2 12 5 3" xfId="48571"/>
    <cellStyle name="Percent 5 2 12 5 3 2" xfId="48572"/>
    <cellStyle name="Percent 5 2 12 5 4" xfId="48573"/>
    <cellStyle name="Percent 5 2 12 5 5" xfId="48574"/>
    <cellStyle name="Percent 5 2 12 5 6" xfId="48575"/>
    <cellStyle name="Percent 5 2 12 5 7" xfId="48576"/>
    <cellStyle name="Percent 5 2 12 6" xfId="48577"/>
    <cellStyle name="Percent 5 2 12 6 2" xfId="48578"/>
    <cellStyle name="Percent 5 2 12 6 2 2" xfId="48579"/>
    <cellStyle name="Percent 5 2 12 6 2 2 2" xfId="48580"/>
    <cellStyle name="Percent 5 2 12 6 2 3" xfId="48581"/>
    <cellStyle name="Percent 5 2 12 6 3" xfId="48582"/>
    <cellStyle name="Percent 5 2 12 6 3 2" xfId="48583"/>
    <cellStyle name="Percent 5 2 12 6 4" xfId="48584"/>
    <cellStyle name="Percent 5 2 12 6 5" xfId="48585"/>
    <cellStyle name="Percent 5 2 12 6 6" xfId="48586"/>
    <cellStyle name="Percent 5 2 12 6 7" xfId="48587"/>
    <cellStyle name="Percent 5 2 12 7" xfId="48588"/>
    <cellStyle name="Percent 5 2 12 7 2" xfId="48589"/>
    <cellStyle name="Percent 5 2 12 7 2 2" xfId="48590"/>
    <cellStyle name="Percent 5 2 12 7 2 2 2" xfId="48591"/>
    <cellStyle name="Percent 5 2 12 7 2 3" xfId="48592"/>
    <cellStyle name="Percent 5 2 12 7 3" xfId="48593"/>
    <cellStyle name="Percent 5 2 12 7 3 2" xfId="48594"/>
    <cellStyle name="Percent 5 2 12 7 4" xfId="48595"/>
    <cellStyle name="Percent 5 2 12 7 5" xfId="48596"/>
    <cellStyle name="Percent 5 2 12 7 6" xfId="48597"/>
    <cellStyle name="Percent 5 2 12 7 7" xfId="48598"/>
    <cellStyle name="Percent 5 2 12 8" xfId="48599"/>
    <cellStyle name="Percent 5 2 12 8 2" xfId="48600"/>
    <cellStyle name="Percent 5 2 12 8 2 2" xfId="48601"/>
    <cellStyle name="Percent 5 2 12 8 2 2 2" xfId="48602"/>
    <cellStyle name="Percent 5 2 12 8 2 3" xfId="48603"/>
    <cellStyle name="Percent 5 2 12 8 3" xfId="48604"/>
    <cellStyle name="Percent 5 2 12 8 3 2" xfId="48605"/>
    <cellStyle name="Percent 5 2 12 8 4" xfId="48606"/>
    <cellStyle name="Percent 5 2 12 8 5" xfId="48607"/>
    <cellStyle name="Percent 5 2 12 8 6" xfId="48608"/>
    <cellStyle name="Percent 5 2 12 8 7" xfId="48609"/>
    <cellStyle name="Percent 5 2 12 9" xfId="48610"/>
    <cellStyle name="Percent 5 2 12 9 2" xfId="48611"/>
    <cellStyle name="Percent 5 2 12 9 2 2" xfId="48612"/>
    <cellStyle name="Percent 5 2 12 9 2 2 2" xfId="48613"/>
    <cellStyle name="Percent 5 2 12 9 2 3" xfId="48614"/>
    <cellStyle name="Percent 5 2 12 9 3" xfId="48615"/>
    <cellStyle name="Percent 5 2 12 9 3 2" xfId="48616"/>
    <cellStyle name="Percent 5 2 12 9 4" xfId="48617"/>
    <cellStyle name="Percent 5 2 12 9 5" xfId="48618"/>
    <cellStyle name="Percent 5 2 12 9 6" xfId="48619"/>
    <cellStyle name="Percent 5 2 12 9 7" xfId="48620"/>
    <cellStyle name="Percent 5 2 13" xfId="48621"/>
    <cellStyle name="Percent 5 2 13 10" xfId="48622"/>
    <cellStyle name="Percent 5 2 13 10 2" xfId="48623"/>
    <cellStyle name="Percent 5 2 13 10 2 2" xfId="48624"/>
    <cellStyle name="Percent 5 2 13 10 2 2 2" xfId="48625"/>
    <cellStyle name="Percent 5 2 13 10 2 3" xfId="48626"/>
    <cellStyle name="Percent 5 2 13 10 3" xfId="48627"/>
    <cellStyle name="Percent 5 2 13 10 3 2" xfId="48628"/>
    <cellStyle name="Percent 5 2 13 10 4" xfId="48629"/>
    <cellStyle name="Percent 5 2 13 10 5" xfId="48630"/>
    <cellStyle name="Percent 5 2 13 10 6" xfId="48631"/>
    <cellStyle name="Percent 5 2 13 10 7" xfId="48632"/>
    <cellStyle name="Percent 5 2 13 11" xfId="48633"/>
    <cellStyle name="Percent 5 2 13 11 2" xfId="48634"/>
    <cellStyle name="Percent 5 2 13 11 2 2" xfId="48635"/>
    <cellStyle name="Percent 5 2 13 11 2 2 2" xfId="48636"/>
    <cellStyle name="Percent 5 2 13 11 2 3" xfId="48637"/>
    <cellStyle name="Percent 5 2 13 11 3" xfId="48638"/>
    <cellStyle name="Percent 5 2 13 11 3 2" xfId="48639"/>
    <cellStyle name="Percent 5 2 13 11 4" xfId="48640"/>
    <cellStyle name="Percent 5 2 13 11 5" xfId="48641"/>
    <cellStyle name="Percent 5 2 13 11 6" xfId="48642"/>
    <cellStyle name="Percent 5 2 13 11 7" xfId="48643"/>
    <cellStyle name="Percent 5 2 13 12" xfId="48644"/>
    <cellStyle name="Percent 5 2 13 12 2" xfId="48645"/>
    <cellStyle name="Percent 5 2 13 12 2 2" xfId="48646"/>
    <cellStyle name="Percent 5 2 13 12 2 2 2" xfId="48647"/>
    <cellStyle name="Percent 5 2 13 12 2 3" xfId="48648"/>
    <cellStyle name="Percent 5 2 13 12 3" xfId="48649"/>
    <cellStyle name="Percent 5 2 13 12 3 2" xfId="48650"/>
    <cellStyle name="Percent 5 2 13 12 4" xfId="48651"/>
    <cellStyle name="Percent 5 2 13 12 5" xfId="48652"/>
    <cellStyle name="Percent 5 2 13 12 6" xfId="48653"/>
    <cellStyle name="Percent 5 2 13 12 7" xfId="48654"/>
    <cellStyle name="Percent 5 2 13 13" xfId="48655"/>
    <cellStyle name="Percent 5 2 13 13 2" xfId="48656"/>
    <cellStyle name="Percent 5 2 13 13 2 2" xfId="48657"/>
    <cellStyle name="Percent 5 2 13 13 3" xfId="48658"/>
    <cellStyle name="Percent 5 2 13 14" xfId="48659"/>
    <cellStyle name="Percent 5 2 13 14 2" xfId="48660"/>
    <cellStyle name="Percent 5 2 13 15" xfId="48661"/>
    <cellStyle name="Percent 5 2 13 16" xfId="48662"/>
    <cellStyle name="Percent 5 2 13 17" xfId="48663"/>
    <cellStyle name="Percent 5 2 13 18" xfId="48664"/>
    <cellStyle name="Percent 5 2 13 2" xfId="48665"/>
    <cellStyle name="Percent 5 2 13 2 2" xfId="48666"/>
    <cellStyle name="Percent 5 2 13 2 2 2" xfId="48667"/>
    <cellStyle name="Percent 5 2 13 2 2 2 2" xfId="48668"/>
    <cellStyle name="Percent 5 2 13 2 2 3" xfId="48669"/>
    <cellStyle name="Percent 5 2 13 2 3" xfId="48670"/>
    <cellStyle name="Percent 5 2 13 2 3 2" xfId="48671"/>
    <cellStyle name="Percent 5 2 13 2 4" xfId="48672"/>
    <cellStyle name="Percent 5 2 13 2 5" xfId="48673"/>
    <cellStyle name="Percent 5 2 13 2 6" xfId="48674"/>
    <cellStyle name="Percent 5 2 13 2 7" xfId="48675"/>
    <cellStyle name="Percent 5 2 13 3" xfId="48676"/>
    <cellStyle name="Percent 5 2 13 3 2" xfId="48677"/>
    <cellStyle name="Percent 5 2 13 3 2 2" xfId="48678"/>
    <cellStyle name="Percent 5 2 13 3 2 2 2" xfId="48679"/>
    <cellStyle name="Percent 5 2 13 3 2 3" xfId="48680"/>
    <cellStyle name="Percent 5 2 13 3 3" xfId="48681"/>
    <cellStyle name="Percent 5 2 13 3 3 2" xfId="48682"/>
    <cellStyle name="Percent 5 2 13 3 4" xfId="48683"/>
    <cellStyle name="Percent 5 2 13 3 5" xfId="48684"/>
    <cellStyle name="Percent 5 2 13 3 6" xfId="48685"/>
    <cellStyle name="Percent 5 2 13 3 7" xfId="48686"/>
    <cellStyle name="Percent 5 2 13 4" xfId="48687"/>
    <cellStyle name="Percent 5 2 13 4 2" xfId="48688"/>
    <cellStyle name="Percent 5 2 13 4 2 2" xfId="48689"/>
    <cellStyle name="Percent 5 2 13 4 2 2 2" xfId="48690"/>
    <cellStyle name="Percent 5 2 13 4 2 3" xfId="48691"/>
    <cellStyle name="Percent 5 2 13 4 3" xfId="48692"/>
    <cellStyle name="Percent 5 2 13 4 3 2" xfId="48693"/>
    <cellStyle name="Percent 5 2 13 4 4" xfId="48694"/>
    <cellStyle name="Percent 5 2 13 4 5" xfId="48695"/>
    <cellStyle name="Percent 5 2 13 4 6" xfId="48696"/>
    <cellStyle name="Percent 5 2 13 4 7" xfId="48697"/>
    <cellStyle name="Percent 5 2 13 5" xfId="48698"/>
    <cellStyle name="Percent 5 2 13 5 2" xfId="48699"/>
    <cellStyle name="Percent 5 2 13 5 2 2" xfId="48700"/>
    <cellStyle name="Percent 5 2 13 5 2 2 2" xfId="48701"/>
    <cellStyle name="Percent 5 2 13 5 2 3" xfId="48702"/>
    <cellStyle name="Percent 5 2 13 5 3" xfId="48703"/>
    <cellStyle name="Percent 5 2 13 5 3 2" xfId="48704"/>
    <cellStyle name="Percent 5 2 13 5 4" xfId="48705"/>
    <cellStyle name="Percent 5 2 13 5 5" xfId="48706"/>
    <cellStyle name="Percent 5 2 13 5 6" xfId="48707"/>
    <cellStyle name="Percent 5 2 13 5 7" xfId="48708"/>
    <cellStyle name="Percent 5 2 13 6" xfId="48709"/>
    <cellStyle name="Percent 5 2 13 6 2" xfId="48710"/>
    <cellStyle name="Percent 5 2 13 6 2 2" xfId="48711"/>
    <cellStyle name="Percent 5 2 13 6 2 2 2" xfId="48712"/>
    <cellStyle name="Percent 5 2 13 6 2 3" xfId="48713"/>
    <cellStyle name="Percent 5 2 13 6 3" xfId="48714"/>
    <cellStyle name="Percent 5 2 13 6 3 2" xfId="48715"/>
    <cellStyle name="Percent 5 2 13 6 4" xfId="48716"/>
    <cellStyle name="Percent 5 2 13 6 5" xfId="48717"/>
    <cellStyle name="Percent 5 2 13 6 6" xfId="48718"/>
    <cellStyle name="Percent 5 2 13 6 7" xfId="48719"/>
    <cellStyle name="Percent 5 2 13 7" xfId="48720"/>
    <cellStyle name="Percent 5 2 13 7 2" xfId="48721"/>
    <cellStyle name="Percent 5 2 13 7 2 2" xfId="48722"/>
    <cellStyle name="Percent 5 2 13 7 2 2 2" xfId="48723"/>
    <cellStyle name="Percent 5 2 13 7 2 3" xfId="48724"/>
    <cellStyle name="Percent 5 2 13 7 3" xfId="48725"/>
    <cellStyle name="Percent 5 2 13 7 3 2" xfId="48726"/>
    <cellStyle name="Percent 5 2 13 7 4" xfId="48727"/>
    <cellStyle name="Percent 5 2 13 7 5" xfId="48728"/>
    <cellStyle name="Percent 5 2 13 7 6" xfId="48729"/>
    <cellStyle name="Percent 5 2 13 7 7" xfId="48730"/>
    <cellStyle name="Percent 5 2 13 8" xfId="48731"/>
    <cellStyle name="Percent 5 2 13 8 2" xfId="48732"/>
    <cellStyle name="Percent 5 2 13 8 2 2" xfId="48733"/>
    <cellStyle name="Percent 5 2 13 8 2 2 2" xfId="48734"/>
    <cellStyle name="Percent 5 2 13 8 2 3" xfId="48735"/>
    <cellStyle name="Percent 5 2 13 8 3" xfId="48736"/>
    <cellStyle name="Percent 5 2 13 8 3 2" xfId="48737"/>
    <cellStyle name="Percent 5 2 13 8 4" xfId="48738"/>
    <cellStyle name="Percent 5 2 13 8 5" xfId="48739"/>
    <cellStyle name="Percent 5 2 13 8 6" xfId="48740"/>
    <cellStyle name="Percent 5 2 13 8 7" xfId="48741"/>
    <cellStyle name="Percent 5 2 13 9" xfId="48742"/>
    <cellStyle name="Percent 5 2 13 9 2" xfId="48743"/>
    <cellStyle name="Percent 5 2 13 9 2 2" xfId="48744"/>
    <cellStyle name="Percent 5 2 13 9 2 2 2" xfId="48745"/>
    <cellStyle name="Percent 5 2 13 9 2 3" xfId="48746"/>
    <cellStyle name="Percent 5 2 13 9 3" xfId="48747"/>
    <cellStyle name="Percent 5 2 13 9 3 2" xfId="48748"/>
    <cellStyle name="Percent 5 2 13 9 4" xfId="48749"/>
    <cellStyle name="Percent 5 2 13 9 5" xfId="48750"/>
    <cellStyle name="Percent 5 2 13 9 6" xfId="48751"/>
    <cellStyle name="Percent 5 2 13 9 7" xfId="48752"/>
    <cellStyle name="Percent 5 2 14" xfId="48753"/>
    <cellStyle name="Percent 5 2 14 2" xfId="48754"/>
    <cellStyle name="Percent 5 2 14 2 2" xfId="48755"/>
    <cellStyle name="Percent 5 2 14 2 2 2" xfId="48756"/>
    <cellStyle name="Percent 5 2 14 2 3" xfId="48757"/>
    <cellStyle name="Percent 5 2 14 3" xfId="48758"/>
    <cellStyle name="Percent 5 2 14 3 2" xfId="48759"/>
    <cellStyle name="Percent 5 2 14 4" xfId="48760"/>
    <cellStyle name="Percent 5 2 14 5" xfId="48761"/>
    <cellStyle name="Percent 5 2 14 6" xfId="48762"/>
    <cellStyle name="Percent 5 2 14 7" xfId="48763"/>
    <cellStyle name="Percent 5 2 15" xfId="48764"/>
    <cellStyle name="Percent 5 2 15 2" xfId="48765"/>
    <cellStyle name="Percent 5 2 15 2 2" xfId="48766"/>
    <cellStyle name="Percent 5 2 15 2 2 2" xfId="48767"/>
    <cellStyle name="Percent 5 2 15 2 3" xfId="48768"/>
    <cellStyle name="Percent 5 2 15 3" xfId="48769"/>
    <cellStyle name="Percent 5 2 15 3 2" xfId="48770"/>
    <cellStyle name="Percent 5 2 15 4" xfId="48771"/>
    <cellStyle name="Percent 5 2 15 5" xfId="48772"/>
    <cellStyle name="Percent 5 2 15 6" xfId="48773"/>
    <cellStyle name="Percent 5 2 15 7" xfId="48774"/>
    <cellStyle name="Percent 5 2 16" xfId="48775"/>
    <cellStyle name="Percent 5 2 16 2" xfId="48776"/>
    <cellStyle name="Percent 5 2 16 2 2" xfId="48777"/>
    <cellStyle name="Percent 5 2 16 2 2 2" xfId="48778"/>
    <cellStyle name="Percent 5 2 16 2 3" xfId="48779"/>
    <cellStyle name="Percent 5 2 16 3" xfId="48780"/>
    <cellStyle name="Percent 5 2 16 3 2" xfId="48781"/>
    <cellStyle name="Percent 5 2 16 4" xfId="48782"/>
    <cellStyle name="Percent 5 2 16 5" xfId="48783"/>
    <cellStyle name="Percent 5 2 16 6" xfId="48784"/>
    <cellStyle name="Percent 5 2 16 7" xfId="48785"/>
    <cellStyle name="Percent 5 2 17" xfId="48786"/>
    <cellStyle name="Percent 5 2 17 2" xfId="48787"/>
    <cellStyle name="Percent 5 2 17 2 2" xfId="48788"/>
    <cellStyle name="Percent 5 2 17 2 2 2" xfId="48789"/>
    <cellStyle name="Percent 5 2 17 2 3" xfId="48790"/>
    <cellStyle name="Percent 5 2 17 3" xfId="48791"/>
    <cellStyle name="Percent 5 2 17 3 2" xfId="48792"/>
    <cellStyle name="Percent 5 2 17 4" xfId="48793"/>
    <cellStyle name="Percent 5 2 17 5" xfId="48794"/>
    <cellStyle name="Percent 5 2 17 6" xfId="48795"/>
    <cellStyle name="Percent 5 2 17 7" xfId="48796"/>
    <cellStyle name="Percent 5 2 18" xfId="48797"/>
    <cellStyle name="Percent 5 2 18 2" xfId="48798"/>
    <cellStyle name="Percent 5 2 18 2 2" xfId="48799"/>
    <cellStyle name="Percent 5 2 18 2 2 2" xfId="48800"/>
    <cellStyle name="Percent 5 2 18 2 3" xfId="48801"/>
    <cellStyle name="Percent 5 2 18 3" xfId="48802"/>
    <cellStyle name="Percent 5 2 18 3 2" xfId="48803"/>
    <cellStyle name="Percent 5 2 18 4" xfId="48804"/>
    <cellStyle name="Percent 5 2 18 5" xfId="48805"/>
    <cellStyle name="Percent 5 2 18 6" xfId="48806"/>
    <cellStyle name="Percent 5 2 18 7" xfId="48807"/>
    <cellStyle name="Percent 5 2 19" xfId="48808"/>
    <cellStyle name="Percent 5 2 19 2" xfId="48809"/>
    <cellStyle name="Percent 5 2 19 2 2" xfId="48810"/>
    <cellStyle name="Percent 5 2 19 2 2 2" xfId="48811"/>
    <cellStyle name="Percent 5 2 19 2 3" xfId="48812"/>
    <cellStyle name="Percent 5 2 19 3" xfId="48813"/>
    <cellStyle name="Percent 5 2 19 3 2" xfId="48814"/>
    <cellStyle name="Percent 5 2 19 4" xfId="48815"/>
    <cellStyle name="Percent 5 2 19 5" xfId="48816"/>
    <cellStyle name="Percent 5 2 19 6" xfId="48817"/>
    <cellStyle name="Percent 5 2 19 7" xfId="48818"/>
    <cellStyle name="Percent 5 2 2" xfId="48819"/>
    <cellStyle name="Percent 5 2 2 10" xfId="48820"/>
    <cellStyle name="Percent 5 2 2 10 10" xfId="48821"/>
    <cellStyle name="Percent 5 2 2 10 10 2" xfId="48822"/>
    <cellStyle name="Percent 5 2 2 10 10 2 2" xfId="48823"/>
    <cellStyle name="Percent 5 2 2 10 10 2 2 2" xfId="48824"/>
    <cellStyle name="Percent 5 2 2 10 10 2 3" xfId="48825"/>
    <cellStyle name="Percent 5 2 2 10 10 3" xfId="48826"/>
    <cellStyle name="Percent 5 2 2 10 10 3 2" xfId="48827"/>
    <cellStyle name="Percent 5 2 2 10 10 4" xfId="48828"/>
    <cellStyle name="Percent 5 2 2 10 10 5" xfId="48829"/>
    <cellStyle name="Percent 5 2 2 10 10 6" xfId="48830"/>
    <cellStyle name="Percent 5 2 2 10 10 7" xfId="48831"/>
    <cellStyle name="Percent 5 2 2 10 11" xfId="48832"/>
    <cellStyle name="Percent 5 2 2 10 11 2" xfId="48833"/>
    <cellStyle name="Percent 5 2 2 10 11 2 2" xfId="48834"/>
    <cellStyle name="Percent 5 2 2 10 11 2 2 2" xfId="48835"/>
    <cellStyle name="Percent 5 2 2 10 11 2 3" xfId="48836"/>
    <cellStyle name="Percent 5 2 2 10 11 3" xfId="48837"/>
    <cellStyle name="Percent 5 2 2 10 11 3 2" xfId="48838"/>
    <cellStyle name="Percent 5 2 2 10 11 4" xfId="48839"/>
    <cellStyle name="Percent 5 2 2 10 11 5" xfId="48840"/>
    <cellStyle name="Percent 5 2 2 10 11 6" xfId="48841"/>
    <cellStyle name="Percent 5 2 2 10 11 7" xfId="48842"/>
    <cellStyle name="Percent 5 2 2 10 12" xfId="48843"/>
    <cellStyle name="Percent 5 2 2 10 12 2" xfId="48844"/>
    <cellStyle name="Percent 5 2 2 10 12 2 2" xfId="48845"/>
    <cellStyle name="Percent 5 2 2 10 12 2 2 2" xfId="48846"/>
    <cellStyle name="Percent 5 2 2 10 12 2 3" xfId="48847"/>
    <cellStyle name="Percent 5 2 2 10 12 3" xfId="48848"/>
    <cellStyle name="Percent 5 2 2 10 12 3 2" xfId="48849"/>
    <cellStyle name="Percent 5 2 2 10 12 4" xfId="48850"/>
    <cellStyle name="Percent 5 2 2 10 12 5" xfId="48851"/>
    <cellStyle name="Percent 5 2 2 10 12 6" xfId="48852"/>
    <cellStyle name="Percent 5 2 2 10 12 7" xfId="48853"/>
    <cellStyle name="Percent 5 2 2 10 13" xfId="48854"/>
    <cellStyle name="Percent 5 2 2 10 13 2" xfId="48855"/>
    <cellStyle name="Percent 5 2 2 10 13 2 2" xfId="48856"/>
    <cellStyle name="Percent 5 2 2 10 13 3" xfId="48857"/>
    <cellStyle name="Percent 5 2 2 10 14" xfId="48858"/>
    <cellStyle name="Percent 5 2 2 10 14 2" xfId="48859"/>
    <cellStyle name="Percent 5 2 2 10 15" xfId="48860"/>
    <cellStyle name="Percent 5 2 2 10 16" xfId="48861"/>
    <cellStyle name="Percent 5 2 2 10 17" xfId="48862"/>
    <cellStyle name="Percent 5 2 2 10 18" xfId="48863"/>
    <cellStyle name="Percent 5 2 2 10 2" xfId="48864"/>
    <cellStyle name="Percent 5 2 2 10 2 2" xfId="48865"/>
    <cellStyle name="Percent 5 2 2 10 2 2 2" xfId="48866"/>
    <cellStyle name="Percent 5 2 2 10 2 2 2 2" xfId="48867"/>
    <cellStyle name="Percent 5 2 2 10 2 2 3" xfId="48868"/>
    <cellStyle name="Percent 5 2 2 10 2 3" xfId="48869"/>
    <cellStyle name="Percent 5 2 2 10 2 3 2" xfId="48870"/>
    <cellStyle name="Percent 5 2 2 10 2 4" xfId="48871"/>
    <cellStyle name="Percent 5 2 2 10 2 5" xfId="48872"/>
    <cellStyle name="Percent 5 2 2 10 2 6" xfId="48873"/>
    <cellStyle name="Percent 5 2 2 10 2 7" xfId="48874"/>
    <cellStyle name="Percent 5 2 2 10 3" xfId="48875"/>
    <cellStyle name="Percent 5 2 2 10 3 2" xfId="48876"/>
    <cellStyle name="Percent 5 2 2 10 3 2 2" xfId="48877"/>
    <cellStyle name="Percent 5 2 2 10 3 2 2 2" xfId="48878"/>
    <cellStyle name="Percent 5 2 2 10 3 2 3" xfId="48879"/>
    <cellStyle name="Percent 5 2 2 10 3 3" xfId="48880"/>
    <cellStyle name="Percent 5 2 2 10 3 3 2" xfId="48881"/>
    <cellStyle name="Percent 5 2 2 10 3 4" xfId="48882"/>
    <cellStyle name="Percent 5 2 2 10 3 5" xfId="48883"/>
    <cellStyle name="Percent 5 2 2 10 3 6" xfId="48884"/>
    <cellStyle name="Percent 5 2 2 10 3 7" xfId="48885"/>
    <cellStyle name="Percent 5 2 2 10 4" xfId="48886"/>
    <cellStyle name="Percent 5 2 2 10 4 2" xfId="48887"/>
    <cellStyle name="Percent 5 2 2 10 4 2 2" xfId="48888"/>
    <cellStyle name="Percent 5 2 2 10 4 2 2 2" xfId="48889"/>
    <cellStyle name="Percent 5 2 2 10 4 2 3" xfId="48890"/>
    <cellStyle name="Percent 5 2 2 10 4 3" xfId="48891"/>
    <cellStyle name="Percent 5 2 2 10 4 3 2" xfId="48892"/>
    <cellStyle name="Percent 5 2 2 10 4 4" xfId="48893"/>
    <cellStyle name="Percent 5 2 2 10 4 5" xfId="48894"/>
    <cellStyle name="Percent 5 2 2 10 4 6" xfId="48895"/>
    <cellStyle name="Percent 5 2 2 10 4 7" xfId="48896"/>
    <cellStyle name="Percent 5 2 2 10 5" xfId="48897"/>
    <cellStyle name="Percent 5 2 2 10 5 2" xfId="48898"/>
    <cellStyle name="Percent 5 2 2 10 5 2 2" xfId="48899"/>
    <cellStyle name="Percent 5 2 2 10 5 2 2 2" xfId="48900"/>
    <cellStyle name="Percent 5 2 2 10 5 2 3" xfId="48901"/>
    <cellStyle name="Percent 5 2 2 10 5 3" xfId="48902"/>
    <cellStyle name="Percent 5 2 2 10 5 3 2" xfId="48903"/>
    <cellStyle name="Percent 5 2 2 10 5 4" xfId="48904"/>
    <cellStyle name="Percent 5 2 2 10 5 5" xfId="48905"/>
    <cellStyle name="Percent 5 2 2 10 5 6" xfId="48906"/>
    <cellStyle name="Percent 5 2 2 10 5 7" xfId="48907"/>
    <cellStyle name="Percent 5 2 2 10 6" xfId="48908"/>
    <cellStyle name="Percent 5 2 2 10 6 2" xfId="48909"/>
    <cellStyle name="Percent 5 2 2 10 6 2 2" xfId="48910"/>
    <cellStyle name="Percent 5 2 2 10 6 2 2 2" xfId="48911"/>
    <cellStyle name="Percent 5 2 2 10 6 2 3" xfId="48912"/>
    <cellStyle name="Percent 5 2 2 10 6 3" xfId="48913"/>
    <cellStyle name="Percent 5 2 2 10 6 3 2" xfId="48914"/>
    <cellStyle name="Percent 5 2 2 10 6 4" xfId="48915"/>
    <cellStyle name="Percent 5 2 2 10 6 5" xfId="48916"/>
    <cellStyle name="Percent 5 2 2 10 6 6" xfId="48917"/>
    <cellStyle name="Percent 5 2 2 10 6 7" xfId="48918"/>
    <cellStyle name="Percent 5 2 2 10 7" xfId="48919"/>
    <cellStyle name="Percent 5 2 2 10 7 2" xfId="48920"/>
    <cellStyle name="Percent 5 2 2 10 7 2 2" xfId="48921"/>
    <cellStyle name="Percent 5 2 2 10 7 2 2 2" xfId="48922"/>
    <cellStyle name="Percent 5 2 2 10 7 2 3" xfId="48923"/>
    <cellStyle name="Percent 5 2 2 10 7 3" xfId="48924"/>
    <cellStyle name="Percent 5 2 2 10 7 3 2" xfId="48925"/>
    <cellStyle name="Percent 5 2 2 10 7 4" xfId="48926"/>
    <cellStyle name="Percent 5 2 2 10 7 5" xfId="48927"/>
    <cellStyle name="Percent 5 2 2 10 7 6" xfId="48928"/>
    <cellStyle name="Percent 5 2 2 10 7 7" xfId="48929"/>
    <cellStyle name="Percent 5 2 2 10 8" xfId="48930"/>
    <cellStyle name="Percent 5 2 2 10 8 2" xfId="48931"/>
    <cellStyle name="Percent 5 2 2 10 8 2 2" xfId="48932"/>
    <cellStyle name="Percent 5 2 2 10 8 2 2 2" xfId="48933"/>
    <cellStyle name="Percent 5 2 2 10 8 2 3" xfId="48934"/>
    <cellStyle name="Percent 5 2 2 10 8 3" xfId="48935"/>
    <cellStyle name="Percent 5 2 2 10 8 3 2" xfId="48936"/>
    <cellStyle name="Percent 5 2 2 10 8 4" xfId="48937"/>
    <cellStyle name="Percent 5 2 2 10 8 5" xfId="48938"/>
    <cellStyle name="Percent 5 2 2 10 8 6" xfId="48939"/>
    <cellStyle name="Percent 5 2 2 10 8 7" xfId="48940"/>
    <cellStyle name="Percent 5 2 2 10 9" xfId="48941"/>
    <cellStyle name="Percent 5 2 2 10 9 2" xfId="48942"/>
    <cellStyle name="Percent 5 2 2 10 9 2 2" xfId="48943"/>
    <cellStyle name="Percent 5 2 2 10 9 2 2 2" xfId="48944"/>
    <cellStyle name="Percent 5 2 2 10 9 2 3" xfId="48945"/>
    <cellStyle name="Percent 5 2 2 10 9 3" xfId="48946"/>
    <cellStyle name="Percent 5 2 2 10 9 3 2" xfId="48947"/>
    <cellStyle name="Percent 5 2 2 10 9 4" xfId="48948"/>
    <cellStyle name="Percent 5 2 2 10 9 5" xfId="48949"/>
    <cellStyle name="Percent 5 2 2 10 9 6" xfId="48950"/>
    <cellStyle name="Percent 5 2 2 10 9 7" xfId="48951"/>
    <cellStyle name="Percent 5 2 2 100" xfId="48952"/>
    <cellStyle name="Percent 5 2 2 101" xfId="48953"/>
    <cellStyle name="Percent 5 2 2 102" xfId="48954"/>
    <cellStyle name="Percent 5 2 2 103" xfId="48955"/>
    <cellStyle name="Percent 5 2 2 11" xfId="48956"/>
    <cellStyle name="Percent 5 2 2 11 10" xfId="48957"/>
    <cellStyle name="Percent 5 2 2 11 10 2" xfId="48958"/>
    <cellStyle name="Percent 5 2 2 11 10 2 2" xfId="48959"/>
    <cellStyle name="Percent 5 2 2 11 10 2 2 2" xfId="48960"/>
    <cellStyle name="Percent 5 2 2 11 10 2 3" xfId="48961"/>
    <cellStyle name="Percent 5 2 2 11 10 3" xfId="48962"/>
    <cellStyle name="Percent 5 2 2 11 10 3 2" xfId="48963"/>
    <cellStyle name="Percent 5 2 2 11 10 4" xfId="48964"/>
    <cellStyle name="Percent 5 2 2 11 10 5" xfId="48965"/>
    <cellStyle name="Percent 5 2 2 11 10 6" xfId="48966"/>
    <cellStyle name="Percent 5 2 2 11 10 7" xfId="48967"/>
    <cellStyle name="Percent 5 2 2 11 11" xfId="48968"/>
    <cellStyle name="Percent 5 2 2 11 11 2" xfId="48969"/>
    <cellStyle name="Percent 5 2 2 11 11 2 2" xfId="48970"/>
    <cellStyle name="Percent 5 2 2 11 11 2 2 2" xfId="48971"/>
    <cellStyle name="Percent 5 2 2 11 11 2 3" xfId="48972"/>
    <cellStyle name="Percent 5 2 2 11 11 3" xfId="48973"/>
    <cellStyle name="Percent 5 2 2 11 11 3 2" xfId="48974"/>
    <cellStyle name="Percent 5 2 2 11 11 4" xfId="48975"/>
    <cellStyle name="Percent 5 2 2 11 11 5" xfId="48976"/>
    <cellStyle name="Percent 5 2 2 11 11 6" xfId="48977"/>
    <cellStyle name="Percent 5 2 2 11 11 7" xfId="48978"/>
    <cellStyle name="Percent 5 2 2 11 12" xfId="48979"/>
    <cellStyle name="Percent 5 2 2 11 12 2" xfId="48980"/>
    <cellStyle name="Percent 5 2 2 11 12 2 2" xfId="48981"/>
    <cellStyle name="Percent 5 2 2 11 12 2 2 2" xfId="48982"/>
    <cellStyle name="Percent 5 2 2 11 12 2 3" xfId="48983"/>
    <cellStyle name="Percent 5 2 2 11 12 3" xfId="48984"/>
    <cellStyle name="Percent 5 2 2 11 12 3 2" xfId="48985"/>
    <cellStyle name="Percent 5 2 2 11 12 4" xfId="48986"/>
    <cellStyle name="Percent 5 2 2 11 12 5" xfId="48987"/>
    <cellStyle name="Percent 5 2 2 11 12 6" xfId="48988"/>
    <cellStyle name="Percent 5 2 2 11 12 7" xfId="48989"/>
    <cellStyle name="Percent 5 2 2 11 13" xfId="48990"/>
    <cellStyle name="Percent 5 2 2 11 13 2" xfId="48991"/>
    <cellStyle name="Percent 5 2 2 11 13 2 2" xfId="48992"/>
    <cellStyle name="Percent 5 2 2 11 13 3" xfId="48993"/>
    <cellStyle name="Percent 5 2 2 11 14" xfId="48994"/>
    <cellStyle name="Percent 5 2 2 11 14 2" xfId="48995"/>
    <cellStyle name="Percent 5 2 2 11 15" xfId="48996"/>
    <cellStyle name="Percent 5 2 2 11 16" xfId="48997"/>
    <cellStyle name="Percent 5 2 2 11 17" xfId="48998"/>
    <cellStyle name="Percent 5 2 2 11 18" xfId="48999"/>
    <cellStyle name="Percent 5 2 2 11 2" xfId="49000"/>
    <cellStyle name="Percent 5 2 2 11 2 2" xfId="49001"/>
    <cellStyle name="Percent 5 2 2 11 2 2 2" xfId="49002"/>
    <cellStyle name="Percent 5 2 2 11 2 2 2 2" xfId="49003"/>
    <cellStyle name="Percent 5 2 2 11 2 2 3" xfId="49004"/>
    <cellStyle name="Percent 5 2 2 11 2 3" xfId="49005"/>
    <cellStyle name="Percent 5 2 2 11 2 3 2" xfId="49006"/>
    <cellStyle name="Percent 5 2 2 11 2 4" xfId="49007"/>
    <cellStyle name="Percent 5 2 2 11 2 5" xfId="49008"/>
    <cellStyle name="Percent 5 2 2 11 2 6" xfId="49009"/>
    <cellStyle name="Percent 5 2 2 11 2 7" xfId="49010"/>
    <cellStyle name="Percent 5 2 2 11 3" xfId="49011"/>
    <cellStyle name="Percent 5 2 2 11 3 2" xfId="49012"/>
    <cellStyle name="Percent 5 2 2 11 3 2 2" xfId="49013"/>
    <cellStyle name="Percent 5 2 2 11 3 2 2 2" xfId="49014"/>
    <cellStyle name="Percent 5 2 2 11 3 2 3" xfId="49015"/>
    <cellStyle name="Percent 5 2 2 11 3 3" xfId="49016"/>
    <cellStyle name="Percent 5 2 2 11 3 3 2" xfId="49017"/>
    <cellStyle name="Percent 5 2 2 11 3 4" xfId="49018"/>
    <cellStyle name="Percent 5 2 2 11 3 5" xfId="49019"/>
    <cellStyle name="Percent 5 2 2 11 3 6" xfId="49020"/>
    <cellStyle name="Percent 5 2 2 11 3 7" xfId="49021"/>
    <cellStyle name="Percent 5 2 2 11 4" xfId="49022"/>
    <cellStyle name="Percent 5 2 2 11 4 2" xfId="49023"/>
    <cellStyle name="Percent 5 2 2 11 4 2 2" xfId="49024"/>
    <cellStyle name="Percent 5 2 2 11 4 2 2 2" xfId="49025"/>
    <cellStyle name="Percent 5 2 2 11 4 2 3" xfId="49026"/>
    <cellStyle name="Percent 5 2 2 11 4 3" xfId="49027"/>
    <cellStyle name="Percent 5 2 2 11 4 3 2" xfId="49028"/>
    <cellStyle name="Percent 5 2 2 11 4 4" xfId="49029"/>
    <cellStyle name="Percent 5 2 2 11 4 5" xfId="49030"/>
    <cellStyle name="Percent 5 2 2 11 4 6" xfId="49031"/>
    <cellStyle name="Percent 5 2 2 11 4 7" xfId="49032"/>
    <cellStyle name="Percent 5 2 2 11 5" xfId="49033"/>
    <cellStyle name="Percent 5 2 2 11 5 2" xfId="49034"/>
    <cellStyle name="Percent 5 2 2 11 5 2 2" xfId="49035"/>
    <cellStyle name="Percent 5 2 2 11 5 2 2 2" xfId="49036"/>
    <cellStyle name="Percent 5 2 2 11 5 2 3" xfId="49037"/>
    <cellStyle name="Percent 5 2 2 11 5 3" xfId="49038"/>
    <cellStyle name="Percent 5 2 2 11 5 3 2" xfId="49039"/>
    <cellStyle name="Percent 5 2 2 11 5 4" xfId="49040"/>
    <cellStyle name="Percent 5 2 2 11 5 5" xfId="49041"/>
    <cellStyle name="Percent 5 2 2 11 5 6" xfId="49042"/>
    <cellStyle name="Percent 5 2 2 11 5 7" xfId="49043"/>
    <cellStyle name="Percent 5 2 2 11 6" xfId="49044"/>
    <cellStyle name="Percent 5 2 2 11 6 2" xfId="49045"/>
    <cellStyle name="Percent 5 2 2 11 6 2 2" xfId="49046"/>
    <cellStyle name="Percent 5 2 2 11 6 2 2 2" xfId="49047"/>
    <cellStyle name="Percent 5 2 2 11 6 2 3" xfId="49048"/>
    <cellStyle name="Percent 5 2 2 11 6 3" xfId="49049"/>
    <cellStyle name="Percent 5 2 2 11 6 3 2" xfId="49050"/>
    <cellStyle name="Percent 5 2 2 11 6 4" xfId="49051"/>
    <cellStyle name="Percent 5 2 2 11 6 5" xfId="49052"/>
    <cellStyle name="Percent 5 2 2 11 6 6" xfId="49053"/>
    <cellStyle name="Percent 5 2 2 11 6 7" xfId="49054"/>
    <cellStyle name="Percent 5 2 2 11 7" xfId="49055"/>
    <cellStyle name="Percent 5 2 2 11 7 2" xfId="49056"/>
    <cellStyle name="Percent 5 2 2 11 7 2 2" xfId="49057"/>
    <cellStyle name="Percent 5 2 2 11 7 2 2 2" xfId="49058"/>
    <cellStyle name="Percent 5 2 2 11 7 2 3" xfId="49059"/>
    <cellStyle name="Percent 5 2 2 11 7 3" xfId="49060"/>
    <cellStyle name="Percent 5 2 2 11 7 3 2" xfId="49061"/>
    <cellStyle name="Percent 5 2 2 11 7 4" xfId="49062"/>
    <cellStyle name="Percent 5 2 2 11 7 5" xfId="49063"/>
    <cellStyle name="Percent 5 2 2 11 7 6" xfId="49064"/>
    <cellStyle name="Percent 5 2 2 11 7 7" xfId="49065"/>
    <cellStyle name="Percent 5 2 2 11 8" xfId="49066"/>
    <cellStyle name="Percent 5 2 2 11 8 2" xfId="49067"/>
    <cellStyle name="Percent 5 2 2 11 8 2 2" xfId="49068"/>
    <cellStyle name="Percent 5 2 2 11 8 2 2 2" xfId="49069"/>
    <cellStyle name="Percent 5 2 2 11 8 2 3" xfId="49070"/>
    <cellStyle name="Percent 5 2 2 11 8 3" xfId="49071"/>
    <cellStyle name="Percent 5 2 2 11 8 3 2" xfId="49072"/>
    <cellStyle name="Percent 5 2 2 11 8 4" xfId="49073"/>
    <cellStyle name="Percent 5 2 2 11 8 5" xfId="49074"/>
    <cellStyle name="Percent 5 2 2 11 8 6" xfId="49075"/>
    <cellStyle name="Percent 5 2 2 11 8 7" xfId="49076"/>
    <cellStyle name="Percent 5 2 2 11 9" xfId="49077"/>
    <cellStyle name="Percent 5 2 2 11 9 2" xfId="49078"/>
    <cellStyle name="Percent 5 2 2 11 9 2 2" xfId="49079"/>
    <cellStyle name="Percent 5 2 2 11 9 2 2 2" xfId="49080"/>
    <cellStyle name="Percent 5 2 2 11 9 2 3" xfId="49081"/>
    <cellStyle name="Percent 5 2 2 11 9 3" xfId="49082"/>
    <cellStyle name="Percent 5 2 2 11 9 3 2" xfId="49083"/>
    <cellStyle name="Percent 5 2 2 11 9 4" xfId="49084"/>
    <cellStyle name="Percent 5 2 2 11 9 5" xfId="49085"/>
    <cellStyle name="Percent 5 2 2 11 9 6" xfId="49086"/>
    <cellStyle name="Percent 5 2 2 11 9 7" xfId="49087"/>
    <cellStyle name="Percent 5 2 2 12" xfId="49088"/>
    <cellStyle name="Percent 5 2 2 12 2" xfId="49089"/>
    <cellStyle name="Percent 5 2 2 12 2 2" xfId="49090"/>
    <cellStyle name="Percent 5 2 2 12 2 2 2" xfId="49091"/>
    <cellStyle name="Percent 5 2 2 12 2 3" xfId="49092"/>
    <cellStyle name="Percent 5 2 2 12 3" xfId="49093"/>
    <cellStyle name="Percent 5 2 2 12 3 2" xfId="49094"/>
    <cellStyle name="Percent 5 2 2 12 4" xfId="49095"/>
    <cellStyle name="Percent 5 2 2 12 5" xfId="49096"/>
    <cellStyle name="Percent 5 2 2 12 6" xfId="49097"/>
    <cellStyle name="Percent 5 2 2 12 7" xfId="49098"/>
    <cellStyle name="Percent 5 2 2 13" xfId="49099"/>
    <cellStyle name="Percent 5 2 2 13 2" xfId="49100"/>
    <cellStyle name="Percent 5 2 2 13 2 2" xfId="49101"/>
    <cellStyle name="Percent 5 2 2 13 2 2 2" xfId="49102"/>
    <cellStyle name="Percent 5 2 2 13 2 3" xfId="49103"/>
    <cellStyle name="Percent 5 2 2 13 3" xfId="49104"/>
    <cellStyle name="Percent 5 2 2 13 3 2" xfId="49105"/>
    <cellStyle name="Percent 5 2 2 13 4" xfId="49106"/>
    <cellStyle name="Percent 5 2 2 13 5" xfId="49107"/>
    <cellStyle name="Percent 5 2 2 13 6" xfId="49108"/>
    <cellStyle name="Percent 5 2 2 13 7" xfId="49109"/>
    <cellStyle name="Percent 5 2 2 14" xfId="49110"/>
    <cellStyle name="Percent 5 2 2 14 2" xfId="49111"/>
    <cellStyle name="Percent 5 2 2 14 2 2" xfId="49112"/>
    <cellStyle name="Percent 5 2 2 14 2 2 2" xfId="49113"/>
    <cellStyle name="Percent 5 2 2 14 2 3" xfId="49114"/>
    <cellStyle name="Percent 5 2 2 14 3" xfId="49115"/>
    <cellStyle name="Percent 5 2 2 14 3 2" xfId="49116"/>
    <cellStyle name="Percent 5 2 2 14 4" xfId="49117"/>
    <cellStyle name="Percent 5 2 2 14 5" xfId="49118"/>
    <cellStyle name="Percent 5 2 2 14 6" xfId="49119"/>
    <cellStyle name="Percent 5 2 2 14 7" xfId="49120"/>
    <cellStyle name="Percent 5 2 2 15" xfId="49121"/>
    <cellStyle name="Percent 5 2 2 15 2" xfId="49122"/>
    <cellStyle name="Percent 5 2 2 15 2 2" xfId="49123"/>
    <cellStyle name="Percent 5 2 2 15 2 2 2" xfId="49124"/>
    <cellStyle name="Percent 5 2 2 15 2 3" xfId="49125"/>
    <cellStyle name="Percent 5 2 2 15 3" xfId="49126"/>
    <cellStyle name="Percent 5 2 2 15 3 2" xfId="49127"/>
    <cellStyle name="Percent 5 2 2 15 4" xfId="49128"/>
    <cellStyle name="Percent 5 2 2 15 5" xfId="49129"/>
    <cellStyle name="Percent 5 2 2 15 6" xfId="49130"/>
    <cellStyle name="Percent 5 2 2 15 7" xfId="49131"/>
    <cellStyle name="Percent 5 2 2 16" xfId="49132"/>
    <cellStyle name="Percent 5 2 2 16 2" xfId="49133"/>
    <cellStyle name="Percent 5 2 2 16 2 2" xfId="49134"/>
    <cellStyle name="Percent 5 2 2 16 2 2 2" xfId="49135"/>
    <cellStyle name="Percent 5 2 2 16 2 3" xfId="49136"/>
    <cellStyle name="Percent 5 2 2 16 3" xfId="49137"/>
    <cellStyle name="Percent 5 2 2 16 3 2" xfId="49138"/>
    <cellStyle name="Percent 5 2 2 16 4" xfId="49139"/>
    <cellStyle name="Percent 5 2 2 16 5" xfId="49140"/>
    <cellStyle name="Percent 5 2 2 16 6" xfId="49141"/>
    <cellStyle name="Percent 5 2 2 16 7" xfId="49142"/>
    <cellStyle name="Percent 5 2 2 17" xfId="49143"/>
    <cellStyle name="Percent 5 2 2 17 2" xfId="49144"/>
    <cellStyle name="Percent 5 2 2 17 2 2" xfId="49145"/>
    <cellStyle name="Percent 5 2 2 17 2 2 2" xfId="49146"/>
    <cellStyle name="Percent 5 2 2 17 2 3" xfId="49147"/>
    <cellStyle name="Percent 5 2 2 17 3" xfId="49148"/>
    <cellStyle name="Percent 5 2 2 17 3 2" xfId="49149"/>
    <cellStyle name="Percent 5 2 2 17 4" xfId="49150"/>
    <cellStyle name="Percent 5 2 2 17 5" xfId="49151"/>
    <cellStyle name="Percent 5 2 2 17 6" xfId="49152"/>
    <cellStyle name="Percent 5 2 2 17 7" xfId="49153"/>
    <cellStyle name="Percent 5 2 2 18" xfId="49154"/>
    <cellStyle name="Percent 5 2 2 18 2" xfId="49155"/>
    <cellStyle name="Percent 5 2 2 18 2 2" xfId="49156"/>
    <cellStyle name="Percent 5 2 2 18 2 2 2" xfId="49157"/>
    <cellStyle name="Percent 5 2 2 18 2 3" xfId="49158"/>
    <cellStyle name="Percent 5 2 2 18 3" xfId="49159"/>
    <cellStyle name="Percent 5 2 2 18 3 2" xfId="49160"/>
    <cellStyle name="Percent 5 2 2 18 4" xfId="49161"/>
    <cellStyle name="Percent 5 2 2 18 5" xfId="49162"/>
    <cellStyle name="Percent 5 2 2 18 6" xfId="49163"/>
    <cellStyle name="Percent 5 2 2 18 7" xfId="49164"/>
    <cellStyle name="Percent 5 2 2 19" xfId="49165"/>
    <cellStyle name="Percent 5 2 2 19 2" xfId="49166"/>
    <cellStyle name="Percent 5 2 2 19 2 2" xfId="49167"/>
    <cellStyle name="Percent 5 2 2 19 2 2 2" xfId="49168"/>
    <cellStyle name="Percent 5 2 2 19 2 3" xfId="49169"/>
    <cellStyle name="Percent 5 2 2 19 3" xfId="49170"/>
    <cellStyle name="Percent 5 2 2 19 3 2" xfId="49171"/>
    <cellStyle name="Percent 5 2 2 19 4" xfId="49172"/>
    <cellStyle name="Percent 5 2 2 19 5" xfId="49173"/>
    <cellStyle name="Percent 5 2 2 19 6" xfId="49174"/>
    <cellStyle name="Percent 5 2 2 19 7" xfId="49175"/>
    <cellStyle name="Percent 5 2 2 2" xfId="49176"/>
    <cellStyle name="Percent 5 2 2 2 10" xfId="49177"/>
    <cellStyle name="Percent 5 2 2 2 11" xfId="49178"/>
    <cellStyle name="Percent 5 2 2 2 12" xfId="49179"/>
    <cellStyle name="Percent 5 2 2 2 13" xfId="49180"/>
    <cellStyle name="Percent 5 2 2 2 2" xfId="49181"/>
    <cellStyle name="Percent 5 2 2 2 2 2" xfId="49182"/>
    <cellStyle name="Percent 5 2 2 2 2 2 2" xfId="49183"/>
    <cellStyle name="Percent 5 2 2 2 2 2 3" xfId="49184"/>
    <cellStyle name="Percent 5 2 2 2 2 3" xfId="49185"/>
    <cellStyle name="Percent 5 2 2 2 2 3 2" xfId="49186"/>
    <cellStyle name="Percent 5 2 2 2 2 3 2 2" xfId="49187"/>
    <cellStyle name="Percent 5 2 2 2 2 3 3" xfId="49188"/>
    <cellStyle name="Percent 5 2 2 2 2 4" xfId="49189"/>
    <cellStyle name="Percent 5 2 2 2 2 4 2" xfId="49190"/>
    <cellStyle name="Percent 5 2 2 2 2 5" xfId="49191"/>
    <cellStyle name="Percent 5 2 2 2 2 6" xfId="49192"/>
    <cellStyle name="Percent 5 2 2 2 2 7" xfId="49193"/>
    <cellStyle name="Percent 5 2 2 2 2 8" xfId="49194"/>
    <cellStyle name="Percent 5 2 2 2 3" xfId="49195"/>
    <cellStyle name="Percent 5 2 2 2 4" xfId="49196"/>
    <cellStyle name="Percent 5 2 2 2 5" xfId="49197"/>
    <cellStyle name="Percent 5 2 2 2 6" xfId="49198"/>
    <cellStyle name="Percent 5 2 2 2 7" xfId="49199"/>
    <cellStyle name="Percent 5 2 2 2 8" xfId="49200"/>
    <cellStyle name="Percent 5 2 2 2 9" xfId="49201"/>
    <cellStyle name="Percent 5 2 2 20" xfId="49202"/>
    <cellStyle name="Percent 5 2 2 20 2" xfId="49203"/>
    <cellStyle name="Percent 5 2 2 20 2 2" xfId="49204"/>
    <cellStyle name="Percent 5 2 2 20 2 2 2" xfId="49205"/>
    <cellStyle name="Percent 5 2 2 20 2 3" xfId="49206"/>
    <cellStyle name="Percent 5 2 2 20 3" xfId="49207"/>
    <cellStyle name="Percent 5 2 2 20 3 2" xfId="49208"/>
    <cellStyle name="Percent 5 2 2 20 4" xfId="49209"/>
    <cellStyle name="Percent 5 2 2 20 5" xfId="49210"/>
    <cellStyle name="Percent 5 2 2 20 6" xfId="49211"/>
    <cellStyle name="Percent 5 2 2 20 7" xfId="49212"/>
    <cellStyle name="Percent 5 2 2 21" xfId="49213"/>
    <cellStyle name="Percent 5 2 2 21 2" xfId="49214"/>
    <cellStyle name="Percent 5 2 2 21 2 2" xfId="49215"/>
    <cellStyle name="Percent 5 2 2 21 2 2 2" xfId="49216"/>
    <cellStyle name="Percent 5 2 2 21 2 3" xfId="49217"/>
    <cellStyle name="Percent 5 2 2 21 3" xfId="49218"/>
    <cellStyle name="Percent 5 2 2 21 3 2" xfId="49219"/>
    <cellStyle name="Percent 5 2 2 21 4" xfId="49220"/>
    <cellStyle name="Percent 5 2 2 21 5" xfId="49221"/>
    <cellStyle name="Percent 5 2 2 21 6" xfId="49222"/>
    <cellStyle name="Percent 5 2 2 21 7" xfId="49223"/>
    <cellStyle name="Percent 5 2 2 22" xfId="49224"/>
    <cellStyle name="Percent 5 2 2 22 2" xfId="49225"/>
    <cellStyle name="Percent 5 2 2 22 2 2" xfId="49226"/>
    <cellStyle name="Percent 5 2 2 22 2 2 2" xfId="49227"/>
    <cellStyle name="Percent 5 2 2 22 2 3" xfId="49228"/>
    <cellStyle name="Percent 5 2 2 22 3" xfId="49229"/>
    <cellStyle name="Percent 5 2 2 22 3 2" xfId="49230"/>
    <cellStyle name="Percent 5 2 2 22 4" xfId="49231"/>
    <cellStyle name="Percent 5 2 2 22 5" xfId="49232"/>
    <cellStyle name="Percent 5 2 2 22 6" xfId="49233"/>
    <cellStyle name="Percent 5 2 2 22 7" xfId="49234"/>
    <cellStyle name="Percent 5 2 2 23" xfId="49235"/>
    <cellStyle name="Percent 5 2 2 23 2" xfId="49236"/>
    <cellStyle name="Percent 5 2 2 23 2 2" xfId="49237"/>
    <cellStyle name="Percent 5 2 2 23 2 2 2" xfId="49238"/>
    <cellStyle name="Percent 5 2 2 23 2 3" xfId="49239"/>
    <cellStyle name="Percent 5 2 2 23 3" xfId="49240"/>
    <cellStyle name="Percent 5 2 2 23 3 2" xfId="49241"/>
    <cellStyle name="Percent 5 2 2 23 4" xfId="49242"/>
    <cellStyle name="Percent 5 2 2 23 5" xfId="49243"/>
    <cellStyle name="Percent 5 2 2 23 6" xfId="49244"/>
    <cellStyle name="Percent 5 2 2 23 7" xfId="49245"/>
    <cellStyle name="Percent 5 2 2 24" xfId="49246"/>
    <cellStyle name="Percent 5 2 2 24 2" xfId="49247"/>
    <cellStyle name="Percent 5 2 2 24 2 2" xfId="49248"/>
    <cellStyle name="Percent 5 2 2 24 2 2 2" xfId="49249"/>
    <cellStyle name="Percent 5 2 2 24 2 3" xfId="49250"/>
    <cellStyle name="Percent 5 2 2 24 3" xfId="49251"/>
    <cellStyle name="Percent 5 2 2 24 3 2" xfId="49252"/>
    <cellStyle name="Percent 5 2 2 24 4" xfId="49253"/>
    <cellStyle name="Percent 5 2 2 24 5" xfId="49254"/>
    <cellStyle name="Percent 5 2 2 24 6" xfId="49255"/>
    <cellStyle name="Percent 5 2 2 24 7" xfId="49256"/>
    <cellStyle name="Percent 5 2 2 25" xfId="49257"/>
    <cellStyle name="Percent 5 2 2 25 2" xfId="49258"/>
    <cellStyle name="Percent 5 2 2 25 2 2" xfId="49259"/>
    <cellStyle name="Percent 5 2 2 25 2 2 2" xfId="49260"/>
    <cellStyle name="Percent 5 2 2 25 2 3" xfId="49261"/>
    <cellStyle name="Percent 5 2 2 25 3" xfId="49262"/>
    <cellStyle name="Percent 5 2 2 25 3 2" xfId="49263"/>
    <cellStyle name="Percent 5 2 2 25 4" xfId="49264"/>
    <cellStyle name="Percent 5 2 2 25 5" xfId="49265"/>
    <cellStyle name="Percent 5 2 2 25 6" xfId="49266"/>
    <cellStyle name="Percent 5 2 2 25 7" xfId="49267"/>
    <cellStyle name="Percent 5 2 2 26" xfId="49268"/>
    <cellStyle name="Percent 5 2 2 26 2" xfId="49269"/>
    <cellStyle name="Percent 5 2 2 26 2 2" xfId="49270"/>
    <cellStyle name="Percent 5 2 2 26 2 2 2" xfId="49271"/>
    <cellStyle name="Percent 5 2 2 26 2 3" xfId="49272"/>
    <cellStyle name="Percent 5 2 2 26 3" xfId="49273"/>
    <cellStyle name="Percent 5 2 2 26 3 2" xfId="49274"/>
    <cellStyle name="Percent 5 2 2 26 4" xfId="49275"/>
    <cellStyle name="Percent 5 2 2 26 5" xfId="49276"/>
    <cellStyle name="Percent 5 2 2 26 6" xfId="49277"/>
    <cellStyle name="Percent 5 2 2 26 7" xfId="49278"/>
    <cellStyle name="Percent 5 2 2 27" xfId="49279"/>
    <cellStyle name="Percent 5 2 2 27 2" xfId="49280"/>
    <cellStyle name="Percent 5 2 2 27 2 2" xfId="49281"/>
    <cellStyle name="Percent 5 2 2 27 2 2 2" xfId="49282"/>
    <cellStyle name="Percent 5 2 2 27 2 3" xfId="49283"/>
    <cellStyle name="Percent 5 2 2 27 3" xfId="49284"/>
    <cellStyle name="Percent 5 2 2 27 3 2" xfId="49285"/>
    <cellStyle name="Percent 5 2 2 27 4" xfId="49286"/>
    <cellStyle name="Percent 5 2 2 27 5" xfId="49287"/>
    <cellStyle name="Percent 5 2 2 27 6" xfId="49288"/>
    <cellStyle name="Percent 5 2 2 27 7" xfId="49289"/>
    <cellStyle name="Percent 5 2 2 28" xfId="49290"/>
    <cellStyle name="Percent 5 2 2 28 2" xfId="49291"/>
    <cellStyle name="Percent 5 2 2 28 2 2" xfId="49292"/>
    <cellStyle name="Percent 5 2 2 28 2 2 2" xfId="49293"/>
    <cellStyle name="Percent 5 2 2 28 2 3" xfId="49294"/>
    <cellStyle name="Percent 5 2 2 28 3" xfId="49295"/>
    <cellStyle name="Percent 5 2 2 28 3 2" xfId="49296"/>
    <cellStyle name="Percent 5 2 2 28 4" xfId="49297"/>
    <cellStyle name="Percent 5 2 2 28 5" xfId="49298"/>
    <cellStyle name="Percent 5 2 2 28 6" xfId="49299"/>
    <cellStyle name="Percent 5 2 2 28 7" xfId="49300"/>
    <cellStyle name="Percent 5 2 2 29" xfId="49301"/>
    <cellStyle name="Percent 5 2 2 29 2" xfId="49302"/>
    <cellStyle name="Percent 5 2 2 29 2 2" xfId="49303"/>
    <cellStyle name="Percent 5 2 2 29 2 2 2" xfId="49304"/>
    <cellStyle name="Percent 5 2 2 29 2 3" xfId="49305"/>
    <cellStyle name="Percent 5 2 2 29 3" xfId="49306"/>
    <cellStyle name="Percent 5 2 2 29 3 2" xfId="49307"/>
    <cellStyle name="Percent 5 2 2 29 4" xfId="49308"/>
    <cellStyle name="Percent 5 2 2 29 5" xfId="49309"/>
    <cellStyle name="Percent 5 2 2 29 6" xfId="49310"/>
    <cellStyle name="Percent 5 2 2 29 7" xfId="49311"/>
    <cellStyle name="Percent 5 2 2 3" xfId="49312"/>
    <cellStyle name="Percent 5 2 2 3 10" xfId="49313"/>
    <cellStyle name="Percent 5 2 2 3 11" xfId="49314"/>
    <cellStyle name="Percent 5 2 2 3 12" xfId="49315"/>
    <cellStyle name="Percent 5 2 2 3 2" xfId="49316"/>
    <cellStyle name="Percent 5 2 2 3 2 2" xfId="49317"/>
    <cellStyle name="Percent 5 2 2 3 2 3" xfId="49318"/>
    <cellStyle name="Percent 5 2 2 3 2 3 2" xfId="49319"/>
    <cellStyle name="Percent 5 2 2 3 2 3 2 2" xfId="49320"/>
    <cellStyle name="Percent 5 2 2 3 2 3 3" xfId="49321"/>
    <cellStyle name="Percent 5 2 2 3 2 4" xfId="49322"/>
    <cellStyle name="Percent 5 2 2 3 2 4 2" xfId="49323"/>
    <cellStyle name="Percent 5 2 2 3 2 5" xfId="49324"/>
    <cellStyle name="Percent 5 2 2 3 2 6" xfId="49325"/>
    <cellStyle name="Percent 5 2 2 3 2 7" xfId="49326"/>
    <cellStyle name="Percent 5 2 2 3 2 8" xfId="49327"/>
    <cellStyle name="Percent 5 2 2 3 3" xfId="49328"/>
    <cellStyle name="Percent 5 2 2 3 4" xfId="49329"/>
    <cellStyle name="Percent 5 2 2 3 5" xfId="49330"/>
    <cellStyle name="Percent 5 2 2 3 6" xfId="49331"/>
    <cellStyle name="Percent 5 2 2 3 7" xfId="49332"/>
    <cellStyle name="Percent 5 2 2 3 8" xfId="49333"/>
    <cellStyle name="Percent 5 2 2 3 9" xfId="49334"/>
    <cellStyle name="Percent 5 2 2 30" xfId="49335"/>
    <cellStyle name="Percent 5 2 2 30 2" xfId="49336"/>
    <cellStyle name="Percent 5 2 2 30 2 2" xfId="49337"/>
    <cellStyle name="Percent 5 2 2 30 2 2 2" xfId="49338"/>
    <cellStyle name="Percent 5 2 2 30 2 3" xfId="49339"/>
    <cellStyle name="Percent 5 2 2 30 3" xfId="49340"/>
    <cellStyle name="Percent 5 2 2 30 3 2" xfId="49341"/>
    <cellStyle name="Percent 5 2 2 30 4" xfId="49342"/>
    <cellStyle name="Percent 5 2 2 30 5" xfId="49343"/>
    <cellStyle name="Percent 5 2 2 30 6" xfId="49344"/>
    <cellStyle name="Percent 5 2 2 30 7" xfId="49345"/>
    <cellStyle name="Percent 5 2 2 31" xfId="49346"/>
    <cellStyle name="Percent 5 2 2 31 2" xfId="49347"/>
    <cellStyle name="Percent 5 2 2 31 2 2" xfId="49348"/>
    <cellStyle name="Percent 5 2 2 31 2 2 2" xfId="49349"/>
    <cellStyle name="Percent 5 2 2 31 2 3" xfId="49350"/>
    <cellStyle name="Percent 5 2 2 31 3" xfId="49351"/>
    <cellStyle name="Percent 5 2 2 31 3 2" xfId="49352"/>
    <cellStyle name="Percent 5 2 2 31 4" xfId="49353"/>
    <cellStyle name="Percent 5 2 2 31 5" xfId="49354"/>
    <cellStyle name="Percent 5 2 2 31 6" xfId="49355"/>
    <cellStyle name="Percent 5 2 2 31 7" xfId="49356"/>
    <cellStyle name="Percent 5 2 2 32" xfId="49357"/>
    <cellStyle name="Percent 5 2 2 32 2" xfId="49358"/>
    <cellStyle name="Percent 5 2 2 32 2 2" xfId="49359"/>
    <cellStyle name="Percent 5 2 2 32 2 2 2" xfId="49360"/>
    <cellStyle name="Percent 5 2 2 32 2 3" xfId="49361"/>
    <cellStyle name="Percent 5 2 2 32 3" xfId="49362"/>
    <cellStyle name="Percent 5 2 2 32 3 2" xfId="49363"/>
    <cellStyle name="Percent 5 2 2 32 4" xfId="49364"/>
    <cellStyle name="Percent 5 2 2 32 5" xfId="49365"/>
    <cellStyle name="Percent 5 2 2 32 6" xfId="49366"/>
    <cellStyle name="Percent 5 2 2 32 7" xfId="49367"/>
    <cellStyle name="Percent 5 2 2 33" xfId="49368"/>
    <cellStyle name="Percent 5 2 2 33 2" xfId="49369"/>
    <cellStyle name="Percent 5 2 2 33 2 2" xfId="49370"/>
    <cellStyle name="Percent 5 2 2 33 2 2 2" xfId="49371"/>
    <cellStyle name="Percent 5 2 2 33 2 3" xfId="49372"/>
    <cellStyle name="Percent 5 2 2 33 3" xfId="49373"/>
    <cellStyle name="Percent 5 2 2 33 3 2" xfId="49374"/>
    <cellStyle name="Percent 5 2 2 33 4" xfId="49375"/>
    <cellStyle name="Percent 5 2 2 33 5" xfId="49376"/>
    <cellStyle name="Percent 5 2 2 33 6" xfId="49377"/>
    <cellStyle name="Percent 5 2 2 33 7" xfId="49378"/>
    <cellStyle name="Percent 5 2 2 34" xfId="49379"/>
    <cellStyle name="Percent 5 2 2 34 2" xfId="49380"/>
    <cellStyle name="Percent 5 2 2 34 2 2" xfId="49381"/>
    <cellStyle name="Percent 5 2 2 34 2 2 2" xfId="49382"/>
    <cellStyle name="Percent 5 2 2 34 2 3" xfId="49383"/>
    <cellStyle name="Percent 5 2 2 34 3" xfId="49384"/>
    <cellStyle name="Percent 5 2 2 34 3 2" xfId="49385"/>
    <cellStyle name="Percent 5 2 2 34 4" xfId="49386"/>
    <cellStyle name="Percent 5 2 2 34 5" xfId="49387"/>
    <cellStyle name="Percent 5 2 2 34 6" xfId="49388"/>
    <cellStyle name="Percent 5 2 2 34 7" xfId="49389"/>
    <cellStyle name="Percent 5 2 2 35" xfId="49390"/>
    <cellStyle name="Percent 5 2 2 35 2" xfId="49391"/>
    <cellStyle name="Percent 5 2 2 35 2 2" xfId="49392"/>
    <cellStyle name="Percent 5 2 2 35 2 2 2" xfId="49393"/>
    <cellStyle name="Percent 5 2 2 35 2 3" xfId="49394"/>
    <cellStyle name="Percent 5 2 2 35 3" xfId="49395"/>
    <cellStyle name="Percent 5 2 2 35 3 2" xfId="49396"/>
    <cellStyle name="Percent 5 2 2 35 4" xfId="49397"/>
    <cellStyle name="Percent 5 2 2 35 5" xfId="49398"/>
    <cellStyle name="Percent 5 2 2 35 6" xfId="49399"/>
    <cellStyle name="Percent 5 2 2 35 7" xfId="49400"/>
    <cellStyle name="Percent 5 2 2 36" xfId="49401"/>
    <cellStyle name="Percent 5 2 2 36 2" xfId="49402"/>
    <cellStyle name="Percent 5 2 2 36 2 2" xfId="49403"/>
    <cellStyle name="Percent 5 2 2 36 2 2 2" xfId="49404"/>
    <cellStyle name="Percent 5 2 2 36 2 3" xfId="49405"/>
    <cellStyle name="Percent 5 2 2 36 3" xfId="49406"/>
    <cellStyle name="Percent 5 2 2 36 3 2" xfId="49407"/>
    <cellStyle name="Percent 5 2 2 36 4" xfId="49408"/>
    <cellStyle name="Percent 5 2 2 36 5" xfId="49409"/>
    <cellStyle name="Percent 5 2 2 36 6" xfId="49410"/>
    <cellStyle name="Percent 5 2 2 36 7" xfId="49411"/>
    <cellStyle name="Percent 5 2 2 37" xfId="49412"/>
    <cellStyle name="Percent 5 2 2 37 2" xfId="49413"/>
    <cellStyle name="Percent 5 2 2 37 2 2" xfId="49414"/>
    <cellStyle name="Percent 5 2 2 37 2 2 2" xfId="49415"/>
    <cellStyle name="Percent 5 2 2 37 2 3" xfId="49416"/>
    <cellStyle name="Percent 5 2 2 37 3" xfId="49417"/>
    <cellStyle name="Percent 5 2 2 37 3 2" xfId="49418"/>
    <cellStyle name="Percent 5 2 2 37 4" xfId="49419"/>
    <cellStyle name="Percent 5 2 2 37 5" xfId="49420"/>
    <cellStyle name="Percent 5 2 2 37 6" xfId="49421"/>
    <cellStyle name="Percent 5 2 2 37 7" xfId="49422"/>
    <cellStyle name="Percent 5 2 2 38" xfId="49423"/>
    <cellStyle name="Percent 5 2 2 38 2" xfId="49424"/>
    <cellStyle name="Percent 5 2 2 38 2 2" xfId="49425"/>
    <cellStyle name="Percent 5 2 2 38 2 2 2" xfId="49426"/>
    <cellStyle name="Percent 5 2 2 38 2 3" xfId="49427"/>
    <cellStyle name="Percent 5 2 2 38 3" xfId="49428"/>
    <cellStyle name="Percent 5 2 2 38 3 2" xfId="49429"/>
    <cellStyle name="Percent 5 2 2 38 4" xfId="49430"/>
    <cellStyle name="Percent 5 2 2 38 5" xfId="49431"/>
    <cellStyle name="Percent 5 2 2 38 6" xfId="49432"/>
    <cellStyle name="Percent 5 2 2 38 7" xfId="49433"/>
    <cellStyle name="Percent 5 2 2 39" xfId="49434"/>
    <cellStyle name="Percent 5 2 2 39 2" xfId="49435"/>
    <cellStyle name="Percent 5 2 2 39 2 2" xfId="49436"/>
    <cellStyle name="Percent 5 2 2 39 2 2 2" xfId="49437"/>
    <cellStyle name="Percent 5 2 2 39 2 3" xfId="49438"/>
    <cellStyle name="Percent 5 2 2 39 3" xfId="49439"/>
    <cellStyle name="Percent 5 2 2 39 3 2" xfId="49440"/>
    <cellStyle name="Percent 5 2 2 39 4" xfId="49441"/>
    <cellStyle name="Percent 5 2 2 39 5" xfId="49442"/>
    <cellStyle name="Percent 5 2 2 39 6" xfId="49443"/>
    <cellStyle name="Percent 5 2 2 39 7" xfId="49444"/>
    <cellStyle name="Percent 5 2 2 4" xfId="49445"/>
    <cellStyle name="Percent 5 2 2 4 10" xfId="49446"/>
    <cellStyle name="Percent 5 2 2 4 10 2" xfId="49447"/>
    <cellStyle name="Percent 5 2 2 4 10 2 2" xfId="49448"/>
    <cellStyle name="Percent 5 2 2 4 10 2 2 2" xfId="49449"/>
    <cellStyle name="Percent 5 2 2 4 10 2 3" xfId="49450"/>
    <cellStyle name="Percent 5 2 2 4 10 3" xfId="49451"/>
    <cellStyle name="Percent 5 2 2 4 10 3 2" xfId="49452"/>
    <cellStyle name="Percent 5 2 2 4 10 4" xfId="49453"/>
    <cellStyle name="Percent 5 2 2 4 10 5" xfId="49454"/>
    <cellStyle name="Percent 5 2 2 4 10 6" xfId="49455"/>
    <cellStyle name="Percent 5 2 2 4 10 7" xfId="49456"/>
    <cellStyle name="Percent 5 2 2 4 11" xfId="49457"/>
    <cellStyle name="Percent 5 2 2 4 11 2" xfId="49458"/>
    <cellStyle name="Percent 5 2 2 4 11 2 2" xfId="49459"/>
    <cellStyle name="Percent 5 2 2 4 11 2 2 2" xfId="49460"/>
    <cellStyle name="Percent 5 2 2 4 11 2 3" xfId="49461"/>
    <cellStyle name="Percent 5 2 2 4 11 3" xfId="49462"/>
    <cellStyle name="Percent 5 2 2 4 11 3 2" xfId="49463"/>
    <cellStyle name="Percent 5 2 2 4 11 4" xfId="49464"/>
    <cellStyle name="Percent 5 2 2 4 11 5" xfId="49465"/>
    <cellStyle name="Percent 5 2 2 4 11 6" xfId="49466"/>
    <cellStyle name="Percent 5 2 2 4 11 7" xfId="49467"/>
    <cellStyle name="Percent 5 2 2 4 12" xfId="49468"/>
    <cellStyle name="Percent 5 2 2 4 12 2" xfId="49469"/>
    <cellStyle name="Percent 5 2 2 4 12 2 2" xfId="49470"/>
    <cellStyle name="Percent 5 2 2 4 12 2 2 2" xfId="49471"/>
    <cellStyle name="Percent 5 2 2 4 12 2 3" xfId="49472"/>
    <cellStyle name="Percent 5 2 2 4 12 3" xfId="49473"/>
    <cellStyle name="Percent 5 2 2 4 12 3 2" xfId="49474"/>
    <cellStyle name="Percent 5 2 2 4 12 4" xfId="49475"/>
    <cellStyle name="Percent 5 2 2 4 12 5" xfId="49476"/>
    <cellStyle name="Percent 5 2 2 4 12 6" xfId="49477"/>
    <cellStyle name="Percent 5 2 2 4 12 7" xfId="49478"/>
    <cellStyle name="Percent 5 2 2 4 13" xfId="49479"/>
    <cellStyle name="Percent 5 2 2 4 13 2" xfId="49480"/>
    <cellStyle name="Percent 5 2 2 4 13 2 2" xfId="49481"/>
    <cellStyle name="Percent 5 2 2 4 13 3" xfId="49482"/>
    <cellStyle name="Percent 5 2 2 4 14" xfId="49483"/>
    <cellStyle name="Percent 5 2 2 4 14 2" xfId="49484"/>
    <cellStyle name="Percent 5 2 2 4 15" xfId="49485"/>
    <cellStyle name="Percent 5 2 2 4 16" xfId="49486"/>
    <cellStyle name="Percent 5 2 2 4 17" xfId="49487"/>
    <cellStyle name="Percent 5 2 2 4 18" xfId="49488"/>
    <cellStyle name="Percent 5 2 2 4 2" xfId="49489"/>
    <cellStyle name="Percent 5 2 2 4 2 2" xfId="49490"/>
    <cellStyle name="Percent 5 2 2 4 2 2 2" xfId="49491"/>
    <cellStyle name="Percent 5 2 2 4 2 2 2 2" xfId="49492"/>
    <cellStyle name="Percent 5 2 2 4 2 2 3" xfId="49493"/>
    <cellStyle name="Percent 5 2 2 4 2 3" xfId="49494"/>
    <cellStyle name="Percent 5 2 2 4 2 3 2" xfId="49495"/>
    <cellStyle name="Percent 5 2 2 4 2 4" xfId="49496"/>
    <cellStyle name="Percent 5 2 2 4 2 5" xfId="49497"/>
    <cellStyle name="Percent 5 2 2 4 2 6" xfId="49498"/>
    <cellStyle name="Percent 5 2 2 4 2 7" xfId="49499"/>
    <cellStyle name="Percent 5 2 2 4 3" xfId="49500"/>
    <cellStyle name="Percent 5 2 2 4 3 2" xfId="49501"/>
    <cellStyle name="Percent 5 2 2 4 3 2 2" xfId="49502"/>
    <cellStyle name="Percent 5 2 2 4 3 2 2 2" xfId="49503"/>
    <cellStyle name="Percent 5 2 2 4 3 2 3" xfId="49504"/>
    <cellStyle name="Percent 5 2 2 4 3 3" xfId="49505"/>
    <cellStyle name="Percent 5 2 2 4 3 3 2" xfId="49506"/>
    <cellStyle name="Percent 5 2 2 4 3 4" xfId="49507"/>
    <cellStyle name="Percent 5 2 2 4 3 5" xfId="49508"/>
    <cellStyle name="Percent 5 2 2 4 3 6" xfId="49509"/>
    <cellStyle name="Percent 5 2 2 4 3 7" xfId="49510"/>
    <cellStyle name="Percent 5 2 2 4 4" xfId="49511"/>
    <cellStyle name="Percent 5 2 2 4 4 2" xfId="49512"/>
    <cellStyle name="Percent 5 2 2 4 4 2 2" xfId="49513"/>
    <cellStyle name="Percent 5 2 2 4 4 2 2 2" xfId="49514"/>
    <cellStyle name="Percent 5 2 2 4 4 2 3" xfId="49515"/>
    <cellStyle name="Percent 5 2 2 4 4 3" xfId="49516"/>
    <cellStyle name="Percent 5 2 2 4 4 3 2" xfId="49517"/>
    <cellStyle name="Percent 5 2 2 4 4 4" xfId="49518"/>
    <cellStyle name="Percent 5 2 2 4 4 5" xfId="49519"/>
    <cellStyle name="Percent 5 2 2 4 4 6" xfId="49520"/>
    <cellStyle name="Percent 5 2 2 4 4 7" xfId="49521"/>
    <cellStyle name="Percent 5 2 2 4 5" xfId="49522"/>
    <cellStyle name="Percent 5 2 2 4 5 2" xfId="49523"/>
    <cellStyle name="Percent 5 2 2 4 5 2 2" xfId="49524"/>
    <cellStyle name="Percent 5 2 2 4 5 2 2 2" xfId="49525"/>
    <cellStyle name="Percent 5 2 2 4 5 2 3" xfId="49526"/>
    <cellStyle name="Percent 5 2 2 4 5 3" xfId="49527"/>
    <cellStyle name="Percent 5 2 2 4 5 3 2" xfId="49528"/>
    <cellStyle name="Percent 5 2 2 4 5 4" xfId="49529"/>
    <cellStyle name="Percent 5 2 2 4 5 5" xfId="49530"/>
    <cellStyle name="Percent 5 2 2 4 5 6" xfId="49531"/>
    <cellStyle name="Percent 5 2 2 4 5 7" xfId="49532"/>
    <cellStyle name="Percent 5 2 2 4 6" xfId="49533"/>
    <cellStyle name="Percent 5 2 2 4 6 2" xfId="49534"/>
    <cellStyle name="Percent 5 2 2 4 6 2 2" xfId="49535"/>
    <cellStyle name="Percent 5 2 2 4 6 2 2 2" xfId="49536"/>
    <cellStyle name="Percent 5 2 2 4 6 2 3" xfId="49537"/>
    <cellStyle name="Percent 5 2 2 4 6 3" xfId="49538"/>
    <cellStyle name="Percent 5 2 2 4 6 3 2" xfId="49539"/>
    <cellStyle name="Percent 5 2 2 4 6 4" xfId="49540"/>
    <cellStyle name="Percent 5 2 2 4 6 5" xfId="49541"/>
    <cellStyle name="Percent 5 2 2 4 6 6" xfId="49542"/>
    <cellStyle name="Percent 5 2 2 4 6 7" xfId="49543"/>
    <cellStyle name="Percent 5 2 2 4 7" xfId="49544"/>
    <cellStyle name="Percent 5 2 2 4 7 2" xfId="49545"/>
    <cellStyle name="Percent 5 2 2 4 7 2 2" xfId="49546"/>
    <cellStyle name="Percent 5 2 2 4 7 2 2 2" xfId="49547"/>
    <cellStyle name="Percent 5 2 2 4 7 2 3" xfId="49548"/>
    <cellStyle name="Percent 5 2 2 4 7 3" xfId="49549"/>
    <cellStyle name="Percent 5 2 2 4 7 3 2" xfId="49550"/>
    <cellStyle name="Percent 5 2 2 4 7 4" xfId="49551"/>
    <cellStyle name="Percent 5 2 2 4 7 5" xfId="49552"/>
    <cellStyle name="Percent 5 2 2 4 7 6" xfId="49553"/>
    <cellStyle name="Percent 5 2 2 4 7 7" xfId="49554"/>
    <cellStyle name="Percent 5 2 2 4 8" xfId="49555"/>
    <cellStyle name="Percent 5 2 2 4 8 2" xfId="49556"/>
    <cellStyle name="Percent 5 2 2 4 8 2 2" xfId="49557"/>
    <cellStyle name="Percent 5 2 2 4 8 2 2 2" xfId="49558"/>
    <cellStyle name="Percent 5 2 2 4 8 2 3" xfId="49559"/>
    <cellStyle name="Percent 5 2 2 4 8 3" xfId="49560"/>
    <cellStyle name="Percent 5 2 2 4 8 3 2" xfId="49561"/>
    <cellStyle name="Percent 5 2 2 4 8 4" xfId="49562"/>
    <cellStyle name="Percent 5 2 2 4 8 5" xfId="49563"/>
    <cellStyle name="Percent 5 2 2 4 8 6" xfId="49564"/>
    <cellStyle name="Percent 5 2 2 4 8 7" xfId="49565"/>
    <cellStyle name="Percent 5 2 2 4 9" xfId="49566"/>
    <cellStyle name="Percent 5 2 2 4 9 2" xfId="49567"/>
    <cellStyle name="Percent 5 2 2 4 9 2 2" xfId="49568"/>
    <cellStyle name="Percent 5 2 2 4 9 2 2 2" xfId="49569"/>
    <cellStyle name="Percent 5 2 2 4 9 2 3" xfId="49570"/>
    <cellStyle name="Percent 5 2 2 4 9 3" xfId="49571"/>
    <cellStyle name="Percent 5 2 2 4 9 3 2" xfId="49572"/>
    <cellStyle name="Percent 5 2 2 4 9 4" xfId="49573"/>
    <cellStyle name="Percent 5 2 2 4 9 5" xfId="49574"/>
    <cellStyle name="Percent 5 2 2 4 9 6" xfId="49575"/>
    <cellStyle name="Percent 5 2 2 4 9 7" xfId="49576"/>
    <cellStyle name="Percent 5 2 2 40" xfId="49577"/>
    <cellStyle name="Percent 5 2 2 40 2" xfId="49578"/>
    <cellStyle name="Percent 5 2 2 40 2 2" xfId="49579"/>
    <cellStyle name="Percent 5 2 2 40 2 2 2" xfId="49580"/>
    <cellStyle name="Percent 5 2 2 40 2 3" xfId="49581"/>
    <cellStyle name="Percent 5 2 2 40 3" xfId="49582"/>
    <cellStyle name="Percent 5 2 2 40 3 2" xfId="49583"/>
    <cellStyle name="Percent 5 2 2 40 4" xfId="49584"/>
    <cellStyle name="Percent 5 2 2 40 5" xfId="49585"/>
    <cellStyle name="Percent 5 2 2 40 6" xfId="49586"/>
    <cellStyle name="Percent 5 2 2 40 7" xfId="49587"/>
    <cellStyle name="Percent 5 2 2 41" xfId="49588"/>
    <cellStyle name="Percent 5 2 2 41 2" xfId="49589"/>
    <cellStyle name="Percent 5 2 2 41 2 2" xfId="49590"/>
    <cellStyle name="Percent 5 2 2 41 2 2 2" xfId="49591"/>
    <cellStyle name="Percent 5 2 2 41 2 3" xfId="49592"/>
    <cellStyle name="Percent 5 2 2 41 3" xfId="49593"/>
    <cellStyle name="Percent 5 2 2 41 3 2" xfId="49594"/>
    <cellStyle name="Percent 5 2 2 41 4" xfId="49595"/>
    <cellStyle name="Percent 5 2 2 41 5" xfId="49596"/>
    <cellStyle name="Percent 5 2 2 41 6" xfId="49597"/>
    <cellStyle name="Percent 5 2 2 41 7" xfId="49598"/>
    <cellStyle name="Percent 5 2 2 42" xfId="49599"/>
    <cellStyle name="Percent 5 2 2 42 2" xfId="49600"/>
    <cellStyle name="Percent 5 2 2 42 2 2" xfId="49601"/>
    <cellStyle name="Percent 5 2 2 42 2 2 2" xfId="49602"/>
    <cellStyle name="Percent 5 2 2 42 2 3" xfId="49603"/>
    <cellStyle name="Percent 5 2 2 42 3" xfId="49604"/>
    <cellStyle name="Percent 5 2 2 42 3 2" xfId="49605"/>
    <cellStyle name="Percent 5 2 2 42 4" xfId="49606"/>
    <cellStyle name="Percent 5 2 2 42 5" xfId="49607"/>
    <cellStyle name="Percent 5 2 2 42 6" xfId="49608"/>
    <cellStyle name="Percent 5 2 2 42 7" xfId="49609"/>
    <cellStyle name="Percent 5 2 2 43" xfId="49610"/>
    <cellStyle name="Percent 5 2 2 43 2" xfId="49611"/>
    <cellStyle name="Percent 5 2 2 43 2 2" xfId="49612"/>
    <cellStyle name="Percent 5 2 2 43 2 2 2" xfId="49613"/>
    <cellStyle name="Percent 5 2 2 43 2 3" xfId="49614"/>
    <cellStyle name="Percent 5 2 2 43 3" xfId="49615"/>
    <cellStyle name="Percent 5 2 2 43 3 2" xfId="49616"/>
    <cellStyle name="Percent 5 2 2 43 4" xfId="49617"/>
    <cellStyle name="Percent 5 2 2 43 5" xfId="49618"/>
    <cellStyle name="Percent 5 2 2 43 6" xfId="49619"/>
    <cellStyle name="Percent 5 2 2 43 7" xfId="49620"/>
    <cellStyle name="Percent 5 2 2 44" xfId="49621"/>
    <cellStyle name="Percent 5 2 2 44 2" xfId="49622"/>
    <cellStyle name="Percent 5 2 2 44 2 2" xfId="49623"/>
    <cellStyle name="Percent 5 2 2 44 2 2 2" xfId="49624"/>
    <cellStyle name="Percent 5 2 2 44 2 3" xfId="49625"/>
    <cellStyle name="Percent 5 2 2 44 3" xfId="49626"/>
    <cellStyle name="Percent 5 2 2 44 3 2" xfId="49627"/>
    <cellStyle name="Percent 5 2 2 44 4" xfId="49628"/>
    <cellStyle name="Percent 5 2 2 44 5" xfId="49629"/>
    <cellStyle name="Percent 5 2 2 44 6" xfId="49630"/>
    <cellStyle name="Percent 5 2 2 44 7" xfId="49631"/>
    <cellStyle name="Percent 5 2 2 45" xfId="49632"/>
    <cellStyle name="Percent 5 2 2 45 2" xfId="49633"/>
    <cellStyle name="Percent 5 2 2 45 2 2" xfId="49634"/>
    <cellStyle name="Percent 5 2 2 45 2 2 2" xfId="49635"/>
    <cellStyle name="Percent 5 2 2 45 2 3" xfId="49636"/>
    <cellStyle name="Percent 5 2 2 45 3" xfId="49637"/>
    <cellStyle name="Percent 5 2 2 45 3 2" xfId="49638"/>
    <cellStyle name="Percent 5 2 2 45 4" xfId="49639"/>
    <cellStyle name="Percent 5 2 2 45 5" xfId="49640"/>
    <cellStyle name="Percent 5 2 2 45 6" xfId="49641"/>
    <cellStyle name="Percent 5 2 2 45 7" xfId="49642"/>
    <cellStyle name="Percent 5 2 2 46" xfId="49643"/>
    <cellStyle name="Percent 5 2 2 46 2" xfId="49644"/>
    <cellStyle name="Percent 5 2 2 46 2 2" xfId="49645"/>
    <cellStyle name="Percent 5 2 2 46 2 2 2" xfId="49646"/>
    <cellStyle name="Percent 5 2 2 46 2 3" xfId="49647"/>
    <cellStyle name="Percent 5 2 2 46 3" xfId="49648"/>
    <cellStyle name="Percent 5 2 2 46 3 2" xfId="49649"/>
    <cellStyle name="Percent 5 2 2 46 4" xfId="49650"/>
    <cellStyle name="Percent 5 2 2 46 5" xfId="49651"/>
    <cellStyle name="Percent 5 2 2 46 6" xfId="49652"/>
    <cellStyle name="Percent 5 2 2 46 7" xfId="49653"/>
    <cellStyle name="Percent 5 2 2 47" xfId="49654"/>
    <cellStyle name="Percent 5 2 2 47 2" xfId="49655"/>
    <cellStyle name="Percent 5 2 2 47 2 2" xfId="49656"/>
    <cellStyle name="Percent 5 2 2 47 2 2 2" xfId="49657"/>
    <cellStyle name="Percent 5 2 2 47 2 3" xfId="49658"/>
    <cellStyle name="Percent 5 2 2 47 3" xfId="49659"/>
    <cellStyle name="Percent 5 2 2 47 3 2" xfId="49660"/>
    <cellStyle name="Percent 5 2 2 47 4" xfId="49661"/>
    <cellStyle name="Percent 5 2 2 47 5" xfId="49662"/>
    <cellStyle name="Percent 5 2 2 47 6" xfId="49663"/>
    <cellStyle name="Percent 5 2 2 47 7" xfId="49664"/>
    <cellStyle name="Percent 5 2 2 48" xfId="49665"/>
    <cellStyle name="Percent 5 2 2 48 2" xfId="49666"/>
    <cellStyle name="Percent 5 2 2 48 2 2" xfId="49667"/>
    <cellStyle name="Percent 5 2 2 48 2 2 2" xfId="49668"/>
    <cellStyle name="Percent 5 2 2 48 2 3" xfId="49669"/>
    <cellStyle name="Percent 5 2 2 48 3" xfId="49670"/>
    <cellStyle name="Percent 5 2 2 48 3 2" xfId="49671"/>
    <cellStyle name="Percent 5 2 2 48 4" xfId="49672"/>
    <cellStyle name="Percent 5 2 2 48 5" xfId="49673"/>
    <cellStyle name="Percent 5 2 2 48 6" xfId="49674"/>
    <cellStyle name="Percent 5 2 2 48 7" xfId="49675"/>
    <cellStyle name="Percent 5 2 2 49" xfId="49676"/>
    <cellStyle name="Percent 5 2 2 49 2" xfId="49677"/>
    <cellStyle name="Percent 5 2 2 49 2 2" xfId="49678"/>
    <cellStyle name="Percent 5 2 2 49 2 2 2" xfId="49679"/>
    <cellStyle name="Percent 5 2 2 49 2 3" xfId="49680"/>
    <cellStyle name="Percent 5 2 2 49 3" xfId="49681"/>
    <cellStyle name="Percent 5 2 2 49 3 2" xfId="49682"/>
    <cellStyle name="Percent 5 2 2 49 4" xfId="49683"/>
    <cellStyle name="Percent 5 2 2 49 5" xfId="49684"/>
    <cellStyle name="Percent 5 2 2 49 6" xfId="49685"/>
    <cellStyle name="Percent 5 2 2 49 7" xfId="49686"/>
    <cellStyle name="Percent 5 2 2 5" xfId="49687"/>
    <cellStyle name="Percent 5 2 2 5 10" xfId="49688"/>
    <cellStyle name="Percent 5 2 2 5 11" xfId="49689"/>
    <cellStyle name="Percent 5 2 2 5 12" xfId="49690"/>
    <cellStyle name="Percent 5 2 2 5 2" xfId="49691"/>
    <cellStyle name="Percent 5 2 2 5 2 2" xfId="49692"/>
    <cellStyle name="Percent 5 2 2 5 2 3" xfId="49693"/>
    <cellStyle name="Percent 5 2 2 5 2 3 2" xfId="49694"/>
    <cellStyle name="Percent 5 2 2 5 2 3 2 2" xfId="49695"/>
    <cellStyle name="Percent 5 2 2 5 2 3 3" xfId="49696"/>
    <cellStyle name="Percent 5 2 2 5 2 4" xfId="49697"/>
    <cellStyle name="Percent 5 2 2 5 2 4 2" xfId="49698"/>
    <cellStyle name="Percent 5 2 2 5 2 5" xfId="49699"/>
    <cellStyle name="Percent 5 2 2 5 2 6" xfId="49700"/>
    <cellStyle name="Percent 5 2 2 5 2 7" xfId="49701"/>
    <cellStyle name="Percent 5 2 2 5 2 8" xfId="49702"/>
    <cellStyle name="Percent 5 2 2 5 3" xfId="49703"/>
    <cellStyle name="Percent 5 2 2 5 4" xfId="49704"/>
    <cellStyle name="Percent 5 2 2 5 5" xfId="49705"/>
    <cellStyle name="Percent 5 2 2 5 6" xfId="49706"/>
    <cellStyle name="Percent 5 2 2 5 7" xfId="49707"/>
    <cellStyle name="Percent 5 2 2 5 8" xfId="49708"/>
    <cellStyle name="Percent 5 2 2 5 9" xfId="49709"/>
    <cellStyle name="Percent 5 2 2 50" xfId="49710"/>
    <cellStyle name="Percent 5 2 2 50 2" xfId="49711"/>
    <cellStyle name="Percent 5 2 2 50 2 2" xfId="49712"/>
    <cellStyle name="Percent 5 2 2 50 2 2 2" xfId="49713"/>
    <cellStyle name="Percent 5 2 2 50 2 3" xfId="49714"/>
    <cellStyle name="Percent 5 2 2 50 3" xfId="49715"/>
    <cellStyle name="Percent 5 2 2 50 3 2" xfId="49716"/>
    <cellStyle name="Percent 5 2 2 50 4" xfId="49717"/>
    <cellStyle name="Percent 5 2 2 50 5" xfId="49718"/>
    <cellStyle name="Percent 5 2 2 50 6" xfId="49719"/>
    <cellStyle name="Percent 5 2 2 50 7" xfId="49720"/>
    <cellStyle name="Percent 5 2 2 51" xfId="49721"/>
    <cellStyle name="Percent 5 2 2 51 2" xfId="49722"/>
    <cellStyle name="Percent 5 2 2 51 2 2" xfId="49723"/>
    <cellStyle name="Percent 5 2 2 51 2 2 2" xfId="49724"/>
    <cellStyle name="Percent 5 2 2 51 2 3" xfId="49725"/>
    <cellStyle name="Percent 5 2 2 51 3" xfId="49726"/>
    <cellStyle name="Percent 5 2 2 51 3 2" xfId="49727"/>
    <cellStyle name="Percent 5 2 2 51 4" xfId="49728"/>
    <cellStyle name="Percent 5 2 2 51 5" xfId="49729"/>
    <cellStyle name="Percent 5 2 2 51 6" xfId="49730"/>
    <cellStyle name="Percent 5 2 2 51 7" xfId="49731"/>
    <cellStyle name="Percent 5 2 2 52" xfId="49732"/>
    <cellStyle name="Percent 5 2 2 52 2" xfId="49733"/>
    <cellStyle name="Percent 5 2 2 52 2 2" xfId="49734"/>
    <cellStyle name="Percent 5 2 2 52 2 2 2" xfId="49735"/>
    <cellStyle name="Percent 5 2 2 52 2 3" xfId="49736"/>
    <cellStyle name="Percent 5 2 2 52 3" xfId="49737"/>
    <cellStyle name="Percent 5 2 2 52 3 2" xfId="49738"/>
    <cellStyle name="Percent 5 2 2 52 4" xfId="49739"/>
    <cellStyle name="Percent 5 2 2 52 5" xfId="49740"/>
    <cellStyle name="Percent 5 2 2 52 6" xfId="49741"/>
    <cellStyle name="Percent 5 2 2 52 7" xfId="49742"/>
    <cellStyle name="Percent 5 2 2 53" xfId="49743"/>
    <cellStyle name="Percent 5 2 2 53 2" xfId="49744"/>
    <cellStyle name="Percent 5 2 2 53 2 2" xfId="49745"/>
    <cellStyle name="Percent 5 2 2 53 2 2 2" xfId="49746"/>
    <cellStyle name="Percent 5 2 2 53 2 3" xfId="49747"/>
    <cellStyle name="Percent 5 2 2 53 3" xfId="49748"/>
    <cellStyle name="Percent 5 2 2 53 3 2" xfId="49749"/>
    <cellStyle name="Percent 5 2 2 53 4" xfId="49750"/>
    <cellStyle name="Percent 5 2 2 53 5" xfId="49751"/>
    <cellStyle name="Percent 5 2 2 53 6" xfId="49752"/>
    <cellStyle name="Percent 5 2 2 53 7" xfId="49753"/>
    <cellStyle name="Percent 5 2 2 54" xfId="49754"/>
    <cellStyle name="Percent 5 2 2 54 2" xfId="49755"/>
    <cellStyle name="Percent 5 2 2 54 2 2" xfId="49756"/>
    <cellStyle name="Percent 5 2 2 54 2 2 2" xfId="49757"/>
    <cellStyle name="Percent 5 2 2 54 2 3" xfId="49758"/>
    <cellStyle name="Percent 5 2 2 54 3" xfId="49759"/>
    <cellStyle name="Percent 5 2 2 54 3 2" xfId="49760"/>
    <cellStyle name="Percent 5 2 2 54 4" xfId="49761"/>
    <cellStyle name="Percent 5 2 2 54 5" xfId="49762"/>
    <cellStyle name="Percent 5 2 2 54 6" xfId="49763"/>
    <cellStyle name="Percent 5 2 2 54 7" xfId="49764"/>
    <cellStyle name="Percent 5 2 2 55" xfId="49765"/>
    <cellStyle name="Percent 5 2 2 55 2" xfId="49766"/>
    <cellStyle name="Percent 5 2 2 55 2 2" xfId="49767"/>
    <cellStyle name="Percent 5 2 2 55 2 2 2" xfId="49768"/>
    <cellStyle name="Percent 5 2 2 55 2 3" xfId="49769"/>
    <cellStyle name="Percent 5 2 2 55 3" xfId="49770"/>
    <cellStyle name="Percent 5 2 2 55 3 2" xfId="49771"/>
    <cellStyle name="Percent 5 2 2 55 4" xfId="49772"/>
    <cellStyle name="Percent 5 2 2 55 5" xfId="49773"/>
    <cellStyle name="Percent 5 2 2 55 6" xfId="49774"/>
    <cellStyle name="Percent 5 2 2 55 7" xfId="49775"/>
    <cellStyle name="Percent 5 2 2 56" xfId="49776"/>
    <cellStyle name="Percent 5 2 2 56 2" xfId="49777"/>
    <cellStyle name="Percent 5 2 2 56 2 2" xfId="49778"/>
    <cellStyle name="Percent 5 2 2 56 2 2 2" xfId="49779"/>
    <cellStyle name="Percent 5 2 2 56 2 3" xfId="49780"/>
    <cellStyle name="Percent 5 2 2 56 3" xfId="49781"/>
    <cellStyle name="Percent 5 2 2 56 3 2" xfId="49782"/>
    <cellStyle name="Percent 5 2 2 56 4" xfId="49783"/>
    <cellStyle name="Percent 5 2 2 56 5" xfId="49784"/>
    <cellStyle name="Percent 5 2 2 56 6" xfId="49785"/>
    <cellStyle name="Percent 5 2 2 56 7" xfId="49786"/>
    <cellStyle name="Percent 5 2 2 57" xfId="49787"/>
    <cellStyle name="Percent 5 2 2 57 2" xfId="49788"/>
    <cellStyle name="Percent 5 2 2 57 2 2" xfId="49789"/>
    <cellStyle name="Percent 5 2 2 57 2 2 2" xfId="49790"/>
    <cellStyle name="Percent 5 2 2 57 2 3" xfId="49791"/>
    <cellStyle name="Percent 5 2 2 57 3" xfId="49792"/>
    <cellStyle name="Percent 5 2 2 57 3 2" xfId="49793"/>
    <cellStyle name="Percent 5 2 2 57 4" xfId="49794"/>
    <cellStyle name="Percent 5 2 2 57 5" xfId="49795"/>
    <cellStyle name="Percent 5 2 2 57 6" xfId="49796"/>
    <cellStyle name="Percent 5 2 2 57 7" xfId="49797"/>
    <cellStyle name="Percent 5 2 2 58" xfId="49798"/>
    <cellStyle name="Percent 5 2 2 58 2" xfId="49799"/>
    <cellStyle name="Percent 5 2 2 58 2 2" xfId="49800"/>
    <cellStyle name="Percent 5 2 2 58 2 2 2" xfId="49801"/>
    <cellStyle name="Percent 5 2 2 58 2 3" xfId="49802"/>
    <cellStyle name="Percent 5 2 2 58 3" xfId="49803"/>
    <cellStyle name="Percent 5 2 2 58 3 2" xfId="49804"/>
    <cellStyle name="Percent 5 2 2 58 4" xfId="49805"/>
    <cellStyle name="Percent 5 2 2 58 5" xfId="49806"/>
    <cellStyle name="Percent 5 2 2 58 6" xfId="49807"/>
    <cellStyle name="Percent 5 2 2 58 7" xfId="49808"/>
    <cellStyle name="Percent 5 2 2 59" xfId="49809"/>
    <cellStyle name="Percent 5 2 2 59 2" xfId="49810"/>
    <cellStyle name="Percent 5 2 2 59 2 2" xfId="49811"/>
    <cellStyle name="Percent 5 2 2 59 2 2 2" xfId="49812"/>
    <cellStyle name="Percent 5 2 2 59 2 3" xfId="49813"/>
    <cellStyle name="Percent 5 2 2 59 3" xfId="49814"/>
    <cellStyle name="Percent 5 2 2 59 3 2" xfId="49815"/>
    <cellStyle name="Percent 5 2 2 59 4" xfId="49816"/>
    <cellStyle name="Percent 5 2 2 59 5" xfId="49817"/>
    <cellStyle name="Percent 5 2 2 59 6" xfId="49818"/>
    <cellStyle name="Percent 5 2 2 59 7" xfId="49819"/>
    <cellStyle name="Percent 5 2 2 6" xfId="49820"/>
    <cellStyle name="Percent 5 2 2 6 10" xfId="49821"/>
    <cellStyle name="Percent 5 2 2 6 10 2" xfId="49822"/>
    <cellStyle name="Percent 5 2 2 6 10 2 2" xfId="49823"/>
    <cellStyle name="Percent 5 2 2 6 10 2 2 2" xfId="49824"/>
    <cellStyle name="Percent 5 2 2 6 10 2 3" xfId="49825"/>
    <cellStyle name="Percent 5 2 2 6 10 3" xfId="49826"/>
    <cellStyle name="Percent 5 2 2 6 10 3 2" xfId="49827"/>
    <cellStyle name="Percent 5 2 2 6 10 4" xfId="49828"/>
    <cellStyle name="Percent 5 2 2 6 10 5" xfId="49829"/>
    <cellStyle name="Percent 5 2 2 6 10 6" xfId="49830"/>
    <cellStyle name="Percent 5 2 2 6 10 7" xfId="49831"/>
    <cellStyle name="Percent 5 2 2 6 11" xfId="49832"/>
    <cellStyle name="Percent 5 2 2 6 11 2" xfId="49833"/>
    <cellStyle name="Percent 5 2 2 6 11 2 2" xfId="49834"/>
    <cellStyle name="Percent 5 2 2 6 11 2 2 2" xfId="49835"/>
    <cellStyle name="Percent 5 2 2 6 11 2 3" xfId="49836"/>
    <cellStyle name="Percent 5 2 2 6 11 3" xfId="49837"/>
    <cellStyle name="Percent 5 2 2 6 11 3 2" xfId="49838"/>
    <cellStyle name="Percent 5 2 2 6 11 4" xfId="49839"/>
    <cellStyle name="Percent 5 2 2 6 11 5" xfId="49840"/>
    <cellStyle name="Percent 5 2 2 6 11 6" xfId="49841"/>
    <cellStyle name="Percent 5 2 2 6 11 7" xfId="49842"/>
    <cellStyle name="Percent 5 2 2 6 12" xfId="49843"/>
    <cellStyle name="Percent 5 2 2 6 12 2" xfId="49844"/>
    <cellStyle name="Percent 5 2 2 6 12 2 2" xfId="49845"/>
    <cellStyle name="Percent 5 2 2 6 12 2 2 2" xfId="49846"/>
    <cellStyle name="Percent 5 2 2 6 12 2 3" xfId="49847"/>
    <cellStyle name="Percent 5 2 2 6 12 3" xfId="49848"/>
    <cellStyle name="Percent 5 2 2 6 12 3 2" xfId="49849"/>
    <cellStyle name="Percent 5 2 2 6 12 4" xfId="49850"/>
    <cellStyle name="Percent 5 2 2 6 12 5" xfId="49851"/>
    <cellStyle name="Percent 5 2 2 6 12 6" xfId="49852"/>
    <cellStyle name="Percent 5 2 2 6 12 7" xfId="49853"/>
    <cellStyle name="Percent 5 2 2 6 13" xfId="49854"/>
    <cellStyle name="Percent 5 2 2 6 13 2" xfId="49855"/>
    <cellStyle name="Percent 5 2 2 6 13 2 2" xfId="49856"/>
    <cellStyle name="Percent 5 2 2 6 13 3" xfId="49857"/>
    <cellStyle name="Percent 5 2 2 6 14" xfId="49858"/>
    <cellStyle name="Percent 5 2 2 6 14 2" xfId="49859"/>
    <cellStyle name="Percent 5 2 2 6 15" xfId="49860"/>
    <cellStyle name="Percent 5 2 2 6 16" xfId="49861"/>
    <cellStyle name="Percent 5 2 2 6 17" xfId="49862"/>
    <cellStyle name="Percent 5 2 2 6 18" xfId="49863"/>
    <cellStyle name="Percent 5 2 2 6 2" xfId="49864"/>
    <cellStyle name="Percent 5 2 2 6 2 2" xfId="49865"/>
    <cellStyle name="Percent 5 2 2 6 2 2 2" xfId="49866"/>
    <cellStyle name="Percent 5 2 2 6 2 2 2 2" xfId="49867"/>
    <cellStyle name="Percent 5 2 2 6 2 2 3" xfId="49868"/>
    <cellStyle name="Percent 5 2 2 6 2 3" xfId="49869"/>
    <cellStyle name="Percent 5 2 2 6 2 3 2" xfId="49870"/>
    <cellStyle name="Percent 5 2 2 6 2 4" xfId="49871"/>
    <cellStyle name="Percent 5 2 2 6 2 5" xfId="49872"/>
    <cellStyle name="Percent 5 2 2 6 2 6" xfId="49873"/>
    <cellStyle name="Percent 5 2 2 6 2 7" xfId="49874"/>
    <cellStyle name="Percent 5 2 2 6 3" xfId="49875"/>
    <cellStyle name="Percent 5 2 2 6 3 2" xfId="49876"/>
    <cellStyle name="Percent 5 2 2 6 3 2 2" xfId="49877"/>
    <cellStyle name="Percent 5 2 2 6 3 2 2 2" xfId="49878"/>
    <cellStyle name="Percent 5 2 2 6 3 2 3" xfId="49879"/>
    <cellStyle name="Percent 5 2 2 6 3 3" xfId="49880"/>
    <cellStyle name="Percent 5 2 2 6 3 3 2" xfId="49881"/>
    <cellStyle name="Percent 5 2 2 6 3 4" xfId="49882"/>
    <cellStyle name="Percent 5 2 2 6 3 5" xfId="49883"/>
    <cellStyle name="Percent 5 2 2 6 3 6" xfId="49884"/>
    <cellStyle name="Percent 5 2 2 6 3 7" xfId="49885"/>
    <cellStyle name="Percent 5 2 2 6 4" xfId="49886"/>
    <cellStyle name="Percent 5 2 2 6 4 2" xfId="49887"/>
    <cellStyle name="Percent 5 2 2 6 4 2 2" xfId="49888"/>
    <cellStyle name="Percent 5 2 2 6 4 2 2 2" xfId="49889"/>
    <cellStyle name="Percent 5 2 2 6 4 2 3" xfId="49890"/>
    <cellStyle name="Percent 5 2 2 6 4 3" xfId="49891"/>
    <cellStyle name="Percent 5 2 2 6 4 3 2" xfId="49892"/>
    <cellStyle name="Percent 5 2 2 6 4 4" xfId="49893"/>
    <cellStyle name="Percent 5 2 2 6 4 5" xfId="49894"/>
    <cellStyle name="Percent 5 2 2 6 4 6" xfId="49895"/>
    <cellStyle name="Percent 5 2 2 6 4 7" xfId="49896"/>
    <cellStyle name="Percent 5 2 2 6 5" xfId="49897"/>
    <cellStyle name="Percent 5 2 2 6 5 2" xfId="49898"/>
    <cellStyle name="Percent 5 2 2 6 5 2 2" xfId="49899"/>
    <cellStyle name="Percent 5 2 2 6 5 2 2 2" xfId="49900"/>
    <cellStyle name="Percent 5 2 2 6 5 2 3" xfId="49901"/>
    <cellStyle name="Percent 5 2 2 6 5 3" xfId="49902"/>
    <cellStyle name="Percent 5 2 2 6 5 3 2" xfId="49903"/>
    <cellStyle name="Percent 5 2 2 6 5 4" xfId="49904"/>
    <cellStyle name="Percent 5 2 2 6 5 5" xfId="49905"/>
    <cellStyle name="Percent 5 2 2 6 5 6" xfId="49906"/>
    <cellStyle name="Percent 5 2 2 6 5 7" xfId="49907"/>
    <cellStyle name="Percent 5 2 2 6 6" xfId="49908"/>
    <cellStyle name="Percent 5 2 2 6 6 2" xfId="49909"/>
    <cellStyle name="Percent 5 2 2 6 6 2 2" xfId="49910"/>
    <cellStyle name="Percent 5 2 2 6 6 2 2 2" xfId="49911"/>
    <cellStyle name="Percent 5 2 2 6 6 2 3" xfId="49912"/>
    <cellStyle name="Percent 5 2 2 6 6 3" xfId="49913"/>
    <cellStyle name="Percent 5 2 2 6 6 3 2" xfId="49914"/>
    <cellStyle name="Percent 5 2 2 6 6 4" xfId="49915"/>
    <cellStyle name="Percent 5 2 2 6 6 5" xfId="49916"/>
    <cellStyle name="Percent 5 2 2 6 6 6" xfId="49917"/>
    <cellStyle name="Percent 5 2 2 6 6 7" xfId="49918"/>
    <cellStyle name="Percent 5 2 2 6 7" xfId="49919"/>
    <cellStyle name="Percent 5 2 2 6 7 2" xfId="49920"/>
    <cellStyle name="Percent 5 2 2 6 7 2 2" xfId="49921"/>
    <cellStyle name="Percent 5 2 2 6 7 2 2 2" xfId="49922"/>
    <cellStyle name="Percent 5 2 2 6 7 2 3" xfId="49923"/>
    <cellStyle name="Percent 5 2 2 6 7 3" xfId="49924"/>
    <cellStyle name="Percent 5 2 2 6 7 3 2" xfId="49925"/>
    <cellStyle name="Percent 5 2 2 6 7 4" xfId="49926"/>
    <cellStyle name="Percent 5 2 2 6 7 5" xfId="49927"/>
    <cellStyle name="Percent 5 2 2 6 7 6" xfId="49928"/>
    <cellStyle name="Percent 5 2 2 6 7 7" xfId="49929"/>
    <cellStyle name="Percent 5 2 2 6 8" xfId="49930"/>
    <cellStyle name="Percent 5 2 2 6 8 2" xfId="49931"/>
    <cellStyle name="Percent 5 2 2 6 8 2 2" xfId="49932"/>
    <cellStyle name="Percent 5 2 2 6 8 2 2 2" xfId="49933"/>
    <cellStyle name="Percent 5 2 2 6 8 2 3" xfId="49934"/>
    <cellStyle name="Percent 5 2 2 6 8 3" xfId="49935"/>
    <cellStyle name="Percent 5 2 2 6 8 3 2" xfId="49936"/>
    <cellStyle name="Percent 5 2 2 6 8 4" xfId="49937"/>
    <cellStyle name="Percent 5 2 2 6 8 5" xfId="49938"/>
    <cellStyle name="Percent 5 2 2 6 8 6" xfId="49939"/>
    <cellStyle name="Percent 5 2 2 6 8 7" xfId="49940"/>
    <cellStyle name="Percent 5 2 2 6 9" xfId="49941"/>
    <cellStyle name="Percent 5 2 2 6 9 2" xfId="49942"/>
    <cellStyle name="Percent 5 2 2 6 9 2 2" xfId="49943"/>
    <cellStyle name="Percent 5 2 2 6 9 2 2 2" xfId="49944"/>
    <cellStyle name="Percent 5 2 2 6 9 2 3" xfId="49945"/>
    <cellStyle name="Percent 5 2 2 6 9 3" xfId="49946"/>
    <cellStyle name="Percent 5 2 2 6 9 3 2" xfId="49947"/>
    <cellStyle name="Percent 5 2 2 6 9 4" xfId="49948"/>
    <cellStyle name="Percent 5 2 2 6 9 5" xfId="49949"/>
    <cellStyle name="Percent 5 2 2 6 9 6" xfId="49950"/>
    <cellStyle name="Percent 5 2 2 6 9 7" xfId="49951"/>
    <cellStyle name="Percent 5 2 2 60" xfId="49952"/>
    <cellStyle name="Percent 5 2 2 60 2" xfId="49953"/>
    <cellStyle name="Percent 5 2 2 60 2 2" xfId="49954"/>
    <cellStyle name="Percent 5 2 2 60 2 2 2" xfId="49955"/>
    <cellStyle name="Percent 5 2 2 60 2 3" xfId="49956"/>
    <cellStyle name="Percent 5 2 2 60 3" xfId="49957"/>
    <cellStyle name="Percent 5 2 2 60 3 2" xfId="49958"/>
    <cellStyle name="Percent 5 2 2 60 4" xfId="49959"/>
    <cellStyle name="Percent 5 2 2 60 5" xfId="49960"/>
    <cellStyle name="Percent 5 2 2 60 6" xfId="49961"/>
    <cellStyle name="Percent 5 2 2 60 7" xfId="49962"/>
    <cellStyle name="Percent 5 2 2 61" xfId="49963"/>
    <cellStyle name="Percent 5 2 2 61 2" xfId="49964"/>
    <cellStyle name="Percent 5 2 2 61 2 2" xfId="49965"/>
    <cellStyle name="Percent 5 2 2 61 2 2 2" xfId="49966"/>
    <cellStyle name="Percent 5 2 2 61 2 3" xfId="49967"/>
    <cellStyle name="Percent 5 2 2 61 3" xfId="49968"/>
    <cellStyle name="Percent 5 2 2 61 3 2" xfId="49969"/>
    <cellStyle name="Percent 5 2 2 61 4" xfId="49970"/>
    <cellStyle name="Percent 5 2 2 61 5" xfId="49971"/>
    <cellStyle name="Percent 5 2 2 61 6" xfId="49972"/>
    <cellStyle name="Percent 5 2 2 61 7" xfId="49973"/>
    <cellStyle name="Percent 5 2 2 62" xfId="49974"/>
    <cellStyle name="Percent 5 2 2 62 2" xfId="49975"/>
    <cellStyle name="Percent 5 2 2 62 2 2" xfId="49976"/>
    <cellStyle name="Percent 5 2 2 62 2 2 2" xfId="49977"/>
    <cellStyle name="Percent 5 2 2 62 2 3" xfId="49978"/>
    <cellStyle name="Percent 5 2 2 62 3" xfId="49979"/>
    <cellStyle name="Percent 5 2 2 62 3 2" xfId="49980"/>
    <cellStyle name="Percent 5 2 2 62 4" xfId="49981"/>
    <cellStyle name="Percent 5 2 2 62 5" xfId="49982"/>
    <cellStyle name="Percent 5 2 2 62 6" xfId="49983"/>
    <cellStyle name="Percent 5 2 2 62 7" xfId="49984"/>
    <cellStyle name="Percent 5 2 2 63" xfId="49985"/>
    <cellStyle name="Percent 5 2 2 63 2" xfId="49986"/>
    <cellStyle name="Percent 5 2 2 63 2 2" xfId="49987"/>
    <cellStyle name="Percent 5 2 2 63 2 2 2" xfId="49988"/>
    <cellStyle name="Percent 5 2 2 63 2 3" xfId="49989"/>
    <cellStyle name="Percent 5 2 2 63 3" xfId="49990"/>
    <cellStyle name="Percent 5 2 2 63 3 2" xfId="49991"/>
    <cellStyle name="Percent 5 2 2 63 4" xfId="49992"/>
    <cellStyle name="Percent 5 2 2 63 5" xfId="49993"/>
    <cellStyle name="Percent 5 2 2 63 6" xfId="49994"/>
    <cellStyle name="Percent 5 2 2 63 7" xfId="49995"/>
    <cellStyle name="Percent 5 2 2 64" xfId="49996"/>
    <cellStyle name="Percent 5 2 2 64 2" xfId="49997"/>
    <cellStyle name="Percent 5 2 2 64 2 2" xfId="49998"/>
    <cellStyle name="Percent 5 2 2 64 2 2 2" xfId="49999"/>
    <cellStyle name="Percent 5 2 2 64 2 3" xfId="50000"/>
    <cellStyle name="Percent 5 2 2 64 3" xfId="50001"/>
    <cellStyle name="Percent 5 2 2 64 3 2" xfId="50002"/>
    <cellStyle name="Percent 5 2 2 64 4" xfId="50003"/>
    <cellStyle name="Percent 5 2 2 64 5" xfId="50004"/>
    <cellStyle name="Percent 5 2 2 64 6" xfId="50005"/>
    <cellStyle name="Percent 5 2 2 64 7" xfId="50006"/>
    <cellStyle name="Percent 5 2 2 65" xfId="50007"/>
    <cellStyle name="Percent 5 2 2 65 2" xfId="50008"/>
    <cellStyle name="Percent 5 2 2 65 2 2" xfId="50009"/>
    <cellStyle name="Percent 5 2 2 65 2 2 2" xfId="50010"/>
    <cellStyle name="Percent 5 2 2 65 2 3" xfId="50011"/>
    <cellStyle name="Percent 5 2 2 65 3" xfId="50012"/>
    <cellStyle name="Percent 5 2 2 65 3 2" xfId="50013"/>
    <cellStyle name="Percent 5 2 2 65 4" xfId="50014"/>
    <cellStyle name="Percent 5 2 2 65 5" xfId="50015"/>
    <cellStyle name="Percent 5 2 2 65 6" xfId="50016"/>
    <cellStyle name="Percent 5 2 2 65 7" xfId="50017"/>
    <cellStyle name="Percent 5 2 2 66" xfId="50018"/>
    <cellStyle name="Percent 5 2 2 66 2" xfId="50019"/>
    <cellStyle name="Percent 5 2 2 66 2 2" xfId="50020"/>
    <cellStyle name="Percent 5 2 2 66 2 2 2" xfId="50021"/>
    <cellStyle name="Percent 5 2 2 66 2 3" xfId="50022"/>
    <cellStyle name="Percent 5 2 2 66 3" xfId="50023"/>
    <cellStyle name="Percent 5 2 2 66 3 2" xfId="50024"/>
    <cellStyle name="Percent 5 2 2 66 4" xfId="50025"/>
    <cellStyle name="Percent 5 2 2 66 5" xfId="50026"/>
    <cellStyle name="Percent 5 2 2 66 6" xfId="50027"/>
    <cellStyle name="Percent 5 2 2 66 7" xfId="50028"/>
    <cellStyle name="Percent 5 2 2 67" xfId="50029"/>
    <cellStyle name="Percent 5 2 2 67 2" xfId="50030"/>
    <cellStyle name="Percent 5 2 2 67 2 2" xfId="50031"/>
    <cellStyle name="Percent 5 2 2 67 2 2 2" xfId="50032"/>
    <cellStyle name="Percent 5 2 2 67 2 3" xfId="50033"/>
    <cellStyle name="Percent 5 2 2 67 3" xfId="50034"/>
    <cellStyle name="Percent 5 2 2 67 3 2" xfId="50035"/>
    <cellStyle name="Percent 5 2 2 67 4" xfId="50036"/>
    <cellStyle name="Percent 5 2 2 67 5" xfId="50037"/>
    <cellStyle name="Percent 5 2 2 67 6" xfId="50038"/>
    <cellStyle name="Percent 5 2 2 67 7" xfId="50039"/>
    <cellStyle name="Percent 5 2 2 68" xfId="50040"/>
    <cellStyle name="Percent 5 2 2 68 2" xfId="50041"/>
    <cellStyle name="Percent 5 2 2 68 2 2" xfId="50042"/>
    <cellStyle name="Percent 5 2 2 68 2 2 2" xfId="50043"/>
    <cellStyle name="Percent 5 2 2 68 2 3" xfId="50044"/>
    <cellStyle name="Percent 5 2 2 68 3" xfId="50045"/>
    <cellStyle name="Percent 5 2 2 68 3 2" xfId="50046"/>
    <cellStyle name="Percent 5 2 2 68 4" xfId="50047"/>
    <cellStyle name="Percent 5 2 2 68 5" xfId="50048"/>
    <cellStyle name="Percent 5 2 2 68 6" xfId="50049"/>
    <cellStyle name="Percent 5 2 2 68 7" xfId="50050"/>
    <cellStyle name="Percent 5 2 2 69" xfId="50051"/>
    <cellStyle name="Percent 5 2 2 69 2" xfId="50052"/>
    <cellStyle name="Percent 5 2 2 69 2 2" xfId="50053"/>
    <cellStyle name="Percent 5 2 2 69 2 2 2" xfId="50054"/>
    <cellStyle name="Percent 5 2 2 69 2 3" xfId="50055"/>
    <cellStyle name="Percent 5 2 2 69 3" xfId="50056"/>
    <cellStyle name="Percent 5 2 2 69 3 2" xfId="50057"/>
    <cellStyle name="Percent 5 2 2 69 4" xfId="50058"/>
    <cellStyle name="Percent 5 2 2 69 5" xfId="50059"/>
    <cellStyle name="Percent 5 2 2 69 6" xfId="50060"/>
    <cellStyle name="Percent 5 2 2 69 7" xfId="50061"/>
    <cellStyle name="Percent 5 2 2 7" xfId="50062"/>
    <cellStyle name="Percent 5 2 2 7 10" xfId="50063"/>
    <cellStyle name="Percent 5 2 2 7 11" xfId="50064"/>
    <cellStyle name="Percent 5 2 2 7 12" xfId="50065"/>
    <cellStyle name="Percent 5 2 2 7 2" xfId="50066"/>
    <cellStyle name="Percent 5 2 2 7 2 2" xfId="50067"/>
    <cellStyle name="Percent 5 2 2 7 2 3" xfId="50068"/>
    <cellStyle name="Percent 5 2 2 7 2 3 2" xfId="50069"/>
    <cellStyle name="Percent 5 2 2 7 2 3 2 2" xfId="50070"/>
    <cellStyle name="Percent 5 2 2 7 2 3 3" xfId="50071"/>
    <cellStyle name="Percent 5 2 2 7 2 4" xfId="50072"/>
    <cellStyle name="Percent 5 2 2 7 2 4 2" xfId="50073"/>
    <cellStyle name="Percent 5 2 2 7 2 5" xfId="50074"/>
    <cellStyle name="Percent 5 2 2 7 2 6" xfId="50075"/>
    <cellStyle name="Percent 5 2 2 7 2 7" xfId="50076"/>
    <cellStyle name="Percent 5 2 2 7 2 8" xfId="50077"/>
    <cellStyle name="Percent 5 2 2 7 3" xfId="50078"/>
    <cellStyle name="Percent 5 2 2 7 4" xfId="50079"/>
    <cellStyle name="Percent 5 2 2 7 5" xfId="50080"/>
    <cellStyle name="Percent 5 2 2 7 6" xfId="50081"/>
    <cellStyle name="Percent 5 2 2 7 7" xfId="50082"/>
    <cellStyle name="Percent 5 2 2 7 8" xfId="50083"/>
    <cellStyle name="Percent 5 2 2 7 9" xfId="50084"/>
    <cellStyle name="Percent 5 2 2 70" xfId="50085"/>
    <cellStyle name="Percent 5 2 2 70 2" xfId="50086"/>
    <cellStyle name="Percent 5 2 2 70 2 2" xfId="50087"/>
    <cellStyle name="Percent 5 2 2 70 2 2 2" xfId="50088"/>
    <cellStyle name="Percent 5 2 2 70 2 3" xfId="50089"/>
    <cellStyle name="Percent 5 2 2 70 3" xfId="50090"/>
    <cellStyle name="Percent 5 2 2 70 3 2" xfId="50091"/>
    <cellStyle name="Percent 5 2 2 70 4" xfId="50092"/>
    <cellStyle name="Percent 5 2 2 70 5" xfId="50093"/>
    <cellStyle name="Percent 5 2 2 70 6" xfId="50094"/>
    <cellStyle name="Percent 5 2 2 70 7" xfId="50095"/>
    <cellStyle name="Percent 5 2 2 71" xfId="50096"/>
    <cellStyle name="Percent 5 2 2 71 2" xfId="50097"/>
    <cellStyle name="Percent 5 2 2 71 2 2" xfId="50098"/>
    <cellStyle name="Percent 5 2 2 71 2 2 2" xfId="50099"/>
    <cellStyle name="Percent 5 2 2 71 2 3" xfId="50100"/>
    <cellStyle name="Percent 5 2 2 71 3" xfId="50101"/>
    <cellStyle name="Percent 5 2 2 71 3 2" xfId="50102"/>
    <cellStyle name="Percent 5 2 2 71 4" xfId="50103"/>
    <cellStyle name="Percent 5 2 2 71 5" xfId="50104"/>
    <cellStyle name="Percent 5 2 2 71 6" xfId="50105"/>
    <cellStyle name="Percent 5 2 2 71 7" xfId="50106"/>
    <cellStyle name="Percent 5 2 2 72" xfId="50107"/>
    <cellStyle name="Percent 5 2 2 72 2" xfId="50108"/>
    <cellStyle name="Percent 5 2 2 72 2 2" xfId="50109"/>
    <cellStyle name="Percent 5 2 2 72 2 2 2" xfId="50110"/>
    <cellStyle name="Percent 5 2 2 72 2 3" xfId="50111"/>
    <cellStyle name="Percent 5 2 2 72 3" xfId="50112"/>
    <cellStyle name="Percent 5 2 2 72 3 2" xfId="50113"/>
    <cellStyle name="Percent 5 2 2 72 4" xfId="50114"/>
    <cellStyle name="Percent 5 2 2 72 5" xfId="50115"/>
    <cellStyle name="Percent 5 2 2 72 6" xfId="50116"/>
    <cellStyle name="Percent 5 2 2 72 7" xfId="50117"/>
    <cellStyle name="Percent 5 2 2 73" xfId="50118"/>
    <cellStyle name="Percent 5 2 2 73 2" xfId="50119"/>
    <cellStyle name="Percent 5 2 2 73 2 2" xfId="50120"/>
    <cellStyle name="Percent 5 2 2 73 2 2 2" xfId="50121"/>
    <cellStyle name="Percent 5 2 2 73 2 3" xfId="50122"/>
    <cellStyle name="Percent 5 2 2 73 3" xfId="50123"/>
    <cellStyle name="Percent 5 2 2 73 3 2" xfId="50124"/>
    <cellStyle name="Percent 5 2 2 73 4" xfId="50125"/>
    <cellStyle name="Percent 5 2 2 73 5" xfId="50126"/>
    <cellStyle name="Percent 5 2 2 73 6" xfId="50127"/>
    <cellStyle name="Percent 5 2 2 73 7" xfId="50128"/>
    <cellStyle name="Percent 5 2 2 74" xfId="50129"/>
    <cellStyle name="Percent 5 2 2 74 2" xfId="50130"/>
    <cellStyle name="Percent 5 2 2 74 2 2" xfId="50131"/>
    <cellStyle name="Percent 5 2 2 74 2 2 2" xfId="50132"/>
    <cellStyle name="Percent 5 2 2 74 2 3" xfId="50133"/>
    <cellStyle name="Percent 5 2 2 74 3" xfId="50134"/>
    <cellStyle name="Percent 5 2 2 74 3 2" xfId="50135"/>
    <cellStyle name="Percent 5 2 2 74 4" xfId="50136"/>
    <cellStyle name="Percent 5 2 2 74 5" xfId="50137"/>
    <cellStyle name="Percent 5 2 2 74 6" xfId="50138"/>
    <cellStyle name="Percent 5 2 2 74 7" xfId="50139"/>
    <cellStyle name="Percent 5 2 2 75" xfId="50140"/>
    <cellStyle name="Percent 5 2 2 75 2" xfId="50141"/>
    <cellStyle name="Percent 5 2 2 75 2 2" xfId="50142"/>
    <cellStyle name="Percent 5 2 2 75 2 2 2" xfId="50143"/>
    <cellStyle name="Percent 5 2 2 75 2 3" xfId="50144"/>
    <cellStyle name="Percent 5 2 2 75 3" xfId="50145"/>
    <cellStyle name="Percent 5 2 2 75 3 2" xfId="50146"/>
    <cellStyle name="Percent 5 2 2 75 4" xfId="50147"/>
    <cellStyle name="Percent 5 2 2 75 5" xfId="50148"/>
    <cellStyle name="Percent 5 2 2 75 6" xfId="50149"/>
    <cellStyle name="Percent 5 2 2 75 7" xfId="50150"/>
    <cellStyle name="Percent 5 2 2 76" xfId="50151"/>
    <cellStyle name="Percent 5 2 2 76 2" xfId="50152"/>
    <cellStyle name="Percent 5 2 2 76 2 2" xfId="50153"/>
    <cellStyle name="Percent 5 2 2 76 2 2 2" xfId="50154"/>
    <cellStyle name="Percent 5 2 2 76 2 3" xfId="50155"/>
    <cellStyle name="Percent 5 2 2 76 3" xfId="50156"/>
    <cellStyle name="Percent 5 2 2 76 3 2" xfId="50157"/>
    <cellStyle name="Percent 5 2 2 76 4" xfId="50158"/>
    <cellStyle name="Percent 5 2 2 76 5" xfId="50159"/>
    <cellStyle name="Percent 5 2 2 76 6" xfId="50160"/>
    <cellStyle name="Percent 5 2 2 76 7" xfId="50161"/>
    <cellStyle name="Percent 5 2 2 77" xfId="50162"/>
    <cellStyle name="Percent 5 2 2 77 2" xfId="50163"/>
    <cellStyle name="Percent 5 2 2 77 2 2" xfId="50164"/>
    <cellStyle name="Percent 5 2 2 77 2 2 2" xfId="50165"/>
    <cellStyle name="Percent 5 2 2 77 2 3" xfId="50166"/>
    <cellStyle name="Percent 5 2 2 77 3" xfId="50167"/>
    <cellStyle name="Percent 5 2 2 77 3 2" xfId="50168"/>
    <cellStyle name="Percent 5 2 2 77 4" xfId="50169"/>
    <cellStyle name="Percent 5 2 2 77 5" xfId="50170"/>
    <cellStyle name="Percent 5 2 2 77 6" xfId="50171"/>
    <cellStyle name="Percent 5 2 2 77 7" xfId="50172"/>
    <cellStyle name="Percent 5 2 2 78" xfId="50173"/>
    <cellStyle name="Percent 5 2 2 78 2" xfId="50174"/>
    <cellStyle name="Percent 5 2 2 78 2 2" xfId="50175"/>
    <cellStyle name="Percent 5 2 2 78 2 2 2" xfId="50176"/>
    <cellStyle name="Percent 5 2 2 78 2 3" xfId="50177"/>
    <cellStyle name="Percent 5 2 2 78 3" xfId="50178"/>
    <cellStyle name="Percent 5 2 2 78 3 2" xfId="50179"/>
    <cellStyle name="Percent 5 2 2 78 4" xfId="50180"/>
    <cellStyle name="Percent 5 2 2 78 5" xfId="50181"/>
    <cellStyle name="Percent 5 2 2 78 6" xfId="50182"/>
    <cellStyle name="Percent 5 2 2 78 7" xfId="50183"/>
    <cellStyle name="Percent 5 2 2 79" xfId="50184"/>
    <cellStyle name="Percent 5 2 2 79 2" xfId="50185"/>
    <cellStyle name="Percent 5 2 2 79 2 2" xfId="50186"/>
    <cellStyle name="Percent 5 2 2 79 2 2 2" xfId="50187"/>
    <cellStyle name="Percent 5 2 2 79 2 3" xfId="50188"/>
    <cellStyle name="Percent 5 2 2 79 3" xfId="50189"/>
    <cellStyle name="Percent 5 2 2 79 3 2" xfId="50190"/>
    <cellStyle name="Percent 5 2 2 79 4" xfId="50191"/>
    <cellStyle name="Percent 5 2 2 79 5" xfId="50192"/>
    <cellStyle name="Percent 5 2 2 79 6" xfId="50193"/>
    <cellStyle name="Percent 5 2 2 79 7" xfId="50194"/>
    <cellStyle name="Percent 5 2 2 8" xfId="50195"/>
    <cellStyle name="Percent 5 2 2 8 10" xfId="50196"/>
    <cellStyle name="Percent 5 2 2 8 10 2" xfId="50197"/>
    <cellStyle name="Percent 5 2 2 8 10 2 2" xfId="50198"/>
    <cellStyle name="Percent 5 2 2 8 10 2 2 2" xfId="50199"/>
    <cellStyle name="Percent 5 2 2 8 10 2 3" xfId="50200"/>
    <cellStyle name="Percent 5 2 2 8 10 3" xfId="50201"/>
    <cellStyle name="Percent 5 2 2 8 10 3 2" xfId="50202"/>
    <cellStyle name="Percent 5 2 2 8 10 4" xfId="50203"/>
    <cellStyle name="Percent 5 2 2 8 10 5" xfId="50204"/>
    <cellStyle name="Percent 5 2 2 8 10 6" xfId="50205"/>
    <cellStyle name="Percent 5 2 2 8 10 7" xfId="50206"/>
    <cellStyle name="Percent 5 2 2 8 11" xfId="50207"/>
    <cellStyle name="Percent 5 2 2 8 11 2" xfId="50208"/>
    <cellStyle name="Percent 5 2 2 8 11 2 2" xfId="50209"/>
    <cellStyle name="Percent 5 2 2 8 11 2 2 2" xfId="50210"/>
    <cellStyle name="Percent 5 2 2 8 11 2 3" xfId="50211"/>
    <cellStyle name="Percent 5 2 2 8 11 3" xfId="50212"/>
    <cellStyle name="Percent 5 2 2 8 11 3 2" xfId="50213"/>
    <cellStyle name="Percent 5 2 2 8 11 4" xfId="50214"/>
    <cellStyle name="Percent 5 2 2 8 11 5" xfId="50215"/>
    <cellStyle name="Percent 5 2 2 8 11 6" xfId="50216"/>
    <cellStyle name="Percent 5 2 2 8 11 7" xfId="50217"/>
    <cellStyle name="Percent 5 2 2 8 12" xfId="50218"/>
    <cellStyle name="Percent 5 2 2 8 12 2" xfId="50219"/>
    <cellStyle name="Percent 5 2 2 8 12 2 2" xfId="50220"/>
    <cellStyle name="Percent 5 2 2 8 12 2 2 2" xfId="50221"/>
    <cellStyle name="Percent 5 2 2 8 12 2 3" xfId="50222"/>
    <cellStyle name="Percent 5 2 2 8 12 3" xfId="50223"/>
    <cellStyle name="Percent 5 2 2 8 12 3 2" xfId="50224"/>
    <cellStyle name="Percent 5 2 2 8 12 4" xfId="50225"/>
    <cellStyle name="Percent 5 2 2 8 12 5" xfId="50226"/>
    <cellStyle name="Percent 5 2 2 8 12 6" xfId="50227"/>
    <cellStyle name="Percent 5 2 2 8 12 7" xfId="50228"/>
    <cellStyle name="Percent 5 2 2 8 13" xfId="50229"/>
    <cellStyle name="Percent 5 2 2 8 13 2" xfId="50230"/>
    <cellStyle name="Percent 5 2 2 8 13 2 2" xfId="50231"/>
    <cellStyle name="Percent 5 2 2 8 13 3" xfId="50232"/>
    <cellStyle name="Percent 5 2 2 8 14" xfId="50233"/>
    <cellStyle name="Percent 5 2 2 8 14 2" xfId="50234"/>
    <cellStyle name="Percent 5 2 2 8 15" xfId="50235"/>
    <cellStyle name="Percent 5 2 2 8 16" xfId="50236"/>
    <cellStyle name="Percent 5 2 2 8 17" xfId="50237"/>
    <cellStyle name="Percent 5 2 2 8 18" xfId="50238"/>
    <cellStyle name="Percent 5 2 2 8 2" xfId="50239"/>
    <cellStyle name="Percent 5 2 2 8 2 2" xfId="50240"/>
    <cellStyle name="Percent 5 2 2 8 2 2 2" xfId="50241"/>
    <cellStyle name="Percent 5 2 2 8 2 2 2 2" xfId="50242"/>
    <cellStyle name="Percent 5 2 2 8 2 2 3" xfId="50243"/>
    <cellStyle name="Percent 5 2 2 8 2 3" xfId="50244"/>
    <cellStyle name="Percent 5 2 2 8 2 3 2" xfId="50245"/>
    <cellStyle name="Percent 5 2 2 8 2 4" xfId="50246"/>
    <cellStyle name="Percent 5 2 2 8 2 5" xfId="50247"/>
    <cellStyle name="Percent 5 2 2 8 2 6" xfId="50248"/>
    <cellStyle name="Percent 5 2 2 8 2 7" xfId="50249"/>
    <cellStyle name="Percent 5 2 2 8 3" xfId="50250"/>
    <cellStyle name="Percent 5 2 2 8 3 2" xfId="50251"/>
    <cellStyle name="Percent 5 2 2 8 3 2 2" xfId="50252"/>
    <cellStyle name="Percent 5 2 2 8 3 2 2 2" xfId="50253"/>
    <cellStyle name="Percent 5 2 2 8 3 2 3" xfId="50254"/>
    <cellStyle name="Percent 5 2 2 8 3 3" xfId="50255"/>
    <cellStyle name="Percent 5 2 2 8 3 3 2" xfId="50256"/>
    <cellStyle name="Percent 5 2 2 8 3 4" xfId="50257"/>
    <cellStyle name="Percent 5 2 2 8 3 5" xfId="50258"/>
    <cellStyle name="Percent 5 2 2 8 3 6" xfId="50259"/>
    <cellStyle name="Percent 5 2 2 8 3 7" xfId="50260"/>
    <cellStyle name="Percent 5 2 2 8 4" xfId="50261"/>
    <cellStyle name="Percent 5 2 2 8 4 2" xfId="50262"/>
    <cellStyle name="Percent 5 2 2 8 4 2 2" xfId="50263"/>
    <cellStyle name="Percent 5 2 2 8 4 2 2 2" xfId="50264"/>
    <cellStyle name="Percent 5 2 2 8 4 2 3" xfId="50265"/>
    <cellStyle name="Percent 5 2 2 8 4 3" xfId="50266"/>
    <cellStyle name="Percent 5 2 2 8 4 3 2" xfId="50267"/>
    <cellStyle name="Percent 5 2 2 8 4 4" xfId="50268"/>
    <cellStyle name="Percent 5 2 2 8 4 5" xfId="50269"/>
    <cellStyle name="Percent 5 2 2 8 4 6" xfId="50270"/>
    <cellStyle name="Percent 5 2 2 8 4 7" xfId="50271"/>
    <cellStyle name="Percent 5 2 2 8 5" xfId="50272"/>
    <cellStyle name="Percent 5 2 2 8 5 2" xfId="50273"/>
    <cellStyle name="Percent 5 2 2 8 5 2 2" xfId="50274"/>
    <cellStyle name="Percent 5 2 2 8 5 2 2 2" xfId="50275"/>
    <cellStyle name="Percent 5 2 2 8 5 2 3" xfId="50276"/>
    <cellStyle name="Percent 5 2 2 8 5 3" xfId="50277"/>
    <cellStyle name="Percent 5 2 2 8 5 3 2" xfId="50278"/>
    <cellStyle name="Percent 5 2 2 8 5 4" xfId="50279"/>
    <cellStyle name="Percent 5 2 2 8 5 5" xfId="50280"/>
    <cellStyle name="Percent 5 2 2 8 5 6" xfId="50281"/>
    <cellStyle name="Percent 5 2 2 8 5 7" xfId="50282"/>
    <cellStyle name="Percent 5 2 2 8 6" xfId="50283"/>
    <cellStyle name="Percent 5 2 2 8 6 2" xfId="50284"/>
    <cellStyle name="Percent 5 2 2 8 6 2 2" xfId="50285"/>
    <cellStyle name="Percent 5 2 2 8 6 2 2 2" xfId="50286"/>
    <cellStyle name="Percent 5 2 2 8 6 2 3" xfId="50287"/>
    <cellStyle name="Percent 5 2 2 8 6 3" xfId="50288"/>
    <cellStyle name="Percent 5 2 2 8 6 3 2" xfId="50289"/>
    <cellStyle name="Percent 5 2 2 8 6 4" xfId="50290"/>
    <cellStyle name="Percent 5 2 2 8 6 5" xfId="50291"/>
    <cellStyle name="Percent 5 2 2 8 6 6" xfId="50292"/>
    <cellStyle name="Percent 5 2 2 8 6 7" xfId="50293"/>
    <cellStyle name="Percent 5 2 2 8 7" xfId="50294"/>
    <cellStyle name="Percent 5 2 2 8 7 2" xfId="50295"/>
    <cellStyle name="Percent 5 2 2 8 7 2 2" xfId="50296"/>
    <cellStyle name="Percent 5 2 2 8 7 2 2 2" xfId="50297"/>
    <cellStyle name="Percent 5 2 2 8 7 2 3" xfId="50298"/>
    <cellStyle name="Percent 5 2 2 8 7 3" xfId="50299"/>
    <cellStyle name="Percent 5 2 2 8 7 3 2" xfId="50300"/>
    <cellStyle name="Percent 5 2 2 8 7 4" xfId="50301"/>
    <cellStyle name="Percent 5 2 2 8 7 5" xfId="50302"/>
    <cellStyle name="Percent 5 2 2 8 7 6" xfId="50303"/>
    <cellStyle name="Percent 5 2 2 8 7 7" xfId="50304"/>
    <cellStyle name="Percent 5 2 2 8 8" xfId="50305"/>
    <cellStyle name="Percent 5 2 2 8 8 2" xfId="50306"/>
    <cellStyle name="Percent 5 2 2 8 8 2 2" xfId="50307"/>
    <cellStyle name="Percent 5 2 2 8 8 2 2 2" xfId="50308"/>
    <cellStyle name="Percent 5 2 2 8 8 2 3" xfId="50309"/>
    <cellStyle name="Percent 5 2 2 8 8 3" xfId="50310"/>
    <cellStyle name="Percent 5 2 2 8 8 3 2" xfId="50311"/>
    <cellStyle name="Percent 5 2 2 8 8 4" xfId="50312"/>
    <cellStyle name="Percent 5 2 2 8 8 5" xfId="50313"/>
    <cellStyle name="Percent 5 2 2 8 8 6" xfId="50314"/>
    <cellStyle name="Percent 5 2 2 8 8 7" xfId="50315"/>
    <cellStyle name="Percent 5 2 2 8 9" xfId="50316"/>
    <cellStyle name="Percent 5 2 2 8 9 2" xfId="50317"/>
    <cellStyle name="Percent 5 2 2 8 9 2 2" xfId="50318"/>
    <cellStyle name="Percent 5 2 2 8 9 2 2 2" xfId="50319"/>
    <cellStyle name="Percent 5 2 2 8 9 2 3" xfId="50320"/>
    <cellStyle name="Percent 5 2 2 8 9 3" xfId="50321"/>
    <cellStyle name="Percent 5 2 2 8 9 3 2" xfId="50322"/>
    <cellStyle name="Percent 5 2 2 8 9 4" xfId="50323"/>
    <cellStyle name="Percent 5 2 2 8 9 5" xfId="50324"/>
    <cellStyle name="Percent 5 2 2 8 9 6" xfId="50325"/>
    <cellStyle name="Percent 5 2 2 8 9 7" xfId="50326"/>
    <cellStyle name="Percent 5 2 2 80" xfId="50327"/>
    <cellStyle name="Percent 5 2 2 80 2" xfId="50328"/>
    <cellStyle name="Percent 5 2 2 80 2 2" xfId="50329"/>
    <cellStyle name="Percent 5 2 2 80 2 2 2" xfId="50330"/>
    <cellStyle name="Percent 5 2 2 80 2 3" xfId="50331"/>
    <cellStyle name="Percent 5 2 2 80 3" xfId="50332"/>
    <cellStyle name="Percent 5 2 2 80 3 2" xfId="50333"/>
    <cellStyle name="Percent 5 2 2 80 4" xfId="50334"/>
    <cellStyle name="Percent 5 2 2 80 5" xfId="50335"/>
    <cellStyle name="Percent 5 2 2 80 6" xfId="50336"/>
    <cellStyle name="Percent 5 2 2 80 7" xfId="50337"/>
    <cellStyle name="Percent 5 2 2 81" xfId="50338"/>
    <cellStyle name="Percent 5 2 2 81 2" xfId="50339"/>
    <cellStyle name="Percent 5 2 2 81 2 2" xfId="50340"/>
    <cellStyle name="Percent 5 2 2 81 2 2 2" xfId="50341"/>
    <cellStyle name="Percent 5 2 2 81 2 3" xfId="50342"/>
    <cellStyle name="Percent 5 2 2 81 3" xfId="50343"/>
    <cellStyle name="Percent 5 2 2 81 3 2" xfId="50344"/>
    <cellStyle name="Percent 5 2 2 81 4" xfId="50345"/>
    <cellStyle name="Percent 5 2 2 81 5" xfId="50346"/>
    <cellStyle name="Percent 5 2 2 81 6" xfId="50347"/>
    <cellStyle name="Percent 5 2 2 81 7" xfId="50348"/>
    <cellStyle name="Percent 5 2 2 82" xfId="50349"/>
    <cellStyle name="Percent 5 2 2 82 2" xfId="50350"/>
    <cellStyle name="Percent 5 2 2 82 2 2" xfId="50351"/>
    <cellStyle name="Percent 5 2 2 82 2 2 2" xfId="50352"/>
    <cellStyle name="Percent 5 2 2 82 2 3" xfId="50353"/>
    <cellStyle name="Percent 5 2 2 82 3" xfId="50354"/>
    <cellStyle name="Percent 5 2 2 82 3 2" xfId="50355"/>
    <cellStyle name="Percent 5 2 2 82 4" xfId="50356"/>
    <cellStyle name="Percent 5 2 2 82 5" xfId="50357"/>
    <cellStyle name="Percent 5 2 2 82 6" xfId="50358"/>
    <cellStyle name="Percent 5 2 2 82 7" xfId="50359"/>
    <cellStyle name="Percent 5 2 2 83" xfId="50360"/>
    <cellStyle name="Percent 5 2 2 83 2" xfId="50361"/>
    <cellStyle name="Percent 5 2 2 83 2 2" xfId="50362"/>
    <cellStyle name="Percent 5 2 2 83 2 2 2" xfId="50363"/>
    <cellStyle name="Percent 5 2 2 83 2 3" xfId="50364"/>
    <cellStyle name="Percent 5 2 2 83 3" xfId="50365"/>
    <cellStyle name="Percent 5 2 2 83 3 2" xfId="50366"/>
    <cellStyle name="Percent 5 2 2 83 4" xfId="50367"/>
    <cellStyle name="Percent 5 2 2 83 5" xfId="50368"/>
    <cellStyle name="Percent 5 2 2 83 6" xfId="50369"/>
    <cellStyle name="Percent 5 2 2 83 7" xfId="50370"/>
    <cellStyle name="Percent 5 2 2 84" xfId="50371"/>
    <cellStyle name="Percent 5 2 2 84 2" xfId="50372"/>
    <cellStyle name="Percent 5 2 2 84 2 2" xfId="50373"/>
    <cellStyle name="Percent 5 2 2 84 2 2 2" xfId="50374"/>
    <cellStyle name="Percent 5 2 2 84 2 3" xfId="50375"/>
    <cellStyle name="Percent 5 2 2 84 3" xfId="50376"/>
    <cellStyle name="Percent 5 2 2 84 3 2" xfId="50377"/>
    <cellStyle name="Percent 5 2 2 84 4" xfId="50378"/>
    <cellStyle name="Percent 5 2 2 84 5" xfId="50379"/>
    <cellStyle name="Percent 5 2 2 84 6" xfId="50380"/>
    <cellStyle name="Percent 5 2 2 84 7" xfId="50381"/>
    <cellStyle name="Percent 5 2 2 85" xfId="50382"/>
    <cellStyle name="Percent 5 2 2 85 2" xfId="50383"/>
    <cellStyle name="Percent 5 2 2 85 2 2" xfId="50384"/>
    <cellStyle name="Percent 5 2 2 85 2 2 2" xfId="50385"/>
    <cellStyle name="Percent 5 2 2 85 2 3" xfId="50386"/>
    <cellStyle name="Percent 5 2 2 85 3" xfId="50387"/>
    <cellStyle name="Percent 5 2 2 85 3 2" xfId="50388"/>
    <cellStyle name="Percent 5 2 2 85 4" xfId="50389"/>
    <cellStyle name="Percent 5 2 2 85 5" xfId="50390"/>
    <cellStyle name="Percent 5 2 2 85 6" xfId="50391"/>
    <cellStyle name="Percent 5 2 2 85 7" xfId="50392"/>
    <cellStyle name="Percent 5 2 2 86" xfId="50393"/>
    <cellStyle name="Percent 5 2 2 87" xfId="50394"/>
    <cellStyle name="Percent 5 2 2 87 2" xfId="50395"/>
    <cellStyle name="Percent 5 2 2 87 2 2" xfId="50396"/>
    <cellStyle name="Percent 5 2 2 87 2 2 2" xfId="50397"/>
    <cellStyle name="Percent 5 2 2 87 2 3" xfId="50398"/>
    <cellStyle name="Percent 5 2 2 87 3" xfId="50399"/>
    <cellStyle name="Percent 5 2 2 87 3 2" xfId="50400"/>
    <cellStyle name="Percent 5 2 2 87 4" xfId="50401"/>
    <cellStyle name="Percent 5 2 2 87 5" xfId="50402"/>
    <cellStyle name="Percent 5 2 2 87 6" xfId="50403"/>
    <cellStyle name="Percent 5 2 2 87 7" xfId="50404"/>
    <cellStyle name="Percent 5 2 2 88" xfId="50405"/>
    <cellStyle name="Percent 5 2 2 88 2" xfId="50406"/>
    <cellStyle name="Percent 5 2 2 88 2 2" xfId="50407"/>
    <cellStyle name="Percent 5 2 2 88 2 2 2" xfId="50408"/>
    <cellStyle name="Percent 5 2 2 88 2 3" xfId="50409"/>
    <cellStyle name="Percent 5 2 2 88 3" xfId="50410"/>
    <cellStyle name="Percent 5 2 2 88 3 2" xfId="50411"/>
    <cellStyle name="Percent 5 2 2 88 4" xfId="50412"/>
    <cellStyle name="Percent 5 2 2 88 5" xfId="50413"/>
    <cellStyle name="Percent 5 2 2 88 6" xfId="50414"/>
    <cellStyle name="Percent 5 2 2 88 7" xfId="50415"/>
    <cellStyle name="Percent 5 2 2 89" xfId="50416"/>
    <cellStyle name="Percent 5 2 2 89 2" xfId="50417"/>
    <cellStyle name="Percent 5 2 2 89 2 2" xfId="50418"/>
    <cellStyle name="Percent 5 2 2 89 2 2 2" xfId="50419"/>
    <cellStyle name="Percent 5 2 2 89 2 3" xfId="50420"/>
    <cellStyle name="Percent 5 2 2 89 3" xfId="50421"/>
    <cellStyle name="Percent 5 2 2 89 3 2" xfId="50422"/>
    <cellStyle name="Percent 5 2 2 89 4" xfId="50423"/>
    <cellStyle name="Percent 5 2 2 89 5" xfId="50424"/>
    <cellStyle name="Percent 5 2 2 89 6" xfId="50425"/>
    <cellStyle name="Percent 5 2 2 89 7" xfId="50426"/>
    <cellStyle name="Percent 5 2 2 9" xfId="50427"/>
    <cellStyle name="Percent 5 2 2 9 10" xfId="50428"/>
    <cellStyle name="Percent 5 2 2 9 11" xfId="50429"/>
    <cellStyle name="Percent 5 2 2 9 12" xfId="50430"/>
    <cellStyle name="Percent 5 2 2 9 2" xfId="50431"/>
    <cellStyle name="Percent 5 2 2 9 2 2" xfId="50432"/>
    <cellStyle name="Percent 5 2 2 9 2 3" xfId="50433"/>
    <cellStyle name="Percent 5 2 2 9 2 3 2" xfId="50434"/>
    <cellStyle name="Percent 5 2 2 9 2 3 2 2" xfId="50435"/>
    <cellStyle name="Percent 5 2 2 9 2 3 3" xfId="50436"/>
    <cellStyle name="Percent 5 2 2 9 2 4" xfId="50437"/>
    <cellStyle name="Percent 5 2 2 9 2 4 2" xfId="50438"/>
    <cellStyle name="Percent 5 2 2 9 2 5" xfId="50439"/>
    <cellStyle name="Percent 5 2 2 9 2 6" xfId="50440"/>
    <cellStyle name="Percent 5 2 2 9 2 7" xfId="50441"/>
    <cellStyle name="Percent 5 2 2 9 2 8" xfId="50442"/>
    <cellStyle name="Percent 5 2 2 9 3" xfId="50443"/>
    <cellStyle name="Percent 5 2 2 9 4" xfId="50444"/>
    <cellStyle name="Percent 5 2 2 9 5" xfId="50445"/>
    <cellStyle name="Percent 5 2 2 9 6" xfId="50446"/>
    <cellStyle name="Percent 5 2 2 9 7" xfId="50447"/>
    <cellStyle name="Percent 5 2 2 9 8" xfId="50448"/>
    <cellStyle name="Percent 5 2 2 9 9" xfId="50449"/>
    <cellStyle name="Percent 5 2 2 90" xfId="50450"/>
    <cellStyle name="Percent 5 2 2 90 2" xfId="50451"/>
    <cellStyle name="Percent 5 2 2 90 2 2" xfId="50452"/>
    <cellStyle name="Percent 5 2 2 90 2 2 2" xfId="50453"/>
    <cellStyle name="Percent 5 2 2 90 2 3" xfId="50454"/>
    <cellStyle name="Percent 5 2 2 90 3" xfId="50455"/>
    <cellStyle name="Percent 5 2 2 90 3 2" xfId="50456"/>
    <cellStyle name="Percent 5 2 2 90 4" xfId="50457"/>
    <cellStyle name="Percent 5 2 2 90 5" xfId="50458"/>
    <cellStyle name="Percent 5 2 2 90 6" xfId="50459"/>
    <cellStyle name="Percent 5 2 2 90 7" xfId="50460"/>
    <cellStyle name="Percent 5 2 2 91" xfId="50461"/>
    <cellStyle name="Percent 5 2 2 91 2" xfId="50462"/>
    <cellStyle name="Percent 5 2 2 91 2 2" xfId="50463"/>
    <cellStyle name="Percent 5 2 2 91 2 2 2" xfId="50464"/>
    <cellStyle name="Percent 5 2 2 91 2 3" xfId="50465"/>
    <cellStyle name="Percent 5 2 2 91 3" xfId="50466"/>
    <cellStyle name="Percent 5 2 2 91 3 2" xfId="50467"/>
    <cellStyle name="Percent 5 2 2 91 4" xfId="50468"/>
    <cellStyle name="Percent 5 2 2 91 5" xfId="50469"/>
    <cellStyle name="Percent 5 2 2 91 6" xfId="50470"/>
    <cellStyle name="Percent 5 2 2 91 7" xfId="50471"/>
    <cellStyle name="Percent 5 2 2 92" xfId="50472"/>
    <cellStyle name="Percent 5 2 2 92 2" xfId="50473"/>
    <cellStyle name="Percent 5 2 2 92 2 2" xfId="50474"/>
    <cellStyle name="Percent 5 2 2 92 2 2 2" xfId="50475"/>
    <cellStyle name="Percent 5 2 2 92 2 3" xfId="50476"/>
    <cellStyle name="Percent 5 2 2 92 3" xfId="50477"/>
    <cellStyle name="Percent 5 2 2 92 3 2" xfId="50478"/>
    <cellStyle name="Percent 5 2 2 92 4" xfId="50479"/>
    <cellStyle name="Percent 5 2 2 92 5" xfId="50480"/>
    <cellStyle name="Percent 5 2 2 92 6" xfId="50481"/>
    <cellStyle name="Percent 5 2 2 92 7" xfId="50482"/>
    <cellStyle name="Percent 5 2 2 93" xfId="50483"/>
    <cellStyle name="Percent 5 2 2 93 2" xfId="50484"/>
    <cellStyle name="Percent 5 2 2 93 2 2" xfId="50485"/>
    <cellStyle name="Percent 5 2 2 93 2 2 2" xfId="50486"/>
    <cellStyle name="Percent 5 2 2 93 2 3" xfId="50487"/>
    <cellStyle name="Percent 5 2 2 93 3" xfId="50488"/>
    <cellStyle name="Percent 5 2 2 93 3 2" xfId="50489"/>
    <cellStyle name="Percent 5 2 2 93 4" xfId="50490"/>
    <cellStyle name="Percent 5 2 2 93 5" xfId="50491"/>
    <cellStyle name="Percent 5 2 2 93 6" xfId="50492"/>
    <cellStyle name="Percent 5 2 2 93 7" xfId="50493"/>
    <cellStyle name="Percent 5 2 2 94" xfId="50494"/>
    <cellStyle name="Percent 5 2 2 94 2" xfId="50495"/>
    <cellStyle name="Percent 5 2 2 94 2 2" xfId="50496"/>
    <cellStyle name="Percent 5 2 2 94 2 2 2" xfId="50497"/>
    <cellStyle name="Percent 5 2 2 94 2 3" xfId="50498"/>
    <cellStyle name="Percent 5 2 2 94 3" xfId="50499"/>
    <cellStyle name="Percent 5 2 2 94 3 2" xfId="50500"/>
    <cellStyle name="Percent 5 2 2 94 4" xfId="50501"/>
    <cellStyle name="Percent 5 2 2 94 5" xfId="50502"/>
    <cellStyle name="Percent 5 2 2 94 6" xfId="50503"/>
    <cellStyle name="Percent 5 2 2 94 7" xfId="50504"/>
    <cellStyle name="Percent 5 2 2 95" xfId="50505"/>
    <cellStyle name="Percent 5 2 2 95 2" xfId="50506"/>
    <cellStyle name="Percent 5 2 2 95 2 2" xfId="50507"/>
    <cellStyle name="Percent 5 2 2 95 2 2 2" xfId="50508"/>
    <cellStyle name="Percent 5 2 2 95 2 3" xfId="50509"/>
    <cellStyle name="Percent 5 2 2 95 3" xfId="50510"/>
    <cellStyle name="Percent 5 2 2 95 3 2" xfId="50511"/>
    <cellStyle name="Percent 5 2 2 95 4" xfId="50512"/>
    <cellStyle name="Percent 5 2 2 95 5" xfId="50513"/>
    <cellStyle name="Percent 5 2 2 95 6" xfId="50514"/>
    <cellStyle name="Percent 5 2 2 95 7" xfId="50515"/>
    <cellStyle name="Percent 5 2 2 96" xfId="50516"/>
    <cellStyle name="Percent 5 2 2 96 2" xfId="50517"/>
    <cellStyle name="Percent 5 2 2 96 2 2" xfId="50518"/>
    <cellStyle name="Percent 5 2 2 96 2 2 2" xfId="50519"/>
    <cellStyle name="Percent 5 2 2 96 2 3" xfId="50520"/>
    <cellStyle name="Percent 5 2 2 96 3" xfId="50521"/>
    <cellStyle name="Percent 5 2 2 96 3 2" xfId="50522"/>
    <cellStyle name="Percent 5 2 2 96 4" xfId="50523"/>
    <cellStyle name="Percent 5 2 2 96 5" xfId="50524"/>
    <cellStyle name="Percent 5 2 2 96 6" xfId="50525"/>
    <cellStyle name="Percent 5 2 2 96 7" xfId="50526"/>
    <cellStyle name="Percent 5 2 2 97" xfId="50527"/>
    <cellStyle name="Percent 5 2 2 97 2" xfId="50528"/>
    <cellStyle name="Percent 5 2 2 97 2 2" xfId="50529"/>
    <cellStyle name="Percent 5 2 2 97 2 2 2" xfId="50530"/>
    <cellStyle name="Percent 5 2 2 97 2 3" xfId="50531"/>
    <cellStyle name="Percent 5 2 2 97 3" xfId="50532"/>
    <cellStyle name="Percent 5 2 2 97 3 2" xfId="50533"/>
    <cellStyle name="Percent 5 2 2 97 4" xfId="50534"/>
    <cellStyle name="Percent 5 2 2 97 5" xfId="50535"/>
    <cellStyle name="Percent 5 2 2 97 6" xfId="50536"/>
    <cellStyle name="Percent 5 2 2 97 7" xfId="50537"/>
    <cellStyle name="Percent 5 2 2 98" xfId="50538"/>
    <cellStyle name="Percent 5 2 2 98 2" xfId="50539"/>
    <cellStyle name="Percent 5 2 2 98 2 2" xfId="50540"/>
    <cellStyle name="Percent 5 2 2 98 3" xfId="50541"/>
    <cellStyle name="Percent 5 2 2 99" xfId="50542"/>
    <cellStyle name="Percent 5 2 2 99 2" xfId="50543"/>
    <cellStyle name="Percent 5 2 20" xfId="50544"/>
    <cellStyle name="Percent 5 2 20 2" xfId="50545"/>
    <cellStyle name="Percent 5 2 20 2 2" xfId="50546"/>
    <cellStyle name="Percent 5 2 20 2 2 2" xfId="50547"/>
    <cellStyle name="Percent 5 2 20 2 3" xfId="50548"/>
    <cellStyle name="Percent 5 2 20 3" xfId="50549"/>
    <cellStyle name="Percent 5 2 20 3 2" xfId="50550"/>
    <cellStyle name="Percent 5 2 20 4" xfId="50551"/>
    <cellStyle name="Percent 5 2 20 5" xfId="50552"/>
    <cellStyle name="Percent 5 2 20 6" xfId="50553"/>
    <cellStyle name="Percent 5 2 20 7" xfId="50554"/>
    <cellStyle name="Percent 5 2 21" xfId="50555"/>
    <cellStyle name="Percent 5 2 21 2" xfId="50556"/>
    <cellStyle name="Percent 5 2 21 2 2" xfId="50557"/>
    <cellStyle name="Percent 5 2 21 2 2 2" xfId="50558"/>
    <cellStyle name="Percent 5 2 21 2 3" xfId="50559"/>
    <cellStyle name="Percent 5 2 21 3" xfId="50560"/>
    <cellStyle name="Percent 5 2 21 3 2" xfId="50561"/>
    <cellStyle name="Percent 5 2 21 4" xfId="50562"/>
    <cellStyle name="Percent 5 2 21 5" xfId="50563"/>
    <cellStyle name="Percent 5 2 21 6" xfId="50564"/>
    <cellStyle name="Percent 5 2 21 7" xfId="50565"/>
    <cellStyle name="Percent 5 2 22" xfId="50566"/>
    <cellStyle name="Percent 5 2 22 2" xfId="50567"/>
    <cellStyle name="Percent 5 2 22 2 2" xfId="50568"/>
    <cellStyle name="Percent 5 2 22 2 2 2" xfId="50569"/>
    <cellStyle name="Percent 5 2 22 2 3" xfId="50570"/>
    <cellStyle name="Percent 5 2 22 3" xfId="50571"/>
    <cellStyle name="Percent 5 2 22 3 2" xfId="50572"/>
    <cellStyle name="Percent 5 2 22 4" xfId="50573"/>
    <cellStyle name="Percent 5 2 22 5" xfId="50574"/>
    <cellStyle name="Percent 5 2 22 6" xfId="50575"/>
    <cellStyle name="Percent 5 2 22 7" xfId="50576"/>
    <cellStyle name="Percent 5 2 23" xfId="50577"/>
    <cellStyle name="Percent 5 2 23 2" xfId="50578"/>
    <cellStyle name="Percent 5 2 23 2 2" xfId="50579"/>
    <cellStyle name="Percent 5 2 23 2 2 2" xfId="50580"/>
    <cellStyle name="Percent 5 2 23 2 3" xfId="50581"/>
    <cellStyle name="Percent 5 2 23 3" xfId="50582"/>
    <cellStyle name="Percent 5 2 23 3 2" xfId="50583"/>
    <cellStyle name="Percent 5 2 23 4" xfId="50584"/>
    <cellStyle name="Percent 5 2 23 5" xfId="50585"/>
    <cellStyle name="Percent 5 2 23 6" xfId="50586"/>
    <cellStyle name="Percent 5 2 23 7" xfId="50587"/>
    <cellStyle name="Percent 5 2 24" xfId="50588"/>
    <cellStyle name="Percent 5 2 24 2" xfId="50589"/>
    <cellStyle name="Percent 5 2 24 2 2" xfId="50590"/>
    <cellStyle name="Percent 5 2 24 2 2 2" xfId="50591"/>
    <cellStyle name="Percent 5 2 24 2 3" xfId="50592"/>
    <cellStyle name="Percent 5 2 24 3" xfId="50593"/>
    <cellStyle name="Percent 5 2 24 3 2" xfId="50594"/>
    <cellStyle name="Percent 5 2 24 4" xfId="50595"/>
    <cellStyle name="Percent 5 2 24 5" xfId="50596"/>
    <cellStyle name="Percent 5 2 24 6" xfId="50597"/>
    <cellStyle name="Percent 5 2 24 7" xfId="50598"/>
    <cellStyle name="Percent 5 2 25" xfId="50599"/>
    <cellStyle name="Percent 5 2 25 2" xfId="50600"/>
    <cellStyle name="Percent 5 2 25 2 2" xfId="50601"/>
    <cellStyle name="Percent 5 2 25 2 2 2" xfId="50602"/>
    <cellStyle name="Percent 5 2 25 2 3" xfId="50603"/>
    <cellStyle name="Percent 5 2 25 3" xfId="50604"/>
    <cellStyle name="Percent 5 2 25 3 2" xfId="50605"/>
    <cellStyle name="Percent 5 2 25 4" xfId="50606"/>
    <cellStyle name="Percent 5 2 25 5" xfId="50607"/>
    <cellStyle name="Percent 5 2 25 6" xfId="50608"/>
    <cellStyle name="Percent 5 2 25 7" xfId="50609"/>
    <cellStyle name="Percent 5 2 26" xfId="50610"/>
    <cellStyle name="Percent 5 2 26 2" xfId="50611"/>
    <cellStyle name="Percent 5 2 26 2 2" xfId="50612"/>
    <cellStyle name="Percent 5 2 26 2 2 2" xfId="50613"/>
    <cellStyle name="Percent 5 2 26 2 3" xfId="50614"/>
    <cellStyle name="Percent 5 2 26 3" xfId="50615"/>
    <cellStyle name="Percent 5 2 26 3 2" xfId="50616"/>
    <cellStyle name="Percent 5 2 26 4" xfId="50617"/>
    <cellStyle name="Percent 5 2 26 5" xfId="50618"/>
    <cellStyle name="Percent 5 2 26 6" xfId="50619"/>
    <cellStyle name="Percent 5 2 26 7" xfId="50620"/>
    <cellStyle name="Percent 5 2 27" xfId="50621"/>
    <cellStyle name="Percent 5 2 27 2" xfId="50622"/>
    <cellStyle name="Percent 5 2 27 2 2" xfId="50623"/>
    <cellStyle name="Percent 5 2 27 2 2 2" xfId="50624"/>
    <cellStyle name="Percent 5 2 27 2 3" xfId="50625"/>
    <cellStyle name="Percent 5 2 27 3" xfId="50626"/>
    <cellStyle name="Percent 5 2 27 3 2" xfId="50627"/>
    <cellStyle name="Percent 5 2 27 4" xfId="50628"/>
    <cellStyle name="Percent 5 2 27 5" xfId="50629"/>
    <cellStyle name="Percent 5 2 27 6" xfId="50630"/>
    <cellStyle name="Percent 5 2 27 7" xfId="50631"/>
    <cellStyle name="Percent 5 2 28" xfId="50632"/>
    <cellStyle name="Percent 5 2 28 2" xfId="50633"/>
    <cellStyle name="Percent 5 2 28 2 2" xfId="50634"/>
    <cellStyle name="Percent 5 2 28 2 2 2" xfId="50635"/>
    <cellStyle name="Percent 5 2 28 2 3" xfId="50636"/>
    <cellStyle name="Percent 5 2 28 3" xfId="50637"/>
    <cellStyle name="Percent 5 2 28 3 2" xfId="50638"/>
    <cellStyle name="Percent 5 2 28 4" xfId="50639"/>
    <cellStyle name="Percent 5 2 28 5" xfId="50640"/>
    <cellStyle name="Percent 5 2 28 6" xfId="50641"/>
    <cellStyle name="Percent 5 2 28 7" xfId="50642"/>
    <cellStyle name="Percent 5 2 29" xfId="50643"/>
    <cellStyle name="Percent 5 2 29 2" xfId="50644"/>
    <cellStyle name="Percent 5 2 29 2 2" xfId="50645"/>
    <cellStyle name="Percent 5 2 29 2 2 2" xfId="50646"/>
    <cellStyle name="Percent 5 2 29 2 3" xfId="50647"/>
    <cellStyle name="Percent 5 2 29 3" xfId="50648"/>
    <cellStyle name="Percent 5 2 29 3 2" xfId="50649"/>
    <cellStyle name="Percent 5 2 29 4" xfId="50650"/>
    <cellStyle name="Percent 5 2 29 5" xfId="50651"/>
    <cellStyle name="Percent 5 2 29 6" xfId="50652"/>
    <cellStyle name="Percent 5 2 29 7" xfId="50653"/>
    <cellStyle name="Percent 5 2 3" xfId="50654"/>
    <cellStyle name="Percent 5 2 3 10" xfId="50655"/>
    <cellStyle name="Percent 5 2 3 10 10" xfId="50656"/>
    <cellStyle name="Percent 5 2 3 10 10 2" xfId="50657"/>
    <cellStyle name="Percent 5 2 3 10 10 2 2" xfId="50658"/>
    <cellStyle name="Percent 5 2 3 10 10 2 2 2" xfId="50659"/>
    <cellStyle name="Percent 5 2 3 10 10 2 3" xfId="50660"/>
    <cellStyle name="Percent 5 2 3 10 10 3" xfId="50661"/>
    <cellStyle name="Percent 5 2 3 10 10 3 2" xfId="50662"/>
    <cellStyle name="Percent 5 2 3 10 10 4" xfId="50663"/>
    <cellStyle name="Percent 5 2 3 10 10 5" xfId="50664"/>
    <cellStyle name="Percent 5 2 3 10 10 6" xfId="50665"/>
    <cellStyle name="Percent 5 2 3 10 10 7" xfId="50666"/>
    <cellStyle name="Percent 5 2 3 10 11" xfId="50667"/>
    <cellStyle name="Percent 5 2 3 10 11 2" xfId="50668"/>
    <cellStyle name="Percent 5 2 3 10 11 2 2" xfId="50669"/>
    <cellStyle name="Percent 5 2 3 10 11 2 2 2" xfId="50670"/>
    <cellStyle name="Percent 5 2 3 10 11 2 3" xfId="50671"/>
    <cellStyle name="Percent 5 2 3 10 11 3" xfId="50672"/>
    <cellStyle name="Percent 5 2 3 10 11 3 2" xfId="50673"/>
    <cellStyle name="Percent 5 2 3 10 11 4" xfId="50674"/>
    <cellStyle name="Percent 5 2 3 10 11 5" xfId="50675"/>
    <cellStyle name="Percent 5 2 3 10 11 6" xfId="50676"/>
    <cellStyle name="Percent 5 2 3 10 11 7" xfId="50677"/>
    <cellStyle name="Percent 5 2 3 10 12" xfId="50678"/>
    <cellStyle name="Percent 5 2 3 10 12 2" xfId="50679"/>
    <cellStyle name="Percent 5 2 3 10 12 2 2" xfId="50680"/>
    <cellStyle name="Percent 5 2 3 10 12 2 2 2" xfId="50681"/>
    <cellStyle name="Percent 5 2 3 10 12 2 3" xfId="50682"/>
    <cellStyle name="Percent 5 2 3 10 12 3" xfId="50683"/>
    <cellStyle name="Percent 5 2 3 10 12 3 2" xfId="50684"/>
    <cellStyle name="Percent 5 2 3 10 12 4" xfId="50685"/>
    <cellStyle name="Percent 5 2 3 10 12 5" xfId="50686"/>
    <cellStyle name="Percent 5 2 3 10 12 6" xfId="50687"/>
    <cellStyle name="Percent 5 2 3 10 12 7" xfId="50688"/>
    <cellStyle name="Percent 5 2 3 10 13" xfId="50689"/>
    <cellStyle name="Percent 5 2 3 10 13 2" xfId="50690"/>
    <cellStyle name="Percent 5 2 3 10 13 2 2" xfId="50691"/>
    <cellStyle name="Percent 5 2 3 10 13 3" xfId="50692"/>
    <cellStyle name="Percent 5 2 3 10 14" xfId="50693"/>
    <cellStyle name="Percent 5 2 3 10 14 2" xfId="50694"/>
    <cellStyle name="Percent 5 2 3 10 15" xfId="50695"/>
    <cellStyle name="Percent 5 2 3 10 16" xfId="50696"/>
    <cellStyle name="Percent 5 2 3 10 17" xfId="50697"/>
    <cellStyle name="Percent 5 2 3 10 18" xfId="50698"/>
    <cellStyle name="Percent 5 2 3 10 2" xfId="50699"/>
    <cellStyle name="Percent 5 2 3 10 2 2" xfId="50700"/>
    <cellStyle name="Percent 5 2 3 10 2 2 2" xfId="50701"/>
    <cellStyle name="Percent 5 2 3 10 2 2 2 2" xfId="50702"/>
    <cellStyle name="Percent 5 2 3 10 2 2 3" xfId="50703"/>
    <cellStyle name="Percent 5 2 3 10 2 3" xfId="50704"/>
    <cellStyle name="Percent 5 2 3 10 2 3 2" xfId="50705"/>
    <cellStyle name="Percent 5 2 3 10 2 4" xfId="50706"/>
    <cellStyle name="Percent 5 2 3 10 2 5" xfId="50707"/>
    <cellStyle name="Percent 5 2 3 10 2 6" xfId="50708"/>
    <cellStyle name="Percent 5 2 3 10 2 7" xfId="50709"/>
    <cellStyle name="Percent 5 2 3 10 3" xfId="50710"/>
    <cellStyle name="Percent 5 2 3 10 3 2" xfId="50711"/>
    <cellStyle name="Percent 5 2 3 10 3 2 2" xfId="50712"/>
    <cellStyle name="Percent 5 2 3 10 3 2 2 2" xfId="50713"/>
    <cellStyle name="Percent 5 2 3 10 3 2 3" xfId="50714"/>
    <cellStyle name="Percent 5 2 3 10 3 3" xfId="50715"/>
    <cellStyle name="Percent 5 2 3 10 3 3 2" xfId="50716"/>
    <cellStyle name="Percent 5 2 3 10 3 4" xfId="50717"/>
    <cellStyle name="Percent 5 2 3 10 3 5" xfId="50718"/>
    <cellStyle name="Percent 5 2 3 10 3 6" xfId="50719"/>
    <cellStyle name="Percent 5 2 3 10 3 7" xfId="50720"/>
    <cellStyle name="Percent 5 2 3 10 4" xfId="50721"/>
    <cellStyle name="Percent 5 2 3 10 4 2" xfId="50722"/>
    <cellStyle name="Percent 5 2 3 10 4 2 2" xfId="50723"/>
    <cellStyle name="Percent 5 2 3 10 4 2 2 2" xfId="50724"/>
    <cellStyle name="Percent 5 2 3 10 4 2 3" xfId="50725"/>
    <cellStyle name="Percent 5 2 3 10 4 3" xfId="50726"/>
    <cellStyle name="Percent 5 2 3 10 4 3 2" xfId="50727"/>
    <cellStyle name="Percent 5 2 3 10 4 4" xfId="50728"/>
    <cellStyle name="Percent 5 2 3 10 4 5" xfId="50729"/>
    <cellStyle name="Percent 5 2 3 10 4 6" xfId="50730"/>
    <cellStyle name="Percent 5 2 3 10 4 7" xfId="50731"/>
    <cellStyle name="Percent 5 2 3 10 5" xfId="50732"/>
    <cellStyle name="Percent 5 2 3 10 5 2" xfId="50733"/>
    <cellStyle name="Percent 5 2 3 10 5 2 2" xfId="50734"/>
    <cellStyle name="Percent 5 2 3 10 5 2 2 2" xfId="50735"/>
    <cellStyle name="Percent 5 2 3 10 5 2 3" xfId="50736"/>
    <cellStyle name="Percent 5 2 3 10 5 3" xfId="50737"/>
    <cellStyle name="Percent 5 2 3 10 5 3 2" xfId="50738"/>
    <cellStyle name="Percent 5 2 3 10 5 4" xfId="50739"/>
    <cellStyle name="Percent 5 2 3 10 5 5" xfId="50740"/>
    <cellStyle name="Percent 5 2 3 10 5 6" xfId="50741"/>
    <cellStyle name="Percent 5 2 3 10 5 7" xfId="50742"/>
    <cellStyle name="Percent 5 2 3 10 6" xfId="50743"/>
    <cellStyle name="Percent 5 2 3 10 6 2" xfId="50744"/>
    <cellStyle name="Percent 5 2 3 10 6 2 2" xfId="50745"/>
    <cellStyle name="Percent 5 2 3 10 6 2 2 2" xfId="50746"/>
    <cellStyle name="Percent 5 2 3 10 6 2 3" xfId="50747"/>
    <cellStyle name="Percent 5 2 3 10 6 3" xfId="50748"/>
    <cellStyle name="Percent 5 2 3 10 6 3 2" xfId="50749"/>
    <cellStyle name="Percent 5 2 3 10 6 4" xfId="50750"/>
    <cellStyle name="Percent 5 2 3 10 6 5" xfId="50751"/>
    <cellStyle name="Percent 5 2 3 10 6 6" xfId="50752"/>
    <cellStyle name="Percent 5 2 3 10 6 7" xfId="50753"/>
    <cellStyle name="Percent 5 2 3 10 7" xfId="50754"/>
    <cellStyle name="Percent 5 2 3 10 7 2" xfId="50755"/>
    <cellStyle name="Percent 5 2 3 10 7 2 2" xfId="50756"/>
    <cellStyle name="Percent 5 2 3 10 7 2 2 2" xfId="50757"/>
    <cellStyle name="Percent 5 2 3 10 7 2 3" xfId="50758"/>
    <cellStyle name="Percent 5 2 3 10 7 3" xfId="50759"/>
    <cellStyle name="Percent 5 2 3 10 7 3 2" xfId="50760"/>
    <cellStyle name="Percent 5 2 3 10 7 4" xfId="50761"/>
    <cellStyle name="Percent 5 2 3 10 7 5" xfId="50762"/>
    <cellStyle name="Percent 5 2 3 10 7 6" xfId="50763"/>
    <cellStyle name="Percent 5 2 3 10 7 7" xfId="50764"/>
    <cellStyle name="Percent 5 2 3 10 8" xfId="50765"/>
    <cellStyle name="Percent 5 2 3 10 8 2" xfId="50766"/>
    <cellStyle name="Percent 5 2 3 10 8 2 2" xfId="50767"/>
    <cellStyle name="Percent 5 2 3 10 8 2 2 2" xfId="50768"/>
    <cellStyle name="Percent 5 2 3 10 8 2 3" xfId="50769"/>
    <cellStyle name="Percent 5 2 3 10 8 3" xfId="50770"/>
    <cellStyle name="Percent 5 2 3 10 8 3 2" xfId="50771"/>
    <cellStyle name="Percent 5 2 3 10 8 4" xfId="50772"/>
    <cellStyle name="Percent 5 2 3 10 8 5" xfId="50773"/>
    <cellStyle name="Percent 5 2 3 10 8 6" xfId="50774"/>
    <cellStyle name="Percent 5 2 3 10 8 7" xfId="50775"/>
    <cellStyle name="Percent 5 2 3 10 9" xfId="50776"/>
    <cellStyle name="Percent 5 2 3 10 9 2" xfId="50777"/>
    <cellStyle name="Percent 5 2 3 10 9 2 2" xfId="50778"/>
    <cellStyle name="Percent 5 2 3 10 9 2 2 2" xfId="50779"/>
    <cellStyle name="Percent 5 2 3 10 9 2 3" xfId="50780"/>
    <cellStyle name="Percent 5 2 3 10 9 3" xfId="50781"/>
    <cellStyle name="Percent 5 2 3 10 9 3 2" xfId="50782"/>
    <cellStyle name="Percent 5 2 3 10 9 4" xfId="50783"/>
    <cellStyle name="Percent 5 2 3 10 9 5" xfId="50784"/>
    <cellStyle name="Percent 5 2 3 10 9 6" xfId="50785"/>
    <cellStyle name="Percent 5 2 3 10 9 7" xfId="50786"/>
    <cellStyle name="Percent 5 2 3 100" xfId="50787"/>
    <cellStyle name="Percent 5 2 3 101" xfId="50788"/>
    <cellStyle name="Percent 5 2 3 102" xfId="50789"/>
    <cellStyle name="Percent 5 2 3 103" xfId="50790"/>
    <cellStyle name="Percent 5 2 3 11" xfId="50791"/>
    <cellStyle name="Percent 5 2 3 11 10" xfId="50792"/>
    <cellStyle name="Percent 5 2 3 11 10 2" xfId="50793"/>
    <cellStyle name="Percent 5 2 3 11 10 2 2" xfId="50794"/>
    <cellStyle name="Percent 5 2 3 11 10 2 2 2" xfId="50795"/>
    <cellStyle name="Percent 5 2 3 11 10 2 3" xfId="50796"/>
    <cellStyle name="Percent 5 2 3 11 10 3" xfId="50797"/>
    <cellStyle name="Percent 5 2 3 11 10 3 2" xfId="50798"/>
    <cellStyle name="Percent 5 2 3 11 10 4" xfId="50799"/>
    <cellStyle name="Percent 5 2 3 11 10 5" xfId="50800"/>
    <cellStyle name="Percent 5 2 3 11 10 6" xfId="50801"/>
    <cellStyle name="Percent 5 2 3 11 10 7" xfId="50802"/>
    <cellStyle name="Percent 5 2 3 11 11" xfId="50803"/>
    <cellStyle name="Percent 5 2 3 11 11 2" xfId="50804"/>
    <cellStyle name="Percent 5 2 3 11 11 2 2" xfId="50805"/>
    <cellStyle name="Percent 5 2 3 11 11 2 2 2" xfId="50806"/>
    <cellStyle name="Percent 5 2 3 11 11 2 3" xfId="50807"/>
    <cellStyle name="Percent 5 2 3 11 11 3" xfId="50808"/>
    <cellStyle name="Percent 5 2 3 11 11 3 2" xfId="50809"/>
    <cellStyle name="Percent 5 2 3 11 11 4" xfId="50810"/>
    <cellStyle name="Percent 5 2 3 11 11 5" xfId="50811"/>
    <cellStyle name="Percent 5 2 3 11 11 6" xfId="50812"/>
    <cellStyle name="Percent 5 2 3 11 11 7" xfId="50813"/>
    <cellStyle name="Percent 5 2 3 11 12" xfId="50814"/>
    <cellStyle name="Percent 5 2 3 11 12 2" xfId="50815"/>
    <cellStyle name="Percent 5 2 3 11 12 2 2" xfId="50816"/>
    <cellStyle name="Percent 5 2 3 11 12 2 2 2" xfId="50817"/>
    <cellStyle name="Percent 5 2 3 11 12 2 3" xfId="50818"/>
    <cellStyle name="Percent 5 2 3 11 12 3" xfId="50819"/>
    <cellStyle name="Percent 5 2 3 11 12 3 2" xfId="50820"/>
    <cellStyle name="Percent 5 2 3 11 12 4" xfId="50821"/>
    <cellStyle name="Percent 5 2 3 11 12 5" xfId="50822"/>
    <cellStyle name="Percent 5 2 3 11 12 6" xfId="50823"/>
    <cellStyle name="Percent 5 2 3 11 12 7" xfId="50824"/>
    <cellStyle name="Percent 5 2 3 11 13" xfId="50825"/>
    <cellStyle name="Percent 5 2 3 11 13 2" xfId="50826"/>
    <cellStyle name="Percent 5 2 3 11 13 2 2" xfId="50827"/>
    <cellStyle name="Percent 5 2 3 11 13 3" xfId="50828"/>
    <cellStyle name="Percent 5 2 3 11 14" xfId="50829"/>
    <cellStyle name="Percent 5 2 3 11 14 2" xfId="50830"/>
    <cellStyle name="Percent 5 2 3 11 15" xfId="50831"/>
    <cellStyle name="Percent 5 2 3 11 16" xfId="50832"/>
    <cellStyle name="Percent 5 2 3 11 17" xfId="50833"/>
    <cellStyle name="Percent 5 2 3 11 18" xfId="50834"/>
    <cellStyle name="Percent 5 2 3 11 2" xfId="50835"/>
    <cellStyle name="Percent 5 2 3 11 2 2" xfId="50836"/>
    <cellStyle name="Percent 5 2 3 11 2 2 2" xfId="50837"/>
    <cellStyle name="Percent 5 2 3 11 2 2 2 2" xfId="50838"/>
    <cellStyle name="Percent 5 2 3 11 2 2 3" xfId="50839"/>
    <cellStyle name="Percent 5 2 3 11 2 3" xfId="50840"/>
    <cellStyle name="Percent 5 2 3 11 2 3 2" xfId="50841"/>
    <cellStyle name="Percent 5 2 3 11 2 4" xfId="50842"/>
    <cellStyle name="Percent 5 2 3 11 2 5" xfId="50843"/>
    <cellStyle name="Percent 5 2 3 11 2 6" xfId="50844"/>
    <cellStyle name="Percent 5 2 3 11 2 7" xfId="50845"/>
    <cellStyle name="Percent 5 2 3 11 3" xfId="50846"/>
    <cellStyle name="Percent 5 2 3 11 3 2" xfId="50847"/>
    <cellStyle name="Percent 5 2 3 11 3 2 2" xfId="50848"/>
    <cellStyle name="Percent 5 2 3 11 3 2 2 2" xfId="50849"/>
    <cellStyle name="Percent 5 2 3 11 3 2 3" xfId="50850"/>
    <cellStyle name="Percent 5 2 3 11 3 3" xfId="50851"/>
    <cellStyle name="Percent 5 2 3 11 3 3 2" xfId="50852"/>
    <cellStyle name="Percent 5 2 3 11 3 4" xfId="50853"/>
    <cellStyle name="Percent 5 2 3 11 3 5" xfId="50854"/>
    <cellStyle name="Percent 5 2 3 11 3 6" xfId="50855"/>
    <cellStyle name="Percent 5 2 3 11 3 7" xfId="50856"/>
    <cellStyle name="Percent 5 2 3 11 4" xfId="50857"/>
    <cellStyle name="Percent 5 2 3 11 4 2" xfId="50858"/>
    <cellStyle name="Percent 5 2 3 11 4 2 2" xfId="50859"/>
    <cellStyle name="Percent 5 2 3 11 4 2 2 2" xfId="50860"/>
    <cellStyle name="Percent 5 2 3 11 4 2 3" xfId="50861"/>
    <cellStyle name="Percent 5 2 3 11 4 3" xfId="50862"/>
    <cellStyle name="Percent 5 2 3 11 4 3 2" xfId="50863"/>
    <cellStyle name="Percent 5 2 3 11 4 4" xfId="50864"/>
    <cellStyle name="Percent 5 2 3 11 4 5" xfId="50865"/>
    <cellStyle name="Percent 5 2 3 11 4 6" xfId="50866"/>
    <cellStyle name="Percent 5 2 3 11 4 7" xfId="50867"/>
    <cellStyle name="Percent 5 2 3 11 5" xfId="50868"/>
    <cellStyle name="Percent 5 2 3 11 5 2" xfId="50869"/>
    <cellStyle name="Percent 5 2 3 11 5 2 2" xfId="50870"/>
    <cellStyle name="Percent 5 2 3 11 5 2 2 2" xfId="50871"/>
    <cellStyle name="Percent 5 2 3 11 5 2 3" xfId="50872"/>
    <cellStyle name="Percent 5 2 3 11 5 3" xfId="50873"/>
    <cellStyle name="Percent 5 2 3 11 5 3 2" xfId="50874"/>
    <cellStyle name="Percent 5 2 3 11 5 4" xfId="50875"/>
    <cellStyle name="Percent 5 2 3 11 5 5" xfId="50876"/>
    <cellStyle name="Percent 5 2 3 11 5 6" xfId="50877"/>
    <cellStyle name="Percent 5 2 3 11 5 7" xfId="50878"/>
    <cellStyle name="Percent 5 2 3 11 6" xfId="50879"/>
    <cellStyle name="Percent 5 2 3 11 6 2" xfId="50880"/>
    <cellStyle name="Percent 5 2 3 11 6 2 2" xfId="50881"/>
    <cellStyle name="Percent 5 2 3 11 6 2 2 2" xfId="50882"/>
    <cellStyle name="Percent 5 2 3 11 6 2 3" xfId="50883"/>
    <cellStyle name="Percent 5 2 3 11 6 3" xfId="50884"/>
    <cellStyle name="Percent 5 2 3 11 6 3 2" xfId="50885"/>
    <cellStyle name="Percent 5 2 3 11 6 4" xfId="50886"/>
    <cellStyle name="Percent 5 2 3 11 6 5" xfId="50887"/>
    <cellStyle name="Percent 5 2 3 11 6 6" xfId="50888"/>
    <cellStyle name="Percent 5 2 3 11 6 7" xfId="50889"/>
    <cellStyle name="Percent 5 2 3 11 7" xfId="50890"/>
    <cellStyle name="Percent 5 2 3 11 7 2" xfId="50891"/>
    <cellStyle name="Percent 5 2 3 11 7 2 2" xfId="50892"/>
    <cellStyle name="Percent 5 2 3 11 7 2 2 2" xfId="50893"/>
    <cellStyle name="Percent 5 2 3 11 7 2 3" xfId="50894"/>
    <cellStyle name="Percent 5 2 3 11 7 3" xfId="50895"/>
    <cellStyle name="Percent 5 2 3 11 7 3 2" xfId="50896"/>
    <cellStyle name="Percent 5 2 3 11 7 4" xfId="50897"/>
    <cellStyle name="Percent 5 2 3 11 7 5" xfId="50898"/>
    <cellStyle name="Percent 5 2 3 11 7 6" xfId="50899"/>
    <cellStyle name="Percent 5 2 3 11 7 7" xfId="50900"/>
    <cellStyle name="Percent 5 2 3 11 8" xfId="50901"/>
    <cellStyle name="Percent 5 2 3 11 8 2" xfId="50902"/>
    <cellStyle name="Percent 5 2 3 11 8 2 2" xfId="50903"/>
    <cellStyle name="Percent 5 2 3 11 8 2 2 2" xfId="50904"/>
    <cellStyle name="Percent 5 2 3 11 8 2 3" xfId="50905"/>
    <cellStyle name="Percent 5 2 3 11 8 3" xfId="50906"/>
    <cellStyle name="Percent 5 2 3 11 8 3 2" xfId="50907"/>
    <cellStyle name="Percent 5 2 3 11 8 4" xfId="50908"/>
    <cellStyle name="Percent 5 2 3 11 8 5" xfId="50909"/>
    <cellStyle name="Percent 5 2 3 11 8 6" xfId="50910"/>
    <cellStyle name="Percent 5 2 3 11 8 7" xfId="50911"/>
    <cellStyle name="Percent 5 2 3 11 9" xfId="50912"/>
    <cellStyle name="Percent 5 2 3 11 9 2" xfId="50913"/>
    <cellStyle name="Percent 5 2 3 11 9 2 2" xfId="50914"/>
    <cellStyle name="Percent 5 2 3 11 9 2 2 2" xfId="50915"/>
    <cellStyle name="Percent 5 2 3 11 9 2 3" xfId="50916"/>
    <cellStyle name="Percent 5 2 3 11 9 3" xfId="50917"/>
    <cellStyle name="Percent 5 2 3 11 9 3 2" xfId="50918"/>
    <cellStyle name="Percent 5 2 3 11 9 4" xfId="50919"/>
    <cellStyle name="Percent 5 2 3 11 9 5" xfId="50920"/>
    <cellStyle name="Percent 5 2 3 11 9 6" xfId="50921"/>
    <cellStyle name="Percent 5 2 3 11 9 7" xfId="50922"/>
    <cellStyle name="Percent 5 2 3 12" xfId="50923"/>
    <cellStyle name="Percent 5 2 3 12 2" xfId="50924"/>
    <cellStyle name="Percent 5 2 3 12 2 2" xfId="50925"/>
    <cellStyle name="Percent 5 2 3 12 2 2 2" xfId="50926"/>
    <cellStyle name="Percent 5 2 3 12 2 3" xfId="50927"/>
    <cellStyle name="Percent 5 2 3 12 3" xfId="50928"/>
    <cellStyle name="Percent 5 2 3 12 3 2" xfId="50929"/>
    <cellStyle name="Percent 5 2 3 12 4" xfId="50930"/>
    <cellStyle name="Percent 5 2 3 12 5" xfId="50931"/>
    <cellStyle name="Percent 5 2 3 12 6" xfId="50932"/>
    <cellStyle name="Percent 5 2 3 12 7" xfId="50933"/>
    <cellStyle name="Percent 5 2 3 13" xfId="50934"/>
    <cellStyle name="Percent 5 2 3 13 2" xfId="50935"/>
    <cellStyle name="Percent 5 2 3 13 2 2" xfId="50936"/>
    <cellStyle name="Percent 5 2 3 13 2 2 2" xfId="50937"/>
    <cellStyle name="Percent 5 2 3 13 2 3" xfId="50938"/>
    <cellStyle name="Percent 5 2 3 13 3" xfId="50939"/>
    <cellStyle name="Percent 5 2 3 13 3 2" xfId="50940"/>
    <cellStyle name="Percent 5 2 3 13 4" xfId="50941"/>
    <cellStyle name="Percent 5 2 3 13 5" xfId="50942"/>
    <cellStyle name="Percent 5 2 3 13 6" xfId="50943"/>
    <cellStyle name="Percent 5 2 3 13 7" xfId="50944"/>
    <cellStyle name="Percent 5 2 3 14" xfId="50945"/>
    <cellStyle name="Percent 5 2 3 14 2" xfId="50946"/>
    <cellStyle name="Percent 5 2 3 14 2 2" xfId="50947"/>
    <cellStyle name="Percent 5 2 3 14 2 2 2" xfId="50948"/>
    <cellStyle name="Percent 5 2 3 14 2 3" xfId="50949"/>
    <cellStyle name="Percent 5 2 3 14 3" xfId="50950"/>
    <cellStyle name="Percent 5 2 3 14 3 2" xfId="50951"/>
    <cellStyle name="Percent 5 2 3 14 4" xfId="50952"/>
    <cellStyle name="Percent 5 2 3 14 5" xfId="50953"/>
    <cellStyle name="Percent 5 2 3 14 6" xfId="50954"/>
    <cellStyle name="Percent 5 2 3 14 7" xfId="50955"/>
    <cellStyle name="Percent 5 2 3 15" xfId="50956"/>
    <cellStyle name="Percent 5 2 3 15 2" xfId="50957"/>
    <cellStyle name="Percent 5 2 3 15 2 2" xfId="50958"/>
    <cellStyle name="Percent 5 2 3 15 2 2 2" xfId="50959"/>
    <cellStyle name="Percent 5 2 3 15 2 3" xfId="50960"/>
    <cellStyle name="Percent 5 2 3 15 3" xfId="50961"/>
    <cellStyle name="Percent 5 2 3 15 3 2" xfId="50962"/>
    <cellStyle name="Percent 5 2 3 15 4" xfId="50963"/>
    <cellStyle name="Percent 5 2 3 15 5" xfId="50964"/>
    <cellStyle name="Percent 5 2 3 15 6" xfId="50965"/>
    <cellStyle name="Percent 5 2 3 15 7" xfId="50966"/>
    <cellStyle name="Percent 5 2 3 16" xfId="50967"/>
    <cellStyle name="Percent 5 2 3 16 2" xfId="50968"/>
    <cellStyle name="Percent 5 2 3 16 2 2" xfId="50969"/>
    <cellStyle name="Percent 5 2 3 16 2 2 2" xfId="50970"/>
    <cellStyle name="Percent 5 2 3 16 2 3" xfId="50971"/>
    <cellStyle name="Percent 5 2 3 16 3" xfId="50972"/>
    <cellStyle name="Percent 5 2 3 16 3 2" xfId="50973"/>
    <cellStyle name="Percent 5 2 3 16 4" xfId="50974"/>
    <cellStyle name="Percent 5 2 3 16 5" xfId="50975"/>
    <cellStyle name="Percent 5 2 3 16 6" xfId="50976"/>
    <cellStyle name="Percent 5 2 3 16 7" xfId="50977"/>
    <cellStyle name="Percent 5 2 3 17" xfId="50978"/>
    <cellStyle name="Percent 5 2 3 17 2" xfId="50979"/>
    <cellStyle name="Percent 5 2 3 17 2 2" xfId="50980"/>
    <cellStyle name="Percent 5 2 3 17 2 2 2" xfId="50981"/>
    <cellStyle name="Percent 5 2 3 17 2 3" xfId="50982"/>
    <cellStyle name="Percent 5 2 3 17 3" xfId="50983"/>
    <cellStyle name="Percent 5 2 3 17 3 2" xfId="50984"/>
    <cellStyle name="Percent 5 2 3 17 4" xfId="50985"/>
    <cellStyle name="Percent 5 2 3 17 5" xfId="50986"/>
    <cellStyle name="Percent 5 2 3 17 6" xfId="50987"/>
    <cellStyle name="Percent 5 2 3 17 7" xfId="50988"/>
    <cellStyle name="Percent 5 2 3 18" xfId="50989"/>
    <cellStyle name="Percent 5 2 3 18 2" xfId="50990"/>
    <cellStyle name="Percent 5 2 3 18 2 2" xfId="50991"/>
    <cellStyle name="Percent 5 2 3 18 2 2 2" xfId="50992"/>
    <cellStyle name="Percent 5 2 3 18 2 3" xfId="50993"/>
    <cellStyle name="Percent 5 2 3 18 3" xfId="50994"/>
    <cellStyle name="Percent 5 2 3 18 3 2" xfId="50995"/>
    <cellStyle name="Percent 5 2 3 18 4" xfId="50996"/>
    <cellStyle name="Percent 5 2 3 18 5" xfId="50997"/>
    <cellStyle name="Percent 5 2 3 18 6" xfId="50998"/>
    <cellStyle name="Percent 5 2 3 18 7" xfId="50999"/>
    <cellStyle name="Percent 5 2 3 19" xfId="51000"/>
    <cellStyle name="Percent 5 2 3 19 2" xfId="51001"/>
    <cellStyle name="Percent 5 2 3 19 2 2" xfId="51002"/>
    <cellStyle name="Percent 5 2 3 19 2 2 2" xfId="51003"/>
    <cellStyle name="Percent 5 2 3 19 2 3" xfId="51004"/>
    <cellStyle name="Percent 5 2 3 19 3" xfId="51005"/>
    <cellStyle name="Percent 5 2 3 19 3 2" xfId="51006"/>
    <cellStyle name="Percent 5 2 3 19 4" xfId="51007"/>
    <cellStyle name="Percent 5 2 3 19 5" xfId="51008"/>
    <cellStyle name="Percent 5 2 3 19 6" xfId="51009"/>
    <cellStyle name="Percent 5 2 3 19 7" xfId="51010"/>
    <cellStyle name="Percent 5 2 3 2" xfId="51011"/>
    <cellStyle name="Percent 5 2 3 2 10" xfId="51012"/>
    <cellStyle name="Percent 5 2 3 2 11" xfId="51013"/>
    <cellStyle name="Percent 5 2 3 2 12" xfId="51014"/>
    <cellStyle name="Percent 5 2 3 2 13" xfId="51015"/>
    <cellStyle name="Percent 5 2 3 2 2" xfId="51016"/>
    <cellStyle name="Percent 5 2 3 2 2 2" xfId="51017"/>
    <cellStyle name="Percent 5 2 3 2 2 2 2" xfId="51018"/>
    <cellStyle name="Percent 5 2 3 2 2 2 3" xfId="51019"/>
    <cellStyle name="Percent 5 2 3 2 2 3" xfId="51020"/>
    <cellStyle name="Percent 5 2 3 2 2 3 2" xfId="51021"/>
    <cellStyle name="Percent 5 2 3 2 2 3 2 2" xfId="51022"/>
    <cellStyle name="Percent 5 2 3 2 2 3 3" xfId="51023"/>
    <cellStyle name="Percent 5 2 3 2 2 4" xfId="51024"/>
    <cellStyle name="Percent 5 2 3 2 2 4 2" xfId="51025"/>
    <cellStyle name="Percent 5 2 3 2 2 5" xfId="51026"/>
    <cellStyle name="Percent 5 2 3 2 2 6" xfId="51027"/>
    <cellStyle name="Percent 5 2 3 2 2 7" xfId="51028"/>
    <cellStyle name="Percent 5 2 3 2 2 8" xfId="51029"/>
    <cellStyle name="Percent 5 2 3 2 3" xfId="51030"/>
    <cellStyle name="Percent 5 2 3 2 4" xfId="51031"/>
    <cellStyle name="Percent 5 2 3 2 5" xfId="51032"/>
    <cellStyle name="Percent 5 2 3 2 6" xfId="51033"/>
    <cellStyle name="Percent 5 2 3 2 7" xfId="51034"/>
    <cellStyle name="Percent 5 2 3 2 8" xfId="51035"/>
    <cellStyle name="Percent 5 2 3 2 9" xfId="51036"/>
    <cellStyle name="Percent 5 2 3 20" xfId="51037"/>
    <cellStyle name="Percent 5 2 3 20 2" xfId="51038"/>
    <cellStyle name="Percent 5 2 3 20 2 2" xfId="51039"/>
    <cellStyle name="Percent 5 2 3 20 2 2 2" xfId="51040"/>
    <cellStyle name="Percent 5 2 3 20 2 3" xfId="51041"/>
    <cellStyle name="Percent 5 2 3 20 3" xfId="51042"/>
    <cellStyle name="Percent 5 2 3 20 3 2" xfId="51043"/>
    <cellStyle name="Percent 5 2 3 20 4" xfId="51044"/>
    <cellStyle name="Percent 5 2 3 20 5" xfId="51045"/>
    <cellStyle name="Percent 5 2 3 20 6" xfId="51046"/>
    <cellStyle name="Percent 5 2 3 20 7" xfId="51047"/>
    <cellStyle name="Percent 5 2 3 21" xfId="51048"/>
    <cellStyle name="Percent 5 2 3 21 2" xfId="51049"/>
    <cellStyle name="Percent 5 2 3 21 2 2" xfId="51050"/>
    <cellStyle name="Percent 5 2 3 21 2 2 2" xfId="51051"/>
    <cellStyle name="Percent 5 2 3 21 2 3" xfId="51052"/>
    <cellStyle name="Percent 5 2 3 21 3" xfId="51053"/>
    <cellStyle name="Percent 5 2 3 21 3 2" xfId="51054"/>
    <cellStyle name="Percent 5 2 3 21 4" xfId="51055"/>
    <cellStyle name="Percent 5 2 3 21 5" xfId="51056"/>
    <cellStyle name="Percent 5 2 3 21 6" xfId="51057"/>
    <cellStyle name="Percent 5 2 3 21 7" xfId="51058"/>
    <cellStyle name="Percent 5 2 3 22" xfId="51059"/>
    <cellStyle name="Percent 5 2 3 22 2" xfId="51060"/>
    <cellStyle name="Percent 5 2 3 22 2 2" xfId="51061"/>
    <cellStyle name="Percent 5 2 3 22 2 2 2" xfId="51062"/>
    <cellStyle name="Percent 5 2 3 22 2 3" xfId="51063"/>
    <cellStyle name="Percent 5 2 3 22 3" xfId="51064"/>
    <cellStyle name="Percent 5 2 3 22 3 2" xfId="51065"/>
    <cellStyle name="Percent 5 2 3 22 4" xfId="51066"/>
    <cellStyle name="Percent 5 2 3 22 5" xfId="51067"/>
    <cellStyle name="Percent 5 2 3 22 6" xfId="51068"/>
    <cellStyle name="Percent 5 2 3 22 7" xfId="51069"/>
    <cellStyle name="Percent 5 2 3 23" xfId="51070"/>
    <cellStyle name="Percent 5 2 3 23 2" xfId="51071"/>
    <cellStyle name="Percent 5 2 3 23 2 2" xfId="51072"/>
    <cellStyle name="Percent 5 2 3 23 2 2 2" xfId="51073"/>
    <cellStyle name="Percent 5 2 3 23 2 3" xfId="51074"/>
    <cellStyle name="Percent 5 2 3 23 3" xfId="51075"/>
    <cellStyle name="Percent 5 2 3 23 3 2" xfId="51076"/>
    <cellStyle name="Percent 5 2 3 23 4" xfId="51077"/>
    <cellStyle name="Percent 5 2 3 23 5" xfId="51078"/>
    <cellStyle name="Percent 5 2 3 23 6" xfId="51079"/>
    <cellStyle name="Percent 5 2 3 23 7" xfId="51080"/>
    <cellStyle name="Percent 5 2 3 24" xfId="51081"/>
    <cellStyle name="Percent 5 2 3 24 2" xfId="51082"/>
    <cellStyle name="Percent 5 2 3 24 2 2" xfId="51083"/>
    <cellStyle name="Percent 5 2 3 24 2 2 2" xfId="51084"/>
    <cellStyle name="Percent 5 2 3 24 2 3" xfId="51085"/>
    <cellStyle name="Percent 5 2 3 24 3" xfId="51086"/>
    <cellStyle name="Percent 5 2 3 24 3 2" xfId="51087"/>
    <cellStyle name="Percent 5 2 3 24 4" xfId="51088"/>
    <cellStyle name="Percent 5 2 3 24 5" xfId="51089"/>
    <cellStyle name="Percent 5 2 3 24 6" xfId="51090"/>
    <cellStyle name="Percent 5 2 3 24 7" xfId="51091"/>
    <cellStyle name="Percent 5 2 3 25" xfId="51092"/>
    <cellStyle name="Percent 5 2 3 25 2" xfId="51093"/>
    <cellStyle name="Percent 5 2 3 25 2 2" xfId="51094"/>
    <cellStyle name="Percent 5 2 3 25 2 2 2" xfId="51095"/>
    <cellStyle name="Percent 5 2 3 25 2 3" xfId="51096"/>
    <cellStyle name="Percent 5 2 3 25 3" xfId="51097"/>
    <cellStyle name="Percent 5 2 3 25 3 2" xfId="51098"/>
    <cellStyle name="Percent 5 2 3 25 4" xfId="51099"/>
    <cellStyle name="Percent 5 2 3 25 5" xfId="51100"/>
    <cellStyle name="Percent 5 2 3 25 6" xfId="51101"/>
    <cellStyle name="Percent 5 2 3 25 7" xfId="51102"/>
    <cellStyle name="Percent 5 2 3 26" xfId="51103"/>
    <cellStyle name="Percent 5 2 3 26 2" xfId="51104"/>
    <cellStyle name="Percent 5 2 3 26 2 2" xfId="51105"/>
    <cellStyle name="Percent 5 2 3 26 2 2 2" xfId="51106"/>
    <cellStyle name="Percent 5 2 3 26 2 3" xfId="51107"/>
    <cellStyle name="Percent 5 2 3 26 3" xfId="51108"/>
    <cellStyle name="Percent 5 2 3 26 3 2" xfId="51109"/>
    <cellStyle name="Percent 5 2 3 26 4" xfId="51110"/>
    <cellStyle name="Percent 5 2 3 26 5" xfId="51111"/>
    <cellStyle name="Percent 5 2 3 26 6" xfId="51112"/>
    <cellStyle name="Percent 5 2 3 26 7" xfId="51113"/>
    <cellStyle name="Percent 5 2 3 27" xfId="51114"/>
    <cellStyle name="Percent 5 2 3 27 2" xfId="51115"/>
    <cellStyle name="Percent 5 2 3 27 2 2" xfId="51116"/>
    <cellStyle name="Percent 5 2 3 27 2 2 2" xfId="51117"/>
    <cellStyle name="Percent 5 2 3 27 2 3" xfId="51118"/>
    <cellStyle name="Percent 5 2 3 27 3" xfId="51119"/>
    <cellStyle name="Percent 5 2 3 27 3 2" xfId="51120"/>
    <cellStyle name="Percent 5 2 3 27 4" xfId="51121"/>
    <cellStyle name="Percent 5 2 3 27 5" xfId="51122"/>
    <cellStyle name="Percent 5 2 3 27 6" xfId="51123"/>
    <cellStyle name="Percent 5 2 3 27 7" xfId="51124"/>
    <cellStyle name="Percent 5 2 3 28" xfId="51125"/>
    <cellStyle name="Percent 5 2 3 28 2" xfId="51126"/>
    <cellStyle name="Percent 5 2 3 28 2 2" xfId="51127"/>
    <cellStyle name="Percent 5 2 3 28 2 2 2" xfId="51128"/>
    <cellStyle name="Percent 5 2 3 28 2 3" xfId="51129"/>
    <cellStyle name="Percent 5 2 3 28 3" xfId="51130"/>
    <cellStyle name="Percent 5 2 3 28 3 2" xfId="51131"/>
    <cellStyle name="Percent 5 2 3 28 4" xfId="51132"/>
    <cellStyle name="Percent 5 2 3 28 5" xfId="51133"/>
    <cellStyle name="Percent 5 2 3 28 6" xfId="51134"/>
    <cellStyle name="Percent 5 2 3 28 7" xfId="51135"/>
    <cellStyle name="Percent 5 2 3 29" xfId="51136"/>
    <cellStyle name="Percent 5 2 3 29 2" xfId="51137"/>
    <cellStyle name="Percent 5 2 3 29 2 2" xfId="51138"/>
    <cellStyle name="Percent 5 2 3 29 2 2 2" xfId="51139"/>
    <cellStyle name="Percent 5 2 3 29 2 3" xfId="51140"/>
    <cellStyle name="Percent 5 2 3 29 3" xfId="51141"/>
    <cellStyle name="Percent 5 2 3 29 3 2" xfId="51142"/>
    <cellStyle name="Percent 5 2 3 29 4" xfId="51143"/>
    <cellStyle name="Percent 5 2 3 29 5" xfId="51144"/>
    <cellStyle name="Percent 5 2 3 29 6" xfId="51145"/>
    <cellStyle name="Percent 5 2 3 29 7" xfId="51146"/>
    <cellStyle name="Percent 5 2 3 3" xfId="51147"/>
    <cellStyle name="Percent 5 2 3 3 10" xfId="51148"/>
    <cellStyle name="Percent 5 2 3 3 11" xfId="51149"/>
    <cellStyle name="Percent 5 2 3 3 12" xfId="51150"/>
    <cellStyle name="Percent 5 2 3 3 2" xfId="51151"/>
    <cellStyle name="Percent 5 2 3 3 2 2" xfId="51152"/>
    <cellStyle name="Percent 5 2 3 3 2 3" xfId="51153"/>
    <cellStyle name="Percent 5 2 3 3 2 3 2" xfId="51154"/>
    <cellStyle name="Percent 5 2 3 3 2 3 2 2" xfId="51155"/>
    <cellStyle name="Percent 5 2 3 3 2 3 3" xfId="51156"/>
    <cellStyle name="Percent 5 2 3 3 2 4" xfId="51157"/>
    <cellStyle name="Percent 5 2 3 3 2 4 2" xfId="51158"/>
    <cellStyle name="Percent 5 2 3 3 2 5" xfId="51159"/>
    <cellStyle name="Percent 5 2 3 3 2 6" xfId="51160"/>
    <cellStyle name="Percent 5 2 3 3 2 7" xfId="51161"/>
    <cellStyle name="Percent 5 2 3 3 2 8" xfId="51162"/>
    <cellStyle name="Percent 5 2 3 3 3" xfId="51163"/>
    <cellStyle name="Percent 5 2 3 3 4" xfId="51164"/>
    <cellStyle name="Percent 5 2 3 3 5" xfId="51165"/>
    <cellStyle name="Percent 5 2 3 3 6" xfId="51166"/>
    <cellStyle name="Percent 5 2 3 3 7" xfId="51167"/>
    <cellStyle name="Percent 5 2 3 3 8" xfId="51168"/>
    <cellStyle name="Percent 5 2 3 3 9" xfId="51169"/>
    <cellStyle name="Percent 5 2 3 30" xfId="51170"/>
    <cellStyle name="Percent 5 2 3 30 2" xfId="51171"/>
    <cellStyle name="Percent 5 2 3 30 2 2" xfId="51172"/>
    <cellStyle name="Percent 5 2 3 30 2 2 2" xfId="51173"/>
    <cellStyle name="Percent 5 2 3 30 2 3" xfId="51174"/>
    <cellStyle name="Percent 5 2 3 30 3" xfId="51175"/>
    <cellStyle name="Percent 5 2 3 30 3 2" xfId="51176"/>
    <cellStyle name="Percent 5 2 3 30 4" xfId="51177"/>
    <cellStyle name="Percent 5 2 3 30 5" xfId="51178"/>
    <cellStyle name="Percent 5 2 3 30 6" xfId="51179"/>
    <cellStyle name="Percent 5 2 3 30 7" xfId="51180"/>
    <cellStyle name="Percent 5 2 3 31" xfId="51181"/>
    <cellStyle name="Percent 5 2 3 31 2" xfId="51182"/>
    <cellStyle name="Percent 5 2 3 31 2 2" xfId="51183"/>
    <cellStyle name="Percent 5 2 3 31 2 2 2" xfId="51184"/>
    <cellStyle name="Percent 5 2 3 31 2 3" xfId="51185"/>
    <cellStyle name="Percent 5 2 3 31 3" xfId="51186"/>
    <cellStyle name="Percent 5 2 3 31 3 2" xfId="51187"/>
    <cellStyle name="Percent 5 2 3 31 4" xfId="51188"/>
    <cellStyle name="Percent 5 2 3 31 5" xfId="51189"/>
    <cellStyle name="Percent 5 2 3 31 6" xfId="51190"/>
    <cellStyle name="Percent 5 2 3 31 7" xfId="51191"/>
    <cellStyle name="Percent 5 2 3 32" xfId="51192"/>
    <cellStyle name="Percent 5 2 3 32 2" xfId="51193"/>
    <cellStyle name="Percent 5 2 3 32 2 2" xfId="51194"/>
    <cellStyle name="Percent 5 2 3 32 2 2 2" xfId="51195"/>
    <cellStyle name="Percent 5 2 3 32 2 3" xfId="51196"/>
    <cellStyle name="Percent 5 2 3 32 3" xfId="51197"/>
    <cellStyle name="Percent 5 2 3 32 3 2" xfId="51198"/>
    <cellStyle name="Percent 5 2 3 32 4" xfId="51199"/>
    <cellStyle name="Percent 5 2 3 32 5" xfId="51200"/>
    <cellStyle name="Percent 5 2 3 32 6" xfId="51201"/>
    <cellStyle name="Percent 5 2 3 32 7" xfId="51202"/>
    <cellStyle name="Percent 5 2 3 33" xfId="51203"/>
    <cellStyle name="Percent 5 2 3 33 2" xfId="51204"/>
    <cellStyle name="Percent 5 2 3 33 2 2" xfId="51205"/>
    <cellStyle name="Percent 5 2 3 33 2 2 2" xfId="51206"/>
    <cellStyle name="Percent 5 2 3 33 2 3" xfId="51207"/>
    <cellStyle name="Percent 5 2 3 33 3" xfId="51208"/>
    <cellStyle name="Percent 5 2 3 33 3 2" xfId="51209"/>
    <cellStyle name="Percent 5 2 3 33 4" xfId="51210"/>
    <cellStyle name="Percent 5 2 3 33 5" xfId="51211"/>
    <cellStyle name="Percent 5 2 3 33 6" xfId="51212"/>
    <cellStyle name="Percent 5 2 3 33 7" xfId="51213"/>
    <cellStyle name="Percent 5 2 3 34" xfId="51214"/>
    <cellStyle name="Percent 5 2 3 34 2" xfId="51215"/>
    <cellStyle name="Percent 5 2 3 34 2 2" xfId="51216"/>
    <cellStyle name="Percent 5 2 3 34 2 2 2" xfId="51217"/>
    <cellStyle name="Percent 5 2 3 34 2 3" xfId="51218"/>
    <cellStyle name="Percent 5 2 3 34 3" xfId="51219"/>
    <cellStyle name="Percent 5 2 3 34 3 2" xfId="51220"/>
    <cellStyle name="Percent 5 2 3 34 4" xfId="51221"/>
    <cellStyle name="Percent 5 2 3 34 5" xfId="51222"/>
    <cellStyle name="Percent 5 2 3 34 6" xfId="51223"/>
    <cellStyle name="Percent 5 2 3 34 7" xfId="51224"/>
    <cellStyle name="Percent 5 2 3 35" xfId="51225"/>
    <cellStyle name="Percent 5 2 3 35 2" xfId="51226"/>
    <cellStyle name="Percent 5 2 3 35 2 2" xfId="51227"/>
    <cellStyle name="Percent 5 2 3 35 2 2 2" xfId="51228"/>
    <cellStyle name="Percent 5 2 3 35 2 3" xfId="51229"/>
    <cellStyle name="Percent 5 2 3 35 3" xfId="51230"/>
    <cellStyle name="Percent 5 2 3 35 3 2" xfId="51231"/>
    <cellStyle name="Percent 5 2 3 35 4" xfId="51232"/>
    <cellStyle name="Percent 5 2 3 35 5" xfId="51233"/>
    <cellStyle name="Percent 5 2 3 35 6" xfId="51234"/>
    <cellStyle name="Percent 5 2 3 35 7" xfId="51235"/>
    <cellStyle name="Percent 5 2 3 36" xfId="51236"/>
    <cellStyle name="Percent 5 2 3 36 2" xfId="51237"/>
    <cellStyle name="Percent 5 2 3 36 2 2" xfId="51238"/>
    <cellStyle name="Percent 5 2 3 36 2 2 2" xfId="51239"/>
    <cellStyle name="Percent 5 2 3 36 2 3" xfId="51240"/>
    <cellStyle name="Percent 5 2 3 36 3" xfId="51241"/>
    <cellStyle name="Percent 5 2 3 36 3 2" xfId="51242"/>
    <cellStyle name="Percent 5 2 3 36 4" xfId="51243"/>
    <cellStyle name="Percent 5 2 3 36 5" xfId="51244"/>
    <cellStyle name="Percent 5 2 3 36 6" xfId="51245"/>
    <cellStyle name="Percent 5 2 3 36 7" xfId="51246"/>
    <cellStyle name="Percent 5 2 3 37" xfId="51247"/>
    <cellStyle name="Percent 5 2 3 37 2" xfId="51248"/>
    <cellStyle name="Percent 5 2 3 37 2 2" xfId="51249"/>
    <cellStyle name="Percent 5 2 3 37 2 2 2" xfId="51250"/>
    <cellStyle name="Percent 5 2 3 37 2 3" xfId="51251"/>
    <cellStyle name="Percent 5 2 3 37 3" xfId="51252"/>
    <cellStyle name="Percent 5 2 3 37 3 2" xfId="51253"/>
    <cellStyle name="Percent 5 2 3 37 4" xfId="51254"/>
    <cellStyle name="Percent 5 2 3 37 5" xfId="51255"/>
    <cellStyle name="Percent 5 2 3 37 6" xfId="51256"/>
    <cellStyle name="Percent 5 2 3 37 7" xfId="51257"/>
    <cellStyle name="Percent 5 2 3 38" xfId="51258"/>
    <cellStyle name="Percent 5 2 3 38 2" xfId="51259"/>
    <cellStyle name="Percent 5 2 3 38 2 2" xfId="51260"/>
    <cellStyle name="Percent 5 2 3 38 2 2 2" xfId="51261"/>
    <cellStyle name="Percent 5 2 3 38 2 3" xfId="51262"/>
    <cellStyle name="Percent 5 2 3 38 3" xfId="51263"/>
    <cellStyle name="Percent 5 2 3 38 3 2" xfId="51264"/>
    <cellStyle name="Percent 5 2 3 38 4" xfId="51265"/>
    <cellStyle name="Percent 5 2 3 38 5" xfId="51266"/>
    <cellStyle name="Percent 5 2 3 38 6" xfId="51267"/>
    <cellStyle name="Percent 5 2 3 38 7" xfId="51268"/>
    <cellStyle name="Percent 5 2 3 39" xfId="51269"/>
    <cellStyle name="Percent 5 2 3 39 2" xfId="51270"/>
    <cellStyle name="Percent 5 2 3 39 2 2" xfId="51271"/>
    <cellStyle name="Percent 5 2 3 39 2 2 2" xfId="51272"/>
    <cellStyle name="Percent 5 2 3 39 2 3" xfId="51273"/>
    <cellStyle name="Percent 5 2 3 39 3" xfId="51274"/>
    <cellStyle name="Percent 5 2 3 39 3 2" xfId="51275"/>
    <cellStyle name="Percent 5 2 3 39 4" xfId="51276"/>
    <cellStyle name="Percent 5 2 3 39 5" xfId="51277"/>
    <cellStyle name="Percent 5 2 3 39 6" xfId="51278"/>
    <cellStyle name="Percent 5 2 3 39 7" xfId="51279"/>
    <cellStyle name="Percent 5 2 3 4" xfId="51280"/>
    <cellStyle name="Percent 5 2 3 4 10" xfId="51281"/>
    <cellStyle name="Percent 5 2 3 4 10 2" xfId="51282"/>
    <cellStyle name="Percent 5 2 3 4 10 2 2" xfId="51283"/>
    <cellStyle name="Percent 5 2 3 4 10 2 2 2" xfId="51284"/>
    <cellStyle name="Percent 5 2 3 4 10 2 3" xfId="51285"/>
    <cellStyle name="Percent 5 2 3 4 10 3" xfId="51286"/>
    <cellStyle name="Percent 5 2 3 4 10 3 2" xfId="51287"/>
    <cellStyle name="Percent 5 2 3 4 10 4" xfId="51288"/>
    <cellStyle name="Percent 5 2 3 4 10 5" xfId="51289"/>
    <cellStyle name="Percent 5 2 3 4 10 6" xfId="51290"/>
    <cellStyle name="Percent 5 2 3 4 10 7" xfId="51291"/>
    <cellStyle name="Percent 5 2 3 4 11" xfId="51292"/>
    <cellStyle name="Percent 5 2 3 4 11 2" xfId="51293"/>
    <cellStyle name="Percent 5 2 3 4 11 2 2" xfId="51294"/>
    <cellStyle name="Percent 5 2 3 4 11 2 2 2" xfId="51295"/>
    <cellStyle name="Percent 5 2 3 4 11 2 3" xfId="51296"/>
    <cellStyle name="Percent 5 2 3 4 11 3" xfId="51297"/>
    <cellStyle name="Percent 5 2 3 4 11 3 2" xfId="51298"/>
    <cellStyle name="Percent 5 2 3 4 11 4" xfId="51299"/>
    <cellStyle name="Percent 5 2 3 4 11 5" xfId="51300"/>
    <cellStyle name="Percent 5 2 3 4 11 6" xfId="51301"/>
    <cellStyle name="Percent 5 2 3 4 11 7" xfId="51302"/>
    <cellStyle name="Percent 5 2 3 4 12" xfId="51303"/>
    <cellStyle name="Percent 5 2 3 4 12 2" xfId="51304"/>
    <cellStyle name="Percent 5 2 3 4 12 2 2" xfId="51305"/>
    <cellStyle name="Percent 5 2 3 4 12 2 2 2" xfId="51306"/>
    <cellStyle name="Percent 5 2 3 4 12 2 3" xfId="51307"/>
    <cellStyle name="Percent 5 2 3 4 12 3" xfId="51308"/>
    <cellStyle name="Percent 5 2 3 4 12 3 2" xfId="51309"/>
    <cellStyle name="Percent 5 2 3 4 12 4" xfId="51310"/>
    <cellStyle name="Percent 5 2 3 4 12 5" xfId="51311"/>
    <cellStyle name="Percent 5 2 3 4 12 6" xfId="51312"/>
    <cellStyle name="Percent 5 2 3 4 12 7" xfId="51313"/>
    <cellStyle name="Percent 5 2 3 4 13" xfId="51314"/>
    <cellStyle name="Percent 5 2 3 4 13 2" xfId="51315"/>
    <cellStyle name="Percent 5 2 3 4 13 2 2" xfId="51316"/>
    <cellStyle name="Percent 5 2 3 4 13 3" xfId="51317"/>
    <cellStyle name="Percent 5 2 3 4 14" xfId="51318"/>
    <cellStyle name="Percent 5 2 3 4 14 2" xfId="51319"/>
    <cellStyle name="Percent 5 2 3 4 15" xfId="51320"/>
    <cellStyle name="Percent 5 2 3 4 16" xfId="51321"/>
    <cellStyle name="Percent 5 2 3 4 17" xfId="51322"/>
    <cellStyle name="Percent 5 2 3 4 18" xfId="51323"/>
    <cellStyle name="Percent 5 2 3 4 2" xfId="51324"/>
    <cellStyle name="Percent 5 2 3 4 2 2" xfId="51325"/>
    <cellStyle name="Percent 5 2 3 4 2 2 2" xfId="51326"/>
    <cellStyle name="Percent 5 2 3 4 2 2 2 2" xfId="51327"/>
    <cellStyle name="Percent 5 2 3 4 2 2 3" xfId="51328"/>
    <cellStyle name="Percent 5 2 3 4 2 3" xfId="51329"/>
    <cellStyle name="Percent 5 2 3 4 2 3 2" xfId="51330"/>
    <cellStyle name="Percent 5 2 3 4 2 4" xfId="51331"/>
    <cellStyle name="Percent 5 2 3 4 2 5" xfId="51332"/>
    <cellStyle name="Percent 5 2 3 4 2 6" xfId="51333"/>
    <cellStyle name="Percent 5 2 3 4 2 7" xfId="51334"/>
    <cellStyle name="Percent 5 2 3 4 3" xfId="51335"/>
    <cellStyle name="Percent 5 2 3 4 3 2" xfId="51336"/>
    <cellStyle name="Percent 5 2 3 4 3 2 2" xfId="51337"/>
    <cellStyle name="Percent 5 2 3 4 3 2 2 2" xfId="51338"/>
    <cellStyle name="Percent 5 2 3 4 3 2 3" xfId="51339"/>
    <cellStyle name="Percent 5 2 3 4 3 3" xfId="51340"/>
    <cellStyle name="Percent 5 2 3 4 3 3 2" xfId="51341"/>
    <cellStyle name="Percent 5 2 3 4 3 4" xfId="51342"/>
    <cellStyle name="Percent 5 2 3 4 3 5" xfId="51343"/>
    <cellStyle name="Percent 5 2 3 4 3 6" xfId="51344"/>
    <cellStyle name="Percent 5 2 3 4 3 7" xfId="51345"/>
    <cellStyle name="Percent 5 2 3 4 4" xfId="51346"/>
    <cellStyle name="Percent 5 2 3 4 4 2" xfId="51347"/>
    <cellStyle name="Percent 5 2 3 4 4 2 2" xfId="51348"/>
    <cellStyle name="Percent 5 2 3 4 4 2 2 2" xfId="51349"/>
    <cellStyle name="Percent 5 2 3 4 4 2 3" xfId="51350"/>
    <cellStyle name="Percent 5 2 3 4 4 3" xfId="51351"/>
    <cellStyle name="Percent 5 2 3 4 4 3 2" xfId="51352"/>
    <cellStyle name="Percent 5 2 3 4 4 4" xfId="51353"/>
    <cellStyle name="Percent 5 2 3 4 4 5" xfId="51354"/>
    <cellStyle name="Percent 5 2 3 4 4 6" xfId="51355"/>
    <cellStyle name="Percent 5 2 3 4 4 7" xfId="51356"/>
    <cellStyle name="Percent 5 2 3 4 5" xfId="51357"/>
    <cellStyle name="Percent 5 2 3 4 5 2" xfId="51358"/>
    <cellStyle name="Percent 5 2 3 4 5 2 2" xfId="51359"/>
    <cellStyle name="Percent 5 2 3 4 5 2 2 2" xfId="51360"/>
    <cellStyle name="Percent 5 2 3 4 5 2 3" xfId="51361"/>
    <cellStyle name="Percent 5 2 3 4 5 3" xfId="51362"/>
    <cellStyle name="Percent 5 2 3 4 5 3 2" xfId="51363"/>
    <cellStyle name="Percent 5 2 3 4 5 4" xfId="51364"/>
    <cellStyle name="Percent 5 2 3 4 5 5" xfId="51365"/>
    <cellStyle name="Percent 5 2 3 4 5 6" xfId="51366"/>
    <cellStyle name="Percent 5 2 3 4 5 7" xfId="51367"/>
    <cellStyle name="Percent 5 2 3 4 6" xfId="51368"/>
    <cellStyle name="Percent 5 2 3 4 6 2" xfId="51369"/>
    <cellStyle name="Percent 5 2 3 4 6 2 2" xfId="51370"/>
    <cellStyle name="Percent 5 2 3 4 6 2 2 2" xfId="51371"/>
    <cellStyle name="Percent 5 2 3 4 6 2 3" xfId="51372"/>
    <cellStyle name="Percent 5 2 3 4 6 3" xfId="51373"/>
    <cellStyle name="Percent 5 2 3 4 6 3 2" xfId="51374"/>
    <cellStyle name="Percent 5 2 3 4 6 4" xfId="51375"/>
    <cellStyle name="Percent 5 2 3 4 6 5" xfId="51376"/>
    <cellStyle name="Percent 5 2 3 4 6 6" xfId="51377"/>
    <cellStyle name="Percent 5 2 3 4 6 7" xfId="51378"/>
    <cellStyle name="Percent 5 2 3 4 7" xfId="51379"/>
    <cellStyle name="Percent 5 2 3 4 7 2" xfId="51380"/>
    <cellStyle name="Percent 5 2 3 4 7 2 2" xfId="51381"/>
    <cellStyle name="Percent 5 2 3 4 7 2 2 2" xfId="51382"/>
    <cellStyle name="Percent 5 2 3 4 7 2 3" xfId="51383"/>
    <cellStyle name="Percent 5 2 3 4 7 3" xfId="51384"/>
    <cellStyle name="Percent 5 2 3 4 7 3 2" xfId="51385"/>
    <cellStyle name="Percent 5 2 3 4 7 4" xfId="51386"/>
    <cellStyle name="Percent 5 2 3 4 7 5" xfId="51387"/>
    <cellStyle name="Percent 5 2 3 4 7 6" xfId="51388"/>
    <cellStyle name="Percent 5 2 3 4 7 7" xfId="51389"/>
    <cellStyle name="Percent 5 2 3 4 8" xfId="51390"/>
    <cellStyle name="Percent 5 2 3 4 8 2" xfId="51391"/>
    <cellStyle name="Percent 5 2 3 4 8 2 2" xfId="51392"/>
    <cellStyle name="Percent 5 2 3 4 8 2 2 2" xfId="51393"/>
    <cellStyle name="Percent 5 2 3 4 8 2 3" xfId="51394"/>
    <cellStyle name="Percent 5 2 3 4 8 3" xfId="51395"/>
    <cellStyle name="Percent 5 2 3 4 8 3 2" xfId="51396"/>
    <cellStyle name="Percent 5 2 3 4 8 4" xfId="51397"/>
    <cellStyle name="Percent 5 2 3 4 8 5" xfId="51398"/>
    <cellStyle name="Percent 5 2 3 4 8 6" xfId="51399"/>
    <cellStyle name="Percent 5 2 3 4 8 7" xfId="51400"/>
    <cellStyle name="Percent 5 2 3 4 9" xfId="51401"/>
    <cellStyle name="Percent 5 2 3 4 9 2" xfId="51402"/>
    <cellStyle name="Percent 5 2 3 4 9 2 2" xfId="51403"/>
    <cellStyle name="Percent 5 2 3 4 9 2 2 2" xfId="51404"/>
    <cellStyle name="Percent 5 2 3 4 9 2 3" xfId="51405"/>
    <cellStyle name="Percent 5 2 3 4 9 3" xfId="51406"/>
    <cellStyle name="Percent 5 2 3 4 9 3 2" xfId="51407"/>
    <cellStyle name="Percent 5 2 3 4 9 4" xfId="51408"/>
    <cellStyle name="Percent 5 2 3 4 9 5" xfId="51409"/>
    <cellStyle name="Percent 5 2 3 4 9 6" xfId="51410"/>
    <cellStyle name="Percent 5 2 3 4 9 7" xfId="51411"/>
    <cellStyle name="Percent 5 2 3 40" xfId="51412"/>
    <cellStyle name="Percent 5 2 3 40 2" xfId="51413"/>
    <cellStyle name="Percent 5 2 3 40 2 2" xfId="51414"/>
    <cellStyle name="Percent 5 2 3 40 2 2 2" xfId="51415"/>
    <cellStyle name="Percent 5 2 3 40 2 3" xfId="51416"/>
    <cellStyle name="Percent 5 2 3 40 3" xfId="51417"/>
    <cellStyle name="Percent 5 2 3 40 3 2" xfId="51418"/>
    <cellStyle name="Percent 5 2 3 40 4" xfId="51419"/>
    <cellStyle name="Percent 5 2 3 40 5" xfId="51420"/>
    <cellStyle name="Percent 5 2 3 40 6" xfId="51421"/>
    <cellStyle name="Percent 5 2 3 40 7" xfId="51422"/>
    <cellStyle name="Percent 5 2 3 41" xfId="51423"/>
    <cellStyle name="Percent 5 2 3 41 2" xfId="51424"/>
    <cellStyle name="Percent 5 2 3 41 2 2" xfId="51425"/>
    <cellStyle name="Percent 5 2 3 41 2 2 2" xfId="51426"/>
    <cellStyle name="Percent 5 2 3 41 2 3" xfId="51427"/>
    <cellStyle name="Percent 5 2 3 41 3" xfId="51428"/>
    <cellStyle name="Percent 5 2 3 41 3 2" xfId="51429"/>
    <cellStyle name="Percent 5 2 3 41 4" xfId="51430"/>
    <cellStyle name="Percent 5 2 3 41 5" xfId="51431"/>
    <cellStyle name="Percent 5 2 3 41 6" xfId="51432"/>
    <cellStyle name="Percent 5 2 3 41 7" xfId="51433"/>
    <cellStyle name="Percent 5 2 3 42" xfId="51434"/>
    <cellStyle name="Percent 5 2 3 42 2" xfId="51435"/>
    <cellStyle name="Percent 5 2 3 42 2 2" xfId="51436"/>
    <cellStyle name="Percent 5 2 3 42 2 2 2" xfId="51437"/>
    <cellStyle name="Percent 5 2 3 42 2 3" xfId="51438"/>
    <cellStyle name="Percent 5 2 3 42 3" xfId="51439"/>
    <cellStyle name="Percent 5 2 3 42 3 2" xfId="51440"/>
    <cellStyle name="Percent 5 2 3 42 4" xfId="51441"/>
    <cellStyle name="Percent 5 2 3 42 5" xfId="51442"/>
    <cellStyle name="Percent 5 2 3 42 6" xfId="51443"/>
    <cellStyle name="Percent 5 2 3 42 7" xfId="51444"/>
    <cellStyle name="Percent 5 2 3 43" xfId="51445"/>
    <cellStyle name="Percent 5 2 3 43 2" xfId="51446"/>
    <cellStyle name="Percent 5 2 3 43 2 2" xfId="51447"/>
    <cellStyle name="Percent 5 2 3 43 2 2 2" xfId="51448"/>
    <cellStyle name="Percent 5 2 3 43 2 3" xfId="51449"/>
    <cellStyle name="Percent 5 2 3 43 3" xfId="51450"/>
    <cellStyle name="Percent 5 2 3 43 3 2" xfId="51451"/>
    <cellStyle name="Percent 5 2 3 43 4" xfId="51452"/>
    <cellStyle name="Percent 5 2 3 43 5" xfId="51453"/>
    <cellStyle name="Percent 5 2 3 43 6" xfId="51454"/>
    <cellStyle name="Percent 5 2 3 43 7" xfId="51455"/>
    <cellStyle name="Percent 5 2 3 44" xfId="51456"/>
    <cellStyle name="Percent 5 2 3 44 2" xfId="51457"/>
    <cellStyle name="Percent 5 2 3 44 2 2" xfId="51458"/>
    <cellStyle name="Percent 5 2 3 44 2 2 2" xfId="51459"/>
    <cellStyle name="Percent 5 2 3 44 2 3" xfId="51460"/>
    <cellStyle name="Percent 5 2 3 44 3" xfId="51461"/>
    <cellStyle name="Percent 5 2 3 44 3 2" xfId="51462"/>
    <cellStyle name="Percent 5 2 3 44 4" xfId="51463"/>
    <cellStyle name="Percent 5 2 3 44 5" xfId="51464"/>
    <cellStyle name="Percent 5 2 3 44 6" xfId="51465"/>
    <cellStyle name="Percent 5 2 3 44 7" xfId="51466"/>
    <cellStyle name="Percent 5 2 3 45" xfId="51467"/>
    <cellStyle name="Percent 5 2 3 45 2" xfId="51468"/>
    <cellStyle name="Percent 5 2 3 45 2 2" xfId="51469"/>
    <cellStyle name="Percent 5 2 3 45 2 2 2" xfId="51470"/>
    <cellStyle name="Percent 5 2 3 45 2 3" xfId="51471"/>
    <cellStyle name="Percent 5 2 3 45 3" xfId="51472"/>
    <cellStyle name="Percent 5 2 3 45 3 2" xfId="51473"/>
    <cellStyle name="Percent 5 2 3 45 4" xfId="51474"/>
    <cellStyle name="Percent 5 2 3 45 5" xfId="51475"/>
    <cellStyle name="Percent 5 2 3 45 6" xfId="51476"/>
    <cellStyle name="Percent 5 2 3 45 7" xfId="51477"/>
    <cellStyle name="Percent 5 2 3 46" xfId="51478"/>
    <cellStyle name="Percent 5 2 3 46 2" xfId="51479"/>
    <cellStyle name="Percent 5 2 3 46 2 2" xfId="51480"/>
    <cellStyle name="Percent 5 2 3 46 2 2 2" xfId="51481"/>
    <cellStyle name="Percent 5 2 3 46 2 3" xfId="51482"/>
    <cellStyle name="Percent 5 2 3 46 3" xfId="51483"/>
    <cellStyle name="Percent 5 2 3 46 3 2" xfId="51484"/>
    <cellStyle name="Percent 5 2 3 46 4" xfId="51485"/>
    <cellStyle name="Percent 5 2 3 46 5" xfId="51486"/>
    <cellStyle name="Percent 5 2 3 46 6" xfId="51487"/>
    <cellStyle name="Percent 5 2 3 46 7" xfId="51488"/>
    <cellStyle name="Percent 5 2 3 47" xfId="51489"/>
    <cellStyle name="Percent 5 2 3 47 2" xfId="51490"/>
    <cellStyle name="Percent 5 2 3 47 2 2" xfId="51491"/>
    <cellStyle name="Percent 5 2 3 47 2 2 2" xfId="51492"/>
    <cellStyle name="Percent 5 2 3 47 2 3" xfId="51493"/>
    <cellStyle name="Percent 5 2 3 47 3" xfId="51494"/>
    <cellStyle name="Percent 5 2 3 47 3 2" xfId="51495"/>
    <cellStyle name="Percent 5 2 3 47 4" xfId="51496"/>
    <cellStyle name="Percent 5 2 3 47 5" xfId="51497"/>
    <cellStyle name="Percent 5 2 3 47 6" xfId="51498"/>
    <cellStyle name="Percent 5 2 3 47 7" xfId="51499"/>
    <cellStyle name="Percent 5 2 3 48" xfId="51500"/>
    <cellStyle name="Percent 5 2 3 48 2" xfId="51501"/>
    <cellStyle name="Percent 5 2 3 48 2 2" xfId="51502"/>
    <cellStyle name="Percent 5 2 3 48 2 2 2" xfId="51503"/>
    <cellStyle name="Percent 5 2 3 48 2 3" xfId="51504"/>
    <cellStyle name="Percent 5 2 3 48 3" xfId="51505"/>
    <cellStyle name="Percent 5 2 3 48 3 2" xfId="51506"/>
    <cellStyle name="Percent 5 2 3 48 4" xfId="51507"/>
    <cellStyle name="Percent 5 2 3 48 5" xfId="51508"/>
    <cellStyle name="Percent 5 2 3 48 6" xfId="51509"/>
    <cellStyle name="Percent 5 2 3 48 7" xfId="51510"/>
    <cellStyle name="Percent 5 2 3 49" xfId="51511"/>
    <cellStyle name="Percent 5 2 3 49 2" xfId="51512"/>
    <cellStyle name="Percent 5 2 3 49 2 2" xfId="51513"/>
    <cellStyle name="Percent 5 2 3 49 2 2 2" xfId="51514"/>
    <cellStyle name="Percent 5 2 3 49 2 3" xfId="51515"/>
    <cellStyle name="Percent 5 2 3 49 3" xfId="51516"/>
    <cellStyle name="Percent 5 2 3 49 3 2" xfId="51517"/>
    <cellStyle name="Percent 5 2 3 49 4" xfId="51518"/>
    <cellStyle name="Percent 5 2 3 49 5" xfId="51519"/>
    <cellStyle name="Percent 5 2 3 49 6" xfId="51520"/>
    <cellStyle name="Percent 5 2 3 49 7" xfId="51521"/>
    <cellStyle name="Percent 5 2 3 5" xfId="51522"/>
    <cellStyle name="Percent 5 2 3 5 10" xfId="51523"/>
    <cellStyle name="Percent 5 2 3 5 11" xfId="51524"/>
    <cellStyle name="Percent 5 2 3 5 12" xfId="51525"/>
    <cellStyle name="Percent 5 2 3 5 2" xfId="51526"/>
    <cellStyle name="Percent 5 2 3 5 2 2" xfId="51527"/>
    <cellStyle name="Percent 5 2 3 5 2 3" xfId="51528"/>
    <cellStyle name="Percent 5 2 3 5 2 3 2" xfId="51529"/>
    <cellStyle name="Percent 5 2 3 5 2 3 2 2" xfId="51530"/>
    <cellStyle name="Percent 5 2 3 5 2 3 3" xfId="51531"/>
    <cellStyle name="Percent 5 2 3 5 2 4" xfId="51532"/>
    <cellStyle name="Percent 5 2 3 5 2 4 2" xfId="51533"/>
    <cellStyle name="Percent 5 2 3 5 2 5" xfId="51534"/>
    <cellStyle name="Percent 5 2 3 5 2 6" xfId="51535"/>
    <cellStyle name="Percent 5 2 3 5 2 7" xfId="51536"/>
    <cellStyle name="Percent 5 2 3 5 2 8" xfId="51537"/>
    <cellStyle name="Percent 5 2 3 5 3" xfId="51538"/>
    <cellStyle name="Percent 5 2 3 5 4" xfId="51539"/>
    <cellStyle name="Percent 5 2 3 5 5" xfId="51540"/>
    <cellStyle name="Percent 5 2 3 5 6" xfId="51541"/>
    <cellStyle name="Percent 5 2 3 5 7" xfId="51542"/>
    <cellStyle name="Percent 5 2 3 5 8" xfId="51543"/>
    <cellStyle name="Percent 5 2 3 5 9" xfId="51544"/>
    <cellStyle name="Percent 5 2 3 50" xfId="51545"/>
    <cellStyle name="Percent 5 2 3 50 2" xfId="51546"/>
    <cellStyle name="Percent 5 2 3 50 2 2" xfId="51547"/>
    <cellStyle name="Percent 5 2 3 50 2 2 2" xfId="51548"/>
    <cellStyle name="Percent 5 2 3 50 2 3" xfId="51549"/>
    <cellStyle name="Percent 5 2 3 50 3" xfId="51550"/>
    <cellStyle name="Percent 5 2 3 50 3 2" xfId="51551"/>
    <cellStyle name="Percent 5 2 3 50 4" xfId="51552"/>
    <cellStyle name="Percent 5 2 3 50 5" xfId="51553"/>
    <cellStyle name="Percent 5 2 3 50 6" xfId="51554"/>
    <cellStyle name="Percent 5 2 3 50 7" xfId="51555"/>
    <cellStyle name="Percent 5 2 3 51" xfId="51556"/>
    <cellStyle name="Percent 5 2 3 51 2" xfId="51557"/>
    <cellStyle name="Percent 5 2 3 51 2 2" xfId="51558"/>
    <cellStyle name="Percent 5 2 3 51 2 2 2" xfId="51559"/>
    <cellStyle name="Percent 5 2 3 51 2 3" xfId="51560"/>
    <cellStyle name="Percent 5 2 3 51 3" xfId="51561"/>
    <cellStyle name="Percent 5 2 3 51 3 2" xfId="51562"/>
    <cellStyle name="Percent 5 2 3 51 4" xfId="51563"/>
    <cellStyle name="Percent 5 2 3 51 5" xfId="51564"/>
    <cellStyle name="Percent 5 2 3 51 6" xfId="51565"/>
    <cellStyle name="Percent 5 2 3 51 7" xfId="51566"/>
    <cellStyle name="Percent 5 2 3 52" xfId="51567"/>
    <cellStyle name="Percent 5 2 3 52 2" xfId="51568"/>
    <cellStyle name="Percent 5 2 3 52 2 2" xfId="51569"/>
    <cellStyle name="Percent 5 2 3 52 2 2 2" xfId="51570"/>
    <cellStyle name="Percent 5 2 3 52 2 3" xfId="51571"/>
    <cellStyle name="Percent 5 2 3 52 3" xfId="51572"/>
    <cellStyle name="Percent 5 2 3 52 3 2" xfId="51573"/>
    <cellStyle name="Percent 5 2 3 52 4" xfId="51574"/>
    <cellStyle name="Percent 5 2 3 52 5" xfId="51575"/>
    <cellStyle name="Percent 5 2 3 52 6" xfId="51576"/>
    <cellStyle name="Percent 5 2 3 52 7" xfId="51577"/>
    <cellStyle name="Percent 5 2 3 53" xfId="51578"/>
    <cellStyle name="Percent 5 2 3 53 2" xfId="51579"/>
    <cellStyle name="Percent 5 2 3 53 2 2" xfId="51580"/>
    <cellStyle name="Percent 5 2 3 53 2 2 2" xfId="51581"/>
    <cellStyle name="Percent 5 2 3 53 2 3" xfId="51582"/>
    <cellStyle name="Percent 5 2 3 53 3" xfId="51583"/>
    <cellStyle name="Percent 5 2 3 53 3 2" xfId="51584"/>
    <cellStyle name="Percent 5 2 3 53 4" xfId="51585"/>
    <cellStyle name="Percent 5 2 3 53 5" xfId="51586"/>
    <cellStyle name="Percent 5 2 3 53 6" xfId="51587"/>
    <cellStyle name="Percent 5 2 3 53 7" xfId="51588"/>
    <cellStyle name="Percent 5 2 3 54" xfId="51589"/>
    <cellStyle name="Percent 5 2 3 54 2" xfId="51590"/>
    <cellStyle name="Percent 5 2 3 54 2 2" xfId="51591"/>
    <cellStyle name="Percent 5 2 3 54 2 2 2" xfId="51592"/>
    <cellStyle name="Percent 5 2 3 54 2 3" xfId="51593"/>
    <cellStyle name="Percent 5 2 3 54 3" xfId="51594"/>
    <cellStyle name="Percent 5 2 3 54 3 2" xfId="51595"/>
    <cellStyle name="Percent 5 2 3 54 4" xfId="51596"/>
    <cellStyle name="Percent 5 2 3 54 5" xfId="51597"/>
    <cellStyle name="Percent 5 2 3 54 6" xfId="51598"/>
    <cellStyle name="Percent 5 2 3 54 7" xfId="51599"/>
    <cellStyle name="Percent 5 2 3 55" xfId="51600"/>
    <cellStyle name="Percent 5 2 3 55 2" xfId="51601"/>
    <cellStyle name="Percent 5 2 3 55 2 2" xfId="51602"/>
    <cellStyle name="Percent 5 2 3 55 2 2 2" xfId="51603"/>
    <cellStyle name="Percent 5 2 3 55 2 3" xfId="51604"/>
    <cellStyle name="Percent 5 2 3 55 3" xfId="51605"/>
    <cellStyle name="Percent 5 2 3 55 3 2" xfId="51606"/>
    <cellStyle name="Percent 5 2 3 55 4" xfId="51607"/>
    <cellStyle name="Percent 5 2 3 55 5" xfId="51608"/>
    <cellStyle name="Percent 5 2 3 55 6" xfId="51609"/>
    <cellStyle name="Percent 5 2 3 55 7" xfId="51610"/>
    <cellStyle name="Percent 5 2 3 56" xfId="51611"/>
    <cellStyle name="Percent 5 2 3 56 2" xfId="51612"/>
    <cellStyle name="Percent 5 2 3 56 2 2" xfId="51613"/>
    <cellStyle name="Percent 5 2 3 56 2 2 2" xfId="51614"/>
    <cellStyle name="Percent 5 2 3 56 2 3" xfId="51615"/>
    <cellStyle name="Percent 5 2 3 56 3" xfId="51616"/>
    <cellStyle name="Percent 5 2 3 56 3 2" xfId="51617"/>
    <cellStyle name="Percent 5 2 3 56 4" xfId="51618"/>
    <cellStyle name="Percent 5 2 3 56 5" xfId="51619"/>
    <cellStyle name="Percent 5 2 3 56 6" xfId="51620"/>
    <cellStyle name="Percent 5 2 3 56 7" xfId="51621"/>
    <cellStyle name="Percent 5 2 3 57" xfId="51622"/>
    <cellStyle name="Percent 5 2 3 57 2" xfId="51623"/>
    <cellStyle name="Percent 5 2 3 57 2 2" xfId="51624"/>
    <cellStyle name="Percent 5 2 3 57 2 2 2" xfId="51625"/>
    <cellStyle name="Percent 5 2 3 57 2 3" xfId="51626"/>
    <cellStyle name="Percent 5 2 3 57 3" xfId="51627"/>
    <cellStyle name="Percent 5 2 3 57 3 2" xfId="51628"/>
    <cellStyle name="Percent 5 2 3 57 4" xfId="51629"/>
    <cellStyle name="Percent 5 2 3 57 5" xfId="51630"/>
    <cellStyle name="Percent 5 2 3 57 6" xfId="51631"/>
    <cellStyle name="Percent 5 2 3 57 7" xfId="51632"/>
    <cellStyle name="Percent 5 2 3 58" xfId="51633"/>
    <cellStyle name="Percent 5 2 3 58 2" xfId="51634"/>
    <cellStyle name="Percent 5 2 3 58 2 2" xfId="51635"/>
    <cellStyle name="Percent 5 2 3 58 2 2 2" xfId="51636"/>
    <cellStyle name="Percent 5 2 3 58 2 3" xfId="51637"/>
    <cellStyle name="Percent 5 2 3 58 3" xfId="51638"/>
    <cellStyle name="Percent 5 2 3 58 3 2" xfId="51639"/>
    <cellStyle name="Percent 5 2 3 58 4" xfId="51640"/>
    <cellStyle name="Percent 5 2 3 58 5" xfId="51641"/>
    <cellStyle name="Percent 5 2 3 58 6" xfId="51642"/>
    <cellStyle name="Percent 5 2 3 58 7" xfId="51643"/>
    <cellStyle name="Percent 5 2 3 59" xfId="51644"/>
    <cellStyle name="Percent 5 2 3 59 2" xfId="51645"/>
    <cellStyle name="Percent 5 2 3 59 2 2" xfId="51646"/>
    <cellStyle name="Percent 5 2 3 59 2 2 2" xfId="51647"/>
    <cellStyle name="Percent 5 2 3 59 2 3" xfId="51648"/>
    <cellStyle name="Percent 5 2 3 59 3" xfId="51649"/>
    <cellStyle name="Percent 5 2 3 59 3 2" xfId="51650"/>
    <cellStyle name="Percent 5 2 3 59 4" xfId="51651"/>
    <cellStyle name="Percent 5 2 3 59 5" xfId="51652"/>
    <cellStyle name="Percent 5 2 3 59 6" xfId="51653"/>
    <cellStyle name="Percent 5 2 3 59 7" xfId="51654"/>
    <cellStyle name="Percent 5 2 3 6" xfId="51655"/>
    <cellStyle name="Percent 5 2 3 6 10" xfId="51656"/>
    <cellStyle name="Percent 5 2 3 6 10 2" xfId="51657"/>
    <cellStyle name="Percent 5 2 3 6 10 2 2" xfId="51658"/>
    <cellStyle name="Percent 5 2 3 6 10 2 2 2" xfId="51659"/>
    <cellStyle name="Percent 5 2 3 6 10 2 3" xfId="51660"/>
    <cellStyle name="Percent 5 2 3 6 10 3" xfId="51661"/>
    <cellStyle name="Percent 5 2 3 6 10 3 2" xfId="51662"/>
    <cellStyle name="Percent 5 2 3 6 10 4" xfId="51663"/>
    <cellStyle name="Percent 5 2 3 6 10 5" xfId="51664"/>
    <cellStyle name="Percent 5 2 3 6 10 6" xfId="51665"/>
    <cellStyle name="Percent 5 2 3 6 10 7" xfId="51666"/>
    <cellStyle name="Percent 5 2 3 6 11" xfId="51667"/>
    <cellStyle name="Percent 5 2 3 6 11 2" xfId="51668"/>
    <cellStyle name="Percent 5 2 3 6 11 2 2" xfId="51669"/>
    <cellStyle name="Percent 5 2 3 6 11 2 2 2" xfId="51670"/>
    <cellStyle name="Percent 5 2 3 6 11 2 3" xfId="51671"/>
    <cellStyle name="Percent 5 2 3 6 11 3" xfId="51672"/>
    <cellStyle name="Percent 5 2 3 6 11 3 2" xfId="51673"/>
    <cellStyle name="Percent 5 2 3 6 11 4" xfId="51674"/>
    <cellStyle name="Percent 5 2 3 6 11 5" xfId="51675"/>
    <cellStyle name="Percent 5 2 3 6 11 6" xfId="51676"/>
    <cellStyle name="Percent 5 2 3 6 11 7" xfId="51677"/>
    <cellStyle name="Percent 5 2 3 6 12" xfId="51678"/>
    <cellStyle name="Percent 5 2 3 6 12 2" xfId="51679"/>
    <cellStyle name="Percent 5 2 3 6 12 2 2" xfId="51680"/>
    <cellStyle name="Percent 5 2 3 6 12 2 2 2" xfId="51681"/>
    <cellStyle name="Percent 5 2 3 6 12 2 3" xfId="51682"/>
    <cellStyle name="Percent 5 2 3 6 12 3" xfId="51683"/>
    <cellStyle name="Percent 5 2 3 6 12 3 2" xfId="51684"/>
    <cellStyle name="Percent 5 2 3 6 12 4" xfId="51685"/>
    <cellStyle name="Percent 5 2 3 6 12 5" xfId="51686"/>
    <cellStyle name="Percent 5 2 3 6 12 6" xfId="51687"/>
    <cellStyle name="Percent 5 2 3 6 12 7" xfId="51688"/>
    <cellStyle name="Percent 5 2 3 6 13" xfId="51689"/>
    <cellStyle name="Percent 5 2 3 6 13 2" xfId="51690"/>
    <cellStyle name="Percent 5 2 3 6 13 2 2" xfId="51691"/>
    <cellStyle name="Percent 5 2 3 6 13 3" xfId="51692"/>
    <cellStyle name="Percent 5 2 3 6 14" xfId="51693"/>
    <cellStyle name="Percent 5 2 3 6 14 2" xfId="51694"/>
    <cellStyle name="Percent 5 2 3 6 15" xfId="51695"/>
    <cellStyle name="Percent 5 2 3 6 16" xfId="51696"/>
    <cellStyle name="Percent 5 2 3 6 17" xfId="51697"/>
    <cellStyle name="Percent 5 2 3 6 18" xfId="51698"/>
    <cellStyle name="Percent 5 2 3 6 2" xfId="51699"/>
    <cellStyle name="Percent 5 2 3 6 2 2" xfId="51700"/>
    <cellStyle name="Percent 5 2 3 6 2 2 2" xfId="51701"/>
    <cellStyle name="Percent 5 2 3 6 2 2 2 2" xfId="51702"/>
    <cellStyle name="Percent 5 2 3 6 2 2 3" xfId="51703"/>
    <cellStyle name="Percent 5 2 3 6 2 3" xfId="51704"/>
    <cellStyle name="Percent 5 2 3 6 2 3 2" xfId="51705"/>
    <cellStyle name="Percent 5 2 3 6 2 4" xfId="51706"/>
    <cellStyle name="Percent 5 2 3 6 2 5" xfId="51707"/>
    <cellStyle name="Percent 5 2 3 6 2 6" xfId="51708"/>
    <cellStyle name="Percent 5 2 3 6 2 7" xfId="51709"/>
    <cellStyle name="Percent 5 2 3 6 3" xfId="51710"/>
    <cellStyle name="Percent 5 2 3 6 3 2" xfId="51711"/>
    <cellStyle name="Percent 5 2 3 6 3 2 2" xfId="51712"/>
    <cellStyle name="Percent 5 2 3 6 3 2 2 2" xfId="51713"/>
    <cellStyle name="Percent 5 2 3 6 3 2 3" xfId="51714"/>
    <cellStyle name="Percent 5 2 3 6 3 3" xfId="51715"/>
    <cellStyle name="Percent 5 2 3 6 3 3 2" xfId="51716"/>
    <cellStyle name="Percent 5 2 3 6 3 4" xfId="51717"/>
    <cellStyle name="Percent 5 2 3 6 3 5" xfId="51718"/>
    <cellStyle name="Percent 5 2 3 6 3 6" xfId="51719"/>
    <cellStyle name="Percent 5 2 3 6 3 7" xfId="51720"/>
    <cellStyle name="Percent 5 2 3 6 4" xfId="51721"/>
    <cellStyle name="Percent 5 2 3 6 4 2" xfId="51722"/>
    <cellStyle name="Percent 5 2 3 6 4 2 2" xfId="51723"/>
    <cellStyle name="Percent 5 2 3 6 4 2 2 2" xfId="51724"/>
    <cellStyle name="Percent 5 2 3 6 4 2 3" xfId="51725"/>
    <cellStyle name="Percent 5 2 3 6 4 3" xfId="51726"/>
    <cellStyle name="Percent 5 2 3 6 4 3 2" xfId="51727"/>
    <cellStyle name="Percent 5 2 3 6 4 4" xfId="51728"/>
    <cellStyle name="Percent 5 2 3 6 4 5" xfId="51729"/>
    <cellStyle name="Percent 5 2 3 6 4 6" xfId="51730"/>
    <cellStyle name="Percent 5 2 3 6 4 7" xfId="51731"/>
    <cellStyle name="Percent 5 2 3 6 5" xfId="51732"/>
    <cellStyle name="Percent 5 2 3 6 5 2" xfId="51733"/>
    <cellStyle name="Percent 5 2 3 6 5 2 2" xfId="51734"/>
    <cellStyle name="Percent 5 2 3 6 5 2 2 2" xfId="51735"/>
    <cellStyle name="Percent 5 2 3 6 5 2 3" xfId="51736"/>
    <cellStyle name="Percent 5 2 3 6 5 3" xfId="51737"/>
    <cellStyle name="Percent 5 2 3 6 5 3 2" xfId="51738"/>
    <cellStyle name="Percent 5 2 3 6 5 4" xfId="51739"/>
    <cellStyle name="Percent 5 2 3 6 5 5" xfId="51740"/>
    <cellStyle name="Percent 5 2 3 6 5 6" xfId="51741"/>
    <cellStyle name="Percent 5 2 3 6 5 7" xfId="51742"/>
    <cellStyle name="Percent 5 2 3 6 6" xfId="51743"/>
    <cellStyle name="Percent 5 2 3 6 6 2" xfId="51744"/>
    <cellStyle name="Percent 5 2 3 6 6 2 2" xfId="51745"/>
    <cellStyle name="Percent 5 2 3 6 6 2 2 2" xfId="51746"/>
    <cellStyle name="Percent 5 2 3 6 6 2 3" xfId="51747"/>
    <cellStyle name="Percent 5 2 3 6 6 3" xfId="51748"/>
    <cellStyle name="Percent 5 2 3 6 6 3 2" xfId="51749"/>
    <cellStyle name="Percent 5 2 3 6 6 4" xfId="51750"/>
    <cellStyle name="Percent 5 2 3 6 6 5" xfId="51751"/>
    <cellStyle name="Percent 5 2 3 6 6 6" xfId="51752"/>
    <cellStyle name="Percent 5 2 3 6 6 7" xfId="51753"/>
    <cellStyle name="Percent 5 2 3 6 7" xfId="51754"/>
    <cellStyle name="Percent 5 2 3 6 7 2" xfId="51755"/>
    <cellStyle name="Percent 5 2 3 6 7 2 2" xfId="51756"/>
    <cellStyle name="Percent 5 2 3 6 7 2 2 2" xfId="51757"/>
    <cellStyle name="Percent 5 2 3 6 7 2 3" xfId="51758"/>
    <cellStyle name="Percent 5 2 3 6 7 3" xfId="51759"/>
    <cellStyle name="Percent 5 2 3 6 7 3 2" xfId="51760"/>
    <cellStyle name="Percent 5 2 3 6 7 4" xfId="51761"/>
    <cellStyle name="Percent 5 2 3 6 7 5" xfId="51762"/>
    <cellStyle name="Percent 5 2 3 6 7 6" xfId="51763"/>
    <cellStyle name="Percent 5 2 3 6 7 7" xfId="51764"/>
    <cellStyle name="Percent 5 2 3 6 8" xfId="51765"/>
    <cellStyle name="Percent 5 2 3 6 8 2" xfId="51766"/>
    <cellStyle name="Percent 5 2 3 6 8 2 2" xfId="51767"/>
    <cellStyle name="Percent 5 2 3 6 8 2 2 2" xfId="51768"/>
    <cellStyle name="Percent 5 2 3 6 8 2 3" xfId="51769"/>
    <cellStyle name="Percent 5 2 3 6 8 3" xfId="51770"/>
    <cellStyle name="Percent 5 2 3 6 8 3 2" xfId="51771"/>
    <cellStyle name="Percent 5 2 3 6 8 4" xfId="51772"/>
    <cellStyle name="Percent 5 2 3 6 8 5" xfId="51773"/>
    <cellStyle name="Percent 5 2 3 6 8 6" xfId="51774"/>
    <cellStyle name="Percent 5 2 3 6 8 7" xfId="51775"/>
    <cellStyle name="Percent 5 2 3 6 9" xfId="51776"/>
    <cellStyle name="Percent 5 2 3 6 9 2" xfId="51777"/>
    <cellStyle name="Percent 5 2 3 6 9 2 2" xfId="51778"/>
    <cellStyle name="Percent 5 2 3 6 9 2 2 2" xfId="51779"/>
    <cellStyle name="Percent 5 2 3 6 9 2 3" xfId="51780"/>
    <cellStyle name="Percent 5 2 3 6 9 3" xfId="51781"/>
    <cellStyle name="Percent 5 2 3 6 9 3 2" xfId="51782"/>
    <cellStyle name="Percent 5 2 3 6 9 4" xfId="51783"/>
    <cellStyle name="Percent 5 2 3 6 9 5" xfId="51784"/>
    <cellStyle name="Percent 5 2 3 6 9 6" xfId="51785"/>
    <cellStyle name="Percent 5 2 3 6 9 7" xfId="51786"/>
    <cellStyle name="Percent 5 2 3 60" xfId="51787"/>
    <cellStyle name="Percent 5 2 3 60 2" xfId="51788"/>
    <cellStyle name="Percent 5 2 3 60 2 2" xfId="51789"/>
    <cellStyle name="Percent 5 2 3 60 2 2 2" xfId="51790"/>
    <cellStyle name="Percent 5 2 3 60 2 3" xfId="51791"/>
    <cellStyle name="Percent 5 2 3 60 3" xfId="51792"/>
    <cellStyle name="Percent 5 2 3 60 3 2" xfId="51793"/>
    <cellStyle name="Percent 5 2 3 60 4" xfId="51794"/>
    <cellStyle name="Percent 5 2 3 60 5" xfId="51795"/>
    <cellStyle name="Percent 5 2 3 60 6" xfId="51796"/>
    <cellStyle name="Percent 5 2 3 60 7" xfId="51797"/>
    <cellStyle name="Percent 5 2 3 61" xfId="51798"/>
    <cellStyle name="Percent 5 2 3 61 2" xfId="51799"/>
    <cellStyle name="Percent 5 2 3 61 2 2" xfId="51800"/>
    <cellStyle name="Percent 5 2 3 61 2 2 2" xfId="51801"/>
    <cellStyle name="Percent 5 2 3 61 2 3" xfId="51802"/>
    <cellStyle name="Percent 5 2 3 61 3" xfId="51803"/>
    <cellStyle name="Percent 5 2 3 61 3 2" xfId="51804"/>
    <cellStyle name="Percent 5 2 3 61 4" xfId="51805"/>
    <cellStyle name="Percent 5 2 3 61 5" xfId="51806"/>
    <cellStyle name="Percent 5 2 3 61 6" xfId="51807"/>
    <cellStyle name="Percent 5 2 3 61 7" xfId="51808"/>
    <cellStyle name="Percent 5 2 3 62" xfId="51809"/>
    <cellStyle name="Percent 5 2 3 62 2" xfId="51810"/>
    <cellStyle name="Percent 5 2 3 62 2 2" xfId="51811"/>
    <cellStyle name="Percent 5 2 3 62 2 2 2" xfId="51812"/>
    <cellStyle name="Percent 5 2 3 62 2 3" xfId="51813"/>
    <cellStyle name="Percent 5 2 3 62 3" xfId="51814"/>
    <cellStyle name="Percent 5 2 3 62 3 2" xfId="51815"/>
    <cellStyle name="Percent 5 2 3 62 4" xfId="51816"/>
    <cellStyle name="Percent 5 2 3 62 5" xfId="51817"/>
    <cellStyle name="Percent 5 2 3 62 6" xfId="51818"/>
    <cellStyle name="Percent 5 2 3 62 7" xfId="51819"/>
    <cellStyle name="Percent 5 2 3 63" xfId="51820"/>
    <cellStyle name="Percent 5 2 3 63 2" xfId="51821"/>
    <cellStyle name="Percent 5 2 3 63 2 2" xfId="51822"/>
    <cellStyle name="Percent 5 2 3 63 2 2 2" xfId="51823"/>
    <cellStyle name="Percent 5 2 3 63 2 3" xfId="51824"/>
    <cellStyle name="Percent 5 2 3 63 3" xfId="51825"/>
    <cellStyle name="Percent 5 2 3 63 3 2" xfId="51826"/>
    <cellStyle name="Percent 5 2 3 63 4" xfId="51827"/>
    <cellStyle name="Percent 5 2 3 63 5" xfId="51828"/>
    <cellStyle name="Percent 5 2 3 63 6" xfId="51829"/>
    <cellStyle name="Percent 5 2 3 63 7" xfId="51830"/>
    <cellStyle name="Percent 5 2 3 64" xfId="51831"/>
    <cellStyle name="Percent 5 2 3 64 2" xfId="51832"/>
    <cellStyle name="Percent 5 2 3 64 2 2" xfId="51833"/>
    <cellStyle name="Percent 5 2 3 64 2 2 2" xfId="51834"/>
    <cellStyle name="Percent 5 2 3 64 2 3" xfId="51835"/>
    <cellStyle name="Percent 5 2 3 64 3" xfId="51836"/>
    <cellStyle name="Percent 5 2 3 64 3 2" xfId="51837"/>
    <cellStyle name="Percent 5 2 3 64 4" xfId="51838"/>
    <cellStyle name="Percent 5 2 3 64 5" xfId="51839"/>
    <cellStyle name="Percent 5 2 3 64 6" xfId="51840"/>
    <cellStyle name="Percent 5 2 3 64 7" xfId="51841"/>
    <cellStyle name="Percent 5 2 3 65" xfId="51842"/>
    <cellStyle name="Percent 5 2 3 65 2" xfId="51843"/>
    <cellStyle name="Percent 5 2 3 65 2 2" xfId="51844"/>
    <cellStyle name="Percent 5 2 3 65 2 2 2" xfId="51845"/>
    <cellStyle name="Percent 5 2 3 65 2 3" xfId="51846"/>
    <cellStyle name="Percent 5 2 3 65 3" xfId="51847"/>
    <cellStyle name="Percent 5 2 3 65 3 2" xfId="51848"/>
    <cellStyle name="Percent 5 2 3 65 4" xfId="51849"/>
    <cellStyle name="Percent 5 2 3 65 5" xfId="51850"/>
    <cellStyle name="Percent 5 2 3 65 6" xfId="51851"/>
    <cellStyle name="Percent 5 2 3 65 7" xfId="51852"/>
    <cellStyle name="Percent 5 2 3 66" xfId="51853"/>
    <cellStyle name="Percent 5 2 3 66 2" xfId="51854"/>
    <cellStyle name="Percent 5 2 3 66 2 2" xfId="51855"/>
    <cellStyle name="Percent 5 2 3 66 2 2 2" xfId="51856"/>
    <cellStyle name="Percent 5 2 3 66 2 3" xfId="51857"/>
    <cellStyle name="Percent 5 2 3 66 3" xfId="51858"/>
    <cellStyle name="Percent 5 2 3 66 3 2" xfId="51859"/>
    <cellStyle name="Percent 5 2 3 66 4" xfId="51860"/>
    <cellStyle name="Percent 5 2 3 66 5" xfId="51861"/>
    <cellStyle name="Percent 5 2 3 66 6" xfId="51862"/>
    <cellStyle name="Percent 5 2 3 66 7" xfId="51863"/>
    <cellStyle name="Percent 5 2 3 67" xfId="51864"/>
    <cellStyle name="Percent 5 2 3 67 2" xfId="51865"/>
    <cellStyle name="Percent 5 2 3 67 2 2" xfId="51866"/>
    <cellStyle name="Percent 5 2 3 67 2 2 2" xfId="51867"/>
    <cellStyle name="Percent 5 2 3 67 2 3" xfId="51868"/>
    <cellStyle name="Percent 5 2 3 67 3" xfId="51869"/>
    <cellStyle name="Percent 5 2 3 67 3 2" xfId="51870"/>
    <cellStyle name="Percent 5 2 3 67 4" xfId="51871"/>
    <cellStyle name="Percent 5 2 3 67 5" xfId="51872"/>
    <cellStyle name="Percent 5 2 3 67 6" xfId="51873"/>
    <cellStyle name="Percent 5 2 3 67 7" xfId="51874"/>
    <cellStyle name="Percent 5 2 3 68" xfId="51875"/>
    <cellStyle name="Percent 5 2 3 68 2" xfId="51876"/>
    <cellStyle name="Percent 5 2 3 68 2 2" xfId="51877"/>
    <cellStyle name="Percent 5 2 3 68 2 2 2" xfId="51878"/>
    <cellStyle name="Percent 5 2 3 68 2 3" xfId="51879"/>
    <cellStyle name="Percent 5 2 3 68 3" xfId="51880"/>
    <cellStyle name="Percent 5 2 3 68 3 2" xfId="51881"/>
    <cellStyle name="Percent 5 2 3 68 4" xfId="51882"/>
    <cellStyle name="Percent 5 2 3 68 5" xfId="51883"/>
    <cellStyle name="Percent 5 2 3 68 6" xfId="51884"/>
    <cellStyle name="Percent 5 2 3 68 7" xfId="51885"/>
    <cellStyle name="Percent 5 2 3 69" xfId="51886"/>
    <cellStyle name="Percent 5 2 3 69 2" xfId="51887"/>
    <cellStyle name="Percent 5 2 3 69 2 2" xfId="51888"/>
    <cellStyle name="Percent 5 2 3 69 2 2 2" xfId="51889"/>
    <cellStyle name="Percent 5 2 3 69 2 3" xfId="51890"/>
    <cellStyle name="Percent 5 2 3 69 3" xfId="51891"/>
    <cellStyle name="Percent 5 2 3 69 3 2" xfId="51892"/>
    <cellStyle name="Percent 5 2 3 69 4" xfId="51893"/>
    <cellStyle name="Percent 5 2 3 69 5" xfId="51894"/>
    <cellStyle name="Percent 5 2 3 69 6" xfId="51895"/>
    <cellStyle name="Percent 5 2 3 69 7" xfId="51896"/>
    <cellStyle name="Percent 5 2 3 7" xfId="51897"/>
    <cellStyle name="Percent 5 2 3 7 10" xfId="51898"/>
    <cellStyle name="Percent 5 2 3 7 11" xfId="51899"/>
    <cellStyle name="Percent 5 2 3 7 12" xfId="51900"/>
    <cellStyle name="Percent 5 2 3 7 2" xfId="51901"/>
    <cellStyle name="Percent 5 2 3 7 2 2" xfId="51902"/>
    <cellStyle name="Percent 5 2 3 7 2 3" xfId="51903"/>
    <cellStyle name="Percent 5 2 3 7 2 3 2" xfId="51904"/>
    <cellStyle name="Percent 5 2 3 7 2 3 2 2" xfId="51905"/>
    <cellStyle name="Percent 5 2 3 7 2 3 3" xfId="51906"/>
    <cellStyle name="Percent 5 2 3 7 2 4" xfId="51907"/>
    <cellStyle name="Percent 5 2 3 7 2 4 2" xfId="51908"/>
    <cellStyle name="Percent 5 2 3 7 2 5" xfId="51909"/>
    <cellStyle name="Percent 5 2 3 7 2 6" xfId="51910"/>
    <cellStyle name="Percent 5 2 3 7 2 7" xfId="51911"/>
    <cellStyle name="Percent 5 2 3 7 2 8" xfId="51912"/>
    <cellStyle name="Percent 5 2 3 7 3" xfId="51913"/>
    <cellStyle name="Percent 5 2 3 7 4" xfId="51914"/>
    <cellStyle name="Percent 5 2 3 7 5" xfId="51915"/>
    <cellStyle name="Percent 5 2 3 7 6" xfId="51916"/>
    <cellStyle name="Percent 5 2 3 7 7" xfId="51917"/>
    <cellStyle name="Percent 5 2 3 7 8" xfId="51918"/>
    <cellStyle name="Percent 5 2 3 7 9" xfId="51919"/>
    <cellStyle name="Percent 5 2 3 70" xfId="51920"/>
    <cellStyle name="Percent 5 2 3 70 2" xfId="51921"/>
    <cellStyle name="Percent 5 2 3 70 2 2" xfId="51922"/>
    <cellStyle name="Percent 5 2 3 70 2 2 2" xfId="51923"/>
    <cellStyle name="Percent 5 2 3 70 2 3" xfId="51924"/>
    <cellStyle name="Percent 5 2 3 70 3" xfId="51925"/>
    <cellStyle name="Percent 5 2 3 70 3 2" xfId="51926"/>
    <cellStyle name="Percent 5 2 3 70 4" xfId="51927"/>
    <cellStyle name="Percent 5 2 3 70 5" xfId="51928"/>
    <cellStyle name="Percent 5 2 3 70 6" xfId="51929"/>
    <cellStyle name="Percent 5 2 3 70 7" xfId="51930"/>
    <cellStyle name="Percent 5 2 3 71" xfId="51931"/>
    <cellStyle name="Percent 5 2 3 71 2" xfId="51932"/>
    <cellStyle name="Percent 5 2 3 71 2 2" xfId="51933"/>
    <cellStyle name="Percent 5 2 3 71 2 2 2" xfId="51934"/>
    <cellStyle name="Percent 5 2 3 71 2 3" xfId="51935"/>
    <cellStyle name="Percent 5 2 3 71 3" xfId="51936"/>
    <cellStyle name="Percent 5 2 3 71 3 2" xfId="51937"/>
    <cellStyle name="Percent 5 2 3 71 4" xfId="51938"/>
    <cellStyle name="Percent 5 2 3 71 5" xfId="51939"/>
    <cellStyle name="Percent 5 2 3 71 6" xfId="51940"/>
    <cellStyle name="Percent 5 2 3 71 7" xfId="51941"/>
    <cellStyle name="Percent 5 2 3 72" xfId="51942"/>
    <cellStyle name="Percent 5 2 3 72 2" xfId="51943"/>
    <cellStyle name="Percent 5 2 3 72 2 2" xfId="51944"/>
    <cellStyle name="Percent 5 2 3 72 2 2 2" xfId="51945"/>
    <cellStyle name="Percent 5 2 3 72 2 3" xfId="51946"/>
    <cellStyle name="Percent 5 2 3 72 3" xfId="51947"/>
    <cellStyle name="Percent 5 2 3 72 3 2" xfId="51948"/>
    <cellStyle name="Percent 5 2 3 72 4" xfId="51949"/>
    <cellStyle name="Percent 5 2 3 72 5" xfId="51950"/>
    <cellStyle name="Percent 5 2 3 72 6" xfId="51951"/>
    <cellStyle name="Percent 5 2 3 72 7" xfId="51952"/>
    <cellStyle name="Percent 5 2 3 73" xfId="51953"/>
    <cellStyle name="Percent 5 2 3 73 2" xfId="51954"/>
    <cellStyle name="Percent 5 2 3 73 2 2" xfId="51955"/>
    <cellStyle name="Percent 5 2 3 73 2 2 2" xfId="51956"/>
    <cellStyle name="Percent 5 2 3 73 2 3" xfId="51957"/>
    <cellStyle name="Percent 5 2 3 73 3" xfId="51958"/>
    <cellStyle name="Percent 5 2 3 73 3 2" xfId="51959"/>
    <cellStyle name="Percent 5 2 3 73 4" xfId="51960"/>
    <cellStyle name="Percent 5 2 3 73 5" xfId="51961"/>
    <cellStyle name="Percent 5 2 3 73 6" xfId="51962"/>
    <cellStyle name="Percent 5 2 3 73 7" xfId="51963"/>
    <cellStyle name="Percent 5 2 3 74" xfId="51964"/>
    <cellStyle name="Percent 5 2 3 74 2" xfId="51965"/>
    <cellStyle name="Percent 5 2 3 74 2 2" xfId="51966"/>
    <cellStyle name="Percent 5 2 3 74 2 2 2" xfId="51967"/>
    <cellStyle name="Percent 5 2 3 74 2 3" xfId="51968"/>
    <cellStyle name="Percent 5 2 3 74 3" xfId="51969"/>
    <cellStyle name="Percent 5 2 3 74 3 2" xfId="51970"/>
    <cellStyle name="Percent 5 2 3 74 4" xfId="51971"/>
    <cellStyle name="Percent 5 2 3 74 5" xfId="51972"/>
    <cellStyle name="Percent 5 2 3 74 6" xfId="51973"/>
    <cellStyle name="Percent 5 2 3 74 7" xfId="51974"/>
    <cellStyle name="Percent 5 2 3 75" xfId="51975"/>
    <cellStyle name="Percent 5 2 3 75 2" xfId="51976"/>
    <cellStyle name="Percent 5 2 3 75 2 2" xfId="51977"/>
    <cellStyle name="Percent 5 2 3 75 2 2 2" xfId="51978"/>
    <cellStyle name="Percent 5 2 3 75 2 3" xfId="51979"/>
    <cellStyle name="Percent 5 2 3 75 3" xfId="51980"/>
    <cellStyle name="Percent 5 2 3 75 3 2" xfId="51981"/>
    <cellStyle name="Percent 5 2 3 75 4" xfId="51982"/>
    <cellStyle name="Percent 5 2 3 75 5" xfId="51983"/>
    <cellStyle name="Percent 5 2 3 75 6" xfId="51984"/>
    <cellStyle name="Percent 5 2 3 75 7" xfId="51985"/>
    <cellStyle name="Percent 5 2 3 76" xfId="51986"/>
    <cellStyle name="Percent 5 2 3 76 2" xfId="51987"/>
    <cellStyle name="Percent 5 2 3 76 2 2" xfId="51988"/>
    <cellStyle name="Percent 5 2 3 76 2 2 2" xfId="51989"/>
    <cellStyle name="Percent 5 2 3 76 2 3" xfId="51990"/>
    <cellStyle name="Percent 5 2 3 76 3" xfId="51991"/>
    <cellStyle name="Percent 5 2 3 76 3 2" xfId="51992"/>
    <cellStyle name="Percent 5 2 3 76 4" xfId="51993"/>
    <cellStyle name="Percent 5 2 3 76 5" xfId="51994"/>
    <cellStyle name="Percent 5 2 3 76 6" xfId="51995"/>
    <cellStyle name="Percent 5 2 3 76 7" xfId="51996"/>
    <cellStyle name="Percent 5 2 3 77" xfId="51997"/>
    <cellStyle name="Percent 5 2 3 77 2" xfId="51998"/>
    <cellStyle name="Percent 5 2 3 77 2 2" xfId="51999"/>
    <cellStyle name="Percent 5 2 3 77 2 2 2" xfId="52000"/>
    <cellStyle name="Percent 5 2 3 77 2 3" xfId="52001"/>
    <cellStyle name="Percent 5 2 3 77 3" xfId="52002"/>
    <cellStyle name="Percent 5 2 3 77 3 2" xfId="52003"/>
    <cellStyle name="Percent 5 2 3 77 4" xfId="52004"/>
    <cellStyle name="Percent 5 2 3 77 5" xfId="52005"/>
    <cellStyle name="Percent 5 2 3 77 6" xfId="52006"/>
    <cellStyle name="Percent 5 2 3 77 7" xfId="52007"/>
    <cellStyle name="Percent 5 2 3 78" xfId="52008"/>
    <cellStyle name="Percent 5 2 3 78 2" xfId="52009"/>
    <cellStyle name="Percent 5 2 3 78 2 2" xfId="52010"/>
    <cellStyle name="Percent 5 2 3 78 2 2 2" xfId="52011"/>
    <cellStyle name="Percent 5 2 3 78 2 3" xfId="52012"/>
    <cellStyle name="Percent 5 2 3 78 3" xfId="52013"/>
    <cellStyle name="Percent 5 2 3 78 3 2" xfId="52014"/>
    <cellStyle name="Percent 5 2 3 78 4" xfId="52015"/>
    <cellStyle name="Percent 5 2 3 78 5" xfId="52016"/>
    <cellStyle name="Percent 5 2 3 78 6" xfId="52017"/>
    <cellStyle name="Percent 5 2 3 78 7" xfId="52018"/>
    <cellStyle name="Percent 5 2 3 79" xfId="52019"/>
    <cellStyle name="Percent 5 2 3 79 2" xfId="52020"/>
    <cellStyle name="Percent 5 2 3 79 2 2" xfId="52021"/>
    <cellStyle name="Percent 5 2 3 79 2 2 2" xfId="52022"/>
    <cellStyle name="Percent 5 2 3 79 2 3" xfId="52023"/>
    <cellStyle name="Percent 5 2 3 79 3" xfId="52024"/>
    <cellStyle name="Percent 5 2 3 79 3 2" xfId="52025"/>
    <cellStyle name="Percent 5 2 3 79 4" xfId="52026"/>
    <cellStyle name="Percent 5 2 3 79 5" xfId="52027"/>
    <cellStyle name="Percent 5 2 3 79 6" xfId="52028"/>
    <cellStyle name="Percent 5 2 3 79 7" xfId="52029"/>
    <cellStyle name="Percent 5 2 3 8" xfId="52030"/>
    <cellStyle name="Percent 5 2 3 8 10" xfId="52031"/>
    <cellStyle name="Percent 5 2 3 8 10 2" xfId="52032"/>
    <cellStyle name="Percent 5 2 3 8 10 2 2" xfId="52033"/>
    <cellStyle name="Percent 5 2 3 8 10 2 2 2" xfId="52034"/>
    <cellStyle name="Percent 5 2 3 8 10 2 3" xfId="52035"/>
    <cellStyle name="Percent 5 2 3 8 10 3" xfId="52036"/>
    <cellStyle name="Percent 5 2 3 8 10 3 2" xfId="52037"/>
    <cellStyle name="Percent 5 2 3 8 10 4" xfId="52038"/>
    <cellStyle name="Percent 5 2 3 8 10 5" xfId="52039"/>
    <cellStyle name="Percent 5 2 3 8 10 6" xfId="52040"/>
    <cellStyle name="Percent 5 2 3 8 10 7" xfId="52041"/>
    <cellStyle name="Percent 5 2 3 8 11" xfId="52042"/>
    <cellStyle name="Percent 5 2 3 8 11 2" xfId="52043"/>
    <cellStyle name="Percent 5 2 3 8 11 2 2" xfId="52044"/>
    <cellStyle name="Percent 5 2 3 8 11 2 2 2" xfId="52045"/>
    <cellStyle name="Percent 5 2 3 8 11 2 3" xfId="52046"/>
    <cellStyle name="Percent 5 2 3 8 11 3" xfId="52047"/>
    <cellStyle name="Percent 5 2 3 8 11 3 2" xfId="52048"/>
    <cellStyle name="Percent 5 2 3 8 11 4" xfId="52049"/>
    <cellStyle name="Percent 5 2 3 8 11 5" xfId="52050"/>
    <cellStyle name="Percent 5 2 3 8 11 6" xfId="52051"/>
    <cellStyle name="Percent 5 2 3 8 11 7" xfId="52052"/>
    <cellStyle name="Percent 5 2 3 8 12" xfId="52053"/>
    <cellStyle name="Percent 5 2 3 8 12 2" xfId="52054"/>
    <cellStyle name="Percent 5 2 3 8 12 2 2" xfId="52055"/>
    <cellStyle name="Percent 5 2 3 8 12 2 2 2" xfId="52056"/>
    <cellStyle name="Percent 5 2 3 8 12 2 3" xfId="52057"/>
    <cellStyle name="Percent 5 2 3 8 12 3" xfId="52058"/>
    <cellStyle name="Percent 5 2 3 8 12 3 2" xfId="52059"/>
    <cellStyle name="Percent 5 2 3 8 12 4" xfId="52060"/>
    <cellStyle name="Percent 5 2 3 8 12 5" xfId="52061"/>
    <cellStyle name="Percent 5 2 3 8 12 6" xfId="52062"/>
    <cellStyle name="Percent 5 2 3 8 12 7" xfId="52063"/>
    <cellStyle name="Percent 5 2 3 8 13" xfId="52064"/>
    <cellStyle name="Percent 5 2 3 8 13 2" xfId="52065"/>
    <cellStyle name="Percent 5 2 3 8 13 2 2" xfId="52066"/>
    <cellStyle name="Percent 5 2 3 8 13 3" xfId="52067"/>
    <cellStyle name="Percent 5 2 3 8 14" xfId="52068"/>
    <cellStyle name="Percent 5 2 3 8 14 2" xfId="52069"/>
    <cellStyle name="Percent 5 2 3 8 15" xfId="52070"/>
    <cellStyle name="Percent 5 2 3 8 16" xfId="52071"/>
    <cellStyle name="Percent 5 2 3 8 17" xfId="52072"/>
    <cellStyle name="Percent 5 2 3 8 18" xfId="52073"/>
    <cellStyle name="Percent 5 2 3 8 2" xfId="52074"/>
    <cellStyle name="Percent 5 2 3 8 2 2" xfId="52075"/>
    <cellStyle name="Percent 5 2 3 8 2 2 2" xfId="52076"/>
    <cellStyle name="Percent 5 2 3 8 2 2 2 2" xfId="52077"/>
    <cellStyle name="Percent 5 2 3 8 2 2 3" xfId="52078"/>
    <cellStyle name="Percent 5 2 3 8 2 3" xfId="52079"/>
    <cellStyle name="Percent 5 2 3 8 2 3 2" xfId="52080"/>
    <cellStyle name="Percent 5 2 3 8 2 4" xfId="52081"/>
    <cellStyle name="Percent 5 2 3 8 2 5" xfId="52082"/>
    <cellStyle name="Percent 5 2 3 8 2 6" xfId="52083"/>
    <cellStyle name="Percent 5 2 3 8 2 7" xfId="52084"/>
    <cellStyle name="Percent 5 2 3 8 3" xfId="52085"/>
    <cellStyle name="Percent 5 2 3 8 3 2" xfId="52086"/>
    <cellStyle name="Percent 5 2 3 8 3 2 2" xfId="52087"/>
    <cellStyle name="Percent 5 2 3 8 3 2 2 2" xfId="52088"/>
    <cellStyle name="Percent 5 2 3 8 3 2 3" xfId="52089"/>
    <cellStyle name="Percent 5 2 3 8 3 3" xfId="52090"/>
    <cellStyle name="Percent 5 2 3 8 3 3 2" xfId="52091"/>
    <cellStyle name="Percent 5 2 3 8 3 4" xfId="52092"/>
    <cellStyle name="Percent 5 2 3 8 3 5" xfId="52093"/>
    <cellStyle name="Percent 5 2 3 8 3 6" xfId="52094"/>
    <cellStyle name="Percent 5 2 3 8 3 7" xfId="52095"/>
    <cellStyle name="Percent 5 2 3 8 4" xfId="52096"/>
    <cellStyle name="Percent 5 2 3 8 4 2" xfId="52097"/>
    <cellStyle name="Percent 5 2 3 8 4 2 2" xfId="52098"/>
    <cellStyle name="Percent 5 2 3 8 4 2 2 2" xfId="52099"/>
    <cellStyle name="Percent 5 2 3 8 4 2 3" xfId="52100"/>
    <cellStyle name="Percent 5 2 3 8 4 3" xfId="52101"/>
    <cellStyle name="Percent 5 2 3 8 4 3 2" xfId="52102"/>
    <cellStyle name="Percent 5 2 3 8 4 4" xfId="52103"/>
    <cellStyle name="Percent 5 2 3 8 4 5" xfId="52104"/>
    <cellStyle name="Percent 5 2 3 8 4 6" xfId="52105"/>
    <cellStyle name="Percent 5 2 3 8 4 7" xfId="52106"/>
    <cellStyle name="Percent 5 2 3 8 5" xfId="52107"/>
    <cellStyle name="Percent 5 2 3 8 5 2" xfId="52108"/>
    <cellStyle name="Percent 5 2 3 8 5 2 2" xfId="52109"/>
    <cellStyle name="Percent 5 2 3 8 5 2 2 2" xfId="52110"/>
    <cellStyle name="Percent 5 2 3 8 5 2 3" xfId="52111"/>
    <cellStyle name="Percent 5 2 3 8 5 3" xfId="52112"/>
    <cellStyle name="Percent 5 2 3 8 5 3 2" xfId="52113"/>
    <cellStyle name="Percent 5 2 3 8 5 4" xfId="52114"/>
    <cellStyle name="Percent 5 2 3 8 5 5" xfId="52115"/>
    <cellStyle name="Percent 5 2 3 8 5 6" xfId="52116"/>
    <cellStyle name="Percent 5 2 3 8 5 7" xfId="52117"/>
    <cellStyle name="Percent 5 2 3 8 6" xfId="52118"/>
    <cellStyle name="Percent 5 2 3 8 6 2" xfId="52119"/>
    <cellStyle name="Percent 5 2 3 8 6 2 2" xfId="52120"/>
    <cellStyle name="Percent 5 2 3 8 6 2 2 2" xfId="52121"/>
    <cellStyle name="Percent 5 2 3 8 6 2 3" xfId="52122"/>
    <cellStyle name="Percent 5 2 3 8 6 3" xfId="52123"/>
    <cellStyle name="Percent 5 2 3 8 6 3 2" xfId="52124"/>
    <cellStyle name="Percent 5 2 3 8 6 4" xfId="52125"/>
    <cellStyle name="Percent 5 2 3 8 6 5" xfId="52126"/>
    <cellStyle name="Percent 5 2 3 8 6 6" xfId="52127"/>
    <cellStyle name="Percent 5 2 3 8 6 7" xfId="52128"/>
    <cellStyle name="Percent 5 2 3 8 7" xfId="52129"/>
    <cellStyle name="Percent 5 2 3 8 7 2" xfId="52130"/>
    <cellStyle name="Percent 5 2 3 8 7 2 2" xfId="52131"/>
    <cellStyle name="Percent 5 2 3 8 7 2 2 2" xfId="52132"/>
    <cellStyle name="Percent 5 2 3 8 7 2 3" xfId="52133"/>
    <cellStyle name="Percent 5 2 3 8 7 3" xfId="52134"/>
    <cellStyle name="Percent 5 2 3 8 7 3 2" xfId="52135"/>
    <cellStyle name="Percent 5 2 3 8 7 4" xfId="52136"/>
    <cellStyle name="Percent 5 2 3 8 7 5" xfId="52137"/>
    <cellStyle name="Percent 5 2 3 8 7 6" xfId="52138"/>
    <cellStyle name="Percent 5 2 3 8 7 7" xfId="52139"/>
    <cellStyle name="Percent 5 2 3 8 8" xfId="52140"/>
    <cellStyle name="Percent 5 2 3 8 8 2" xfId="52141"/>
    <cellStyle name="Percent 5 2 3 8 8 2 2" xfId="52142"/>
    <cellStyle name="Percent 5 2 3 8 8 2 2 2" xfId="52143"/>
    <cellStyle name="Percent 5 2 3 8 8 2 3" xfId="52144"/>
    <cellStyle name="Percent 5 2 3 8 8 3" xfId="52145"/>
    <cellStyle name="Percent 5 2 3 8 8 3 2" xfId="52146"/>
    <cellStyle name="Percent 5 2 3 8 8 4" xfId="52147"/>
    <cellStyle name="Percent 5 2 3 8 8 5" xfId="52148"/>
    <cellStyle name="Percent 5 2 3 8 8 6" xfId="52149"/>
    <cellStyle name="Percent 5 2 3 8 8 7" xfId="52150"/>
    <cellStyle name="Percent 5 2 3 8 9" xfId="52151"/>
    <cellStyle name="Percent 5 2 3 8 9 2" xfId="52152"/>
    <cellStyle name="Percent 5 2 3 8 9 2 2" xfId="52153"/>
    <cellStyle name="Percent 5 2 3 8 9 2 2 2" xfId="52154"/>
    <cellStyle name="Percent 5 2 3 8 9 2 3" xfId="52155"/>
    <cellStyle name="Percent 5 2 3 8 9 3" xfId="52156"/>
    <cellStyle name="Percent 5 2 3 8 9 3 2" xfId="52157"/>
    <cellStyle name="Percent 5 2 3 8 9 4" xfId="52158"/>
    <cellStyle name="Percent 5 2 3 8 9 5" xfId="52159"/>
    <cellStyle name="Percent 5 2 3 8 9 6" xfId="52160"/>
    <cellStyle name="Percent 5 2 3 8 9 7" xfId="52161"/>
    <cellStyle name="Percent 5 2 3 80" xfId="52162"/>
    <cellStyle name="Percent 5 2 3 80 2" xfId="52163"/>
    <cellStyle name="Percent 5 2 3 80 2 2" xfId="52164"/>
    <cellStyle name="Percent 5 2 3 80 2 2 2" xfId="52165"/>
    <cellStyle name="Percent 5 2 3 80 2 3" xfId="52166"/>
    <cellStyle name="Percent 5 2 3 80 3" xfId="52167"/>
    <cellStyle name="Percent 5 2 3 80 3 2" xfId="52168"/>
    <cellStyle name="Percent 5 2 3 80 4" xfId="52169"/>
    <cellStyle name="Percent 5 2 3 80 5" xfId="52170"/>
    <cellStyle name="Percent 5 2 3 80 6" xfId="52171"/>
    <cellStyle name="Percent 5 2 3 80 7" xfId="52172"/>
    <cellStyle name="Percent 5 2 3 81" xfId="52173"/>
    <cellStyle name="Percent 5 2 3 81 2" xfId="52174"/>
    <cellStyle name="Percent 5 2 3 81 2 2" xfId="52175"/>
    <cellStyle name="Percent 5 2 3 81 2 2 2" xfId="52176"/>
    <cellStyle name="Percent 5 2 3 81 2 3" xfId="52177"/>
    <cellStyle name="Percent 5 2 3 81 3" xfId="52178"/>
    <cellStyle name="Percent 5 2 3 81 3 2" xfId="52179"/>
    <cellStyle name="Percent 5 2 3 81 4" xfId="52180"/>
    <cellStyle name="Percent 5 2 3 81 5" xfId="52181"/>
    <cellStyle name="Percent 5 2 3 81 6" xfId="52182"/>
    <cellStyle name="Percent 5 2 3 81 7" xfId="52183"/>
    <cellStyle name="Percent 5 2 3 82" xfId="52184"/>
    <cellStyle name="Percent 5 2 3 82 2" xfId="52185"/>
    <cellStyle name="Percent 5 2 3 82 2 2" xfId="52186"/>
    <cellStyle name="Percent 5 2 3 82 2 2 2" xfId="52187"/>
    <cellStyle name="Percent 5 2 3 82 2 3" xfId="52188"/>
    <cellStyle name="Percent 5 2 3 82 3" xfId="52189"/>
    <cellStyle name="Percent 5 2 3 82 3 2" xfId="52190"/>
    <cellStyle name="Percent 5 2 3 82 4" xfId="52191"/>
    <cellStyle name="Percent 5 2 3 82 5" xfId="52192"/>
    <cellStyle name="Percent 5 2 3 82 6" xfId="52193"/>
    <cellStyle name="Percent 5 2 3 82 7" xfId="52194"/>
    <cellStyle name="Percent 5 2 3 83" xfId="52195"/>
    <cellStyle name="Percent 5 2 3 83 2" xfId="52196"/>
    <cellStyle name="Percent 5 2 3 83 2 2" xfId="52197"/>
    <cellStyle name="Percent 5 2 3 83 2 2 2" xfId="52198"/>
    <cellStyle name="Percent 5 2 3 83 2 3" xfId="52199"/>
    <cellStyle name="Percent 5 2 3 83 3" xfId="52200"/>
    <cellStyle name="Percent 5 2 3 83 3 2" xfId="52201"/>
    <cellStyle name="Percent 5 2 3 83 4" xfId="52202"/>
    <cellStyle name="Percent 5 2 3 83 5" xfId="52203"/>
    <cellStyle name="Percent 5 2 3 83 6" xfId="52204"/>
    <cellStyle name="Percent 5 2 3 83 7" xfId="52205"/>
    <cellStyle name="Percent 5 2 3 84" xfId="52206"/>
    <cellStyle name="Percent 5 2 3 84 2" xfId="52207"/>
    <cellStyle name="Percent 5 2 3 84 2 2" xfId="52208"/>
    <cellStyle name="Percent 5 2 3 84 2 2 2" xfId="52209"/>
    <cellStyle name="Percent 5 2 3 84 2 3" xfId="52210"/>
    <cellStyle name="Percent 5 2 3 84 3" xfId="52211"/>
    <cellStyle name="Percent 5 2 3 84 3 2" xfId="52212"/>
    <cellStyle name="Percent 5 2 3 84 4" xfId="52213"/>
    <cellStyle name="Percent 5 2 3 84 5" xfId="52214"/>
    <cellStyle name="Percent 5 2 3 84 6" xfId="52215"/>
    <cellStyle name="Percent 5 2 3 84 7" xfId="52216"/>
    <cellStyle name="Percent 5 2 3 85" xfId="52217"/>
    <cellStyle name="Percent 5 2 3 85 2" xfId="52218"/>
    <cellStyle name="Percent 5 2 3 85 2 2" xfId="52219"/>
    <cellStyle name="Percent 5 2 3 85 2 2 2" xfId="52220"/>
    <cellStyle name="Percent 5 2 3 85 2 3" xfId="52221"/>
    <cellStyle name="Percent 5 2 3 85 3" xfId="52222"/>
    <cellStyle name="Percent 5 2 3 85 3 2" xfId="52223"/>
    <cellStyle name="Percent 5 2 3 85 4" xfId="52224"/>
    <cellStyle name="Percent 5 2 3 85 5" xfId="52225"/>
    <cellStyle name="Percent 5 2 3 85 6" xfId="52226"/>
    <cellStyle name="Percent 5 2 3 85 7" xfId="52227"/>
    <cellStyle name="Percent 5 2 3 86" xfId="52228"/>
    <cellStyle name="Percent 5 2 3 87" xfId="52229"/>
    <cellStyle name="Percent 5 2 3 87 2" xfId="52230"/>
    <cellStyle name="Percent 5 2 3 87 2 2" xfId="52231"/>
    <cellStyle name="Percent 5 2 3 87 2 2 2" xfId="52232"/>
    <cellStyle name="Percent 5 2 3 87 2 3" xfId="52233"/>
    <cellStyle name="Percent 5 2 3 87 3" xfId="52234"/>
    <cellStyle name="Percent 5 2 3 87 3 2" xfId="52235"/>
    <cellStyle name="Percent 5 2 3 87 4" xfId="52236"/>
    <cellStyle name="Percent 5 2 3 87 5" xfId="52237"/>
    <cellStyle name="Percent 5 2 3 87 6" xfId="52238"/>
    <cellStyle name="Percent 5 2 3 87 7" xfId="52239"/>
    <cellStyle name="Percent 5 2 3 88" xfId="52240"/>
    <cellStyle name="Percent 5 2 3 88 2" xfId="52241"/>
    <cellStyle name="Percent 5 2 3 88 2 2" xfId="52242"/>
    <cellStyle name="Percent 5 2 3 88 2 2 2" xfId="52243"/>
    <cellStyle name="Percent 5 2 3 88 2 3" xfId="52244"/>
    <cellStyle name="Percent 5 2 3 88 3" xfId="52245"/>
    <cellStyle name="Percent 5 2 3 88 3 2" xfId="52246"/>
    <cellStyle name="Percent 5 2 3 88 4" xfId="52247"/>
    <cellStyle name="Percent 5 2 3 88 5" xfId="52248"/>
    <cellStyle name="Percent 5 2 3 88 6" xfId="52249"/>
    <cellStyle name="Percent 5 2 3 88 7" xfId="52250"/>
    <cellStyle name="Percent 5 2 3 89" xfId="52251"/>
    <cellStyle name="Percent 5 2 3 89 2" xfId="52252"/>
    <cellStyle name="Percent 5 2 3 89 2 2" xfId="52253"/>
    <cellStyle name="Percent 5 2 3 89 2 2 2" xfId="52254"/>
    <cellStyle name="Percent 5 2 3 89 2 3" xfId="52255"/>
    <cellStyle name="Percent 5 2 3 89 3" xfId="52256"/>
    <cellStyle name="Percent 5 2 3 89 3 2" xfId="52257"/>
    <cellStyle name="Percent 5 2 3 89 4" xfId="52258"/>
    <cellStyle name="Percent 5 2 3 89 5" xfId="52259"/>
    <cellStyle name="Percent 5 2 3 89 6" xfId="52260"/>
    <cellStyle name="Percent 5 2 3 89 7" xfId="52261"/>
    <cellStyle name="Percent 5 2 3 9" xfId="52262"/>
    <cellStyle name="Percent 5 2 3 9 10" xfId="52263"/>
    <cellStyle name="Percent 5 2 3 9 11" xfId="52264"/>
    <cellStyle name="Percent 5 2 3 9 12" xfId="52265"/>
    <cellStyle name="Percent 5 2 3 9 2" xfId="52266"/>
    <cellStyle name="Percent 5 2 3 9 2 2" xfId="52267"/>
    <cellStyle name="Percent 5 2 3 9 2 3" xfId="52268"/>
    <cellStyle name="Percent 5 2 3 9 2 3 2" xfId="52269"/>
    <cellStyle name="Percent 5 2 3 9 2 3 2 2" xfId="52270"/>
    <cellStyle name="Percent 5 2 3 9 2 3 3" xfId="52271"/>
    <cellStyle name="Percent 5 2 3 9 2 4" xfId="52272"/>
    <cellStyle name="Percent 5 2 3 9 2 4 2" xfId="52273"/>
    <cellStyle name="Percent 5 2 3 9 2 5" xfId="52274"/>
    <cellStyle name="Percent 5 2 3 9 2 6" xfId="52275"/>
    <cellStyle name="Percent 5 2 3 9 2 7" xfId="52276"/>
    <cellStyle name="Percent 5 2 3 9 2 8" xfId="52277"/>
    <cellStyle name="Percent 5 2 3 9 3" xfId="52278"/>
    <cellStyle name="Percent 5 2 3 9 4" xfId="52279"/>
    <cellStyle name="Percent 5 2 3 9 5" xfId="52280"/>
    <cellStyle name="Percent 5 2 3 9 6" xfId="52281"/>
    <cellStyle name="Percent 5 2 3 9 7" xfId="52282"/>
    <cellStyle name="Percent 5 2 3 9 8" xfId="52283"/>
    <cellStyle name="Percent 5 2 3 9 9" xfId="52284"/>
    <cellStyle name="Percent 5 2 3 90" xfId="52285"/>
    <cellStyle name="Percent 5 2 3 90 2" xfId="52286"/>
    <cellStyle name="Percent 5 2 3 90 2 2" xfId="52287"/>
    <cellStyle name="Percent 5 2 3 90 2 2 2" xfId="52288"/>
    <cellStyle name="Percent 5 2 3 90 2 3" xfId="52289"/>
    <cellStyle name="Percent 5 2 3 90 3" xfId="52290"/>
    <cellStyle name="Percent 5 2 3 90 3 2" xfId="52291"/>
    <cellStyle name="Percent 5 2 3 90 4" xfId="52292"/>
    <cellStyle name="Percent 5 2 3 90 5" xfId="52293"/>
    <cellStyle name="Percent 5 2 3 90 6" xfId="52294"/>
    <cellStyle name="Percent 5 2 3 90 7" xfId="52295"/>
    <cellStyle name="Percent 5 2 3 91" xfId="52296"/>
    <cellStyle name="Percent 5 2 3 91 2" xfId="52297"/>
    <cellStyle name="Percent 5 2 3 91 2 2" xfId="52298"/>
    <cellStyle name="Percent 5 2 3 91 2 2 2" xfId="52299"/>
    <cellStyle name="Percent 5 2 3 91 2 3" xfId="52300"/>
    <cellStyle name="Percent 5 2 3 91 3" xfId="52301"/>
    <cellStyle name="Percent 5 2 3 91 3 2" xfId="52302"/>
    <cellStyle name="Percent 5 2 3 91 4" xfId="52303"/>
    <cellStyle name="Percent 5 2 3 91 5" xfId="52304"/>
    <cellStyle name="Percent 5 2 3 91 6" xfId="52305"/>
    <cellStyle name="Percent 5 2 3 91 7" xfId="52306"/>
    <cellStyle name="Percent 5 2 3 92" xfId="52307"/>
    <cellStyle name="Percent 5 2 3 92 2" xfId="52308"/>
    <cellStyle name="Percent 5 2 3 92 2 2" xfId="52309"/>
    <cellStyle name="Percent 5 2 3 92 2 2 2" xfId="52310"/>
    <cellStyle name="Percent 5 2 3 92 2 3" xfId="52311"/>
    <cellStyle name="Percent 5 2 3 92 3" xfId="52312"/>
    <cellStyle name="Percent 5 2 3 92 3 2" xfId="52313"/>
    <cellStyle name="Percent 5 2 3 92 4" xfId="52314"/>
    <cellStyle name="Percent 5 2 3 92 5" xfId="52315"/>
    <cellStyle name="Percent 5 2 3 92 6" xfId="52316"/>
    <cellStyle name="Percent 5 2 3 92 7" xfId="52317"/>
    <cellStyle name="Percent 5 2 3 93" xfId="52318"/>
    <cellStyle name="Percent 5 2 3 93 2" xfId="52319"/>
    <cellStyle name="Percent 5 2 3 93 2 2" xfId="52320"/>
    <cellStyle name="Percent 5 2 3 93 2 2 2" xfId="52321"/>
    <cellStyle name="Percent 5 2 3 93 2 3" xfId="52322"/>
    <cellStyle name="Percent 5 2 3 93 3" xfId="52323"/>
    <cellStyle name="Percent 5 2 3 93 3 2" xfId="52324"/>
    <cellStyle name="Percent 5 2 3 93 4" xfId="52325"/>
    <cellStyle name="Percent 5 2 3 93 5" xfId="52326"/>
    <cellStyle name="Percent 5 2 3 93 6" xfId="52327"/>
    <cellStyle name="Percent 5 2 3 93 7" xfId="52328"/>
    <cellStyle name="Percent 5 2 3 94" xfId="52329"/>
    <cellStyle name="Percent 5 2 3 94 2" xfId="52330"/>
    <cellStyle name="Percent 5 2 3 94 2 2" xfId="52331"/>
    <cellStyle name="Percent 5 2 3 94 2 2 2" xfId="52332"/>
    <cellStyle name="Percent 5 2 3 94 2 3" xfId="52333"/>
    <cellStyle name="Percent 5 2 3 94 3" xfId="52334"/>
    <cellStyle name="Percent 5 2 3 94 3 2" xfId="52335"/>
    <cellStyle name="Percent 5 2 3 94 4" xfId="52336"/>
    <cellStyle name="Percent 5 2 3 94 5" xfId="52337"/>
    <cellStyle name="Percent 5 2 3 94 6" xfId="52338"/>
    <cellStyle name="Percent 5 2 3 94 7" xfId="52339"/>
    <cellStyle name="Percent 5 2 3 95" xfId="52340"/>
    <cellStyle name="Percent 5 2 3 95 2" xfId="52341"/>
    <cellStyle name="Percent 5 2 3 95 2 2" xfId="52342"/>
    <cellStyle name="Percent 5 2 3 95 2 2 2" xfId="52343"/>
    <cellStyle name="Percent 5 2 3 95 2 3" xfId="52344"/>
    <cellStyle name="Percent 5 2 3 95 3" xfId="52345"/>
    <cellStyle name="Percent 5 2 3 95 3 2" xfId="52346"/>
    <cellStyle name="Percent 5 2 3 95 4" xfId="52347"/>
    <cellStyle name="Percent 5 2 3 95 5" xfId="52348"/>
    <cellStyle name="Percent 5 2 3 95 6" xfId="52349"/>
    <cellStyle name="Percent 5 2 3 95 7" xfId="52350"/>
    <cellStyle name="Percent 5 2 3 96" xfId="52351"/>
    <cellStyle name="Percent 5 2 3 96 2" xfId="52352"/>
    <cellStyle name="Percent 5 2 3 96 2 2" xfId="52353"/>
    <cellStyle name="Percent 5 2 3 96 2 2 2" xfId="52354"/>
    <cellStyle name="Percent 5 2 3 96 2 3" xfId="52355"/>
    <cellStyle name="Percent 5 2 3 96 3" xfId="52356"/>
    <cellStyle name="Percent 5 2 3 96 3 2" xfId="52357"/>
    <cellStyle name="Percent 5 2 3 96 4" xfId="52358"/>
    <cellStyle name="Percent 5 2 3 96 5" xfId="52359"/>
    <cellStyle name="Percent 5 2 3 96 6" xfId="52360"/>
    <cellStyle name="Percent 5 2 3 96 7" xfId="52361"/>
    <cellStyle name="Percent 5 2 3 97" xfId="52362"/>
    <cellStyle name="Percent 5 2 3 97 2" xfId="52363"/>
    <cellStyle name="Percent 5 2 3 97 2 2" xfId="52364"/>
    <cellStyle name="Percent 5 2 3 97 2 2 2" xfId="52365"/>
    <cellStyle name="Percent 5 2 3 97 2 3" xfId="52366"/>
    <cellStyle name="Percent 5 2 3 97 3" xfId="52367"/>
    <cellStyle name="Percent 5 2 3 97 3 2" xfId="52368"/>
    <cellStyle name="Percent 5 2 3 97 4" xfId="52369"/>
    <cellStyle name="Percent 5 2 3 97 5" xfId="52370"/>
    <cellStyle name="Percent 5 2 3 97 6" xfId="52371"/>
    <cellStyle name="Percent 5 2 3 97 7" xfId="52372"/>
    <cellStyle name="Percent 5 2 3 98" xfId="52373"/>
    <cellStyle name="Percent 5 2 3 98 2" xfId="52374"/>
    <cellStyle name="Percent 5 2 3 98 2 2" xfId="52375"/>
    <cellStyle name="Percent 5 2 3 98 3" xfId="52376"/>
    <cellStyle name="Percent 5 2 3 99" xfId="52377"/>
    <cellStyle name="Percent 5 2 3 99 2" xfId="52378"/>
    <cellStyle name="Percent 5 2 30" xfId="52379"/>
    <cellStyle name="Percent 5 2 30 2" xfId="52380"/>
    <cellStyle name="Percent 5 2 30 2 2" xfId="52381"/>
    <cellStyle name="Percent 5 2 30 2 2 2" xfId="52382"/>
    <cellStyle name="Percent 5 2 30 2 3" xfId="52383"/>
    <cellStyle name="Percent 5 2 30 3" xfId="52384"/>
    <cellStyle name="Percent 5 2 30 3 2" xfId="52385"/>
    <cellStyle name="Percent 5 2 30 4" xfId="52386"/>
    <cellStyle name="Percent 5 2 30 5" xfId="52387"/>
    <cellStyle name="Percent 5 2 30 6" xfId="52388"/>
    <cellStyle name="Percent 5 2 30 7" xfId="52389"/>
    <cellStyle name="Percent 5 2 31" xfId="52390"/>
    <cellStyle name="Percent 5 2 31 2" xfId="52391"/>
    <cellStyle name="Percent 5 2 31 2 2" xfId="52392"/>
    <cellStyle name="Percent 5 2 31 2 2 2" xfId="52393"/>
    <cellStyle name="Percent 5 2 31 2 3" xfId="52394"/>
    <cellStyle name="Percent 5 2 31 3" xfId="52395"/>
    <cellStyle name="Percent 5 2 31 3 2" xfId="52396"/>
    <cellStyle name="Percent 5 2 31 4" xfId="52397"/>
    <cellStyle name="Percent 5 2 31 5" xfId="52398"/>
    <cellStyle name="Percent 5 2 31 6" xfId="52399"/>
    <cellStyle name="Percent 5 2 31 7" xfId="52400"/>
    <cellStyle name="Percent 5 2 32" xfId="52401"/>
    <cellStyle name="Percent 5 2 32 2" xfId="52402"/>
    <cellStyle name="Percent 5 2 32 2 2" xfId="52403"/>
    <cellStyle name="Percent 5 2 32 2 2 2" xfId="52404"/>
    <cellStyle name="Percent 5 2 32 2 3" xfId="52405"/>
    <cellStyle name="Percent 5 2 32 3" xfId="52406"/>
    <cellStyle name="Percent 5 2 32 3 2" xfId="52407"/>
    <cellStyle name="Percent 5 2 32 4" xfId="52408"/>
    <cellStyle name="Percent 5 2 32 5" xfId="52409"/>
    <cellStyle name="Percent 5 2 32 6" xfId="52410"/>
    <cellStyle name="Percent 5 2 32 7" xfId="52411"/>
    <cellStyle name="Percent 5 2 33" xfId="52412"/>
    <cellStyle name="Percent 5 2 33 2" xfId="52413"/>
    <cellStyle name="Percent 5 2 33 2 2" xfId="52414"/>
    <cellStyle name="Percent 5 2 33 2 2 2" xfId="52415"/>
    <cellStyle name="Percent 5 2 33 2 3" xfId="52416"/>
    <cellStyle name="Percent 5 2 33 3" xfId="52417"/>
    <cellStyle name="Percent 5 2 33 3 2" xfId="52418"/>
    <cellStyle name="Percent 5 2 33 4" xfId="52419"/>
    <cellStyle name="Percent 5 2 33 5" xfId="52420"/>
    <cellStyle name="Percent 5 2 33 6" xfId="52421"/>
    <cellStyle name="Percent 5 2 33 7" xfId="52422"/>
    <cellStyle name="Percent 5 2 34" xfId="52423"/>
    <cellStyle name="Percent 5 2 34 2" xfId="52424"/>
    <cellStyle name="Percent 5 2 34 2 2" xfId="52425"/>
    <cellStyle name="Percent 5 2 34 2 2 2" xfId="52426"/>
    <cellStyle name="Percent 5 2 34 2 3" xfId="52427"/>
    <cellStyle name="Percent 5 2 34 3" xfId="52428"/>
    <cellStyle name="Percent 5 2 34 3 2" xfId="52429"/>
    <cellStyle name="Percent 5 2 34 4" xfId="52430"/>
    <cellStyle name="Percent 5 2 34 5" xfId="52431"/>
    <cellStyle name="Percent 5 2 34 6" xfId="52432"/>
    <cellStyle name="Percent 5 2 34 7" xfId="52433"/>
    <cellStyle name="Percent 5 2 35" xfId="52434"/>
    <cellStyle name="Percent 5 2 35 2" xfId="52435"/>
    <cellStyle name="Percent 5 2 35 2 2" xfId="52436"/>
    <cellStyle name="Percent 5 2 35 2 2 2" xfId="52437"/>
    <cellStyle name="Percent 5 2 35 2 3" xfId="52438"/>
    <cellStyle name="Percent 5 2 35 3" xfId="52439"/>
    <cellStyle name="Percent 5 2 35 3 2" xfId="52440"/>
    <cellStyle name="Percent 5 2 35 4" xfId="52441"/>
    <cellStyle name="Percent 5 2 35 5" xfId="52442"/>
    <cellStyle name="Percent 5 2 35 6" xfId="52443"/>
    <cellStyle name="Percent 5 2 35 7" xfId="52444"/>
    <cellStyle name="Percent 5 2 36" xfId="52445"/>
    <cellStyle name="Percent 5 2 36 2" xfId="52446"/>
    <cellStyle name="Percent 5 2 36 2 2" xfId="52447"/>
    <cellStyle name="Percent 5 2 36 2 2 2" xfId="52448"/>
    <cellStyle name="Percent 5 2 36 2 3" xfId="52449"/>
    <cellStyle name="Percent 5 2 36 3" xfId="52450"/>
    <cellStyle name="Percent 5 2 36 3 2" xfId="52451"/>
    <cellStyle name="Percent 5 2 36 4" xfId="52452"/>
    <cellStyle name="Percent 5 2 36 5" xfId="52453"/>
    <cellStyle name="Percent 5 2 36 6" xfId="52454"/>
    <cellStyle name="Percent 5 2 36 7" xfId="52455"/>
    <cellStyle name="Percent 5 2 37" xfId="52456"/>
    <cellStyle name="Percent 5 2 37 2" xfId="52457"/>
    <cellStyle name="Percent 5 2 37 2 2" xfId="52458"/>
    <cellStyle name="Percent 5 2 37 2 2 2" xfId="52459"/>
    <cellStyle name="Percent 5 2 37 2 3" xfId="52460"/>
    <cellStyle name="Percent 5 2 37 3" xfId="52461"/>
    <cellStyle name="Percent 5 2 37 3 2" xfId="52462"/>
    <cellStyle name="Percent 5 2 37 4" xfId="52463"/>
    <cellStyle name="Percent 5 2 37 5" xfId="52464"/>
    <cellStyle name="Percent 5 2 37 6" xfId="52465"/>
    <cellStyle name="Percent 5 2 37 7" xfId="52466"/>
    <cellStyle name="Percent 5 2 38" xfId="52467"/>
    <cellStyle name="Percent 5 2 38 2" xfId="52468"/>
    <cellStyle name="Percent 5 2 38 2 2" xfId="52469"/>
    <cellStyle name="Percent 5 2 38 2 2 2" xfId="52470"/>
    <cellStyle name="Percent 5 2 38 2 3" xfId="52471"/>
    <cellStyle name="Percent 5 2 38 3" xfId="52472"/>
    <cellStyle name="Percent 5 2 38 3 2" xfId="52473"/>
    <cellStyle name="Percent 5 2 38 4" xfId="52474"/>
    <cellStyle name="Percent 5 2 38 5" xfId="52475"/>
    <cellStyle name="Percent 5 2 38 6" xfId="52476"/>
    <cellStyle name="Percent 5 2 38 7" xfId="52477"/>
    <cellStyle name="Percent 5 2 39" xfId="52478"/>
    <cellStyle name="Percent 5 2 39 2" xfId="52479"/>
    <cellStyle name="Percent 5 2 39 2 2" xfId="52480"/>
    <cellStyle name="Percent 5 2 39 2 2 2" xfId="52481"/>
    <cellStyle name="Percent 5 2 39 2 3" xfId="52482"/>
    <cellStyle name="Percent 5 2 39 3" xfId="52483"/>
    <cellStyle name="Percent 5 2 39 3 2" xfId="52484"/>
    <cellStyle name="Percent 5 2 39 4" xfId="52485"/>
    <cellStyle name="Percent 5 2 39 5" xfId="52486"/>
    <cellStyle name="Percent 5 2 39 6" xfId="52487"/>
    <cellStyle name="Percent 5 2 39 7" xfId="52488"/>
    <cellStyle name="Percent 5 2 4" xfId="52489"/>
    <cellStyle name="Percent 5 2 4 10" xfId="52490"/>
    <cellStyle name="Percent 5 2 4 11" xfId="52491"/>
    <cellStyle name="Percent 5 2 4 12" xfId="52492"/>
    <cellStyle name="Percent 5 2 4 13" xfId="52493"/>
    <cellStyle name="Percent 5 2 4 13 2" xfId="52494"/>
    <cellStyle name="Percent 5 2 4 14" xfId="52495"/>
    <cellStyle name="Percent 5 2 4 2" xfId="52496"/>
    <cellStyle name="Percent 5 2 4 2 2" xfId="52497"/>
    <cellStyle name="Percent 5 2 4 2 3" xfId="52498"/>
    <cellStyle name="Percent 5 2 4 2 3 2" xfId="52499"/>
    <cellStyle name="Percent 5 2 4 2 3 2 2" xfId="52500"/>
    <cellStyle name="Percent 5 2 4 2 3 3" xfId="52501"/>
    <cellStyle name="Percent 5 2 4 2 4" xfId="52502"/>
    <cellStyle name="Percent 5 2 4 2 4 2" xfId="52503"/>
    <cellStyle name="Percent 5 2 4 2 5" xfId="52504"/>
    <cellStyle name="Percent 5 2 4 2 6" xfId="52505"/>
    <cellStyle name="Percent 5 2 4 2 7" xfId="52506"/>
    <cellStyle name="Percent 5 2 4 2 8" xfId="52507"/>
    <cellStyle name="Percent 5 2 4 3" xfId="52508"/>
    <cellStyle name="Percent 5 2 4 4" xfId="52509"/>
    <cellStyle name="Percent 5 2 4 5" xfId="52510"/>
    <cellStyle name="Percent 5 2 4 6" xfId="52511"/>
    <cellStyle name="Percent 5 2 4 7" xfId="52512"/>
    <cellStyle name="Percent 5 2 4 8" xfId="52513"/>
    <cellStyle name="Percent 5 2 4 9" xfId="52514"/>
    <cellStyle name="Percent 5 2 40" xfId="52515"/>
    <cellStyle name="Percent 5 2 40 2" xfId="52516"/>
    <cellStyle name="Percent 5 2 40 2 2" xfId="52517"/>
    <cellStyle name="Percent 5 2 40 2 2 2" xfId="52518"/>
    <cellStyle name="Percent 5 2 40 2 3" xfId="52519"/>
    <cellStyle name="Percent 5 2 40 3" xfId="52520"/>
    <cellStyle name="Percent 5 2 40 3 2" xfId="52521"/>
    <cellStyle name="Percent 5 2 40 4" xfId="52522"/>
    <cellStyle name="Percent 5 2 40 5" xfId="52523"/>
    <cellStyle name="Percent 5 2 40 6" xfId="52524"/>
    <cellStyle name="Percent 5 2 40 7" xfId="52525"/>
    <cellStyle name="Percent 5 2 41" xfId="52526"/>
    <cellStyle name="Percent 5 2 41 2" xfId="52527"/>
    <cellStyle name="Percent 5 2 41 2 2" xfId="52528"/>
    <cellStyle name="Percent 5 2 41 2 2 2" xfId="52529"/>
    <cellStyle name="Percent 5 2 41 2 3" xfId="52530"/>
    <cellStyle name="Percent 5 2 41 3" xfId="52531"/>
    <cellStyle name="Percent 5 2 41 3 2" xfId="52532"/>
    <cellStyle name="Percent 5 2 41 4" xfId="52533"/>
    <cellStyle name="Percent 5 2 41 5" xfId="52534"/>
    <cellStyle name="Percent 5 2 41 6" xfId="52535"/>
    <cellStyle name="Percent 5 2 41 7" xfId="52536"/>
    <cellStyle name="Percent 5 2 42" xfId="52537"/>
    <cellStyle name="Percent 5 2 42 2" xfId="52538"/>
    <cellStyle name="Percent 5 2 42 2 2" xfId="52539"/>
    <cellStyle name="Percent 5 2 42 2 2 2" xfId="52540"/>
    <cellStyle name="Percent 5 2 42 2 3" xfId="52541"/>
    <cellStyle name="Percent 5 2 42 3" xfId="52542"/>
    <cellStyle name="Percent 5 2 42 3 2" xfId="52543"/>
    <cellStyle name="Percent 5 2 42 4" xfId="52544"/>
    <cellStyle name="Percent 5 2 42 5" xfId="52545"/>
    <cellStyle name="Percent 5 2 42 6" xfId="52546"/>
    <cellStyle name="Percent 5 2 42 7" xfId="52547"/>
    <cellStyle name="Percent 5 2 43" xfId="52548"/>
    <cellStyle name="Percent 5 2 43 2" xfId="52549"/>
    <cellStyle name="Percent 5 2 43 2 2" xfId="52550"/>
    <cellStyle name="Percent 5 2 43 2 2 2" xfId="52551"/>
    <cellStyle name="Percent 5 2 43 2 3" xfId="52552"/>
    <cellStyle name="Percent 5 2 43 3" xfId="52553"/>
    <cellStyle name="Percent 5 2 43 3 2" xfId="52554"/>
    <cellStyle name="Percent 5 2 43 4" xfId="52555"/>
    <cellStyle name="Percent 5 2 43 5" xfId="52556"/>
    <cellStyle name="Percent 5 2 43 6" xfId="52557"/>
    <cellStyle name="Percent 5 2 43 7" xfId="52558"/>
    <cellStyle name="Percent 5 2 44" xfId="52559"/>
    <cellStyle name="Percent 5 2 44 2" xfId="52560"/>
    <cellStyle name="Percent 5 2 44 2 2" xfId="52561"/>
    <cellStyle name="Percent 5 2 44 2 2 2" xfId="52562"/>
    <cellStyle name="Percent 5 2 44 2 3" xfId="52563"/>
    <cellStyle name="Percent 5 2 44 3" xfId="52564"/>
    <cellStyle name="Percent 5 2 44 3 2" xfId="52565"/>
    <cellStyle name="Percent 5 2 44 4" xfId="52566"/>
    <cellStyle name="Percent 5 2 44 5" xfId="52567"/>
    <cellStyle name="Percent 5 2 44 6" xfId="52568"/>
    <cellStyle name="Percent 5 2 44 7" xfId="52569"/>
    <cellStyle name="Percent 5 2 45" xfId="52570"/>
    <cellStyle name="Percent 5 2 45 2" xfId="52571"/>
    <cellStyle name="Percent 5 2 45 2 2" xfId="52572"/>
    <cellStyle name="Percent 5 2 45 2 2 2" xfId="52573"/>
    <cellStyle name="Percent 5 2 45 2 3" xfId="52574"/>
    <cellStyle name="Percent 5 2 45 3" xfId="52575"/>
    <cellStyle name="Percent 5 2 45 3 2" xfId="52576"/>
    <cellStyle name="Percent 5 2 45 4" xfId="52577"/>
    <cellStyle name="Percent 5 2 45 5" xfId="52578"/>
    <cellStyle name="Percent 5 2 45 6" xfId="52579"/>
    <cellStyle name="Percent 5 2 45 7" xfId="52580"/>
    <cellStyle name="Percent 5 2 46" xfId="52581"/>
    <cellStyle name="Percent 5 2 46 2" xfId="52582"/>
    <cellStyle name="Percent 5 2 46 2 2" xfId="52583"/>
    <cellStyle name="Percent 5 2 46 2 2 2" xfId="52584"/>
    <cellStyle name="Percent 5 2 46 2 3" xfId="52585"/>
    <cellStyle name="Percent 5 2 46 3" xfId="52586"/>
    <cellStyle name="Percent 5 2 46 3 2" xfId="52587"/>
    <cellStyle name="Percent 5 2 46 4" xfId="52588"/>
    <cellStyle name="Percent 5 2 46 5" xfId="52589"/>
    <cellStyle name="Percent 5 2 46 6" xfId="52590"/>
    <cellStyle name="Percent 5 2 46 7" xfId="52591"/>
    <cellStyle name="Percent 5 2 47" xfId="52592"/>
    <cellStyle name="Percent 5 2 47 2" xfId="52593"/>
    <cellStyle name="Percent 5 2 47 2 2" xfId="52594"/>
    <cellStyle name="Percent 5 2 47 2 2 2" xfId="52595"/>
    <cellStyle name="Percent 5 2 47 2 3" xfId="52596"/>
    <cellStyle name="Percent 5 2 47 3" xfId="52597"/>
    <cellStyle name="Percent 5 2 47 3 2" xfId="52598"/>
    <cellStyle name="Percent 5 2 47 4" xfId="52599"/>
    <cellStyle name="Percent 5 2 47 5" xfId="52600"/>
    <cellStyle name="Percent 5 2 47 6" xfId="52601"/>
    <cellStyle name="Percent 5 2 47 7" xfId="52602"/>
    <cellStyle name="Percent 5 2 48" xfId="52603"/>
    <cellStyle name="Percent 5 2 48 2" xfId="52604"/>
    <cellStyle name="Percent 5 2 48 2 2" xfId="52605"/>
    <cellStyle name="Percent 5 2 48 2 2 2" xfId="52606"/>
    <cellStyle name="Percent 5 2 48 2 3" xfId="52607"/>
    <cellStyle name="Percent 5 2 48 3" xfId="52608"/>
    <cellStyle name="Percent 5 2 48 3 2" xfId="52609"/>
    <cellStyle name="Percent 5 2 48 4" xfId="52610"/>
    <cellStyle name="Percent 5 2 48 5" xfId="52611"/>
    <cellStyle name="Percent 5 2 48 6" xfId="52612"/>
    <cellStyle name="Percent 5 2 48 7" xfId="52613"/>
    <cellStyle name="Percent 5 2 49" xfId="52614"/>
    <cellStyle name="Percent 5 2 49 2" xfId="52615"/>
    <cellStyle name="Percent 5 2 49 2 2" xfId="52616"/>
    <cellStyle name="Percent 5 2 49 2 2 2" xfId="52617"/>
    <cellStyle name="Percent 5 2 49 2 3" xfId="52618"/>
    <cellStyle name="Percent 5 2 49 3" xfId="52619"/>
    <cellStyle name="Percent 5 2 49 3 2" xfId="52620"/>
    <cellStyle name="Percent 5 2 49 4" xfId="52621"/>
    <cellStyle name="Percent 5 2 49 5" xfId="52622"/>
    <cellStyle name="Percent 5 2 49 6" xfId="52623"/>
    <cellStyle name="Percent 5 2 49 7" xfId="52624"/>
    <cellStyle name="Percent 5 2 5" xfId="52625"/>
    <cellStyle name="Percent 5 2 5 10" xfId="52626"/>
    <cellStyle name="Percent 5 2 5 11" xfId="52627"/>
    <cellStyle name="Percent 5 2 5 12" xfId="52628"/>
    <cellStyle name="Percent 5 2 5 13" xfId="52629"/>
    <cellStyle name="Percent 5 2 5 13 2" xfId="52630"/>
    <cellStyle name="Percent 5 2 5 14" xfId="52631"/>
    <cellStyle name="Percent 5 2 5 2" xfId="52632"/>
    <cellStyle name="Percent 5 2 5 2 2" xfId="52633"/>
    <cellStyle name="Percent 5 2 5 2 3" xfId="52634"/>
    <cellStyle name="Percent 5 2 5 2 3 2" xfId="52635"/>
    <cellStyle name="Percent 5 2 5 2 3 2 2" xfId="52636"/>
    <cellStyle name="Percent 5 2 5 2 3 3" xfId="52637"/>
    <cellStyle name="Percent 5 2 5 2 4" xfId="52638"/>
    <cellStyle name="Percent 5 2 5 2 4 2" xfId="52639"/>
    <cellStyle name="Percent 5 2 5 2 5" xfId="52640"/>
    <cellStyle name="Percent 5 2 5 2 6" xfId="52641"/>
    <cellStyle name="Percent 5 2 5 2 7" xfId="52642"/>
    <cellStyle name="Percent 5 2 5 2 8" xfId="52643"/>
    <cellStyle name="Percent 5 2 5 3" xfId="52644"/>
    <cellStyle name="Percent 5 2 5 4" xfId="52645"/>
    <cellStyle name="Percent 5 2 5 5" xfId="52646"/>
    <cellStyle name="Percent 5 2 5 6" xfId="52647"/>
    <cellStyle name="Percent 5 2 5 7" xfId="52648"/>
    <cellStyle name="Percent 5 2 5 8" xfId="52649"/>
    <cellStyle name="Percent 5 2 5 9" xfId="52650"/>
    <cellStyle name="Percent 5 2 50" xfId="52651"/>
    <cellStyle name="Percent 5 2 50 2" xfId="52652"/>
    <cellStyle name="Percent 5 2 50 2 2" xfId="52653"/>
    <cellStyle name="Percent 5 2 50 2 2 2" xfId="52654"/>
    <cellStyle name="Percent 5 2 50 2 3" xfId="52655"/>
    <cellStyle name="Percent 5 2 50 3" xfId="52656"/>
    <cellStyle name="Percent 5 2 50 3 2" xfId="52657"/>
    <cellStyle name="Percent 5 2 50 4" xfId="52658"/>
    <cellStyle name="Percent 5 2 50 5" xfId="52659"/>
    <cellStyle name="Percent 5 2 50 6" xfId="52660"/>
    <cellStyle name="Percent 5 2 50 7" xfId="52661"/>
    <cellStyle name="Percent 5 2 51" xfId="52662"/>
    <cellStyle name="Percent 5 2 51 2" xfId="52663"/>
    <cellStyle name="Percent 5 2 51 2 2" xfId="52664"/>
    <cellStyle name="Percent 5 2 51 2 2 2" xfId="52665"/>
    <cellStyle name="Percent 5 2 51 2 3" xfId="52666"/>
    <cellStyle name="Percent 5 2 51 3" xfId="52667"/>
    <cellStyle name="Percent 5 2 51 3 2" xfId="52668"/>
    <cellStyle name="Percent 5 2 51 4" xfId="52669"/>
    <cellStyle name="Percent 5 2 51 5" xfId="52670"/>
    <cellStyle name="Percent 5 2 51 6" xfId="52671"/>
    <cellStyle name="Percent 5 2 51 7" xfId="52672"/>
    <cellStyle name="Percent 5 2 52" xfId="52673"/>
    <cellStyle name="Percent 5 2 52 2" xfId="52674"/>
    <cellStyle name="Percent 5 2 52 2 2" xfId="52675"/>
    <cellStyle name="Percent 5 2 52 2 2 2" xfId="52676"/>
    <cellStyle name="Percent 5 2 52 2 3" xfId="52677"/>
    <cellStyle name="Percent 5 2 52 3" xfId="52678"/>
    <cellStyle name="Percent 5 2 52 3 2" xfId="52679"/>
    <cellStyle name="Percent 5 2 52 4" xfId="52680"/>
    <cellStyle name="Percent 5 2 52 5" xfId="52681"/>
    <cellStyle name="Percent 5 2 52 6" xfId="52682"/>
    <cellStyle name="Percent 5 2 52 7" xfId="52683"/>
    <cellStyle name="Percent 5 2 53" xfId="52684"/>
    <cellStyle name="Percent 5 2 53 2" xfId="52685"/>
    <cellStyle name="Percent 5 2 53 2 2" xfId="52686"/>
    <cellStyle name="Percent 5 2 53 2 2 2" xfId="52687"/>
    <cellStyle name="Percent 5 2 53 2 3" xfId="52688"/>
    <cellStyle name="Percent 5 2 53 3" xfId="52689"/>
    <cellStyle name="Percent 5 2 53 3 2" xfId="52690"/>
    <cellStyle name="Percent 5 2 53 4" xfId="52691"/>
    <cellStyle name="Percent 5 2 53 5" xfId="52692"/>
    <cellStyle name="Percent 5 2 53 6" xfId="52693"/>
    <cellStyle name="Percent 5 2 53 7" xfId="52694"/>
    <cellStyle name="Percent 5 2 54" xfId="52695"/>
    <cellStyle name="Percent 5 2 54 2" xfId="52696"/>
    <cellStyle name="Percent 5 2 54 2 2" xfId="52697"/>
    <cellStyle name="Percent 5 2 54 2 2 2" xfId="52698"/>
    <cellStyle name="Percent 5 2 54 2 3" xfId="52699"/>
    <cellStyle name="Percent 5 2 54 3" xfId="52700"/>
    <cellStyle name="Percent 5 2 54 3 2" xfId="52701"/>
    <cellStyle name="Percent 5 2 54 4" xfId="52702"/>
    <cellStyle name="Percent 5 2 54 5" xfId="52703"/>
    <cellStyle name="Percent 5 2 54 6" xfId="52704"/>
    <cellStyle name="Percent 5 2 54 7" xfId="52705"/>
    <cellStyle name="Percent 5 2 55" xfId="52706"/>
    <cellStyle name="Percent 5 2 55 2" xfId="52707"/>
    <cellStyle name="Percent 5 2 55 2 2" xfId="52708"/>
    <cellStyle name="Percent 5 2 55 2 2 2" xfId="52709"/>
    <cellStyle name="Percent 5 2 55 2 3" xfId="52710"/>
    <cellStyle name="Percent 5 2 55 3" xfId="52711"/>
    <cellStyle name="Percent 5 2 55 3 2" xfId="52712"/>
    <cellStyle name="Percent 5 2 55 4" xfId="52713"/>
    <cellStyle name="Percent 5 2 55 5" xfId="52714"/>
    <cellStyle name="Percent 5 2 55 6" xfId="52715"/>
    <cellStyle name="Percent 5 2 55 7" xfId="52716"/>
    <cellStyle name="Percent 5 2 56" xfId="52717"/>
    <cellStyle name="Percent 5 2 56 2" xfId="52718"/>
    <cellStyle name="Percent 5 2 56 2 2" xfId="52719"/>
    <cellStyle name="Percent 5 2 56 2 2 2" xfId="52720"/>
    <cellStyle name="Percent 5 2 56 2 3" xfId="52721"/>
    <cellStyle name="Percent 5 2 56 3" xfId="52722"/>
    <cellStyle name="Percent 5 2 56 3 2" xfId="52723"/>
    <cellStyle name="Percent 5 2 56 4" xfId="52724"/>
    <cellStyle name="Percent 5 2 56 5" xfId="52725"/>
    <cellStyle name="Percent 5 2 56 6" xfId="52726"/>
    <cellStyle name="Percent 5 2 56 7" xfId="52727"/>
    <cellStyle name="Percent 5 2 57" xfId="52728"/>
    <cellStyle name="Percent 5 2 57 2" xfId="52729"/>
    <cellStyle name="Percent 5 2 57 2 2" xfId="52730"/>
    <cellStyle name="Percent 5 2 57 2 2 2" xfId="52731"/>
    <cellStyle name="Percent 5 2 57 2 3" xfId="52732"/>
    <cellStyle name="Percent 5 2 57 3" xfId="52733"/>
    <cellStyle name="Percent 5 2 57 3 2" xfId="52734"/>
    <cellStyle name="Percent 5 2 57 4" xfId="52735"/>
    <cellStyle name="Percent 5 2 57 5" xfId="52736"/>
    <cellStyle name="Percent 5 2 57 6" xfId="52737"/>
    <cellStyle name="Percent 5 2 57 7" xfId="52738"/>
    <cellStyle name="Percent 5 2 58" xfId="52739"/>
    <cellStyle name="Percent 5 2 58 2" xfId="52740"/>
    <cellStyle name="Percent 5 2 58 2 2" xfId="52741"/>
    <cellStyle name="Percent 5 2 58 2 2 2" xfId="52742"/>
    <cellStyle name="Percent 5 2 58 2 3" xfId="52743"/>
    <cellStyle name="Percent 5 2 58 3" xfId="52744"/>
    <cellStyle name="Percent 5 2 58 3 2" xfId="52745"/>
    <cellStyle name="Percent 5 2 58 4" xfId="52746"/>
    <cellStyle name="Percent 5 2 58 5" xfId="52747"/>
    <cellStyle name="Percent 5 2 58 6" xfId="52748"/>
    <cellStyle name="Percent 5 2 58 7" xfId="52749"/>
    <cellStyle name="Percent 5 2 59" xfId="52750"/>
    <cellStyle name="Percent 5 2 59 2" xfId="52751"/>
    <cellStyle name="Percent 5 2 59 2 2" xfId="52752"/>
    <cellStyle name="Percent 5 2 59 2 2 2" xfId="52753"/>
    <cellStyle name="Percent 5 2 59 2 3" xfId="52754"/>
    <cellStyle name="Percent 5 2 59 3" xfId="52755"/>
    <cellStyle name="Percent 5 2 59 3 2" xfId="52756"/>
    <cellStyle name="Percent 5 2 59 4" xfId="52757"/>
    <cellStyle name="Percent 5 2 59 5" xfId="52758"/>
    <cellStyle name="Percent 5 2 59 6" xfId="52759"/>
    <cellStyle name="Percent 5 2 59 7" xfId="52760"/>
    <cellStyle name="Percent 5 2 6" xfId="52761"/>
    <cellStyle name="Percent 5 2 6 10" xfId="52762"/>
    <cellStyle name="Percent 5 2 6 10 2" xfId="52763"/>
    <cellStyle name="Percent 5 2 6 10 2 2" xfId="52764"/>
    <cellStyle name="Percent 5 2 6 10 2 2 2" xfId="52765"/>
    <cellStyle name="Percent 5 2 6 10 2 3" xfId="52766"/>
    <cellStyle name="Percent 5 2 6 10 3" xfId="52767"/>
    <cellStyle name="Percent 5 2 6 10 3 2" xfId="52768"/>
    <cellStyle name="Percent 5 2 6 10 4" xfId="52769"/>
    <cellStyle name="Percent 5 2 6 10 5" xfId="52770"/>
    <cellStyle name="Percent 5 2 6 10 6" xfId="52771"/>
    <cellStyle name="Percent 5 2 6 10 7" xfId="52772"/>
    <cellStyle name="Percent 5 2 6 11" xfId="52773"/>
    <cellStyle name="Percent 5 2 6 11 2" xfId="52774"/>
    <cellStyle name="Percent 5 2 6 11 2 2" xfId="52775"/>
    <cellStyle name="Percent 5 2 6 11 2 2 2" xfId="52776"/>
    <cellStyle name="Percent 5 2 6 11 2 3" xfId="52777"/>
    <cellStyle name="Percent 5 2 6 11 3" xfId="52778"/>
    <cellStyle name="Percent 5 2 6 11 3 2" xfId="52779"/>
    <cellStyle name="Percent 5 2 6 11 4" xfId="52780"/>
    <cellStyle name="Percent 5 2 6 11 5" xfId="52781"/>
    <cellStyle name="Percent 5 2 6 11 6" xfId="52782"/>
    <cellStyle name="Percent 5 2 6 11 7" xfId="52783"/>
    <cellStyle name="Percent 5 2 6 12" xfId="52784"/>
    <cellStyle name="Percent 5 2 6 12 2" xfId="52785"/>
    <cellStyle name="Percent 5 2 6 12 2 2" xfId="52786"/>
    <cellStyle name="Percent 5 2 6 12 2 2 2" xfId="52787"/>
    <cellStyle name="Percent 5 2 6 12 2 3" xfId="52788"/>
    <cellStyle name="Percent 5 2 6 12 3" xfId="52789"/>
    <cellStyle name="Percent 5 2 6 12 3 2" xfId="52790"/>
    <cellStyle name="Percent 5 2 6 12 4" xfId="52791"/>
    <cellStyle name="Percent 5 2 6 12 5" xfId="52792"/>
    <cellStyle name="Percent 5 2 6 12 6" xfId="52793"/>
    <cellStyle name="Percent 5 2 6 12 7" xfId="52794"/>
    <cellStyle name="Percent 5 2 6 13" xfId="52795"/>
    <cellStyle name="Percent 5 2 6 13 2" xfId="52796"/>
    <cellStyle name="Percent 5 2 6 13 2 2" xfId="52797"/>
    <cellStyle name="Percent 5 2 6 13 3" xfId="52798"/>
    <cellStyle name="Percent 5 2 6 14" xfId="52799"/>
    <cellStyle name="Percent 5 2 6 14 2" xfId="52800"/>
    <cellStyle name="Percent 5 2 6 15" xfId="52801"/>
    <cellStyle name="Percent 5 2 6 16" xfId="52802"/>
    <cellStyle name="Percent 5 2 6 17" xfId="52803"/>
    <cellStyle name="Percent 5 2 6 18" xfId="52804"/>
    <cellStyle name="Percent 5 2 6 2" xfId="52805"/>
    <cellStyle name="Percent 5 2 6 2 2" xfId="52806"/>
    <cellStyle name="Percent 5 2 6 2 2 2" xfId="52807"/>
    <cellStyle name="Percent 5 2 6 2 2 2 2" xfId="52808"/>
    <cellStyle name="Percent 5 2 6 2 2 3" xfId="52809"/>
    <cellStyle name="Percent 5 2 6 2 3" xfId="52810"/>
    <cellStyle name="Percent 5 2 6 2 3 2" xfId="52811"/>
    <cellStyle name="Percent 5 2 6 2 4" xfId="52812"/>
    <cellStyle name="Percent 5 2 6 2 5" xfId="52813"/>
    <cellStyle name="Percent 5 2 6 2 6" xfId="52814"/>
    <cellStyle name="Percent 5 2 6 2 7" xfId="52815"/>
    <cellStyle name="Percent 5 2 6 3" xfId="52816"/>
    <cellStyle name="Percent 5 2 6 3 2" xfId="52817"/>
    <cellStyle name="Percent 5 2 6 3 2 2" xfId="52818"/>
    <cellStyle name="Percent 5 2 6 3 2 2 2" xfId="52819"/>
    <cellStyle name="Percent 5 2 6 3 2 3" xfId="52820"/>
    <cellStyle name="Percent 5 2 6 3 3" xfId="52821"/>
    <cellStyle name="Percent 5 2 6 3 3 2" xfId="52822"/>
    <cellStyle name="Percent 5 2 6 3 4" xfId="52823"/>
    <cellStyle name="Percent 5 2 6 3 5" xfId="52824"/>
    <cellStyle name="Percent 5 2 6 3 6" xfId="52825"/>
    <cellStyle name="Percent 5 2 6 3 7" xfId="52826"/>
    <cellStyle name="Percent 5 2 6 4" xfId="52827"/>
    <cellStyle name="Percent 5 2 6 4 2" xfId="52828"/>
    <cellStyle name="Percent 5 2 6 4 2 2" xfId="52829"/>
    <cellStyle name="Percent 5 2 6 4 2 2 2" xfId="52830"/>
    <cellStyle name="Percent 5 2 6 4 2 3" xfId="52831"/>
    <cellStyle name="Percent 5 2 6 4 3" xfId="52832"/>
    <cellStyle name="Percent 5 2 6 4 3 2" xfId="52833"/>
    <cellStyle name="Percent 5 2 6 4 4" xfId="52834"/>
    <cellStyle name="Percent 5 2 6 4 5" xfId="52835"/>
    <cellStyle name="Percent 5 2 6 4 6" xfId="52836"/>
    <cellStyle name="Percent 5 2 6 4 7" xfId="52837"/>
    <cellStyle name="Percent 5 2 6 5" xfId="52838"/>
    <cellStyle name="Percent 5 2 6 5 2" xfId="52839"/>
    <cellStyle name="Percent 5 2 6 5 2 2" xfId="52840"/>
    <cellStyle name="Percent 5 2 6 5 2 2 2" xfId="52841"/>
    <cellStyle name="Percent 5 2 6 5 2 3" xfId="52842"/>
    <cellStyle name="Percent 5 2 6 5 3" xfId="52843"/>
    <cellStyle name="Percent 5 2 6 5 3 2" xfId="52844"/>
    <cellStyle name="Percent 5 2 6 5 4" xfId="52845"/>
    <cellStyle name="Percent 5 2 6 5 5" xfId="52846"/>
    <cellStyle name="Percent 5 2 6 5 6" xfId="52847"/>
    <cellStyle name="Percent 5 2 6 5 7" xfId="52848"/>
    <cellStyle name="Percent 5 2 6 6" xfId="52849"/>
    <cellStyle name="Percent 5 2 6 6 2" xfId="52850"/>
    <cellStyle name="Percent 5 2 6 6 2 2" xfId="52851"/>
    <cellStyle name="Percent 5 2 6 6 2 2 2" xfId="52852"/>
    <cellStyle name="Percent 5 2 6 6 2 3" xfId="52853"/>
    <cellStyle name="Percent 5 2 6 6 3" xfId="52854"/>
    <cellStyle name="Percent 5 2 6 6 3 2" xfId="52855"/>
    <cellStyle name="Percent 5 2 6 6 4" xfId="52856"/>
    <cellStyle name="Percent 5 2 6 6 5" xfId="52857"/>
    <cellStyle name="Percent 5 2 6 6 6" xfId="52858"/>
    <cellStyle name="Percent 5 2 6 6 7" xfId="52859"/>
    <cellStyle name="Percent 5 2 6 7" xfId="52860"/>
    <cellStyle name="Percent 5 2 6 7 2" xfId="52861"/>
    <cellStyle name="Percent 5 2 6 7 2 2" xfId="52862"/>
    <cellStyle name="Percent 5 2 6 7 2 2 2" xfId="52863"/>
    <cellStyle name="Percent 5 2 6 7 2 3" xfId="52864"/>
    <cellStyle name="Percent 5 2 6 7 3" xfId="52865"/>
    <cellStyle name="Percent 5 2 6 7 3 2" xfId="52866"/>
    <cellStyle name="Percent 5 2 6 7 4" xfId="52867"/>
    <cellStyle name="Percent 5 2 6 7 5" xfId="52868"/>
    <cellStyle name="Percent 5 2 6 7 6" xfId="52869"/>
    <cellStyle name="Percent 5 2 6 7 7" xfId="52870"/>
    <cellStyle name="Percent 5 2 6 8" xfId="52871"/>
    <cellStyle name="Percent 5 2 6 8 2" xfId="52872"/>
    <cellStyle name="Percent 5 2 6 8 2 2" xfId="52873"/>
    <cellStyle name="Percent 5 2 6 8 2 2 2" xfId="52874"/>
    <cellStyle name="Percent 5 2 6 8 2 3" xfId="52875"/>
    <cellStyle name="Percent 5 2 6 8 3" xfId="52876"/>
    <cellStyle name="Percent 5 2 6 8 3 2" xfId="52877"/>
    <cellStyle name="Percent 5 2 6 8 4" xfId="52878"/>
    <cellStyle name="Percent 5 2 6 8 5" xfId="52879"/>
    <cellStyle name="Percent 5 2 6 8 6" xfId="52880"/>
    <cellStyle name="Percent 5 2 6 8 7" xfId="52881"/>
    <cellStyle name="Percent 5 2 6 9" xfId="52882"/>
    <cellStyle name="Percent 5 2 6 9 2" xfId="52883"/>
    <cellStyle name="Percent 5 2 6 9 2 2" xfId="52884"/>
    <cellStyle name="Percent 5 2 6 9 2 2 2" xfId="52885"/>
    <cellStyle name="Percent 5 2 6 9 2 3" xfId="52886"/>
    <cellStyle name="Percent 5 2 6 9 3" xfId="52887"/>
    <cellStyle name="Percent 5 2 6 9 3 2" xfId="52888"/>
    <cellStyle name="Percent 5 2 6 9 4" xfId="52889"/>
    <cellStyle name="Percent 5 2 6 9 5" xfId="52890"/>
    <cellStyle name="Percent 5 2 6 9 6" xfId="52891"/>
    <cellStyle name="Percent 5 2 6 9 7" xfId="52892"/>
    <cellStyle name="Percent 5 2 60" xfId="52893"/>
    <cellStyle name="Percent 5 2 60 2" xfId="52894"/>
    <cellStyle name="Percent 5 2 60 2 2" xfId="52895"/>
    <cellStyle name="Percent 5 2 60 2 2 2" xfId="52896"/>
    <cellStyle name="Percent 5 2 60 2 3" xfId="52897"/>
    <cellStyle name="Percent 5 2 60 3" xfId="52898"/>
    <cellStyle name="Percent 5 2 60 3 2" xfId="52899"/>
    <cellStyle name="Percent 5 2 60 4" xfId="52900"/>
    <cellStyle name="Percent 5 2 60 5" xfId="52901"/>
    <cellStyle name="Percent 5 2 60 6" xfId="52902"/>
    <cellStyle name="Percent 5 2 60 7" xfId="52903"/>
    <cellStyle name="Percent 5 2 61" xfId="52904"/>
    <cellStyle name="Percent 5 2 61 2" xfId="52905"/>
    <cellStyle name="Percent 5 2 61 2 2" xfId="52906"/>
    <cellStyle name="Percent 5 2 61 2 2 2" xfId="52907"/>
    <cellStyle name="Percent 5 2 61 2 3" xfId="52908"/>
    <cellStyle name="Percent 5 2 61 3" xfId="52909"/>
    <cellStyle name="Percent 5 2 61 3 2" xfId="52910"/>
    <cellStyle name="Percent 5 2 61 4" xfId="52911"/>
    <cellStyle name="Percent 5 2 61 5" xfId="52912"/>
    <cellStyle name="Percent 5 2 61 6" xfId="52913"/>
    <cellStyle name="Percent 5 2 61 7" xfId="52914"/>
    <cellStyle name="Percent 5 2 62" xfId="52915"/>
    <cellStyle name="Percent 5 2 62 2" xfId="52916"/>
    <cellStyle name="Percent 5 2 62 2 2" xfId="52917"/>
    <cellStyle name="Percent 5 2 62 2 2 2" xfId="52918"/>
    <cellStyle name="Percent 5 2 62 2 3" xfId="52919"/>
    <cellStyle name="Percent 5 2 62 3" xfId="52920"/>
    <cellStyle name="Percent 5 2 62 3 2" xfId="52921"/>
    <cellStyle name="Percent 5 2 62 4" xfId="52922"/>
    <cellStyle name="Percent 5 2 62 5" xfId="52923"/>
    <cellStyle name="Percent 5 2 62 6" xfId="52924"/>
    <cellStyle name="Percent 5 2 62 7" xfId="52925"/>
    <cellStyle name="Percent 5 2 63" xfId="52926"/>
    <cellStyle name="Percent 5 2 63 2" xfId="52927"/>
    <cellStyle name="Percent 5 2 63 2 2" xfId="52928"/>
    <cellStyle name="Percent 5 2 63 2 2 2" xfId="52929"/>
    <cellStyle name="Percent 5 2 63 2 3" xfId="52930"/>
    <cellStyle name="Percent 5 2 63 3" xfId="52931"/>
    <cellStyle name="Percent 5 2 63 3 2" xfId="52932"/>
    <cellStyle name="Percent 5 2 63 4" xfId="52933"/>
    <cellStyle name="Percent 5 2 63 5" xfId="52934"/>
    <cellStyle name="Percent 5 2 63 6" xfId="52935"/>
    <cellStyle name="Percent 5 2 63 7" xfId="52936"/>
    <cellStyle name="Percent 5 2 64" xfId="52937"/>
    <cellStyle name="Percent 5 2 64 2" xfId="52938"/>
    <cellStyle name="Percent 5 2 64 2 2" xfId="52939"/>
    <cellStyle name="Percent 5 2 64 2 2 2" xfId="52940"/>
    <cellStyle name="Percent 5 2 64 2 3" xfId="52941"/>
    <cellStyle name="Percent 5 2 64 3" xfId="52942"/>
    <cellStyle name="Percent 5 2 64 3 2" xfId="52943"/>
    <cellStyle name="Percent 5 2 64 4" xfId="52944"/>
    <cellStyle name="Percent 5 2 64 5" xfId="52945"/>
    <cellStyle name="Percent 5 2 64 6" xfId="52946"/>
    <cellStyle name="Percent 5 2 64 7" xfId="52947"/>
    <cellStyle name="Percent 5 2 65" xfId="52948"/>
    <cellStyle name="Percent 5 2 65 2" xfId="52949"/>
    <cellStyle name="Percent 5 2 65 2 2" xfId="52950"/>
    <cellStyle name="Percent 5 2 65 2 2 2" xfId="52951"/>
    <cellStyle name="Percent 5 2 65 2 3" xfId="52952"/>
    <cellStyle name="Percent 5 2 65 3" xfId="52953"/>
    <cellStyle name="Percent 5 2 65 3 2" xfId="52954"/>
    <cellStyle name="Percent 5 2 65 4" xfId="52955"/>
    <cellStyle name="Percent 5 2 65 5" xfId="52956"/>
    <cellStyle name="Percent 5 2 65 6" xfId="52957"/>
    <cellStyle name="Percent 5 2 65 7" xfId="52958"/>
    <cellStyle name="Percent 5 2 66" xfId="52959"/>
    <cellStyle name="Percent 5 2 66 2" xfId="52960"/>
    <cellStyle name="Percent 5 2 66 2 2" xfId="52961"/>
    <cellStyle name="Percent 5 2 66 2 2 2" xfId="52962"/>
    <cellStyle name="Percent 5 2 66 2 3" xfId="52963"/>
    <cellStyle name="Percent 5 2 66 3" xfId="52964"/>
    <cellStyle name="Percent 5 2 66 3 2" xfId="52965"/>
    <cellStyle name="Percent 5 2 66 4" xfId="52966"/>
    <cellStyle name="Percent 5 2 66 5" xfId="52967"/>
    <cellStyle name="Percent 5 2 66 6" xfId="52968"/>
    <cellStyle name="Percent 5 2 66 7" xfId="52969"/>
    <cellStyle name="Percent 5 2 67" xfId="52970"/>
    <cellStyle name="Percent 5 2 67 2" xfId="52971"/>
    <cellStyle name="Percent 5 2 67 2 2" xfId="52972"/>
    <cellStyle name="Percent 5 2 67 2 2 2" xfId="52973"/>
    <cellStyle name="Percent 5 2 67 2 3" xfId="52974"/>
    <cellStyle name="Percent 5 2 67 3" xfId="52975"/>
    <cellStyle name="Percent 5 2 67 3 2" xfId="52976"/>
    <cellStyle name="Percent 5 2 67 4" xfId="52977"/>
    <cellStyle name="Percent 5 2 67 5" xfId="52978"/>
    <cellStyle name="Percent 5 2 67 6" xfId="52979"/>
    <cellStyle name="Percent 5 2 67 7" xfId="52980"/>
    <cellStyle name="Percent 5 2 68" xfId="52981"/>
    <cellStyle name="Percent 5 2 68 2" xfId="52982"/>
    <cellStyle name="Percent 5 2 68 2 2" xfId="52983"/>
    <cellStyle name="Percent 5 2 68 2 2 2" xfId="52984"/>
    <cellStyle name="Percent 5 2 68 2 3" xfId="52985"/>
    <cellStyle name="Percent 5 2 68 3" xfId="52986"/>
    <cellStyle name="Percent 5 2 68 3 2" xfId="52987"/>
    <cellStyle name="Percent 5 2 68 4" xfId="52988"/>
    <cellStyle name="Percent 5 2 68 5" xfId="52989"/>
    <cellStyle name="Percent 5 2 68 6" xfId="52990"/>
    <cellStyle name="Percent 5 2 68 7" xfId="52991"/>
    <cellStyle name="Percent 5 2 69" xfId="52992"/>
    <cellStyle name="Percent 5 2 69 2" xfId="52993"/>
    <cellStyle name="Percent 5 2 69 2 2" xfId="52994"/>
    <cellStyle name="Percent 5 2 69 2 2 2" xfId="52995"/>
    <cellStyle name="Percent 5 2 69 2 3" xfId="52996"/>
    <cellStyle name="Percent 5 2 69 3" xfId="52997"/>
    <cellStyle name="Percent 5 2 69 3 2" xfId="52998"/>
    <cellStyle name="Percent 5 2 69 4" xfId="52999"/>
    <cellStyle name="Percent 5 2 69 5" xfId="53000"/>
    <cellStyle name="Percent 5 2 69 6" xfId="53001"/>
    <cellStyle name="Percent 5 2 69 7" xfId="53002"/>
    <cellStyle name="Percent 5 2 7" xfId="53003"/>
    <cellStyle name="Percent 5 2 7 10" xfId="53004"/>
    <cellStyle name="Percent 5 2 7 11" xfId="53005"/>
    <cellStyle name="Percent 5 2 7 12" xfId="53006"/>
    <cellStyle name="Percent 5 2 7 13" xfId="53007"/>
    <cellStyle name="Percent 5 2 7 2" xfId="53008"/>
    <cellStyle name="Percent 5 2 7 2 2" xfId="53009"/>
    <cellStyle name="Percent 5 2 7 2 2 2" xfId="53010"/>
    <cellStyle name="Percent 5 2 7 2 2 3" xfId="53011"/>
    <cellStyle name="Percent 5 2 7 2 3" xfId="53012"/>
    <cellStyle name="Percent 5 2 7 2 3 2" xfId="53013"/>
    <cellStyle name="Percent 5 2 7 2 3 2 2" xfId="53014"/>
    <cellStyle name="Percent 5 2 7 2 3 3" xfId="53015"/>
    <cellStyle name="Percent 5 2 7 2 4" xfId="53016"/>
    <cellStyle name="Percent 5 2 7 2 4 2" xfId="53017"/>
    <cellStyle name="Percent 5 2 7 2 5" xfId="53018"/>
    <cellStyle name="Percent 5 2 7 2 6" xfId="53019"/>
    <cellStyle name="Percent 5 2 7 2 7" xfId="53020"/>
    <cellStyle name="Percent 5 2 7 2 8" xfId="53021"/>
    <cellStyle name="Percent 5 2 7 3" xfId="53022"/>
    <cellStyle name="Percent 5 2 7 4" xfId="53023"/>
    <cellStyle name="Percent 5 2 7 5" xfId="53024"/>
    <cellStyle name="Percent 5 2 7 6" xfId="53025"/>
    <cellStyle name="Percent 5 2 7 7" xfId="53026"/>
    <cellStyle name="Percent 5 2 7 8" xfId="53027"/>
    <cellStyle name="Percent 5 2 7 9" xfId="53028"/>
    <cellStyle name="Percent 5 2 70" xfId="53029"/>
    <cellStyle name="Percent 5 2 70 2" xfId="53030"/>
    <cellStyle name="Percent 5 2 70 2 2" xfId="53031"/>
    <cellStyle name="Percent 5 2 70 2 2 2" xfId="53032"/>
    <cellStyle name="Percent 5 2 70 2 3" xfId="53033"/>
    <cellStyle name="Percent 5 2 70 3" xfId="53034"/>
    <cellStyle name="Percent 5 2 70 3 2" xfId="53035"/>
    <cellStyle name="Percent 5 2 70 4" xfId="53036"/>
    <cellStyle name="Percent 5 2 70 5" xfId="53037"/>
    <cellStyle name="Percent 5 2 70 6" xfId="53038"/>
    <cellStyle name="Percent 5 2 70 7" xfId="53039"/>
    <cellStyle name="Percent 5 2 71" xfId="53040"/>
    <cellStyle name="Percent 5 2 71 2" xfId="53041"/>
    <cellStyle name="Percent 5 2 71 2 2" xfId="53042"/>
    <cellStyle name="Percent 5 2 71 2 2 2" xfId="53043"/>
    <cellStyle name="Percent 5 2 71 2 3" xfId="53044"/>
    <cellStyle name="Percent 5 2 71 3" xfId="53045"/>
    <cellStyle name="Percent 5 2 71 3 2" xfId="53046"/>
    <cellStyle name="Percent 5 2 71 4" xfId="53047"/>
    <cellStyle name="Percent 5 2 71 5" xfId="53048"/>
    <cellStyle name="Percent 5 2 71 6" xfId="53049"/>
    <cellStyle name="Percent 5 2 71 7" xfId="53050"/>
    <cellStyle name="Percent 5 2 72" xfId="53051"/>
    <cellStyle name="Percent 5 2 72 2" xfId="53052"/>
    <cellStyle name="Percent 5 2 72 2 2" xfId="53053"/>
    <cellStyle name="Percent 5 2 72 2 2 2" xfId="53054"/>
    <cellStyle name="Percent 5 2 72 2 3" xfId="53055"/>
    <cellStyle name="Percent 5 2 72 3" xfId="53056"/>
    <cellStyle name="Percent 5 2 72 3 2" xfId="53057"/>
    <cellStyle name="Percent 5 2 72 4" xfId="53058"/>
    <cellStyle name="Percent 5 2 72 5" xfId="53059"/>
    <cellStyle name="Percent 5 2 72 6" xfId="53060"/>
    <cellStyle name="Percent 5 2 72 7" xfId="53061"/>
    <cellStyle name="Percent 5 2 73" xfId="53062"/>
    <cellStyle name="Percent 5 2 73 2" xfId="53063"/>
    <cellStyle name="Percent 5 2 73 2 2" xfId="53064"/>
    <cellStyle name="Percent 5 2 73 2 2 2" xfId="53065"/>
    <cellStyle name="Percent 5 2 73 2 3" xfId="53066"/>
    <cellStyle name="Percent 5 2 73 3" xfId="53067"/>
    <cellStyle name="Percent 5 2 73 3 2" xfId="53068"/>
    <cellStyle name="Percent 5 2 73 4" xfId="53069"/>
    <cellStyle name="Percent 5 2 73 5" xfId="53070"/>
    <cellStyle name="Percent 5 2 73 6" xfId="53071"/>
    <cellStyle name="Percent 5 2 73 7" xfId="53072"/>
    <cellStyle name="Percent 5 2 74" xfId="53073"/>
    <cellStyle name="Percent 5 2 74 2" xfId="53074"/>
    <cellStyle name="Percent 5 2 74 2 2" xfId="53075"/>
    <cellStyle name="Percent 5 2 74 2 2 2" xfId="53076"/>
    <cellStyle name="Percent 5 2 74 2 3" xfId="53077"/>
    <cellStyle name="Percent 5 2 74 3" xfId="53078"/>
    <cellStyle name="Percent 5 2 74 3 2" xfId="53079"/>
    <cellStyle name="Percent 5 2 74 4" xfId="53080"/>
    <cellStyle name="Percent 5 2 74 5" xfId="53081"/>
    <cellStyle name="Percent 5 2 74 6" xfId="53082"/>
    <cellStyle name="Percent 5 2 74 7" xfId="53083"/>
    <cellStyle name="Percent 5 2 75" xfId="53084"/>
    <cellStyle name="Percent 5 2 75 2" xfId="53085"/>
    <cellStyle name="Percent 5 2 75 2 2" xfId="53086"/>
    <cellStyle name="Percent 5 2 75 2 2 2" xfId="53087"/>
    <cellStyle name="Percent 5 2 75 2 3" xfId="53088"/>
    <cellStyle name="Percent 5 2 75 3" xfId="53089"/>
    <cellStyle name="Percent 5 2 75 3 2" xfId="53090"/>
    <cellStyle name="Percent 5 2 75 4" xfId="53091"/>
    <cellStyle name="Percent 5 2 75 5" xfId="53092"/>
    <cellStyle name="Percent 5 2 75 6" xfId="53093"/>
    <cellStyle name="Percent 5 2 75 7" xfId="53094"/>
    <cellStyle name="Percent 5 2 76" xfId="53095"/>
    <cellStyle name="Percent 5 2 76 2" xfId="53096"/>
    <cellStyle name="Percent 5 2 76 2 2" xfId="53097"/>
    <cellStyle name="Percent 5 2 76 2 2 2" xfId="53098"/>
    <cellStyle name="Percent 5 2 76 2 3" xfId="53099"/>
    <cellStyle name="Percent 5 2 76 3" xfId="53100"/>
    <cellStyle name="Percent 5 2 76 3 2" xfId="53101"/>
    <cellStyle name="Percent 5 2 76 4" xfId="53102"/>
    <cellStyle name="Percent 5 2 76 5" xfId="53103"/>
    <cellStyle name="Percent 5 2 76 6" xfId="53104"/>
    <cellStyle name="Percent 5 2 76 7" xfId="53105"/>
    <cellStyle name="Percent 5 2 77" xfId="53106"/>
    <cellStyle name="Percent 5 2 77 2" xfId="53107"/>
    <cellStyle name="Percent 5 2 77 2 2" xfId="53108"/>
    <cellStyle name="Percent 5 2 77 2 2 2" xfId="53109"/>
    <cellStyle name="Percent 5 2 77 2 3" xfId="53110"/>
    <cellStyle name="Percent 5 2 77 3" xfId="53111"/>
    <cellStyle name="Percent 5 2 77 3 2" xfId="53112"/>
    <cellStyle name="Percent 5 2 77 4" xfId="53113"/>
    <cellStyle name="Percent 5 2 77 5" xfId="53114"/>
    <cellStyle name="Percent 5 2 77 6" xfId="53115"/>
    <cellStyle name="Percent 5 2 77 7" xfId="53116"/>
    <cellStyle name="Percent 5 2 78" xfId="53117"/>
    <cellStyle name="Percent 5 2 78 2" xfId="53118"/>
    <cellStyle name="Percent 5 2 78 2 2" xfId="53119"/>
    <cellStyle name="Percent 5 2 78 2 2 2" xfId="53120"/>
    <cellStyle name="Percent 5 2 78 2 3" xfId="53121"/>
    <cellStyle name="Percent 5 2 78 3" xfId="53122"/>
    <cellStyle name="Percent 5 2 78 3 2" xfId="53123"/>
    <cellStyle name="Percent 5 2 78 4" xfId="53124"/>
    <cellStyle name="Percent 5 2 78 5" xfId="53125"/>
    <cellStyle name="Percent 5 2 78 6" xfId="53126"/>
    <cellStyle name="Percent 5 2 78 7" xfId="53127"/>
    <cellStyle name="Percent 5 2 79" xfId="53128"/>
    <cellStyle name="Percent 5 2 79 2" xfId="53129"/>
    <cellStyle name="Percent 5 2 79 2 2" xfId="53130"/>
    <cellStyle name="Percent 5 2 79 2 2 2" xfId="53131"/>
    <cellStyle name="Percent 5 2 79 2 3" xfId="53132"/>
    <cellStyle name="Percent 5 2 79 3" xfId="53133"/>
    <cellStyle name="Percent 5 2 79 3 2" xfId="53134"/>
    <cellStyle name="Percent 5 2 79 4" xfId="53135"/>
    <cellStyle name="Percent 5 2 79 5" xfId="53136"/>
    <cellStyle name="Percent 5 2 79 6" xfId="53137"/>
    <cellStyle name="Percent 5 2 79 7" xfId="53138"/>
    <cellStyle name="Percent 5 2 8" xfId="53139"/>
    <cellStyle name="Percent 5 2 8 10" xfId="53140"/>
    <cellStyle name="Percent 5 2 8 10 2" xfId="53141"/>
    <cellStyle name="Percent 5 2 8 10 2 2" xfId="53142"/>
    <cellStyle name="Percent 5 2 8 10 2 2 2" xfId="53143"/>
    <cellStyle name="Percent 5 2 8 10 2 3" xfId="53144"/>
    <cellStyle name="Percent 5 2 8 10 3" xfId="53145"/>
    <cellStyle name="Percent 5 2 8 10 3 2" xfId="53146"/>
    <cellStyle name="Percent 5 2 8 10 4" xfId="53147"/>
    <cellStyle name="Percent 5 2 8 10 5" xfId="53148"/>
    <cellStyle name="Percent 5 2 8 10 6" xfId="53149"/>
    <cellStyle name="Percent 5 2 8 10 7" xfId="53150"/>
    <cellStyle name="Percent 5 2 8 11" xfId="53151"/>
    <cellStyle name="Percent 5 2 8 11 2" xfId="53152"/>
    <cellStyle name="Percent 5 2 8 11 2 2" xfId="53153"/>
    <cellStyle name="Percent 5 2 8 11 2 2 2" xfId="53154"/>
    <cellStyle name="Percent 5 2 8 11 2 3" xfId="53155"/>
    <cellStyle name="Percent 5 2 8 11 3" xfId="53156"/>
    <cellStyle name="Percent 5 2 8 11 3 2" xfId="53157"/>
    <cellStyle name="Percent 5 2 8 11 4" xfId="53158"/>
    <cellStyle name="Percent 5 2 8 11 5" xfId="53159"/>
    <cellStyle name="Percent 5 2 8 11 6" xfId="53160"/>
    <cellStyle name="Percent 5 2 8 11 7" xfId="53161"/>
    <cellStyle name="Percent 5 2 8 12" xfId="53162"/>
    <cellStyle name="Percent 5 2 8 12 2" xfId="53163"/>
    <cellStyle name="Percent 5 2 8 12 2 2" xfId="53164"/>
    <cellStyle name="Percent 5 2 8 12 2 2 2" xfId="53165"/>
    <cellStyle name="Percent 5 2 8 12 2 3" xfId="53166"/>
    <cellStyle name="Percent 5 2 8 12 3" xfId="53167"/>
    <cellStyle name="Percent 5 2 8 12 3 2" xfId="53168"/>
    <cellStyle name="Percent 5 2 8 12 4" xfId="53169"/>
    <cellStyle name="Percent 5 2 8 12 5" xfId="53170"/>
    <cellStyle name="Percent 5 2 8 12 6" xfId="53171"/>
    <cellStyle name="Percent 5 2 8 12 7" xfId="53172"/>
    <cellStyle name="Percent 5 2 8 13" xfId="53173"/>
    <cellStyle name="Percent 5 2 8 13 2" xfId="53174"/>
    <cellStyle name="Percent 5 2 8 13 2 2" xfId="53175"/>
    <cellStyle name="Percent 5 2 8 13 3" xfId="53176"/>
    <cellStyle name="Percent 5 2 8 14" xfId="53177"/>
    <cellStyle name="Percent 5 2 8 14 2" xfId="53178"/>
    <cellStyle name="Percent 5 2 8 15" xfId="53179"/>
    <cellStyle name="Percent 5 2 8 16" xfId="53180"/>
    <cellStyle name="Percent 5 2 8 17" xfId="53181"/>
    <cellStyle name="Percent 5 2 8 18" xfId="53182"/>
    <cellStyle name="Percent 5 2 8 2" xfId="53183"/>
    <cellStyle name="Percent 5 2 8 2 2" xfId="53184"/>
    <cellStyle name="Percent 5 2 8 2 2 2" xfId="53185"/>
    <cellStyle name="Percent 5 2 8 2 2 2 2" xfId="53186"/>
    <cellStyle name="Percent 5 2 8 2 2 3" xfId="53187"/>
    <cellStyle name="Percent 5 2 8 2 3" xfId="53188"/>
    <cellStyle name="Percent 5 2 8 2 3 2" xfId="53189"/>
    <cellStyle name="Percent 5 2 8 2 4" xfId="53190"/>
    <cellStyle name="Percent 5 2 8 2 5" xfId="53191"/>
    <cellStyle name="Percent 5 2 8 2 6" xfId="53192"/>
    <cellStyle name="Percent 5 2 8 2 7" xfId="53193"/>
    <cellStyle name="Percent 5 2 8 3" xfId="53194"/>
    <cellStyle name="Percent 5 2 8 3 2" xfId="53195"/>
    <cellStyle name="Percent 5 2 8 3 2 2" xfId="53196"/>
    <cellStyle name="Percent 5 2 8 3 2 2 2" xfId="53197"/>
    <cellStyle name="Percent 5 2 8 3 2 3" xfId="53198"/>
    <cellStyle name="Percent 5 2 8 3 3" xfId="53199"/>
    <cellStyle name="Percent 5 2 8 3 3 2" xfId="53200"/>
    <cellStyle name="Percent 5 2 8 3 4" xfId="53201"/>
    <cellStyle name="Percent 5 2 8 3 5" xfId="53202"/>
    <cellStyle name="Percent 5 2 8 3 6" xfId="53203"/>
    <cellStyle name="Percent 5 2 8 3 7" xfId="53204"/>
    <cellStyle name="Percent 5 2 8 4" xfId="53205"/>
    <cellStyle name="Percent 5 2 8 4 2" xfId="53206"/>
    <cellStyle name="Percent 5 2 8 4 2 2" xfId="53207"/>
    <cellStyle name="Percent 5 2 8 4 2 2 2" xfId="53208"/>
    <cellStyle name="Percent 5 2 8 4 2 3" xfId="53209"/>
    <cellStyle name="Percent 5 2 8 4 3" xfId="53210"/>
    <cellStyle name="Percent 5 2 8 4 3 2" xfId="53211"/>
    <cellStyle name="Percent 5 2 8 4 4" xfId="53212"/>
    <cellStyle name="Percent 5 2 8 4 5" xfId="53213"/>
    <cellStyle name="Percent 5 2 8 4 6" xfId="53214"/>
    <cellStyle name="Percent 5 2 8 4 7" xfId="53215"/>
    <cellStyle name="Percent 5 2 8 5" xfId="53216"/>
    <cellStyle name="Percent 5 2 8 5 2" xfId="53217"/>
    <cellStyle name="Percent 5 2 8 5 2 2" xfId="53218"/>
    <cellStyle name="Percent 5 2 8 5 2 2 2" xfId="53219"/>
    <cellStyle name="Percent 5 2 8 5 2 3" xfId="53220"/>
    <cellStyle name="Percent 5 2 8 5 3" xfId="53221"/>
    <cellStyle name="Percent 5 2 8 5 3 2" xfId="53222"/>
    <cellStyle name="Percent 5 2 8 5 4" xfId="53223"/>
    <cellStyle name="Percent 5 2 8 5 5" xfId="53224"/>
    <cellStyle name="Percent 5 2 8 5 6" xfId="53225"/>
    <cellStyle name="Percent 5 2 8 5 7" xfId="53226"/>
    <cellStyle name="Percent 5 2 8 6" xfId="53227"/>
    <cellStyle name="Percent 5 2 8 6 2" xfId="53228"/>
    <cellStyle name="Percent 5 2 8 6 2 2" xfId="53229"/>
    <cellStyle name="Percent 5 2 8 6 2 2 2" xfId="53230"/>
    <cellStyle name="Percent 5 2 8 6 2 3" xfId="53231"/>
    <cellStyle name="Percent 5 2 8 6 3" xfId="53232"/>
    <cellStyle name="Percent 5 2 8 6 3 2" xfId="53233"/>
    <cellStyle name="Percent 5 2 8 6 4" xfId="53234"/>
    <cellStyle name="Percent 5 2 8 6 5" xfId="53235"/>
    <cellStyle name="Percent 5 2 8 6 6" xfId="53236"/>
    <cellStyle name="Percent 5 2 8 6 7" xfId="53237"/>
    <cellStyle name="Percent 5 2 8 7" xfId="53238"/>
    <cellStyle name="Percent 5 2 8 7 2" xfId="53239"/>
    <cellStyle name="Percent 5 2 8 7 2 2" xfId="53240"/>
    <cellStyle name="Percent 5 2 8 7 2 2 2" xfId="53241"/>
    <cellStyle name="Percent 5 2 8 7 2 3" xfId="53242"/>
    <cellStyle name="Percent 5 2 8 7 3" xfId="53243"/>
    <cellStyle name="Percent 5 2 8 7 3 2" xfId="53244"/>
    <cellStyle name="Percent 5 2 8 7 4" xfId="53245"/>
    <cellStyle name="Percent 5 2 8 7 5" xfId="53246"/>
    <cellStyle name="Percent 5 2 8 7 6" xfId="53247"/>
    <cellStyle name="Percent 5 2 8 7 7" xfId="53248"/>
    <cellStyle name="Percent 5 2 8 8" xfId="53249"/>
    <cellStyle name="Percent 5 2 8 8 2" xfId="53250"/>
    <cellStyle name="Percent 5 2 8 8 2 2" xfId="53251"/>
    <cellStyle name="Percent 5 2 8 8 2 2 2" xfId="53252"/>
    <cellStyle name="Percent 5 2 8 8 2 3" xfId="53253"/>
    <cellStyle name="Percent 5 2 8 8 3" xfId="53254"/>
    <cellStyle name="Percent 5 2 8 8 3 2" xfId="53255"/>
    <cellStyle name="Percent 5 2 8 8 4" xfId="53256"/>
    <cellStyle name="Percent 5 2 8 8 5" xfId="53257"/>
    <cellStyle name="Percent 5 2 8 8 6" xfId="53258"/>
    <cellStyle name="Percent 5 2 8 8 7" xfId="53259"/>
    <cellStyle name="Percent 5 2 8 9" xfId="53260"/>
    <cellStyle name="Percent 5 2 8 9 2" xfId="53261"/>
    <cellStyle name="Percent 5 2 8 9 2 2" xfId="53262"/>
    <cellStyle name="Percent 5 2 8 9 2 2 2" xfId="53263"/>
    <cellStyle name="Percent 5 2 8 9 2 3" xfId="53264"/>
    <cellStyle name="Percent 5 2 8 9 3" xfId="53265"/>
    <cellStyle name="Percent 5 2 8 9 3 2" xfId="53266"/>
    <cellStyle name="Percent 5 2 8 9 4" xfId="53267"/>
    <cellStyle name="Percent 5 2 8 9 5" xfId="53268"/>
    <cellStyle name="Percent 5 2 8 9 6" xfId="53269"/>
    <cellStyle name="Percent 5 2 8 9 7" xfId="53270"/>
    <cellStyle name="Percent 5 2 80" xfId="53271"/>
    <cellStyle name="Percent 5 2 80 2" xfId="53272"/>
    <cellStyle name="Percent 5 2 80 2 2" xfId="53273"/>
    <cellStyle name="Percent 5 2 80 2 2 2" xfId="53274"/>
    <cellStyle name="Percent 5 2 80 2 3" xfId="53275"/>
    <cellStyle name="Percent 5 2 80 3" xfId="53276"/>
    <cellStyle name="Percent 5 2 80 3 2" xfId="53277"/>
    <cellStyle name="Percent 5 2 80 4" xfId="53278"/>
    <cellStyle name="Percent 5 2 80 5" xfId="53279"/>
    <cellStyle name="Percent 5 2 80 6" xfId="53280"/>
    <cellStyle name="Percent 5 2 80 7" xfId="53281"/>
    <cellStyle name="Percent 5 2 81" xfId="53282"/>
    <cellStyle name="Percent 5 2 81 2" xfId="53283"/>
    <cellStyle name="Percent 5 2 81 2 2" xfId="53284"/>
    <cellStyle name="Percent 5 2 81 2 2 2" xfId="53285"/>
    <cellStyle name="Percent 5 2 81 2 3" xfId="53286"/>
    <cellStyle name="Percent 5 2 81 3" xfId="53287"/>
    <cellStyle name="Percent 5 2 81 3 2" xfId="53288"/>
    <cellStyle name="Percent 5 2 81 4" xfId="53289"/>
    <cellStyle name="Percent 5 2 81 5" xfId="53290"/>
    <cellStyle name="Percent 5 2 81 6" xfId="53291"/>
    <cellStyle name="Percent 5 2 81 7" xfId="53292"/>
    <cellStyle name="Percent 5 2 82" xfId="53293"/>
    <cellStyle name="Percent 5 2 82 2" xfId="53294"/>
    <cellStyle name="Percent 5 2 82 2 2" xfId="53295"/>
    <cellStyle name="Percent 5 2 82 2 2 2" xfId="53296"/>
    <cellStyle name="Percent 5 2 82 2 3" xfId="53297"/>
    <cellStyle name="Percent 5 2 82 3" xfId="53298"/>
    <cellStyle name="Percent 5 2 82 3 2" xfId="53299"/>
    <cellStyle name="Percent 5 2 82 4" xfId="53300"/>
    <cellStyle name="Percent 5 2 82 5" xfId="53301"/>
    <cellStyle name="Percent 5 2 82 6" xfId="53302"/>
    <cellStyle name="Percent 5 2 82 7" xfId="53303"/>
    <cellStyle name="Percent 5 2 83" xfId="53304"/>
    <cellStyle name="Percent 5 2 83 2" xfId="53305"/>
    <cellStyle name="Percent 5 2 83 2 2" xfId="53306"/>
    <cellStyle name="Percent 5 2 83 2 2 2" xfId="53307"/>
    <cellStyle name="Percent 5 2 83 2 3" xfId="53308"/>
    <cellStyle name="Percent 5 2 83 3" xfId="53309"/>
    <cellStyle name="Percent 5 2 83 3 2" xfId="53310"/>
    <cellStyle name="Percent 5 2 83 4" xfId="53311"/>
    <cellStyle name="Percent 5 2 83 5" xfId="53312"/>
    <cellStyle name="Percent 5 2 83 6" xfId="53313"/>
    <cellStyle name="Percent 5 2 83 7" xfId="53314"/>
    <cellStyle name="Percent 5 2 84" xfId="53315"/>
    <cellStyle name="Percent 5 2 84 2" xfId="53316"/>
    <cellStyle name="Percent 5 2 84 2 2" xfId="53317"/>
    <cellStyle name="Percent 5 2 84 2 2 2" xfId="53318"/>
    <cellStyle name="Percent 5 2 84 2 3" xfId="53319"/>
    <cellStyle name="Percent 5 2 84 3" xfId="53320"/>
    <cellStyle name="Percent 5 2 84 3 2" xfId="53321"/>
    <cellStyle name="Percent 5 2 84 4" xfId="53322"/>
    <cellStyle name="Percent 5 2 84 5" xfId="53323"/>
    <cellStyle name="Percent 5 2 84 6" xfId="53324"/>
    <cellStyle name="Percent 5 2 84 7" xfId="53325"/>
    <cellStyle name="Percent 5 2 85" xfId="53326"/>
    <cellStyle name="Percent 5 2 85 2" xfId="53327"/>
    <cellStyle name="Percent 5 2 85 2 2" xfId="53328"/>
    <cellStyle name="Percent 5 2 85 2 2 2" xfId="53329"/>
    <cellStyle name="Percent 5 2 85 2 3" xfId="53330"/>
    <cellStyle name="Percent 5 2 85 3" xfId="53331"/>
    <cellStyle name="Percent 5 2 85 3 2" xfId="53332"/>
    <cellStyle name="Percent 5 2 85 4" xfId="53333"/>
    <cellStyle name="Percent 5 2 85 5" xfId="53334"/>
    <cellStyle name="Percent 5 2 85 6" xfId="53335"/>
    <cellStyle name="Percent 5 2 85 7" xfId="53336"/>
    <cellStyle name="Percent 5 2 86" xfId="53337"/>
    <cellStyle name="Percent 5 2 86 2" xfId="53338"/>
    <cellStyle name="Percent 5 2 86 2 2" xfId="53339"/>
    <cellStyle name="Percent 5 2 86 2 2 2" xfId="53340"/>
    <cellStyle name="Percent 5 2 86 2 3" xfId="53341"/>
    <cellStyle name="Percent 5 2 86 3" xfId="53342"/>
    <cellStyle name="Percent 5 2 86 3 2" xfId="53343"/>
    <cellStyle name="Percent 5 2 86 4" xfId="53344"/>
    <cellStyle name="Percent 5 2 86 5" xfId="53345"/>
    <cellStyle name="Percent 5 2 86 6" xfId="53346"/>
    <cellStyle name="Percent 5 2 86 7" xfId="53347"/>
    <cellStyle name="Percent 5 2 87" xfId="53348"/>
    <cellStyle name="Percent 5 2 87 2" xfId="53349"/>
    <cellStyle name="Percent 5 2 87 2 2" xfId="53350"/>
    <cellStyle name="Percent 5 2 87 2 2 2" xfId="53351"/>
    <cellStyle name="Percent 5 2 87 2 3" xfId="53352"/>
    <cellStyle name="Percent 5 2 87 3" xfId="53353"/>
    <cellStyle name="Percent 5 2 87 3 2" xfId="53354"/>
    <cellStyle name="Percent 5 2 87 4" xfId="53355"/>
    <cellStyle name="Percent 5 2 87 5" xfId="53356"/>
    <cellStyle name="Percent 5 2 87 6" xfId="53357"/>
    <cellStyle name="Percent 5 2 87 7" xfId="53358"/>
    <cellStyle name="Percent 5 2 88" xfId="53359"/>
    <cellStyle name="Percent 5 2 89" xfId="53360"/>
    <cellStyle name="Percent 5 2 89 2" xfId="53361"/>
    <cellStyle name="Percent 5 2 89 2 2" xfId="53362"/>
    <cellStyle name="Percent 5 2 89 2 2 2" xfId="53363"/>
    <cellStyle name="Percent 5 2 89 2 3" xfId="53364"/>
    <cellStyle name="Percent 5 2 89 3" xfId="53365"/>
    <cellStyle name="Percent 5 2 89 3 2" xfId="53366"/>
    <cellStyle name="Percent 5 2 89 4" xfId="53367"/>
    <cellStyle name="Percent 5 2 89 5" xfId="53368"/>
    <cellStyle name="Percent 5 2 89 6" xfId="53369"/>
    <cellStyle name="Percent 5 2 89 7" xfId="53370"/>
    <cellStyle name="Percent 5 2 9" xfId="53371"/>
    <cellStyle name="Percent 5 2 9 10" xfId="53372"/>
    <cellStyle name="Percent 5 2 9 11" xfId="53373"/>
    <cellStyle name="Percent 5 2 9 12" xfId="53374"/>
    <cellStyle name="Percent 5 2 9 2" xfId="53375"/>
    <cellStyle name="Percent 5 2 9 2 2" xfId="53376"/>
    <cellStyle name="Percent 5 2 9 2 3" xfId="53377"/>
    <cellStyle name="Percent 5 2 9 2 3 2" xfId="53378"/>
    <cellStyle name="Percent 5 2 9 2 3 2 2" xfId="53379"/>
    <cellStyle name="Percent 5 2 9 2 3 3" xfId="53380"/>
    <cellStyle name="Percent 5 2 9 2 4" xfId="53381"/>
    <cellStyle name="Percent 5 2 9 2 4 2" xfId="53382"/>
    <cellStyle name="Percent 5 2 9 2 5" xfId="53383"/>
    <cellStyle name="Percent 5 2 9 2 6" xfId="53384"/>
    <cellStyle name="Percent 5 2 9 2 7" xfId="53385"/>
    <cellStyle name="Percent 5 2 9 2 8" xfId="53386"/>
    <cellStyle name="Percent 5 2 9 3" xfId="53387"/>
    <cellStyle name="Percent 5 2 9 4" xfId="53388"/>
    <cellStyle name="Percent 5 2 9 5" xfId="53389"/>
    <cellStyle name="Percent 5 2 9 6" xfId="53390"/>
    <cellStyle name="Percent 5 2 9 7" xfId="53391"/>
    <cellStyle name="Percent 5 2 9 8" xfId="53392"/>
    <cellStyle name="Percent 5 2 9 9" xfId="53393"/>
    <cellStyle name="Percent 5 2 90" xfId="53394"/>
    <cellStyle name="Percent 5 2 90 2" xfId="53395"/>
    <cellStyle name="Percent 5 2 90 2 2" xfId="53396"/>
    <cellStyle name="Percent 5 2 90 2 2 2" xfId="53397"/>
    <cellStyle name="Percent 5 2 90 2 3" xfId="53398"/>
    <cellStyle name="Percent 5 2 90 3" xfId="53399"/>
    <cellStyle name="Percent 5 2 90 3 2" xfId="53400"/>
    <cellStyle name="Percent 5 2 90 4" xfId="53401"/>
    <cellStyle name="Percent 5 2 90 5" xfId="53402"/>
    <cellStyle name="Percent 5 2 90 6" xfId="53403"/>
    <cellStyle name="Percent 5 2 90 7" xfId="53404"/>
    <cellStyle name="Percent 5 2 91" xfId="53405"/>
    <cellStyle name="Percent 5 2 91 2" xfId="53406"/>
    <cellStyle name="Percent 5 2 91 2 2" xfId="53407"/>
    <cellStyle name="Percent 5 2 91 2 2 2" xfId="53408"/>
    <cellStyle name="Percent 5 2 91 2 3" xfId="53409"/>
    <cellStyle name="Percent 5 2 91 3" xfId="53410"/>
    <cellStyle name="Percent 5 2 91 3 2" xfId="53411"/>
    <cellStyle name="Percent 5 2 91 4" xfId="53412"/>
    <cellStyle name="Percent 5 2 91 5" xfId="53413"/>
    <cellStyle name="Percent 5 2 91 6" xfId="53414"/>
    <cellStyle name="Percent 5 2 91 7" xfId="53415"/>
    <cellStyle name="Percent 5 2 92" xfId="53416"/>
    <cellStyle name="Percent 5 2 92 2" xfId="53417"/>
    <cellStyle name="Percent 5 2 92 2 2" xfId="53418"/>
    <cellStyle name="Percent 5 2 92 2 2 2" xfId="53419"/>
    <cellStyle name="Percent 5 2 92 2 3" xfId="53420"/>
    <cellStyle name="Percent 5 2 92 3" xfId="53421"/>
    <cellStyle name="Percent 5 2 92 3 2" xfId="53422"/>
    <cellStyle name="Percent 5 2 92 4" xfId="53423"/>
    <cellStyle name="Percent 5 2 92 5" xfId="53424"/>
    <cellStyle name="Percent 5 2 92 6" xfId="53425"/>
    <cellStyle name="Percent 5 2 92 7" xfId="53426"/>
    <cellStyle name="Percent 5 2 93" xfId="53427"/>
    <cellStyle name="Percent 5 2 93 2" xfId="53428"/>
    <cellStyle name="Percent 5 2 93 2 2" xfId="53429"/>
    <cellStyle name="Percent 5 2 93 2 2 2" xfId="53430"/>
    <cellStyle name="Percent 5 2 93 2 3" xfId="53431"/>
    <cellStyle name="Percent 5 2 93 3" xfId="53432"/>
    <cellStyle name="Percent 5 2 93 3 2" xfId="53433"/>
    <cellStyle name="Percent 5 2 93 4" xfId="53434"/>
    <cellStyle name="Percent 5 2 93 5" xfId="53435"/>
    <cellStyle name="Percent 5 2 93 6" xfId="53436"/>
    <cellStyle name="Percent 5 2 93 7" xfId="53437"/>
    <cellStyle name="Percent 5 2 94" xfId="53438"/>
    <cellStyle name="Percent 5 2 94 2" xfId="53439"/>
    <cellStyle name="Percent 5 2 94 2 2" xfId="53440"/>
    <cellStyle name="Percent 5 2 94 2 2 2" xfId="53441"/>
    <cellStyle name="Percent 5 2 94 2 3" xfId="53442"/>
    <cellStyle name="Percent 5 2 94 3" xfId="53443"/>
    <cellStyle name="Percent 5 2 94 3 2" xfId="53444"/>
    <cellStyle name="Percent 5 2 94 4" xfId="53445"/>
    <cellStyle name="Percent 5 2 94 5" xfId="53446"/>
    <cellStyle name="Percent 5 2 94 6" xfId="53447"/>
    <cellStyle name="Percent 5 2 94 7" xfId="53448"/>
    <cellStyle name="Percent 5 2 95" xfId="53449"/>
    <cellStyle name="Percent 5 2 95 2" xfId="53450"/>
    <cellStyle name="Percent 5 2 95 2 2" xfId="53451"/>
    <cellStyle name="Percent 5 2 95 2 2 2" xfId="53452"/>
    <cellStyle name="Percent 5 2 95 2 3" xfId="53453"/>
    <cellStyle name="Percent 5 2 95 3" xfId="53454"/>
    <cellStyle name="Percent 5 2 95 3 2" xfId="53455"/>
    <cellStyle name="Percent 5 2 95 4" xfId="53456"/>
    <cellStyle name="Percent 5 2 95 5" xfId="53457"/>
    <cellStyle name="Percent 5 2 95 6" xfId="53458"/>
    <cellStyle name="Percent 5 2 95 7" xfId="53459"/>
    <cellStyle name="Percent 5 2 96" xfId="53460"/>
    <cellStyle name="Percent 5 2 96 2" xfId="53461"/>
    <cellStyle name="Percent 5 2 96 2 2" xfId="53462"/>
    <cellStyle name="Percent 5 2 96 2 2 2" xfId="53463"/>
    <cellStyle name="Percent 5 2 96 2 3" xfId="53464"/>
    <cellStyle name="Percent 5 2 96 3" xfId="53465"/>
    <cellStyle name="Percent 5 2 96 3 2" xfId="53466"/>
    <cellStyle name="Percent 5 2 96 4" xfId="53467"/>
    <cellStyle name="Percent 5 2 96 5" xfId="53468"/>
    <cellStyle name="Percent 5 2 96 6" xfId="53469"/>
    <cellStyle name="Percent 5 2 96 7" xfId="53470"/>
    <cellStyle name="Percent 5 2 97" xfId="53471"/>
    <cellStyle name="Percent 5 2 97 2" xfId="53472"/>
    <cellStyle name="Percent 5 2 97 2 2" xfId="53473"/>
    <cellStyle name="Percent 5 2 97 2 2 2" xfId="53474"/>
    <cellStyle name="Percent 5 2 97 2 3" xfId="53475"/>
    <cellStyle name="Percent 5 2 97 3" xfId="53476"/>
    <cellStyle name="Percent 5 2 97 3 2" xfId="53477"/>
    <cellStyle name="Percent 5 2 97 4" xfId="53478"/>
    <cellStyle name="Percent 5 2 97 5" xfId="53479"/>
    <cellStyle name="Percent 5 2 97 6" xfId="53480"/>
    <cellStyle name="Percent 5 2 97 7" xfId="53481"/>
    <cellStyle name="Percent 5 2 98" xfId="53482"/>
    <cellStyle name="Percent 5 2 98 2" xfId="53483"/>
    <cellStyle name="Percent 5 2 98 2 2" xfId="53484"/>
    <cellStyle name="Percent 5 2 98 2 2 2" xfId="53485"/>
    <cellStyle name="Percent 5 2 98 2 3" xfId="53486"/>
    <cellStyle name="Percent 5 2 98 3" xfId="53487"/>
    <cellStyle name="Percent 5 2 98 3 2" xfId="53488"/>
    <cellStyle name="Percent 5 2 98 4" xfId="53489"/>
    <cellStyle name="Percent 5 2 98 5" xfId="53490"/>
    <cellStyle name="Percent 5 2 98 6" xfId="53491"/>
    <cellStyle name="Percent 5 2 98 7" xfId="53492"/>
    <cellStyle name="Percent 5 2 99" xfId="53493"/>
    <cellStyle name="Percent 5 2 99 2" xfId="53494"/>
    <cellStyle name="Percent 5 2 99 2 2" xfId="53495"/>
    <cellStyle name="Percent 5 2 99 2 2 2" xfId="53496"/>
    <cellStyle name="Percent 5 2 99 2 3" xfId="53497"/>
    <cellStyle name="Percent 5 2 99 3" xfId="53498"/>
    <cellStyle name="Percent 5 2 99 3 2" xfId="53499"/>
    <cellStyle name="Percent 5 2 99 4" xfId="53500"/>
    <cellStyle name="Percent 5 2 99 5" xfId="53501"/>
    <cellStyle name="Percent 5 2 99 6" xfId="53502"/>
    <cellStyle name="Percent 5 2 99 7" xfId="53503"/>
    <cellStyle name="Percent 5 20" xfId="53504"/>
    <cellStyle name="Percent 5 20 2" xfId="53505"/>
    <cellStyle name="Percent 5 20 2 2" xfId="53506"/>
    <cellStyle name="Percent 5 20 2 2 2" xfId="53507"/>
    <cellStyle name="Percent 5 20 2 3" xfId="53508"/>
    <cellStyle name="Percent 5 20 3" xfId="53509"/>
    <cellStyle name="Percent 5 20 3 2" xfId="53510"/>
    <cellStyle name="Percent 5 20 4" xfId="53511"/>
    <cellStyle name="Percent 5 20 5" xfId="53512"/>
    <cellStyle name="Percent 5 20 6" xfId="53513"/>
    <cellStyle name="Percent 5 20 7" xfId="53514"/>
    <cellStyle name="Percent 5 21" xfId="53515"/>
    <cellStyle name="Percent 5 21 2" xfId="53516"/>
    <cellStyle name="Percent 5 21 2 2" xfId="53517"/>
    <cellStyle name="Percent 5 21 2 2 2" xfId="53518"/>
    <cellStyle name="Percent 5 21 2 3" xfId="53519"/>
    <cellStyle name="Percent 5 21 3" xfId="53520"/>
    <cellStyle name="Percent 5 21 3 2" xfId="53521"/>
    <cellStyle name="Percent 5 21 4" xfId="53522"/>
    <cellStyle name="Percent 5 21 5" xfId="53523"/>
    <cellStyle name="Percent 5 21 6" xfId="53524"/>
    <cellStyle name="Percent 5 21 7" xfId="53525"/>
    <cellStyle name="Percent 5 22" xfId="53526"/>
    <cellStyle name="Percent 5 22 2" xfId="53527"/>
    <cellStyle name="Percent 5 22 2 2" xfId="53528"/>
    <cellStyle name="Percent 5 22 2 2 2" xfId="53529"/>
    <cellStyle name="Percent 5 22 2 3" xfId="53530"/>
    <cellStyle name="Percent 5 22 3" xfId="53531"/>
    <cellStyle name="Percent 5 22 3 2" xfId="53532"/>
    <cellStyle name="Percent 5 22 4" xfId="53533"/>
    <cellStyle name="Percent 5 22 5" xfId="53534"/>
    <cellStyle name="Percent 5 22 6" xfId="53535"/>
    <cellStyle name="Percent 5 22 7" xfId="53536"/>
    <cellStyle name="Percent 5 23" xfId="53537"/>
    <cellStyle name="Percent 5 23 2" xfId="53538"/>
    <cellStyle name="Percent 5 23 2 2" xfId="53539"/>
    <cellStyle name="Percent 5 23 2 2 2" xfId="53540"/>
    <cellStyle name="Percent 5 23 2 3" xfId="53541"/>
    <cellStyle name="Percent 5 23 3" xfId="53542"/>
    <cellStyle name="Percent 5 23 3 2" xfId="53543"/>
    <cellStyle name="Percent 5 23 4" xfId="53544"/>
    <cellStyle name="Percent 5 23 5" xfId="53545"/>
    <cellStyle name="Percent 5 23 6" xfId="53546"/>
    <cellStyle name="Percent 5 23 7" xfId="53547"/>
    <cellStyle name="Percent 5 24" xfId="53548"/>
    <cellStyle name="Percent 5 24 2" xfId="53549"/>
    <cellStyle name="Percent 5 24 2 2" xfId="53550"/>
    <cellStyle name="Percent 5 24 2 2 2" xfId="53551"/>
    <cellStyle name="Percent 5 24 2 3" xfId="53552"/>
    <cellStyle name="Percent 5 24 3" xfId="53553"/>
    <cellStyle name="Percent 5 24 3 2" xfId="53554"/>
    <cellStyle name="Percent 5 24 4" xfId="53555"/>
    <cellStyle name="Percent 5 24 5" xfId="53556"/>
    <cellStyle name="Percent 5 24 6" xfId="53557"/>
    <cellStyle name="Percent 5 24 7" xfId="53558"/>
    <cellStyle name="Percent 5 25" xfId="53559"/>
    <cellStyle name="Percent 5 25 2" xfId="53560"/>
    <cellStyle name="Percent 5 25 2 2" xfId="53561"/>
    <cellStyle name="Percent 5 25 2 2 2" xfId="53562"/>
    <cellStyle name="Percent 5 25 2 3" xfId="53563"/>
    <cellStyle name="Percent 5 25 3" xfId="53564"/>
    <cellStyle name="Percent 5 25 3 2" xfId="53565"/>
    <cellStyle name="Percent 5 25 4" xfId="53566"/>
    <cellStyle name="Percent 5 25 5" xfId="53567"/>
    <cellStyle name="Percent 5 25 6" xfId="53568"/>
    <cellStyle name="Percent 5 25 7" xfId="53569"/>
    <cellStyle name="Percent 5 26" xfId="53570"/>
    <cellStyle name="Percent 5 26 2" xfId="53571"/>
    <cellStyle name="Percent 5 26 2 2" xfId="53572"/>
    <cellStyle name="Percent 5 26 2 2 2" xfId="53573"/>
    <cellStyle name="Percent 5 26 2 3" xfId="53574"/>
    <cellStyle name="Percent 5 26 3" xfId="53575"/>
    <cellStyle name="Percent 5 26 3 2" xfId="53576"/>
    <cellStyle name="Percent 5 26 4" xfId="53577"/>
    <cellStyle name="Percent 5 26 5" xfId="53578"/>
    <cellStyle name="Percent 5 26 6" xfId="53579"/>
    <cellStyle name="Percent 5 26 7" xfId="53580"/>
    <cellStyle name="Percent 5 27" xfId="53581"/>
    <cellStyle name="Percent 5 27 2" xfId="53582"/>
    <cellStyle name="Percent 5 27 2 2" xfId="53583"/>
    <cellStyle name="Percent 5 27 2 2 2" xfId="53584"/>
    <cellStyle name="Percent 5 27 2 3" xfId="53585"/>
    <cellStyle name="Percent 5 27 3" xfId="53586"/>
    <cellStyle name="Percent 5 27 3 2" xfId="53587"/>
    <cellStyle name="Percent 5 27 4" xfId="53588"/>
    <cellStyle name="Percent 5 27 5" xfId="53589"/>
    <cellStyle name="Percent 5 27 6" xfId="53590"/>
    <cellStyle name="Percent 5 27 7" xfId="53591"/>
    <cellStyle name="Percent 5 28" xfId="53592"/>
    <cellStyle name="Percent 5 28 2" xfId="53593"/>
    <cellStyle name="Percent 5 28 2 2" xfId="53594"/>
    <cellStyle name="Percent 5 28 2 2 2" xfId="53595"/>
    <cellStyle name="Percent 5 28 2 3" xfId="53596"/>
    <cellStyle name="Percent 5 28 3" xfId="53597"/>
    <cellStyle name="Percent 5 28 3 2" xfId="53598"/>
    <cellStyle name="Percent 5 28 4" xfId="53599"/>
    <cellStyle name="Percent 5 28 5" xfId="53600"/>
    <cellStyle name="Percent 5 28 6" xfId="53601"/>
    <cellStyle name="Percent 5 28 7" xfId="53602"/>
    <cellStyle name="Percent 5 29" xfId="53603"/>
    <cellStyle name="Percent 5 29 2" xfId="53604"/>
    <cellStyle name="Percent 5 29 2 2" xfId="53605"/>
    <cellStyle name="Percent 5 29 2 2 2" xfId="53606"/>
    <cellStyle name="Percent 5 29 2 3" xfId="53607"/>
    <cellStyle name="Percent 5 29 3" xfId="53608"/>
    <cellStyle name="Percent 5 29 3 2" xfId="53609"/>
    <cellStyle name="Percent 5 29 4" xfId="53610"/>
    <cellStyle name="Percent 5 29 5" xfId="53611"/>
    <cellStyle name="Percent 5 29 6" xfId="53612"/>
    <cellStyle name="Percent 5 29 7" xfId="53613"/>
    <cellStyle name="Percent 5 3" xfId="53614"/>
    <cellStyle name="Percent 5 3 10" xfId="53615"/>
    <cellStyle name="Percent 5 3 10 10" xfId="53616"/>
    <cellStyle name="Percent 5 3 10 10 2" xfId="53617"/>
    <cellStyle name="Percent 5 3 10 10 2 2" xfId="53618"/>
    <cellStyle name="Percent 5 3 10 10 2 2 2" xfId="53619"/>
    <cellStyle name="Percent 5 3 10 10 2 3" xfId="53620"/>
    <cellStyle name="Percent 5 3 10 10 3" xfId="53621"/>
    <cellStyle name="Percent 5 3 10 10 3 2" xfId="53622"/>
    <cellStyle name="Percent 5 3 10 10 4" xfId="53623"/>
    <cellStyle name="Percent 5 3 10 10 5" xfId="53624"/>
    <cellStyle name="Percent 5 3 10 10 6" xfId="53625"/>
    <cellStyle name="Percent 5 3 10 10 7" xfId="53626"/>
    <cellStyle name="Percent 5 3 10 11" xfId="53627"/>
    <cellStyle name="Percent 5 3 10 11 2" xfId="53628"/>
    <cellStyle name="Percent 5 3 10 11 2 2" xfId="53629"/>
    <cellStyle name="Percent 5 3 10 11 2 2 2" xfId="53630"/>
    <cellStyle name="Percent 5 3 10 11 2 3" xfId="53631"/>
    <cellStyle name="Percent 5 3 10 11 3" xfId="53632"/>
    <cellStyle name="Percent 5 3 10 11 3 2" xfId="53633"/>
    <cellStyle name="Percent 5 3 10 11 4" xfId="53634"/>
    <cellStyle name="Percent 5 3 10 11 5" xfId="53635"/>
    <cellStyle name="Percent 5 3 10 11 6" xfId="53636"/>
    <cellStyle name="Percent 5 3 10 11 7" xfId="53637"/>
    <cellStyle name="Percent 5 3 10 12" xfId="53638"/>
    <cellStyle name="Percent 5 3 10 12 2" xfId="53639"/>
    <cellStyle name="Percent 5 3 10 12 2 2" xfId="53640"/>
    <cellStyle name="Percent 5 3 10 12 2 2 2" xfId="53641"/>
    <cellStyle name="Percent 5 3 10 12 2 3" xfId="53642"/>
    <cellStyle name="Percent 5 3 10 12 3" xfId="53643"/>
    <cellStyle name="Percent 5 3 10 12 3 2" xfId="53644"/>
    <cellStyle name="Percent 5 3 10 12 4" xfId="53645"/>
    <cellStyle name="Percent 5 3 10 12 5" xfId="53646"/>
    <cellStyle name="Percent 5 3 10 12 6" xfId="53647"/>
    <cellStyle name="Percent 5 3 10 12 7" xfId="53648"/>
    <cellStyle name="Percent 5 3 10 13" xfId="53649"/>
    <cellStyle name="Percent 5 3 10 13 2" xfId="53650"/>
    <cellStyle name="Percent 5 3 10 13 2 2" xfId="53651"/>
    <cellStyle name="Percent 5 3 10 13 3" xfId="53652"/>
    <cellStyle name="Percent 5 3 10 14" xfId="53653"/>
    <cellStyle name="Percent 5 3 10 14 2" xfId="53654"/>
    <cellStyle name="Percent 5 3 10 15" xfId="53655"/>
    <cellStyle name="Percent 5 3 10 16" xfId="53656"/>
    <cellStyle name="Percent 5 3 10 17" xfId="53657"/>
    <cellStyle name="Percent 5 3 10 18" xfId="53658"/>
    <cellStyle name="Percent 5 3 10 2" xfId="53659"/>
    <cellStyle name="Percent 5 3 10 2 2" xfId="53660"/>
    <cellStyle name="Percent 5 3 10 2 2 2" xfId="53661"/>
    <cellStyle name="Percent 5 3 10 2 2 2 2" xfId="53662"/>
    <cellStyle name="Percent 5 3 10 2 2 3" xfId="53663"/>
    <cellStyle name="Percent 5 3 10 2 3" xfId="53664"/>
    <cellStyle name="Percent 5 3 10 2 3 2" xfId="53665"/>
    <cellStyle name="Percent 5 3 10 2 4" xfId="53666"/>
    <cellStyle name="Percent 5 3 10 2 5" xfId="53667"/>
    <cellStyle name="Percent 5 3 10 2 6" xfId="53668"/>
    <cellStyle name="Percent 5 3 10 2 7" xfId="53669"/>
    <cellStyle name="Percent 5 3 10 3" xfId="53670"/>
    <cellStyle name="Percent 5 3 10 3 2" xfId="53671"/>
    <cellStyle name="Percent 5 3 10 3 2 2" xfId="53672"/>
    <cellStyle name="Percent 5 3 10 3 2 2 2" xfId="53673"/>
    <cellStyle name="Percent 5 3 10 3 2 3" xfId="53674"/>
    <cellStyle name="Percent 5 3 10 3 3" xfId="53675"/>
    <cellStyle name="Percent 5 3 10 3 3 2" xfId="53676"/>
    <cellStyle name="Percent 5 3 10 3 4" xfId="53677"/>
    <cellStyle name="Percent 5 3 10 3 5" xfId="53678"/>
    <cellStyle name="Percent 5 3 10 3 6" xfId="53679"/>
    <cellStyle name="Percent 5 3 10 3 7" xfId="53680"/>
    <cellStyle name="Percent 5 3 10 4" xfId="53681"/>
    <cellStyle name="Percent 5 3 10 4 2" xfId="53682"/>
    <cellStyle name="Percent 5 3 10 4 2 2" xfId="53683"/>
    <cellStyle name="Percent 5 3 10 4 2 2 2" xfId="53684"/>
    <cellStyle name="Percent 5 3 10 4 2 3" xfId="53685"/>
    <cellStyle name="Percent 5 3 10 4 3" xfId="53686"/>
    <cellStyle name="Percent 5 3 10 4 3 2" xfId="53687"/>
    <cellStyle name="Percent 5 3 10 4 4" xfId="53688"/>
    <cellStyle name="Percent 5 3 10 4 5" xfId="53689"/>
    <cellStyle name="Percent 5 3 10 4 6" xfId="53690"/>
    <cellStyle name="Percent 5 3 10 4 7" xfId="53691"/>
    <cellStyle name="Percent 5 3 10 5" xfId="53692"/>
    <cellStyle name="Percent 5 3 10 5 2" xfId="53693"/>
    <cellStyle name="Percent 5 3 10 5 2 2" xfId="53694"/>
    <cellStyle name="Percent 5 3 10 5 2 2 2" xfId="53695"/>
    <cellStyle name="Percent 5 3 10 5 2 3" xfId="53696"/>
    <cellStyle name="Percent 5 3 10 5 3" xfId="53697"/>
    <cellStyle name="Percent 5 3 10 5 3 2" xfId="53698"/>
    <cellStyle name="Percent 5 3 10 5 4" xfId="53699"/>
    <cellStyle name="Percent 5 3 10 5 5" xfId="53700"/>
    <cellStyle name="Percent 5 3 10 5 6" xfId="53701"/>
    <cellStyle name="Percent 5 3 10 5 7" xfId="53702"/>
    <cellStyle name="Percent 5 3 10 6" xfId="53703"/>
    <cellStyle name="Percent 5 3 10 6 2" xfId="53704"/>
    <cellStyle name="Percent 5 3 10 6 2 2" xfId="53705"/>
    <cellStyle name="Percent 5 3 10 6 2 2 2" xfId="53706"/>
    <cellStyle name="Percent 5 3 10 6 2 3" xfId="53707"/>
    <cellStyle name="Percent 5 3 10 6 3" xfId="53708"/>
    <cellStyle name="Percent 5 3 10 6 3 2" xfId="53709"/>
    <cellStyle name="Percent 5 3 10 6 4" xfId="53710"/>
    <cellStyle name="Percent 5 3 10 6 5" xfId="53711"/>
    <cellStyle name="Percent 5 3 10 6 6" xfId="53712"/>
    <cellStyle name="Percent 5 3 10 6 7" xfId="53713"/>
    <cellStyle name="Percent 5 3 10 7" xfId="53714"/>
    <cellStyle name="Percent 5 3 10 7 2" xfId="53715"/>
    <cellStyle name="Percent 5 3 10 7 2 2" xfId="53716"/>
    <cellStyle name="Percent 5 3 10 7 2 2 2" xfId="53717"/>
    <cellStyle name="Percent 5 3 10 7 2 3" xfId="53718"/>
    <cellStyle name="Percent 5 3 10 7 3" xfId="53719"/>
    <cellStyle name="Percent 5 3 10 7 3 2" xfId="53720"/>
    <cellStyle name="Percent 5 3 10 7 4" xfId="53721"/>
    <cellStyle name="Percent 5 3 10 7 5" xfId="53722"/>
    <cellStyle name="Percent 5 3 10 7 6" xfId="53723"/>
    <cellStyle name="Percent 5 3 10 7 7" xfId="53724"/>
    <cellStyle name="Percent 5 3 10 8" xfId="53725"/>
    <cellStyle name="Percent 5 3 10 8 2" xfId="53726"/>
    <cellStyle name="Percent 5 3 10 8 2 2" xfId="53727"/>
    <cellStyle name="Percent 5 3 10 8 2 2 2" xfId="53728"/>
    <cellStyle name="Percent 5 3 10 8 2 3" xfId="53729"/>
    <cellStyle name="Percent 5 3 10 8 3" xfId="53730"/>
    <cellStyle name="Percent 5 3 10 8 3 2" xfId="53731"/>
    <cellStyle name="Percent 5 3 10 8 4" xfId="53732"/>
    <cellStyle name="Percent 5 3 10 8 5" xfId="53733"/>
    <cellStyle name="Percent 5 3 10 8 6" xfId="53734"/>
    <cellStyle name="Percent 5 3 10 8 7" xfId="53735"/>
    <cellStyle name="Percent 5 3 10 9" xfId="53736"/>
    <cellStyle name="Percent 5 3 10 9 2" xfId="53737"/>
    <cellStyle name="Percent 5 3 10 9 2 2" xfId="53738"/>
    <cellStyle name="Percent 5 3 10 9 2 2 2" xfId="53739"/>
    <cellStyle name="Percent 5 3 10 9 2 3" xfId="53740"/>
    <cellStyle name="Percent 5 3 10 9 3" xfId="53741"/>
    <cellStyle name="Percent 5 3 10 9 3 2" xfId="53742"/>
    <cellStyle name="Percent 5 3 10 9 4" xfId="53743"/>
    <cellStyle name="Percent 5 3 10 9 5" xfId="53744"/>
    <cellStyle name="Percent 5 3 10 9 6" xfId="53745"/>
    <cellStyle name="Percent 5 3 10 9 7" xfId="53746"/>
    <cellStyle name="Percent 5 3 100" xfId="53747"/>
    <cellStyle name="Percent 5 3 101" xfId="53748"/>
    <cellStyle name="Percent 5 3 102" xfId="53749"/>
    <cellStyle name="Percent 5 3 103" xfId="53750"/>
    <cellStyle name="Percent 5 3 11" xfId="53751"/>
    <cellStyle name="Percent 5 3 11 10" xfId="53752"/>
    <cellStyle name="Percent 5 3 11 10 2" xfId="53753"/>
    <cellStyle name="Percent 5 3 11 10 2 2" xfId="53754"/>
    <cellStyle name="Percent 5 3 11 10 2 2 2" xfId="53755"/>
    <cellStyle name="Percent 5 3 11 10 2 3" xfId="53756"/>
    <cellStyle name="Percent 5 3 11 10 3" xfId="53757"/>
    <cellStyle name="Percent 5 3 11 10 3 2" xfId="53758"/>
    <cellStyle name="Percent 5 3 11 10 4" xfId="53759"/>
    <cellStyle name="Percent 5 3 11 10 5" xfId="53760"/>
    <cellStyle name="Percent 5 3 11 10 6" xfId="53761"/>
    <cellStyle name="Percent 5 3 11 10 7" xfId="53762"/>
    <cellStyle name="Percent 5 3 11 11" xfId="53763"/>
    <cellStyle name="Percent 5 3 11 11 2" xfId="53764"/>
    <cellStyle name="Percent 5 3 11 11 2 2" xfId="53765"/>
    <cellStyle name="Percent 5 3 11 11 2 2 2" xfId="53766"/>
    <cellStyle name="Percent 5 3 11 11 2 3" xfId="53767"/>
    <cellStyle name="Percent 5 3 11 11 3" xfId="53768"/>
    <cellStyle name="Percent 5 3 11 11 3 2" xfId="53769"/>
    <cellStyle name="Percent 5 3 11 11 4" xfId="53770"/>
    <cellStyle name="Percent 5 3 11 11 5" xfId="53771"/>
    <cellStyle name="Percent 5 3 11 11 6" xfId="53772"/>
    <cellStyle name="Percent 5 3 11 11 7" xfId="53773"/>
    <cellStyle name="Percent 5 3 11 12" xfId="53774"/>
    <cellStyle name="Percent 5 3 11 12 2" xfId="53775"/>
    <cellStyle name="Percent 5 3 11 12 2 2" xfId="53776"/>
    <cellStyle name="Percent 5 3 11 12 2 2 2" xfId="53777"/>
    <cellStyle name="Percent 5 3 11 12 2 3" xfId="53778"/>
    <cellStyle name="Percent 5 3 11 12 3" xfId="53779"/>
    <cellStyle name="Percent 5 3 11 12 3 2" xfId="53780"/>
    <cellStyle name="Percent 5 3 11 12 4" xfId="53781"/>
    <cellStyle name="Percent 5 3 11 12 5" xfId="53782"/>
    <cellStyle name="Percent 5 3 11 12 6" xfId="53783"/>
    <cellStyle name="Percent 5 3 11 12 7" xfId="53784"/>
    <cellStyle name="Percent 5 3 11 13" xfId="53785"/>
    <cellStyle name="Percent 5 3 11 13 2" xfId="53786"/>
    <cellStyle name="Percent 5 3 11 13 2 2" xfId="53787"/>
    <cellStyle name="Percent 5 3 11 13 3" xfId="53788"/>
    <cellStyle name="Percent 5 3 11 14" xfId="53789"/>
    <cellStyle name="Percent 5 3 11 14 2" xfId="53790"/>
    <cellStyle name="Percent 5 3 11 15" xfId="53791"/>
    <cellStyle name="Percent 5 3 11 16" xfId="53792"/>
    <cellStyle name="Percent 5 3 11 17" xfId="53793"/>
    <cellStyle name="Percent 5 3 11 18" xfId="53794"/>
    <cellStyle name="Percent 5 3 11 2" xfId="53795"/>
    <cellStyle name="Percent 5 3 11 2 2" xfId="53796"/>
    <cellStyle name="Percent 5 3 11 2 2 2" xfId="53797"/>
    <cellStyle name="Percent 5 3 11 2 2 2 2" xfId="53798"/>
    <cellStyle name="Percent 5 3 11 2 2 3" xfId="53799"/>
    <cellStyle name="Percent 5 3 11 2 3" xfId="53800"/>
    <cellStyle name="Percent 5 3 11 2 3 2" xfId="53801"/>
    <cellStyle name="Percent 5 3 11 2 4" xfId="53802"/>
    <cellStyle name="Percent 5 3 11 2 5" xfId="53803"/>
    <cellStyle name="Percent 5 3 11 2 6" xfId="53804"/>
    <cellStyle name="Percent 5 3 11 2 7" xfId="53805"/>
    <cellStyle name="Percent 5 3 11 3" xfId="53806"/>
    <cellStyle name="Percent 5 3 11 3 2" xfId="53807"/>
    <cellStyle name="Percent 5 3 11 3 2 2" xfId="53808"/>
    <cellStyle name="Percent 5 3 11 3 2 2 2" xfId="53809"/>
    <cellStyle name="Percent 5 3 11 3 2 3" xfId="53810"/>
    <cellStyle name="Percent 5 3 11 3 3" xfId="53811"/>
    <cellStyle name="Percent 5 3 11 3 3 2" xfId="53812"/>
    <cellStyle name="Percent 5 3 11 3 4" xfId="53813"/>
    <cellStyle name="Percent 5 3 11 3 5" xfId="53814"/>
    <cellStyle name="Percent 5 3 11 3 6" xfId="53815"/>
    <cellStyle name="Percent 5 3 11 3 7" xfId="53816"/>
    <cellStyle name="Percent 5 3 11 4" xfId="53817"/>
    <cellStyle name="Percent 5 3 11 4 2" xfId="53818"/>
    <cellStyle name="Percent 5 3 11 4 2 2" xfId="53819"/>
    <cellStyle name="Percent 5 3 11 4 2 2 2" xfId="53820"/>
    <cellStyle name="Percent 5 3 11 4 2 3" xfId="53821"/>
    <cellStyle name="Percent 5 3 11 4 3" xfId="53822"/>
    <cellStyle name="Percent 5 3 11 4 3 2" xfId="53823"/>
    <cellStyle name="Percent 5 3 11 4 4" xfId="53824"/>
    <cellStyle name="Percent 5 3 11 4 5" xfId="53825"/>
    <cellStyle name="Percent 5 3 11 4 6" xfId="53826"/>
    <cellStyle name="Percent 5 3 11 4 7" xfId="53827"/>
    <cellStyle name="Percent 5 3 11 5" xfId="53828"/>
    <cellStyle name="Percent 5 3 11 5 2" xfId="53829"/>
    <cellStyle name="Percent 5 3 11 5 2 2" xfId="53830"/>
    <cellStyle name="Percent 5 3 11 5 2 2 2" xfId="53831"/>
    <cellStyle name="Percent 5 3 11 5 2 3" xfId="53832"/>
    <cellStyle name="Percent 5 3 11 5 3" xfId="53833"/>
    <cellStyle name="Percent 5 3 11 5 3 2" xfId="53834"/>
    <cellStyle name="Percent 5 3 11 5 4" xfId="53835"/>
    <cellStyle name="Percent 5 3 11 5 5" xfId="53836"/>
    <cellStyle name="Percent 5 3 11 5 6" xfId="53837"/>
    <cellStyle name="Percent 5 3 11 5 7" xfId="53838"/>
    <cellStyle name="Percent 5 3 11 6" xfId="53839"/>
    <cellStyle name="Percent 5 3 11 6 2" xfId="53840"/>
    <cellStyle name="Percent 5 3 11 6 2 2" xfId="53841"/>
    <cellStyle name="Percent 5 3 11 6 2 2 2" xfId="53842"/>
    <cellStyle name="Percent 5 3 11 6 2 3" xfId="53843"/>
    <cellStyle name="Percent 5 3 11 6 3" xfId="53844"/>
    <cellStyle name="Percent 5 3 11 6 3 2" xfId="53845"/>
    <cellStyle name="Percent 5 3 11 6 4" xfId="53846"/>
    <cellStyle name="Percent 5 3 11 6 5" xfId="53847"/>
    <cellStyle name="Percent 5 3 11 6 6" xfId="53848"/>
    <cellStyle name="Percent 5 3 11 6 7" xfId="53849"/>
    <cellStyle name="Percent 5 3 11 7" xfId="53850"/>
    <cellStyle name="Percent 5 3 11 7 2" xfId="53851"/>
    <cellStyle name="Percent 5 3 11 7 2 2" xfId="53852"/>
    <cellStyle name="Percent 5 3 11 7 2 2 2" xfId="53853"/>
    <cellStyle name="Percent 5 3 11 7 2 3" xfId="53854"/>
    <cellStyle name="Percent 5 3 11 7 3" xfId="53855"/>
    <cellStyle name="Percent 5 3 11 7 3 2" xfId="53856"/>
    <cellStyle name="Percent 5 3 11 7 4" xfId="53857"/>
    <cellStyle name="Percent 5 3 11 7 5" xfId="53858"/>
    <cellStyle name="Percent 5 3 11 7 6" xfId="53859"/>
    <cellStyle name="Percent 5 3 11 7 7" xfId="53860"/>
    <cellStyle name="Percent 5 3 11 8" xfId="53861"/>
    <cellStyle name="Percent 5 3 11 8 2" xfId="53862"/>
    <cellStyle name="Percent 5 3 11 8 2 2" xfId="53863"/>
    <cellStyle name="Percent 5 3 11 8 2 2 2" xfId="53864"/>
    <cellStyle name="Percent 5 3 11 8 2 3" xfId="53865"/>
    <cellStyle name="Percent 5 3 11 8 3" xfId="53866"/>
    <cellStyle name="Percent 5 3 11 8 3 2" xfId="53867"/>
    <cellStyle name="Percent 5 3 11 8 4" xfId="53868"/>
    <cellStyle name="Percent 5 3 11 8 5" xfId="53869"/>
    <cellStyle name="Percent 5 3 11 8 6" xfId="53870"/>
    <cellStyle name="Percent 5 3 11 8 7" xfId="53871"/>
    <cellStyle name="Percent 5 3 11 9" xfId="53872"/>
    <cellStyle name="Percent 5 3 11 9 2" xfId="53873"/>
    <cellStyle name="Percent 5 3 11 9 2 2" xfId="53874"/>
    <cellStyle name="Percent 5 3 11 9 2 2 2" xfId="53875"/>
    <cellStyle name="Percent 5 3 11 9 2 3" xfId="53876"/>
    <cellStyle name="Percent 5 3 11 9 3" xfId="53877"/>
    <cellStyle name="Percent 5 3 11 9 3 2" xfId="53878"/>
    <cellStyle name="Percent 5 3 11 9 4" xfId="53879"/>
    <cellStyle name="Percent 5 3 11 9 5" xfId="53880"/>
    <cellStyle name="Percent 5 3 11 9 6" xfId="53881"/>
    <cellStyle name="Percent 5 3 11 9 7" xfId="53882"/>
    <cellStyle name="Percent 5 3 12" xfId="53883"/>
    <cellStyle name="Percent 5 3 12 2" xfId="53884"/>
    <cellStyle name="Percent 5 3 12 2 2" xfId="53885"/>
    <cellStyle name="Percent 5 3 12 2 2 2" xfId="53886"/>
    <cellStyle name="Percent 5 3 12 2 3" xfId="53887"/>
    <cellStyle name="Percent 5 3 12 3" xfId="53888"/>
    <cellStyle name="Percent 5 3 12 3 2" xfId="53889"/>
    <cellStyle name="Percent 5 3 12 4" xfId="53890"/>
    <cellStyle name="Percent 5 3 12 5" xfId="53891"/>
    <cellStyle name="Percent 5 3 12 6" xfId="53892"/>
    <cellStyle name="Percent 5 3 12 7" xfId="53893"/>
    <cellStyle name="Percent 5 3 13" xfId="53894"/>
    <cellStyle name="Percent 5 3 13 2" xfId="53895"/>
    <cellStyle name="Percent 5 3 13 2 2" xfId="53896"/>
    <cellStyle name="Percent 5 3 13 2 2 2" xfId="53897"/>
    <cellStyle name="Percent 5 3 13 2 3" xfId="53898"/>
    <cellStyle name="Percent 5 3 13 3" xfId="53899"/>
    <cellStyle name="Percent 5 3 13 3 2" xfId="53900"/>
    <cellStyle name="Percent 5 3 13 4" xfId="53901"/>
    <cellStyle name="Percent 5 3 13 5" xfId="53902"/>
    <cellStyle name="Percent 5 3 13 6" xfId="53903"/>
    <cellStyle name="Percent 5 3 13 7" xfId="53904"/>
    <cellStyle name="Percent 5 3 14" xfId="53905"/>
    <cellStyle name="Percent 5 3 14 2" xfId="53906"/>
    <cellStyle name="Percent 5 3 14 2 2" xfId="53907"/>
    <cellStyle name="Percent 5 3 14 2 2 2" xfId="53908"/>
    <cellStyle name="Percent 5 3 14 2 3" xfId="53909"/>
    <cellStyle name="Percent 5 3 14 3" xfId="53910"/>
    <cellStyle name="Percent 5 3 14 3 2" xfId="53911"/>
    <cellStyle name="Percent 5 3 14 4" xfId="53912"/>
    <cellStyle name="Percent 5 3 14 5" xfId="53913"/>
    <cellStyle name="Percent 5 3 14 6" xfId="53914"/>
    <cellStyle name="Percent 5 3 14 7" xfId="53915"/>
    <cellStyle name="Percent 5 3 15" xfId="53916"/>
    <cellStyle name="Percent 5 3 15 2" xfId="53917"/>
    <cellStyle name="Percent 5 3 15 2 2" xfId="53918"/>
    <cellStyle name="Percent 5 3 15 2 2 2" xfId="53919"/>
    <cellStyle name="Percent 5 3 15 2 3" xfId="53920"/>
    <cellStyle name="Percent 5 3 15 3" xfId="53921"/>
    <cellStyle name="Percent 5 3 15 3 2" xfId="53922"/>
    <cellStyle name="Percent 5 3 15 4" xfId="53923"/>
    <cellStyle name="Percent 5 3 15 5" xfId="53924"/>
    <cellStyle name="Percent 5 3 15 6" xfId="53925"/>
    <cellStyle name="Percent 5 3 15 7" xfId="53926"/>
    <cellStyle name="Percent 5 3 16" xfId="53927"/>
    <cellStyle name="Percent 5 3 16 2" xfId="53928"/>
    <cellStyle name="Percent 5 3 16 2 2" xfId="53929"/>
    <cellStyle name="Percent 5 3 16 2 2 2" xfId="53930"/>
    <cellStyle name="Percent 5 3 16 2 3" xfId="53931"/>
    <cellStyle name="Percent 5 3 16 3" xfId="53932"/>
    <cellStyle name="Percent 5 3 16 3 2" xfId="53933"/>
    <cellStyle name="Percent 5 3 16 4" xfId="53934"/>
    <cellStyle name="Percent 5 3 16 5" xfId="53935"/>
    <cellStyle name="Percent 5 3 16 6" xfId="53936"/>
    <cellStyle name="Percent 5 3 16 7" xfId="53937"/>
    <cellStyle name="Percent 5 3 17" xfId="53938"/>
    <cellStyle name="Percent 5 3 17 2" xfId="53939"/>
    <cellStyle name="Percent 5 3 17 2 2" xfId="53940"/>
    <cellStyle name="Percent 5 3 17 2 2 2" xfId="53941"/>
    <cellStyle name="Percent 5 3 17 2 3" xfId="53942"/>
    <cellStyle name="Percent 5 3 17 3" xfId="53943"/>
    <cellStyle name="Percent 5 3 17 3 2" xfId="53944"/>
    <cellStyle name="Percent 5 3 17 4" xfId="53945"/>
    <cellStyle name="Percent 5 3 17 5" xfId="53946"/>
    <cellStyle name="Percent 5 3 17 6" xfId="53947"/>
    <cellStyle name="Percent 5 3 17 7" xfId="53948"/>
    <cellStyle name="Percent 5 3 18" xfId="53949"/>
    <cellStyle name="Percent 5 3 18 2" xfId="53950"/>
    <cellStyle name="Percent 5 3 18 2 2" xfId="53951"/>
    <cellStyle name="Percent 5 3 18 2 2 2" xfId="53952"/>
    <cellStyle name="Percent 5 3 18 2 3" xfId="53953"/>
    <cellStyle name="Percent 5 3 18 3" xfId="53954"/>
    <cellStyle name="Percent 5 3 18 3 2" xfId="53955"/>
    <cellStyle name="Percent 5 3 18 4" xfId="53956"/>
    <cellStyle name="Percent 5 3 18 5" xfId="53957"/>
    <cellStyle name="Percent 5 3 18 6" xfId="53958"/>
    <cellStyle name="Percent 5 3 18 7" xfId="53959"/>
    <cellStyle name="Percent 5 3 19" xfId="53960"/>
    <cellStyle name="Percent 5 3 19 2" xfId="53961"/>
    <cellStyle name="Percent 5 3 19 2 2" xfId="53962"/>
    <cellStyle name="Percent 5 3 19 2 2 2" xfId="53963"/>
    <cellStyle name="Percent 5 3 19 2 3" xfId="53964"/>
    <cellStyle name="Percent 5 3 19 3" xfId="53965"/>
    <cellStyle name="Percent 5 3 19 3 2" xfId="53966"/>
    <cellStyle name="Percent 5 3 19 4" xfId="53967"/>
    <cellStyle name="Percent 5 3 19 5" xfId="53968"/>
    <cellStyle name="Percent 5 3 19 6" xfId="53969"/>
    <cellStyle name="Percent 5 3 19 7" xfId="53970"/>
    <cellStyle name="Percent 5 3 2" xfId="53971"/>
    <cellStyle name="Percent 5 3 2 10" xfId="53972"/>
    <cellStyle name="Percent 5 3 2 11" xfId="53973"/>
    <cellStyle name="Percent 5 3 2 12" xfId="53974"/>
    <cellStyle name="Percent 5 3 2 13" xfId="53975"/>
    <cellStyle name="Percent 5 3 2 2" xfId="53976"/>
    <cellStyle name="Percent 5 3 2 2 2" xfId="53977"/>
    <cellStyle name="Percent 5 3 2 2 2 2" xfId="53978"/>
    <cellStyle name="Percent 5 3 2 2 2 3" xfId="53979"/>
    <cellStyle name="Percent 5 3 2 2 3" xfId="53980"/>
    <cellStyle name="Percent 5 3 2 2 3 2" xfId="53981"/>
    <cellStyle name="Percent 5 3 2 2 3 2 2" xfId="53982"/>
    <cellStyle name="Percent 5 3 2 2 3 3" xfId="53983"/>
    <cellStyle name="Percent 5 3 2 2 4" xfId="53984"/>
    <cellStyle name="Percent 5 3 2 2 4 2" xfId="53985"/>
    <cellStyle name="Percent 5 3 2 2 5" xfId="53986"/>
    <cellStyle name="Percent 5 3 2 2 6" xfId="53987"/>
    <cellStyle name="Percent 5 3 2 2 7" xfId="53988"/>
    <cellStyle name="Percent 5 3 2 2 8" xfId="53989"/>
    <cellStyle name="Percent 5 3 2 3" xfId="53990"/>
    <cellStyle name="Percent 5 3 2 4" xfId="53991"/>
    <cellStyle name="Percent 5 3 2 5" xfId="53992"/>
    <cellStyle name="Percent 5 3 2 6" xfId="53993"/>
    <cellStyle name="Percent 5 3 2 7" xfId="53994"/>
    <cellStyle name="Percent 5 3 2 8" xfId="53995"/>
    <cellStyle name="Percent 5 3 2 9" xfId="53996"/>
    <cellStyle name="Percent 5 3 20" xfId="53997"/>
    <cellStyle name="Percent 5 3 20 2" xfId="53998"/>
    <cellStyle name="Percent 5 3 20 2 2" xfId="53999"/>
    <cellStyle name="Percent 5 3 20 2 2 2" xfId="54000"/>
    <cellStyle name="Percent 5 3 20 2 3" xfId="54001"/>
    <cellStyle name="Percent 5 3 20 3" xfId="54002"/>
    <cellStyle name="Percent 5 3 20 3 2" xfId="54003"/>
    <cellStyle name="Percent 5 3 20 4" xfId="54004"/>
    <cellStyle name="Percent 5 3 20 5" xfId="54005"/>
    <cellStyle name="Percent 5 3 20 6" xfId="54006"/>
    <cellStyle name="Percent 5 3 20 7" xfId="54007"/>
    <cellStyle name="Percent 5 3 21" xfId="54008"/>
    <cellStyle name="Percent 5 3 21 2" xfId="54009"/>
    <cellStyle name="Percent 5 3 21 2 2" xfId="54010"/>
    <cellStyle name="Percent 5 3 21 2 2 2" xfId="54011"/>
    <cellStyle name="Percent 5 3 21 2 3" xfId="54012"/>
    <cellStyle name="Percent 5 3 21 3" xfId="54013"/>
    <cellStyle name="Percent 5 3 21 3 2" xfId="54014"/>
    <cellStyle name="Percent 5 3 21 4" xfId="54015"/>
    <cellStyle name="Percent 5 3 21 5" xfId="54016"/>
    <cellStyle name="Percent 5 3 21 6" xfId="54017"/>
    <cellStyle name="Percent 5 3 21 7" xfId="54018"/>
    <cellStyle name="Percent 5 3 22" xfId="54019"/>
    <cellStyle name="Percent 5 3 22 2" xfId="54020"/>
    <cellStyle name="Percent 5 3 22 2 2" xfId="54021"/>
    <cellStyle name="Percent 5 3 22 2 2 2" xfId="54022"/>
    <cellStyle name="Percent 5 3 22 2 3" xfId="54023"/>
    <cellStyle name="Percent 5 3 22 3" xfId="54024"/>
    <cellStyle name="Percent 5 3 22 3 2" xfId="54025"/>
    <cellStyle name="Percent 5 3 22 4" xfId="54026"/>
    <cellStyle name="Percent 5 3 22 5" xfId="54027"/>
    <cellStyle name="Percent 5 3 22 6" xfId="54028"/>
    <cellStyle name="Percent 5 3 22 7" xfId="54029"/>
    <cellStyle name="Percent 5 3 23" xfId="54030"/>
    <cellStyle name="Percent 5 3 23 2" xfId="54031"/>
    <cellStyle name="Percent 5 3 23 2 2" xfId="54032"/>
    <cellStyle name="Percent 5 3 23 2 2 2" xfId="54033"/>
    <cellStyle name="Percent 5 3 23 2 3" xfId="54034"/>
    <cellStyle name="Percent 5 3 23 3" xfId="54035"/>
    <cellStyle name="Percent 5 3 23 3 2" xfId="54036"/>
    <cellStyle name="Percent 5 3 23 4" xfId="54037"/>
    <cellStyle name="Percent 5 3 23 5" xfId="54038"/>
    <cellStyle name="Percent 5 3 23 6" xfId="54039"/>
    <cellStyle name="Percent 5 3 23 7" xfId="54040"/>
    <cellStyle name="Percent 5 3 24" xfId="54041"/>
    <cellStyle name="Percent 5 3 24 2" xfId="54042"/>
    <cellStyle name="Percent 5 3 24 2 2" xfId="54043"/>
    <cellStyle name="Percent 5 3 24 2 2 2" xfId="54044"/>
    <cellStyle name="Percent 5 3 24 2 3" xfId="54045"/>
    <cellStyle name="Percent 5 3 24 3" xfId="54046"/>
    <cellStyle name="Percent 5 3 24 3 2" xfId="54047"/>
    <cellStyle name="Percent 5 3 24 4" xfId="54048"/>
    <cellStyle name="Percent 5 3 24 5" xfId="54049"/>
    <cellStyle name="Percent 5 3 24 6" xfId="54050"/>
    <cellStyle name="Percent 5 3 24 7" xfId="54051"/>
    <cellStyle name="Percent 5 3 25" xfId="54052"/>
    <cellStyle name="Percent 5 3 25 2" xfId="54053"/>
    <cellStyle name="Percent 5 3 25 2 2" xfId="54054"/>
    <cellStyle name="Percent 5 3 25 2 2 2" xfId="54055"/>
    <cellStyle name="Percent 5 3 25 2 3" xfId="54056"/>
    <cellStyle name="Percent 5 3 25 3" xfId="54057"/>
    <cellStyle name="Percent 5 3 25 3 2" xfId="54058"/>
    <cellStyle name="Percent 5 3 25 4" xfId="54059"/>
    <cellStyle name="Percent 5 3 25 5" xfId="54060"/>
    <cellStyle name="Percent 5 3 25 6" xfId="54061"/>
    <cellStyle name="Percent 5 3 25 7" xfId="54062"/>
    <cellStyle name="Percent 5 3 26" xfId="54063"/>
    <cellStyle name="Percent 5 3 26 2" xfId="54064"/>
    <cellStyle name="Percent 5 3 26 2 2" xfId="54065"/>
    <cellStyle name="Percent 5 3 26 2 2 2" xfId="54066"/>
    <cellStyle name="Percent 5 3 26 2 3" xfId="54067"/>
    <cellStyle name="Percent 5 3 26 3" xfId="54068"/>
    <cellStyle name="Percent 5 3 26 3 2" xfId="54069"/>
    <cellStyle name="Percent 5 3 26 4" xfId="54070"/>
    <cellStyle name="Percent 5 3 26 5" xfId="54071"/>
    <cellStyle name="Percent 5 3 26 6" xfId="54072"/>
    <cellStyle name="Percent 5 3 26 7" xfId="54073"/>
    <cellStyle name="Percent 5 3 27" xfId="54074"/>
    <cellStyle name="Percent 5 3 27 2" xfId="54075"/>
    <cellStyle name="Percent 5 3 27 2 2" xfId="54076"/>
    <cellStyle name="Percent 5 3 27 2 2 2" xfId="54077"/>
    <cellStyle name="Percent 5 3 27 2 3" xfId="54078"/>
    <cellStyle name="Percent 5 3 27 3" xfId="54079"/>
    <cellStyle name="Percent 5 3 27 3 2" xfId="54080"/>
    <cellStyle name="Percent 5 3 27 4" xfId="54081"/>
    <cellStyle name="Percent 5 3 27 5" xfId="54082"/>
    <cellStyle name="Percent 5 3 27 6" xfId="54083"/>
    <cellStyle name="Percent 5 3 27 7" xfId="54084"/>
    <cellStyle name="Percent 5 3 28" xfId="54085"/>
    <cellStyle name="Percent 5 3 28 2" xfId="54086"/>
    <cellStyle name="Percent 5 3 28 2 2" xfId="54087"/>
    <cellStyle name="Percent 5 3 28 2 2 2" xfId="54088"/>
    <cellStyle name="Percent 5 3 28 2 3" xfId="54089"/>
    <cellStyle name="Percent 5 3 28 3" xfId="54090"/>
    <cellStyle name="Percent 5 3 28 3 2" xfId="54091"/>
    <cellStyle name="Percent 5 3 28 4" xfId="54092"/>
    <cellStyle name="Percent 5 3 28 5" xfId="54093"/>
    <cellStyle name="Percent 5 3 28 6" xfId="54094"/>
    <cellStyle name="Percent 5 3 28 7" xfId="54095"/>
    <cellStyle name="Percent 5 3 29" xfId="54096"/>
    <cellStyle name="Percent 5 3 29 2" xfId="54097"/>
    <cellStyle name="Percent 5 3 29 2 2" xfId="54098"/>
    <cellStyle name="Percent 5 3 29 2 2 2" xfId="54099"/>
    <cellStyle name="Percent 5 3 29 2 3" xfId="54100"/>
    <cellStyle name="Percent 5 3 29 3" xfId="54101"/>
    <cellStyle name="Percent 5 3 29 3 2" xfId="54102"/>
    <cellStyle name="Percent 5 3 29 4" xfId="54103"/>
    <cellStyle name="Percent 5 3 29 5" xfId="54104"/>
    <cellStyle name="Percent 5 3 29 6" xfId="54105"/>
    <cellStyle name="Percent 5 3 29 7" xfId="54106"/>
    <cellStyle name="Percent 5 3 3" xfId="54107"/>
    <cellStyle name="Percent 5 3 3 10" xfId="54108"/>
    <cellStyle name="Percent 5 3 3 11" xfId="54109"/>
    <cellStyle name="Percent 5 3 3 12" xfId="54110"/>
    <cellStyle name="Percent 5 3 3 2" xfId="54111"/>
    <cellStyle name="Percent 5 3 3 2 2" xfId="54112"/>
    <cellStyle name="Percent 5 3 3 2 3" xfId="54113"/>
    <cellStyle name="Percent 5 3 3 2 3 2" xfId="54114"/>
    <cellStyle name="Percent 5 3 3 2 3 2 2" xfId="54115"/>
    <cellStyle name="Percent 5 3 3 2 3 3" xfId="54116"/>
    <cellStyle name="Percent 5 3 3 2 4" xfId="54117"/>
    <cellStyle name="Percent 5 3 3 2 4 2" xfId="54118"/>
    <cellStyle name="Percent 5 3 3 2 5" xfId="54119"/>
    <cellStyle name="Percent 5 3 3 2 6" xfId="54120"/>
    <cellStyle name="Percent 5 3 3 2 7" xfId="54121"/>
    <cellStyle name="Percent 5 3 3 2 8" xfId="54122"/>
    <cellStyle name="Percent 5 3 3 3" xfId="54123"/>
    <cellStyle name="Percent 5 3 3 4" xfId="54124"/>
    <cellStyle name="Percent 5 3 3 5" xfId="54125"/>
    <cellStyle name="Percent 5 3 3 6" xfId="54126"/>
    <cellStyle name="Percent 5 3 3 7" xfId="54127"/>
    <cellStyle name="Percent 5 3 3 8" xfId="54128"/>
    <cellStyle name="Percent 5 3 3 9" xfId="54129"/>
    <cellStyle name="Percent 5 3 30" xfId="54130"/>
    <cellStyle name="Percent 5 3 30 2" xfId="54131"/>
    <cellStyle name="Percent 5 3 30 2 2" xfId="54132"/>
    <cellStyle name="Percent 5 3 30 2 2 2" xfId="54133"/>
    <cellStyle name="Percent 5 3 30 2 3" xfId="54134"/>
    <cellStyle name="Percent 5 3 30 3" xfId="54135"/>
    <cellStyle name="Percent 5 3 30 3 2" xfId="54136"/>
    <cellStyle name="Percent 5 3 30 4" xfId="54137"/>
    <cellStyle name="Percent 5 3 30 5" xfId="54138"/>
    <cellStyle name="Percent 5 3 30 6" xfId="54139"/>
    <cellStyle name="Percent 5 3 30 7" xfId="54140"/>
    <cellStyle name="Percent 5 3 31" xfId="54141"/>
    <cellStyle name="Percent 5 3 31 2" xfId="54142"/>
    <cellStyle name="Percent 5 3 31 2 2" xfId="54143"/>
    <cellStyle name="Percent 5 3 31 2 2 2" xfId="54144"/>
    <cellStyle name="Percent 5 3 31 2 3" xfId="54145"/>
    <cellStyle name="Percent 5 3 31 3" xfId="54146"/>
    <cellStyle name="Percent 5 3 31 3 2" xfId="54147"/>
    <cellStyle name="Percent 5 3 31 4" xfId="54148"/>
    <cellStyle name="Percent 5 3 31 5" xfId="54149"/>
    <cellStyle name="Percent 5 3 31 6" xfId="54150"/>
    <cellStyle name="Percent 5 3 31 7" xfId="54151"/>
    <cellStyle name="Percent 5 3 32" xfId="54152"/>
    <cellStyle name="Percent 5 3 32 2" xfId="54153"/>
    <cellStyle name="Percent 5 3 32 2 2" xfId="54154"/>
    <cellStyle name="Percent 5 3 32 2 2 2" xfId="54155"/>
    <cellStyle name="Percent 5 3 32 2 3" xfId="54156"/>
    <cellStyle name="Percent 5 3 32 3" xfId="54157"/>
    <cellStyle name="Percent 5 3 32 3 2" xfId="54158"/>
    <cellStyle name="Percent 5 3 32 4" xfId="54159"/>
    <cellStyle name="Percent 5 3 32 5" xfId="54160"/>
    <cellStyle name="Percent 5 3 32 6" xfId="54161"/>
    <cellStyle name="Percent 5 3 32 7" xfId="54162"/>
    <cellStyle name="Percent 5 3 33" xfId="54163"/>
    <cellStyle name="Percent 5 3 33 2" xfId="54164"/>
    <cellStyle name="Percent 5 3 33 2 2" xfId="54165"/>
    <cellStyle name="Percent 5 3 33 2 2 2" xfId="54166"/>
    <cellStyle name="Percent 5 3 33 2 3" xfId="54167"/>
    <cellStyle name="Percent 5 3 33 3" xfId="54168"/>
    <cellStyle name="Percent 5 3 33 3 2" xfId="54169"/>
    <cellStyle name="Percent 5 3 33 4" xfId="54170"/>
    <cellStyle name="Percent 5 3 33 5" xfId="54171"/>
    <cellStyle name="Percent 5 3 33 6" xfId="54172"/>
    <cellStyle name="Percent 5 3 33 7" xfId="54173"/>
    <cellStyle name="Percent 5 3 34" xfId="54174"/>
    <cellStyle name="Percent 5 3 34 2" xfId="54175"/>
    <cellStyle name="Percent 5 3 34 2 2" xfId="54176"/>
    <cellStyle name="Percent 5 3 34 2 2 2" xfId="54177"/>
    <cellStyle name="Percent 5 3 34 2 3" xfId="54178"/>
    <cellStyle name="Percent 5 3 34 3" xfId="54179"/>
    <cellStyle name="Percent 5 3 34 3 2" xfId="54180"/>
    <cellStyle name="Percent 5 3 34 4" xfId="54181"/>
    <cellStyle name="Percent 5 3 34 5" xfId="54182"/>
    <cellStyle name="Percent 5 3 34 6" xfId="54183"/>
    <cellStyle name="Percent 5 3 34 7" xfId="54184"/>
    <cellStyle name="Percent 5 3 35" xfId="54185"/>
    <cellStyle name="Percent 5 3 35 2" xfId="54186"/>
    <cellStyle name="Percent 5 3 35 2 2" xfId="54187"/>
    <cellStyle name="Percent 5 3 35 2 2 2" xfId="54188"/>
    <cellStyle name="Percent 5 3 35 2 3" xfId="54189"/>
    <cellStyle name="Percent 5 3 35 3" xfId="54190"/>
    <cellStyle name="Percent 5 3 35 3 2" xfId="54191"/>
    <cellStyle name="Percent 5 3 35 4" xfId="54192"/>
    <cellStyle name="Percent 5 3 35 5" xfId="54193"/>
    <cellStyle name="Percent 5 3 35 6" xfId="54194"/>
    <cellStyle name="Percent 5 3 35 7" xfId="54195"/>
    <cellStyle name="Percent 5 3 36" xfId="54196"/>
    <cellStyle name="Percent 5 3 36 2" xfId="54197"/>
    <cellStyle name="Percent 5 3 36 2 2" xfId="54198"/>
    <cellStyle name="Percent 5 3 36 2 2 2" xfId="54199"/>
    <cellStyle name="Percent 5 3 36 2 3" xfId="54200"/>
    <cellStyle name="Percent 5 3 36 3" xfId="54201"/>
    <cellStyle name="Percent 5 3 36 3 2" xfId="54202"/>
    <cellStyle name="Percent 5 3 36 4" xfId="54203"/>
    <cellStyle name="Percent 5 3 36 5" xfId="54204"/>
    <cellStyle name="Percent 5 3 36 6" xfId="54205"/>
    <cellStyle name="Percent 5 3 36 7" xfId="54206"/>
    <cellStyle name="Percent 5 3 37" xfId="54207"/>
    <cellStyle name="Percent 5 3 37 2" xfId="54208"/>
    <cellStyle name="Percent 5 3 37 2 2" xfId="54209"/>
    <cellStyle name="Percent 5 3 37 2 2 2" xfId="54210"/>
    <cellStyle name="Percent 5 3 37 2 3" xfId="54211"/>
    <cellStyle name="Percent 5 3 37 3" xfId="54212"/>
    <cellStyle name="Percent 5 3 37 3 2" xfId="54213"/>
    <cellStyle name="Percent 5 3 37 4" xfId="54214"/>
    <cellStyle name="Percent 5 3 37 5" xfId="54215"/>
    <cellStyle name="Percent 5 3 37 6" xfId="54216"/>
    <cellStyle name="Percent 5 3 37 7" xfId="54217"/>
    <cellStyle name="Percent 5 3 38" xfId="54218"/>
    <cellStyle name="Percent 5 3 38 2" xfId="54219"/>
    <cellStyle name="Percent 5 3 38 2 2" xfId="54220"/>
    <cellStyle name="Percent 5 3 38 2 2 2" xfId="54221"/>
    <cellStyle name="Percent 5 3 38 2 3" xfId="54222"/>
    <cellStyle name="Percent 5 3 38 3" xfId="54223"/>
    <cellStyle name="Percent 5 3 38 3 2" xfId="54224"/>
    <cellStyle name="Percent 5 3 38 4" xfId="54225"/>
    <cellStyle name="Percent 5 3 38 5" xfId="54226"/>
    <cellStyle name="Percent 5 3 38 6" xfId="54227"/>
    <cellStyle name="Percent 5 3 38 7" xfId="54228"/>
    <cellStyle name="Percent 5 3 39" xfId="54229"/>
    <cellStyle name="Percent 5 3 39 2" xfId="54230"/>
    <cellStyle name="Percent 5 3 39 2 2" xfId="54231"/>
    <cellStyle name="Percent 5 3 39 2 2 2" xfId="54232"/>
    <cellStyle name="Percent 5 3 39 2 3" xfId="54233"/>
    <cellStyle name="Percent 5 3 39 3" xfId="54234"/>
    <cellStyle name="Percent 5 3 39 3 2" xfId="54235"/>
    <cellStyle name="Percent 5 3 39 4" xfId="54236"/>
    <cellStyle name="Percent 5 3 39 5" xfId="54237"/>
    <cellStyle name="Percent 5 3 39 6" xfId="54238"/>
    <cellStyle name="Percent 5 3 39 7" xfId="54239"/>
    <cellStyle name="Percent 5 3 4" xfId="54240"/>
    <cellStyle name="Percent 5 3 4 10" xfId="54241"/>
    <cellStyle name="Percent 5 3 4 10 2" xfId="54242"/>
    <cellStyle name="Percent 5 3 4 10 2 2" xfId="54243"/>
    <cellStyle name="Percent 5 3 4 10 2 2 2" xfId="54244"/>
    <cellStyle name="Percent 5 3 4 10 2 3" xfId="54245"/>
    <cellStyle name="Percent 5 3 4 10 3" xfId="54246"/>
    <cellStyle name="Percent 5 3 4 10 3 2" xfId="54247"/>
    <cellStyle name="Percent 5 3 4 10 4" xfId="54248"/>
    <cellStyle name="Percent 5 3 4 10 5" xfId="54249"/>
    <cellStyle name="Percent 5 3 4 10 6" xfId="54250"/>
    <cellStyle name="Percent 5 3 4 10 7" xfId="54251"/>
    <cellStyle name="Percent 5 3 4 11" xfId="54252"/>
    <cellStyle name="Percent 5 3 4 11 2" xfId="54253"/>
    <cellStyle name="Percent 5 3 4 11 2 2" xfId="54254"/>
    <cellStyle name="Percent 5 3 4 11 2 2 2" xfId="54255"/>
    <cellStyle name="Percent 5 3 4 11 2 3" xfId="54256"/>
    <cellStyle name="Percent 5 3 4 11 3" xfId="54257"/>
    <cellStyle name="Percent 5 3 4 11 3 2" xfId="54258"/>
    <cellStyle name="Percent 5 3 4 11 4" xfId="54259"/>
    <cellStyle name="Percent 5 3 4 11 5" xfId="54260"/>
    <cellStyle name="Percent 5 3 4 11 6" xfId="54261"/>
    <cellStyle name="Percent 5 3 4 11 7" xfId="54262"/>
    <cellStyle name="Percent 5 3 4 12" xfId="54263"/>
    <cellStyle name="Percent 5 3 4 12 2" xfId="54264"/>
    <cellStyle name="Percent 5 3 4 12 2 2" xfId="54265"/>
    <cellStyle name="Percent 5 3 4 12 2 2 2" xfId="54266"/>
    <cellStyle name="Percent 5 3 4 12 2 3" xfId="54267"/>
    <cellStyle name="Percent 5 3 4 12 3" xfId="54268"/>
    <cellStyle name="Percent 5 3 4 12 3 2" xfId="54269"/>
    <cellStyle name="Percent 5 3 4 12 4" xfId="54270"/>
    <cellStyle name="Percent 5 3 4 12 5" xfId="54271"/>
    <cellStyle name="Percent 5 3 4 12 6" xfId="54272"/>
    <cellStyle name="Percent 5 3 4 12 7" xfId="54273"/>
    <cellStyle name="Percent 5 3 4 13" xfId="54274"/>
    <cellStyle name="Percent 5 3 4 13 2" xfId="54275"/>
    <cellStyle name="Percent 5 3 4 13 2 2" xfId="54276"/>
    <cellStyle name="Percent 5 3 4 13 3" xfId="54277"/>
    <cellStyle name="Percent 5 3 4 14" xfId="54278"/>
    <cellStyle name="Percent 5 3 4 14 2" xfId="54279"/>
    <cellStyle name="Percent 5 3 4 15" xfId="54280"/>
    <cellStyle name="Percent 5 3 4 16" xfId="54281"/>
    <cellStyle name="Percent 5 3 4 17" xfId="54282"/>
    <cellStyle name="Percent 5 3 4 18" xfId="54283"/>
    <cellStyle name="Percent 5 3 4 2" xfId="54284"/>
    <cellStyle name="Percent 5 3 4 2 2" xfId="54285"/>
    <cellStyle name="Percent 5 3 4 2 2 2" xfId="54286"/>
    <cellStyle name="Percent 5 3 4 2 2 2 2" xfId="54287"/>
    <cellStyle name="Percent 5 3 4 2 2 3" xfId="54288"/>
    <cellStyle name="Percent 5 3 4 2 3" xfId="54289"/>
    <cellStyle name="Percent 5 3 4 2 3 2" xfId="54290"/>
    <cellStyle name="Percent 5 3 4 2 4" xfId="54291"/>
    <cellStyle name="Percent 5 3 4 2 5" xfId="54292"/>
    <cellStyle name="Percent 5 3 4 2 6" xfId="54293"/>
    <cellStyle name="Percent 5 3 4 2 7" xfId="54294"/>
    <cellStyle name="Percent 5 3 4 3" xfId="54295"/>
    <cellStyle name="Percent 5 3 4 3 2" xfId="54296"/>
    <cellStyle name="Percent 5 3 4 3 2 2" xfId="54297"/>
    <cellStyle name="Percent 5 3 4 3 2 2 2" xfId="54298"/>
    <cellStyle name="Percent 5 3 4 3 2 3" xfId="54299"/>
    <cellStyle name="Percent 5 3 4 3 3" xfId="54300"/>
    <cellStyle name="Percent 5 3 4 3 3 2" xfId="54301"/>
    <cellStyle name="Percent 5 3 4 3 4" xfId="54302"/>
    <cellStyle name="Percent 5 3 4 3 5" xfId="54303"/>
    <cellStyle name="Percent 5 3 4 3 6" xfId="54304"/>
    <cellStyle name="Percent 5 3 4 3 7" xfId="54305"/>
    <cellStyle name="Percent 5 3 4 4" xfId="54306"/>
    <cellStyle name="Percent 5 3 4 4 2" xfId="54307"/>
    <cellStyle name="Percent 5 3 4 4 2 2" xfId="54308"/>
    <cellStyle name="Percent 5 3 4 4 2 2 2" xfId="54309"/>
    <cellStyle name="Percent 5 3 4 4 2 3" xfId="54310"/>
    <cellStyle name="Percent 5 3 4 4 3" xfId="54311"/>
    <cellStyle name="Percent 5 3 4 4 3 2" xfId="54312"/>
    <cellStyle name="Percent 5 3 4 4 4" xfId="54313"/>
    <cellStyle name="Percent 5 3 4 4 5" xfId="54314"/>
    <cellStyle name="Percent 5 3 4 4 6" xfId="54315"/>
    <cellStyle name="Percent 5 3 4 4 7" xfId="54316"/>
    <cellStyle name="Percent 5 3 4 5" xfId="54317"/>
    <cellStyle name="Percent 5 3 4 5 2" xfId="54318"/>
    <cellStyle name="Percent 5 3 4 5 2 2" xfId="54319"/>
    <cellStyle name="Percent 5 3 4 5 2 2 2" xfId="54320"/>
    <cellStyle name="Percent 5 3 4 5 2 3" xfId="54321"/>
    <cellStyle name="Percent 5 3 4 5 3" xfId="54322"/>
    <cellStyle name="Percent 5 3 4 5 3 2" xfId="54323"/>
    <cellStyle name="Percent 5 3 4 5 4" xfId="54324"/>
    <cellStyle name="Percent 5 3 4 5 5" xfId="54325"/>
    <cellStyle name="Percent 5 3 4 5 6" xfId="54326"/>
    <cellStyle name="Percent 5 3 4 5 7" xfId="54327"/>
    <cellStyle name="Percent 5 3 4 6" xfId="54328"/>
    <cellStyle name="Percent 5 3 4 6 2" xfId="54329"/>
    <cellStyle name="Percent 5 3 4 6 2 2" xfId="54330"/>
    <cellStyle name="Percent 5 3 4 6 2 2 2" xfId="54331"/>
    <cellStyle name="Percent 5 3 4 6 2 3" xfId="54332"/>
    <cellStyle name="Percent 5 3 4 6 3" xfId="54333"/>
    <cellStyle name="Percent 5 3 4 6 3 2" xfId="54334"/>
    <cellStyle name="Percent 5 3 4 6 4" xfId="54335"/>
    <cellStyle name="Percent 5 3 4 6 5" xfId="54336"/>
    <cellStyle name="Percent 5 3 4 6 6" xfId="54337"/>
    <cellStyle name="Percent 5 3 4 6 7" xfId="54338"/>
    <cellStyle name="Percent 5 3 4 7" xfId="54339"/>
    <cellStyle name="Percent 5 3 4 7 2" xfId="54340"/>
    <cellStyle name="Percent 5 3 4 7 2 2" xfId="54341"/>
    <cellStyle name="Percent 5 3 4 7 2 2 2" xfId="54342"/>
    <cellStyle name="Percent 5 3 4 7 2 3" xfId="54343"/>
    <cellStyle name="Percent 5 3 4 7 3" xfId="54344"/>
    <cellStyle name="Percent 5 3 4 7 3 2" xfId="54345"/>
    <cellStyle name="Percent 5 3 4 7 4" xfId="54346"/>
    <cellStyle name="Percent 5 3 4 7 5" xfId="54347"/>
    <cellStyle name="Percent 5 3 4 7 6" xfId="54348"/>
    <cellStyle name="Percent 5 3 4 7 7" xfId="54349"/>
    <cellStyle name="Percent 5 3 4 8" xfId="54350"/>
    <cellStyle name="Percent 5 3 4 8 2" xfId="54351"/>
    <cellStyle name="Percent 5 3 4 8 2 2" xfId="54352"/>
    <cellStyle name="Percent 5 3 4 8 2 2 2" xfId="54353"/>
    <cellStyle name="Percent 5 3 4 8 2 3" xfId="54354"/>
    <cellStyle name="Percent 5 3 4 8 3" xfId="54355"/>
    <cellStyle name="Percent 5 3 4 8 3 2" xfId="54356"/>
    <cellStyle name="Percent 5 3 4 8 4" xfId="54357"/>
    <cellStyle name="Percent 5 3 4 8 5" xfId="54358"/>
    <cellStyle name="Percent 5 3 4 8 6" xfId="54359"/>
    <cellStyle name="Percent 5 3 4 8 7" xfId="54360"/>
    <cellStyle name="Percent 5 3 4 9" xfId="54361"/>
    <cellStyle name="Percent 5 3 4 9 2" xfId="54362"/>
    <cellStyle name="Percent 5 3 4 9 2 2" xfId="54363"/>
    <cellStyle name="Percent 5 3 4 9 2 2 2" xfId="54364"/>
    <cellStyle name="Percent 5 3 4 9 2 3" xfId="54365"/>
    <cellStyle name="Percent 5 3 4 9 3" xfId="54366"/>
    <cellStyle name="Percent 5 3 4 9 3 2" xfId="54367"/>
    <cellStyle name="Percent 5 3 4 9 4" xfId="54368"/>
    <cellStyle name="Percent 5 3 4 9 5" xfId="54369"/>
    <cellStyle name="Percent 5 3 4 9 6" xfId="54370"/>
    <cellStyle name="Percent 5 3 4 9 7" xfId="54371"/>
    <cellStyle name="Percent 5 3 40" xfId="54372"/>
    <cellStyle name="Percent 5 3 40 2" xfId="54373"/>
    <cellStyle name="Percent 5 3 40 2 2" xfId="54374"/>
    <cellStyle name="Percent 5 3 40 2 2 2" xfId="54375"/>
    <cellStyle name="Percent 5 3 40 2 3" xfId="54376"/>
    <cellStyle name="Percent 5 3 40 3" xfId="54377"/>
    <cellStyle name="Percent 5 3 40 3 2" xfId="54378"/>
    <cellStyle name="Percent 5 3 40 4" xfId="54379"/>
    <cellStyle name="Percent 5 3 40 5" xfId="54380"/>
    <cellStyle name="Percent 5 3 40 6" xfId="54381"/>
    <cellStyle name="Percent 5 3 40 7" xfId="54382"/>
    <cellStyle name="Percent 5 3 41" xfId="54383"/>
    <cellStyle name="Percent 5 3 41 2" xfId="54384"/>
    <cellStyle name="Percent 5 3 41 2 2" xfId="54385"/>
    <cellStyle name="Percent 5 3 41 2 2 2" xfId="54386"/>
    <cellStyle name="Percent 5 3 41 2 3" xfId="54387"/>
    <cellStyle name="Percent 5 3 41 3" xfId="54388"/>
    <cellStyle name="Percent 5 3 41 3 2" xfId="54389"/>
    <cellStyle name="Percent 5 3 41 4" xfId="54390"/>
    <cellStyle name="Percent 5 3 41 5" xfId="54391"/>
    <cellStyle name="Percent 5 3 41 6" xfId="54392"/>
    <cellStyle name="Percent 5 3 41 7" xfId="54393"/>
    <cellStyle name="Percent 5 3 42" xfId="54394"/>
    <cellStyle name="Percent 5 3 42 2" xfId="54395"/>
    <cellStyle name="Percent 5 3 42 2 2" xfId="54396"/>
    <cellStyle name="Percent 5 3 42 2 2 2" xfId="54397"/>
    <cellStyle name="Percent 5 3 42 2 3" xfId="54398"/>
    <cellStyle name="Percent 5 3 42 3" xfId="54399"/>
    <cellStyle name="Percent 5 3 42 3 2" xfId="54400"/>
    <cellStyle name="Percent 5 3 42 4" xfId="54401"/>
    <cellStyle name="Percent 5 3 42 5" xfId="54402"/>
    <cellStyle name="Percent 5 3 42 6" xfId="54403"/>
    <cellStyle name="Percent 5 3 42 7" xfId="54404"/>
    <cellStyle name="Percent 5 3 43" xfId="54405"/>
    <cellStyle name="Percent 5 3 43 2" xfId="54406"/>
    <cellStyle name="Percent 5 3 43 2 2" xfId="54407"/>
    <cellStyle name="Percent 5 3 43 2 2 2" xfId="54408"/>
    <cellStyle name="Percent 5 3 43 2 3" xfId="54409"/>
    <cellStyle name="Percent 5 3 43 3" xfId="54410"/>
    <cellStyle name="Percent 5 3 43 3 2" xfId="54411"/>
    <cellStyle name="Percent 5 3 43 4" xfId="54412"/>
    <cellStyle name="Percent 5 3 43 5" xfId="54413"/>
    <cellStyle name="Percent 5 3 43 6" xfId="54414"/>
    <cellStyle name="Percent 5 3 43 7" xfId="54415"/>
    <cellStyle name="Percent 5 3 44" xfId="54416"/>
    <cellStyle name="Percent 5 3 44 2" xfId="54417"/>
    <cellStyle name="Percent 5 3 44 2 2" xfId="54418"/>
    <cellStyle name="Percent 5 3 44 2 2 2" xfId="54419"/>
    <cellStyle name="Percent 5 3 44 2 3" xfId="54420"/>
    <cellStyle name="Percent 5 3 44 3" xfId="54421"/>
    <cellStyle name="Percent 5 3 44 3 2" xfId="54422"/>
    <cellStyle name="Percent 5 3 44 4" xfId="54423"/>
    <cellStyle name="Percent 5 3 44 5" xfId="54424"/>
    <cellStyle name="Percent 5 3 44 6" xfId="54425"/>
    <cellStyle name="Percent 5 3 44 7" xfId="54426"/>
    <cellStyle name="Percent 5 3 45" xfId="54427"/>
    <cellStyle name="Percent 5 3 45 2" xfId="54428"/>
    <cellStyle name="Percent 5 3 45 2 2" xfId="54429"/>
    <cellStyle name="Percent 5 3 45 2 2 2" xfId="54430"/>
    <cellStyle name="Percent 5 3 45 2 3" xfId="54431"/>
    <cellStyle name="Percent 5 3 45 3" xfId="54432"/>
    <cellStyle name="Percent 5 3 45 3 2" xfId="54433"/>
    <cellStyle name="Percent 5 3 45 4" xfId="54434"/>
    <cellStyle name="Percent 5 3 45 5" xfId="54435"/>
    <cellStyle name="Percent 5 3 45 6" xfId="54436"/>
    <cellStyle name="Percent 5 3 45 7" xfId="54437"/>
    <cellStyle name="Percent 5 3 46" xfId="54438"/>
    <cellStyle name="Percent 5 3 46 2" xfId="54439"/>
    <cellStyle name="Percent 5 3 46 2 2" xfId="54440"/>
    <cellStyle name="Percent 5 3 46 2 2 2" xfId="54441"/>
    <cellStyle name="Percent 5 3 46 2 3" xfId="54442"/>
    <cellStyle name="Percent 5 3 46 3" xfId="54443"/>
    <cellStyle name="Percent 5 3 46 3 2" xfId="54444"/>
    <cellStyle name="Percent 5 3 46 4" xfId="54445"/>
    <cellStyle name="Percent 5 3 46 5" xfId="54446"/>
    <cellStyle name="Percent 5 3 46 6" xfId="54447"/>
    <cellStyle name="Percent 5 3 46 7" xfId="54448"/>
    <cellStyle name="Percent 5 3 47" xfId="54449"/>
    <cellStyle name="Percent 5 3 47 2" xfId="54450"/>
    <cellStyle name="Percent 5 3 47 2 2" xfId="54451"/>
    <cellStyle name="Percent 5 3 47 2 2 2" xfId="54452"/>
    <cellStyle name="Percent 5 3 47 2 3" xfId="54453"/>
    <cellStyle name="Percent 5 3 47 3" xfId="54454"/>
    <cellStyle name="Percent 5 3 47 3 2" xfId="54455"/>
    <cellStyle name="Percent 5 3 47 4" xfId="54456"/>
    <cellStyle name="Percent 5 3 47 5" xfId="54457"/>
    <cellStyle name="Percent 5 3 47 6" xfId="54458"/>
    <cellStyle name="Percent 5 3 47 7" xfId="54459"/>
    <cellStyle name="Percent 5 3 48" xfId="54460"/>
    <cellStyle name="Percent 5 3 48 2" xfId="54461"/>
    <cellStyle name="Percent 5 3 48 2 2" xfId="54462"/>
    <cellStyle name="Percent 5 3 48 2 2 2" xfId="54463"/>
    <cellStyle name="Percent 5 3 48 2 3" xfId="54464"/>
    <cellStyle name="Percent 5 3 48 3" xfId="54465"/>
    <cellStyle name="Percent 5 3 48 3 2" xfId="54466"/>
    <cellStyle name="Percent 5 3 48 4" xfId="54467"/>
    <cellStyle name="Percent 5 3 48 5" xfId="54468"/>
    <cellStyle name="Percent 5 3 48 6" xfId="54469"/>
    <cellStyle name="Percent 5 3 48 7" xfId="54470"/>
    <cellStyle name="Percent 5 3 49" xfId="54471"/>
    <cellStyle name="Percent 5 3 49 2" xfId="54472"/>
    <cellStyle name="Percent 5 3 49 2 2" xfId="54473"/>
    <cellStyle name="Percent 5 3 49 2 2 2" xfId="54474"/>
    <cellStyle name="Percent 5 3 49 2 3" xfId="54475"/>
    <cellStyle name="Percent 5 3 49 3" xfId="54476"/>
    <cellStyle name="Percent 5 3 49 3 2" xfId="54477"/>
    <cellStyle name="Percent 5 3 49 4" xfId="54478"/>
    <cellStyle name="Percent 5 3 49 5" xfId="54479"/>
    <cellStyle name="Percent 5 3 49 6" xfId="54480"/>
    <cellStyle name="Percent 5 3 49 7" xfId="54481"/>
    <cellStyle name="Percent 5 3 5" xfId="54482"/>
    <cellStyle name="Percent 5 3 5 10" xfId="54483"/>
    <cellStyle name="Percent 5 3 5 11" xfId="54484"/>
    <cellStyle name="Percent 5 3 5 12" xfId="54485"/>
    <cellStyle name="Percent 5 3 5 2" xfId="54486"/>
    <cellStyle name="Percent 5 3 5 2 2" xfId="54487"/>
    <cellStyle name="Percent 5 3 5 2 3" xfId="54488"/>
    <cellStyle name="Percent 5 3 5 2 3 2" xfId="54489"/>
    <cellStyle name="Percent 5 3 5 2 3 2 2" xfId="54490"/>
    <cellStyle name="Percent 5 3 5 2 3 3" xfId="54491"/>
    <cellStyle name="Percent 5 3 5 2 4" xfId="54492"/>
    <cellStyle name="Percent 5 3 5 2 4 2" xfId="54493"/>
    <cellStyle name="Percent 5 3 5 2 5" xfId="54494"/>
    <cellStyle name="Percent 5 3 5 2 6" xfId="54495"/>
    <cellStyle name="Percent 5 3 5 2 7" xfId="54496"/>
    <cellStyle name="Percent 5 3 5 2 8" xfId="54497"/>
    <cellStyle name="Percent 5 3 5 3" xfId="54498"/>
    <cellStyle name="Percent 5 3 5 4" xfId="54499"/>
    <cellStyle name="Percent 5 3 5 5" xfId="54500"/>
    <cellStyle name="Percent 5 3 5 6" xfId="54501"/>
    <cellStyle name="Percent 5 3 5 7" xfId="54502"/>
    <cellStyle name="Percent 5 3 5 8" xfId="54503"/>
    <cellStyle name="Percent 5 3 5 9" xfId="54504"/>
    <cellStyle name="Percent 5 3 50" xfId="54505"/>
    <cellStyle name="Percent 5 3 50 2" xfId="54506"/>
    <cellStyle name="Percent 5 3 50 2 2" xfId="54507"/>
    <cellStyle name="Percent 5 3 50 2 2 2" xfId="54508"/>
    <cellStyle name="Percent 5 3 50 2 3" xfId="54509"/>
    <cellStyle name="Percent 5 3 50 3" xfId="54510"/>
    <cellStyle name="Percent 5 3 50 3 2" xfId="54511"/>
    <cellStyle name="Percent 5 3 50 4" xfId="54512"/>
    <cellStyle name="Percent 5 3 50 5" xfId="54513"/>
    <cellStyle name="Percent 5 3 50 6" xfId="54514"/>
    <cellStyle name="Percent 5 3 50 7" xfId="54515"/>
    <cellStyle name="Percent 5 3 51" xfId="54516"/>
    <cellStyle name="Percent 5 3 51 2" xfId="54517"/>
    <cellStyle name="Percent 5 3 51 2 2" xfId="54518"/>
    <cellStyle name="Percent 5 3 51 2 2 2" xfId="54519"/>
    <cellStyle name="Percent 5 3 51 2 3" xfId="54520"/>
    <cellStyle name="Percent 5 3 51 3" xfId="54521"/>
    <cellStyle name="Percent 5 3 51 3 2" xfId="54522"/>
    <cellStyle name="Percent 5 3 51 4" xfId="54523"/>
    <cellStyle name="Percent 5 3 51 5" xfId="54524"/>
    <cellStyle name="Percent 5 3 51 6" xfId="54525"/>
    <cellStyle name="Percent 5 3 51 7" xfId="54526"/>
    <cellStyle name="Percent 5 3 52" xfId="54527"/>
    <cellStyle name="Percent 5 3 52 2" xfId="54528"/>
    <cellStyle name="Percent 5 3 52 2 2" xfId="54529"/>
    <cellStyle name="Percent 5 3 52 2 2 2" xfId="54530"/>
    <cellStyle name="Percent 5 3 52 2 3" xfId="54531"/>
    <cellStyle name="Percent 5 3 52 3" xfId="54532"/>
    <cellStyle name="Percent 5 3 52 3 2" xfId="54533"/>
    <cellStyle name="Percent 5 3 52 4" xfId="54534"/>
    <cellStyle name="Percent 5 3 52 5" xfId="54535"/>
    <cellStyle name="Percent 5 3 52 6" xfId="54536"/>
    <cellStyle name="Percent 5 3 52 7" xfId="54537"/>
    <cellStyle name="Percent 5 3 53" xfId="54538"/>
    <cellStyle name="Percent 5 3 53 2" xfId="54539"/>
    <cellStyle name="Percent 5 3 53 2 2" xfId="54540"/>
    <cellStyle name="Percent 5 3 53 2 2 2" xfId="54541"/>
    <cellStyle name="Percent 5 3 53 2 3" xfId="54542"/>
    <cellStyle name="Percent 5 3 53 3" xfId="54543"/>
    <cellStyle name="Percent 5 3 53 3 2" xfId="54544"/>
    <cellStyle name="Percent 5 3 53 4" xfId="54545"/>
    <cellStyle name="Percent 5 3 53 5" xfId="54546"/>
    <cellStyle name="Percent 5 3 53 6" xfId="54547"/>
    <cellStyle name="Percent 5 3 53 7" xfId="54548"/>
    <cellStyle name="Percent 5 3 54" xfId="54549"/>
    <cellStyle name="Percent 5 3 54 2" xfId="54550"/>
    <cellStyle name="Percent 5 3 54 2 2" xfId="54551"/>
    <cellStyle name="Percent 5 3 54 2 2 2" xfId="54552"/>
    <cellStyle name="Percent 5 3 54 2 3" xfId="54553"/>
    <cellStyle name="Percent 5 3 54 3" xfId="54554"/>
    <cellStyle name="Percent 5 3 54 3 2" xfId="54555"/>
    <cellStyle name="Percent 5 3 54 4" xfId="54556"/>
    <cellStyle name="Percent 5 3 54 5" xfId="54557"/>
    <cellStyle name="Percent 5 3 54 6" xfId="54558"/>
    <cellStyle name="Percent 5 3 54 7" xfId="54559"/>
    <cellStyle name="Percent 5 3 55" xfId="54560"/>
    <cellStyle name="Percent 5 3 55 2" xfId="54561"/>
    <cellStyle name="Percent 5 3 55 2 2" xfId="54562"/>
    <cellStyle name="Percent 5 3 55 2 2 2" xfId="54563"/>
    <cellStyle name="Percent 5 3 55 2 3" xfId="54564"/>
    <cellStyle name="Percent 5 3 55 3" xfId="54565"/>
    <cellStyle name="Percent 5 3 55 3 2" xfId="54566"/>
    <cellStyle name="Percent 5 3 55 4" xfId="54567"/>
    <cellStyle name="Percent 5 3 55 5" xfId="54568"/>
    <cellStyle name="Percent 5 3 55 6" xfId="54569"/>
    <cellStyle name="Percent 5 3 55 7" xfId="54570"/>
    <cellStyle name="Percent 5 3 56" xfId="54571"/>
    <cellStyle name="Percent 5 3 56 2" xfId="54572"/>
    <cellStyle name="Percent 5 3 56 2 2" xfId="54573"/>
    <cellStyle name="Percent 5 3 56 2 2 2" xfId="54574"/>
    <cellStyle name="Percent 5 3 56 2 3" xfId="54575"/>
    <cellStyle name="Percent 5 3 56 3" xfId="54576"/>
    <cellStyle name="Percent 5 3 56 3 2" xfId="54577"/>
    <cellStyle name="Percent 5 3 56 4" xfId="54578"/>
    <cellStyle name="Percent 5 3 56 5" xfId="54579"/>
    <cellStyle name="Percent 5 3 56 6" xfId="54580"/>
    <cellStyle name="Percent 5 3 56 7" xfId="54581"/>
    <cellStyle name="Percent 5 3 57" xfId="54582"/>
    <cellStyle name="Percent 5 3 57 2" xfId="54583"/>
    <cellStyle name="Percent 5 3 57 2 2" xfId="54584"/>
    <cellStyle name="Percent 5 3 57 2 2 2" xfId="54585"/>
    <cellStyle name="Percent 5 3 57 2 3" xfId="54586"/>
    <cellStyle name="Percent 5 3 57 3" xfId="54587"/>
    <cellStyle name="Percent 5 3 57 3 2" xfId="54588"/>
    <cellStyle name="Percent 5 3 57 4" xfId="54589"/>
    <cellStyle name="Percent 5 3 57 5" xfId="54590"/>
    <cellStyle name="Percent 5 3 57 6" xfId="54591"/>
    <cellStyle name="Percent 5 3 57 7" xfId="54592"/>
    <cellStyle name="Percent 5 3 58" xfId="54593"/>
    <cellStyle name="Percent 5 3 58 2" xfId="54594"/>
    <cellStyle name="Percent 5 3 58 2 2" xfId="54595"/>
    <cellStyle name="Percent 5 3 58 2 2 2" xfId="54596"/>
    <cellStyle name="Percent 5 3 58 2 3" xfId="54597"/>
    <cellStyle name="Percent 5 3 58 3" xfId="54598"/>
    <cellStyle name="Percent 5 3 58 3 2" xfId="54599"/>
    <cellStyle name="Percent 5 3 58 4" xfId="54600"/>
    <cellStyle name="Percent 5 3 58 5" xfId="54601"/>
    <cellStyle name="Percent 5 3 58 6" xfId="54602"/>
    <cellStyle name="Percent 5 3 58 7" xfId="54603"/>
    <cellStyle name="Percent 5 3 59" xfId="54604"/>
    <cellStyle name="Percent 5 3 59 2" xfId="54605"/>
    <cellStyle name="Percent 5 3 59 2 2" xfId="54606"/>
    <cellStyle name="Percent 5 3 59 2 2 2" xfId="54607"/>
    <cellStyle name="Percent 5 3 59 2 3" xfId="54608"/>
    <cellStyle name="Percent 5 3 59 3" xfId="54609"/>
    <cellStyle name="Percent 5 3 59 3 2" xfId="54610"/>
    <cellStyle name="Percent 5 3 59 4" xfId="54611"/>
    <cellStyle name="Percent 5 3 59 5" xfId="54612"/>
    <cellStyle name="Percent 5 3 59 6" xfId="54613"/>
    <cellStyle name="Percent 5 3 59 7" xfId="54614"/>
    <cellStyle name="Percent 5 3 6" xfId="54615"/>
    <cellStyle name="Percent 5 3 6 10" xfId="54616"/>
    <cellStyle name="Percent 5 3 6 10 2" xfId="54617"/>
    <cellStyle name="Percent 5 3 6 10 2 2" xfId="54618"/>
    <cellStyle name="Percent 5 3 6 10 2 2 2" xfId="54619"/>
    <cellStyle name="Percent 5 3 6 10 2 3" xfId="54620"/>
    <cellStyle name="Percent 5 3 6 10 3" xfId="54621"/>
    <cellStyle name="Percent 5 3 6 10 3 2" xfId="54622"/>
    <cellStyle name="Percent 5 3 6 10 4" xfId="54623"/>
    <cellStyle name="Percent 5 3 6 10 5" xfId="54624"/>
    <cellStyle name="Percent 5 3 6 10 6" xfId="54625"/>
    <cellStyle name="Percent 5 3 6 10 7" xfId="54626"/>
    <cellStyle name="Percent 5 3 6 11" xfId="54627"/>
    <cellStyle name="Percent 5 3 6 11 2" xfId="54628"/>
    <cellStyle name="Percent 5 3 6 11 2 2" xfId="54629"/>
    <cellStyle name="Percent 5 3 6 11 2 2 2" xfId="54630"/>
    <cellStyle name="Percent 5 3 6 11 2 3" xfId="54631"/>
    <cellStyle name="Percent 5 3 6 11 3" xfId="54632"/>
    <cellStyle name="Percent 5 3 6 11 3 2" xfId="54633"/>
    <cellStyle name="Percent 5 3 6 11 4" xfId="54634"/>
    <cellStyle name="Percent 5 3 6 11 5" xfId="54635"/>
    <cellStyle name="Percent 5 3 6 11 6" xfId="54636"/>
    <cellStyle name="Percent 5 3 6 11 7" xfId="54637"/>
    <cellStyle name="Percent 5 3 6 12" xfId="54638"/>
    <cellStyle name="Percent 5 3 6 12 2" xfId="54639"/>
    <cellStyle name="Percent 5 3 6 12 2 2" xfId="54640"/>
    <cellStyle name="Percent 5 3 6 12 2 2 2" xfId="54641"/>
    <cellStyle name="Percent 5 3 6 12 2 3" xfId="54642"/>
    <cellStyle name="Percent 5 3 6 12 3" xfId="54643"/>
    <cellStyle name="Percent 5 3 6 12 3 2" xfId="54644"/>
    <cellStyle name="Percent 5 3 6 12 4" xfId="54645"/>
    <cellStyle name="Percent 5 3 6 12 5" xfId="54646"/>
    <cellStyle name="Percent 5 3 6 12 6" xfId="54647"/>
    <cellStyle name="Percent 5 3 6 12 7" xfId="54648"/>
    <cellStyle name="Percent 5 3 6 13" xfId="54649"/>
    <cellStyle name="Percent 5 3 6 13 2" xfId="54650"/>
    <cellStyle name="Percent 5 3 6 13 2 2" xfId="54651"/>
    <cellStyle name="Percent 5 3 6 13 3" xfId="54652"/>
    <cellStyle name="Percent 5 3 6 14" xfId="54653"/>
    <cellStyle name="Percent 5 3 6 14 2" xfId="54654"/>
    <cellStyle name="Percent 5 3 6 15" xfId="54655"/>
    <cellStyle name="Percent 5 3 6 16" xfId="54656"/>
    <cellStyle name="Percent 5 3 6 17" xfId="54657"/>
    <cellStyle name="Percent 5 3 6 18" xfId="54658"/>
    <cellStyle name="Percent 5 3 6 2" xfId="54659"/>
    <cellStyle name="Percent 5 3 6 2 2" xfId="54660"/>
    <cellStyle name="Percent 5 3 6 2 2 2" xfId="54661"/>
    <cellStyle name="Percent 5 3 6 2 2 2 2" xfId="54662"/>
    <cellStyle name="Percent 5 3 6 2 2 3" xfId="54663"/>
    <cellStyle name="Percent 5 3 6 2 3" xfId="54664"/>
    <cellStyle name="Percent 5 3 6 2 3 2" xfId="54665"/>
    <cellStyle name="Percent 5 3 6 2 4" xfId="54666"/>
    <cellStyle name="Percent 5 3 6 2 5" xfId="54667"/>
    <cellStyle name="Percent 5 3 6 2 6" xfId="54668"/>
    <cellStyle name="Percent 5 3 6 2 7" xfId="54669"/>
    <cellStyle name="Percent 5 3 6 3" xfId="54670"/>
    <cellStyle name="Percent 5 3 6 3 2" xfId="54671"/>
    <cellStyle name="Percent 5 3 6 3 2 2" xfId="54672"/>
    <cellStyle name="Percent 5 3 6 3 2 2 2" xfId="54673"/>
    <cellStyle name="Percent 5 3 6 3 2 3" xfId="54674"/>
    <cellStyle name="Percent 5 3 6 3 3" xfId="54675"/>
    <cellStyle name="Percent 5 3 6 3 3 2" xfId="54676"/>
    <cellStyle name="Percent 5 3 6 3 4" xfId="54677"/>
    <cellStyle name="Percent 5 3 6 3 5" xfId="54678"/>
    <cellStyle name="Percent 5 3 6 3 6" xfId="54679"/>
    <cellStyle name="Percent 5 3 6 3 7" xfId="54680"/>
    <cellStyle name="Percent 5 3 6 4" xfId="54681"/>
    <cellStyle name="Percent 5 3 6 4 2" xfId="54682"/>
    <cellStyle name="Percent 5 3 6 4 2 2" xfId="54683"/>
    <cellStyle name="Percent 5 3 6 4 2 2 2" xfId="54684"/>
    <cellStyle name="Percent 5 3 6 4 2 3" xfId="54685"/>
    <cellStyle name="Percent 5 3 6 4 3" xfId="54686"/>
    <cellStyle name="Percent 5 3 6 4 3 2" xfId="54687"/>
    <cellStyle name="Percent 5 3 6 4 4" xfId="54688"/>
    <cellStyle name="Percent 5 3 6 4 5" xfId="54689"/>
    <cellStyle name="Percent 5 3 6 4 6" xfId="54690"/>
    <cellStyle name="Percent 5 3 6 4 7" xfId="54691"/>
    <cellStyle name="Percent 5 3 6 5" xfId="54692"/>
    <cellStyle name="Percent 5 3 6 5 2" xfId="54693"/>
    <cellStyle name="Percent 5 3 6 5 2 2" xfId="54694"/>
    <cellStyle name="Percent 5 3 6 5 2 2 2" xfId="54695"/>
    <cellStyle name="Percent 5 3 6 5 2 3" xfId="54696"/>
    <cellStyle name="Percent 5 3 6 5 3" xfId="54697"/>
    <cellStyle name="Percent 5 3 6 5 3 2" xfId="54698"/>
    <cellStyle name="Percent 5 3 6 5 4" xfId="54699"/>
    <cellStyle name="Percent 5 3 6 5 5" xfId="54700"/>
    <cellStyle name="Percent 5 3 6 5 6" xfId="54701"/>
    <cellStyle name="Percent 5 3 6 5 7" xfId="54702"/>
    <cellStyle name="Percent 5 3 6 6" xfId="54703"/>
    <cellStyle name="Percent 5 3 6 6 2" xfId="54704"/>
    <cellStyle name="Percent 5 3 6 6 2 2" xfId="54705"/>
    <cellStyle name="Percent 5 3 6 6 2 2 2" xfId="54706"/>
    <cellStyle name="Percent 5 3 6 6 2 3" xfId="54707"/>
    <cellStyle name="Percent 5 3 6 6 3" xfId="54708"/>
    <cellStyle name="Percent 5 3 6 6 3 2" xfId="54709"/>
    <cellStyle name="Percent 5 3 6 6 4" xfId="54710"/>
    <cellStyle name="Percent 5 3 6 6 5" xfId="54711"/>
    <cellStyle name="Percent 5 3 6 6 6" xfId="54712"/>
    <cellStyle name="Percent 5 3 6 6 7" xfId="54713"/>
    <cellStyle name="Percent 5 3 6 7" xfId="54714"/>
    <cellStyle name="Percent 5 3 6 7 2" xfId="54715"/>
    <cellStyle name="Percent 5 3 6 7 2 2" xfId="54716"/>
    <cellStyle name="Percent 5 3 6 7 2 2 2" xfId="54717"/>
    <cellStyle name="Percent 5 3 6 7 2 3" xfId="54718"/>
    <cellStyle name="Percent 5 3 6 7 3" xfId="54719"/>
    <cellStyle name="Percent 5 3 6 7 3 2" xfId="54720"/>
    <cellStyle name="Percent 5 3 6 7 4" xfId="54721"/>
    <cellStyle name="Percent 5 3 6 7 5" xfId="54722"/>
    <cellStyle name="Percent 5 3 6 7 6" xfId="54723"/>
    <cellStyle name="Percent 5 3 6 7 7" xfId="54724"/>
    <cellStyle name="Percent 5 3 6 8" xfId="54725"/>
    <cellStyle name="Percent 5 3 6 8 2" xfId="54726"/>
    <cellStyle name="Percent 5 3 6 8 2 2" xfId="54727"/>
    <cellStyle name="Percent 5 3 6 8 2 2 2" xfId="54728"/>
    <cellStyle name="Percent 5 3 6 8 2 3" xfId="54729"/>
    <cellStyle name="Percent 5 3 6 8 3" xfId="54730"/>
    <cellStyle name="Percent 5 3 6 8 3 2" xfId="54731"/>
    <cellStyle name="Percent 5 3 6 8 4" xfId="54732"/>
    <cellStyle name="Percent 5 3 6 8 5" xfId="54733"/>
    <cellStyle name="Percent 5 3 6 8 6" xfId="54734"/>
    <cellStyle name="Percent 5 3 6 8 7" xfId="54735"/>
    <cellStyle name="Percent 5 3 6 9" xfId="54736"/>
    <cellStyle name="Percent 5 3 6 9 2" xfId="54737"/>
    <cellStyle name="Percent 5 3 6 9 2 2" xfId="54738"/>
    <cellStyle name="Percent 5 3 6 9 2 2 2" xfId="54739"/>
    <cellStyle name="Percent 5 3 6 9 2 3" xfId="54740"/>
    <cellStyle name="Percent 5 3 6 9 3" xfId="54741"/>
    <cellStyle name="Percent 5 3 6 9 3 2" xfId="54742"/>
    <cellStyle name="Percent 5 3 6 9 4" xfId="54743"/>
    <cellStyle name="Percent 5 3 6 9 5" xfId="54744"/>
    <cellStyle name="Percent 5 3 6 9 6" xfId="54745"/>
    <cellStyle name="Percent 5 3 6 9 7" xfId="54746"/>
    <cellStyle name="Percent 5 3 60" xfId="54747"/>
    <cellStyle name="Percent 5 3 60 2" xfId="54748"/>
    <cellStyle name="Percent 5 3 60 2 2" xfId="54749"/>
    <cellStyle name="Percent 5 3 60 2 2 2" xfId="54750"/>
    <cellStyle name="Percent 5 3 60 2 3" xfId="54751"/>
    <cellStyle name="Percent 5 3 60 3" xfId="54752"/>
    <cellStyle name="Percent 5 3 60 3 2" xfId="54753"/>
    <cellStyle name="Percent 5 3 60 4" xfId="54754"/>
    <cellStyle name="Percent 5 3 60 5" xfId="54755"/>
    <cellStyle name="Percent 5 3 60 6" xfId="54756"/>
    <cellStyle name="Percent 5 3 60 7" xfId="54757"/>
    <cellStyle name="Percent 5 3 61" xfId="54758"/>
    <cellStyle name="Percent 5 3 61 2" xfId="54759"/>
    <cellStyle name="Percent 5 3 61 2 2" xfId="54760"/>
    <cellStyle name="Percent 5 3 61 2 2 2" xfId="54761"/>
    <cellStyle name="Percent 5 3 61 2 3" xfId="54762"/>
    <cellStyle name="Percent 5 3 61 3" xfId="54763"/>
    <cellStyle name="Percent 5 3 61 3 2" xfId="54764"/>
    <cellStyle name="Percent 5 3 61 4" xfId="54765"/>
    <cellStyle name="Percent 5 3 61 5" xfId="54766"/>
    <cellStyle name="Percent 5 3 61 6" xfId="54767"/>
    <cellStyle name="Percent 5 3 61 7" xfId="54768"/>
    <cellStyle name="Percent 5 3 62" xfId="54769"/>
    <cellStyle name="Percent 5 3 62 2" xfId="54770"/>
    <cellStyle name="Percent 5 3 62 2 2" xfId="54771"/>
    <cellStyle name="Percent 5 3 62 2 2 2" xfId="54772"/>
    <cellStyle name="Percent 5 3 62 2 3" xfId="54773"/>
    <cellStyle name="Percent 5 3 62 3" xfId="54774"/>
    <cellStyle name="Percent 5 3 62 3 2" xfId="54775"/>
    <cellStyle name="Percent 5 3 62 4" xfId="54776"/>
    <cellStyle name="Percent 5 3 62 5" xfId="54777"/>
    <cellStyle name="Percent 5 3 62 6" xfId="54778"/>
    <cellStyle name="Percent 5 3 62 7" xfId="54779"/>
    <cellStyle name="Percent 5 3 63" xfId="54780"/>
    <cellStyle name="Percent 5 3 63 2" xfId="54781"/>
    <cellStyle name="Percent 5 3 63 2 2" xfId="54782"/>
    <cellStyle name="Percent 5 3 63 2 2 2" xfId="54783"/>
    <cellStyle name="Percent 5 3 63 2 3" xfId="54784"/>
    <cellStyle name="Percent 5 3 63 3" xfId="54785"/>
    <cellStyle name="Percent 5 3 63 3 2" xfId="54786"/>
    <cellStyle name="Percent 5 3 63 4" xfId="54787"/>
    <cellStyle name="Percent 5 3 63 5" xfId="54788"/>
    <cellStyle name="Percent 5 3 63 6" xfId="54789"/>
    <cellStyle name="Percent 5 3 63 7" xfId="54790"/>
    <cellStyle name="Percent 5 3 64" xfId="54791"/>
    <cellStyle name="Percent 5 3 64 2" xfId="54792"/>
    <cellStyle name="Percent 5 3 64 2 2" xfId="54793"/>
    <cellStyle name="Percent 5 3 64 2 2 2" xfId="54794"/>
    <cellStyle name="Percent 5 3 64 2 3" xfId="54795"/>
    <cellStyle name="Percent 5 3 64 3" xfId="54796"/>
    <cellStyle name="Percent 5 3 64 3 2" xfId="54797"/>
    <cellStyle name="Percent 5 3 64 4" xfId="54798"/>
    <cellStyle name="Percent 5 3 64 5" xfId="54799"/>
    <cellStyle name="Percent 5 3 64 6" xfId="54800"/>
    <cellStyle name="Percent 5 3 64 7" xfId="54801"/>
    <cellStyle name="Percent 5 3 65" xfId="54802"/>
    <cellStyle name="Percent 5 3 65 2" xfId="54803"/>
    <cellStyle name="Percent 5 3 65 2 2" xfId="54804"/>
    <cellStyle name="Percent 5 3 65 2 2 2" xfId="54805"/>
    <cellStyle name="Percent 5 3 65 2 3" xfId="54806"/>
    <cellStyle name="Percent 5 3 65 3" xfId="54807"/>
    <cellStyle name="Percent 5 3 65 3 2" xfId="54808"/>
    <cellStyle name="Percent 5 3 65 4" xfId="54809"/>
    <cellStyle name="Percent 5 3 65 5" xfId="54810"/>
    <cellStyle name="Percent 5 3 65 6" xfId="54811"/>
    <cellStyle name="Percent 5 3 65 7" xfId="54812"/>
    <cellStyle name="Percent 5 3 66" xfId="54813"/>
    <cellStyle name="Percent 5 3 66 2" xfId="54814"/>
    <cellStyle name="Percent 5 3 66 2 2" xfId="54815"/>
    <cellStyle name="Percent 5 3 66 2 2 2" xfId="54816"/>
    <cellStyle name="Percent 5 3 66 2 3" xfId="54817"/>
    <cellStyle name="Percent 5 3 66 3" xfId="54818"/>
    <cellStyle name="Percent 5 3 66 3 2" xfId="54819"/>
    <cellStyle name="Percent 5 3 66 4" xfId="54820"/>
    <cellStyle name="Percent 5 3 66 5" xfId="54821"/>
    <cellStyle name="Percent 5 3 66 6" xfId="54822"/>
    <cellStyle name="Percent 5 3 66 7" xfId="54823"/>
    <cellStyle name="Percent 5 3 67" xfId="54824"/>
    <cellStyle name="Percent 5 3 67 2" xfId="54825"/>
    <cellStyle name="Percent 5 3 67 2 2" xfId="54826"/>
    <cellStyle name="Percent 5 3 67 2 2 2" xfId="54827"/>
    <cellStyle name="Percent 5 3 67 2 3" xfId="54828"/>
    <cellStyle name="Percent 5 3 67 3" xfId="54829"/>
    <cellStyle name="Percent 5 3 67 3 2" xfId="54830"/>
    <cellStyle name="Percent 5 3 67 4" xfId="54831"/>
    <cellStyle name="Percent 5 3 67 5" xfId="54832"/>
    <cellStyle name="Percent 5 3 67 6" xfId="54833"/>
    <cellStyle name="Percent 5 3 67 7" xfId="54834"/>
    <cellStyle name="Percent 5 3 68" xfId="54835"/>
    <cellStyle name="Percent 5 3 68 2" xfId="54836"/>
    <cellStyle name="Percent 5 3 68 2 2" xfId="54837"/>
    <cellStyle name="Percent 5 3 68 2 2 2" xfId="54838"/>
    <cellStyle name="Percent 5 3 68 2 3" xfId="54839"/>
    <cellStyle name="Percent 5 3 68 3" xfId="54840"/>
    <cellStyle name="Percent 5 3 68 3 2" xfId="54841"/>
    <cellStyle name="Percent 5 3 68 4" xfId="54842"/>
    <cellStyle name="Percent 5 3 68 5" xfId="54843"/>
    <cellStyle name="Percent 5 3 68 6" xfId="54844"/>
    <cellStyle name="Percent 5 3 68 7" xfId="54845"/>
    <cellStyle name="Percent 5 3 69" xfId="54846"/>
    <cellStyle name="Percent 5 3 69 2" xfId="54847"/>
    <cellStyle name="Percent 5 3 69 2 2" xfId="54848"/>
    <cellStyle name="Percent 5 3 69 2 2 2" xfId="54849"/>
    <cellStyle name="Percent 5 3 69 2 3" xfId="54850"/>
    <cellStyle name="Percent 5 3 69 3" xfId="54851"/>
    <cellStyle name="Percent 5 3 69 3 2" xfId="54852"/>
    <cellStyle name="Percent 5 3 69 4" xfId="54853"/>
    <cellStyle name="Percent 5 3 69 5" xfId="54854"/>
    <cellStyle name="Percent 5 3 69 6" xfId="54855"/>
    <cellStyle name="Percent 5 3 69 7" xfId="54856"/>
    <cellStyle name="Percent 5 3 7" xfId="54857"/>
    <cellStyle name="Percent 5 3 7 10" xfId="54858"/>
    <cellStyle name="Percent 5 3 7 11" xfId="54859"/>
    <cellStyle name="Percent 5 3 7 12" xfId="54860"/>
    <cellStyle name="Percent 5 3 7 2" xfId="54861"/>
    <cellStyle name="Percent 5 3 7 2 2" xfId="54862"/>
    <cellStyle name="Percent 5 3 7 2 3" xfId="54863"/>
    <cellStyle name="Percent 5 3 7 2 3 2" xfId="54864"/>
    <cellStyle name="Percent 5 3 7 2 3 2 2" xfId="54865"/>
    <cellStyle name="Percent 5 3 7 2 3 3" xfId="54866"/>
    <cellStyle name="Percent 5 3 7 2 4" xfId="54867"/>
    <cellStyle name="Percent 5 3 7 2 4 2" xfId="54868"/>
    <cellStyle name="Percent 5 3 7 2 5" xfId="54869"/>
    <cellStyle name="Percent 5 3 7 2 6" xfId="54870"/>
    <cellStyle name="Percent 5 3 7 2 7" xfId="54871"/>
    <cellStyle name="Percent 5 3 7 2 8" xfId="54872"/>
    <cellStyle name="Percent 5 3 7 3" xfId="54873"/>
    <cellStyle name="Percent 5 3 7 4" xfId="54874"/>
    <cellStyle name="Percent 5 3 7 5" xfId="54875"/>
    <cellStyle name="Percent 5 3 7 6" xfId="54876"/>
    <cellStyle name="Percent 5 3 7 7" xfId="54877"/>
    <cellStyle name="Percent 5 3 7 8" xfId="54878"/>
    <cellStyle name="Percent 5 3 7 9" xfId="54879"/>
    <cellStyle name="Percent 5 3 70" xfId="54880"/>
    <cellStyle name="Percent 5 3 70 2" xfId="54881"/>
    <cellStyle name="Percent 5 3 70 2 2" xfId="54882"/>
    <cellStyle name="Percent 5 3 70 2 2 2" xfId="54883"/>
    <cellStyle name="Percent 5 3 70 2 3" xfId="54884"/>
    <cellStyle name="Percent 5 3 70 3" xfId="54885"/>
    <cellStyle name="Percent 5 3 70 3 2" xfId="54886"/>
    <cellStyle name="Percent 5 3 70 4" xfId="54887"/>
    <cellStyle name="Percent 5 3 70 5" xfId="54888"/>
    <cellStyle name="Percent 5 3 70 6" xfId="54889"/>
    <cellStyle name="Percent 5 3 70 7" xfId="54890"/>
    <cellStyle name="Percent 5 3 71" xfId="54891"/>
    <cellStyle name="Percent 5 3 71 2" xfId="54892"/>
    <cellStyle name="Percent 5 3 71 2 2" xfId="54893"/>
    <cellStyle name="Percent 5 3 71 2 2 2" xfId="54894"/>
    <cellStyle name="Percent 5 3 71 2 3" xfId="54895"/>
    <cellStyle name="Percent 5 3 71 3" xfId="54896"/>
    <cellStyle name="Percent 5 3 71 3 2" xfId="54897"/>
    <cellStyle name="Percent 5 3 71 4" xfId="54898"/>
    <cellStyle name="Percent 5 3 71 5" xfId="54899"/>
    <cellStyle name="Percent 5 3 71 6" xfId="54900"/>
    <cellStyle name="Percent 5 3 71 7" xfId="54901"/>
    <cellStyle name="Percent 5 3 72" xfId="54902"/>
    <cellStyle name="Percent 5 3 72 2" xfId="54903"/>
    <cellStyle name="Percent 5 3 72 2 2" xfId="54904"/>
    <cellStyle name="Percent 5 3 72 2 2 2" xfId="54905"/>
    <cellStyle name="Percent 5 3 72 2 3" xfId="54906"/>
    <cellStyle name="Percent 5 3 72 3" xfId="54907"/>
    <cellStyle name="Percent 5 3 72 3 2" xfId="54908"/>
    <cellStyle name="Percent 5 3 72 4" xfId="54909"/>
    <cellStyle name="Percent 5 3 72 5" xfId="54910"/>
    <cellStyle name="Percent 5 3 72 6" xfId="54911"/>
    <cellStyle name="Percent 5 3 72 7" xfId="54912"/>
    <cellStyle name="Percent 5 3 73" xfId="54913"/>
    <cellStyle name="Percent 5 3 73 2" xfId="54914"/>
    <cellStyle name="Percent 5 3 73 2 2" xfId="54915"/>
    <cellStyle name="Percent 5 3 73 2 2 2" xfId="54916"/>
    <cellStyle name="Percent 5 3 73 2 3" xfId="54917"/>
    <cellStyle name="Percent 5 3 73 3" xfId="54918"/>
    <cellStyle name="Percent 5 3 73 3 2" xfId="54919"/>
    <cellStyle name="Percent 5 3 73 4" xfId="54920"/>
    <cellStyle name="Percent 5 3 73 5" xfId="54921"/>
    <cellStyle name="Percent 5 3 73 6" xfId="54922"/>
    <cellStyle name="Percent 5 3 73 7" xfId="54923"/>
    <cellStyle name="Percent 5 3 74" xfId="54924"/>
    <cellStyle name="Percent 5 3 74 2" xfId="54925"/>
    <cellStyle name="Percent 5 3 74 2 2" xfId="54926"/>
    <cellStyle name="Percent 5 3 74 2 2 2" xfId="54927"/>
    <cellStyle name="Percent 5 3 74 2 3" xfId="54928"/>
    <cellStyle name="Percent 5 3 74 3" xfId="54929"/>
    <cellStyle name="Percent 5 3 74 3 2" xfId="54930"/>
    <cellStyle name="Percent 5 3 74 4" xfId="54931"/>
    <cellStyle name="Percent 5 3 74 5" xfId="54932"/>
    <cellStyle name="Percent 5 3 74 6" xfId="54933"/>
    <cellStyle name="Percent 5 3 74 7" xfId="54934"/>
    <cellStyle name="Percent 5 3 75" xfId="54935"/>
    <cellStyle name="Percent 5 3 75 2" xfId="54936"/>
    <cellStyle name="Percent 5 3 75 2 2" xfId="54937"/>
    <cellStyle name="Percent 5 3 75 2 2 2" xfId="54938"/>
    <cellStyle name="Percent 5 3 75 2 3" xfId="54939"/>
    <cellStyle name="Percent 5 3 75 3" xfId="54940"/>
    <cellStyle name="Percent 5 3 75 3 2" xfId="54941"/>
    <cellStyle name="Percent 5 3 75 4" xfId="54942"/>
    <cellStyle name="Percent 5 3 75 5" xfId="54943"/>
    <cellStyle name="Percent 5 3 75 6" xfId="54944"/>
    <cellStyle name="Percent 5 3 75 7" xfId="54945"/>
    <cellStyle name="Percent 5 3 76" xfId="54946"/>
    <cellStyle name="Percent 5 3 76 2" xfId="54947"/>
    <cellStyle name="Percent 5 3 76 2 2" xfId="54948"/>
    <cellStyle name="Percent 5 3 76 2 2 2" xfId="54949"/>
    <cellStyle name="Percent 5 3 76 2 3" xfId="54950"/>
    <cellStyle name="Percent 5 3 76 3" xfId="54951"/>
    <cellStyle name="Percent 5 3 76 3 2" xfId="54952"/>
    <cellStyle name="Percent 5 3 76 4" xfId="54953"/>
    <cellStyle name="Percent 5 3 76 5" xfId="54954"/>
    <cellStyle name="Percent 5 3 76 6" xfId="54955"/>
    <cellStyle name="Percent 5 3 76 7" xfId="54956"/>
    <cellStyle name="Percent 5 3 77" xfId="54957"/>
    <cellStyle name="Percent 5 3 77 2" xfId="54958"/>
    <cellStyle name="Percent 5 3 77 2 2" xfId="54959"/>
    <cellStyle name="Percent 5 3 77 2 2 2" xfId="54960"/>
    <cellStyle name="Percent 5 3 77 2 3" xfId="54961"/>
    <cellStyle name="Percent 5 3 77 3" xfId="54962"/>
    <cellStyle name="Percent 5 3 77 3 2" xfId="54963"/>
    <cellStyle name="Percent 5 3 77 4" xfId="54964"/>
    <cellStyle name="Percent 5 3 77 5" xfId="54965"/>
    <cellStyle name="Percent 5 3 77 6" xfId="54966"/>
    <cellStyle name="Percent 5 3 77 7" xfId="54967"/>
    <cellStyle name="Percent 5 3 78" xfId="54968"/>
    <cellStyle name="Percent 5 3 78 2" xfId="54969"/>
    <cellStyle name="Percent 5 3 78 2 2" xfId="54970"/>
    <cellStyle name="Percent 5 3 78 2 2 2" xfId="54971"/>
    <cellStyle name="Percent 5 3 78 2 3" xfId="54972"/>
    <cellStyle name="Percent 5 3 78 3" xfId="54973"/>
    <cellStyle name="Percent 5 3 78 3 2" xfId="54974"/>
    <cellStyle name="Percent 5 3 78 4" xfId="54975"/>
    <cellStyle name="Percent 5 3 78 5" xfId="54976"/>
    <cellStyle name="Percent 5 3 78 6" xfId="54977"/>
    <cellStyle name="Percent 5 3 78 7" xfId="54978"/>
    <cellStyle name="Percent 5 3 79" xfId="54979"/>
    <cellStyle name="Percent 5 3 79 2" xfId="54980"/>
    <cellStyle name="Percent 5 3 79 2 2" xfId="54981"/>
    <cellStyle name="Percent 5 3 79 2 2 2" xfId="54982"/>
    <cellStyle name="Percent 5 3 79 2 3" xfId="54983"/>
    <cellStyle name="Percent 5 3 79 3" xfId="54984"/>
    <cellStyle name="Percent 5 3 79 3 2" xfId="54985"/>
    <cellStyle name="Percent 5 3 79 4" xfId="54986"/>
    <cellStyle name="Percent 5 3 79 5" xfId="54987"/>
    <cellStyle name="Percent 5 3 79 6" xfId="54988"/>
    <cellStyle name="Percent 5 3 79 7" xfId="54989"/>
    <cellStyle name="Percent 5 3 8" xfId="54990"/>
    <cellStyle name="Percent 5 3 8 10" xfId="54991"/>
    <cellStyle name="Percent 5 3 8 10 2" xfId="54992"/>
    <cellStyle name="Percent 5 3 8 10 2 2" xfId="54993"/>
    <cellStyle name="Percent 5 3 8 10 2 2 2" xfId="54994"/>
    <cellStyle name="Percent 5 3 8 10 2 3" xfId="54995"/>
    <cellStyle name="Percent 5 3 8 10 3" xfId="54996"/>
    <cellStyle name="Percent 5 3 8 10 3 2" xfId="54997"/>
    <cellStyle name="Percent 5 3 8 10 4" xfId="54998"/>
    <cellStyle name="Percent 5 3 8 10 5" xfId="54999"/>
    <cellStyle name="Percent 5 3 8 10 6" xfId="55000"/>
    <cellStyle name="Percent 5 3 8 10 7" xfId="55001"/>
    <cellStyle name="Percent 5 3 8 11" xfId="55002"/>
    <cellStyle name="Percent 5 3 8 11 2" xfId="55003"/>
    <cellStyle name="Percent 5 3 8 11 2 2" xfId="55004"/>
    <cellStyle name="Percent 5 3 8 11 2 2 2" xfId="55005"/>
    <cellStyle name="Percent 5 3 8 11 2 3" xfId="55006"/>
    <cellStyle name="Percent 5 3 8 11 3" xfId="55007"/>
    <cellStyle name="Percent 5 3 8 11 3 2" xfId="55008"/>
    <cellStyle name="Percent 5 3 8 11 4" xfId="55009"/>
    <cellStyle name="Percent 5 3 8 11 5" xfId="55010"/>
    <cellStyle name="Percent 5 3 8 11 6" xfId="55011"/>
    <cellStyle name="Percent 5 3 8 11 7" xfId="55012"/>
    <cellStyle name="Percent 5 3 8 12" xfId="55013"/>
    <cellStyle name="Percent 5 3 8 12 2" xfId="55014"/>
    <cellStyle name="Percent 5 3 8 12 2 2" xfId="55015"/>
    <cellStyle name="Percent 5 3 8 12 2 2 2" xfId="55016"/>
    <cellStyle name="Percent 5 3 8 12 2 3" xfId="55017"/>
    <cellStyle name="Percent 5 3 8 12 3" xfId="55018"/>
    <cellStyle name="Percent 5 3 8 12 3 2" xfId="55019"/>
    <cellStyle name="Percent 5 3 8 12 4" xfId="55020"/>
    <cellStyle name="Percent 5 3 8 12 5" xfId="55021"/>
    <cellStyle name="Percent 5 3 8 12 6" xfId="55022"/>
    <cellStyle name="Percent 5 3 8 12 7" xfId="55023"/>
    <cellStyle name="Percent 5 3 8 13" xfId="55024"/>
    <cellStyle name="Percent 5 3 8 13 2" xfId="55025"/>
    <cellStyle name="Percent 5 3 8 13 2 2" xfId="55026"/>
    <cellStyle name="Percent 5 3 8 13 3" xfId="55027"/>
    <cellStyle name="Percent 5 3 8 14" xfId="55028"/>
    <cellStyle name="Percent 5 3 8 14 2" xfId="55029"/>
    <cellStyle name="Percent 5 3 8 15" xfId="55030"/>
    <cellStyle name="Percent 5 3 8 16" xfId="55031"/>
    <cellStyle name="Percent 5 3 8 17" xfId="55032"/>
    <cellStyle name="Percent 5 3 8 18" xfId="55033"/>
    <cellStyle name="Percent 5 3 8 2" xfId="55034"/>
    <cellStyle name="Percent 5 3 8 2 2" xfId="55035"/>
    <cellStyle name="Percent 5 3 8 2 2 2" xfId="55036"/>
    <cellStyle name="Percent 5 3 8 2 2 2 2" xfId="55037"/>
    <cellStyle name="Percent 5 3 8 2 2 3" xfId="55038"/>
    <cellStyle name="Percent 5 3 8 2 3" xfId="55039"/>
    <cellStyle name="Percent 5 3 8 2 3 2" xfId="55040"/>
    <cellStyle name="Percent 5 3 8 2 4" xfId="55041"/>
    <cellStyle name="Percent 5 3 8 2 5" xfId="55042"/>
    <cellStyle name="Percent 5 3 8 2 6" xfId="55043"/>
    <cellStyle name="Percent 5 3 8 2 7" xfId="55044"/>
    <cellStyle name="Percent 5 3 8 3" xfId="55045"/>
    <cellStyle name="Percent 5 3 8 3 2" xfId="55046"/>
    <cellStyle name="Percent 5 3 8 3 2 2" xfId="55047"/>
    <cellStyle name="Percent 5 3 8 3 2 2 2" xfId="55048"/>
    <cellStyle name="Percent 5 3 8 3 2 3" xfId="55049"/>
    <cellStyle name="Percent 5 3 8 3 3" xfId="55050"/>
    <cellStyle name="Percent 5 3 8 3 3 2" xfId="55051"/>
    <cellStyle name="Percent 5 3 8 3 4" xfId="55052"/>
    <cellStyle name="Percent 5 3 8 3 5" xfId="55053"/>
    <cellStyle name="Percent 5 3 8 3 6" xfId="55054"/>
    <cellStyle name="Percent 5 3 8 3 7" xfId="55055"/>
    <cellStyle name="Percent 5 3 8 4" xfId="55056"/>
    <cellStyle name="Percent 5 3 8 4 2" xfId="55057"/>
    <cellStyle name="Percent 5 3 8 4 2 2" xfId="55058"/>
    <cellStyle name="Percent 5 3 8 4 2 2 2" xfId="55059"/>
    <cellStyle name="Percent 5 3 8 4 2 3" xfId="55060"/>
    <cellStyle name="Percent 5 3 8 4 3" xfId="55061"/>
    <cellStyle name="Percent 5 3 8 4 3 2" xfId="55062"/>
    <cellStyle name="Percent 5 3 8 4 4" xfId="55063"/>
    <cellStyle name="Percent 5 3 8 4 5" xfId="55064"/>
    <cellStyle name="Percent 5 3 8 4 6" xfId="55065"/>
    <cellStyle name="Percent 5 3 8 4 7" xfId="55066"/>
    <cellStyle name="Percent 5 3 8 5" xfId="55067"/>
    <cellStyle name="Percent 5 3 8 5 2" xfId="55068"/>
    <cellStyle name="Percent 5 3 8 5 2 2" xfId="55069"/>
    <cellStyle name="Percent 5 3 8 5 2 2 2" xfId="55070"/>
    <cellStyle name="Percent 5 3 8 5 2 3" xfId="55071"/>
    <cellStyle name="Percent 5 3 8 5 3" xfId="55072"/>
    <cellStyle name="Percent 5 3 8 5 3 2" xfId="55073"/>
    <cellStyle name="Percent 5 3 8 5 4" xfId="55074"/>
    <cellStyle name="Percent 5 3 8 5 5" xfId="55075"/>
    <cellStyle name="Percent 5 3 8 5 6" xfId="55076"/>
    <cellStyle name="Percent 5 3 8 5 7" xfId="55077"/>
    <cellStyle name="Percent 5 3 8 6" xfId="55078"/>
    <cellStyle name="Percent 5 3 8 6 2" xfId="55079"/>
    <cellStyle name="Percent 5 3 8 6 2 2" xfId="55080"/>
    <cellStyle name="Percent 5 3 8 6 2 2 2" xfId="55081"/>
    <cellStyle name="Percent 5 3 8 6 2 3" xfId="55082"/>
    <cellStyle name="Percent 5 3 8 6 3" xfId="55083"/>
    <cellStyle name="Percent 5 3 8 6 3 2" xfId="55084"/>
    <cellStyle name="Percent 5 3 8 6 4" xfId="55085"/>
    <cellStyle name="Percent 5 3 8 6 5" xfId="55086"/>
    <cellStyle name="Percent 5 3 8 6 6" xfId="55087"/>
    <cellStyle name="Percent 5 3 8 6 7" xfId="55088"/>
    <cellStyle name="Percent 5 3 8 7" xfId="55089"/>
    <cellStyle name="Percent 5 3 8 7 2" xfId="55090"/>
    <cellStyle name="Percent 5 3 8 7 2 2" xfId="55091"/>
    <cellStyle name="Percent 5 3 8 7 2 2 2" xfId="55092"/>
    <cellStyle name="Percent 5 3 8 7 2 3" xfId="55093"/>
    <cellStyle name="Percent 5 3 8 7 3" xfId="55094"/>
    <cellStyle name="Percent 5 3 8 7 3 2" xfId="55095"/>
    <cellStyle name="Percent 5 3 8 7 4" xfId="55096"/>
    <cellStyle name="Percent 5 3 8 7 5" xfId="55097"/>
    <cellStyle name="Percent 5 3 8 7 6" xfId="55098"/>
    <cellStyle name="Percent 5 3 8 7 7" xfId="55099"/>
    <cellStyle name="Percent 5 3 8 8" xfId="55100"/>
    <cellStyle name="Percent 5 3 8 8 2" xfId="55101"/>
    <cellStyle name="Percent 5 3 8 8 2 2" xfId="55102"/>
    <cellStyle name="Percent 5 3 8 8 2 2 2" xfId="55103"/>
    <cellStyle name="Percent 5 3 8 8 2 3" xfId="55104"/>
    <cellStyle name="Percent 5 3 8 8 3" xfId="55105"/>
    <cellStyle name="Percent 5 3 8 8 3 2" xfId="55106"/>
    <cellStyle name="Percent 5 3 8 8 4" xfId="55107"/>
    <cellStyle name="Percent 5 3 8 8 5" xfId="55108"/>
    <cellStyle name="Percent 5 3 8 8 6" xfId="55109"/>
    <cellStyle name="Percent 5 3 8 8 7" xfId="55110"/>
    <cellStyle name="Percent 5 3 8 9" xfId="55111"/>
    <cellStyle name="Percent 5 3 8 9 2" xfId="55112"/>
    <cellStyle name="Percent 5 3 8 9 2 2" xfId="55113"/>
    <cellStyle name="Percent 5 3 8 9 2 2 2" xfId="55114"/>
    <cellStyle name="Percent 5 3 8 9 2 3" xfId="55115"/>
    <cellStyle name="Percent 5 3 8 9 3" xfId="55116"/>
    <cellStyle name="Percent 5 3 8 9 3 2" xfId="55117"/>
    <cellStyle name="Percent 5 3 8 9 4" xfId="55118"/>
    <cellStyle name="Percent 5 3 8 9 5" xfId="55119"/>
    <cellStyle name="Percent 5 3 8 9 6" xfId="55120"/>
    <cellStyle name="Percent 5 3 8 9 7" xfId="55121"/>
    <cellStyle name="Percent 5 3 80" xfId="55122"/>
    <cellStyle name="Percent 5 3 80 2" xfId="55123"/>
    <cellStyle name="Percent 5 3 80 2 2" xfId="55124"/>
    <cellStyle name="Percent 5 3 80 2 2 2" xfId="55125"/>
    <cellStyle name="Percent 5 3 80 2 3" xfId="55126"/>
    <cellStyle name="Percent 5 3 80 3" xfId="55127"/>
    <cellStyle name="Percent 5 3 80 3 2" xfId="55128"/>
    <cellStyle name="Percent 5 3 80 4" xfId="55129"/>
    <cellStyle name="Percent 5 3 80 5" xfId="55130"/>
    <cellStyle name="Percent 5 3 80 6" xfId="55131"/>
    <cellStyle name="Percent 5 3 80 7" xfId="55132"/>
    <cellStyle name="Percent 5 3 81" xfId="55133"/>
    <cellStyle name="Percent 5 3 81 2" xfId="55134"/>
    <cellStyle name="Percent 5 3 81 2 2" xfId="55135"/>
    <cellStyle name="Percent 5 3 81 2 2 2" xfId="55136"/>
    <cellStyle name="Percent 5 3 81 2 3" xfId="55137"/>
    <cellStyle name="Percent 5 3 81 3" xfId="55138"/>
    <cellStyle name="Percent 5 3 81 3 2" xfId="55139"/>
    <cellStyle name="Percent 5 3 81 4" xfId="55140"/>
    <cellStyle name="Percent 5 3 81 5" xfId="55141"/>
    <cellStyle name="Percent 5 3 81 6" xfId="55142"/>
    <cellStyle name="Percent 5 3 81 7" xfId="55143"/>
    <cellStyle name="Percent 5 3 82" xfId="55144"/>
    <cellStyle name="Percent 5 3 82 2" xfId="55145"/>
    <cellStyle name="Percent 5 3 82 2 2" xfId="55146"/>
    <cellStyle name="Percent 5 3 82 2 2 2" xfId="55147"/>
    <cellStyle name="Percent 5 3 82 2 3" xfId="55148"/>
    <cellStyle name="Percent 5 3 82 3" xfId="55149"/>
    <cellStyle name="Percent 5 3 82 3 2" xfId="55150"/>
    <cellStyle name="Percent 5 3 82 4" xfId="55151"/>
    <cellStyle name="Percent 5 3 82 5" xfId="55152"/>
    <cellStyle name="Percent 5 3 82 6" xfId="55153"/>
    <cellStyle name="Percent 5 3 82 7" xfId="55154"/>
    <cellStyle name="Percent 5 3 83" xfId="55155"/>
    <cellStyle name="Percent 5 3 83 2" xfId="55156"/>
    <cellStyle name="Percent 5 3 83 2 2" xfId="55157"/>
    <cellStyle name="Percent 5 3 83 2 2 2" xfId="55158"/>
    <cellStyle name="Percent 5 3 83 2 3" xfId="55159"/>
    <cellStyle name="Percent 5 3 83 3" xfId="55160"/>
    <cellStyle name="Percent 5 3 83 3 2" xfId="55161"/>
    <cellStyle name="Percent 5 3 83 4" xfId="55162"/>
    <cellStyle name="Percent 5 3 83 5" xfId="55163"/>
    <cellStyle name="Percent 5 3 83 6" xfId="55164"/>
    <cellStyle name="Percent 5 3 83 7" xfId="55165"/>
    <cellStyle name="Percent 5 3 84" xfId="55166"/>
    <cellStyle name="Percent 5 3 84 2" xfId="55167"/>
    <cellStyle name="Percent 5 3 84 2 2" xfId="55168"/>
    <cellStyle name="Percent 5 3 84 2 2 2" xfId="55169"/>
    <cellStyle name="Percent 5 3 84 2 3" xfId="55170"/>
    <cellStyle name="Percent 5 3 84 3" xfId="55171"/>
    <cellStyle name="Percent 5 3 84 3 2" xfId="55172"/>
    <cellStyle name="Percent 5 3 84 4" xfId="55173"/>
    <cellStyle name="Percent 5 3 84 5" xfId="55174"/>
    <cellStyle name="Percent 5 3 84 6" xfId="55175"/>
    <cellStyle name="Percent 5 3 84 7" xfId="55176"/>
    <cellStyle name="Percent 5 3 85" xfId="55177"/>
    <cellStyle name="Percent 5 3 85 2" xfId="55178"/>
    <cellStyle name="Percent 5 3 85 2 2" xfId="55179"/>
    <cellStyle name="Percent 5 3 85 2 2 2" xfId="55180"/>
    <cellStyle name="Percent 5 3 85 2 3" xfId="55181"/>
    <cellStyle name="Percent 5 3 85 3" xfId="55182"/>
    <cellStyle name="Percent 5 3 85 3 2" xfId="55183"/>
    <cellStyle name="Percent 5 3 85 4" xfId="55184"/>
    <cellStyle name="Percent 5 3 85 5" xfId="55185"/>
    <cellStyle name="Percent 5 3 85 6" xfId="55186"/>
    <cellStyle name="Percent 5 3 85 7" xfId="55187"/>
    <cellStyle name="Percent 5 3 86" xfId="55188"/>
    <cellStyle name="Percent 5 3 87" xfId="55189"/>
    <cellStyle name="Percent 5 3 87 2" xfId="55190"/>
    <cellStyle name="Percent 5 3 87 2 2" xfId="55191"/>
    <cellStyle name="Percent 5 3 87 2 2 2" xfId="55192"/>
    <cellStyle name="Percent 5 3 87 2 3" xfId="55193"/>
    <cellStyle name="Percent 5 3 87 3" xfId="55194"/>
    <cellStyle name="Percent 5 3 87 3 2" xfId="55195"/>
    <cellStyle name="Percent 5 3 87 4" xfId="55196"/>
    <cellStyle name="Percent 5 3 87 5" xfId="55197"/>
    <cellStyle name="Percent 5 3 87 6" xfId="55198"/>
    <cellStyle name="Percent 5 3 87 7" xfId="55199"/>
    <cellStyle name="Percent 5 3 88" xfId="55200"/>
    <cellStyle name="Percent 5 3 88 2" xfId="55201"/>
    <cellStyle name="Percent 5 3 88 2 2" xfId="55202"/>
    <cellStyle name="Percent 5 3 88 2 2 2" xfId="55203"/>
    <cellStyle name="Percent 5 3 88 2 3" xfId="55204"/>
    <cellStyle name="Percent 5 3 88 3" xfId="55205"/>
    <cellStyle name="Percent 5 3 88 3 2" xfId="55206"/>
    <cellStyle name="Percent 5 3 88 4" xfId="55207"/>
    <cellStyle name="Percent 5 3 88 5" xfId="55208"/>
    <cellStyle name="Percent 5 3 88 6" xfId="55209"/>
    <cellStyle name="Percent 5 3 88 7" xfId="55210"/>
    <cellStyle name="Percent 5 3 89" xfId="55211"/>
    <cellStyle name="Percent 5 3 89 2" xfId="55212"/>
    <cellStyle name="Percent 5 3 89 2 2" xfId="55213"/>
    <cellStyle name="Percent 5 3 89 2 2 2" xfId="55214"/>
    <cellStyle name="Percent 5 3 89 2 3" xfId="55215"/>
    <cellStyle name="Percent 5 3 89 3" xfId="55216"/>
    <cellStyle name="Percent 5 3 89 3 2" xfId="55217"/>
    <cellStyle name="Percent 5 3 89 4" xfId="55218"/>
    <cellStyle name="Percent 5 3 89 5" xfId="55219"/>
    <cellStyle name="Percent 5 3 89 6" xfId="55220"/>
    <cellStyle name="Percent 5 3 89 7" xfId="55221"/>
    <cellStyle name="Percent 5 3 9" xfId="55222"/>
    <cellStyle name="Percent 5 3 9 10" xfId="55223"/>
    <cellStyle name="Percent 5 3 9 11" xfId="55224"/>
    <cellStyle name="Percent 5 3 9 12" xfId="55225"/>
    <cellStyle name="Percent 5 3 9 2" xfId="55226"/>
    <cellStyle name="Percent 5 3 9 2 2" xfId="55227"/>
    <cellStyle name="Percent 5 3 9 2 3" xfId="55228"/>
    <cellStyle name="Percent 5 3 9 2 3 2" xfId="55229"/>
    <cellStyle name="Percent 5 3 9 2 3 2 2" xfId="55230"/>
    <cellStyle name="Percent 5 3 9 2 3 3" xfId="55231"/>
    <cellStyle name="Percent 5 3 9 2 4" xfId="55232"/>
    <cellStyle name="Percent 5 3 9 2 4 2" xfId="55233"/>
    <cellStyle name="Percent 5 3 9 2 5" xfId="55234"/>
    <cellStyle name="Percent 5 3 9 2 6" xfId="55235"/>
    <cellStyle name="Percent 5 3 9 2 7" xfId="55236"/>
    <cellStyle name="Percent 5 3 9 2 8" xfId="55237"/>
    <cellStyle name="Percent 5 3 9 3" xfId="55238"/>
    <cellStyle name="Percent 5 3 9 4" xfId="55239"/>
    <cellStyle name="Percent 5 3 9 5" xfId="55240"/>
    <cellStyle name="Percent 5 3 9 6" xfId="55241"/>
    <cellStyle name="Percent 5 3 9 7" xfId="55242"/>
    <cellStyle name="Percent 5 3 9 8" xfId="55243"/>
    <cellStyle name="Percent 5 3 9 9" xfId="55244"/>
    <cellStyle name="Percent 5 3 90" xfId="55245"/>
    <cellStyle name="Percent 5 3 90 2" xfId="55246"/>
    <cellStyle name="Percent 5 3 90 2 2" xfId="55247"/>
    <cellStyle name="Percent 5 3 90 2 2 2" xfId="55248"/>
    <cellStyle name="Percent 5 3 90 2 3" xfId="55249"/>
    <cellStyle name="Percent 5 3 90 3" xfId="55250"/>
    <cellStyle name="Percent 5 3 90 3 2" xfId="55251"/>
    <cellStyle name="Percent 5 3 90 4" xfId="55252"/>
    <cellStyle name="Percent 5 3 90 5" xfId="55253"/>
    <cellStyle name="Percent 5 3 90 6" xfId="55254"/>
    <cellStyle name="Percent 5 3 90 7" xfId="55255"/>
    <cellStyle name="Percent 5 3 91" xfId="55256"/>
    <cellStyle name="Percent 5 3 91 2" xfId="55257"/>
    <cellStyle name="Percent 5 3 91 2 2" xfId="55258"/>
    <cellStyle name="Percent 5 3 91 2 2 2" xfId="55259"/>
    <cellStyle name="Percent 5 3 91 2 3" xfId="55260"/>
    <cellStyle name="Percent 5 3 91 3" xfId="55261"/>
    <cellStyle name="Percent 5 3 91 3 2" xfId="55262"/>
    <cellStyle name="Percent 5 3 91 4" xfId="55263"/>
    <cellStyle name="Percent 5 3 91 5" xfId="55264"/>
    <cellStyle name="Percent 5 3 91 6" xfId="55265"/>
    <cellStyle name="Percent 5 3 91 7" xfId="55266"/>
    <cellStyle name="Percent 5 3 92" xfId="55267"/>
    <cellStyle name="Percent 5 3 92 2" xfId="55268"/>
    <cellStyle name="Percent 5 3 92 2 2" xfId="55269"/>
    <cellStyle name="Percent 5 3 92 2 2 2" xfId="55270"/>
    <cellStyle name="Percent 5 3 92 2 3" xfId="55271"/>
    <cellStyle name="Percent 5 3 92 3" xfId="55272"/>
    <cellStyle name="Percent 5 3 92 3 2" xfId="55273"/>
    <cellStyle name="Percent 5 3 92 4" xfId="55274"/>
    <cellStyle name="Percent 5 3 92 5" xfId="55275"/>
    <cellStyle name="Percent 5 3 92 6" xfId="55276"/>
    <cellStyle name="Percent 5 3 92 7" xfId="55277"/>
    <cellStyle name="Percent 5 3 93" xfId="55278"/>
    <cellStyle name="Percent 5 3 93 2" xfId="55279"/>
    <cellStyle name="Percent 5 3 93 2 2" xfId="55280"/>
    <cellStyle name="Percent 5 3 93 2 2 2" xfId="55281"/>
    <cellStyle name="Percent 5 3 93 2 3" xfId="55282"/>
    <cellStyle name="Percent 5 3 93 3" xfId="55283"/>
    <cellStyle name="Percent 5 3 93 3 2" xfId="55284"/>
    <cellStyle name="Percent 5 3 93 4" xfId="55285"/>
    <cellStyle name="Percent 5 3 93 5" xfId="55286"/>
    <cellStyle name="Percent 5 3 93 6" xfId="55287"/>
    <cellStyle name="Percent 5 3 93 7" xfId="55288"/>
    <cellStyle name="Percent 5 3 94" xfId="55289"/>
    <cellStyle name="Percent 5 3 94 2" xfId="55290"/>
    <cellStyle name="Percent 5 3 94 2 2" xfId="55291"/>
    <cellStyle name="Percent 5 3 94 2 2 2" xfId="55292"/>
    <cellStyle name="Percent 5 3 94 2 3" xfId="55293"/>
    <cellStyle name="Percent 5 3 94 3" xfId="55294"/>
    <cellStyle name="Percent 5 3 94 3 2" xfId="55295"/>
    <cellStyle name="Percent 5 3 94 4" xfId="55296"/>
    <cellStyle name="Percent 5 3 94 5" xfId="55297"/>
    <cellStyle name="Percent 5 3 94 6" xfId="55298"/>
    <cellStyle name="Percent 5 3 94 7" xfId="55299"/>
    <cellStyle name="Percent 5 3 95" xfId="55300"/>
    <cellStyle name="Percent 5 3 95 2" xfId="55301"/>
    <cellStyle name="Percent 5 3 95 2 2" xfId="55302"/>
    <cellStyle name="Percent 5 3 95 2 2 2" xfId="55303"/>
    <cellStyle name="Percent 5 3 95 2 3" xfId="55304"/>
    <cellStyle name="Percent 5 3 95 3" xfId="55305"/>
    <cellStyle name="Percent 5 3 95 3 2" xfId="55306"/>
    <cellStyle name="Percent 5 3 95 4" xfId="55307"/>
    <cellStyle name="Percent 5 3 95 5" xfId="55308"/>
    <cellStyle name="Percent 5 3 95 6" xfId="55309"/>
    <cellStyle name="Percent 5 3 95 7" xfId="55310"/>
    <cellStyle name="Percent 5 3 96" xfId="55311"/>
    <cellStyle name="Percent 5 3 96 2" xfId="55312"/>
    <cellStyle name="Percent 5 3 96 2 2" xfId="55313"/>
    <cellStyle name="Percent 5 3 96 2 2 2" xfId="55314"/>
    <cellStyle name="Percent 5 3 96 2 3" xfId="55315"/>
    <cellStyle name="Percent 5 3 96 3" xfId="55316"/>
    <cellStyle name="Percent 5 3 96 3 2" xfId="55317"/>
    <cellStyle name="Percent 5 3 96 4" xfId="55318"/>
    <cellStyle name="Percent 5 3 96 5" xfId="55319"/>
    <cellStyle name="Percent 5 3 96 6" xfId="55320"/>
    <cellStyle name="Percent 5 3 96 7" xfId="55321"/>
    <cellStyle name="Percent 5 3 97" xfId="55322"/>
    <cellStyle name="Percent 5 3 97 2" xfId="55323"/>
    <cellStyle name="Percent 5 3 97 2 2" xfId="55324"/>
    <cellStyle name="Percent 5 3 97 2 2 2" xfId="55325"/>
    <cellStyle name="Percent 5 3 97 2 3" xfId="55326"/>
    <cellStyle name="Percent 5 3 97 3" xfId="55327"/>
    <cellStyle name="Percent 5 3 97 3 2" xfId="55328"/>
    <cellStyle name="Percent 5 3 97 4" xfId="55329"/>
    <cellStyle name="Percent 5 3 97 5" xfId="55330"/>
    <cellStyle name="Percent 5 3 97 6" xfId="55331"/>
    <cellStyle name="Percent 5 3 97 7" xfId="55332"/>
    <cellStyle name="Percent 5 3 98" xfId="55333"/>
    <cellStyle name="Percent 5 3 98 2" xfId="55334"/>
    <cellStyle name="Percent 5 3 98 2 2" xfId="55335"/>
    <cellStyle name="Percent 5 3 98 3" xfId="55336"/>
    <cellStyle name="Percent 5 3 99" xfId="55337"/>
    <cellStyle name="Percent 5 3 99 2" xfId="55338"/>
    <cellStyle name="Percent 5 30" xfId="55339"/>
    <cellStyle name="Percent 5 30 2" xfId="55340"/>
    <cellStyle name="Percent 5 30 2 2" xfId="55341"/>
    <cellStyle name="Percent 5 30 2 2 2" xfId="55342"/>
    <cellStyle name="Percent 5 30 2 3" xfId="55343"/>
    <cellStyle name="Percent 5 30 3" xfId="55344"/>
    <cellStyle name="Percent 5 30 3 2" xfId="55345"/>
    <cellStyle name="Percent 5 30 4" xfId="55346"/>
    <cellStyle name="Percent 5 30 5" xfId="55347"/>
    <cellStyle name="Percent 5 30 6" xfId="55348"/>
    <cellStyle name="Percent 5 30 7" xfId="55349"/>
    <cellStyle name="Percent 5 31" xfId="55350"/>
    <cellStyle name="Percent 5 31 2" xfId="55351"/>
    <cellStyle name="Percent 5 31 2 2" xfId="55352"/>
    <cellStyle name="Percent 5 31 2 2 2" xfId="55353"/>
    <cellStyle name="Percent 5 31 2 3" xfId="55354"/>
    <cellStyle name="Percent 5 31 3" xfId="55355"/>
    <cellStyle name="Percent 5 31 3 2" xfId="55356"/>
    <cellStyle name="Percent 5 31 4" xfId="55357"/>
    <cellStyle name="Percent 5 31 5" xfId="55358"/>
    <cellStyle name="Percent 5 31 6" xfId="55359"/>
    <cellStyle name="Percent 5 31 7" xfId="55360"/>
    <cellStyle name="Percent 5 32" xfId="55361"/>
    <cellStyle name="Percent 5 32 2" xfId="55362"/>
    <cellStyle name="Percent 5 32 2 2" xfId="55363"/>
    <cellStyle name="Percent 5 32 2 2 2" xfId="55364"/>
    <cellStyle name="Percent 5 32 2 3" xfId="55365"/>
    <cellStyle name="Percent 5 32 3" xfId="55366"/>
    <cellStyle name="Percent 5 32 3 2" xfId="55367"/>
    <cellStyle name="Percent 5 32 4" xfId="55368"/>
    <cellStyle name="Percent 5 32 5" xfId="55369"/>
    <cellStyle name="Percent 5 32 6" xfId="55370"/>
    <cellStyle name="Percent 5 32 7" xfId="55371"/>
    <cellStyle name="Percent 5 33" xfId="55372"/>
    <cellStyle name="Percent 5 33 2" xfId="55373"/>
    <cellStyle name="Percent 5 33 2 2" xfId="55374"/>
    <cellStyle name="Percent 5 33 2 2 2" xfId="55375"/>
    <cellStyle name="Percent 5 33 2 3" xfId="55376"/>
    <cellStyle name="Percent 5 33 3" xfId="55377"/>
    <cellStyle name="Percent 5 33 3 2" xfId="55378"/>
    <cellStyle name="Percent 5 33 4" xfId="55379"/>
    <cellStyle name="Percent 5 33 5" xfId="55380"/>
    <cellStyle name="Percent 5 33 6" xfId="55381"/>
    <cellStyle name="Percent 5 33 7" xfId="55382"/>
    <cellStyle name="Percent 5 34" xfId="55383"/>
    <cellStyle name="Percent 5 34 2" xfId="55384"/>
    <cellStyle name="Percent 5 34 2 2" xfId="55385"/>
    <cellStyle name="Percent 5 34 2 2 2" xfId="55386"/>
    <cellStyle name="Percent 5 34 2 3" xfId="55387"/>
    <cellStyle name="Percent 5 34 3" xfId="55388"/>
    <cellStyle name="Percent 5 34 3 2" xfId="55389"/>
    <cellStyle name="Percent 5 34 4" xfId="55390"/>
    <cellStyle name="Percent 5 34 5" xfId="55391"/>
    <cellStyle name="Percent 5 34 6" xfId="55392"/>
    <cellStyle name="Percent 5 34 7" xfId="55393"/>
    <cellStyle name="Percent 5 35" xfId="55394"/>
    <cellStyle name="Percent 5 35 2" xfId="55395"/>
    <cellStyle name="Percent 5 35 2 2" xfId="55396"/>
    <cellStyle name="Percent 5 35 2 2 2" xfId="55397"/>
    <cellStyle name="Percent 5 35 2 3" xfId="55398"/>
    <cellStyle name="Percent 5 35 3" xfId="55399"/>
    <cellStyle name="Percent 5 35 3 2" xfId="55400"/>
    <cellStyle name="Percent 5 35 4" xfId="55401"/>
    <cellStyle name="Percent 5 35 5" xfId="55402"/>
    <cellStyle name="Percent 5 35 6" xfId="55403"/>
    <cellStyle name="Percent 5 35 7" xfId="55404"/>
    <cellStyle name="Percent 5 36" xfId="55405"/>
    <cellStyle name="Percent 5 36 2" xfId="55406"/>
    <cellStyle name="Percent 5 36 2 2" xfId="55407"/>
    <cellStyle name="Percent 5 36 2 2 2" xfId="55408"/>
    <cellStyle name="Percent 5 36 2 3" xfId="55409"/>
    <cellStyle name="Percent 5 36 3" xfId="55410"/>
    <cellStyle name="Percent 5 36 3 2" xfId="55411"/>
    <cellStyle name="Percent 5 36 4" xfId="55412"/>
    <cellStyle name="Percent 5 36 5" xfId="55413"/>
    <cellStyle name="Percent 5 36 6" xfId="55414"/>
    <cellStyle name="Percent 5 36 7" xfId="55415"/>
    <cellStyle name="Percent 5 37" xfId="55416"/>
    <cellStyle name="Percent 5 37 2" xfId="55417"/>
    <cellStyle name="Percent 5 37 2 2" xfId="55418"/>
    <cellStyle name="Percent 5 37 2 2 2" xfId="55419"/>
    <cellStyle name="Percent 5 37 2 3" xfId="55420"/>
    <cellStyle name="Percent 5 37 3" xfId="55421"/>
    <cellStyle name="Percent 5 37 3 2" xfId="55422"/>
    <cellStyle name="Percent 5 37 4" xfId="55423"/>
    <cellStyle name="Percent 5 37 5" xfId="55424"/>
    <cellStyle name="Percent 5 37 6" xfId="55425"/>
    <cellStyle name="Percent 5 37 7" xfId="55426"/>
    <cellStyle name="Percent 5 38" xfId="55427"/>
    <cellStyle name="Percent 5 38 2" xfId="55428"/>
    <cellStyle name="Percent 5 38 2 2" xfId="55429"/>
    <cellStyle name="Percent 5 38 2 2 2" xfId="55430"/>
    <cellStyle name="Percent 5 38 2 3" xfId="55431"/>
    <cellStyle name="Percent 5 38 3" xfId="55432"/>
    <cellStyle name="Percent 5 38 3 2" xfId="55433"/>
    <cellStyle name="Percent 5 38 4" xfId="55434"/>
    <cellStyle name="Percent 5 38 5" xfId="55435"/>
    <cellStyle name="Percent 5 38 6" xfId="55436"/>
    <cellStyle name="Percent 5 38 7" xfId="55437"/>
    <cellStyle name="Percent 5 39" xfId="55438"/>
    <cellStyle name="Percent 5 39 2" xfId="55439"/>
    <cellStyle name="Percent 5 39 2 2" xfId="55440"/>
    <cellStyle name="Percent 5 39 2 2 2" xfId="55441"/>
    <cellStyle name="Percent 5 39 2 3" xfId="55442"/>
    <cellStyle name="Percent 5 39 3" xfId="55443"/>
    <cellStyle name="Percent 5 39 3 2" xfId="55444"/>
    <cellStyle name="Percent 5 39 4" xfId="55445"/>
    <cellStyle name="Percent 5 39 5" xfId="55446"/>
    <cellStyle name="Percent 5 39 6" xfId="55447"/>
    <cellStyle name="Percent 5 39 7" xfId="55448"/>
    <cellStyle name="Percent 5 4" xfId="55449"/>
    <cellStyle name="Percent 5 4 10" xfId="55450"/>
    <cellStyle name="Percent 5 4 10 10" xfId="55451"/>
    <cellStyle name="Percent 5 4 10 10 2" xfId="55452"/>
    <cellStyle name="Percent 5 4 10 10 2 2" xfId="55453"/>
    <cellStyle name="Percent 5 4 10 10 2 2 2" xfId="55454"/>
    <cellStyle name="Percent 5 4 10 10 2 3" xfId="55455"/>
    <cellStyle name="Percent 5 4 10 10 3" xfId="55456"/>
    <cellStyle name="Percent 5 4 10 10 3 2" xfId="55457"/>
    <cellStyle name="Percent 5 4 10 10 4" xfId="55458"/>
    <cellStyle name="Percent 5 4 10 10 5" xfId="55459"/>
    <cellStyle name="Percent 5 4 10 10 6" xfId="55460"/>
    <cellStyle name="Percent 5 4 10 10 7" xfId="55461"/>
    <cellStyle name="Percent 5 4 10 11" xfId="55462"/>
    <cellStyle name="Percent 5 4 10 11 2" xfId="55463"/>
    <cellStyle name="Percent 5 4 10 11 2 2" xfId="55464"/>
    <cellStyle name="Percent 5 4 10 11 2 2 2" xfId="55465"/>
    <cellStyle name="Percent 5 4 10 11 2 3" xfId="55466"/>
    <cellStyle name="Percent 5 4 10 11 3" xfId="55467"/>
    <cellStyle name="Percent 5 4 10 11 3 2" xfId="55468"/>
    <cellStyle name="Percent 5 4 10 11 4" xfId="55469"/>
    <cellStyle name="Percent 5 4 10 11 5" xfId="55470"/>
    <cellStyle name="Percent 5 4 10 11 6" xfId="55471"/>
    <cellStyle name="Percent 5 4 10 11 7" xfId="55472"/>
    <cellStyle name="Percent 5 4 10 12" xfId="55473"/>
    <cellStyle name="Percent 5 4 10 12 2" xfId="55474"/>
    <cellStyle name="Percent 5 4 10 12 2 2" xfId="55475"/>
    <cellStyle name="Percent 5 4 10 12 2 2 2" xfId="55476"/>
    <cellStyle name="Percent 5 4 10 12 2 3" xfId="55477"/>
    <cellStyle name="Percent 5 4 10 12 3" xfId="55478"/>
    <cellStyle name="Percent 5 4 10 12 3 2" xfId="55479"/>
    <cellStyle name="Percent 5 4 10 12 4" xfId="55480"/>
    <cellStyle name="Percent 5 4 10 12 5" xfId="55481"/>
    <cellStyle name="Percent 5 4 10 12 6" xfId="55482"/>
    <cellStyle name="Percent 5 4 10 12 7" xfId="55483"/>
    <cellStyle name="Percent 5 4 10 13" xfId="55484"/>
    <cellStyle name="Percent 5 4 10 13 2" xfId="55485"/>
    <cellStyle name="Percent 5 4 10 13 2 2" xfId="55486"/>
    <cellStyle name="Percent 5 4 10 13 3" xfId="55487"/>
    <cellStyle name="Percent 5 4 10 14" xfId="55488"/>
    <cellStyle name="Percent 5 4 10 14 2" xfId="55489"/>
    <cellStyle name="Percent 5 4 10 15" xfId="55490"/>
    <cellStyle name="Percent 5 4 10 16" xfId="55491"/>
    <cellStyle name="Percent 5 4 10 17" xfId="55492"/>
    <cellStyle name="Percent 5 4 10 18" xfId="55493"/>
    <cellStyle name="Percent 5 4 10 2" xfId="55494"/>
    <cellStyle name="Percent 5 4 10 2 2" xfId="55495"/>
    <cellStyle name="Percent 5 4 10 2 2 2" xfId="55496"/>
    <cellStyle name="Percent 5 4 10 2 2 2 2" xfId="55497"/>
    <cellStyle name="Percent 5 4 10 2 2 3" xfId="55498"/>
    <cellStyle name="Percent 5 4 10 2 3" xfId="55499"/>
    <cellStyle name="Percent 5 4 10 2 3 2" xfId="55500"/>
    <cellStyle name="Percent 5 4 10 2 4" xfId="55501"/>
    <cellStyle name="Percent 5 4 10 2 5" xfId="55502"/>
    <cellStyle name="Percent 5 4 10 2 6" xfId="55503"/>
    <cellStyle name="Percent 5 4 10 2 7" xfId="55504"/>
    <cellStyle name="Percent 5 4 10 3" xfId="55505"/>
    <cellStyle name="Percent 5 4 10 3 2" xfId="55506"/>
    <cellStyle name="Percent 5 4 10 3 2 2" xfId="55507"/>
    <cellStyle name="Percent 5 4 10 3 2 2 2" xfId="55508"/>
    <cellStyle name="Percent 5 4 10 3 2 3" xfId="55509"/>
    <cellStyle name="Percent 5 4 10 3 3" xfId="55510"/>
    <cellStyle name="Percent 5 4 10 3 3 2" xfId="55511"/>
    <cellStyle name="Percent 5 4 10 3 4" xfId="55512"/>
    <cellStyle name="Percent 5 4 10 3 5" xfId="55513"/>
    <cellStyle name="Percent 5 4 10 3 6" xfId="55514"/>
    <cellStyle name="Percent 5 4 10 3 7" xfId="55515"/>
    <cellStyle name="Percent 5 4 10 4" xfId="55516"/>
    <cellStyle name="Percent 5 4 10 4 2" xfId="55517"/>
    <cellStyle name="Percent 5 4 10 4 2 2" xfId="55518"/>
    <cellStyle name="Percent 5 4 10 4 2 2 2" xfId="55519"/>
    <cellStyle name="Percent 5 4 10 4 2 3" xfId="55520"/>
    <cellStyle name="Percent 5 4 10 4 3" xfId="55521"/>
    <cellStyle name="Percent 5 4 10 4 3 2" xfId="55522"/>
    <cellStyle name="Percent 5 4 10 4 4" xfId="55523"/>
    <cellStyle name="Percent 5 4 10 4 5" xfId="55524"/>
    <cellStyle name="Percent 5 4 10 4 6" xfId="55525"/>
    <cellStyle name="Percent 5 4 10 4 7" xfId="55526"/>
    <cellStyle name="Percent 5 4 10 5" xfId="55527"/>
    <cellStyle name="Percent 5 4 10 5 2" xfId="55528"/>
    <cellStyle name="Percent 5 4 10 5 2 2" xfId="55529"/>
    <cellStyle name="Percent 5 4 10 5 2 2 2" xfId="55530"/>
    <cellStyle name="Percent 5 4 10 5 2 3" xfId="55531"/>
    <cellStyle name="Percent 5 4 10 5 3" xfId="55532"/>
    <cellStyle name="Percent 5 4 10 5 3 2" xfId="55533"/>
    <cellStyle name="Percent 5 4 10 5 4" xfId="55534"/>
    <cellStyle name="Percent 5 4 10 5 5" xfId="55535"/>
    <cellStyle name="Percent 5 4 10 5 6" xfId="55536"/>
    <cellStyle name="Percent 5 4 10 5 7" xfId="55537"/>
    <cellStyle name="Percent 5 4 10 6" xfId="55538"/>
    <cellStyle name="Percent 5 4 10 6 2" xfId="55539"/>
    <cellStyle name="Percent 5 4 10 6 2 2" xfId="55540"/>
    <cellStyle name="Percent 5 4 10 6 2 2 2" xfId="55541"/>
    <cellStyle name="Percent 5 4 10 6 2 3" xfId="55542"/>
    <cellStyle name="Percent 5 4 10 6 3" xfId="55543"/>
    <cellStyle name="Percent 5 4 10 6 3 2" xfId="55544"/>
    <cellStyle name="Percent 5 4 10 6 4" xfId="55545"/>
    <cellStyle name="Percent 5 4 10 6 5" xfId="55546"/>
    <cellStyle name="Percent 5 4 10 6 6" xfId="55547"/>
    <cellStyle name="Percent 5 4 10 6 7" xfId="55548"/>
    <cellStyle name="Percent 5 4 10 7" xfId="55549"/>
    <cellStyle name="Percent 5 4 10 7 2" xfId="55550"/>
    <cellStyle name="Percent 5 4 10 7 2 2" xfId="55551"/>
    <cellStyle name="Percent 5 4 10 7 2 2 2" xfId="55552"/>
    <cellStyle name="Percent 5 4 10 7 2 3" xfId="55553"/>
    <cellStyle name="Percent 5 4 10 7 3" xfId="55554"/>
    <cellStyle name="Percent 5 4 10 7 3 2" xfId="55555"/>
    <cellStyle name="Percent 5 4 10 7 4" xfId="55556"/>
    <cellStyle name="Percent 5 4 10 7 5" xfId="55557"/>
    <cellStyle name="Percent 5 4 10 7 6" xfId="55558"/>
    <cellStyle name="Percent 5 4 10 7 7" xfId="55559"/>
    <cellStyle name="Percent 5 4 10 8" xfId="55560"/>
    <cellStyle name="Percent 5 4 10 8 2" xfId="55561"/>
    <cellStyle name="Percent 5 4 10 8 2 2" xfId="55562"/>
    <cellStyle name="Percent 5 4 10 8 2 2 2" xfId="55563"/>
    <cellStyle name="Percent 5 4 10 8 2 3" xfId="55564"/>
    <cellStyle name="Percent 5 4 10 8 3" xfId="55565"/>
    <cellStyle name="Percent 5 4 10 8 3 2" xfId="55566"/>
    <cellStyle name="Percent 5 4 10 8 4" xfId="55567"/>
    <cellStyle name="Percent 5 4 10 8 5" xfId="55568"/>
    <cellStyle name="Percent 5 4 10 8 6" xfId="55569"/>
    <cellStyle name="Percent 5 4 10 8 7" xfId="55570"/>
    <cellStyle name="Percent 5 4 10 9" xfId="55571"/>
    <cellStyle name="Percent 5 4 10 9 2" xfId="55572"/>
    <cellStyle name="Percent 5 4 10 9 2 2" xfId="55573"/>
    <cellStyle name="Percent 5 4 10 9 2 2 2" xfId="55574"/>
    <cellStyle name="Percent 5 4 10 9 2 3" xfId="55575"/>
    <cellStyle name="Percent 5 4 10 9 3" xfId="55576"/>
    <cellStyle name="Percent 5 4 10 9 3 2" xfId="55577"/>
    <cellStyle name="Percent 5 4 10 9 4" xfId="55578"/>
    <cellStyle name="Percent 5 4 10 9 5" xfId="55579"/>
    <cellStyle name="Percent 5 4 10 9 6" xfId="55580"/>
    <cellStyle name="Percent 5 4 10 9 7" xfId="55581"/>
    <cellStyle name="Percent 5 4 100" xfId="55582"/>
    <cellStyle name="Percent 5 4 101" xfId="55583"/>
    <cellStyle name="Percent 5 4 102" xfId="55584"/>
    <cellStyle name="Percent 5 4 103" xfId="55585"/>
    <cellStyle name="Percent 5 4 11" xfId="55586"/>
    <cellStyle name="Percent 5 4 11 10" xfId="55587"/>
    <cellStyle name="Percent 5 4 11 10 2" xfId="55588"/>
    <cellStyle name="Percent 5 4 11 10 2 2" xfId="55589"/>
    <cellStyle name="Percent 5 4 11 10 2 2 2" xfId="55590"/>
    <cellStyle name="Percent 5 4 11 10 2 3" xfId="55591"/>
    <cellStyle name="Percent 5 4 11 10 3" xfId="55592"/>
    <cellStyle name="Percent 5 4 11 10 3 2" xfId="55593"/>
    <cellStyle name="Percent 5 4 11 10 4" xfId="55594"/>
    <cellStyle name="Percent 5 4 11 10 5" xfId="55595"/>
    <cellStyle name="Percent 5 4 11 10 6" xfId="55596"/>
    <cellStyle name="Percent 5 4 11 10 7" xfId="55597"/>
    <cellStyle name="Percent 5 4 11 11" xfId="55598"/>
    <cellStyle name="Percent 5 4 11 11 2" xfId="55599"/>
    <cellStyle name="Percent 5 4 11 11 2 2" xfId="55600"/>
    <cellStyle name="Percent 5 4 11 11 2 2 2" xfId="55601"/>
    <cellStyle name="Percent 5 4 11 11 2 3" xfId="55602"/>
    <cellStyle name="Percent 5 4 11 11 3" xfId="55603"/>
    <cellStyle name="Percent 5 4 11 11 3 2" xfId="55604"/>
    <cellStyle name="Percent 5 4 11 11 4" xfId="55605"/>
    <cellStyle name="Percent 5 4 11 11 5" xfId="55606"/>
    <cellStyle name="Percent 5 4 11 11 6" xfId="55607"/>
    <cellStyle name="Percent 5 4 11 11 7" xfId="55608"/>
    <cellStyle name="Percent 5 4 11 12" xfId="55609"/>
    <cellStyle name="Percent 5 4 11 12 2" xfId="55610"/>
    <cellStyle name="Percent 5 4 11 12 2 2" xfId="55611"/>
    <cellStyle name="Percent 5 4 11 12 2 2 2" xfId="55612"/>
    <cellStyle name="Percent 5 4 11 12 2 3" xfId="55613"/>
    <cellStyle name="Percent 5 4 11 12 3" xfId="55614"/>
    <cellStyle name="Percent 5 4 11 12 3 2" xfId="55615"/>
    <cellStyle name="Percent 5 4 11 12 4" xfId="55616"/>
    <cellStyle name="Percent 5 4 11 12 5" xfId="55617"/>
    <cellStyle name="Percent 5 4 11 12 6" xfId="55618"/>
    <cellStyle name="Percent 5 4 11 12 7" xfId="55619"/>
    <cellStyle name="Percent 5 4 11 13" xfId="55620"/>
    <cellStyle name="Percent 5 4 11 13 2" xfId="55621"/>
    <cellStyle name="Percent 5 4 11 13 2 2" xfId="55622"/>
    <cellStyle name="Percent 5 4 11 13 3" xfId="55623"/>
    <cellStyle name="Percent 5 4 11 14" xfId="55624"/>
    <cellStyle name="Percent 5 4 11 14 2" xfId="55625"/>
    <cellStyle name="Percent 5 4 11 15" xfId="55626"/>
    <cellStyle name="Percent 5 4 11 16" xfId="55627"/>
    <cellStyle name="Percent 5 4 11 17" xfId="55628"/>
    <cellStyle name="Percent 5 4 11 18" xfId="55629"/>
    <cellStyle name="Percent 5 4 11 2" xfId="55630"/>
    <cellStyle name="Percent 5 4 11 2 2" xfId="55631"/>
    <cellStyle name="Percent 5 4 11 2 2 2" xfId="55632"/>
    <cellStyle name="Percent 5 4 11 2 2 2 2" xfId="55633"/>
    <cellStyle name="Percent 5 4 11 2 2 3" xfId="55634"/>
    <cellStyle name="Percent 5 4 11 2 3" xfId="55635"/>
    <cellStyle name="Percent 5 4 11 2 3 2" xfId="55636"/>
    <cellStyle name="Percent 5 4 11 2 4" xfId="55637"/>
    <cellStyle name="Percent 5 4 11 2 5" xfId="55638"/>
    <cellStyle name="Percent 5 4 11 2 6" xfId="55639"/>
    <cellStyle name="Percent 5 4 11 2 7" xfId="55640"/>
    <cellStyle name="Percent 5 4 11 3" xfId="55641"/>
    <cellStyle name="Percent 5 4 11 3 2" xfId="55642"/>
    <cellStyle name="Percent 5 4 11 3 2 2" xfId="55643"/>
    <cellStyle name="Percent 5 4 11 3 2 2 2" xfId="55644"/>
    <cellStyle name="Percent 5 4 11 3 2 3" xfId="55645"/>
    <cellStyle name="Percent 5 4 11 3 3" xfId="55646"/>
    <cellStyle name="Percent 5 4 11 3 3 2" xfId="55647"/>
    <cellStyle name="Percent 5 4 11 3 4" xfId="55648"/>
    <cellStyle name="Percent 5 4 11 3 5" xfId="55649"/>
    <cellStyle name="Percent 5 4 11 3 6" xfId="55650"/>
    <cellStyle name="Percent 5 4 11 3 7" xfId="55651"/>
    <cellStyle name="Percent 5 4 11 4" xfId="55652"/>
    <cellStyle name="Percent 5 4 11 4 2" xfId="55653"/>
    <cellStyle name="Percent 5 4 11 4 2 2" xfId="55654"/>
    <cellStyle name="Percent 5 4 11 4 2 2 2" xfId="55655"/>
    <cellStyle name="Percent 5 4 11 4 2 3" xfId="55656"/>
    <cellStyle name="Percent 5 4 11 4 3" xfId="55657"/>
    <cellStyle name="Percent 5 4 11 4 3 2" xfId="55658"/>
    <cellStyle name="Percent 5 4 11 4 4" xfId="55659"/>
    <cellStyle name="Percent 5 4 11 4 5" xfId="55660"/>
    <cellStyle name="Percent 5 4 11 4 6" xfId="55661"/>
    <cellStyle name="Percent 5 4 11 4 7" xfId="55662"/>
    <cellStyle name="Percent 5 4 11 5" xfId="55663"/>
    <cellStyle name="Percent 5 4 11 5 2" xfId="55664"/>
    <cellStyle name="Percent 5 4 11 5 2 2" xfId="55665"/>
    <cellStyle name="Percent 5 4 11 5 2 2 2" xfId="55666"/>
    <cellStyle name="Percent 5 4 11 5 2 3" xfId="55667"/>
    <cellStyle name="Percent 5 4 11 5 3" xfId="55668"/>
    <cellStyle name="Percent 5 4 11 5 3 2" xfId="55669"/>
    <cellStyle name="Percent 5 4 11 5 4" xfId="55670"/>
    <cellStyle name="Percent 5 4 11 5 5" xfId="55671"/>
    <cellStyle name="Percent 5 4 11 5 6" xfId="55672"/>
    <cellStyle name="Percent 5 4 11 5 7" xfId="55673"/>
    <cellStyle name="Percent 5 4 11 6" xfId="55674"/>
    <cellStyle name="Percent 5 4 11 6 2" xfId="55675"/>
    <cellStyle name="Percent 5 4 11 6 2 2" xfId="55676"/>
    <cellStyle name="Percent 5 4 11 6 2 2 2" xfId="55677"/>
    <cellStyle name="Percent 5 4 11 6 2 3" xfId="55678"/>
    <cellStyle name="Percent 5 4 11 6 3" xfId="55679"/>
    <cellStyle name="Percent 5 4 11 6 3 2" xfId="55680"/>
    <cellStyle name="Percent 5 4 11 6 4" xfId="55681"/>
    <cellStyle name="Percent 5 4 11 6 5" xfId="55682"/>
    <cellStyle name="Percent 5 4 11 6 6" xfId="55683"/>
    <cellStyle name="Percent 5 4 11 6 7" xfId="55684"/>
    <cellStyle name="Percent 5 4 11 7" xfId="55685"/>
    <cellStyle name="Percent 5 4 11 7 2" xfId="55686"/>
    <cellStyle name="Percent 5 4 11 7 2 2" xfId="55687"/>
    <cellStyle name="Percent 5 4 11 7 2 2 2" xfId="55688"/>
    <cellStyle name="Percent 5 4 11 7 2 3" xfId="55689"/>
    <cellStyle name="Percent 5 4 11 7 3" xfId="55690"/>
    <cellStyle name="Percent 5 4 11 7 3 2" xfId="55691"/>
    <cellStyle name="Percent 5 4 11 7 4" xfId="55692"/>
    <cellStyle name="Percent 5 4 11 7 5" xfId="55693"/>
    <cellStyle name="Percent 5 4 11 7 6" xfId="55694"/>
    <cellStyle name="Percent 5 4 11 7 7" xfId="55695"/>
    <cellStyle name="Percent 5 4 11 8" xfId="55696"/>
    <cellStyle name="Percent 5 4 11 8 2" xfId="55697"/>
    <cellStyle name="Percent 5 4 11 8 2 2" xfId="55698"/>
    <cellStyle name="Percent 5 4 11 8 2 2 2" xfId="55699"/>
    <cellStyle name="Percent 5 4 11 8 2 3" xfId="55700"/>
    <cellStyle name="Percent 5 4 11 8 3" xfId="55701"/>
    <cellStyle name="Percent 5 4 11 8 3 2" xfId="55702"/>
    <cellStyle name="Percent 5 4 11 8 4" xfId="55703"/>
    <cellStyle name="Percent 5 4 11 8 5" xfId="55704"/>
    <cellStyle name="Percent 5 4 11 8 6" xfId="55705"/>
    <cellStyle name="Percent 5 4 11 8 7" xfId="55706"/>
    <cellStyle name="Percent 5 4 11 9" xfId="55707"/>
    <cellStyle name="Percent 5 4 11 9 2" xfId="55708"/>
    <cellStyle name="Percent 5 4 11 9 2 2" xfId="55709"/>
    <cellStyle name="Percent 5 4 11 9 2 2 2" xfId="55710"/>
    <cellStyle name="Percent 5 4 11 9 2 3" xfId="55711"/>
    <cellStyle name="Percent 5 4 11 9 3" xfId="55712"/>
    <cellStyle name="Percent 5 4 11 9 3 2" xfId="55713"/>
    <cellStyle name="Percent 5 4 11 9 4" xfId="55714"/>
    <cellStyle name="Percent 5 4 11 9 5" xfId="55715"/>
    <cellStyle name="Percent 5 4 11 9 6" xfId="55716"/>
    <cellStyle name="Percent 5 4 11 9 7" xfId="55717"/>
    <cellStyle name="Percent 5 4 12" xfId="55718"/>
    <cellStyle name="Percent 5 4 12 2" xfId="55719"/>
    <cellStyle name="Percent 5 4 12 2 2" xfId="55720"/>
    <cellStyle name="Percent 5 4 12 2 2 2" xfId="55721"/>
    <cellStyle name="Percent 5 4 12 2 3" xfId="55722"/>
    <cellStyle name="Percent 5 4 12 3" xfId="55723"/>
    <cellStyle name="Percent 5 4 12 3 2" xfId="55724"/>
    <cellStyle name="Percent 5 4 12 4" xfId="55725"/>
    <cellStyle name="Percent 5 4 12 5" xfId="55726"/>
    <cellStyle name="Percent 5 4 12 6" xfId="55727"/>
    <cellStyle name="Percent 5 4 12 7" xfId="55728"/>
    <cellStyle name="Percent 5 4 13" xfId="55729"/>
    <cellStyle name="Percent 5 4 13 2" xfId="55730"/>
    <cellStyle name="Percent 5 4 13 2 2" xfId="55731"/>
    <cellStyle name="Percent 5 4 13 2 2 2" xfId="55732"/>
    <cellStyle name="Percent 5 4 13 2 3" xfId="55733"/>
    <cellStyle name="Percent 5 4 13 3" xfId="55734"/>
    <cellStyle name="Percent 5 4 13 3 2" xfId="55735"/>
    <cellStyle name="Percent 5 4 13 4" xfId="55736"/>
    <cellStyle name="Percent 5 4 13 5" xfId="55737"/>
    <cellStyle name="Percent 5 4 13 6" xfId="55738"/>
    <cellStyle name="Percent 5 4 13 7" xfId="55739"/>
    <cellStyle name="Percent 5 4 14" xfId="55740"/>
    <cellStyle name="Percent 5 4 14 2" xfId="55741"/>
    <cellStyle name="Percent 5 4 14 2 2" xfId="55742"/>
    <cellStyle name="Percent 5 4 14 2 2 2" xfId="55743"/>
    <cellStyle name="Percent 5 4 14 2 3" xfId="55744"/>
    <cellStyle name="Percent 5 4 14 3" xfId="55745"/>
    <cellStyle name="Percent 5 4 14 3 2" xfId="55746"/>
    <cellStyle name="Percent 5 4 14 4" xfId="55747"/>
    <cellStyle name="Percent 5 4 14 5" xfId="55748"/>
    <cellStyle name="Percent 5 4 14 6" xfId="55749"/>
    <cellStyle name="Percent 5 4 14 7" xfId="55750"/>
    <cellStyle name="Percent 5 4 15" xfId="55751"/>
    <cellStyle name="Percent 5 4 15 2" xfId="55752"/>
    <cellStyle name="Percent 5 4 15 2 2" xfId="55753"/>
    <cellStyle name="Percent 5 4 15 2 2 2" xfId="55754"/>
    <cellStyle name="Percent 5 4 15 2 3" xfId="55755"/>
    <cellStyle name="Percent 5 4 15 3" xfId="55756"/>
    <cellStyle name="Percent 5 4 15 3 2" xfId="55757"/>
    <cellStyle name="Percent 5 4 15 4" xfId="55758"/>
    <cellStyle name="Percent 5 4 15 5" xfId="55759"/>
    <cellStyle name="Percent 5 4 15 6" xfId="55760"/>
    <cellStyle name="Percent 5 4 15 7" xfId="55761"/>
    <cellStyle name="Percent 5 4 16" xfId="55762"/>
    <cellStyle name="Percent 5 4 16 2" xfId="55763"/>
    <cellStyle name="Percent 5 4 16 2 2" xfId="55764"/>
    <cellStyle name="Percent 5 4 16 2 2 2" xfId="55765"/>
    <cellStyle name="Percent 5 4 16 2 3" xfId="55766"/>
    <cellStyle name="Percent 5 4 16 3" xfId="55767"/>
    <cellStyle name="Percent 5 4 16 3 2" xfId="55768"/>
    <cellStyle name="Percent 5 4 16 4" xfId="55769"/>
    <cellStyle name="Percent 5 4 16 5" xfId="55770"/>
    <cellStyle name="Percent 5 4 16 6" xfId="55771"/>
    <cellStyle name="Percent 5 4 16 7" xfId="55772"/>
    <cellStyle name="Percent 5 4 17" xfId="55773"/>
    <cellStyle name="Percent 5 4 17 2" xfId="55774"/>
    <cellStyle name="Percent 5 4 17 2 2" xfId="55775"/>
    <cellStyle name="Percent 5 4 17 2 2 2" xfId="55776"/>
    <cellStyle name="Percent 5 4 17 2 3" xfId="55777"/>
    <cellStyle name="Percent 5 4 17 3" xfId="55778"/>
    <cellStyle name="Percent 5 4 17 3 2" xfId="55779"/>
    <cellStyle name="Percent 5 4 17 4" xfId="55780"/>
    <cellStyle name="Percent 5 4 17 5" xfId="55781"/>
    <cellStyle name="Percent 5 4 17 6" xfId="55782"/>
    <cellStyle name="Percent 5 4 17 7" xfId="55783"/>
    <cellStyle name="Percent 5 4 18" xfId="55784"/>
    <cellStyle name="Percent 5 4 18 2" xfId="55785"/>
    <cellStyle name="Percent 5 4 18 2 2" xfId="55786"/>
    <cellStyle name="Percent 5 4 18 2 2 2" xfId="55787"/>
    <cellStyle name="Percent 5 4 18 2 3" xfId="55788"/>
    <cellStyle name="Percent 5 4 18 3" xfId="55789"/>
    <cellStyle name="Percent 5 4 18 3 2" xfId="55790"/>
    <cellStyle name="Percent 5 4 18 4" xfId="55791"/>
    <cellStyle name="Percent 5 4 18 5" xfId="55792"/>
    <cellStyle name="Percent 5 4 18 6" xfId="55793"/>
    <cellStyle name="Percent 5 4 18 7" xfId="55794"/>
    <cellStyle name="Percent 5 4 19" xfId="55795"/>
    <cellStyle name="Percent 5 4 19 2" xfId="55796"/>
    <cellStyle name="Percent 5 4 19 2 2" xfId="55797"/>
    <cellStyle name="Percent 5 4 19 2 2 2" xfId="55798"/>
    <cellStyle name="Percent 5 4 19 2 3" xfId="55799"/>
    <cellStyle name="Percent 5 4 19 3" xfId="55800"/>
    <cellStyle name="Percent 5 4 19 3 2" xfId="55801"/>
    <cellStyle name="Percent 5 4 19 4" xfId="55802"/>
    <cellStyle name="Percent 5 4 19 5" xfId="55803"/>
    <cellStyle name="Percent 5 4 19 6" xfId="55804"/>
    <cellStyle name="Percent 5 4 19 7" xfId="55805"/>
    <cellStyle name="Percent 5 4 2" xfId="55806"/>
    <cellStyle name="Percent 5 4 2 10" xfId="55807"/>
    <cellStyle name="Percent 5 4 2 11" xfId="55808"/>
    <cellStyle name="Percent 5 4 2 12" xfId="55809"/>
    <cellStyle name="Percent 5 4 2 13" xfId="55810"/>
    <cellStyle name="Percent 5 4 2 2" xfId="55811"/>
    <cellStyle name="Percent 5 4 2 2 2" xfId="55812"/>
    <cellStyle name="Percent 5 4 2 2 2 2" xfId="55813"/>
    <cellStyle name="Percent 5 4 2 2 2 3" xfId="55814"/>
    <cellStyle name="Percent 5 4 2 2 3" xfId="55815"/>
    <cellStyle name="Percent 5 4 2 2 3 2" xfId="55816"/>
    <cellStyle name="Percent 5 4 2 2 3 2 2" xfId="55817"/>
    <cellStyle name="Percent 5 4 2 2 3 3" xfId="55818"/>
    <cellStyle name="Percent 5 4 2 2 4" xfId="55819"/>
    <cellStyle name="Percent 5 4 2 2 4 2" xfId="55820"/>
    <cellStyle name="Percent 5 4 2 2 5" xfId="55821"/>
    <cellStyle name="Percent 5 4 2 2 6" xfId="55822"/>
    <cellStyle name="Percent 5 4 2 2 7" xfId="55823"/>
    <cellStyle name="Percent 5 4 2 2 8" xfId="55824"/>
    <cellStyle name="Percent 5 4 2 3" xfId="55825"/>
    <cellStyle name="Percent 5 4 2 4" xfId="55826"/>
    <cellStyle name="Percent 5 4 2 5" xfId="55827"/>
    <cellStyle name="Percent 5 4 2 6" xfId="55828"/>
    <cellStyle name="Percent 5 4 2 7" xfId="55829"/>
    <cellStyle name="Percent 5 4 2 8" xfId="55830"/>
    <cellStyle name="Percent 5 4 2 9" xfId="55831"/>
    <cellStyle name="Percent 5 4 20" xfId="55832"/>
    <cellStyle name="Percent 5 4 20 2" xfId="55833"/>
    <cellStyle name="Percent 5 4 20 2 2" xfId="55834"/>
    <cellStyle name="Percent 5 4 20 2 2 2" xfId="55835"/>
    <cellStyle name="Percent 5 4 20 2 3" xfId="55836"/>
    <cellStyle name="Percent 5 4 20 3" xfId="55837"/>
    <cellStyle name="Percent 5 4 20 3 2" xfId="55838"/>
    <cellStyle name="Percent 5 4 20 4" xfId="55839"/>
    <cellStyle name="Percent 5 4 20 5" xfId="55840"/>
    <cellStyle name="Percent 5 4 20 6" xfId="55841"/>
    <cellStyle name="Percent 5 4 20 7" xfId="55842"/>
    <cellStyle name="Percent 5 4 21" xfId="55843"/>
    <cellStyle name="Percent 5 4 21 2" xfId="55844"/>
    <cellStyle name="Percent 5 4 21 2 2" xfId="55845"/>
    <cellStyle name="Percent 5 4 21 2 2 2" xfId="55846"/>
    <cellStyle name="Percent 5 4 21 2 3" xfId="55847"/>
    <cellStyle name="Percent 5 4 21 3" xfId="55848"/>
    <cellStyle name="Percent 5 4 21 3 2" xfId="55849"/>
    <cellStyle name="Percent 5 4 21 4" xfId="55850"/>
    <cellStyle name="Percent 5 4 21 5" xfId="55851"/>
    <cellStyle name="Percent 5 4 21 6" xfId="55852"/>
    <cellStyle name="Percent 5 4 21 7" xfId="55853"/>
    <cellStyle name="Percent 5 4 22" xfId="55854"/>
    <cellStyle name="Percent 5 4 22 2" xfId="55855"/>
    <cellStyle name="Percent 5 4 22 2 2" xfId="55856"/>
    <cellStyle name="Percent 5 4 22 2 2 2" xfId="55857"/>
    <cellStyle name="Percent 5 4 22 2 3" xfId="55858"/>
    <cellStyle name="Percent 5 4 22 3" xfId="55859"/>
    <cellStyle name="Percent 5 4 22 3 2" xfId="55860"/>
    <cellStyle name="Percent 5 4 22 4" xfId="55861"/>
    <cellStyle name="Percent 5 4 22 5" xfId="55862"/>
    <cellStyle name="Percent 5 4 22 6" xfId="55863"/>
    <cellStyle name="Percent 5 4 22 7" xfId="55864"/>
    <cellStyle name="Percent 5 4 23" xfId="55865"/>
    <cellStyle name="Percent 5 4 23 2" xfId="55866"/>
    <cellStyle name="Percent 5 4 23 2 2" xfId="55867"/>
    <cellStyle name="Percent 5 4 23 2 2 2" xfId="55868"/>
    <cellStyle name="Percent 5 4 23 2 3" xfId="55869"/>
    <cellStyle name="Percent 5 4 23 3" xfId="55870"/>
    <cellStyle name="Percent 5 4 23 3 2" xfId="55871"/>
    <cellStyle name="Percent 5 4 23 4" xfId="55872"/>
    <cellStyle name="Percent 5 4 23 5" xfId="55873"/>
    <cellStyle name="Percent 5 4 23 6" xfId="55874"/>
    <cellStyle name="Percent 5 4 23 7" xfId="55875"/>
    <cellStyle name="Percent 5 4 24" xfId="55876"/>
    <cellStyle name="Percent 5 4 24 2" xfId="55877"/>
    <cellStyle name="Percent 5 4 24 2 2" xfId="55878"/>
    <cellStyle name="Percent 5 4 24 2 2 2" xfId="55879"/>
    <cellStyle name="Percent 5 4 24 2 3" xfId="55880"/>
    <cellStyle name="Percent 5 4 24 3" xfId="55881"/>
    <cellStyle name="Percent 5 4 24 3 2" xfId="55882"/>
    <cellStyle name="Percent 5 4 24 4" xfId="55883"/>
    <cellStyle name="Percent 5 4 24 5" xfId="55884"/>
    <cellStyle name="Percent 5 4 24 6" xfId="55885"/>
    <cellStyle name="Percent 5 4 24 7" xfId="55886"/>
    <cellStyle name="Percent 5 4 25" xfId="55887"/>
    <cellStyle name="Percent 5 4 25 2" xfId="55888"/>
    <cellStyle name="Percent 5 4 25 2 2" xfId="55889"/>
    <cellStyle name="Percent 5 4 25 2 2 2" xfId="55890"/>
    <cellStyle name="Percent 5 4 25 2 3" xfId="55891"/>
    <cellStyle name="Percent 5 4 25 3" xfId="55892"/>
    <cellStyle name="Percent 5 4 25 3 2" xfId="55893"/>
    <cellStyle name="Percent 5 4 25 4" xfId="55894"/>
    <cellStyle name="Percent 5 4 25 5" xfId="55895"/>
    <cellStyle name="Percent 5 4 25 6" xfId="55896"/>
    <cellStyle name="Percent 5 4 25 7" xfId="55897"/>
    <cellStyle name="Percent 5 4 26" xfId="55898"/>
    <cellStyle name="Percent 5 4 26 2" xfId="55899"/>
    <cellStyle name="Percent 5 4 26 2 2" xfId="55900"/>
    <cellStyle name="Percent 5 4 26 2 2 2" xfId="55901"/>
    <cellStyle name="Percent 5 4 26 2 3" xfId="55902"/>
    <cellStyle name="Percent 5 4 26 3" xfId="55903"/>
    <cellStyle name="Percent 5 4 26 3 2" xfId="55904"/>
    <cellStyle name="Percent 5 4 26 4" xfId="55905"/>
    <cellStyle name="Percent 5 4 26 5" xfId="55906"/>
    <cellStyle name="Percent 5 4 26 6" xfId="55907"/>
    <cellStyle name="Percent 5 4 26 7" xfId="55908"/>
    <cellStyle name="Percent 5 4 27" xfId="55909"/>
    <cellStyle name="Percent 5 4 27 2" xfId="55910"/>
    <cellStyle name="Percent 5 4 27 2 2" xfId="55911"/>
    <cellStyle name="Percent 5 4 27 2 2 2" xfId="55912"/>
    <cellStyle name="Percent 5 4 27 2 3" xfId="55913"/>
    <cellStyle name="Percent 5 4 27 3" xfId="55914"/>
    <cellStyle name="Percent 5 4 27 3 2" xfId="55915"/>
    <cellStyle name="Percent 5 4 27 4" xfId="55916"/>
    <cellStyle name="Percent 5 4 27 5" xfId="55917"/>
    <cellStyle name="Percent 5 4 27 6" xfId="55918"/>
    <cellStyle name="Percent 5 4 27 7" xfId="55919"/>
    <cellStyle name="Percent 5 4 28" xfId="55920"/>
    <cellStyle name="Percent 5 4 28 2" xfId="55921"/>
    <cellStyle name="Percent 5 4 28 2 2" xfId="55922"/>
    <cellStyle name="Percent 5 4 28 2 2 2" xfId="55923"/>
    <cellStyle name="Percent 5 4 28 2 3" xfId="55924"/>
    <cellStyle name="Percent 5 4 28 3" xfId="55925"/>
    <cellStyle name="Percent 5 4 28 3 2" xfId="55926"/>
    <cellStyle name="Percent 5 4 28 4" xfId="55927"/>
    <cellStyle name="Percent 5 4 28 5" xfId="55928"/>
    <cellStyle name="Percent 5 4 28 6" xfId="55929"/>
    <cellStyle name="Percent 5 4 28 7" xfId="55930"/>
    <cellStyle name="Percent 5 4 29" xfId="55931"/>
    <cellStyle name="Percent 5 4 29 2" xfId="55932"/>
    <cellStyle name="Percent 5 4 29 2 2" xfId="55933"/>
    <cellStyle name="Percent 5 4 29 2 2 2" xfId="55934"/>
    <cellStyle name="Percent 5 4 29 2 3" xfId="55935"/>
    <cellStyle name="Percent 5 4 29 3" xfId="55936"/>
    <cellStyle name="Percent 5 4 29 3 2" xfId="55937"/>
    <cellStyle name="Percent 5 4 29 4" xfId="55938"/>
    <cellStyle name="Percent 5 4 29 5" xfId="55939"/>
    <cellStyle name="Percent 5 4 29 6" xfId="55940"/>
    <cellStyle name="Percent 5 4 29 7" xfId="55941"/>
    <cellStyle name="Percent 5 4 3" xfId="55942"/>
    <cellStyle name="Percent 5 4 3 10" xfId="55943"/>
    <cellStyle name="Percent 5 4 3 11" xfId="55944"/>
    <cellStyle name="Percent 5 4 3 12" xfId="55945"/>
    <cellStyle name="Percent 5 4 3 2" xfId="55946"/>
    <cellStyle name="Percent 5 4 3 2 2" xfId="55947"/>
    <cellStyle name="Percent 5 4 3 2 3" xfId="55948"/>
    <cellStyle name="Percent 5 4 3 2 3 2" xfId="55949"/>
    <cellStyle name="Percent 5 4 3 2 3 2 2" xfId="55950"/>
    <cellStyle name="Percent 5 4 3 2 3 3" xfId="55951"/>
    <cellStyle name="Percent 5 4 3 2 4" xfId="55952"/>
    <cellStyle name="Percent 5 4 3 2 4 2" xfId="55953"/>
    <cellStyle name="Percent 5 4 3 2 5" xfId="55954"/>
    <cellStyle name="Percent 5 4 3 2 6" xfId="55955"/>
    <cellStyle name="Percent 5 4 3 2 7" xfId="55956"/>
    <cellStyle name="Percent 5 4 3 2 8" xfId="55957"/>
    <cellStyle name="Percent 5 4 3 3" xfId="55958"/>
    <cellStyle name="Percent 5 4 3 4" xfId="55959"/>
    <cellStyle name="Percent 5 4 3 5" xfId="55960"/>
    <cellStyle name="Percent 5 4 3 6" xfId="55961"/>
    <cellStyle name="Percent 5 4 3 7" xfId="55962"/>
    <cellStyle name="Percent 5 4 3 8" xfId="55963"/>
    <cellStyle name="Percent 5 4 3 9" xfId="55964"/>
    <cellStyle name="Percent 5 4 30" xfId="55965"/>
    <cellStyle name="Percent 5 4 30 2" xfId="55966"/>
    <cellStyle name="Percent 5 4 30 2 2" xfId="55967"/>
    <cellStyle name="Percent 5 4 30 2 2 2" xfId="55968"/>
    <cellStyle name="Percent 5 4 30 2 3" xfId="55969"/>
    <cellStyle name="Percent 5 4 30 3" xfId="55970"/>
    <cellStyle name="Percent 5 4 30 3 2" xfId="55971"/>
    <cellStyle name="Percent 5 4 30 4" xfId="55972"/>
    <cellStyle name="Percent 5 4 30 5" xfId="55973"/>
    <cellStyle name="Percent 5 4 30 6" xfId="55974"/>
    <cellStyle name="Percent 5 4 30 7" xfId="55975"/>
    <cellStyle name="Percent 5 4 31" xfId="55976"/>
    <cellStyle name="Percent 5 4 31 2" xfId="55977"/>
    <cellStyle name="Percent 5 4 31 2 2" xfId="55978"/>
    <cellStyle name="Percent 5 4 31 2 2 2" xfId="55979"/>
    <cellStyle name="Percent 5 4 31 2 3" xfId="55980"/>
    <cellStyle name="Percent 5 4 31 3" xfId="55981"/>
    <cellStyle name="Percent 5 4 31 3 2" xfId="55982"/>
    <cellStyle name="Percent 5 4 31 4" xfId="55983"/>
    <cellStyle name="Percent 5 4 31 5" xfId="55984"/>
    <cellStyle name="Percent 5 4 31 6" xfId="55985"/>
    <cellStyle name="Percent 5 4 31 7" xfId="55986"/>
    <cellStyle name="Percent 5 4 32" xfId="55987"/>
    <cellStyle name="Percent 5 4 32 2" xfId="55988"/>
    <cellStyle name="Percent 5 4 32 2 2" xfId="55989"/>
    <cellStyle name="Percent 5 4 32 2 2 2" xfId="55990"/>
    <cellStyle name="Percent 5 4 32 2 3" xfId="55991"/>
    <cellStyle name="Percent 5 4 32 3" xfId="55992"/>
    <cellStyle name="Percent 5 4 32 3 2" xfId="55993"/>
    <cellStyle name="Percent 5 4 32 4" xfId="55994"/>
    <cellStyle name="Percent 5 4 32 5" xfId="55995"/>
    <cellStyle name="Percent 5 4 32 6" xfId="55996"/>
    <cellStyle name="Percent 5 4 32 7" xfId="55997"/>
    <cellStyle name="Percent 5 4 33" xfId="55998"/>
    <cellStyle name="Percent 5 4 33 2" xfId="55999"/>
    <cellStyle name="Percent 5 4 33 2 2" xfId="56000"/>
    <cellStyle name="Percent 5 4 33 2 2 2" xfId="56001"/>
    <cellStyle name="Percent 5 4 33 2 3" xfId="56002"/>
    <cellStyle name="Percent 5 4 33 3" xfId="56003"/>
    <cellStyle name="Percent 5 4 33 3 2" xfId="56004"/>
    <cellStyle name="Percent 5 4 33 4" xfId="56005"/>
    <cellStyle name="Percent 5 4 33 5" xfId="56006"/>
    <cellStyle name="Percent 5 4 33 6" xfId="56007"/>
    <cellStyle name="Percent 5 4 33 7" xfId="56008"/>
    <cellStyle name="Percent 5 4 34" xfId="56009"/>
    <cellStyle name="Percent 5 4 34 2" xfId="56010"/>
    <cellStyle name="Percent 5 4 34 2 2" xfId="56011"/>
    <cellStyle name="Percent 5 4 34 2 2 2" xfId="56012"/>
    <cellStyle name="Percent 5 4 34 2 3" xfId="56013"/>
    <cellStyle name="Percent 5 4 34 3" xfId="56014"/>
    <cellStyle name="Percent 5 4 34 3 2" xfId="56015"/>
    <cellStyle name="Percent 5 4 34 4" xfId="56016"/>
    <cellStyle name="Percent 5 4 34 5" xfId="56017"/>
    <cellStyle name="Percent 5 4 34 6" xfId="56018"/>
    <cellStyle name="Percent 5 4 34 7" xfId="56019"/>
    <cellStyle name="Percent 5 4 35" xfId="56020"/>
    <cellStyle name="Percent 5 4 35 2" xfId="56021"/>
    <cellStyle name="Percent 5 4 35 2 2" xfId="56022"/>
    <cellStyle name="Percent 5 4 35 2 2 2" xfId="56023"/>
    <cellStyle name="Percent 5 4 35 2 3" xfId="56024"/>
    <cellStyle name="Percent 5 4 35 3" xfId="56025"/>
    <cellStyle name="Percent 5 4 35 3 2" xfId="56026"/>
    <cellStyle name="Percent 5 4 35 4" xfId="56027"/>
    <cellStyle name="Percent 5 4 35 5" xfId="56028"/>
    <cellStyle name="Percent 5 4 35 6" xfId="56029"/>
    <cellStyle name="Percent 5 4 35 7" xfId="56030"/>
    <cellStyle name="Percent 5 4 36" xfId="56031"/>
    <cellStyle name="Percent 5 4 36 2" xfId="56032"/>
    <cellStyle name="Percent 5 4 36 2 2" xfId="56033"/>
    <cellStyle name="Percent 5 4 36 2 2 2" xfId="56034"/>
    <cellStyle name="Percent 5 4 36 2 3" xfId="56035"/>
    <cellStyle name="Percent 5 4 36 3" xfId="56036"/>
    <cellStyle name="Percent 5 4 36 3 2" xfId="56037"/>
    <cellStyle name="Percent 5 4 36 4" xfId="56038"/>
    <cellStyle name="Percent 5 4 36 5" xfId="56039"/>
    <cellStyle name="Percent 5 4 36 6" xfId="56040"/>
    <cellStyle name="Percent 5 4 36 7" xfId="56041"/>
    <cellStyle name="Percent 5 4 37" xfId="56042"/>
    <cellStyle name="Percent 5 4 37 2" xfId="56043"/>
    <cellStyle name="Percent 5 4 37 2 2" xfId="56044"/>
    <cellStyle name="Percent 5 4 37 2 2 2" xfId="56045"/>
    <cellStyle name="Percent 5 4 37 2 3" xfId="56046"/>
    <cellStyle name="Percent 5 4 37 3" xfId="56047"/>
    <cellStyle name="Percent 5 4 37 3 2" xfId="56048"/>
    <cellStyle name="Percent 5 4 37 4" xfId="56049"/>
    <cellStyle name="Percent 5 4 37 5" xfId="56050"/>
    <cellStyle name="Percent 5 4 37 6" xfId="56051"/>
    <cellStyle name="Percent 5 4 37 7" xfId="56052"/>
    <cellStyle name="Percent 5 4 38" xfId="56053"/>
    <cellStyle name="Percent 5 4 38 2" xfId="56054"/>
    <cellStyle name="Percent 5 4 38 2 2" xfId="56055"/>
    <cellStyle name="Percent 5 4 38 2 2 2" xfId="56056"/>
    <cellStyle name="Percent 5 4 38 2 3" xfId="56057"/>
    <cellStyle name="Percent 5 4 38 3" xfId="56058"/>
    <cellStyle name="Percent 5 4 38 3 2" xfId="56059"/>
    <cellStyle name="Percent 5 4 38 4" xfId="56060"/>
    <cellStyle name="Percent 5 4 38 5" xfId="56061"/>
    <cellStyle name="Percent 5 4 38 6" xfId="56062"/>
    <cellStyle name="Percent 5 4 38 7" xfId="56063"/>
    <cellStyle name="Percent 5 4 39" xfId="56064"/>
    <cellStyle name="Percent 5 4 39 2" xfId="56065"/>
    <cellStyle name="Percent 5 4 39 2 2" xfId="56066"/>
    <cellStyle name="Percent 5 4 39 2 2 2" xfId="56067"/>
    <cellStyle name="Percent 5 4 39 2 3" xfId="56068"/>
    <cellStyle name="Percent 5 4 39 3" xfId="56069"/>
    <cellStyle name="Percent 5 4 39 3 2" xfId="56070"/>
    <cellStyle name="Percent 5 4 39 4" xfId="56071"/>
    <cellStyle name="Percent 5 4 39 5" xfId="56072"/>
    <cellStyle name="Percent 5 4 39 6" xfId="56073"/>
    <cellStyle name="Percent 5 4 39 7" xfId="56074"/>
    <cellStyle name="Percent 5 4 4" xfId="56075"/>
    <cellStyle name="Percent 5 4 4 10" xfId="56076"/>
    <cellStyle name="Percent 5 4 4 10 2" xfId="56077"/>
    <cellStyle name="Percent 5 4 4 10 2 2" xfId="56078"/>
    <cellStyle name="Percent 5 4 4 10 2 2 2" xfId="56079"/>
    <cellStyle name="Percent 5 4 4 10 2 3" xfId="56080"/>
    <cellStyle name="Percent 5 4 4 10 3" xfId="56081"/>
    <cellStyle name="Percent 5 4 4 10 3 2" xfId="56082"/>
    <cellStyle name="Percent 5 4 4 10 4" xfId="56083"/>
    <cellStyle name="Percent 5 4 4 10 5" xfId="56084"/>
    <cellStyle name="Percent 5 4 4 10 6" xfId="56085"/>
    <cellStyle name="Percent 5 4 4 10 7" xfId="56086"/>
    <cellStyle name="Percent 5 4 4 11" xfId="56087"/>
    <cellStyle name="Percent 5 4 4 11 2" xfId="56088"/>
    <cellStyle name="Percent 5 4 4 11 2 2" xfId="56089"/>
    <cellStyle name="Percent 5 4 4 11 2 2 2" xfId="56090"/>
    <cellStyle name="Percent 5 4 4 11 2 3" xfId="56091"/>
    <cellStyle name="Percent 5 4 4 11 3" xfId="56092"/>
    <cellStyle name="Percent 5 4 4 11 3 2" xfId="56093"/>
    <cellStyle name="Percent 5 4 4 11 4" xfId="56094"/>
    <cellStyle name="Percent 5 4 4 11 5" xfId="56095"/>
    <cellStyle name="Percent 5 4 4 11 6" xfId="56096"/>
    <cellStyle name="Percent 5 4 4 11 7" xfId="56097"/>
    <cellStyle name="Percent 5 4 4 12" xfId="56098"/>
    <cellStyle name="Percent 5 4 4 12 2" xfId="56099"/>
    <cellStyle name="Percent 5 4 4 12 2 2" xfId="56100"/>
    <cellStyle name="Percent 5 4 4 12 2 2 2" xfId="56101"/>
    <cellStyle name="Percent 5 4 4 12 2 3" xfId="56102"/>
    <cellStyle name="Percent 5 4 4 12 3" xfId="56103"/>
    <cellStyle name="Percent 5 4 4 12 3 2" xfId="56104"/>
    <cellStyle name="Percent 5 4 4 12 4" xfId="56105"/>
    <cellStyle name="Percent 5 4 4 12 5" xfId="56106"/>
    <cellStyle name="Percent 5 4 4 12 6" xfId="56107"/>
    <cellStyle name="Percent 5 4 4 12 7" xfId="56108"/>
    <cellStyle name="Percent 5 4 4 13" xfId="56109"/>
    <cellStyle name="Percent 5 4 4 13 2" xfId="56110"/>
    <cellStyle name="Percent 5 4 4 13 2 2" xfId="56111"/>
    <cellStyle name="Percent 5 4 4 13 3" xfId="56112"/>
    <cellStyle name="Percent 5 4 4 14" xfId="56113"/>
    <cellStyle name="Percent 5 4 4 14 2" xfId="56114"/>
    <cellStyle name="Percent 5 4 4 15" xfId="56115"/>
    <cellStyle name="Percent 5 4 4 16" xfId="56116"/>
    <cellStyle name="Percent 5 4 4 17" xfId="56117"/>
    <cellStyle name="Percent 5 4 4 18" xfId="56118"/>
    <cellStyle name="Percent 5 4 4 2" xfId="56119"/>
    <cellStyle name="Percent 5 4 4 2 2" xfId="56120"/>
    <cellStyle name="Percent 5 4 4 2 2 2" xfId="56121"/>
    <cellStyle name="Percent 5 4 4 2 2 2 2" xfId="56122"/>
    <cellStyle name="Percent 5 4 4 2 2 3" xfId="56123"/>
    <cellStyle name="Percent 5 4 4 2 3" xfId="56124"/>
    <cellStyle name="Percent 5 4 4 2 3 2" xfId="56125"/>
    <cellStyle name="Percent 5 4 4 2 4" xfId="56126"/>
    <cellStyle name="Percent 5 4 4 2 5" xfId="56127"/>
    <cellStyle name="Percent 5 4 4 2 6" xfId="56128"/>
    <cellStyle name="Percent 5 4 4 2 7" xfId="56129"/>
    <cellStyle name="Percent 5 4 4 3" xfId="56130"/>
    <cellStyle name="Percent 5 4 4 3 2" xfId="56131"/>
    <cellStyle name="Percent 5 4 4 3 2 2" xfId="56132"/>
    <cellStyle name="Percent 5 4 4 3 2 2 2" xfId="56133"/>
    <cellStyle name="Percent 5 4 4 3 2 3" xfId="56134"/>
    <cellStyle name="Percent 5 4 4 3 3" xfId="56135"/>
    <cellStyle name="Percent 5 4 4 3 3 2" xfId="56136"/>
    <cellStyle name="Percent 5 4 4 3 4" xfId="56137"/>
    <cellStyle name="Percent 5 4 4 3 5" xfId="56138"/>
    <cellStyle name="Percent 5 4 4 3 6" xfId="56139"/>
    <cellStyle name="Percent 5 4 4 3 7" xfId="56140"/>
    <cellStyle name="Percent 5 4 4 4" xfId="56141"/>
    <cellStyle name="Percent 5 4 4 4 2" xfId="56142"/>
    <cellStyle name="Percent 5 4 4 4 2 2" xfId="56143"/>
    <cellStyle name="Percent 5 4 4 4 2 2 2" xfId="56144"/>
    <cellStyle name="Percent 5 4 4 4 2 3" xfId="56145"/>
    <cellStyle name="Percent 5 4 4 4 3" xfId="56146"/>
    <cellStyle name="Percent 5 4 4 4 3 2" xfId="56147"/>
    <cellStyle name="Percent 5 4 4 4 4" xfId="56148"/>
    <cellStyle name="Percent 5 4 4 4 5" xfId="56149"/>
    <cellStyle name="Percent 5 4 4 4 6" xfId="56150"/>
    <cellStyle name="Percent 5 4 4 4 7" xfId="56151"/>
    <cellStyle name="Percent 5 4 4 5" xfId="56152"/>
    <cellStyle name="Percent 5 4 4 5 2" xfId="56153"/>
    <cellStyle name="Percent 5 4 4 5 2 2" xfId="56154"/>
    <cellStyle name="Percent 5 4 4 5 2 2 2" xfId="56155"/>
    <cellStyle name="Percent 5 4 4 5 2 3" xfId="56156"/>
    <cellStyle name="Percent 5 4 4 5 3" xfId="56157"/>
    <cellStyle name="Percent 5 4 4 5 3 2" xfId="56158"/>
    <cellStyle name="Percent 5 4 4 5 4" xfId="56159"/>
    <cellStyle name="Percent 5 4 4 5 5" xfId="56160"/>
    <cellStyle name="Percent 5 4 4 5 6" xfId="56161"/>
    <cellStyle name="Percent 5 4 4 5 7" xfId="56162"/>
    <cellStyle name="Percent 5 4 4 6" xfId="56163"/>
    <cellStyle name="Percent 5 4 4 6 2" xfId="56164"/>
    <cellStyle name="Percent 5 4 4 6 2 2" xfId="56165"/>
    <cellStyle name="Percent 5 4 4 6 2 2 2" xfId="56166"/>
    <cellStyle name="Percent 5 4 4 6 2 3" xfId="56167"/>
    <cellStyle name="Percent 5 4 4 6 3" xfId="56168"/>
    <cellStyle name="Percent 5 4 4 6 3 2" xfId="56169"/>
    <cellStyle name="Percent 5 4 4 6 4" xfId="56170"/>
    <cellStyle name="Percent 5 4 4 6 5" xfId="56171"/>
    <cellStyle name="Percent 5 4 4 6 6" xfId="56172"/>
    <cellStyle name="Percent 5 4 4 6 7" xfId="56173"/>
    <cellStyle name="Percent 5 4 4 7" xfId="56174"/>
    <cellStyle name="Percent 5 4 4 7 2" xfId="56175"/>
    <cellStyle name="Percent 5 4 4 7 2 2" xfId="56176"/>
    <cellStyle name="Percent 5 4 4 7 2 2 2" xfId="56177"/>
    <cellStyle name="Percent 5 4 4 7 2 3" xfId="56178"/>
    <cellStyle name="Percent 5 4 4 7 3" xfId="56179"/>
    <cellStyle name="Percent 5 4 4 7 3 2" xfId="56180"/>
    <cellStyle name="Percent 5 4 4 7 4" xfId="56181"/>
    <cellStyle name="Percent 5 4 4 7 5" xfId="56182"/>
    <cellStyle name="Percent 5 4 4 7 6" xfId="56183"/>
    <cellStyle name="Percent 5 4 4 7 7" xfId="56184"/>
    <cellStyle name="Percent 5 4 4 8" xfId="56185"/>
    <cellStyle name="Percent 5 4 4 8 2" xfId="56186"/>
    <cellStyle name="Percent 5 4 4 8 2 2" xfId="56187"/>
    <cellStyle name="Percent 5 4 4 8 2 2 2" xfId="56188"/>
    <cellStyle name="Percent 5 4 4 8 2 3" xfId="56189"/>
    <cellStyle name="Percent 5 4 4 8 3" xfId="56190"/>
    <cellStyle name="Percent 5 4 4 8 3 2" xfId="56191"/>
    <cellStyle name="Percent 5 4 4 8 4" xfId="56192"/>
    <cellStyle name="Percent 5 4 4 8 5" xfId="56193"/>
    <cellStyle name="Percent 5 4 4 8 6" xfId="56194"/>
    <cellStyle name="Percent 5 4 4 8 7" xfId="56195"/>
    <cellStyle name="Percent 5 4 4 9" xfId="56196"/>
    <cellStyle name="Percent 5 4 4 9 2" xfId="56197"/>
    <cellStyle name="Percent 5 4 4 9 2 2" xfId="56198"/>
    <cellStyle name="Percent 5 4 4 9 2 2 2" xfId="56199"/>
    <cellStyle name="Percent 5 4 4 9 2 3" xfId="56200"/>
    <cellStyle name="Percent 5 4 4 9 3" xfId="56201"/>
    <cellStyle name="Percent 5 4 4 9 3 2" xfId="56202"/>
    <cellStyle name="Percent 5 4 4 9 4" xfId="56203"/>
    <cellStyle name="Percent 5 4 4 9 5" xfId="56204"/>
    <cellStyle name="Percent 5 4 4 9 6" xfId="56205"/>
    <cellStyle name="Percent 5 4 4 9 7" xfId="56206"/>
    <cellStyle name="Percent 5 4 40" xfId="56207"/>
    <cellStyle name="Percent 5 4 40 2" xfId="56208"/>
    <cellStyle name="Percent 5 4 40 2 2" xfId="56209"/>
    <cellStyle name="Percent 5 4 40 2 2 2" xfId="56210"/>
    <cellStyle name="Percent 5 4 40 2 3" xfId="56211"/>
    <cellStyle name="Percent 5 4 40 3" xfId="56212"/>
    <cellStyle name="Percent 5 4 40 3 2" xfId="56213"/>
    <cellStyle name="Percent 5 4 40 4" xfId="56214"/>
    <cellStyle name="Percent 5 4 40 5" xfId="56215"/>
    <cellStyle name="Percent 5 4 40 6" xfId="56216"/>
    <cellStyle name="Percent 5 4 40 7" xfId="56217"/>
    <cellStyle name="Percent 5 4 41" xfId="56218"/>
    <cellStyle name="Percent 5 4 41 2" xfId="56219"/>
    <cellStyle name="Percent 5 4 41 2 2" xfId="56220"/>
    <cellStyle name="Percent 5 4 41 2 2 2" xfId="56221"/>
    <cellStyle name="Percent 5 4 41 2 3" xfId="56222"/>
    <cellStyle name="Percent 5 4 41 3" xfId="56223"/>
    <cellStyle name="Percent 5 4 41 3 2" xfId="56224"/>
    <cellStyle name="Percent 5 4 41 4" xfId="56225"/>
    <cellStyle name="Percent 5 4 41 5" xfId="56226"/>
    <cellStyle name="Percent 5 4 41 6" xfId="56227"/>
    <cellStyle name="Percent 5 4 41 7" xfId="56228"/>
    <cellStyle name="Percent 5 4 42" xfId="56229"/>
    <cellStyle name="Percent 5 4 42 2" xfId="56230"/>
    <cellStyle name="Percent 5 4 42 2 2" xfId="56231"/>
    <cellStyle name="Percent 5 4 42 2 2 2" xfId="56232"/>
    <cellStyle name="Percent 5 4 42 2 3" xfId="56233"/>
    <cellStyle name="Percent 5 4 42 3" xfId="56234"/>
    <cellStyle name="Percent 5 4 42 3 2" xfId="56235"/>
    <cellStyle name="Percent 5 4 42 4" xfId="56236"/>
    <cellStyle name="Percent 5 4 42 5" xfId="56237"/>
    <cellStyle name="Percent 5 4 42 6" xfId="56238"/>
    <cellStyle name="Percent 5 4 42 7" xfId="56239"/>
    <cellStyle name="Percent 5 4 43" xfId="56240"/>
    <cellStyle name="Percent 5 4 43 2" xfId="56241"/>
    <cellStyle name="Percent 5 4 43 2 2" xfId="56242"/>
    <cellStyle name="Percent 5 4 43 2 2 2" xfId="56243"/>
    <cellStyle name="Percent 5 4 43 2 3" xfId="56244"/>
    <cellStyle name="Percent 5 4 43 3" xfId="56245"/>
    <cellStyle name="Percent 5 4 43 3 2" xfId="56246"/>
    <cellStyle name="Percent 5 4 43 4" xfId="56247"/>
    <cellStyle name="Percent 5 4 43 5" xfId="56248"/>
    <cellStyle name="Percent 5 4 43 6" xfId="56249"/>
    <cellStyle name="Percent 5 4 43 7" xfId="56250"/>
    <cellStyle name="Percent 5 4 44" xfId="56251"/>
    <cellStyle name="Percent 5 4 44 2" xfId="56252"/>
    <cellStyle name="Percent 5 4 44 2 2" xfId="56253"/>
    <cellStyle name="Percent 5 4 44 2 2 2" xfId="56254"/>
    <cellStyle name="Percent 5 4 44 2 3" xfId="56255"/>
    <cellStyle name="Percent 5 4 44 3" xfId="56256"/>
    <cellStyle name="Percent 5 4 44 3 2" xfId="56257"/>
    <cellStyle name="Percent 5 4 44 4" xfId="56258"/>
    <cellStyle name="Percent 5 4 44 5" xfId="56259"/>
    <cellStyle name="Percent 5 4 44 6" xfId="56260"/>
    <cellStyle name="Percent 5 4 44 7" xfId="56261"/>
    <cellStyle name="Percent 5 4 45" xfId="56262"/>
    <cellStyle name="Percent 5 4 45 2" xfId="56263"/>
    <cellStyle name="Percent 5 4 45 2 2" xfId="56264"/>
    <cellStyle name="Percent 5 4 45 2 2 2" xfId="56265"/>
    <cellStyle name="Percent 5 4 45 2 3" xfId="56266"/>
    <cellStyle name="Percent 5 4 45 3" xfId="56267"/>
    <cellStyle name="Percent 5 4 45 3 2" xfId="56268"/>
    <cellStyle name="Percent 5 4 45 4" xfId="56269"/>
    <cellStyle name="Percent 5 4 45 5" xfId="56270"/>
    <cellStyle name="Percent 5 4 45 6" xfId="56271"/>
    <cellStyle name="Percent 5 4 45 7" xfId="56272"/>
    <cellStyle name="Percent 5 4 46" xfId="56273"/>
    <cellStyle name="Percent 5 4 46 2" xfId="56274"/>
    <cellStyle name="Percent 5 4 46 2 2" xfId="56275"/>
    <cellStyle name="Percent 5 4 46 2 2 2" xfId="56276"/>
    <cellStyle name="Percent 5 4 46 2 3" xfId="56277"/>
    <cellStyle name="Percent 5 4 46 3" xfId="56278"/>
    <cellStyle name="Percent 5 4 46 3 2" xfId="56279"/>
    <cellStyle name="Percent 5 4 46 4" xfId="56280"/>
    <cellStyle name="Percent 5 4 46 5" xfId="56281"/>
    <cellStyle name="Percent 5 4 46 6" xfId="56282"/>
    <cellStyle name="Percent 5 4 46 7" xfId="56283"/>
    <cellStyle name="Percent 5 4 47" xfId="56284"/>
    <cellStyle name="Percent 5 4 47 2" xfId="56285"/>
    <cellStyle name="Percent 5 4 47 2 2" xfId="56286"/>
    <cellStyle name="Percent 5 4 47 2 2 2" xfId="56287"/>
    <cellStyle name="Percent 5 4 47 2 3" xfId="56288"/>
    <cellStyle name="Percent 5 4 47 3" xfId="56289"/>
    <cellStyle name="Percent 5 4 47 3 2" xfId="56290"/>
    <cellStyle name="Percent 5 4 47 4" xfId="56291"/>
    <cellStyle name="Percent 5 4 47 5" xfId="56292"/>
    <cellStyle name="Percent 5 4 47 6" xfId="56293"/>
    <cellStyle name="Percent 5 4 47 7" xfId="56294"/>
    <cellStyle name="Percent 5 4 48" xfId="56295"/>
    <cellStyle name="Percent 5 4 48 2" xfId="56296"/>
    <cellStyle name="Percent 5 4 48 2 2" xfId="56297"/>
    <cellStyle name="Percent 5 4 48 2 2 2" xfId="56298"/>
    <cellStyle name="Percent 5 4 48 2 3" xfId="56299"/>
    <cellStyle name="Percent 5 4 48 3" xfId="56300"/>
    <cellStyle name="Percent 5 4 48 3 2" xfId="56301"/>
    <cellStyle name="Percent 5 4 48 4" xfId="56302"/>
    <cellStyle name="Percent 5 4 48 5" xfId="56303"/>
    <cellStyle name="Percent 5 4 48 6" xfId="56304"/>
    <cellStyle name="Percent 5 4 48 7" xfId="56305"/>
    <cellStyle name="Percent 5 4 49" xfId="56306"/>
    <cellStyle name="Percent 5 4 49 2" xfId="56307"/>
    <cellStyle name="Percent 5 4 49 2 2" xfId="56308"/>
    <cellStyle name="Percent 5 4 49 2 2 2" xfId="56309"/>
    <cellStyle name="Percent 5 4 49 2 3" xfId="56310"/>
    <cellStyle name="Percent 5 4 49 3" xfId="56311"/>
    <cellStyle name="Percent 5 4 49 3 2" xfId="56312"/>
    <cellStyle name="Percent 5 4 49 4" xfId="56313"/>
    <cellStyle name="Percent 5 4 49 5" xfId="56314"/>
    <cellStyle name="Percent 5 4 49 6" xfId="56315"/>
    <cellStyle name="Percent 5 4 49 7" xfId="56316"/>
    <cellStyle name="Percent 5 4 5" xfId="56317"/>
    <cellStyle name="Percent 5 4 5 10" xfId="56318"/>
    <cellStyle name="Percent 5 4 5 11" xfId="56319"/>
    <cellStyle name="Percent 5 4 5 12" xfId="56320"/>
    <cellStyle name="Percent 5 4 5 2" xfId="56321"/>
    <cellStyle name="Percent 5 4 5 2 2" xfId="56322"/>
    <cellStyle name="Percent 5 4 5 2 3" xfId="56323"/>
    <cellStyle name="Percent 5 4 5 2 3 2" xfId="56324"/>
    <cellStyle name="Percent 5 4 5 2 3 2 2" xfId="56325"/>
    <cellStyle name="Percent 5 4 5 2 3 3" xfId="56326"/>
    <cellStyle name="Percent 5 4 5 2 4" xfId="56327"/>
    <cellStyle name="Percent 5 4 5 2 4 2" xfId="56328"/>
    <cellStyle name="Percent 5 4 5 2 5" xfId="56329"/>
    <cellStyle name="Percent 5 4 5 2 6" xfId="56330"/>
    <cellStyle name="Percent 5 4 5 2 7" xfId="56331"/>
    <cellStyle name="Percent 5 4 5 2 8" xfId="56332"/>
    <cellStyle name="Percent 5 4 5 3" xfId="56333"/>
    <cellStyle name="Percent 5 4 5 4" xfId="56334"/>
    <cellStyle name="Percent 5 4 5 5" xfId="56335"/>
    <cellStyle name="Percent 5 4 5 6" xfId="56336"/>
    <cellStyle name="Percent 5 4 5 7" xfId="56337"/>
    <cellStyle name="Percent 5 4 5 8" xfId="56338"/>
    <cellStyle name="Percent 5 4 5 9" xfId="56339"/>
    <cellStyle name="Percent 5 4 50" xfId="56340"/>
    <cellStyle name="Percent 5 4 50 2" xfId="56341"/>
    <cellStyle name="Percent 5 4 50 2 2" xfId="56342"/>
    <cellStyle name="Percent 5 4 50 2 2 2" xfId="56343"/>
    <cellStyle name="Percent 5 4 50 2 3" xfId="56344"/>
    <cellStyle name="Percent 5 4 50 3" xfId="56345"/>
    <cellStyle name="Percent 5 4 50 3 2" xfId="56346"/>
    <cellStyle name="Percent 5 4 50 4" xfId="56347"/>
    <cellStyle name="Percent 5 4 50 5" xfId="56348"/>
    <cellStyle name="Percent 5 4 50 6" xfId="56349"/>
    <cellStyle name="Percent 5 4 50 7" xfId="56350"/>
    <cellStyle name="Percent 5 4 51" xfId="56351"/>
    <cellStyle name="Percent 5 4 51 2" xfId="56352"/>
    <cellStyle name="Percent 5 4 51 2 2" xfId="56353"/>
    <cellStyle name="Percent 5 4 51 2 2 2" xfId="56354"/>
    <cellStyle name="Percent 5 4 51 2 3" xfId="56355"/>
    <cellStyle name="Percent 5 4 51 3" xfId="56356"/>
    <cellStyle name="Percent 5 4 51 3 2" xfId="56357"/>
    <cellStyle name="Percent 5 4 51 4" xfId="56358"/>
    <cellStyle name="Percent 5 4 51 5" xfId="56359"/>
    <cellStyle name="Percent 5 4 51 6" xfId="56360"/>
    <cellStyle name="Percent 5 4 51 7" xfId="56361"/>
    <cellStyle name="Percent 5 4 52" xfId="56362"/>
    <cellStyle name="Percent 5 4 52 2" xfId="56363"/>
    <cellStyle name="Percent 5 4 52 2 2" xfId="56364"/>
    <cellStyle name="Percent 5 4 52 2 2 2" xfId="56365"/>
    <cellStyle name="Percent 5 4 52 2 3" xfId="56366"/>
    <cellStyle name="Percent 5 4 52 3" xfId="56367"/>
    <cellStyle name="Percent 5 4 52 3 2" xfId="56368"/>
    <cellStyle name="Percent 5 4 52 4" xfId="56369"/>
    <cellStyle name="Percent 5 4 52 5" xfId="56370"/>
    <cellStyle name="Percent 5 4 52 6" xfId="56371"/>
    <cellStyle name="Percent 5 4 52 7" xfId="56372"/>
    <cellStyle name="Percent 5 4 53" xfId="56373"/>
    <cellStyle name="Percent 5 4 53 2" xfId="56374"/>
    <cellStyle name="Percent 5 4 53 2 2" xfId="56375"/>
    <cellStyle name="Percent 5 4 53 2 2 2" xfId="56376"/>
    <cellStyle name="Percent 5 4 53 2 3" xfId="56377"/>
    <cellStyle name="Percent 5 4 53 3" xfId="56378"/>
    <cellStyle name="Percent 5 4 53 3 2" xfId="56379"/>
    <cellStyle name="Percent 5 4 53 4" xfId="56380"/>
    <cellStyle name="Percent 5 4 53 5" xfId="56381"/>
    <cellStyle name="Percent 5 4 53 6" xfId="56382"/>
    <cellStyle name="Percent 5 4 53 7" xfId="56383"/>
    <cellStyle name="Percent 5 4 54" xfId="56384"/>
    <cellStyle name="Percent 5 4 54 2" xfId="56385"/>
    <cellStyle name="Percent 5 4 54 2 2" xfId="56386"/>
    <cellStyle name="Percent 5 4 54 2 2 2" xfId="56387"/>
    <cellStyle name="Percent 5 4 54 2 3" xfId="56388"/>
    <cellStyle name="Percent 5 4 54 3" xfId="56389"/>
    <cellStyle name="Percent 5 4 54 3 2" xfId="56390"/>
    <cellStyle name="Percent 5 4 54 4" xfId="56391"/>
    <cellStyle name="Percent 5 4 54 5" xfId="56392"/>
    <cellStyle name="Percent 5 4 54 6" xfId="56393"/>
    <cellStyle name="Percent 5 4 54 7" xfId="56394"/>
    <cellStyle name="Percent 5 4 55" xfId="56395"/>
    <cellStyle name="Percent 5 4 55 2" xfId="56396"/>
    <cellStyle name="Percent 5 4 55 2 2" xfId="56397"/>
    <cellStyle name="Percent 5 4 55 2 2 2" xfId="56398"/>
    <cellStyle name="Percent 5 4 55 2 3" xfId="56399"/>
    <cellStyle name="Percent 5 4 55 3" xfId="56400"/>
    <cellStyle name="Percent 5 4 55 3 2" xfId="56401"/>
    <cellStyle name="Percent 5 4 55 4" xfId="56402"/>
    <cellStyle name="Percent 5 4 55 5" xfId="56403"/>
    <cellStyle name="Percent 5 4 55 6" xfId="56404"/>
    <cellStyle name="Percent 5 4 55 7" xfId="56405"/>
    <cellStyle name="Percent 5 4 56" xfId="56406"/>
    <cellStyle name="Percent 5 4 56 2" xfId="56407"/>
    <cellStyle name="Percent 5 4 56 2 2" xfId="56408"/>
    <cellStyle name="Percent 5 4 56 2 2 2" xfId="56409"/>
    <cellStyle name="Percent 5 4 56 2 3" xfId="56410"/>
    <cellStyle name="Percent 5 4 56 3" xfId="56411"/>
    <cellStyle name="Percent 5 4 56 3 2" xfId="56412"/>
    <cellStyle name="Percent 5 4 56 4" xfId="56413"/>
    <cellStyle name="Percent 5 4 56 5" xfId="56414"/>
    <cellStyle name="Percent 5 4 56 6" xfId="56415"/>
    <cellStyle name="Percent 5 4 56 7" xfId="56416"/>
    <cellStyle name="Percent 5 4 57" xfId="56417"/>
    <cellStyle name="Percent 5 4 57 2" xfId="56418"/>
    <cellStyle name="Percent 5 4 57 2 2" xfId="56419"/>
    <cellStyle name="Percent 5 4 57 2 2 2" xfId="56420"/>
    <cellStyle name="Percent 5 4 57 2 3" xfId="56421"/>
    <cellStyle name="Percent 5 4 57 3" xfId="56422"/>
    <cellStyle name="Percent 5 4 57 3 2" xfId="56423"/>
    <cellStyle name="Percent 5 4 57 4" xfId="56424"/>
    <cellStyle name="Percent 5 4 57 5" xfId="56425"/>
    <cellStyle name="Percent 5 4 57 6" xfId="56426"/>
    <cellStyle name="Percent 5 4 57 7" xfId="56427"/>
    <cellStyle name="Percent 5 4 58" xfId="56428"/>
    <cellStyle name="Percent 5 4 58 2" xfId="56429"/>
    <cellStyle name="Percent 5 4 58 2 2" xfId="56430"/>
    <cellStyle name="Percent 5 4 58 2 2 2" xfId="56431"/>
    <cellStyle name="Percent 5 4 58 2 3" xfId="56432"/>
    <cellStyle name="Percent 5 4 58 3" xfId="56433"/>
    <cellStyle name="Percent 5 4 58 3 2" xfId="56434"/>
    <cellStyle name="Percent 5 4 58 4" xfId="56435"/>
    <cellStyle name="Percent 5 4 58 5" xfId="56436"/>
    <cellStyle name="Percent 5 4 58 6" xfId="56437"/>
    <cellStyle name="Percent 5 4 58 7" xfId="56438"/>
    <cellStyle name="Percent 5 4 59" xfId="56439"/>
    <cellStyle name="Percent 5 4 59 2" xfId="56440"/>
    <cellStyle name="Percent 5 4 59 2 2" xfId="56441"/>
    <cellStyle name="Percent 5 4 59 2 2 2" xfId="56442"/>
    <cellStyle name="Percent 5 4 59 2 3" xfId="56443"/>
    <cellStyle name="Percent 5 4 59 3" xfId="56444"/>
    <cellStyle name="Percent 5 4 59 3 2" xfId="56445"/>
    <cellStyle name="Percent 5 4 59 4" xfId="56446"/>
    <cellStyle name="Percent 5 4 59 5" xfId="56447"/>
    <cellStyle name="Percent 5 4 59 6" xfId="56448"/>
    <cellStyle name="Percent 5 4 59 7" xfId="56449"/>
    <cellStyle name="Percent 5 4 6" xfId="56450"/>
    <cellStyle name="Percent 5 4 6 10" xfId="56451"/>
    <cellStyle name="Percent 5 4 6 10 2" xfId="56452"/>
    <cellStyle name="Percent 5 4 6 10 2 2" xfId="56453"/>
    <cellStyle name="Percent 5 4 6 10 2 2 2" xfId="56454"/>
    <cellStyle name="Percent 5 4 6 10 2 3" xfId="56455"/>
    <cellStyle name="Percent 5 4 6 10 3" xfId="56456"/>
    <cellStyle name="Percent 5 4 6 10 3 2" xfId="56457"/>
    <cellStyle name="Percent 5 4 6 10 4" xfId="56458"/>
    <cellStyle name="Percent 5 4 6 10 5" xfId="56459"/>
    <cellStyle name="Percent 5 4 6 10 6" xfId="56460"/>
    <cellStyle name="Percent 5 4 6 10 7" xfId="56461"/>
    <cellStyle name="Percent 5 4 6 11" xfId="56462"/>
    <cellStyle name="Percent 5 4 6 11 2" xfId="56463"/>
    <cellStyle name="Percent 5 4 6 11 2 2" xfId="56464"/>
    <cellStyle name="Percent 5 4 6 11 2 2 2" xfId="56465"/>
    <cellStyle name="Percent 5 4 6 11 2 3" xfId="56466"/>
    <cellStyle name="Percent 5 4 6 11 3" xfId="56467"/>
    <cellStyle name="Percent 5 4 6 11 3 2" xfId="56468"/>
    <cellStyle name="Percent 5 4 6 11 4" xfId="56469"/>
    <cellStyle name="Percent 5 4 6 11 5" xfId="56470"/>
    <cellStyle name="Percent 5 4 6 11 6" xfId="56471"/>
    <cellStyle name="Percent 5 4 6 11 7" xfId="56472"/>
    <cellStyle name="Percent 5 4 6 12" xfId="56473"/>
    <cellStyle name="Percent 5 4 6 12 2" xfId="56474"/>
    <cellStyle name="Percent 5 4 6 12 2 2" xfId="56475"/>
    <cellStyle name="Percent 5 4 6 12 2 2 2" xfId="56476"/>
    <cellStyle name="Percent 5 4 6 12 2 3" xfId="56477"/>
    <cellStyle name="Percent 5 4 6 12 3" xfId="56478"/>
    <cellStyle name="Percent 5 4 6 12 3 2" xfId="56479"/>
    <cellStyle name="Percent 5 4 6 12 4" xfId="56480"/>
    <cellStyle name="Percent 5 4 6 12 5" xfId="56481"/>
    <cellStyle name="Percent 5 4 6 12 6" xfId="56482"/>
    <cellStyle name="Percent 5 4 6 12 7" xfId="56483"/>
    <cellStyle name="Percent 5 4 6 13" xfId="56484"/>
    <cellStyle name="Percent 5 4 6 13 2" xfId="56485"/>
    <cellStyle name="Percent 5 4 6 13 2 2" xfId="56486"/>
    <cellStyle name="Percent 5 4 6 13 3" xfId="56487"/>
    <cellStyle name="Percent 5 4 6 14" xfId="56488"/>
    <cellStyle name="Percent 5 4 6 14 2" xfId="56489"/>
    <cellStyle name="Percent 5 4 6 15" xfId="56490"/>
    <cellStyle name="Percent 5 4 6 16" xfId="56491"/>
    <cellStyle name="Percent 5 4 6 17" xfId="56492"/>
    <cellStyle name="Percent 5 4 6 18" xfId="56493"/>
    <cellStyle name="Percent 5 4 6 2" xfId="56494"/>
    <cellStyle name="Percent 5 4 6 2 2" xfId="56495"/>
    <cellStyle name="Percent 5 4 6 2 2 2" xfId="56496"/>
    <cellStyle name="Percent 5 4 6 2 2 2 2" xfId="56497"/>
    <cellStyle name="Percent 5 4 6 2 2 3" xfId="56498"/>
    <cellStyle name="Percent 5 4 6 2 3" xfId="56499"/>
    <cellStyle name="Percent 5 4 6 2 3 2" xfId="56500"/>
    <cellStyle name="Percent 5 4 6 2 4" xfId="56501"/>
    <cellStyle name="Percent 5 4 6 2 5" xfId="56502"/>
    <cellStyle name="Percent 5 4 6 2 6" xfId="56503"/>
    <cellStyle name="Percent 5 4 6 2 7" xfId="56504"/>
    <cellStyle name="Percent 5 4 6 3" xfId="56505"/>
    <cellStyle name="Percent 5 4 6 3 2" xfId="56506"/>
    <cellStyle name="Percent 5 4 6 3 2 2" xfId="56507"/>
    <cellStyle name="Percent 5 4 6 3 2 2 2" xfId="56508"/>
    <cellStyle name="Percent 5 4 6 3 2 3" xfId="56509"/>
    <cellStyle name="Percent 5 4 6 3 3" xfId="56510"/>
    <cellStyle name="Percent 5 4 6 3 3 2" xfId="56511"/>
    <cellStyle name="Percent 5 4 6 3 4" xfId="56512"/>
    <cellStyle name="Percent 5 4 6 3 5" xfId="56513"/>
    <cellStyle name="Percent 5 4 6 3 6" xfId="56514"/>
    <cellStyle name="Percent 5 4 6 3 7" xfId="56515"/>
    <cellStyle name="Percent 5 4 6 4" xfId="56516"/>
    <cellStyle name="Percent 5 4 6 4 2" xfId="56517"/>
    <cellStyle name="Percent 5 4 6 4 2 2" xfId="56518"/>
    <cellStyle name="Percent 5 4 6 4 2 2 2" xfId="56519"/>
    <cellStyle name="Percent 5 4 6 4 2 3" xfId="56520"/>
    <cellStyle name="Percent 5 4 6 4 3" xfId="56521"/>
    <cellStyle name="Percent 5 4 6 4 3 2" xfId="56522"/>
    <cellStyle name="Percent 5 4 6 4 4" xfId="56523"/>
    <cellStyle name="Percent 5 4 6 4 5" xfId="56524"/>
    <cellStyle name="Percent 5 4 6 4 6" xfId="56525"/>
    <cellStyle name="Percent 5 4 6 4 7" xfId="56526"/>
    <cellStyle name="Percent 5 4 6 5" xfId="56527"/>
    <cellStyle name="Percent 5 4 6 5 2" xfId="56528"/>
    <cellStyle name="Percent 5 4 6 5 2 2" xfId="56529"/>
    <cellStyle name="Percent 5 4 6 5 2 2 2" xfId="56530"/>
    <cellStyle name="Percent 5 4 6 5 2 3" xfId="56531"/>
    <cellStyle name="Percent 5 4 6 5 3" xfId="56532"/>
    <cellStyle name="Percent 5 4 6 5 3 2" xfId="56533"/>
    <cellStyle name="Percent 5 4 6 5 4" xfId="56534"/>
    <cellStyle name="Percent 5 4 6 5 5" xfId="56535"/>
    <cellStyle name="Percent 5 4 6 5 6" xfId="56536"/>
    <cellStyle name="Percent 5 4 6 5 7" xfId="56537"/>
    <cellStyle name="Percent 5 4 6 6" xfId="56538"/>
    <cellStyle name="Percent 5 4 6 6 2" xfId="56539"/>
    <cellStyle name="Percent 5 4 6 6 2 2" xfId="56540"/>
    <cellStyle name="Percent 5 4 6 6 2 2 2" xfId="56541"/>
    <cellStyle name="Percent 5 4 6 6 2 3" xfId="56542"/>
    <cellStyle name="Percent 5 4 6 6 3" xfId="56543"/>
    <cellStyle name="Percent 5 4 6 6 3 2" xfId="56544"/>
    <cellStyle name="Percent 5 4 6 6 4" xfId="56545"/>
    <cellStyle name="Percent 5 4 6 6 5" xfId="56546"/>
    <cellStyle name="Percent 5 4 6 6 6" xfId="56547"/>
    <cellStyle name="Percent 5 4 6 6 7" xfId="56548"/>
    <cellStyle name="Percent 5 4 6 7" xfId="56549"/>
    <cellStyle name="Percent 5 4 6 7 2" xfId="56550"/>
    <cellStyle name="Percent 5 4 6 7 2 2" xfId="56551"/>
    <cellStyle name="Percent 5 4 6 7 2 2 2" xfId="56552"/>
    <cellStyle name="Percent 5 4 6 7 2 3" xfId="56553"/>
    <cellStyle name="Percent 5 4 6 7 3" xfId="56554"/>
    <cellStyle name="Percent 5 4 6 7 3 2" xfId="56555"/>
    <cellStyle name="Percent 5 4 6 7 4" xfId="56556"/>
    <cellStyle name="Percent 5 4 6 7 5" xfId="56557"/>
    <cellStyle name="Percent 5 4 6 7 6" xfId="56558"/>
    <cellStyle name="Percent 5 4 6 7 7" xfId="56559"/>
    <cellStyle name="Percent 5 4 6 8" xfId="56560"/>
    <cellStyle name="Percent 5 4 6 8 2" xfId="56561"/>
    <cellStyle name="Percent 5 4 6 8 2 2" xfId="56562"/>
    <cellStyle name="Percent 5 4 6 8 2 2 2" xfId="56563"/>
    <cellStyle name="Percent 5 4 6 8 2 3" xfId="56564"/>
    <cellStyle name="Percent 5 4 6 8 3" xfId="56565"/>
    <cellStyle name="Percent 5 4 6 8 3 2" xfId="56566"/>
    <cellStyle name="Percent 5 4 6 8 4" xfId="56567"/>
    <cellStyle name="Percent 5 4 6 8 5" xfId="56568"/>
    <cellStyle name="Percent 5 4 6 8 6" xfId="56569"/>
    <cellStyle name="Percent 5 4 6 8 7" xfId="56570"/>
    <cellStyle name="Percent 5 4 6 9" xfId="56571"/>
    <cellStyle name="Percent 5 4 6 9 2" xfId="56572"/>
    <cellStyle name="Percent 5 4 6 9 2 2" xfId="56573"/>
    <cellStyle name="Percent 5 4 6 9 2 2 2" xfId="56574"/>
    <cellStyle name="Percent 5 4 6 9 2 3" xfId="56575"/>
    <cellStyle name="Percent 5 4 6 9 3" xfId="56576"/>
    <cellStyle name="Percent 5 4 6 9 3 2" xfId="56577"/>
    <cellStyle name="Percent 5 4 6 9 4" xfId="56578"/>
    <cellStyle name="Percent 5 4 6 9 5" xfId="56579"/>
    <cellStyle name="Percent 5 4 6 9 6" xfId="56580"/>
    <cellStyle name="Percent 5 4 6 9 7" xfId="56581"/>
    <cellStyle name="Percent 5 4 60" xfId="56582"/>
    <cellStyle name="Percent 5 4 60 2" xfId="56583"/>
    <cellStyle name="Percent 5 4 60 2 2" xfId="56584"/>
    <cellStyle name="Percent 5 4 60 2 2 2" xfId="56585"/>
    <cellStyle name="Percent 5 4 60 2 3" xfId="56586"/>
    <cellStyle name="Percent 5 4 60 3" xfId="56587"/>
    <cellStyle name="Percent 5 4 60 3 2" xfId="56588"/>
    <cellStyle name="Percent 5 4 60 4" xfId="56589"/>
    <cellStyle name="Percent 5 4 60 5" xfId="56590"/>
    <cellStyle name="Percent 5 4 60 6" xfId="56591"/>
    <cellStyle name="Percent 5 4 60 7" xfId="56592"/>
    <cellStyle name="Percent 5 4 61" xfId="56593"/>
    <cellStyle name="Percent 5 4 61 2" xfId="56594"/>
    <cellStyle name="Percent 5 4 61 2 2" xfId="56595"/>
    <cellStyle name="Percent 5 4 61 2 2 2" xfId="56596"/>
    <cellStyle name="Percent 5 4 61 2 3" xfId="56597"/>
    <cellStyle name="Percent 5 4 61 3" xfId="56598"/>
    <cellStyle name="Percent 5 4 61 3 2" xfId="56599"/>
    <cellStyle name="Percent 5 4 61 4" xfId="56600"/>
    <cellStyle name="Percent 5 4 61 5" xfId="56601"/>
    <cellStyle name="Percent 5 4 61 6" xfId="56602"/>
    <cellStyle name="Percent 5 4 61 7" xfId="56603"/>
    <cellStyle name="Percent 5 4 62" xfId="56604"/>
    <cellStyle name="Percent 5 4 62 2" xfId="56605"/>
    <cellStyle name="Percent 5 4 62 2 2" xfId="56606"/>
    <cellStyle name="Percent 5 4 62 2 2 2" xfId="56607"/>
    <cellStyle name="Percent 5 4 62 2 3" xfId="56608"/>
    <cellStyle name="Percent 5 4 62 3" xfId="56609"/>
    <cellStyle name="Percent 5 4 62 3 2" xfId="56610"/>
    <cellStyle name="Percent 5 4 62 4" xfId="56611"/>
    <cellStyle name="Percent 5 4 62 5" xfId="56612"/>
    <cellStyle name="Percent 5 4 62 6" xfId="56613"/>
    <cellStyle name="Percent 5 4 62 7" xfId="56614"/>
    <cellStyle name="Percent 5 4 63" xfId="56615"/>
    <cellStyle name="Percent 5 4 63 2" xfId="56616"/>
    <cellStyle name="Percent 5 4 63 2 2" xfId="56617"/>
    <cellStyle name="Percent 5 4 63 2 2 2" xfId="56618"/>
    <cellStyle name="Percent 5 4 63 2 3" xfId="56619"/>
    <cellStyle name="Percent 5 4 63 3" xfId="56620"/>
    <cellStyle name="Percent 5 4 63 3 2" xfId="56621"/>
    <cellStyle name="Percent 5 4 63 4" xfId="56622"/>
    <cellStyle name="Percent 5 4 63 5" xfId="56623"/>
    <cellStyle name="Percent 5 4 63 6" xfId="56624"/>
    <cellStyle name="Percent 5 4 63 7" xfId="56625"/>
    <cellStyle name="Percent 5 4 64" xfId="56626"/>
    <cellStyle name="Percent 5 4 64 2" xfId="56627"/>
    <cellStyle name="Percent 5 4 64 2 2" xfId="56628"/>
    <cellStyle name="Percent 5 4 64 2 2 2" xfId="56629"/>
    <cellStyle name="Percent 5 4 64 2 3" xfId="56630"/>
    <cellStyle name="Percent 5 4 64 3" xfId="56631"/>
    <cellStyle name="Percent 5 4 64 3 2" xfId="56632"/>
    <cellStyle name="Percent 5 4 64 4" xfId="56633"/>
    <cellStyle name="Percent 5 4 64 5" xfId="56634"/>
    <cellStyle name="Percent 5 4 64 6" xfId="56635"/>
    <cellStyle name="Percent 5 4 64 7" xfId="56636"/>
    <cellStyle name="Percent 5 4 65" xfId="56637"/>
    <cellStyle name="Percent 5 4 65 2" xfId="56638"/>
    <cellStyle name="Percent 5 4 65 2 2" xfId="56639"/>
    <cellStyle name="Percent 5 4 65 2 2 2" xfId="56640"/>
    <cellStyle name="Percent 5 4 65 2 3" xfId="56641"/>
    <cellStyle name="Percent 5 4 65 3" xfId="56642"/>
    <cellStyle name="Percent 5 4 65 3 2" xfId="56643"/>
    <cellStyle name="Percent 5 4 65 4" xfId="56644"/>
    <cellStyle name="Percent 5 4 65 5" xfId="56645"/>
    <cellStyle name="Percent 5 4 65 6" xfId="56646"/>
    <cellStyle name="Percent 5 4 65 7" xfId="56647"/>
    <cellStyle name="Percent 5 4 66" xfId="56648"/>
    <cellStyle name="Percent 5 4 66 2" xfId="56649"/>
    <cellStyle name="Percent 5 4 66 2 2" xfId="56650"/>
    <cellStyle name="Percent 5 4 66 2 2 2" xfId="56651"/>
    <cellStyle name="Percent 5 4 66 2 3" xfId="56652"/>
    <cellStyle name="Percent 5 4 66 3" xfId="56653"/>
    <cellStyle name="Percent 5 4 66 3 2" xfId="56654"/>
    <cellStyle name="Percent 5 4 66 4" xfId="56655"/>
    <cellStyle name="Percent 5 4 66 5" xfId="56656"/>
    <cellStyle name="Percent 5 4 66 6" xfId="56657"/>
    <cellStyle name="Percent 5 4 66 7" xfId="56658"/>
    <cellStyle name="Percent 5 4 67" xfId="56659"/>
    <cellStyle name="Percent 5 4 67 2" xfId="56660"/>
    <cellStyle name="Percent 5 4 67 2 2" xfId="56661"/>
    <cellStyle name="Percent 5 4 67 2 2 2" xfId="56662"/>
    <cellStyle name="Percent 5 4 67 2 3" xfId="56663"/>
    <cellStyle name="Percent 5 4 67 3" xfId="56664"/>
    <cellStyle name="Percent 5 4 67 3 2" xfId="56665"/>
    <cellStyle name="Percent 5 4 67 4" xfId="56666"/>
    <cellStyle name="Percent 5 4 67 5" xfId="56667"/>
    <cellStyle name="Percent 5 4 67 6" xfId="56668"/>
    <cellStyle name="Percent 5 4 67 7" xfId="56669"/>
    <cellStyle name="Percent 5 4 68" xfId="56670"/>
    <cellStyle name="Percent 5 4 68 2" xfId="56671"/>
    <cellStyle name="Percent 5 4 68 2 2" xfId="56672"/>
    <cellStyle name="Percent 5 4 68 2 2 2" xfId="56673"/>
    <cellStyle name="Percent 5 4 68 2 3" xfId="56674"/>
    <cellStyle name="Percent 5 4 68 3" xfId="56675"/>
    <cellStyle name="Percent 5 4 68 3 2" xfId="56676"/>
    <cellStyle name="Percent 5 4 68 4" xfId="56677"/>
    <cellStyle name="Percent 5 4 68 5" xfId="56678"/>
    <cellStyle name="Percent 5 4 68 6" xfId="56679"/>
    <cellStyle name="Percent 5 4 68 7" xfId="56680"/>
    <cellStyle name="Percent 5 4 69" xfId="56681"/>
    <cellStyle name="Percent 5 4 69 2" xfId="56682"/>
    <cellStyle name="Percent 5 4 69 2 2" xfId="56683"/>
    <cellStyle name="Percent 5 4 69 2 2 2" xfId="56684"/>
    <cellStyle name="Percent 5 4 69 2 3" xfId="56685"/>
    <cellStyle name="Percent 5 4 69 3" xfId="56686"/>
    <cellStyle name="Percent 5 4 69 3 2" xfId="56687"/>
    <cellStyle name="Percent 5 4 69 4" xfId="56688"/>
    <cellStyle name="Percent 5 4 69 5" xfId="56689"/>
    <cellStyle name="Percent 5 4 69 6" xfId="56690"/>
    <cellStyle name="Percent 5 4 69 7" xfId="56691"/>
    <cellStyle name="Percent 5 4 7" xfId="56692"/>
    <cellStyle name="Percent 5 4 7 10" xfId="56693"/>
    <cellStyle name="Percent 5 4 7 11" xfId="56694"/>
    <cellStyle name="Percent 5 4 7 12" xfId="56695"/>
    <cellStyle name="Percent 5 4 7 2" xfId="56696"/>
    <cellStyle name="Percent 5 4 7 2 2" xfId="56697"/>
    <cellStyle name="Percent 5 4 7 2 3" xfId="56698"/>
    <cellStyle name="Percent 5 4 7 2 3 2" xfId="56699"/>
    <cellStyle name="Percent 5 4 7 2 3 2 2" xfId="56700"/>
    <cellStyle name="Percent 5 4 7 2 3 3" xfId="56701"/>
    <cellStyle name="Percent 5 4 7 2 4" xfId="56702"/>
    <cellStyle name="Percent 5 4 7 2 4 2" xfId="56703"/>
    <cellStyle name="Percent 5 4 7 2 5" xfId="56704"/>
    <cellStyle name="Percent 5 4 7 2 6" xfId="56705"/>
    <cellStyle name="Percent 5 4 7 2 7" xfId="56706"/>
    <cellStyle name="Percent 5 4 7 2 8" xfId="56707"/>
    <cellStyle name="Percent 5 4 7 3" xfId="56708"/>
    <cellStyle name="Percent 5 4 7 4" xfId="56709"/>
    <cellStyle name="Percent 5 4 7 5" xfId="56710"/>
    <cellStyle name="Percent 5 4 7 6" xfId="56711"/>
    <cellStyle name="Percent 5 4 7 7" xfId="56712"/>
    <cellStyle name="Percent 5 4 7 8" xfId="56713"/>
    <cellStyle name="Percent 5 4 7 9" xfId="56714"/>
    <cellStyle name="Percent 5 4 70" xfId="56715"/>
    <cellStyle name="Percent 5 4 70 2" xfId="56716"/>
    <cellStyle name="Percent 5 4 70 2 2" xfId="56717"/>
    <cellStyle name="Percent 5 4 70 2 2 2" xfId="56718"/>
    <cellStyle name="Percent 5 4 70 2 3" xfId="56719"/>
    <cellStyle name="Percent 5 4 70 3" xfId="56720"/>
    <cellStyle name="Percent 5 4 70 3 2" xfId="56721"/>
    <cellStyle name="Percent 5 4 70 4" xfId="56722"/>
    <cellStyle name="Percent 5 4 70 5" xfId="56723"/>
    <cellStyle name="Percent 5 4 70 6" xfId="56724"/>
    <cellStyle name="Percent 5 4 70 7" xfId="56725"/>
    <cellStyle name="Percent 5 4 71" xfId="56726"/>
    <cellStyle name="Percent 5 4 71 2" xfId="56727"/>
    <cellStyle name="Percent 5 4 71 2 2" xfId="56728"/>
    <cellStyle name="Percent 5 4 71 2 2 2" xfId="56729"/>
    <cellStyle name="Percent 5 4 71 2 3" xfId="56730"/>
    <cellStyle name="Percent 5 4 71 3" xfId="56731"/>
    <cellStyle name="Percent 5 4 71 3 2" xfId="56732"/>
    <cellStyle name="Percent 5 4 71 4" xfId="56733"/>
    <cellStyle name="Percent 5 4 71 5" xfId="56734"/>
    <cellStyle name="Percent 5 4 71 6" xfId="56735"/>
    <cellStyle name="Percent 5 4 71 7" xfId="56736"/>
    <cellStyle name="Percent 5 4 72" xfId="56737"/>
    <cellStyle name="Percent 5 4 72 2" xfId="56738"/>
    <cellStyle name="Percent 5 4 72 2 2" xfId="56739"/>
    <cellStyle name="Percent 5 4 72 2 2 2" xfId="56740"/>
    <cellStyle name="Percent 5 4 72 2 3" xfId="56741"/>
    <cellStyle name="Percent 5 4 72 3" xfId="56742"/>
    <cellStyle name="Percent 5 4 72 3 2" xfId="56743"/>
    <cellStyle name="Percent 5 4 72 4" xfId="56744"/>
    <cellStyle name="Percent 5 4 72 5" xfId="56745"/>
    <cellStyle name="Percent 5 4 72 6" xfId="56746"/>
    <cellStyle name="Percent 5 4 72 7" xfId="56747"/>
    <cellStyle name="Percent 5 4 73" xfId="56748"/>
    <cellStyle name="Percent 5 4 73 2" xfId="56749"/>
    <cellStyle name="Percent 5 4 73 2 2" xfId="56750"/>
    <cellStyle name="Percent 5 4 73 2 2 2" xfId="56751"/>
    <cellStyle name="Percent 5 4 73 2 3" xfId="56752"/>
    <cellStyle name="Percent 5 4 73 3" xfId="56753"/>
    <cellStyle name="Percent 5 4 73 3 2" xfId="56754"/>
    <cellStyle name="Percent 5 4 73 4" xfId="56755"/>
    <cellStyle name="Percent 5 4 73 5" xfId="56756"/>
    <cellStyle name="Percent 5 4 73 6" xfId="56757"/>
    <cellStyle name="Percent 5 4 73 7" xfId="56758"/>
    <cellStyle name="Percent 5 4 74" xfId="56759"/>
    <cellStyle name="Percent 5 4 74 2" xfId="56760"/>
    <cellStyle name="Percent 5 4 74 2 2" xfId="56761"/>
    <cellStyle name="Percent 5 4 74 2 2 2" xfId="56762"/>
    <cellStyle name="Percent 5 4 74 2 3" xfId="56763"/>
    <cellStyle name="Percent 5 4 74 3" xfId="56764"/>
    <cellStyle name="Percent 5 4 74 3 2" xfId="56765"/>
    <cellStyle name="Percent 5 4 74 4" xfId="56766"/>
    <cellStyle name="Percent 5 4 74 5" xfId="56767"/>
    <cellStyle name="Percent 5 4 74 6" xfId="56768"/>
    <cellStyle name="Percent 5 4 74 7" xfId="56769"/>
    <cellStyle name="Percent 5 4 75" xfId="56770"/>
    <cellStyle name="Percent 5 4 75 2" xfId="56771"/>
    <cellStyle name="Percent 5 4 75 2 2" xfId="56772"/>
    <cellStyle name="Percent 5 4 75 2 2 2" xfId="56773"/>
    <cellStyle name="Percent 5 4 75 2 3" xfId="56774"/>
    <cellStyle name="Percent 5 4 75 3" xfId="56775"/>
    <cellStyle name="Percent 5 4 75 3 2" xfId="56776"/>
    <cellStyle name="Percent 5 4 75 4" xfId="56777"/>
    <cellStyle name="Percent 5 4 75 5" xfId="56778"/>
    <cellStyle name="Percent 5 4 75 6" xfId="56779"/>
    <cellStyle name="Percent 5 4 75 7" xfId="56780"/>
    <cellStyle name="Percent 5 4 76" xfId="56781"/>
    <cellStyle name="Percent 5 4 76 2" xfId="56782"/>
    <cellStyle name="Percent 5 4 76 2 2" xfId="56783"/>
    <cellStyle name="Percent 5 4 76 2 2 2" xfId="56784"/>
    <cellStyle name="Percent 5 4 76 2 3" xfId="56785"/>
    <cellStyle name="Percent 5 4 76 3" xfId="56786"/>
    <cellStyle name="Percent 5 4 76 3 2" xfId="56787"/>
    <cellStyle name="Percent 5 4 76 4" xfId="56788"/>
    <cellStyle name="Percent 5 4 76 5" xfId="56789"/>
    <cellStyle name="Percent 5 4 76 6" xfId="56790"/>
    <cellStyle name="Percent 5 4 76 7" xfId="56791"/>
    <cellStyle name="Percent 5 4 77" xfId="56792"/>
    <cellStyle name="Percent 5 4 77 2" xfId="56793"/>
    <cellStyle name="Percent 5 4 77 2 2" xfId="56794"/>
    <cellStyle name="Percent 5 4 77 2 2 2" xfId="56795"/>
    <cellStyle name="Percent 5 4 77 2 3" xfId="56796"/>
    <cellStyle name="Percent 5 4 77 3" xfId="56797"/>
    <cellStyle name="Percent 5 4 77 3 2" xfId="56798"/>
    <cellStyle name="Percent 5 4 77 4" xfId="56799"/>
    <cellStyle name="Percent 5 4 77 5" xfId="56800"/>
    <cellStyle name="Percent 5 4 77 6" xfId="56801"/>
    <cellStyle name="Percent 5 4 77 7" xfId="56802"/>
    <cellStyle name="Percent 5 4 78" xfId="56803"/>
    <cellStyle name="Percent 5 4 78 2" xfId="56804"/>
    <cellStyle name="Percent 5 4 78 2 2" xfId="56805"/>
    <cellStyle name="Percent 5 4 78 2 2 2" xfId="56806"/>
    <cellStyle name="Percent 5 4 78 2 3" xfId="56807"/>
    <cellStyle name="Percent 5 4 78 3" xfId="56808"/>
    <cellStyle name="Percent 5 4 78 3 2" xfId="56809"/>
    <cellStyle name="Percent 5 4 78 4" xfId="56810"/>
    <cellStyle name="Percent 5 4 78 5" xfId="56811"/>
    <cellStyle name="Percent 5 4 78 6" xfId="56812"/>
    <cellStyle name="Percent 5 4 78 7" xfId="56813"/>
    <cellStyle name="Percent 5 4 79" xfId="56814"/>
    <cellStyle name="Percent 5 4 79 2" xfId="56815"/>
    <cellStyle name="Percent 5 4 79 2 2" xfId="56816"/>
    <cellStyle name="Percent 5 4 79 2 2 2" xfId="56817"/>
    <cellStyle name="Percent 5 4 79 2 3" xfId="56818"/>
    <cellStyle name="Percent 5 4 79 3" xfId="56819"/>
    <cellStyle name="Percent 5 4 79 3 2" xfId="56820"/>
    <cellStyle name="Percent 5 4 79 4" xfId="56821"/>
    <cellStyle name="Percent 5 4 79 5" xfId="56822"/>
    <cellStyle name="Percent 5 4 79 6" xfId="56823"/>
    <cellStyle name="Percent 5 4 79 7" xfId="56824"/>
    <cellStyle name="Percent 5 4 8" xfId="56825"/>
    <cellStyle name="Percent 5 4 8 10" xfId="56826"/>
    <cellStyle name="Percent 5 4 8 10 2" xfId="56827"/>
    <cellStyle name="Percent 5 4 8 10 2 2" xfId="56828"/>
    <cellStyle name="Percent 5 4 8 10 2 2 2" xfId="56829"/>
    <cellStyle name="Percent 5 4 8 10 2 3" xfId="56830"/>
    <cellStyle name="Percent 5 4 8 10 3" xfId="56831"/>
    <cellStyle name="Percent 5 4 8 10 3 2" xfId="56832"/>
    <cellStyle name="Percent 5 4 8 10 4" xfId="56833"/>
    <cellStyle name="Percent 5 4 8 10 5" xfId="56834"/>
    <cellStyle name="Percent 5 4 8 10 6" xfId="56835"/>
    <cellStyle name="Percent 5 4 8 10 7" xfId="56836"/>
    <cellStyle name="Percent 5 4 8 11" xfId="56837"/>
    <cellStyle name="Percent 5 4 8 11 2" xfId="56838"/>
    <cellStyle name="Percent 5 4 8 11 2 2" xfId="56839"/>
    <cellStyle name="Percent 5 4 8 11 2 2 2" xfId="56840"/>
    <cellStyle name="Percent 5 4 8 11 2 3" xfId="56841"/>
    <cellStyle name="Percent 5 4 8 11 3" xfId="56842"/>
    <cellStyle name="Percent 5 4 8 11 3 2" xfId="56843"/>
    <cellStyle name="Percent 5 4 8 11 4" xfId="56844"/>
    <cellStyle name="Percent 5 4 8 11 5" xfId="56845"/>
    <cellStyle name="Percent 5 4 8 11 6" xfId="56846"/>
    <cellStyle name="Percent 5 4 8 11 7" xfId="56847"/>
    <cellStyle name="Percent 5 4 8 12" xfId="56848"/>
    <cellStyle name="Percent 5 4 8 12 2" xfId="56849"/>
    <cellStyle name="Percent 5 4 8 12 2 2" xfId="56850"/>
    <cellStyle name="Percent 5 4 8 12 2 2 2" xfId="56851"/>
    <cellStyle name="Percent 5 4 8 12 2 3" xfId="56852"/>
    <cellStyle name="Percent 5 4 8 12 3" xfId="56853"/>
    <cellStyle name="Percent 5 4 8 12 3 2" xfId="56854"/>
    <cellStyle name="Percent 5 4 8 12 4" xfId="56855"/>
    <cellStyle name="Percent 5 4 8 12 5" xfId="56856"/>
    <cellStyle name="Percent 5 4 8 12 6" xfId="56857"/>
    <cellStyle name="Percent 5 4 8 12 7" xfId="56858"/>
    <cellStyle name="Percent 5 4 8 13" xfId="56859"/>
    <cellStyle name="Percent 5 4 8 13 2" xfId="56860"/>
    <cellStyle name="Percent 5 4 8 13 2 2" xfId="56861"/>
    <cellStyle name="Percent 5 4 8 13 3" xfId="56862"/>
    <cellStyle name="Percent 5 4 8 14" xfId="56863"/>
    <cellStyle name="Percent 5 4 8 14 2" xfId="56864"/>
    <cellStyle name="Percent 5 4 8 15" xfId="56865"/>
    <cellStyle name="Percent 5 4 8 16" xfId="56866"/>
    <cellStyle name="Percent 5 4 8 17" xfId="56867"/>
    <cellStyle name="Percent 5 4 8 18" xfId="56868"/>
    <cellStyle name="Percent 5 4 8 2" xfId="56869"/>
    <cellStyle name="Percent 5 4 8 2 2" xfId="56870"/>
    <cellStyle name="Percent 5 4 8 2 2 2" xfId="56871"/>
    <cellStyle name="Percent 5 4 8 2 2 2 2" xfId="56872"/>
    <cellStyle name="Percent 5 4 8 2 2 3" xfId="56873"/>
    <cellStyle name="Percent 5 4 8 2 3" xfId="56874"/>
    <cellStyle name="Percent 5 4 8 2 3 2" xfId="56875"/>
    <cellStyle name="Percent 5 4 8 2 4" xfId="56876"/>
    <cellStyle name="Percent 5 4 8 2 5" xfId="56877"/>
    <cellStyle name="Percent 5 4 8 2 6" xfId="56878"/>
    <cellStyle name="Percent 5 4 8 2 7" xfId="56879"/>
    <cellStyle name="Percent 5 4 8 3" xfId="56880"/>
    <cellStyle name="Percent 5 4 8 3 2" xfId="56881"/>
    <cellStyle name="Percent 5 4 8 3 2 2" xfId="56882"/>
    <cellStyle name="Percent 5 4 8 3 2 2 2" xfId="56883"/>
    <cellStyle name="Percent 5 4 8 3 2 3" xfId="56884"/>
    <cellStyle name="Percent 5 4 8 3 3" xfId="56885"/>
    <cellStyle name="Percent 5 4 8 3 3 2" xfId="56886"/>
    <cellStyle name="Percent 5 4 8 3 4" xfId="56887"/>
    <cellStyle name="Percent 5 4 8 3 5" xfId="56888"/>
    <cellStyle name="Percent 5 4 8 3 6" xfId="56889"/>
    <cellStyle name="Percent 5 4 8 3 7" xfId="56890"/>
    <cellStyle name="Percent 5 4 8 4" xfId="56891"/>
    <cellStyle name="Percent 5 4 8 4 2" xfId="56892"/>
    <cellStyle name="Percent 5 4 8 4 2 2" xfId="56893"/>
    <cellStyle name="Percent 5 4 8 4 2 2 2" xfId="56894"/>
    <cellStyle name="Percent 5 4 8 4 2 3" xfId="56895"/>
    <cellStyle name="Percent 5 4 8 4 3" xfId="56896"/>
    <cellStyle name="Percent 5 4 8 4 3 2" xfId="56897"/>
    <cellStyle name="Percent 5 4 8 4 4" xfId="56898"/>
    <cellStyle name="Percent 5 4 8 4 5" xfId="56899"/>
    <cellStyle name="Percent 5 4 8 4 6" xfId="56900"/>
    <cellStyle name="Percent 5 4 8 4 7" xfId="56901"/>
    <cellStyle name="Percent 5 4 8 5" xfId="56902"/>
    <cellStyle name="Percent 5 4 8 5 2" xfId="56903"/>
    <cellStyle name="Percent 5 4 8 5 2 2" xfId="56904"/>
    <cellStyle name="Percent 5 4 8 5 2 2 2" xfId="56905"/>
    <cellStyle name="Percent 5 4 8 5 2 3" xfId="56906"/>
    <cellStyle name="Percent 5 4 8 5 3" xfId="56907"/>
    <cellStyle name="Percent 5 4 8 5 3 2" xfId="56908"/>
    <cellStyle name="Percent 5 4 8 5 4" xfId="56909"/>
    <cellStyle name="Percent 5 4 8 5 5" xfId="56910"/>
    <cellStyle name="Percent 5 4 8 5 6" xfId="56911"/>
    <cellStyle name="Percent 5 4 8 5 7" xfId="56912"/>
    <cellStyle name="Percent 5 4 8 6" xfId="56913"/>
    <cellStyle name="Percent 5 4 8 6 2" xfId="56914"/>
    <cellStyle name="Percent 5 4 8 6 2 2" xfId="56915"/>
    <cellStyle name="Percent 5 4 8 6 2 2 2" xfId="56916"/>
    <cellStyle name="Percent 5 4 8 6 2 3" xfId="56917"/>
    <cellStyle name="Percent 5 4 8 6 3" xfId="56918"/>
    <cellStyle name="Percent 5 4 8 6 3 2" xfId="56919"/>
    <cellStyle name="Percent 5 4 8 6 4" xfId="56920"/>
    <cellStyle name="Percent 5 4 8 6 5" xfId="56921"/>
    <cellStyle name="Percent 5 4 8 6 6" xfId="56922"/>
    <cellStyle name="Percent 5 4 8 6 7" xfId="56923"/>
    <cellStyle name="Percent 5 4 8 7" xfId="56924"/>
    <cellStyle name="Percent 5 4 8 7 2" xfId="56925"/>
    <cellStyle name="Percent 5 4 8 7 2 2" xfId="56926"/>
    <cellStyle name="Percent 5 4 8 7 2 2 2" xfId="56927"/>
    <cellStyle name="Percent 5 4 8 7 2 3" xfId="56928"/>
    <cellStyle name="Percent 5 4 8 7 3" xfId="56929"/>
    <cellStyle name="Percent 5 4 8 7 3 2" xfId="56930"/>
    <cellStyle name="Percent 5 4 8 7 4" xfId="56931"/>
    <cellStyle name="Percent 5 4 8 7 5" xfId="56932"/>
    <cellStyle name="Percent 5 4 8 7 6" xfId="56933"/>
    <cellStyle name="Percent 5 4 8 7 7" xfId="56934"/>
    <cellStyle name="Percent 5 4 8 8" xfId="56935"/>
    <cellStyle name="Percent 5 4 8 8 2" xfId="56936"/>
    <cellStyle name="Percent 5 4 8 8 2 2" xfId="56937"/>
    <cellStyle name="Percent 5 4 8 8 2 2 2" xfId="56938"/>
    <cellStyle name="Percent 5 4 8 8 2 3" xfId="56939"/>
    <cellStyle name="Percent 5 4 8 8 3" xfId="56940"/>
    <cellStyle name="Percent 5 4 8 8 3 2" xfId="56941"/>
    <cellStyle name="Percent 5 4 8 8 4" xfId="56942"/>
    <cellStyle name="Percent 5 4 8 8 5" xfId="56943"/>
    <cellStyle name="Percent 5 4 8 8 6" xfId="56944"/>
    <cellStyle name="Percent 5 4 8 8 7" xfId="56945"/>
    <cellStyle name="Percent 5 4 8 9" xfId="56946"/>
    <cellStyle name="Percent 5 4 8 9 2" xfId="56947"/>
    <cellStyle name="Percent 5 4 8 9 2 2" xfId="56948"/>
    <cellStyle name="Percent 5 4 8 9 2 2 2" xfId="56949"/>
    <cellStyle name="Percent 5 4 8 9 2 3" xfId="56950"/>
    <cellStyle name="Percent 5 4 8 9 3" xfId="56951"/>
    <cellStyle name="Percent 5 4 8 9 3 2" xfId="56952"/>
    <cellStyle name="Percent 5 4 8 9 4" xfId="56953"/>
    <cellStyle name="Percent 5 4 8 9 5" xfId="56954"/>
    <cellStyle name="Percent 5 4 8 9 6" xfId="56955"/>
    <cellStyle name="Percent 5 4 8 9 7" xfId="56956"/>
    <cellStyle name="Percent 5 4 80" xfId="56957"/>
    <cellStyle name="Percent 5 4 80 2" xfId="56958"/>
    <cellStyle name="Percent 5 4 80 2 2" xfId="56959"/>
    <cellStyle name="Percent 5 4 80 2 2 2" xfId="56960"/>
    <cellStyle name="Percent 5 4 80 2 3" xfId="56961"/>
    <cellStyle name="Percent 5 4 80 3" xfId="56962"/>
    <cellStyle name="Percent 5 4 80 3 2" xfId="56963"/>
    <cellStyle name="Percent 5 4 80 4" xfId="56964"/>
    <cellStyle name="Percent 5 4 80 5" xfId="56965"/>
    <cellStyle name="Percent 5 4 80 6" xfId="56966"/>
    <cellStyle name="Percent 5 4 80 7" xfId="56967"/>
    <cellStyle name="Percent 5 4 81" xfId="56968"/>
    <cellStyle name="Percent 5 4 81 2" xfId="56969"/>
    <cellStyle name="Percent 5 4 81 2 2" xfId="56970"/>
    <cellStyle name="Percent 5 4 81 2 2 2" xfId="56971"/>
    <cellStyle name="Percent 5 4 81 2 3" xfId="56972"/>
    <cellStyle name="Percent 5 4 81 3" xfId="56973"/>
    <cellStyle name="Percent 5 4 81 3 2" xfId="56974"/>
    <cellStyle name="Percent 5 4 81 4" xfId="56975"/>
    <cellStyle name="Percent 5 4 81 5" xfId="56976"/>
    <cellStyle name="Percent 5 4 81 6" xfId="56977"/>
    <cellStyle name="Percent 5 4 81 7" xfId="56978"/>
    <cellStyle name="Percent 5 4 82" xfId="56979"/>
    <cellStyle name="Percent 5 4 82 2" xfId="56980"/>
    <cellStyle name="Percent 5 4 82 2 2" xfId="56981"/>
    <cellStyle name="Percent 5 4 82 2 2 2" xfId="56982"/>
    <cellStyle name="Percent 5 4 82 2 3" xfId="56983"/>
    <cellStyle name="Percent 5 4 82 3" xfId="56984"/>
    <cellStyle name="Percent 5 4 82 3 2" xfId="56985"/>
    <cellStyle name="Percent 5 4 82 4" xfId="56986"/>
    <cellStyle name="Percent 5 4 82 5" xfId="56987"/>
    <cellStyle name="Percent 5 4 82 6" xfId="56988"/>
    <cellStyle name="Percent 5 4 82 7" xfId="56989"/>
    <cellStyle name="Percent 5 4 83" xfId="56990"/>
    <cellStyle name="Percent 5 4 83 2" xfId="56991"/>
    <cellStyle name="Percent 5 4 83 2 2" xfId="56992"/>
    <cellStyle name="Percent 5 4 83 2 2 2" xfId="56993"/>
    <cellStyle name="Percent 5 4 83 2 3" xfId="56994"/>
    <cellStyle name="Percent 5 4 83 3" xfId="56995"/>
    <cellStyle name="Percent 5 4 83 3 2" xfId="56996"/>
    <cellStyle name="Percent 5 4 83 4" xfId="56997"/>
    <cellStyle name="Percent 5 4 83 5" xfId="56998"/>
    <cellStyle name="Percent 5 4 83 6" xfId="56999"/>
    <cellStyle name="Percent 5 4 83 7" xfId="57000"/>
    <cellStyle name="Percent 5 4 84" xfId="57001"/>
    <cellStyle name="Percent 5 4 84 2" xfId="57002"/>
    <cellStyle name="Percent 5 4 84 2 2" xfId="57003"/>
    <cellStyle name="Percent 5 4 84 2 2 2" xfId="57004"/>
    <cellStyle name="Percent 5 4 84 2 3" xfId="57005"/>
    <cellStyle name="Percent 5 4 84 3" xfId="57006"/>
    <cellStyle name="Percent 5 4 84 3 2" xfId="57007"/>
    <cellStyle name="Percent 5 4 84 4" xfId="57008"/>
    <cellStyle name="Percent 5 4 84 5" xfId="57009"/>
    <cellStyle name="Percent 5 4 84 6" xfId="57010"/>
    <cellStyle name="Percent 5 4 84 7" xfId="57011"/>
    <cellStyle name="Percent 5 4 85" xfId="57012"/>
    <cellStyle name="Percent 5 4 85 2" xfId="57013"/>
    <cellStyle name="Percent 5 4 85 2 2" xfId="57014"/>
    <cellStyle name="Percent 5 4 85 2 2 2" xfId="57015"/>
    <cellStyle name="Percent 5 4 85 2 3" xfId="57016"/>
    <cellStyle name="Percent 5 4 85 3" xfId="57017"/>
    <cellStyle name="Percent 5 4 85 3 2" xfId="57018"/>
    <cellStyle name="Percent 5 4 85 4" xfId="57019"/>
    <cellStyle name="Percent 5 4 85 5" xfId="57020"/>
    <cellStyle name="Percent 5 4 85 6" xfId="57021"/>
    <cellStyle name="Percent 5 4 85 7" xfId="57022"/>
    <cellStyle name="Percent 5 4 86" xfId="57023"/>
    <cellStyle name="Percent 5 4 87" xfId="57024"/>
    <cellStyle name="Percent 5 4 87 2" xfId="57025"/>
    <cellStyle name="Percent 5 4 87 2 2" xfId="57026"/>
    <cellStyle name="Percent 5 4 87 2 2 2" xfId="57027"/>
    <cellStyle name="Percent 5 4 87 2 3" xfId="57028"/>
    <cellStyle name="Percent 5 4 87 3" xfId="57029"/>
    <cellStyle name="Percent 5 4 87 3 2" xfId="57030"/>
    <cellStyle name="Percent 5 4 87 4" xfId="57031"/>
    <cellStyle name="Percent 5 4 87 5" xfId="57032"/>
    <cellStyle name="Percent 5 4 87 6" xfId="57033"/>
    <cellStyle name="Percent 5 4 87 7" xfId="57034"/>
    <cellStyle name="Percent 5 4 88" xfId="57035"/>
    <cellStyle name="Percent 5 4 88 2" xfId="57036"/>
    <cellStyle name="Percent 5 4 88 2 2" xfId="57037"/>
    <cellStyle name="Percent 5 4 88 2 2 2" xfId="57038"/>
    <cellStyle name="Percent 5 4 88 2 3" xfId="57039"/>
    <cellStyle name="Percent 5 4 88 3" xfId="57040"/>
    <cellStyle name="Percent 5 4 88 3 2" xfId="57041"/>
    <cellStyle name="Percent 5 4 88 4" xfId="57042"/>
    <cellStyle name="Percent 5 4 88 5" xfId="57043"/>
    <cellStyle name="Percent 5 4 88 6" xfId="57044"/>
    <cellStyle name="Percent 5 4 88 7" xfId="57045"/>
    <cellStyle name="Percent 5 4 89" xfId="57046"/>
    <cellStyle name="Percent 5 4 89 2" xfId="57047"/>
    <cellStyle name="Percent 5 4 89 2 2" xfId="57048"/>
    <cellStyle name="Percent 5 4 89 2 2 2" xfId="57049"/>
    <cellStyle name="Percent 5 4 89 2 3" xfId="57050"/>
    <cellStyle name="Percent 5 4 89 3" xfId="57051"/>
    <cellStyle name="Percent 5 4 89 3 2" xfId="57052"/>
    <cellStyle name="Percent 5 4 89 4" xfId="57053"/>
    <cellStyle name="Percent 5 4 89 5" xfId="57054"/>
    <cellStyle name="Percent 5 4 89 6" xfId="57055"/>
    <cellStyle name="Percent 5 4 89 7" xfId="57056"/>
    <cellStyle name="Percent 5 4 9" xfId="57057"/>
    <cellStyle name="Percent 5 4 9 10" xfId="57058"/>
    <cellStyle name="Percent 5 4 9 11" xfId="57059"/>
    <cellStyle name="Percent 5 4 9 12" xfId="57060"/>
    <cellStyle name="Percent 5 4 9 2" xfId="57061"/>
    <cellStyle name="Percent 5 4 9 2 2" xfId="57062"/>
    <cellStyle name="Percent 5 4 9 2 3" xfId="57063"/>
    <cellStyle name="Percent 5 4 9 2 3 2" xfId="57064"/>
    <cellStyle name="Percent 5 4 9 2 3 2 2" xfId="57065"/>
    <cellStyle name="Percent 5 4 9 2 3 3" xfId="57066"/>
    <cellStyle name="Percent 5 4 9 2 4" xfId="57067"/>
    <cellStyle name="Percent 5 4 9 2 4 2" xfId="57068"/>
    <cellStyle name="Percent 5 4 9 2 5" xfId="57069"/>
    <cellStyle name="Percent 5 4 9 2 6" xfId="57070"/>
    <cellStyle name="Percent 5 4 9 2 7" xfId="57071"/>
    <cellStyle name="Percent 5 4 9 2 8" xfId="57072"/>
    <cellStyle name="Percent 5 4 9 3" xfId="57073"/>
    <cellStyle name="Percent 5 4 9 4" xfId="57074"/>
    <cellStyle name="Percent 5 4 9 5" xfId="57075"/>
    <cellStyle name="Percent 5 4 9 6" xfId="57076"/>
    <cellStyle name="Percent 5 4 9 7" xfId="57077"/>
    <cellStyle name="Percent 5 4 9 8" xfId="57078"/>
    <cellStyle name="Percent 5 4 9 9" xfId="57079"/>
    <cellStyle name="Percent 5 4 90" xfId="57080"/>
    <cellStyle name="Percent 5 4 90 2" xfId="57081"/>
    <cellStyle name="Percent 5 4 90 2 2" xfId="57082"/>
    <cellStyle name="Percent 5 4 90 2 2 2" xfId="57083"/>
    <cellStyle name="Percent 5 4 90 2 3" xfId="57084"/>
    <cellStyle name="Percent 5 4 90 3" xfId="57085"/>
    <cellStyle name="Percent 5 4 90 3 2" xfId="57086"/>
    <cellStyle name="Percent 5 4 90 4" xfId="57087"/>
    <cellStyle name="Percent 5 4 90 5" xfId="57088"/>
    <cellStyle name="Percent 5 4 90 6" xfId="57089"/>
    <cellStyle name="Percent 5 4 90 7" xfId="57090"/>
    <cellStyle name="Percent 5 4 91" xfId="57091"/>
    <cellStyle name="Percent 5 4 91 2" xfId="57092"/>
    <cellStyle name="Percent 5 4 91 2 2" xfId="57093"/>
    <cellStyle name="Percent 5 4 91 2 2 2" xfId="57094"/>
    <cellStyle name="Percent 5 4 91 2 3" xfId="57095"/>
    <cellStyle name="Percent 5 4 91 3" xfId="57096"/>
    <cellStyle name="Percent 5 4 91 3 2" xfId="57097"/>
    <cellStyle name="Percent 5 4 91 4" xfId="57098"/>
    <cellStyle name="Percent 5 4 91 5" xfId="57099"/>
    <cellStyle name="Percent 5 4 91 6" xfId="57100"/>
    <cellStyle name="Percent 5 4 91 7" xfId="57101"/>
    <cellStyle name="Percent 5 4 92" xfId="57102"/>
    <cellStyle name="Percent 5 4 92 2" xfId="57103"/>
    <cellStyle name="Percent 5 4 92 2 2" xfId="57104"/>
    <cellStyle name="Percent 5 4 92 2 2 2" xfId="57105"/>
    <cellStyle name="Percent 5 4 92 2 3" xfId="57106"/>
    <cellStyle name="Percent 5 4 92 3" xfId="57107"/>
    <cellStyle name="Percent 5 4 92 3 2" xfId="57108"/>
    <cellStyle name="Percent 5 4 92 4" xfId="57109"/>
    <cellStyle name="Percent 5 4 92 5" xfId="57110"/>
    <cellStyle name="Percent 5 4 92 6" xfId="57111"/>
    <cellStyle name="Percent 5 4 92 7" xfId="57112"/>
    <cellStyle name="Percent 5 4 93" xfId="57113"/>
    <cellStyle name="Percent 5 4 93 2" xfId="57114"/>
    <cellStyle name="Percent 5 4 93 2 2" xfId="57115"/>
    <cellStyle name="Percent 5 4 93 2 2 2" xfId="57116"/>
    <cellStyle name="Percent 5 4 93 2 3" xfId="57117"/>
    <cellStyle name="Percent 5 4 93 3" xfId="57118"/>
    <cellStyle name="Percent 5 4 93 3 2" xfId="57119"/>
    <cellStyle name="Percent 5 4 93 4" xfId="57120"/>
    <cellStyle name="Percent 5 4 93 5" xfId="57121"/>
    <cellStyle name="Percent 5 4 93 6" xfId="57122"/>
    <cellStyle name="Percent 5 4 93 7" xfId="57123"/>
    <cellStyle name="Percent 5 4 94" xfId="57124"/>
    <cellStyle name="Percent 5 4 94 2" xfId="57125"/>
    <cellStyle name="Percent 5 4 94 2 2" xfId="57126"/>
    <cellStyle name="Percent 5 4 94 2 2 2" xfId="57127"/>
    <cellStyle name="Percent 5 4 94 2 3" xfId="57128"/>
    <cellStyle name="Percent 5 4 94 3" xfId="57129"/>
    <cellStyle name="Percent 5 4 94 3 2" xfId="57130"/>
    <cellStyle name="Percent 5 4 94 4" xfId="57131"/>
    <cellStyle name="Percent 5 4 94 5" xfId="57132"/>
    <cellStyle name="Percent 5 4 94 6" xfId="57133"/>
    <cellStyle name="Percent 5 4 94 7" xfId="57134"/>
    <cellStyle name="Percent 5 4 95" xfId="57135"/>
    <cellStyle name="Percent 5 4 95 2" xfId="57136"/>
    <cellStyle name="Percent 5 4 95 2 2" xfId="57137"/>
    <cellStyle name="Percent 5 4 95 2 2 2" xfId="57138"/>
    <cellStyle name="Percent 5 4 95 2 3" xfId="57139"/>
    <cellStyle name="Percent 5 4 95 3" xfId="57140"/>
    <cellStyle name="Percent 5 4 95 3 2" xfId="57141"/>
    <cellStyle name="Percent 5 4 95 4" xfId="57142"/>
    <cellStyle name="Percent 5 4 95 5" xfId="57143"/>
    <cellStyle name="Percent 5 4 95 6" xfId="57144"/>
    <cellStyle name="Percent 5 4 95 7" xfId="57145"/>
    <cellStyle name="Percent 5 4 96" xfId="57146"/>
    <cellStyle name="Percent 5 4 96 2" xfId="57147"/>
    <cellStyle name="Percent 5 4 96 2 2" xfId="57148"/>
    <cellStyle name="Percent 5 4 96 2 2 2" xfId="57149"/>
    <cellStyle name="Percent 5 4 96 2 3" xfId="57150"/>
    <cellStyle name="Percent 5 4 96 3" xfId="57151"/>
    <cellStyle name="Percent 5 4 96 3 2" xfId="57152"/>
    <cellStyle name="Percent 5 4 96 4" xfId="57153"/>
    <cellStyle name="Percent 5 4 96 5" xfId="57154"/>
    <cellStyle name="Percent 5 4 96 6" xfId="57155"/>
    <cellStyle name="Percent 5 4 96 7" xfId="57156"/>
    <cellStyle name="Percent 5 4 97" xfId="57157"/>
    <cellStyle name="Percent 5 4 97 2" xfId="57158"/>
    <cellStyle name="Percent 5 4 97 2 2" xfId="57159"/>
    <cellStyle name="Percent 5 4 97 2 2 2" xfId="57160"/>
    <cellStyle name="Percent 5 4 97 2 3" xfId="57161"/>
    <cellStyle name="Percent 5 4 97 3" xfId="57162"/>
    <cellStyle name="Percent 5 4 97 3 2" xfId="57163"/>
    <cellStyle name="Percent 5 4 97 4" xfId="57164"/>
    <cellStyle name="Percent 5 4 97 5" xfId="57165"/>
    <cellStyle name="Percent 5 4 97 6" xfId="57166"/>
    <cellStyle name="Percent 5 4 97 7" xfId="57167"/>
    <cellStyle name="Percent 5 4 98" xfId="57168"/>
    <cellStyle name="Percent 5 4 98 2" xfId="57169"/>
    <cellStyle name="Percent 5 4 98 2 2" xfId="57170"/>
    <cellStyle name="Percent 5 4 98 3" xfId="57171"/>
    <cellStyle name="Percent 5 4 99" xfId="57172"/>
    <cellStyle name="Percent 5 4 99 2" xfId="57173"/>
    <cellStyle name="Percent 5 40" xfId="57174"/>
    <cellStyle name="Percent 5 40 2" xfId="57175"/>
    <cellStyle name="Percent 5 40 2 2" xfId="57176"/>
    <cellStyle name="Percent 5 40 2 2 2" xfId="57177"/>
    <cellStyle name="Percent 5 40 2 3" xfId="57178"/>
    <cellStyle name="Percent 5 40 3" xfId="57179"/>
    <cellStyle name="Percent 5 40 3 2" xfId="57180"/>
    <cellStyle name="Percent 5 40 4" xfId="57181"/>
    <cellStyle name="Percent 5 40 5" xfId="57182"/>
    <cellStyle name="Percent 5 40 6" xfId="57183"/>
    <cellStyle name="Percent 5 40 7" xfId="57184"/>
    <cellStyle name="Percent 5 41" xfId="57185"/>
    <cellStyle name="Percent 5 41 2" xfId="57186"/>
    <cellStyle name="Percent 5 41 2 2" xfId="57187"/>
    <cellStyle name="Percent 5 41 2 2 2" xfId="57188"/>
    <cellStyle name="Percent 5 41 2 3" xfId="57189"/>
    <cellStyle name="Percent 5 41 3" xfId="57190"/>
    <cellStyle name="Percent 5 41 3 2" xfId="57191"/>
    <cellStyle name="Percent 5 41 4" xfId="57192"/>
    <cellStyle name="Percent 5 41 5" xfId="57193"/>
    <cellStyle name="Percent 5 41 6" xfId="57194"/>
    <cellStyle name="Percent 5 41 7" xfId="57195"/>
    <cellStyle name="Percent 5 42" xfId="57196"/>
    <cellStyle name="Percent 5 42 2" xfId="57197"/>
    <cellStyle name="Percent 5 42 2 2" xfId="57198"/>
    <cellStyle name="Percent 5 42 2 2 2" xfId="57199"/>
    <cellStyle name="Percent 5 42 2 3" xfId="57200"/>
    <cellStyle name="Percent 5 42 3" xfId="57201"/>
    <cellStyle name="Percent 5 42 3 2" xfId="57202"/>
    <cellStyle name="Percent 5 42 4" xfId="57203"/>
    <cellStyle name="Percent 5 42 5" xfId="57204"/>
    <cellStyle name="Percent 5 42 6" xfId="57205"/>
    <cellStyle name="Percent 5 42 7" xfId="57206"/>
    <cellStyle name="Percent 5 43" xfId="57207"/>
    <cellStyle name="Percent 5 43 2" xfId="57208"/>
    <cellStyle name="Percent 5 43 2 2" xfId="57209"/>
    <cellStyle name="Percent 5 43 2 2 2" xfId="57210"/>
    <cellStyle name="Percent 5 43 2 3" xfId="57211"/>
    <cellStyle name="Percent 5 43 3" xfId="57212"/>
    <cellStyle name="Percent 5 43 3 2" xfId="57213"/>
    <cellStyle name="Percent 5 43 4" xfId="57214"/>
    <cellStyle name="Percent 5 43 5" xfId="57215"/>
    <cellStyle name="Percent 5 43 6" xfId="57216"/>
    <cellStyle name="Percent 5 43 7" xfId="57217"/>
    <cellStyle name="Percent 5 44" xfId="57218"/>
    <cellStyle name="Percent 5 44 2" xfId="57219"/>
    <cellStyle name="Percent 5 44 2 2" xfId="57220"/>
    <cellStyle name="Percent 5 44 2 2 2" xfId="57221"/>
    <cellStyle name="Percent 5 44 2 3" xfId="57222"/>
    <cellStyle name="Percent 5 44 3" xfId="57223"/>
    <cellStyle name="Percent 5 44 3 2" xfId="57224"/>
    <cellStyle name="Percent 5 44 4" xfId="57225"/>
    <cellStyle name="Percent 5 44 5" xfId="57226"/>
    <cellStyle name="Percent 5 44 6" xfId="57227"/>
    <cellStyle name="Percent 5 44 7" xfId="57228"/>
    <cellStyle name="Percent 5 45" xfId="57229"/>
    <cellStyle name="Percent 5 45 2" xfId="57230"/>
    <cellStyle name="Percent 5 45 2 2" xfId="57231"/>
    <cellStyle name="Percent 5 45 2 2 2" xfId="57232"/>
    <cellStyle name="Percent 5 45 2 3" xfId="57233"/>
    <cellStyle name="Percent 5 45 3" xfId="57234"/>
    <cellStyle name="Percent 5 45 3 2" xfId="57235"/>
    <cellStyle name="Percent 5 45 4" xfId="57236"/>
    <cellStyle name="Percent 5 45 5" xfId="57237"/>
    <cellStyle name="Percent 5 45 6" xfId="57238"/>
    <cellStyle name="Percent 5 45 7" xfId="57239"/>
    <cellStyle name="Percent 5 46" xfId="57240"/>
    <cellStyle name="Percent 5 46 2" xfId="57241"/>
    <cellStyle name="Percent 5 46 2 2" xfId="57242"/>
    <cellStyle name="Percent 5 46 2 2 2" xfId="57243"/>
    <cellStyle name="Percent 5 46 2 3" xfId="57244"/>
    <cellStyle name="Percent 5 46 3" xfId="57245"/>
    <cellStyle name="Percent 5 46 3 2" xfId="57246"/>
    <cellStyle name="Percent 5 46 4" xfId="57247"/>
    <cellStyle name="Percent 5 46 5" xfId="57248"/>
    <cellStyle name="Percent 5 46 6" xfId="57249"/>
    <cellStyle name="Percent 5 46 7" xfId="57250"/>
    <cellStyle name="Percent 5 47" xfId="57251"/>
    <cellStyle name="Percent 5 47 2" xfId="57252"/>
    <cellStyle name="Percent 5 47 2 2" xfId="57253"/>
    <cellStyle name="Percent 5 47 2 2 2" xfId="57254"/>
    <cellStyle name="Percent 5 47 2 3" xfId="57255"/>
    <cellStyle name="Percent 5 47 3" xfId="57256"/>
    <cellStyle name="Percent 5 47 3 2" xfId="57257"/>
    <cellStyle name="Percent 5 47 4" xfId="57258"/>
    <cellStyle name="Percent 5 47 5" xfId="57259"/>
    <cellStyle name="Percent 5 47 6" xfId="57260"/>
    <cellStyle name="Percent 5 47 7" xfId="57261"/>
    <cellStyle name="Percent 5 48" xfId="57262"/>
    <cellStyle name="Percent 5 48 2" xfId="57263"/>
    <cellStyle name="Percent 5 48 2 2" xfId="57264"/>
    <cellStyle name="Percent 5 48 2 2 2" xfId="57265"/>
    <cellStyle name="Percent 5 48 2 3" xfId="57266"/>
    <cellStyle name="Percent 5 48 3" xfId="57267"/>
    <cellStyle name="Percent 5 48 3 2" xfId="57268"/>
    <cellStyle name="Percent 5 48 4" xfId="57269"/>
    <cellStyle name="Percent 5 48 5" xfId="57270"/>
    <cellStyle name="Percent 5 48 6" xfId="57271"/>
    <cellStyle name="Percent 5 48 7" xfId="57272"/>
    <cellStyle name="Percent 5 49" xfId="57273"/>
    <cellStyle name="Percent 5 49 2" xfId="57274"/>
    <cellStyle name="Percent 5 49 2 2" xfId="57275"/>
    <cellStyle name="Percent 5 49 2 2 2" xfId="57276"/>
    <cellStyle name="Percent 5 49 2 3" xfId="57277"/>
    <cellStyle name="Percent 5 49 3" xfId="57278"/>
    <cellStyle name="Percent 5 49 3 2" xfId="57279"/>
    <cellStyle name="Percent 5 49 4" xfId="57280"/>
    <cellStyle name="Percent 5 49 5" xfId="57281"/>
    <cellStyle name="Percent 5 49 6" xfId="57282"/>
    <cellStyle name="Percent 5 49 7" xfId="57283"/>
    <cellStyle name="Percent 5 5" xfId="57284"/>
    <cellStyle name="Percent 5 5 10" xfId="57285"/>
    <cellStyle name="Percent 5 5 11" xfId="57286"/>
    <cellStyle name="Percent 5 5 12" xfId="57287"/>
    <cellStyle name="Percent 5 5 13" xfId="57288"/>
    <cellStyle name="Percent 5 5 13 2" xfId="57289"/>
    <cellStyle name="Percent 5 5 14" xfId="57290"/>
    <cellStyle name="Percent 5 5 2" xfId="57291"/>
    <cellStyle name="Percent 5 5 2 2" xfId="57292"/>
    <cellStyle name="Percent 5 5 2 3" xfId="57293"/>
    <cellStyle name="Percent 5 5 2 3 2" xfId="57294"/>
    <cellStyle name="Percent 5 5 2 3 2 2" xfId="57295"/>
    <cellStyle name="Percent 5 5 2 3 3" xfId="57296"/>
    <cellStyle name="Percent 5 5 2 4" xfId="57297"/>
    <cellStyle name="Percent 5 5 2 4 2" xfId="57298"/>
    <cellStyle name="Percent 5 5 2 5" xfId="57299"/>
    <cellStyle name="Percent 5 5 2 6" xfId="57300"/>
    <cellStyle name="Percent 5 5 2 7" xfId="57301"/>
    <cellStyle name="Percent 5 5 2 8" xfId="57302"/>
    <cellStyle name="Percent 5 5 3" xfId="57303"/>
    <cellStyle name="Percent 5 5 4" xfId="57304"/>
    <cellStyle name="Percent 5 5 5" xfId="57305"/>
    <cellStyle name="Percent 5 5 6" xfId="57306"/>
    <cellStyle name="Percent 5 5 7" xfId="57307"/>
    <cellStyle name="Percent 5 5 8" xfId="57308"/>
    <cellStyle name="Percent 5 5 9" xfId="57309"/>
    <cellStyle name="Percent 5 50" xfId="57310"/>
    <cellStyle name="Percent 5 50 2" xfId="57311"/>
    <cellStyle name="Percent 5 50 2 2" xfId="57312"/>
    <cellStyle name="Percent 5 50 2 2 2" xfId="57313"/>
    <cellStyle name="Percent 5 50 2 3" xfId="57314"/>
    <cellStyle name="Percent 5 50 3" xfId="57315"/>
    <cellStyle name="Percent 5 50 3 2" xfId="57316"/>
    <cellStyle name="Percent 5 50 4" xfId="57317"/>
    <cellStyle name="Percent 5 50 5" xfId="57318"/>
    <cellStyle name="Percent 5 50 6" xfId="57319"/>
    <cellStyle name="Percent 5 50 7" xfId="57320"/>
    <cellStyle name="Percent 5 51" xfId="57321"/>
    <cellStyle name="Percent 5 51 2" xfId="57322"/>
    <cellStyle name="Percent 5 51 2 2" xfId="57323"/>
    <cellStyle name="Percent 5 51 2 2 2" xfId="57324"/>
    <cellStyle name="Percent 5 51 2 3" xfId="57325"/>
    <cellStyle name="Percent 5 51 3" xfId="57326"/>
    <cellStyle name="Percent 5 51 3 2" xfId="57327"/>
    <cellStyle name="Percent 5 51 4" xfId="57328"/>
    <cellStyle name="Percent 5 51 5" xfId="57329"/>
    <cellStyle name="Percent 5 51 6" xfId="57330"/>
    <cellStyle name="Percent 5 51 7" xfId="57331"/>
    <cellStyle name="Percent 5 52" xfId="57332"/>
    <cellStyle name="Percent 5 52 2" xfId="57333"/>
    <cellStyle name="Percent 5 52 2 2" xfId="57334"/>
    <cellStyle name="Percent 5 52 2 2 2" xfId="57335"/>
    <cellStyle name="Percent 5 52 2 3" xfId="57336"/>
    <cellStyle name="Percent 5 52 3" xfId="57337"/>
    <cellStyle name="Percent 5 52 3 2" xfId="57338"/>
    <cellStyle name="Percent 5 52 4" xfId="57339"/>
    <cellStyle name="Percent 5 52 5" xfId="57340"/>
    <cellStyle name="Percent 5 52 6" xfId="57341"/>
    <cellStyle name="Percent 5 52 7" xfId="57342"/>
    <cellStyle name="Percent 5 53" xfId="57343"/>
    <cellStyle name="Percent 5 53 2" xfId="57344"/>
    <cellStyle name="Percent 5 53 2 2" xfId="57345"/>
    <cellStyle name="Percent 5 53 2 2 2" xfId="57346"/>
    <cellStyle name="Percent 5 53 2 3" xfId="57347"/>
    <cellStyle name="Percent 5 53 3" xfId="57348"/>
    <cellStyle name="Percent 5 53 3 2" xfId="57349"/>
    <cellStyle name="Percent 5 53 4" xfId="57350"/>
    <cellStyle name="Percent 5 53 5" xfId="57351"/>
    <cellStyle name="Percent 5 53 6" xfId="57352"/>
    <cellStyle name="Percent 5 53 7" xfId="57353"/>
    <cellStyle name="Percent 5 54" xfId="57354"/>
    <cellStyle name="Percent 5 54 2" xfId="57355"/>
    <cellStyle name="Percent 5 54 2 2" xfId="57356"/>
    <cellStyle name="Percent 5 54 2 2 2" xfId="57357"/>
    <cellStyle name="Percent 5 54 2 3" xfId="57358"/>
    <cellStyle name="Percent 5 54 3" xfId="57359"/>
    <cellStyle name="Percent 5 54 3 2" xfId="57360"/>
    <cellStyle name="Percent 5 54 4" xfId="57361"/>
    <cellStyle name="Percent 5 54 5" xfId="57362"/>
    <cellStyle name="Percent 5 54 6" xfId="57363"/>
    <cellStyle name="Percent 5 54 7" xfId="57364"/>
    <cellStyle name="Percent 5 55" xfId="57365"/>
    <cellStyle name="Percent 5 55 2" xfId="57366"/>
    <cellStyle name="Percent 5 55 2 2" xfId="57367"/>
    <cellStyle name="Percent 5 55 2 2 2" xfId="57368"/>
    <cellStyle name="Percent 5 55 2 3" xfId="57369"/>
    <cellStyle name="Percent 5 55 3" xfId="57370"/>
    <cellStyle name="Percent 5 55 3 2" xfId="57371"/>
    <cellStyle name="Percent 5 55 4" xfId="57372"/>
    <cellStyle name="Percent 5 55 5" xfId="57373"/>
    <cellStyle name="Percent 5 55 6" xfId="57374"/>
    <cellStyle name="Percent 5 55 7" xfId="57375"/>
    <cellStyle name="Percent 5 56" xfId="57376"/>
    <cellStyle name="Percent 5 56 2" xfId="57377"/>
    <cellStyle name="Percent 5 56 2 2" xfId="57378"/>
    <cellStyle name="Percent 5 56 2 2 2" xfId="57379"/>
    <cellStyle name="Percent 5 56 2 3" xfId="57380"/>
    <cellStyle name="Percent 5 56 3" xfId="57381"/>
    <cellStyle name="Percent 5 56 3 2" xfId="57382"/>
    <cellStyle name="Percent 5 56 4" xfId="57383"/>
    <cellStyle name="Percent 5 56 5" xfId="57384"/>
    <cellStyle name="Percent 5 56 6" xfId="57385"/>
    <cellStyle name="Percent 5 56 7" xfId="57386"/>
    <cellStyle name="Percent 5 57" xfId="57387"/>
    <cellStyle name="Percent 5 57 2" xfId="57388"/>
    <cellStyle name="Percent 5 57 2 2" xfId="57389"/>
    <cellStyle name="Percent 5 57 2 2 2" xfId="57390"/>
    <cellStyle name="Percent 5 57 2 3" xfId="57391"/>
    <cellStyle name="Percent 5 57 3" xfId="57392"/>
    <cellStyle name="Percent 5 57 3 2" xfId="57393"/>
    <cellStyle name="Percent 5 57 4" xfId="57394"/>
    <cellStyle name="Percent 5 57 5" xfId="57395"/>
    <cellStyle name="Percent 5 57 6" xfId="57396"/>
    <cellStyle name="Percent 5 57 7" xfId="57397"/>
    <cellStyle name="Percent 5 58" xfId="57398"/>
    <cellStyle name="Percent 5 58 2" xfId="57399"/>
    <cellStyle name="Percent 5 58 2 2" xfId="57400"/>
    <cellStyle name="Percent 5 58 2 2 2" xfId="57401"/>
    <cellStyle name="Percent 5 58 2 3" xfId="57402"/>
    <cellStyle name="Percent 5 58 3" xfId="57403"/>
    <cellStyle name="Percent 5 58 3 2" xfId="57404"/>
    <cellStyle name="Percent 5 58 4" xfId="57405"/>
    <cellStyle name="Percent 5 58 5" xfId="57406"/>
    <cellStyle name="Percent 5 58 6" xfId="57407"/>
    <cellStyle name="Percent 5 58 7" xfId="57408"/>
    <cellStyle name="Percent 5 59" xfId="57409"/>
    <cellStyle name="Percent 5 59 2" xfId="57410"/>
    <cellStyle name="Percent 5 59 2 2" xfId="57411"/>
    <cellStyle name="Percent 5 59 2 2 2" xfId="57412"/>
    <cellStyle name="Percent 5 59 2 3" xfId="57413"/>
    <cellStyle name="Percent 5 59 3" xfId="57414"/>
    <cellStyle name="Percent 5 59 3 2" xfId="57415"/>
    <cellStyle name="Percent 5 59 4" xfId="57416"/>
    <cellStyle name="Percent 5 59 5" xfId="57417"/>
    <cellStyle name="Percent 5 59 6" xfId="57418"/>
    <cellStyle name="Percent 5 59 7" xfId="57419"/>
    <cellStyle name="Percent 5 6" xfId="57420"/>
    <cellStyle name="Percent 5 6 10" xfId="57421"/>
    <cellStyle name="Percent 5 6 11" xfId="57422"/>
    <cellStyle name="Percent 5 6 12" xfId="57423"/>
    <cellStyle name="Percent 5 6 13" xfId="57424"/>
    <cellStyle name="Percent 5 6 13 2" xfId="57425"/>
    <cellStyle name="Percent 5 6 14" xfId="57426"/>
    <cellStyle name="Percent 5 6 2" xfId="57427"/>
    <cellStyle name="Percent 5 6 2 2" xfId="57428"/>
    <cellStyle name="Percent 5 6 2 3" xfId="57429"/>
    <cellStyle name="Percent 5 6 2 3 2" xfId="57430"/>
    <cellStyle name="Percent 5 6 2 3 2 2" xfId="57431"/>
    <cellStyle name="Percent 5 6 2 3 3" xfId="57432"/>
    <cellStyle name="Percent 5 6 2 4" xfId="57433"/>
    <cellStyle name="Percent 5 6 2 4 2" xfId="57434"/>
    <cellStyle name="Percent 5 6 2 5" xfId="57435"/>
    <cellStyle name="Percent 5 6 2 6" xfId="57436"/>
    <cellStyle name="Percent 5 6 2 7" xfId="57437"/>
    <cellStyle name="Percent 5 6 2 8" xfId="57438"/>
    <cellStyle name="Percent 5 6 3" xfId="57439"/>
    <cellStyle name="Percent 5 6 4" xfId="57440"/>
    <cellStyle name="Percent 5 6 5" xfId="57441"/>
    <cellStyle name="Percent 5 6 6" xfId="57442"/>
    <cellStyle name="Percent 5 6 7" xfId="57443"/>
    <cellStyle name="Percent 5 6 8" xfId="57444"/>
    <cellStyle name="Percent 5 6 9" xfId="57445"/>
    <cellStyle name="Percent 5 60" xfId="57446"/>
    <cellStyle name="Percent 5 60 2" xfId="57447"/>
    <cellStyle name="Percent 5 60 2 2" xfId="57448"/>
    <cellStyle name="Percent 5 60 2 2 2" xfId="57449"/>
    <cellStyle name="Percent 5 60 2 3" xfId="57450"/>
    <cellStyle name="Percent 5 60 3" xfId="57451"/>
    <cellStyle name="Percent 5 60 3 2" xfId="57452"/>
    <cellStyle name="Percent 5 60 4" xfId="57453"/>
    <cellStyle name="Percent 5 60 5" xfId="57454"/>
    <cellStyle name="Percent 5 60 6" xfId="57455"/>
    <cellStyle name="Percent 5 60 7" xfId="57456"/>
    <cellStyle name="Percent 5 61" xfId="57457"/>
    <cellStyle name="Percent 5 61 2" xfId="57458"/>
    <cellStyle name="Percent 5 61 2 2" xfId="57459"/>
    <cellStyle name="Percent 5 61 2 2 2" xfId="57460"/>
    <cellStyle name="Percent 5 61 2 3" xfId="57461"/>
    <cellStyle name="Percent 5 61 3" xfId="57462"/>
    <cellStyle name="Percent 5 61 3 2" xfId="57463"/>
    <cellStyle name="Percent 5 61 4" xfId="57464"/>
    <cellStyle name="Percent 5 61 5" xfId="57465"/>
    <cellStyle name="Percent 5 61 6" xfId="57466"/>
    <cellStyle name="Percent 5 61 7" xfId="57467"/>
    <cellStyle name="Percent 5 62" xfId="57468"/>
    <cellStyle name="Percent 5 62 2" xfId="57469"/>
    <cellStyle name="Percent 5 62 2 2" xfId="57470"/>
    <cellStyle name="Percent 5 62 2 2 2" xfId="57471"/>
    <cellStyle name="Percent 5 62 2 3" xfId="57472"/>
    <cellStyle name="Percent 5 62 3" xfId="57473"/>
    <cellStyle name="Percent 5 62 3 2" xfId="57474"/>
    <cellStyle name="Percent 5 62 4" xfId="57475"/>
    <cellStyle name="Percent 5 62 5" xfId="57476"/>
    <cellStyle name="Percent 5 62 6" xfId="57477"/>
    <cellStyle name="Percent 5 62 7" xfId="57478"/>
    <cellStyle name="Percent 5 63" xfId="57479"/>
    <cellStyle name="Percent 5 63 2" xfId="57480"/>
    <cellStyle name="Percent 5 63 2 2" xfId="57481"/>
    <cellStyle name="Percent 5 63 2 2 2" xfId="57482"/>
    <cellStyle name="Percent 5 63 2 3" xfId="57483"/>
    <cellStyle name="Percent 5 63 3" xfId="57484"/>
    <cellStyle name="Percent 5 63 3 2" xfId="57485"/>
    <cellStyle name="Percent 5 63 4" xfId="57486"/>
    <cellStyle name="Percent 5 63 5" xfId="57487"/>
    <cellStyle name="Percent 5 63 6" xfId="57488"/>
    <cellStyle name="Percent 5 63 7" xfId="57489"/>
    <cellStyle name="Percent 5 64" xfId="57490"/>
    <cellStyle name="Percent 5 64 2" xfId="57491"/>
    <cellStyle name="Percent 5 64 2 2" xfId="57492"/>
    <cellStyle name="Percent 5 64 2 2 2" xfId="57493"/>
    <cellStyle name="Percent 5 64 2 3" xfId="57494"/>
    <cellStyle name="Percent 5 64 3" xfId="57495"/>
    <cellStyle name="Percent 5 64 3 2" xfId="57496"/>
    <cellStyle name="Percent 5 64 4" xfId="57497"/>
    <cellStyle name="Percent 5 64 5" xfId="57498"/>
    <cellStyle name="Percent 5 64 6" xfId="57499"/>
    <cellStyle name="Percent 5 64 7" xfId="57500"/>
    <cellStyle name="Percent 5 65" xfId="57501"/>
    <cellStyle name="Percent 5 65 2" xfId="57502"/>
    <cellStyle name="Percent 5 65 2 2" xfId="57503"/>
    <cellStyle name="Percent 5 65 2 2 2" xfId="57504"/>
    <cellStyle name="Percent 5 65 2 3" xfId="57505"/>
    <cellStyle name="Percent 5 65 3" xfId="57506"/>
    <cellStyle name="Percent 5 65 3 2" xfId="57507"/>
    <cellStyle name="Percent 5 65 4" xfId="57508"/>
    <cellStyle name="Percent 5 65 5" xfId="57509"/>
    <cellStyle name="Percent 5 65 6" xfId="57510"/>
    <cellStyle name="Percent 5 65 7" xfId="57511"/>
    <cellStyle name="Percent 5 66" xfId="57512"/>
    <cellStyle name="Percent 5 66 2" xfId="57513"/>
    <cellStyle name="Percent 5 66 2 2" xfId="57514"/>
    <cellStyle name="Percent 5 66 2 2 2" xfId="57515"/>
    <cellStyle name="Percent 5 66 2 3" xfId="57516"/>
    <cellStyle name="Percent 5 66 3" xfId="57517"/>
    <cellStyle name="Percent 5 66 3 2" xfId="57518"/>
    <cellStyle name="Percent 5 66 4" xfId="57519"/>
    <cellStyle name="Percent 5 66 5" xfId="57520"/>
    <cellStyle name="Percent 5 66 6" xfId="57521"/>
    <cellStyle name="Percent 5 66 7" xfId="57522"/>
    <cellStyle name="Percent 5 67" xfId="57523"/>
    <cellStyle name="Percent 5 67 2" xfId="57524"/>
    <cellStyle name="Percent 5 67 2 2" xfId="57525"/>
    <cellStyle name="Percent 5 67 2 2 2" xfId="57526"/>
    <cellStyle name="Percent 5 67 2 3" xfId="57527"/>
    <cellStyle name="Percent 5 67 3" xfId="57528"/>
    <cellStyle name="Percent 5 67 3 2" xfId="57529"/>
    <cellStyle name="Percent 5 67 4" xfId="57530"/>
    <cellStyle name="Percent 5 67 5" xfId="57531"/>
    <cellStyle name="Percent 5 67 6" xfId="57532"/>
    <cellStyle name="Percent 5 67 7" xfId="57533"/>
    <cellStyle name="Percent 5 68" xfId="57534"/>
    <cellStyle name="Percent 5 68 2" xfId="57535"/>
    <cellStyle name="Percent 5 68 2 2" xfId="57536"/>
    <cellStyle name="Percent 5 68 2 2 2" xfId="57537"/>
    <cellStyle name="Percent 5 68 2 3" xfId="57538"/>
    <cellStyle name="Percent 5 68 3" xfId="57539"/>
    <cellStyle name="Percent 5 68 3 2" xfId="57540"/>
    <cellStyle name="Percent 5 68 4" xfId="57541"/>
    <cellStyle name="Percent 5 68 5" xfId="57542"/>
    <cellStyle name="Percent 5 68 6" xfId="57543"/>
    <cellStyle name="Percent 5 68 7" xfId="57544"/>
    <cellStyle name="Percent 5 69" xfId="57545"/>
    <cellStyle name="Percent 5 69 2" xfId="57546"/>
    <cellStyle name="Percent 5 69 2 2" xfId="57547"/>
    <cellStyle name="Percent 5 69 2 2 2" xfId="57548"/>
    <cellStyle name="Percent 5 69 2 3" xfId="57549"/>
    <cellStyle name="Percent 5 69 3" xfId="57550"/>
    <cellStyle name="Percent 5 69 3 2" xfId="57551"/>
    <cellStyle name="Percent 5 69 4" xfId="57552"/>
    <cellStyle name="Percent 5 69 5" xfId="57553"/>
    <cellStyle name="Percent 5 69 6" xfId="57554"/>
    <cellStyle name="Percent 5 69 7" xfId="57555"/>
    <cellStyle name="Percent 5 7" xfId="57556"/>
    <cellStyle name="Percent 5 7 10" xfId="57557"/>
    <cellStyle name="Percent 5 7 10 2" xfId="57558"/>
    <cellStyle name="Percent 5 7 10 2 2" xfId="57559"/>
    <cellStyle name="Percent 5 7 10 2 2 2" xfId="57560"/>
    <cellStyle name="Percent 5 7 10 2 3" xfId="57561"/>
    <cellStyle name="Percent 5 7 10 3" xfId="57562"/>
    <cellStyle name="Percent 5 7 10 3 2" xfId="57563"/>
    <cellStyle name="Percent 5 7 10 4" xfId="57564"/>
    <cellStyle name="Percent 5 7 10 5" xfId="57565"/>
    <cellStyle name="Percent 5 7 10 6" xfId="57566"/>
    <cellStyle name="Percent 5 7 10 7" xfId="57567"/>
    <cellStyle name="Percent 5 7 11" xfId="57568"/>
    <cellStyle name="Percent 5 7 11 2" xfId="57569"/>
    <cellStyle name="Percent 5 7 11 2 2" xfId="57570"/>
    <cellStyle name="Percent 5 7 11 2 2 2" xfId="57571"/>
    <cellStyle name="Percent 5 7 11 2 3" xfId="57572"/>
    <cellStyle name="Percent 5 7 11 3" xfId="57573"/>
    <cellStyle name="Percent 5 7 11 3 2" xfId="57574"/>
    <cellStyle name="Percent 5 7 11 4" xfId="57575"/>
    <cellStyle name="Percent 5 7 11 5" xfId="57576"/>
    <cellStyle name="Percent 5 7 11 6" xfId="57577"/>
    <cellStyle name="Percent 5 7 11 7" xfId="57578"/>
    <cellStyle name="Percent 5 7 12" xfId="57579"/>
    <cellStyle name="Percent 5 7 12 2" xfId="57580"/>
    <cellStyle name="Percent 5 7 12 2 2" xfId="57581"/>
    <cellStyle name="Percent 5 7 12 2 2 2" xfId="57582"/>
    <cellStyle name="Percent 5 7 12 2 3" xfId="57583"/>
    <cellStyle name="Percent 5 7 12 3" xfId="57584"/>
    <cellStyle name="Percent 5 7 12 3 2" xfId="57585"/>
    <cellStyle name="Percent 5 7 12 4" xfId="57586"/>
    <cellStyle name="Percent 5 7 12 5" xfId="57587"/>
    <cellStyle name="Percent 5 7 12 6" xfId="57588"/>
    <cellStyle name="Percent 5 7 12 7" xfId="57589"/>
    <cellStyle name="Percent 5 7 13" xfId="57590"/>
    <cellStyle name="Percent 5 7 13 2" xfId="57591"/>
    <cellStyle name="Percent 5 7 13 2 2" xfId="57592"/>
    <cellStyle name="Percent 5 7 13 3" xfId="57593"/>
    <cellStyle name="Percent 5 7 14" xfId="57594"/>
    <cellStyle name="Percent 5 7 14 2" xfId="57595"/>
    <cellStyle name="Percent 5 7 15" xfId="57596"/>
    <cellStyle name="Percent 5 7 16" xfId="57597"/>
    <cellStyle name="Percent 5 7 17" xfId="57598"/>
    <cellStyle name="Percent 5 7 18" xfId="57599"/>
    <cellStyle name="Percent 5 7 2" xfId="57600"/>
    <cellStyle name="Percent 5 7 2 2" xfId="57601"/>
    <cellStyle name="Percent 5 7 2 2 2" xfId="57602"/>
    <cellStyle name="Percent 5 7 2 2 2 2" xfId="57603"/>
    <cellStyle name="Percent 5 7 2 2 3" xfId="57604"/>
    <cellStyle name="Percent 5 7 2 3" xfId="57605"/>
    <cellStyle name="Percent 5 7 2 3 2" xfId="57606"/>
    <cellStyle name="Percent 5 7 2 4" xfId="57607"/>
    <cellStyle name="Percent 5 7 2 5" xfId="57608"/>
    <cellStyle name="Percent 5 7 2 6" xfId="57609"/>
    <cellStyle name="Percent 5 7 2 7" xfId="57610"/>
    <cellStyle name="Percent 5 7 3" xfId="57611"/>
    <cellStyle name="Percent 5 7 3 2" xfId="57612"/>
    <cellStyle name="Percent 5 7 3 2 2" xfId="57613"/>
    <cellStyle name="Percent 5 7 3 2 2 2" xfId="57614"/>
    <cellStyle name="Percent 5 7 3 2 3" xfId="57615"/>
    <cellStyle name="Percent 5 7 3 3" xfId="57616"/>
    <cellStyle name="Percent 5 7 3 3 2" xfId="57617"/>
    <cellStyle name="Percent 5 7 3 4" xfId="57618"/>
    <cellStyle name="Percent 5 7 3 5" xfId="57619"/>
    <cellStyle name="Percent 5 7 3 6" xfId="57620"/>
    <cellStyle name="Percent 5 7 3 7" xfId="57621"/>
    <cellStyle name="Percent 5 7 4" xfId="57622"/>
    <cellStyle name="Percent 5 7 4 2" xfId="57623"/>
    <cellStyle name="Percent 5 7 4 2 2" xfId="57624"/>
    <cellStyle name="Percent 5 7 4 2 2 2" xfId="57625"/>
    <cellStyle name="Percent 5 7 4 2 3" xfId="57626"/>
    <cellStyle name="Percent 5 7 4 3" xfId="57627"/>
    <cellStyle name="Percent 5 7 4 3 2" xfId="57628"/>
    <cellStyle name="Percent 5 7 4 4" xfId="57629"/>
    <cellStyle name="Percent 5 7 4 5" xfId="57630"/>
    <cellStyle name="Percent 5 7 4 6" xfId="57631"/>
    <cellStyle name="Percent 5 7 4 7" xfId="57632"/>
    <cellStyle name="Percent 5 7 5" xfId="57633"/>
    <cellStyle name="Percent 5 7 5 2" xfId="57634"/>
    <cellStyle name="Percent 5 7 5 2 2" xfId="57635"/>
    <cellStyle name="Percent 5 7 5 2 2 2" xfId="57636"/>
    <cellStyle name="Percent 5 7 5 2 3" xfId="57637"/>
    <cellStyle name="Percent 5 7 5 3" xfId="57638"/>
    <cellStyle name="Percent 5 7 5 3 2" xfId="57639"/>
    <cellStyle name="Percent 5 7 5 4" xfId="57640"/>
    <cellStyle name="Percent 5 7 5 5" xfId="57641"/>
    <cellStyle name="Percent 5 7 5 6" xfId="57642"/>
    <cellStyle name="Percent 5 7 5 7" xfId="57643"/>
    <cellStyle name="Percent 5 7 6" xfId="57644"/>
    <cellStyle name="Percent 5 7 6 2" xfId="57645"/>
    <cellStyle name="Percent 5 7 6 2 2" xfId="57646"/>
    <cellStyle name="Percent 5 7 6 2 2 2" xfId="57647"/>
    <cellStyle name="Percent 5 7 6 2 3" xfId="57648"/>
    <cellStyle name="Percent 5 7 6 3" xfId="57649"/>
    <cellStyle name="Percent 5 7 6 3 2" xfId="57650"/>
    <cellStyle name="Percent 5 7 6 4" xfId="57651"/>
    <cellStyle name="Percent 5 7 6 5" xfId="57652"/>
    <cellStyle name="Percent 5 7 6 6" xfId="57653"/>
    <cellStyle name="Percent 5 7 6 7" xfId="57654"/>
    <cellStyle name="Percent 5 7 7" xfId="57655"/>
    <cellStyle name="Percent 5 7 7 2" xfId="57656"/>
    <cellStyle name="Percent 5 7 7 2 2" xfId="57657"/>
    <cellStyle name="Percent 5 7 7 2 2 2" xfId="57658"/>
    <cellStyle name="Percent 5 7 7 2 3" xfId="57659"/>
    <cellStyle name="Percent 5 7 7 3" xfId="57660"/>
    <cellStyle name="Percent 5 7 7 3 2" xfId="57661"/>
    <cellStyle name="Percent 5 7 7 4" xfId="57662"/>
    <cellStyle name="Percent 5 7 7 5" xfId="57663"/>
    <cellStyle name="Percent 5 7 7 6" xfId="57664"/>
    <cellStyle name="Percent 5 7 7 7" xfId="57665"/>
    <cellStyle name="Percent 5 7 8" xfId="57666"/>
    <cellStyle name="Percent 5 7 8 2" xfId="57667"/>
    <cellStyle name="Percent 5 7 8 2 2" xfId="57668"/>
    <cellStyle name="Percent 5 7 8 2 2 2" xfId="57669"/>
    <cellStyle name="Percent 5 7 8 2 3" xfId="57670"/>
    <cellStyle name="Percent 5 7 8 3" xfId="57671"/>
    <cellStyle name="Percent 5 7 8 3 2" xfId="57672"/>
    <cellStyle name="Percent 5 7 8 4" xfId="57673"/>
    <cellStyle name="Percent 5 7 8 5" xfId="57674"/>
    <cellStyle name="Percent 5 7 8 6" xfId="57675"/>
    <cellStyle name="Percent 5 7 8 7" xfId="57676"/>
    <cellStyle name="Percent 5 7 9" xfId="57677"/>
    <cellStyle name="Percent 5 7 9 2" xfId="57678"/>
    <cellStyle name="Percent 5 7 9 2 2" xfId="57679"/>
    <cellStyle name="Percent 5 7 9 2 2 2" xfId="57680"/>
    <cellStyle name="Percent 5 7 9 2 3" xfId="57681"/>
    <cellStyle name="Percent 5 7 9 3" xfId="57682"/>
    <cellStyle name="Percent 5 7 9 3 2" xfId="57683"/>
    <cellStyle name="Percent 5 7 9 4" xfId="57684"/>
    <cellStyle name="Percent 5 7 9 5" xfId="57685"/>
    <cellStyle name="Percent 5 7 9 6" xfId="57686"/>
    <cellStyle name="Percent 5 7 9 7" xfId="57687"/>
    <cellStyle name="Percent 5 70" xfId="57688"/>
    <cellStyle name="Percent 5 70 2" xfId="57689"/>
    <cellStyle name="Percent 5 70 2 2" xfId="57690"/>
    <cellStyle name="Percent 5 70 2 2 2" xfId="57691"/>
    <cellStyle name="Percent 5 70 2 3" xfId="57692"/>
    <cellStyle name="Percent 5 70 3" xfId="57693"/>
    <cellStyle name="Percent 5 70 3 2" xfId="57694"/>
    <cellStyle name="Percent 5 70 4" xfId="57695"/>
    <cellStyle name="Percent 5 70 5" xfId="57696"/>
    <cellStyle name="Percent 5 70 6" xfId="57697"/>
    <cellStyle name="Percent 5 70 7" xfId="57698"/>
    <cellStyle name="Percent 5 71" xfId="57699"/>
    <cellStyle name="Percent 5 71 2" xfId="57700"/>
    <cellStyle name="Percent 5 71 2 2" xfId="57701"/>
    <cellStyle name="Percent 5 71 2 2 2" xfId="57702"/>
    <cellStyle name="Percent 5 71 2 3" xfId="57703"/>
    <cellStyle name="Percent 5 71 3" xfId="57704"/>
    <cellStyle name="Percent 5 71 3 2" xfId="57705"/>
    <cellStyle name="Percent 5 71 4" xfId="57706"/>
    <cellStyle name="Percent 5 71 5" xfId="57707"/>
    <cellStyle name="Percent 5 71 6" xfId="57708"/>
    <cellStyle name="Percent 5 71 7" xfId="57709"/>
    <cellStyle name="Percent 5 72" xfId="57710"/>
    <cellStyle name="Percent 5 72 2" xfId="57711"/>
    <cellStyle name="Percent 5 72 2 2" xfId="57712"/>
    <cellStyle name="Percent 5 72 2 2 2" xfId="57713"/>
    <cellStyle name="Percent 5 72 2 3" xfId="57714"/>
    <cellStyle name="Percent 5 72 3" xfId="57715"/>
    <cellStyle name="Percent 5 72 3 2" xfId="57716"/>
    <cellStyle name="Percent 5 72 4" xfId="57717"/>
    <cellStyle name="Percent 5 72 5" xfId="57718"/>
    <cellStyle name="Percent 5 72 6" xfId="57719"/>
    <cellStyle name="Percent 5 72 7" xfId="57720"/>
    <cellStyle name="Percent 5 73" xfId="57721"/>
    <cellStyle name="Percent 5 73 2" xfId="57722"/>
    <cellStyle name="Percent 5 73 2 2" xfId="57723"/>
    <cellStyle name="Percent 5 73 2 2 2" xfId="57724"/>
    <cellStyle name="Percent 5 73 2 3" xfId="57725"/>
    <cellStyle name="Percent 5 73 3" xfId="57726"/>
    <cellStyle name="Percent 5 73 3 2" xfId="57727"/>
    <cellStyle name="Percent 5 73 4" xfId="57728"/>
    <cellStyle name="Percent 5 73 5" xfId="57729"/>
    <cellStyle name="Percent 5 73 6" xfId="57730"/>
    <cellStyle name="Percent 5 73 7" xfId="57731"/>
    <cellStyle name="Percent 5 74" xfId="57732"/>
    <cellStyle name="Percent 5 74 2" xfId="57733"/>
    <cellStyle name="Percent 5 74 2 2" xfId="57734"/>
    <cellStyle name="Percent 5 74 2 2 2" xfId="57735"/>
    <cellStyle name="Percent 5 74 2 3" xfId="57736"/>
    <cellStyle name="Percent 5 74 3" xfId="57737"/>
    <cellStyle name="Percent 5 74 3 2" xfId="57738"/>
    <cellStyle name="Percent 5 74 4" xfId="57739"/>
    <cellStyle name="Percent 5 74 5" xfId="57740"/>
    <cellStyle name="Percent 5 74 6" xfId="57741"/>
    <cellStyle name="Percent 5 74 7" xfId="57742"/>
    <cellStyle name="Percent 5 75" xfId="57743"/>
    <cellStyle name="Percent 5 75 2" xfId="57744"/>
    <cellStyle name="Percent 5 75 2 2" xfId="57745"/>
    <cellStyle name="Percent 5 75 2 2 2" xfId="57746"/>
    <cellStyle name="Percent 5 75 2 3" xfId="57747"/>
    <cellStyle name="Percent 5 75 3" xfId="57748"/>
    <cellStyle name="Percent 5 75 3 2" xfId="57749"/>
    <cellStyle name="Percent 5 75 4" xfId="57750"/>
    <cellStyle name="Percent 5 75 5" xfId="57751"/>
    <cellStyle name="Percent 5 75 6" xfId="57752"/>
    <cellStyle name="Percent 5 75 7" xfId="57753"/>
    <cellStyle name="Percent 5 76" xfId="57754"/>
    <cellStyle name="Percent 5 76 2" xfId="57755"/>
    <cellStyle name="Percent 5 76 2 2" xfId="57756"/>
    <cellStyle name="Percent 5 76 2 2 2" xfId="57757"/>
    <cellStyle name="Percent 5 76 2 3" xfId="57758"/>
    <cellStyle name="Percent 5 76 3" xfId="57759"/>
    <cellStyle name="Percent 5 76 3 2" xfId="57760"/>
    <cellStyle name="Percent 5 76 4" xfId="57761"/>
    <cellStyle name="Percent 5 76 5" xfId="57762"/>
    <cellStyle name="Percent 5 76 6" xfId="57763"/>
    <cellStyle name="Percent 5 76 7" xfId="57764"/>
    <cellStyle name="Percent 5 77" xfId="57765"/>
    <cellStyle name="Percent 5 77 2" xfId="57766"/>
    <cellStyle name="Percent 5 77 2 2" xfId="57767"/>
    <cellStyle name="Percent 5 77 2 2 2" xfId="57768"/>
    <cellStyle name="Percent 5 77 2 3" xfId="57769"/>
    <cellStyle name="Percent 5 77 3" xfId="57770"/>
    <cellStyle name="Percent 5 77 3 2" xfId="57771"/>
    <cellStyle name="Percent 5 77 4" xfId="57772"/>
    <cellStyle name="Percent 5 77 5" xfId="57773"/>
    <cellStyle name="Percent 5 77 6" xfId="57774"/>
    <cellStyle name="Percent 5 77 7" xfId="57775"/>
    <cellStyle name="Percent 5 78" xfId="57776"/>
    <cellStyle name="Percent 5 78 2" xfId="57777"/>
    <cellStyle name="Percent 5 78 2 2" xfId="57778"/>
    <cellStyle name="Percent 5 78 2 2 2" xfId="57779"/>
    <cellStyle name="Percent 5 78 2 3" xfId="57780"/>
    <cellStyle name="Percent 5 78 3" xfId="57781"/>
    <cellStyle name="Percent 5 78 3 2" xfId="57782"/>
    <cellStyle name="Percent 5 78 4" xfId="57783"/>
    <cellStyle name="Percent 5 78 5" xfId="57784"/>
    <cellStyle name="Percent 5 78 6" xfId="57785"/>
    <cellStyle name="Percent 5 78 7" xfId="57786"/>
    <cellStyle name="Percent 5 79" xfId="57787"/>
    <cellStyle name="Percent 5 79 2" xfId="57788"/>
    <cellStyle name="Percent 5 79 2 2" xfId="57789"/>
    <cellStyle name="Percent 5 79 2 2 2" xfId="57790"/>
    <cellStyle name="Percent 5 79 2 3" xfId="57791"/>
    <cellStyle name="Percent 5 79 3" xfId="57792"/>
    <cellStyle name="Percent 5 79 3 2" xfId="57793"/>
    <cellStyle name="Percent 5 79 4" xfId="57794"/>
    <cellStyle name="Percent 5 79 5" xfId="57795"/>
    <cellStyle name="Percent 5 79 6" xfId="57796"/>
    <cellStyle name="Percent 5 79 7" xfId="57797"/>
    <cellStyle name="Percent 5 8" xfId="57798"/>
    <cellStyle name="Percent 5 8 10" xfId="57799"/>
    <cellStyle name="Percent 5 8 11" xfId="57800"/>
    <cellStyle name="Percent 5 8 12" xfId="57801"/>
    <cellStyle name="Percent 5 8 13" xfId="57802"/>
    <cellStyle name="Percent 5 8 2" xfId="57803"/>
    <cellStyle name="Percent 5 8 2 2" xfId="57804"/>
    <cellStyle name="Percent 5 8 2 2 2" xfId="57805"/>
    <cellStyle name="Percent 5 8 2 2 3" xfId="57806"/>
    <cellStyle name="Percent 5 8 2 3" xfId="57807"/>
    <cellStyle name="Percent 5 8 2 3 2" xfId="57808"/>
    <cellStyle name="Percent 5 8 2 3 2 2" xfId="57809"/>
    <cellStyle name="Percent 5 8 2 3 3" xfId="57810"/>
    <cellStyle name="Percent 5 8 2 4" xfId="57811"/>
    <cellStyle name="Percent 5 8 2 4 2" xfId="57812"/>
    <cellStyle name="Percent 5 8 2 5" xfId="57813"/>
    <cellStyle name="Percent 5 8 2 6" xfId="57814"/>
    <cellStyle name="Percent 5 8 2 7" xfId="57815"/>
    <cellStyle name="Percent 5 8 2 8" xfId="57816"/>
    <cellStyle name="Percent 5 8 3" xfId="57817"/>
    <cellStyle name="Percent 5 8 4" xfId="57818"/>
    <cellStyle name="Percent 5 8 5" xfId="57819"/>
    <cellStyle name="Percent 5 8 6" xfId="57820"/>
    <cellStyle name="Percent 5 8 7" xfId="57821"/>
    <cellStyle name="Percent 5 8 8" xfId="57822"/>
    <cellStyle name="Percent 5 8 9" xfId="57823"/>
    <cellStyle name="Percent 5 80" xfId="57824"/>
    <cellStyle name="Percent 5 80 2" xfId="57825"/>
    <cellStyle name="Percent 5 80 2 2" xfId="57826"/>
    <cellStyle name="Percent 5 80 2 2 2" xfId="57827"/>
    <cellStyle name="Percent 5 80 2 3" xfId="57828"/>
    <cellStyle name="Percent 5 80 3" xfId="57829"/>
    <cellStyle name="Percent 5 80 3 2" xfId="57830"/>
    <cellStyle name="Percent 5 80 4" xfId="57831"/>
    <cellStyle name="Percent 5 80 5" xfId="57832"/>
    <cellStyle name="Percent 5 80 6" xfId="57833"/>
    <cellStyle name="Percent 5 80 7" xfId="57834"/>
    <cellStyle name="Percent 5 81" xfId="57835"/>
    <cellStyle name="Percent 5 81 2" xfId="57836"/>
    <cellStyle name="Percent 5 81 2 2" xfId="57837"/>
    <cellStyle name="Percent 5 81 2 2 2" xfId="57838"/>
    <cellStyle name="Percent 5 81 2 3" xfId="57839"/>
    <cellStyle name="Percent 5 81 3" xfId="57840"/>
    <cellStyle name="Percent 5 81 3 2" xfId="57841"/>
    <cellStyle name="Percent 5 81 4" xfId="57842"/>
    <cellStyle name="Percent 5 81 5" xfId="57843"/>
    <cellStyle name="Percent 5 81 6" xfId="57844"/>
    <cellStyle name="Percent 5 81 7" xfId="57845"/>
    <cellStyle name="Percent 5 82" xfId="57846"/>
    <cellStyle name="Percent 5 82 2" xfId="57847"/>
    <cellStyle name="Percent 5 82 2 2" xfId="57848"/>
    <cellStyle name="Percent 5 82 2 2 2" xfId="57849"/>
    <cellStyle name="Percent 5 82 2 3" xfId="57850"/>
    <cellStyle name="Percent 5 82 3" xfId="57851"/>
    <cellStyle name="Percent 5 82 3 2" xfId="57852"/>
    <cellStyle name="Percent 5 82 4" xfId="57853"/>
    <cellStyle name="Percent 5 82 5" xfId="57854"/>
    <cellStyle name="Percent 5 82 6" xfId="57855"/>
    <cellStyle name="Percent 5 82 7" xfId="57856"/>
    <cellStyle name="Percent 5 83" xfId="57857"/>
    <cellStyle name="Percent 5 83 2" xfId="57858"/>
    <cellStyle name="Percent 5 83 2 2" xfId="57859"/>
    <cellStyle name="Percent 5 83 2 2 2" xfId="57860"/>
    <cellStyle name="Percent 5 83 2 3" xfId="57861"/>
    <cellStyle name="Percent 5 83 3" xfId="57862"/>
    <cellStyle name="Percent 5 83 3 2" xfId="57863"/>
    <cellStyle name="Percent 5 83 4" xfId="57864"/>
    <cellStyle name="Percent 5 83 5" xfId="57865"/>
    <cellStyle name="Percent 5 83 6" xfId="57866"/>
    <cellStyle name="Percent 5 83 7" xfId="57867"/>
    <cellStyle name="Percent 5 84" xfId="57868"/>
    <cellStyle name="Percent 5 84 2" xfId="57869"/>
    <cellStyle name="Percent 5 84 2 2" xfId="57870"/>
    <cellStyle name="Percent 5 84 2 2 2" xfId="57871"/>
    <cellStyle name="Percent 5 84 2 3" xfId="57872"/>
    <cellStyle name="Percent 5 84 3" xfId="57873"/>
    <cellStyle name="Percent 5 84 3 2" xfId="57874"/>
    <cellStyle name="Percent 5 84 4" xfId="57875"/>
    <cellStyle name="Percent 5 84 5" xfId="57876"/>
    <cellStyle name="Percent 5 84 6" xfId="57877"/>
    <cellStyle name="Percent 5 84 7" xfId="57878"/>
    <cellStyle name="Percent 5 85" xfId="57879"/>
    <cellStyle name="Percent 5 85 2" xfId="57880"/>
    <cellStyle name="Percent 5 85 2 2" xfId="57881"/>
    <cellStyle name="Percent 5 85 2 2 2" xfId="57882"/>
    <cellStyle name="Percent 5 85 2 3" xfId="57883"/>
    <cellStyle name="Percent 5 85 3" xfId="57884"/>
    <cellStyle name="Percent 5 85 3 2" xfId="57885"/>
    <cellStyle name="Percent 5 85 4" xfId="57886"/>
    <cellStyle name="Percent 5 85 5" xfId="57887"/>
    <cellStyle name="Percent 5 85 6" xfId="57888"/>
    <cellStyle name="Percent 5 85 7" xfId="57889"/>
    <cellStyle name="Percent 5 86" xfId="57890"/>
    <cellStyle name="Percent 5 86 2" xfId="57891"/>
    <cellStyle name="Percent 5 86 2 2" xfId="57892"/>
    <cellStyle name="Percent 5 86 2 2 2" xfId="57893"/>
    <cellStyle name="Percent 5 86 2 3" xfId="57894"/>
    <cellStyle name="Percent 5 86 3" xfId="57895"/>
    <cellStyle name="Percent 5 86 3 2" xfId="57896"/>
    <cellStyle name="Percent 5 86 4" xfId="57897"/>
    <cellStyle name="Percent 5 86 5" xfId="57898"/>
    <cellStyle name="Percent 5 86 6" xfId="57899"/>
    <cellStyle name="Percent 5 86 7" xfId="57900"/>
    <cellStyle name="Percent 5 87" xfId="57901"/>
    <cellStyle name="Percent 5 87 2" xfId="57902"/>
    <cellStyle name="Percent 5 88" xfId="57903"/>
    <cellStyle name="Percent 5 88 2" xfId="57904"/>
    <cellStyle name="Percent 5 89" xfId="57905"/>
    <cellStyle name="Percent 5 89 2" xfId="57906"/>
    <cellStyle name="Percent 5 9" xfId="57907"/>
    <cellStyle name="Percent 5 9 10" xfId="57908"/>
    <cellStyle name="Percent 5 9 10 2" xfId="57909"/>
    <cellStyle name="Percent 5 9 10 2 2" xfId="57910"/>
    <cellStyle name="Percent 5 9 10 2 2 2" xfId="57911"/>
    <cellStyle name="Percent 5 9 10 2 3" xfId="57912"/>
    <cellStyle name="Percent 5 9 10 3" xfId="57913"/>
    <cellStyle name="Percent 5 9 10 3 2" xfId="57914"/>
    <cellStyle name="Percent 5 9 10 4" xfId="57915"/>
    <cellStyle name="Percent 5 9 10 5" xfId="57916"/>
    <cellStyle name="Percent 5 9 10 6" xfId="57917"/>
    <cellStyle name="Percent 5 9 10 7" xfId="57918"/>
    <cellStyle name="Percent 5 9 11" xfId="57919"/>
    <cellStyle name="Percent 5 9 11 2" xfId="57920"/>
    <cellStyle name="Percent 5 9 11 2 2" xfId="57921"/>
    <cellStyle name="Percent 5 9 11 2 2 2" xfId="57922"/>
    <cellStyle name="Percent 5 9 11 2 3" xfId="57923"/>
    <cellStyle name="Percent 5 9 11 3" xfId="57924"/>
    <cellStyle name="Percent 5 9 11 3 2" xfId="57925"/>
    <cellStyle name="Percent 5 9 11 4" xfId="57926"/>
    <cellStyle name="Percent 5 9 11 5" xfId="57927"/>
    <cellStyle name="Percent 5 9 11 6" xfId="57928"/>
    <cellStyle name="Percent 5 9 11 7" xfId="57929"/>
    <cellStyle name="Percent 5 9 12" xfId="57930"/>
    <cellStyle name="Percent 5 9 12 2" xfId="57931"/>
    <cellStyle name="Percent 5 9 12 2 2" xfId="57932"/>
    <cellStyle name="Percent 5 9 12 2 2 2" xfId="57933"/>
    <cellStyle name="Percent 5 9 12 2 3" xfId="57934"/>
    <cellStyle name="Percent 5 9 12 3" xfId="57935"/>
    <cellStyle name="Percent 5 9 12 3 2" xfId="57936"/>
    <cellStyle name="Percent 5 9 12 4" xfId="57937"/>
    <cellStyle name="Percent 5 9 12 5" xfId="57938"/>
    <cellStyle name="Percent 5 9 12 6" xfId="57939"/>
    <cellStyle name="Percent 5 9 12 7" xfId="57940"/>
    <cellStyle name="Percent 5 9 13" xfId="57941"/>
    <cellStyle name="Percent 5 9 13 2" xfId="57942"/>
    <cellStyle name="Percent 5 9 13 2 2" xfId="57943"/>
    <cellStyle name="Percent 5 9 13 3" xfId="57944"/>
    <cellStyle name="Percent 5 9 14" xfId="57945"/>
    <cellStyle name="Percent 5 9 14 2" xfId="57946"/>
    <cellStyle name="Percent 5 9 15" xfId="57947"/>
    <cellStyle name="Percent 5 9 16" xfId="57948"/>
    <cellStyle name="Percent 5 9 17" xfId="57949"/>
    <cellStyle name="Percent 5 9 18" xfId="57950"/>
    <cellStyle name="Percent 5 9 2" xfId="57951"/>
    <cellStyle name="Percent 5 9 2 2" xfId="57952"/>
    <cellStyle name="Percent 5 9 2 2 2" xfId="57953"/>
    <cellStyle name="Percent 5 9 2 2 2 2" xfId="57954"/>
    <cellStyle name="Percent 5 9 2 2 3" xfId="57955"/>
    <cellStyle name="Percent 5 9 2 3" xfId="57956"/>
    <cellStyle name="Percent 5 9 2 3 2" xfId="57957"/>
    <cellStyle name="Percent 5 9 2 4" xfId="57958"/>
    <cellStyle name="Percent 5 9 2 5" xfId="57959"/>
    <cellStyle name="Percent 5 9 2 6" xfId="57960"/>
    <cellStyle name="Percent 5 9 2 7" xfId="57961"/>
    <cellStyle name="Percent 5 9 3" xfId="57962"/>
    <cellStyle name="Percent 5 9 3 2" xfId="57963"/>
    <cellStyle name="Percent 5 9 3 2 2" xfId="57964"/>
    <cellStyle name="Percent 5 9 3 2 2 2" xfId="57965"/>
    <cellStyle name="Percent 5 9 3 2 3" xfId="57966"/>
    <cellStyle name="Percent 5 9 3 3" xfId="57967"/>
    <cellStyle name="Percent 5 9 3 3 2" xfId="57968"/>
    <cellStyle name="Percent 5 9 3 4" xfId="57969"/>
    <cellStyle name="Percent 5 9 3 5" xfId="57970"/>
    <cellStyle name="Percent 5 9 3 6" xfId="57971"/>
    <cellStyle name="Percent 5 9 3 7" xfId="57972"/>
    <cellStyle name="Percent 5 9 4" xfId="57973"/>
    <cellStyle name="Percent 5 9 4 2" xfId="57974"/>
    <cellStyle name="Percent 5 9 4 2 2" xfId="57975"/>
    <cellStyle name="Percent 5 9 4 2 2 2" xfId="57976"/>
    <cellStyle name="Percent 5 9 4 2 3" xfId="57977"/>
    <cellStyle name="Percent 5 9 4 3" xfId="57978"/>
    <cellStyle name="Percent 5 9 4 3 2" xfId="57979"/>
    <cellStyle name="Percent 5 9 4 4" xfId="57980"/>
    <cellStyle name="Percent 5 9 4 5" xfId="57981"/>
    <cellStyle name="Percent 5 9 4 6" xfId="57982"/>
    <cellStyle name="Percent 5 9 4 7" xfId="57983"/>
    <cellStyle name="Percent 5 9 5" xfId="57984"/>
    <cellStyle name="Percent 5 9 5 2" xfId="57985"/>
    <cellStyle name="Percent 5 9 5 2 2" xfId="57986"/>
    <cellStyle name="Percent 5 9 5 2 2 2" xfId="57987"/>
    <cellStyle name="Percent 5 9 5 2 3" xfId="57988"/>
    <cellStyle name="Percent 5 9 5 3" xfId="57989"/>
    <cellStyle name="Percent 5 9 5 3 2" xfId="57990"/>
    <cellStyle name="Percent 5 9 5 4" xfId="57991"/>
    <cellStyle name="Percent 5 9 5 5" xfId="57992"/>
    <cellStyle name="Percent 5 9 5 6" xfId="57993"/>
    <cellStyle name="Percent 5 9 5 7" xfId="57994"/>
    <cellStyle name="Percent 5 9 6" xfId="57995"/>
    <cellStyle name="Percent 5 9 6 2" xfId="57996"/>
    <cellStyle name="Percent 5 9 6 2 2" xfId="57997"/>
    <cellStyle name="Percent 5 9 6 2 2 2" xfId="57998"/>
    <cellStyle name="Percent 5 9 6 2 3" xfId="57999"/>
    <cellStyle name="Percent 5 9 6 3" xfId="58000"/>
    <cellStyle name="Percent 5 9 6 3 2" xfId="58001"/>
    <cellStyle name="Percent 5 9 6 4" xfId="58002"/>
    <cellStyle name="Percent 5 9 6 5" xfId="58003"/>
    <cellStyle name="Percent 5 9 6 6" xfId="58004"/>
    <cellStyle name="Percent 5 9 6 7" xfId="58005"/>
    <cellStyle name="Percent 5 9 7" xfId="58006"/>
    <cellStyle name="Percent 5 9 7 2" xfId="58007"/>
    <cellStyle name="Percent 5 9 7 2 2" xfId="58008"/>
    <cellStyle name="Percent 5 9 7 2 2 2" xfId="58009"/>
    <cellStyle name="Percent 5 9 7 2 3" xfId="58010"/>
    <cellStyle name="Percent 5 9 7 3" xfId="58011"/>
    <cellStyle name="Percent 5 9 7 3 2" xfId="58012"/>
    <cellStyle name="Percent 5 9 7 4" xfId="58013"/>
    <cellStyle name="Percent 5 9 7 5" xfId="58014"/>
    <cellStyle name="Percent 5 9 7 6" xfId="58015"/>
    <cellStyle name="Percent 5 9 7 7" xfId="58016"/>
    <cellStyle name="Percent 5 9 8" xfId="58017"/>
    <cellStyle name="Percent 5 9 8 2" xfId="58018"/>
    <cellStyle name="Percent 5 9 8 2 2" xfId="58019"/>
    <cellStyle name="Percent 5 9 8 2 2 2" xfId="58020"/>
    <cellStyle name="Percent 5 9 8 2 3" xfId="58021"/>
    <cellStyle name="Percent 5 9 8 3" xfId="58022"/>
    <cellStyle name="Percent 5 9 8 3 2" xfId="58023"/>
    <cellStyle name="Percent 5 9 8 4" xfId="58024"/>
    <cellStyle name="Percent 5 9 8 5" xfId="58025"/>
    <cellStyle name="Percent 5 9 8 6" xfId="58026"/>
    <cellStyle name="Percent 5 9 8 7" xfId="58027"/>
    <cellStyle name="Percent 5 9 9" xfId="58028"/>
    <cellStyle name="Percent 5 9 9 2" xfId="58029"/>
    <cellStyle name="Percent 5 9 9 2 2" xfId="58030"/>
    <cellStyle name="Percent 5 9 9 2 2 2" xfId="58031"/>
    <cellStyle name="Percent 5 9 9 2 3" xfId="58032"/>
    <cellStyle name="Percent 5 9 9 3" xfId="58033"/>
    <cellStyle name="Percent 5 9 9 3 2" xfId="58034"/>
    <cellStyle name="Percent 5 9 9 4" xfId="58035"/>
    <cellStyle name="Percent 5 9 9 5" xfId="58036"/>
    <cellStyle name="Percent 5 9 9 6" xfId="58037"/>
    <cellStyle name="Percent 5 9 9 7" xfId="58038"/>
    <cellStyle name="Percent 5 90" xfId="58039"/>
    <cellStyle name="Percent 5 90 2" xfId="58040"/>
    <cellStyle name="Percent 5 91" xfId="58041"/>
    <cellStyle name="Percent 5 91 2" xfId="58042"/>
    <cellStyle name="Percent 5 92" xfId="58043"/>
    <cellStyle name="Percent 5 92 2" xfId="58044"/>
    <cellStyle name="Percent 5 93" xfId="58045"/>
    <cellStyle name="Percent 5 93 2" xfId="58046"/>
    <cellStyle name="Percent 5 94" xfId="58047"/>
    <cellStyle name="Percent 5 94 2" xfId="58048"/>
    <cellStyle name="Percent 5 95" xfId="58049"/>
    <cellStyle name="Percent 5 95 2" xfId="58050"/>
    <cellStyle name="Percent 5 96" xfId="58051"/>
    <cellStyle name="Percent 5 96 2" xfId="58052"/>
    <cellStyle name="Percent 5 97" xfId="58053"/>
    <cellStyle name="Percent 5 97 2" xfId="58054"/>
    <cellStyle name="Percent 5 98" xfId="58055"/>
    <cellStyle name="Percent 5 98 2" xfId="58056"/>
    <cellStyle name="Percent 5 98 2 2" xfId="58057"/>
    <cellStyle name="Percent 5 98 2 2 2" xfId="58058"/>
    <cellStyle name="Percent 5 98 2 3" xfId="58059"/>
    <cellStyle name="Percent 5 98 3" xfId="58060"/>
    <cellStyle name="Percent 5 98 3 2" xfId="58061"/>
    <cellStyle name="Percent 5 98 4" xfId="58062"/>
    <cellStyle name="Percent 5 98 5" xfId="58063"/>
    <cellStyle name="Percent 5 98 6" xfId="58064"/>
    <cellStyle name="Percent 5 98 7" xfId="58065"/>
    <cellStyle name="Percent 5 99" xfId="58066"/>
    <cellStyle name="Percent 5 99 2" xfId="58067"/>
    <cellStyle name="Percent 5 99 2 2" xfId="58068"/>
    <cellStyle name="Percent 5 99 2 2 2" xfId="58069"/>
    <cellStyle name="Percent 5 99 2 3" xfId="58070"/>
    <cellStyle name="Percent 5 99 3" xfId="58071"/>
    <cellStyle name="Percent 5 99 3 2" xfId="58072"/>
    <cellStyle name="Percent 5 99 4" xfId="58073"/>
    <cellStyle name="Percent 5 99 5" xfId="58074"/>
    <cellStyle name="Percent 5 99 6" xfId="58075"/>
    <cellStyle name="Percent 5 99 7" xfId="58076"/>
    <cellStyle name="Percent 50" xfId="58077"/>
    <cellStyle name="Percent 51" xfId="58078"/>
    <cellStyle name="Percent 52" xfId="58079"/>
    <cellStyle name="Percent 53" xfId="58080"/>
    <cellStyle name="Percent 53 2" xfId="58081"/>
    <cellStyle name="Percent 54" xfId="58082"/>
    <cellStyle name="Percent 55" xfId="58083"/>
    <cellStyle name="Percent 56" xfId="58084"/>
    <cellStyle name="Percent 57" xfId="58085"/>
    <cellStyle name="Percent 58" xfId="58086"/>
    <cellStyle name="Percent 58 2" xfId="58087"/>
    <cellStyle name="Percent 59" xfId="58088"/>
    <cellStyle name="Percent 59 2" xfId="58089"/>
    <cellStyle name="Percent 6" xfId="58090"/>
    <cellStyle name="Percent 6 10" xfId="58091"/>
    <cellStyle name="Percent 6 10 2" xfId="58092"/>
    <cellStyle name="Percent 6 11" xfId="58093"/>
    <cellStyle name="Percent 6 11 2" xfId="58094"/>
    <cellStyle name="Percent 6 12" xfId="58095"/>
    <cellStyle name="Percent 6 12 2" xfId="58096"/>
    <cellStyle name="Percent 6 13" xfId="58097"/>
    <cellStyle name="Percent 6 13 2" xfId="58098"/>
    <cellStyle name="Percent 6 14" xfId="58099"/>
    <cellStyle name="Percent 6 2" xfId="58100"/>
    <cellStyle name="Percent 6 3" xfId="58101"/>
    <cellStyle name="Percent 6 3 2" xfId="58102"/>
    <cellStyle name="Percent 6 3 3" xfId="58103"/>
    <cellStyle name="Percent 6 4" xfId="58104"/>
    <cellStyle name="Percent 6 4 2" xfId="58105"/>
    <cellStyle name="Percent 6 4 3" xfId="58106"/>
    <cellStyle name="Percent 6 5" xfId="58107"/>
    <cellStyle name="Percent 6 5 2" xfId="58108"/>
    <cellStyle name="Percent 6 5 3" xfId="58109"/>
    <cellStyle name="Percent 6 6" xfId="58110"/>
    <cellStyle name="Percent 6 6 2" xfId="58111"/>
    <cellStyle name="Percent 6 6 3" xfId="58112"/>
    <cellStyle name="Percent 6 7" xfId="58113"/>
    <cellStyle name="Percent 6 7 2" xfId="58114"/>
    <cellStyle name="Percent 6 7 3" xfId="58115"/>
    <cellStyle name="Percent 6 8" xfId="58116"/>
    <cellStyle name="Percent 6 8 2" xfId="58117"/>
    <cellStyle name="Percent 6 9" xfId="58118"/>
    <cellStyle name="Percent 6 9 2" xfId="58119"/>
    <cellStyle name="Percent 60" xfId="58120"/>
    <cellStyle name="Percent 60 2" xfId="58121"/>
    <cellStyle name="Percent 61" xfId="58122"/>
    <cellStyle name="Percent 61 2" xfId="58123"/>
    <cellStyle name="Percent 62" xfId="58124"/>
    <cellStyle name="Percent 62 2" xfId="58125"/>
    <cellStyle name="Percent 63" xfId="58126"/>
    <cellStyle name="Percent 63 2" xfId="58127"/>
    <cellStyle name="Percent 64" xfId="58128"/>
    <cellStyle name="Percent 64 2" xfId="58129"/>
    <cellStyle name="Percent 65" xfId="58130"/>
    <cellStyle name="Percent 66" xfId="58131"/>
    <cellStyle name="Percent 66 2" xfId="58132"/>
    <cellStyle name="Percent 67" xfId="58133"/>
    <cellStyle name="Percent 67 2" xfId="58134"/>
    <cellStyle name="Percent 68" xfId="58135"/>
    <cellStyle name="Percent 69" xfId="58136"/>
    <cellStyle name="Percent 7" xfId="58137"/>
    <cellStyle name="Percent 7 2" xfId="58138"/>
    <cellStyle name="Percent 7 3" xfId="58139"/>
    <cellStyle name="Percent 70" xfId="58140"/>
    <cellStyle name="Percent 70 2" xfId="58141"/>
    <cellStyle name="Percent 71" xfId="58142"/>
    <cellStyle name="Percent 71 2" xfId="58143"/>
    <cellStyle name="Percent 72" xfId="58144"/>
    <cellStyle name="Percent 72 2" xfId="58145"/>
    <cellStyle name="Percent 73" xfId="58146"/>
    <cellStyle name="Percent 73 2" xfId="58147"/>
    <cellStyle name="Percent 74" xfId="58148"/>
    <cellStyle name="Percent 74 2" xfId="58149"/>
    <cellStyle name="Percent 75" xfId="58150"/>
    <cellStyle name="Percent 75 2" xfId="58151"/>
    <cellStyle name="Percent 76" xfId="58152"/>
    <cellStyle name="Percent 76 2" xfId="58153"/>
    <cellStyle name="Percent 77" xfId="58154"/>
    <cellStyle name="Percent 78" xfId="58155"/>
    <cellStyle name="Percent 79" xfId="58156"/>
    <cellStyle name="Percent 8" xfId="58157"/>
    <cellStyle name="Percent 8 2" xfId="58158"/>
    <cellStyle name="Percent 80" xfId="58159"/>
    <cellStyle name="Percent 81" xfId="58160"/>
    <cellStyle name="Percent 82" xfId="58161"/>
    <cellStyle name="Percent 83" xfId="58162"/>
    <cellStyle name="Percent 84" xfId="58163"/>
    <cellStyle name="Percent 85" xfId="58164"/>
    <cellStyle name="Percent 86" xfId="58165"/>
    <cellStyle name="Percent 87" xfId="58166"/>
    <cellStyle name="Percent 9" xfId="58167"/>
    <cellStyle name="Percent 9 2" xfId="58168"/>
    <cellStyle name="Percent 9 3" xfId="58169"/>
    <cellStyle name="Percent 92" xfId="58170"/>
    <cellStyle name="Percent 92 2" xfId="58171"/>
    <cellStyle name="Percent 93" xfId="58172"/>
    <cellStyle name="Percent 93 2" xfId="58173"/>
    <cellStyle name="Percent 94" xfId="58174"/>
    <cellStyle name="Percent 94 2" xfId="58175"/>
    <cellStyle name="Percent 95" xfId="58176"/>
    <cellStyle name="Percent 95 2" xfId="58177"/>
    <cellStyle name="Percent 96" xfId="58178"/>
    <cellStyle name="Percent 96 2" xfId="58179"/>
    <cellStyle name="Percent 97" xfId="58180"/>
    <cellStyle name="Percent 97 2" xfId="58181"/>
    <cellStyle name="Percent 98" xfId="58182"/>
    <cellStyle name="Percent 98 2" xfId="58183"/>
    <cellStyle name="Percent 99" xfId="58184"/>
    <cellStyle name="Percent 99 2" xfId="58185"/>
    <cellStyle name="PORTS 1" xfId="58186"/>
    <cellStyle name="PORTS 2" xfId="58187"/>
    <cellStyle name="PSChar" xfId="58188"/>
    <cellStyle name="PSHeading" xfId="58189"/>
    <cellStyle name="Sammenkædet celle" xfId="58190"/>
    <cellStyle name="SAPBEXaggData" xfId="58191"/>
    <cellStyle name="SAPBEXaggData 2" xfId="58192"/>
    <cellStyle name="SAPBEXaggItem" xfId="58193"/>
    <cellStyle name="SAPBEXaggItem 2" xfId="58194"/>
    <cellStyle name="SAPBEXaggItemX" xfId="58195"/>
    <cellStyle name="SAPBEXaggItemX 2" xfId="58196"/>
    <cellStyle name="SAPBEXchaText" xfId="58197"/>
    <cellStyle name="SAPBEXchaText 2" xfId="58198"/>
    <cellStyle name="SAPBEXfilterDrill" xfId="58199"/>
    <cellStyle name="SAPBEXfilterItem" xfId="58200"/>
    <cellStyle name="SAPBEXformats" xfId="58201"/>
    <cellStyle name="SAPBEXformats 2" xfId="58202"/>
    <cellStyle name="SAPBEXheaderItem" xfId="58203"/>
    <cellStyle name="SAPBEXheaderText" xfId="58204"/>
    <cellStyle name="SAPBEXheaderText 2" xfId="58205"/>
    <cellStyle name="SAPBEXHLevel0" xfId="58206"/>
    <cellStyle name="SAPBEXHLevel0 2" xfId="58207"/>
    <cellStyle name="SAPBEXHLevel1" xfId="58208"/>
    <cellStyle name="SAPBEXHLevel1 2" xfId="58209"/>
    <cellStyle name="SAPBEXHLevel2" xfId="58210"/>
    <cellStyle name="SAPBEXHLevel2 2" xfId="58211"/>
    <cellStyle name="SAPBEXHLevel3" xfId="58212"/>
    <cellStyle name="SAPBEXHLevel3 2" xfId="58213"/>
    <cellStyle name="SAPBEXstdData" xfId="58214"/>
    <cellStyle name="SAPBEXstdData 2" xfId="58215"/>
    <cellStyle name="SAPBEXstdItem" xfId="58216"/>
    <cellStyle name="SAPBEXstdItem 2" xfId="58217"/>
    <cellStyle name="SAPBEXstdItemX" xfId="58218"/>
    <cellStyle name="SAPBEXstdItemX 2" xfId="58219"/>
    <cellStyle name="SAPBEXtitle" xfId="58220"/>
    <cellStyle name="SEM-BPS-headdata" xfId="58221"/>
    <cellStyle name="SEM-BPS-headdata 2" xfId="58222"/>
    <cellStyle name="SEM-BPS-headdata 3" xfId="58223"/>
    <cellStyle name="SHIPS" xfId="58224"/>
    <cellStyle name="Standard_mis61" xfId="58226"/>
    <cellStyle name="Standaard_Augustus" xfId="58225"/>
    <cellStyle name="Style 1" xfId="58227"/>
    <cellStyle name="Style 1 10" xfId="58228"/>
    <cellStyle name="Style 1 10 2" xfId="58229"/>
    <cellStyle name="Style 1 11" xfId="58230"/>
    <cellStyle name="Style 1 12" xfId="58231"/>
    <cellStyle name="Style 1 13" xfId="58232"/>
    <cellStyle name="Style 1 2" xfId="58233"/>
    <cellStyle name="Style 1 2 2" xfId="58234"/>
    <cellStyle name="Style 1 3" xfId="58235"/>
    <cellStyle name="Style 1 3 2" xfId="58236"/>
    <cellStyle name="Style 1 4" xfId="58237"/>
    <cellStyle name="Style 1 4 2" xfId="58238"/>
    <cellStyle name="Style 1 5" xfId="58239"/>
    <cellStyle name="Style 1 5 2" xfId="58240"/>
    <cellStyle name="Style 1 6" xfId="58241"/>
    <cellStyle name="Style 1 6 2" xfId="58242"/>
    <cellStyle name="Style 1 7" xfId="58243"/>
    <cellStyle name="Style 1 7 2" xfId="58244"/>
    <cellStyle name="Style 1 8" xfId="58245"/>
    <cellStyle name="Style 1 8 2" xfId="58246"/>
    <cellStyle name="Style 1 9" xfId="58247"/>
    <cellStyle name="Style 1 9 2" xfId="58248"/>
    <cellStyle name="Titel" xfId="58249"/>
    <cellStyle name="Titel 2" xfId="58250"/>
    <cellStyle name="Titel 3" xfId="58251"/>
    <cellStyle name="Titel 4" xfId="58252"/>
    <cellStyle name="Titel 5" xfId="58253"/>
    <cellStyle name="Titel 6" xfId="58254"/>
    <cellStyle name="Titel 7" xfId="58255"/>
    <cellStyle name="Title 10" xfId="58256"/>
    <cellStyle name="Title 10 2" xfId="58257"/>
    <cellStyle name="Title 10 3" xfId="58258"/>
    <cellStyle name="Title 11" xfId="58259"/>
    <cellStyle name="Title 11 2" xfId="58260"/>
    <cellStyle name="Title 11 3" xfId="58261"/>
    <cellStyle name="Title 12" xfId="58262"/>
    <cellStyle name="Title 12 2" xfId="58263"/>
    <cellStyle name="Title 12 3" xfId="58264"/>
    <cellStyle name="Title 13" xfId="58265"/>
    <cellStyle name="Title 13 2" xfId="58266"/>
    <cellStyle name="Title 13 3" xfId="58267"/>
    <cellStyle name="Title 14" xfId="58268"/>
    <cellStyle name="Title 14 2" xfId="58269"/>
    <cellStyle name="Title 14 3" xfId="58270"/>
    <cellStyle name="Title 15" xfId="58271"/>
    <cellStyle name="Title 16" xfId="58272"/>
    <cellStyle name="Title 16 2" xfId="58273"/>
    <cellStyle name="Title 17" xfId="58274"/>
    <cellStyle name="Title 17 2" xfId="58275"/>
    <cellStyle name="Title 18" xfId="58276"/>
    <cellStyle name="Title 19" xfId="58277"/>
    <cellStyle name="Title 2" xfId="58278"/>
    <cellStyle name="Title 2 10" xfId="58279"/>
    <cellStyle name="Title 2 11" xfId="58280"/>
    <cellStyle name="Title 2 12" xfId="58281"/>
    <cellStyle name="Title 2 13" xfId="58282"/>
    <cellStyle name="Title 2 14" xfId="58283"/>
    <cellStyle name="Title 2 2" xfId="58284"/>
    <cellStyle name="Title 2 2 2" xfId="58285"/>
    <cellStyle name="Title 2 3" xfId="58286"/>
    <cellStyle name="Title 2 4" xfId="58287"/>
    <cellStyle name="Title 2 5" xfId="58288"/>
    <cellStyle name="Title 2 6" xfId="58289"/>
    <cellStyle name="Title 2 7" xfId="58290"/>
    <cellStyle name="Title 2 8" xfId="58291"/>
    <cellStyle name="Title 2 9" xfId="58292"/>
    <cellStyle name="Title 20" xfId="58293"/>
    <cellStyle name="Title 21" xfId="58294"/>
    <cellStyle name="Title 22" xfId="58295"/>
    <cellStyle name="Title 23" xfId="58296"/>
    <cellStyle name="Title 24" xfId="58297"/>
    <cellStyle name="Title 25" xfId="58298"/>
    <cellStyle name="Title 3" xfId="58299"/>
    <cellStyle name="Title 3 2" xfId="58300"/>
    <cellStyle name="Title 3 3" xfId="58301"/>
    <cellStyle name="Title 4" xfId="58302"/>
    <cellStyle name="Title 4 2" xfId="58303"/>
    <cellStyle name="Title 4 3" xfId="58304"/>
    <cellStyle name="Title 5" xfId="58305"/>
    <cellStyle name="Title 5 2" xfId="58306"/>
    <cellStyle name="Title 5 3" xfId="58307"/>
    <cellStyle name="Title 6" xfId="58308"/>
    <cellStyle name="Title 6 2" xfId="58309"/>
    <cellStyle name="Title 6 3" xfId="58310"/>
    <cellStyle name="Title 7" xfId="58311"/>
    <cellStyle name="Title 7 2" xfId="58312"/>
    <cellStyle name="Title 7 3" xfId="58313"/>
    <cellStyle name="Title 8" xfId="58314"/>
    <cellStyle name="Title 8 2" xfId="58315"/>
    <cellStyle name="Title 8 3" xfId="58316"/>
    <cellStyle name="Title 9" xfId="58317"/>
    <cellStyle name="Title 9 2" xfId="58318"/>
    <cellStyle name="Title 9 3" xfId="58319"/>
    <cellStyle name="Total 10" xfId="58320"/>
    <cellStyle name="Total 10 2" xfId="58321"/>
    <cellStyle name="Total 10 3" xfId="58322"/>
    <cellStyle name="Total 11" xfId="58323"/>
    <cellStyle name="Total 11 2" xfId="58324"/>
    <cellStyle name="Total 11 3" xfId="58325"/>
    <cellStyle name="Total 12" xfId="58326"/>
    <cellStyle name="Total 12 2" xfId="58327"/>
    <cellStyle name="Total 12 3" xfId="58328"/>
    <cellStyle name="Total 13" xfId="58329"/>
    <cellStyle name="Total 13 2" xfId="58330"/>
    <cellStyle name="Total 13 3" xfId="58331"/>
    <cellStyle name="Total 14" xfId="58332"/>
    <cellStyle name="Total 14 2" xfId="58333"/>
    <cellStyle name="Total 14 3" xfId="58334"/>
    <cellStyle name="Total 15" xfId="58335"/>
    <cellStyle name="Total 15 2" xfId="58336"/>
    <cellStyle name="Total 16" xfId="58337"/>
    <cellStyle name="Total 16 2" xfId="58338"/>
    <cellStyle name="Total 16 2 2" xfId="58339"/>
    <cellStyle name="Total 16 3" xfId="58340"/>
    <cellStyle name="Total 17" xfId="58341"/>
    <cellStyle name="Total 17 2" xfId="58342"/>
    <cellStyle name="Total 17 2 2" xfId="58343"/>
    <cellStyle name="Total 17 3" xfId="58344"/>
    <cellStyle name="Total 18" xfId="58345"/>
    <cellStyle name="Total 18 2" xfId="58346"/>
    <cellStyle name="Total 19" xfId="58347"/>
    <cellStyle name="Total 19 2" xfId="58348"/>
    <cellStyle name="Total 2" xfId="58349"/>
    <cellStyle name="Total 2 10" xfId="58350"/>
    <cellStyle name="Total 2 10 2" xfId="58351"/>
    <cellStyle name="Total 2 11" xfId="58352"/>
    <cellStyle name="Total 2 11 2" xfId="58353"/>
    <cellStyle name="Total 2 12" xfId="58354"/>
    <cellStyle name="Total 2 12 2" xfId="58355"/>
    <cellStyle name="Total 2 13" xfId="58356"/>
    <cellStyle name="Total 2 14" xfId="58357"/>
    <cellStyle name="Total 2 15" xfId="58358"/>
    <cellStyle name="Total 2 2" xfId="58359"/>
    <cellStyle name="Total 2 2 2" xfId="58360"/>
    <cellStyle name="Total 2 3" xfId="58361"/>
    <cellStyle name="Total 2 3 2" xfId="58362"/>
    <cellStyle name="Total 2 4" xfId="58363"/>
    <cellStyle name="Total 2 4 2" xfId="58364"/>
    <cellStyle name="Total 2 5" xfId="58365"/>
    <cellStyle name="Total 2 5 2" xfId="58366"/>
    <cellStyle name="Total 2 6" xfId="58367"/>
    <cellStyle name="Total 2 6 2" xfId="58368"/>
    <cellStyle name="Total 2 7" xfId="58369"/>
    <cellStyle name="Total 2 7 2" xfId="58370"/>
    <cellStyle name="Total 2 8" xfId="58371"/>
    <cellStyle name="Total 2 8 2" xfId="58372"/>
    <cellStyle name="Total 2 9" xfId="58373"/>
    <cellStyle name="Total 2 9 2" xfId="58374"/>
    <cellStyle name="Total 20" xfId="58375"/>
    <cellStyle name="Total 20 2" xfId="58376"/>
    <cellStyle name="Total 21" xfId="58377"/>
    <cellStyle name="Total 21 2" xfId="58378"/>
    <cellStyle name="Total 22" xfId="58379"/>
    <cellStyle name="Total 22 2" xfId="58380"/>
    <cellStyle name="Total 23" xfId="58381"/>
    <cellStyle name="Total 24" xfId="58382"/>
    <cellStyle name="Total 25" xfId="58383"/>
    <cellStyle name="Total 3" xfId="58384"/>
    <cellStyle name="Total 3 2" xfId="58385"/>
    <cellStyle name="Total 3 3" xfId="58386"/>
    <cellStyle name="Total 4" xfId="58387"/>
    <cellStyle name="Total 4 2" xfId="58388"/>
    <cellStyle name="Total 4 3" xfId="58389"/>
    <cellStyle name="Total 5" xfId="58390"/>
    <cellStyle name="Total 5 2" xfId="58391"/>
    <cellStyle name="Total 5 3" xfId="58392"/>
    <cellStyle name="Total 6" xfId="58393"/>
    <cellStyle name="Total 6 2" xfId="58394"/>
    <cellStyle name="Total 6 3" xfId="58395"/>
    <cellStyle name="Total 7" xfId="58396"/>
    <cellStyle name="Total 7 2" xfId="58397"/>
    <cellStyle name="Total 7 3" xfId="58398"/>
    <cellStyle name="Total 8" xfId="58399"/>
    <cellStyle name="Total 8 2" xfId="58400"/>
    <cellStyle name="Total 8 3" xfId="58401"/>
    <cellStyle name="Total 9" xfId="58402"/>
    <cellStyle name="Total 9 2" xfId="58403"/>
    <cellStyle name="Total 9 3" xfId="58404"/>
    <cellStyle name="Ugyldig" xfId="58405"/>
    <cellStyle name="Warning Text 10" xfId="58408"/>
    <cellStyle name="Warning Text 10 2" xfId="58409"/>
    <cellStyle name="Warning Text 10 3" xfId="58410"/>
    <cellStyle name="Warning Text 11" xfId="58411"/>
    <cellStyle name="Warning Text 11 2" xfId="58412"/>
    <cellStyle name="Warning Text 11 3" xfId="58413"/>
    <cellStyle name="Warning Text 12" xfId="58414"/>
    <cellStyle name="Warning Text 12 2" xfId="58415"/>
    <cellStyle name="Warning Text 12 3" xfId="58416"/>
    <cellStyle name="Warning Text 13" xfId="58417"/>
    <cellStyle name="Warning Text 13 2" xfId="58418"/>
    <cellStyle name="Warning Text 13 3" xfId="58419"/>
    <cellStyle name="Warning Text 14" xfId="58420"/>
    <cellStyle name="Warning Text 14 2" xfId="58421"/>
    <cellStyle name="Warning Text 14 3" xfId="58422"/>
    <cellStyle name="Warning Text 15" xfId="58423"/>
    <cellStyle name="Warning Text 16" xfId="58424"/>
    <cellStyle name="Warning Text 16 2" xfId="58425"/>
    <cellStyle name="Warning Text 17" xfId="58426"/>
    <cellStyle name="Warning Text 17 2" xfId="58427"/>
    <cellStyle name="Warning Text 18" xfId="58428"/>
    <cellStyle name="Warning Text 19" xfId="58429"/>
    <cellStyle name="Warning Text 2" xfId="58430"/>
    <cellStyle name="Warning Text 2 2" xfId="58431"/>
    <cellStyle name="Warning Text 2 3" xfId="58432"/>
    <cellStyle name="Warning Text 20" xfId="58433"/>
    <cellStyle name="Warning Text 21" xfId="58434"/>
    <cellStyle name="Warning Text 22" xfId="58435"/>
    <cellStyle name="Warning Text 23" xfId="58436"/>
    <cellStyle name="Warning Text 24" xfId="58437"/>
    <cellStyle name="Warning Text 3" xfId="58438"/>
    <cellStyle name="Warning Text 3 2" xfId="58439"/>
    <cellStyle name="Warning Text 3 3" xfId="58440"/>
    <cellStyle name="Warning Text 4" xfId="58441"/>
    <cellStyle name="Warning Text 4 2" xfId="58442"/>
    <cellStyle name="Warning Text 4 3" xfId="58443"/>
    <cellStyle name="Warning Text 5" xfId="58444"/>
    <cellStyle name="Warning Text 5 2" xfId="58445"/>
    <cellStyle name="Warning Text 5 3" xfId="58446"/>
    <cellStyle name="Warning Text 6" xfId="58447"/>
    <cellStyle name="Warning Text 6 2" xfId="58448"/>
    <cellStyle name="Warning Text 6 3" xfId="58449"/>
    <cellStyle name="Warning Text 7" xfId="58450"/>
    <cellStyle name="Warning Text 7 2" xfId="58451"/>
    <cellStyle name="Warning Text 7 3" xfId="58452"/>
    <cellStyle name="Warning Text 8" xfId="58453"/>
    <cellStyle name="Warning Text 8 2" xfId="58454"/>
    <cellStyle name="Warning Text 8 3" xfId="58455"/>
    <cellStyle name="Warning Text 9" xfId="58456"/>
    <cellStyle name="Warning Text 9 2" xfId="58457"/>
    <cellStyle name="Warning Text 9 3" xfId="58458"/>
    <cellStyle name="Währung [0]_040526 Work-folder for Corporate Personnel_Update_v3" xfId="58406"/>
    <cellStyle name="Währung_040526 Work-folder for Corporate Personnel_Update_v3" xfId="58407"/>
    <cellStyle name="ZSAPBEXsubtitle" xfId="58459"/>
    <cellStyle name="一般_ADRIAN MSK" xfId="58460"/>
    <cellStyle name="千位分隔_2005 Budget P&amp;L IEL" xfId="58461"/>
  </cellStyles>
  <dxfs count="1436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9" defaultPivotStyle="PivotStyleLight16"/>
  <colors>
    <mruColors>
      <color rgb="FFFFFF99"/>
      <color rgb="FF66FF33"/>
      <color rgb="FF00FF00"/>
      <color rgb="FF66FF66"/>
      <color rgb="FFFF6699"/>
      <color rgb="FF3333CC"/>
      <color rgb="FFFF33CC"/>
      <color rgb="FFFFCCFF"/>
      <color rgb="FF99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95250</xdr:colOff>
      <xdr:row>0</xdr:row>
      <xdr:rowOff>142875</xdr:rowOff>
    </xdr:from>
    <xdr:to>
      <xdr:col>37</xdr:col>
      <xdr:colOff>88332</xdr:colOff>
      <xdr:row>4</xdr:row>
      <xdr:rowOff>153193</xdr:rowOff>
    </xdr:to>
    <xdr:pic>
      <xdr:nvPicPr>
        <xdr:cNvPr id="5" name="Picture 4" descr="Maersk_Logo_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6469" y="142875"/>
          <a:ext cx="1683769" cy="760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750094</xdr:colOff>
      <xdr:row>2</xdr:row>
      <xdr:rowOff>107155</xdr:rowOff>
    </xdr:from>
    <xdr:to>
      <xdr:col>28</xdr:col>
      <xdr:colOff>456806</xdr:colOff>
      <xdr:row>4</xdr:row>
      <xdr:rowOff>61780</xdr:rowOff>
    </xdr:to>
    <xdr:pic>
      <xdr:nvPicPr>
        <xdr:cNvPr id="3" name="ctl00_onetidHeadbnnr0" descr="http://www.maerskdrilling.com/Style%20Library/Images/MaerskDrilling/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440530"/>
          <a:ext cx="129024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357188</xdr:colOff>
      <xdr:row>2</xdr:row>
      <xdr:rowOff>35719</xdr:rowOff>
    </xdr:from>
    <xdr:ext cx="1688856" cy="288000"/>
    <xdr:pic>
      <xdr:nvPicPr>
        <xdr:cNvPr id="3" name="ctl00_onetidHeadbnnr0" descr="http://www.maersksupplyservice.com/Style%20Library/Images/MaerskSupplyService/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3719" y="369094"/>
          <a:ext cx="1688856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642938</xdr:colOff>
      <xdr:row>2</xdr:row>
      <xdr:rowOff>59530</xdr:rowOff>
    </xdr:from>
    <xdr:ext cx="1292000" cy="288000"/>
    <xdr:pic>
      <xdr:nvPicPr>
        <xdr:cNvPr id="3" name="ctl00_onetidHeadbnnr0" descr="http://www.maersktankers.com/Style%20Library/Images/MaerskTankersExt/logo-tanker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9469" y="392905"/>
          <a:ext cx="1292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0</xdr:row>
      <xdr:rowOff>140494</xdr:rowOff>
    </xdr:from>
    <xdr:to>
      <xdr:col>8</xdr:col>
      <xdr:colOff>174056</xdr:colOff>
      <xdr:row>4</xdr:row>
      <xdr:rowOff>150812</xdr:rowOff>
    </xdr:to>
    <xdr:pic>
      <xdr:nvPicPr>
        <xdr:cNvPr id="3" name="Picture 2" descr="Maersk_Logo_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10625" y="140494"/>
          <a:ext cx="1688531" cy="743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226219</xdr:colOff>
      <xdr:row>0</xdr:row>
      <xdr:rowOff>150019</xdr:rowOff>
    </xdr:from>
    <xdr:ext cx="1683769" cy="760412"/>
    <xdr:pic>
      <xdr:nvPicPr>
        <xdr:cNvPr id="3" name="Picture 2" descr="Maersk_Logo_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0" y="150019"/>
          <a:ext cx="1683769" cy="760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273843</xdr:colOff>
      <xdr:row>1</xdr:row>
      <xdr:rowOff>52387</xdr:rowOff>
    </xdr:from>
    <xdr:to>
      <xdr:col>33</xdr:col>
      <xdr:colOff>92299</xdr:colOff>
      <xdr:row>5</xdr:row>
      <xdr:rowOff>63500</xdr:rowOff>
    </xdr:to>
    <xdr:pic>
      <xdr:nvPicPr>
        <xdr:cNvPr id="3" name="Picture 2" descr="Maersk_Logo_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4468" y="219075"/>
          <a:ext cx="1675831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738188</xdr:colOff>
      <xdr:row>2</xdr:row>
      <xdr:rowOff>130969</xdr:rowOff>
    </xdr:from>
    <xdr:to>
      <xdr:col>28</xdr:col>
      <xdr:colOff>675233</xdr:colOff>
      <xdr:row>4</xdr:row>
      <xdr:rowOff>121594</xdr:rowOff>
    </xdr:to>
    <xdr:pic>
      <xdr:nvPicPr>
        <xdr:cNvPr id="4" name="Picture 3" descr="Maersk Line Homepag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4719" y="464344"/>
          <a:ext cx="1472952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797719</xdr:colOff>
      <xdr:row>2</xdr:row>
      <xdr:rowOff>59531</xdr:rowOff>
    </xdr:from>
    <xdr:to>
      <xdr:col>28</xdr:col>
      <xdr:colOff>557213</xdr:colOff>
      <xdr:row>3</xdr:row>
      <xdr:rowOff>145255</xdr:rowOff>
    </xdr:to>
    <xdr:pic>
      <xdr:nvPicPr>
        <xdr:cNvPr id="3" name="Picture 2" descr="APM Terminal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844" y="392906"/>
          <a:ext cx="3117057" cy="252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273844</xdr:colOff>
      <xdr:row>1</xdr:row>
      <xdr:rowOff>142874</xdr:rowOff>
    </xdr:from>
    <xdr:ext cx="992607" cy="612000"/>
    <xdr:pic>
      <xdr:nvPicPr>
        <xdr:cNvPr id="3" name="Picture 2" descr="DAM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5719" y="309562"/>
          <a:ext cx="992607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738187</xdr:colOff>
      <xdr:row>2</xdr:row>
      <xdr:rowOff>59534</xdr:rowOff>
    </xdr:from>
    <xdr:ext cx="1220807" cy="404811"/>
    <xdr:pic>
      <xdr:nvPicPr>
        <xdr:cNvPr id="3" name="dnn_dnnLOGO_imgLogo" descr="SVITZER.co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4718" y="392909"/>
          <a:ext cx="1220807" cy="404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690562</xdr:colOff>
      <xdr:row>2</xdr:row>
      <xdr:rowOff>59532</xdr:rowOff>
    </xdr:from>
    <xdr:ext cx="1461353" cy="324000"/>
    <xdr:pic>
      <xdr:nvPicPr>
        <xdr:cNvPr id="3" name="ctl00_onetidHeadbnnr0" descr="http://www.maerskoil.com/_layouts/images/MaerskOil/header_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7093" y="392907"/>
          <a:ext cx="14613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dofildkbal830.hdo.apmoller.net\Home5$\IFA012\MyDocs\IR\2010-now\2013%20rounded%20data\YE%202013%20-%20rounded%20data%20ESVAGT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TROL\1.%20CPHACCCON\2.%20Current%20year\03.%20March\2.%20APMM%20Group%20Report\1.%20Final%20Report\1.%20Working%20edition\2017.05.03\Q1%202017%20-%202017.05.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2013 DKK"/>
      <sheetName val="2013 USD"/>
      <sheetName val="Data 2013 COPY"/>
    </sheetNames>
    <sheetDataSet>
      <sheetData sheetId="0"/>
      <sheetData sheetId="1"/>
      <sheetData sheetId="2"/>
      <sheetData sheetId="3">
        <row r="4">
          <cell r="H4" t="str">
            <v>TotAct</v>
          </cell>
          <cell r="I4" t="str">
            <v>DISC</v>
          </cell>
          <cell r="J4" t="str">
            <v>S93</v>
          </cell>
          <cell r="K4" t="str">
            <v>CONT</v>
          </cell>
          <cell r="L4" t="str">
            <v>ECONT</v>
          </cell>
          <cell r="M4" t="str">
            <v>CONX</v>
          </cell>
          <cell r="N4" t="str">
            <v>CB</v>
          </cell>
          <cell r="O4" t="str">
            <v>S25</v>
          </cell>
          <cell r="P4" t="str">
            <v>AT</v>
          </cell>
          <cell r="Q4" t="str">
            <v>S20</v>
          </cell>
          <cell r="R4" t="str">
            <v>S21</v>
          </cell>
          <cell r="S4" t="str">
            <v>S17</v>
          </cell>
          <cell r="T4" t="str">
            <v>S16</v>
          </cell>
          <cell r="U4" t="str">
            <v>S19</v>
          </cell>
          <cell r="V4" t="str">
            <v>SOS</v>
          </cell>
          <cell r="W4" t="str">
            <v>S24</v>
          </cell>
          <cell r="X4" t="str">
            <v>S2401</v>
          </cell>
          <cell r="Y4" t="str">
            <v>S2402</v>
          </cell>
          <cell r="Z4" t="str">
            <v>E24</v>
          </cell>
          <cell r="AA4" t="str">
            <v>S26</v>
          </cell>
          <cell r="AB4" t="str">
            <v>OB</v>
          </cell>
          <cell r="AC4" t="str">
            <v>S18</v>
          </cell>
          <cell r="AD4" t="str">
            <v>S2102</v>
          </cell>
          <cell r="AE4" t="str">
            <v>S22</v>
          </cell>
          <cell r="AF4" t="str">
            <v>S23</v>
          </cell>
          <cell r="AG4" t="str">
            <v>S27</v>
          </cell>
          <cell r="AH4" t="str">
            <v>S2701</v>
          </cell>
          <cell r="AI4" t="str">
            <v>S2704</v>
          </cell>
          <cell r="AJ4" t="str">
            <v>S2707</v>
          </cell>
          <cell r="AK4" t="str">
            <v>MSH</v>
          </cell>
          <cell r="AL4" t="str">
            <v>EOB</v>
          </cell>
          <cell r="AM4" t="str">
            <v>S28</v>
          </cell>
          <cell r="AN4" t="str">
            <v>S2803</v>
          </cell>
          <cell r="AO4" t="str">
            <v>ECONXT</v>
          </cell>
          <cell r="AP4">
            <v>0</v>
          </cell>
        </row>
        <row r="5">
          <cell r="B5" t="str">
            <v>10050CAllcustom2Allcustom3DKK Total</v>
          </cell>
          <cell r="H5">
            <v>72.627974850714395</v>
          </cell>
          <cell r="I5">
            <v>0</v>
          </cell>
          <cell r="J5">
            <v>0</v>
          </cell>
          <cell r="K5">
            <v>72.627974850714395</v>
          </cell>
          <cell r="L5">
            <v>0</v>
          </cell>
          <cell r="M5">
            <v>72.627974850714395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72.627974850714395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72.627974850714395</v>
          </cell>
          <cell r="AH5">
            <v>0</v>
          </cell>
          <cell r="AI5">
            <v>0</v>
          </cell>
          <cell r="AJ5">
            <v>72.627974850714395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</row>
        <row r="6">
          <cell r="B6" t="str">
            <v>10100TAllcustom2Allcustom3DKK Total</v>
          </cell>
          <cell r="H6">
            <v>111947.63734966901</v>
          </cell>
          <cell r="I6">
            <v>56607.394511999999</v>
          </cell>
          <cell r="J6">
            <v>0</v>
          </cell>
          <cell r="K6">
            <v>55340.242837668899</v>
          </cell>
          <cell r="L6">
            <v>0</v>
          </cell>
          <cell r="M6">
            <v>55340.242837668899</v>
          </cell>
          <cell r="N6">
            <v>0</v>
          </cell>
          <cell r="O6">
            <v>50963.501734597601</v>
          </cell>
          <cell r="P6">
            <v>409.064589378851</v>
          </cell>
          <cell r="Q6">
            <v>42.447155240000001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56607.394511999999</v>
          </cell>
          <cell r="AB6">
            <v>1975.6781881024699</v>
          </cell>
          <cell r="AC6">
            <v>0</v>
          </cell>
          <cell r="AD6">
            <v>6.3392929999999996</v>
          </cell>
          <cell r="AE6">
            <v>6.3392929999999996</v>
          </cell>
          <cell r="AF6">
            <v>0</v>
          </cell>
          <cell r="AG6">
            <v>1969.3388951024699</v>
          </cell>
          <cell r="AH6">
            <v>63.104415000000003</v>
          </cell>
          <cell r="AI6">
            <v>0</v>
          </cell>
          <cell r="AJ6">
            <v>1852.1264801024699</v>
          </cell>
          <cell r="AK6">
            <v>0</v>
          </cell>
          <cell r="AL6">
            <v>0</v>
          </cell>
          <cell r="AM6">
            <v>2107.0423627650002</v>
          </cell>
          <cell r="AN6">
            <v>2107.0423627650002</v>
          </cell>
          <cell r="AO6">
            <v>-157.491192415</v>
          </cell>
          <cell r="AP6">
            <v>0</v>
          </cell>
        </row>
        <row r="7">
          <cell r="B7" t="str">
            <v>10150CAllcustom2Allcustom3DKK Total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  <row r="8">
          <cell r="B8" t="str">
            <v>10900TAllcustom2Allcustom3DKK Total</v>
          </cell>
          <cell r="H8">
            <v>323092.99061719002</v>
          </cell>
          <cell r="I8">
            <v>56856.807603000001</v>
          </cell>
          <cell r="J8">
            <v>0.20300000000000001</v>
          </cell>
          <cell r="K8">
            <v>266236.18301419</v>
          </cell>
          <cell r="L8">
            <v>-82.487766422460297</v>
          </cell>
          <cell r="M8">
            <v>266318.67078061303</v>
          </cell>
          <cell r="N8">
            <v>147184.001133657</v>
          </cell>
          <cell r="O8">
            <v>51364.132106085897</v>
          </cell>
          <cell r="P8">
            <v>24341.324202932399</v>
          </cell>
          <cell r="Q8">
            <v>11077.284873742299</v>
          </cell>
          <cell r="R8">
            <v>4336.7333294590298</v>
          </cell>
          <cell r="S8">
            <v>9131.9391638120105</v>
          </cell>
          <cell r="T8">
            <v>18048.540174425401</v>
          </cell>
          <cell r="U8">
            <v>4670.9903987251801</v>
          </cell>
          <cell r="V8">
            <v>36171.3917773871</v>
          </cell>
          <cell r="W8">
            <v>96.2843481938704</v>
          </cell>
          <cell r="X8">
            <v>96.2843481938704</v>
          </cell>
          <cell r="Y8">
            <v>0</v>
          </cell>
          <cell r="Z8">
            <v>0</v>
          </cell>
          <cell r="AA8">
            <v>56856.807603000001</v>
          </cell>
          <cell r="AB8">
            <v>8287.6560983780601</v>
          </cell>
          <cell r="AC8">
            <v>929.95891266859905</v>
          </cell>
          <cell r="AD8">
            <v>885.68480399999999</v>
          </cell>
          <cell r="AE8">
            <v>1920.3229057477099</v>
          </cell>
          <cell r="AF8">
            <v>0</v>
          </cell>
          <cell r="AG8">
            <v>5378.4220437127196</v>
          </cell>
          <cell r="AH8">
            <v>94.231007000000005</v>
          </cell>
          <cell r="AI8">
            <v>0</v>
          </cell>
          <cell r="AJ8">
            <v>3722.9519507455302</v>
          </cell>
          <cell r="AK8">
            <v>0</v>
          </cell>
          <cell r="AL8">
            <v>-37.535111944834199</v>
          </cell>
          <cell r="AM8">
            <v>2475.7567037322101</v>
          </cell>
          <cell r="AN8">
            <v>2113.3518989600002</v>
          </cell>
          <cell r="AO8">
            <v>-14599.687404336</v>
          </cell>
          <cell r="AP8">
            <v>0</v>
          </cell>
        </row>
        <row r="9">
          <cell r="B9" t="str">
            <v>10950TAllcustom2Allcustom3DKK Total</v>
          </cell>
          <cell r="H9">
            <v>1609.28685758601</v>
          </cell>
          <cell r="I9">
            <v>0</v>
          </cell>
          <cell r="J9">
            <v>0</v>
          </cell>
          <cell r="K9">
            <v>1609.28685758601</v>
          </cell>
          <cell r="L9">
            <v>0</v>
          </cell>
          <cell r="M9">
            <v>1609.28685758601</v>
          </cell>
          <cell r="N9">
            <v>29.5322523852142</v>
          </cell>
          <cell r="O9">
            <v>1293.6413688483901</v>
          </cell>
          <cell r="P9">
            <v>69.679510897369511</v>
          </cell>
          <cell r="Q9">
            <v>0</v>
          </cell>
          <cell r="R9">
            <v>0</v>
          </cell>
          <cell r="S9">
            <v>0.96374288637774996</v>
          </cell>
          <cell r="T9">
            <v>60.680153547710702</v>
          </cell>
          <cell r="U9">
            <v>0</v>
          </cell>
          <cell r="V9">
            <v>61.643896434088497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0.71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0.71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186.78586892500002</v>
          </cell>
          <cell r="AN9">
            <v>186.78586892500002</v>
          </cell>
          <cell r="AO9">
            <v>-32.706039904050002</v>
          </cell>
          <cell r="AP9">
            <v>0</v>
          </cell>
        </row>
        <row r="10">
          <cell r="B10" t="str">
            <v>11010Allcustom2Allcustom3DKK Total</v>
          </cell>
          <cell r="H10">
            <v>-44697.045076742303</v>
          </cell>
          <cell r="I10">
            <v>-41607.979784000003</v>
          </cell>
          <cell r="J10">
            <v>0</v>
          </cell>
          <cell r="K10">
            <v>-3089.0652927422902</v>
          </cell>
          <cell r="L10">
            <v>0</v>
          </cell>
          <cell r="M10">
            <v>-3089.0652927422902</v>
          </cell>
          <cell r="N10">
            <v>0</v>
          </cell>
          <cell r="O10">
            <v>-519.60688013000004</v>
          </cell>
          <cell r="P10">
            <v>-263.86190238556503</v>
          </cell>
          <cell r="Q10">
            <v>-37.901671540000002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-41607.979784000003</v>
          </cell>
          <cell r="AB10">
            <v>-3047.12652126585</v>
          </cell>
          <cell r="AC10">
            <v>0</v>
          </cell>
          <cell r="AD10">
            <v>-4.4339440000000003</v>
          </cell>
          <cell r="AE10">
            <v>-4.4339440000000003</v>
          </cell>
          <cell r="AF10">
            <v>0</v>
          </cell>
          <cell r="AG10">
            <v>-3042.6925772658501</v>
          </cell>
          <cell r="AH10">
            <v>-3.5964860000000001</v>
          </cell>
          <cell r="AI10">
            <v>0</v>
          </cell>
          <cell r="AJ10">
            <v>-2999.3880912658501</v>
          </cell>
          <cell r="AK10">
            <v>0</v>
          </cell>
          <cell r="AL10">
            <v>0</v>
          </cell>
          <cell r="AM10">
            <v>-625.76215783999999</v>
          </cell>
          <cell r="AN10">
            <v>-625.76215783999999</v>
          </cell>
          <cell r="AO10">
            <v>1405.1938404191201</v>
          </cell>
          <cell r="AP10">
            <v>0</v>
          </cell>
        </row>
        <row r="11">
          <cell r="B11" t="str">
            <v>11011Allcustom2Allcustom3DKK Total</v>
          </cell>
          <cell r="H11">
            <v>-25311.266814107898</v>
          </cell>
          <cell r="I11">
            <v>0</v>
          </cell>
          <cell r="J11">
            <v>0</v>
          </cell>
          <cell r="K11">
            <v>-25311.266814107898</v>
          </cell>
          <cell r="L11">
            <v>0</v>
          </cell>
          <cell r="M11">
            <v>-25311.266814107898</v>
          </cell>
          <cell r="N11">
            <v>-24639.452693437499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-671.76838636533591</v>
          </cell>
          <cell r="U11">
            <v>-4.5734305099999997E-2</v>
          </cell>
          <cell r="V11">
            <v>-671.81412067043607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B12" t="str">
            <v>11012Allcustom2Allcustom3DKK Total</v>
          </cell>
          <cell r="H12">
            <v>-17450.442939451099</v>
          </cell>
          <cell r="I12">
            <v>0</v>
          </cell>
          <cell r="J12">
            <v>0</v>
          </cell>
          <cell r="K12">
            <v>-17450.442939451099</v>
          </cell>
          <cell r="L12">
            <v>0</v>
          </cell>
          <cell r="M12">
            <v>-17450.442939451099</v>
          </cell>
          <cell r="N12">
            <v>-14193.601385510699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-3256.84155394036</v>
          </cell>
          <cell r="U12">
            <v>0</v>
          </cell>
          <cell r="V12">
            <v>-3256.84155394036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11013Allcustom2Allcustom3DKK Total</v>
          </cell>
          <cell r="H13">
            <v>-10796.056235238</v>
          </cell>
          <cell r="I13">
            <v>0</v>
          </cell>
          <cell r="J13">
            <v>0</v>
          </cell>
          <cell r="K13">
            <v>-10796.056235238</v>
          </cell>
          <cell r="L13">
            <v>0</v>
          </cell>
          <cell r="M13">
            <v>-10796.056235238</v>
          </cell>
          <cell r="N13">
            <v>-9669.7729953584203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-1033.65054376138</v>
          </cell>
          <cell r="T13">
            <v>0</v>
          </cell>
          <cell r="U13">
            <v>-50.394184209464001</v>
          </cell>
          <cell r="V13">
            <v>-1084.0447279708401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-42.238511908701895</v>
          </cell>
          <cell r="AC13">
            <v>-2.0236713652462499</v>
          </cell>
          <cell r="AD13">
            <v>0</v>
          </cell>
          <cell r="AE13">
            <v>-40.214840543455701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B14" t="str">
            <v>11015Allcustom2Allcustom3DKK Total</v>
          </cell>
          <cell r="H14">
            <v>-33094.6163032853</v>
          </cell>
          <cell r="I14">
            <v>0</v>
          </cell>
          <cell r="J14">
            <v>0</v>
          </cell>
          <cell r="K14">
            <v>-33094.6163032853</v>
          </cell>
          <cell r="L14">
            <v>0</v>
          </cell>
          <cell r="M14">
            <v>-33094.6163032853</v>
          </cell>
          <cell r="N14">
            <v>-776.24583394501997</v>
          </cell>
          <cell r="O14">
            <v>0</v>
          </cell>
          <cell r="P14">
            <v>0</v>
          </cell>
          <cell r="Q14">
            <v>0</v>
          </cell>
          <cell r="R14">
            <v>-119.62821354063999</v>
          </cell>
          <cell r="S14">
            <v>1571.6696068834901</v>
          </cell>
          <cell r="T14">
            <v>-1.00044417195022E-17</v>
          </cell>
          <cell r="U14">
            <v>-315.92384890880601</v>
          </cell>
          <cell r="V14">
            <v>1136.1175444340402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-61.292984829335396</v>
          </cell>
          <cell r="AC14">
            <v>-1.32595774E-2</v>
          </cell>
          <cell r="AD14">
            <v>-19.072223000000001</v>
          </cell>
          <cell r="AE14">
            <v>-61.279725251935403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-33393.195028945003</v>
          </cell>
          <cell r="AN14">
            <v>-33393.195028945003</v>
          </cell>
          <cell r="AO14">
            <v>0</v>
          </cell>
          <cell r="AP14">
            <v>0</v>
          </cell>
        </row>
        <row r="15">
          <cell r="B15" t="str">
            <v>11040Allcustom2Allcustom3DKK Total</v>
          </cell>
          <cell r="H15">
            <v>-6454.2002852904498</v>
          </cell>
          <cell r="I15">
            <v>0</v>
          </cell>
          <cell r="J15">
            <v>0</v>
          </cell>
          <cell r="K15">
            <v>-6454.2002852904498</v>
          </cell>
          <cell r="L15">
            <v>0</v>
          </cell>
          <cell r="M15">
            <v>-6454.2002852904498</v>
          </cell>
          <cell r="N15">
            <v>0</v>
          </cell>
          <cell r="O15">
            <v>-6454.2002852904498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11130CAllcustom2Allcustom3DKK Total</v>
          </cell>
          <cell r="H16">
            <v>147.199844343666</v>
          </cell>
          <cell r="I16">
            <v>0</v>
          </cell>
          <cell r="J16">
            <v>0</v>
          </cell>
          <cell r="K16">
            <v>147.199844343666</v>
          </cell>
          <cell r="L16">
            <v>0</v>
          </cell>
          <cell r="M16">
            <v>147.199844343666</v>
          </cell>
          <cell r="N16">
            <v>163.06475110308702</v>
          </cell>
          <cell r="O16">
            <v>-54.741030365969998</v>
          </cell>
          <cell r="P16">
            <v>0</v>
          </cell>
          <cell r="Q16">
            <v>29.958515005144999</v>
          </cell>
          <cell r="R16">
            <v>17.511734867017399</v>
          </cell>
          <cell r="S16">
            <v>0.1072045822334</v>
          </cell>
          <cell r="T16">
            <v>0</v>
          </cell>
          <cell r="U16">
            <v>0</v>
          </cell>
          <cell r="V16">
            <v>17.618939449250799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-8.7013308478470996</v>
          </cell>
          <cell r="AN16">
            <v>0</v>
          </cell>
          <cell r="AO16">
            <v>0</v>
          </cell>
          <cell r="AP16">
            <v>0</v>
          </cell>
        </row>
        <row r="17">
          <cell r="B17" t="str">
            <v>12030Allcustom2Allcustom3DKK Total</v>
          </cell>
          <cell r="H17">
            <v>-2390.4212590290599</v>
          </cell>
          <cell r="I17">
            <v>-363.04299900000001</v>
          </cell>
          <cell r="J17">
            <v>0</v>
          </cell>
          <cell r="K17">
            <v>-2027.3782600290599</v>
          </cell>
          <cell r="L17">
            <v>0</v>
          </cell>
          <cell r="M17">
            <v>-2027.3782600290599</v>
          </cell>
          <cell r="N17">
            <v>-586.94438869370697</v>
          </cell>
          <cell r="O17">
            <v>-216.336790390571</v>
          </cell>
          <cell r="P17">
            <v>-688.27707675687896</v>
          </cell>
          <cell r="Q17">
            <v>0</v>
          </cell>
          <cell r="R17">
            <v>-36.614297636858204</v>
          </cell>
          <cell r="S17">
            <v>-25.186104871630697</v>
          </cell>
          <cell r="T17">
            <v>-289.46246579512501</v>
          </cell>
          <cell r="U17">
            <v>-101.931682454211</v>
          </cell>
          <cell r="V17">
            <v>-453.19455075782503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-363.04299900000001</v>
          </cell>
          <cell r="AB17">
            <v>-79.790399594013394</v>
          </cell>
          <cell r="AC17">
            <v>-4.7186014761783497</v>
          </cell>
          <cell r="AD17">
            <v>-5.8070510000000004</v>
          </cell>
          <cell r="AE17">
            <v>-40.446455894766196</v>
          </cell>
          <cell r="AF17">
            <v>0</v>
          </cell>
          <cell r="AG17">
            <v>-34.625342223068898</v>
          </cell>
          <cell r="AH17">
            <v>-6.8649000000000002E-2</v>
          </cell>
          <cell r="AI17">
            <v>0</v>
          </cell>
          <cell r="AJ17">
            <v>-15.1105367962823</v>
          </cell>
          <cell r="AK17">
            <v>0</v>
          </cell>
          <cell r="AL17">
            <v>0</v>
          </cell>
          <cell r="AM17">
            <v>-2.8350538360675901</v>
          </cell>
          <cell r="AN17">
            <v>0</v>
          </cell>
          <cell r="AO17">
            <v>0</v>
          </cell>
          <cell r="AP17">
            <v>0</v>
          </cell>
        </row>
        <row r="18">
          <cell r="B18" t="str">
            <v>12050Allcustom2Allcustom3DKK Total</v>
          </cell>
          <cell r="H18">
            <v>664.2806448522</v>
          </cell>
          <cell r="I18">
            <v>0</v>
          </cell>
          <cell r="J18">
            <v>0</v>
          </cell>
          <cell r="K18">
            <v>664.2806448522</v>
          </cell>
          <cell r="L18">
            <v>0</v>
          </cell>
          <cell r="M18">
            <v>664.2806448522</v>
          </cell>
          <cell r="N18">
            <v>0</v>
          </cell>
          <cell r="O18">
            <v>688.7036448522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-24.422999999999998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-24.422999999999998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12110Allcustom2Allcustom3DKK Total</v>
          </cell>
          <cell r="H19">
            <v>544.938843034402</v>
          </cell>
          <cell r="I19">
            <v>57.997999999999998</v>
          </cell>
          <cell r="J19">
            <v>0</v>
          </cell>
          <cell r="K19">
            <v>486.94084303440201</v>
          </cell>
          <cell r="L19">
            <v>0</v>
          </cell>
          <cell r="M19">
            <v>486.94084303440201</v>
          </cell>
          <cell r="N19">
            <v>0</v>
          </cell>
          <cell r="O19">
            <v>400.61541083841502</v>
          </cell>
          <cell r="P19">
            <v>3.5795240515</v>
          </cell>
          <cell r="Q19">
            <v>83.531184394487312</v>
          </cell>
          <cell r="R19">
            <v>0</v>
          </cell>
          <cell r="S19">
            <v>0</v>
          </cell>
          <cell r="T19">
            <v>0</v>
          </cell>
          <cell r="U19">
            <v>-0.78527625000000001</v>
          </cell>
          <cell r="V19">
            <v>-0.78527625000000001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57.997999999999998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B20" t="str">
            <v>12900TAllcustom2Allcustom3DKK Total</v>
          </cell>
          <cell r="H20">
            <v>-38178.799465855496</v>
          </cell>
          <cell r="I20">
            <v>-6570.4350270000004</v>
          </cell>
          <cell r="J20">
            <v>0</v>
          </cell>
          <cell r="K20">
            <v>-31608.3644388555</v>
          </cell>
          <cell r="L20">
            <v>0</v>
          </cell>
          <cell r="M20">
            <v>-31608.3644388555</v>
          </cell>
          <cell r="N20">
            <v>-9016.0342273353908</v>
          </cell>
          <cell r="O20">
            <v>-2497.38244528101</v>
          </cell>
          <cell r="P20">
            <v>-6878.9173458544601</v>
          </cell>
          <cell r="Q20">
            <v>-3332.70691720581</v>
          </cell>
          <cell r="R20">
            <v>-1161.96533049557</v>
          </cell>
          <cell r="S20">
            <v>-1094.6725971743199</v>
          </cell>
          <cell r="T20">
            <v>-2825.54432002368</v>
          </cell>
          <cell r="U20">
            <v>-1851.8763297094699</v>
          </cell>
          <cell r="V20">
            <v>-6934.0585774030396</v>
          </cell>
          <cell r="W20">
            <v>-63.605652262235999</v>
          </cell>
          <cell r="X20">
            <v>-63.605652262235999</v>
          </cell>
          <cell r="Y20">
            <v>0</v>
          </cell>
          <cell r="Z20">
            <v>0</v>
          </cell>
          <cell r="AA20">
            <v>-6570.4350270000004</v>
          </cell>
          <cell r="AB20">
            <v>-2196.2514641643402</v>
          </cell>
          <cell r="AC20">
            <v>-111.37807461681301</v>
          </cell>
          <cell r="AD20">
            <v>-297.29409800000002</v>
          </cell>
          <cell r="AE20">
            <v>-1018.5845570328701</v>
          </cell>
          <cell r="AF20">
            <v>0</v>
          </cell>
          <cell r="AG20">
            <v>-1002.6831802524299</v>
          </cell>
          <cell r="AH20">
            <v>-12.483549999999999</v>
          </cell>
          <cell r="AI20">
            <v>0</v>
          </cell>
          <cell r="AJ20">
            <v>-440.75992696758698</v>
          </cell>
          <cell r="AK20">
            <v>0</v>
          </cell>
          <cell r="AL20">
            <v>0</v>
          </cell>
          <cell r="AM20">
            <v>-753.01346161144102</v>
          </cell>
          <cell r="AN20">
            <v>-61.999761274999997</v>
          </cell>
          <cell r="AO20">
            <v>7.2643160820007298E-14</v>
          </cell>
          <cell r="AP20">
            <v>0</v>
          </cell>
        </row>
        <row r="21">
          <cell r="B21" t="str">
            <v>13100TAllcustom2Allcustom3DKK Total</v>
          </cell>
          <cell r="H21">
            <v>-611.68173950807795</v>
          </cell>
          <cell r="I21">
            <v>0</v>
          </cell>
          <cell r="J21">
            <v>0</v>
          </cell>
          <cell r="K21">
            <v>-611.68173950807795</v>
          </cell>
          <cell r="L21">
            <v>0</v>
          </cell>
          <cell r="M21">
            <v>-611.68173950807795</v>
          </cell>
          <cell r="N21">
            <v>-180.56712048201601</v>
          </cell>
          <cell r="O21">
            <v>0</v>
          </cell>
          <cell r="P21">
            <v>-9.7761930453676094</v>
          </cell>
          <cell r="Q21">
            <v>0</v>
          </cell>
          <cell r="R21">
            <v>-9.6031447615599411E-3</v>
          </cell>
          <cell r="S21">
            <v>-204.541427306299</v>
          </cell>
          <cell r="T21">
            <v>-216.277875950001</v>
          </cell>
          <cell r="U21">
            <v>-0.50951957963235406</v>
          </cell>
          <cell r="V21">
            <v>-421.33842598069401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B22" t="str">
            <v>13900TAllcustom2Allcustom3DKK Total</v>
          </cell>
          <cell r="H22">
            <v>-257345.98527419401</v>
          </cell>
          <cell r="I22">
            <v>-53612.173236000002</v>
          </cell>
          <cell r="J22">
            <v>-0.23794999999999999</v>
          </cell>
          <cell r="K22">
            <v>-203733.81203819401</v>
          </cell>
          <cell r="L22">
            <v>-28.914658577539399</v>
          </cell>
          <cell r="M22">
            <v>-203704.89737961598</v>
          </cell>
          <cell r="N22">
            <v>-128598.14431700301</v>
          </cell>
          <cell r="O22">
            <v>-20294.878383458697</v>
          </cell>
          <cell r="P22">
            <v>-19343.141872724602</v>
          </cell>
          <cell r="Q22">
            <v>-6230.3493138056801</v>
          </cell>
          <cell r="R22">
            <v>-2374.2713471512798</v>
          </cell>
          <cell r="S22">
            <v>-9010.0242944424899</v>
          </cell>
          <cell r="T22">
            <v>-18476.477132686199</v>
          </cell>
          <cell r="U22">
            <v>-3452.57766149095</v>
          </cell>
          <cell r="V22">
            <v>-33296.539146736497</v>
          </cell>
          <cell r="W22">
            <v>87.290320182369399</v>
          </cell>
          <cell r="X22">
            <v>87.290320182369399</v>
          </cell>
          <cell r="Y22">
            <v>0</v>
          </cell>
          <cell r="Z22">
            <v>0</v>
          </cell>
          <cell r="AA22">
            <v>-53723.575661000003</v>
          </cell>
          <cell r="AB22">
            <v>-7227.0138007206406</v>
          </cell>
          <cell r="AC22">
            <v>-810.18117933281508</v>
          </cell>
          <cell r="AD22">
            <v>-483.12125911825598</v>
          </cell>
          <cell r="AE22">
            <v>-1483.3302562398401</v>
          </cell>
          <cell r="AF22">
            <v>0</v>
          </cell>
          <cell r="AG22">
            <v>-5058.0898472751996</v>
          </cell>
          <cell r="AH22">
            <v>-55.923914000000003</v>
          </cell>
          <cell r="AI22">
            <v>0</v>
          </cell>
          <cell r="AJ22">
            <v>-3651.9732919078897</v>
          </cell>
          <cell r="AK22">
            <v>0</v>
          </cell>
          <cell r="AL22">
            <v>37.535111944834199</v>
          </cell>
          <cell r="AM22">
            <v>-3277.1619482630299</v>
          </cell>
          <cell r="AN22">
            <v>-2088.6194160300101</v>
          </cell>
          <cell r="AO22">
            <v>14579.142692130501</v>
          </cell>
          <cell r="AP22">
            <v>0</v>
          </cell>
        </row>
        <row r="23">
          <cell r="B23" t="str">
            <v>14500TAllcustom2Allcustom3DKK Total</v>
          </cell>
          <cell r="H23">
            <v>-219.14562804747899</v>
          </cell>
          <cell r="I23">
            <v>0</v>
          </cell>
          <cell r="J23">
            <v>0</v>
          </cell>
          <cell r="K23">
            <v>-219.14562804747899</v>
          </cell>
          <cell r="L23">
            <v>0</v>
          </cell>
          <cell r="M23">
            <v>-219.14562804747899</v>
          </cell>
          <cell r="N23">
            <v>0</v>
          </cell>
          <cell r="O23">
            <v>0</v>
          </cell>
          <cell r="P23">
            <v>-56.199834294955004</v>
          </cell>
          <cell r="Q23">
            <v>0</v>
          </cell>
          <cell r="R23">
            <v>0</v>
          </cell>
          <cell r="S23">
            <v>-3.1741422503595</v>
          </cell>
          <cell r="T23">
            <v>-0.12392366621433</v>
          </cell>
          <cell r="U23">
            <v>0</v>
          </cell>
          <cell r="V23">
            <v>-3.29806591657383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-192.35376774000002</v>
          </cell>
          <cell r="AN23">
            <v>-192.35376774000002</v>
          </cell>
          <cell r="AO23">
            <v>32.706039904050002</v>
          </cell>
          <cell r="AP23">
            <v>0</v>
          </cell>
        </row>
        <row r="24">
          <cell r="B24" t="str">
            <v>14900TAllcustom2Allcustom3DKK Total</v>
          </cell>
          <cell r="H24">
            <v>67137.146572535406</v>
          </cell>
          <cell r="I24">
            <v>3244.6343670000001</v>
          </cell>
          <cell r="J24">
            <v>-3.4950000000000002E-2</v>
          </cell>
          <cell r="K24">
            <v>63892.512205535102</v>
          </cell>
          <cell r="L24">
            <v>-111.40242499999999</v>
          </cell>
          <cell r="M24">
            <v>64003.914630535102</v>
          </cell>
          <cell r="N24">
            <v>18615.389069039298</v>
          </cell>
          <cell r="O24">
            <v>32362.895091475497</v>
          </cell>
          <cell r="P24">
            <v>5011.6620068102002</v>
          </cell>
          <cell r="Q24">
            <v>4846.9355599365699</v>
          </cell>
          <cell r="R24">
            <v>1962.4619823077501</v>
          </cell>
          <cell r="S24">
            <v>119.704470005533</v>
          </cell>
          <cell r="T24">
            <v>-367.38072837927996</v>
          </cell>
          <cell r="U24">
            <v>1218.41273723423</v>
          </cell>
          <cell r="V24">
            <v>2933.1984611682501</v>
          </cell>
          <cell r="W24">
            <v>183.57466837624</v>
          </cell>
          <cell r="X24">
            <v>183.57466837624</v>
          </cell>
          <cell r="Y24">
            <v>0</v>
          </cell>
          <cell r="Z24">
            <v>0</v>
          </cell>
          <cell r="AA24">
            <v>3133.2319419999999</v>
          </cell>
          <cell r="AB24">
            <v>1061.35229765741</v>
          </cell>
          <cell r="AC24">
            <v>119.77773333578401</v>
          </cell>
          <cell r="AD24">
            <v>402.56354488174401</v>
          </cell>
          <cell r="AE24">
            <v>436.99264950786903</v>
          </cell>
          <cell r="AF24">
            <v>0</v>
          </cell>
          <cell r="AG24">
            <v>321.042196437516</v>
          </cell>
          <cell r="AH24">
            <v>38.307093000000002</v>
          </cell>
          <cell r="AI24">
            <v>0</v>
          </cell>
          <cell r="AJ24">
            <v>70.978658837641404</v>
          </cell>
          <cell r="AK24">
            <v>0</v>
          </cell>
          <cell r="AL24">
            <v>2.0609149942174599E-15</v>
          </cell>
          <cell r="AM24">
            <v>-806.97314334584792</v>
          </cell>
          <cell r="AN24">
            <v>19.164584114992099</v>
          </cell>
          <cell r="AO24">
            <v>-20.544712205561801</v>
          </cell>
          <cell r="AP24">
            <v>0</v>
          </cell>
        </row>
        <row r="25">
          <cell r="B25" t="str">
            <v>15010CAllcustom2Allcustom3DKK Total</v>
          </cell>
          <cell r="H25">
            <v>-25499.216530958001</v>
          </cell>
          <cell r="I25">
            <v>-730.47984099999996</v>
          </cell>
          <cell r="J25">
            <v>0</v>
          </cell>
          <cell r="K25">
            <v>-24768.736689958001</v>
          </cell>
          <cell r="L25">
            <v>0</v>
          </cell>
          <cell r="M25">
            <v>-24768.736689958001</v>
          </cell>
          <cell r="N25">
            <v>-10054.0364723479</v>
          </cell>
          <cell r="O25">
            <v>-8829.9133132493298</v>
          </cell>
          <cell r="P25">
            <v>-1663.41513183196</v>
          </cell>
          <cell r="Q25">
            <v>-1338.7584175280599</v>
          </cell>
          <cell r="R25">
            <v>-825.44959545188601</v>
          </cell>
          <cell r="S25">
            <v>-1095.4105442903099</v>
          </cell>
          <cell r="T25">
            <v>-158.10611022312301</v>
          </cell>
          <cell r="U25">
            <v>-476.07822662543902</v>
          </cell>
          <cell r="V25">
            <v>-2555.04447659075</v>
          </cell>
          <cell r="W25">
            <v>-1.7561692235149999</v>
          </cell>
          <cell r="X25">
            <v>-1.7561692235149999</v>
          </cell>
          <cell r="Y25">
            <v>0</v>
          </cell>
          <cell r="Z25">
            <v>0</v>
          </cell>
          <cell r="AA25">
            <v>-730.47984099999996</v>
          </cell>
          <cell r="AB25">
            <v>-364.88252645187197</v>
          </cell>
          <cell r="AC25">
            <v>-12.745218615657199</v>
          </cell>
          <cell r="AD25">
            <v>-130.54449273999998</v>
          </cell>
          <cell r="AE25">
            <v>-171.81404951234401</v>
          </cell>
          <cell r="AF25">
            <v>0</v>
          </cell>
          <cell r="AG25">
            <v>-178.56708910035601</v>
          </cell>
          <cell r="AH25">
            <v>-40.396720999999999</v>
          </cell>
          <cell r="AI25">
            <v>0</v>
          </cell>
          <cell r="AJ25">
            <v>-94.963603853881594</v>
          </cell>
          <cell r="AK25">
            <v>0</v>
          </cell>
          <cell r="AL25">
            <v>0</v>
          </cell>
          <cell r="AM25">
            <v>-42.118165512094997</v>
          </cell>
          <cell r="AN25">
            <v>0</v>
          </cell>
          <cell r="AO25">
            <v>79.431813554029901</v>
          </cell>
          <cell r="AP25">
            <v>0</v>
          </cell>
        </row>
        <row r="26">
          <cell r="B26" t="str">
            <v>15010CINA200TAllcustom3DKK Total</v>
          </cell>
          <cell r="H26">
            <v>-1595.3212826843401</v>
          </cell>
          <cell r="I26">
            <v>-73.917201000000006</v>
          </cell>
          <cell r="J26">
            <v>0</v>
          </cell>
          <cell r="K26">
            <v>-1521.4040816843401</v>
          </cell>
          <cell r="L26">
            <v>0</v>
          </cell>
          <cell r="M26">
            <v>-1521.4040816843401</v>
          </cell>
          <cell r="N26">
            <v>-17.199766114301902</v>
          </cell>
          <cell r="O26">
            <v>-1102.42798752305</v>
          </cell>
          <cell r="P26">
            <v>-296.13611439272</v>
          </cell>
          <cell r="Q26">
            <v>-0.35952526740000001</v>
          </cell>
          <cell r="R26">
            <v>0</v>
          </cell>
          <cell r="S26">
            <v>-22.7877649879816</v>
          </cell>
          <cell r="T26">
            <v>-78.335523186953495</v>
          </cell>
          <cell r="U26">
            <v>-2.75420475936507</v>
          </cell>
          <cell r="V26">
            <v>-103.87749293430001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-73.917201000000006</v>
          </cell>
          <cell r="AB26">
            <v>-1.4031954525707999</v>
          </cell>
          <cell r="AC26">
            <v>0</v>
          </cell>
          <cell r="AD26">
            <v>0</v>
          </cell>
          <cell r="AE26">
            <v>-1.4031954525707999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B27" t="str">
            <v>15010CTAN200TAllcustom3DKK Total</v>
          </cell>
          <cell r="H27">
            <v>-23903.895248273602</v>
          </cell>
          <cell r="I27">
            <v>-656.56263999999999</v>
          </cell>
          <cell r="J27">
            <v>0</v>
          </cell>
          <cell r="K27">
            <v>-23247.332608273602</v>
          </cell>
          <cell r="L27">
            <v>0</v>
          </cell>
          <cell r="M27">
            <v>-23247.332608273602</v>
          </cell>
          <cell r="N27">
            <v>-10036.8367062336</v>
          </cell>
          <cell r="O27">
            <v>-7727.4853257262803</v>
          </cell>
          <cell r="P27">
            <v>-1367.2790174392401</v>
          </cell>
          <cell r="Q27">
            <v>-1338.39889226066</v>
          </cell>
          <cell r="R27">
            <v>-825.44959545188601</v>
          </cell>
          <cell r="S27">
            <v>-1072.6227793023199</v>
          </cell>
          <cell r="T27">
            <v>-79.770587036169601</v>
          </cell>
          <cell r="U27">
            <v>-473.32402186607402</v>
          </cell>
          <cell r="V27">
            <v>-2451.1669836564497</v>
          </cell>
          <cell r="W27">
            <v>-1.7561692235149999</v>
          </cell>
          <cell r="X27">
            <v>-1.7561692235149999</v>
          </cell>
          <cell r="Y27">
            <v>0</v>
          </cell>
          <cell r="Z27">
            <v>0</v>
          </cell>
          <cell r="AA27">
            <v>-656.56263999999999</v>
          </cell>
          <cell r="AB27">
            <v>-363.479330999301</v>
          </cell>
          <cell r="AC27">
            <v>-12.745218615657199</v>
          </cell>
          <cell r="AD27">
            <v>-130.54449273999998</v>
          </cell>
          <cell r="AE27">
            <v>-170.41085405977299</v>
          </cell>
          <cell r="AF27">
            <v>0</v>
          </cell>
          <cell r="AG27">
            <v>-178.56708910035601</v>
          </cell>
          <cell r="AH27">
            <v>-40.396720999999999</v>
          </cell>
          <cell r="AI27">
            <v>0</v>
          </cell>
          <cell r="AJ27">
            <v>-94.963603853881594</v>
          </cell>
          <cell r="AK27">
            <v>0</v>
          </cell>
          <cell r="AL27">
            <v>0</v>
          </cell>
          <cell r="AM27">
            <v>-42.118165512094997</v>
          </cell>
          <cell r="AN27">
            <v>0</v>
          </cell>
          <cell r="AO27">
            <v>79.431813554029901</v>
          </cell>
          <cell r="AP27">
            <v>0</v>
          </cell>
        </row>
        <row r="28">
          <cell r="B28" t="str">
            <v>15020CAllcustom2Allcustom3DKK Total</v>
          </cell>
          <cell r="H28">
            <v>-2082.94816088881</v>
          </cell>
          <cell r="I28">
            <v>-2.37</v>
          </cell>
          <cell r="J28">
            <v>0</v>
          </cell>
          <cell r="K28">
            <v>-2080.5781608888101</v>
          </cell>
          <cell r="L28">
            <v>0</v>
          </cell>
          <cell r="M28">
            <v>-2080.5781608888101</v>
          </cell>
          <cell r="N28">
            <v>-56.184649999999998</v>
          </cell>
          <cell r="O28">
            <v>-549.22924799266002</v>
          </cell>
          <cell r="P28">
            <v>-3.3199713365422601</v>
          </cell>
          <cell r="Q28">
            <v>0</v>
          </cell>
          <cell r="R28">
            <v>0</v>
          </cell>
          <cell r="S28">
            <v>-1292.24695</v>
          </cell>
          <cell r="T28">
            <v>-32.622942563155696</v>
          </cell>
          <cell r="U28">
            <v>-36.135168884430001</v>
          </cell>
          <cell r="V28">
            <v>-1361.0050614475902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-2.37</v>
          </cell>
          <cell r="AB28">
            <v>-110.83923011202499</v>
          </cell>
          <cell r="AC28">
            <v>0</v>
          </cell>
          <cell r="AD28">
            <v>0</v>
          </cell>
          <cell r="AE28">
            <v>-108.348665148547</v>
          </cell>
          <cell r="AF28">
            <v>0</v>
          </cell>
          <cell r="AG28">
            <v>-2.4905649634776599</v>
          </cell>
          <cell r="AH28">
            <v>0</v>
          </cell>
          <cell r="AI28">
            <v>0</v>
          </cell>
          <cell r="AJ28">
            <v>-0.99056496347765899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 t="str">
            <v>15020CINA200TAllcustom3DKK Total</v>
          </cell>
          <cell r="H29">
            <v>-301.08379168479701</v>
          </cell>
          <cell r="I29">
            <v>0</v>
          </cell>
          <cell r="J29">
            <v>0</v>
          </cell>
          <cell r="K29">
            <v>-301.08379168479701</v>
          </cell>
          <cell r="L29">
            <v>0</v>
          </cell>
          <cell r="M29">
            <v>-301.08379168479701</v>
          </cell>
          <cell r="N29">
            <v>0</v>
          </cell>
          <cell r="O29">
            <v>-273.33270378500004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-27.751087899797202</v>
          </cell>
          <cell r="U29">
            <v>0</v>
          </cell>
          <cell r="V29">
            <v>-27.751087899797202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B30" t="str">
            <v>15020CTAN200TAllcustom3DKK Total</v>
          </cell>
          <cell r="H30">
            <v>-1781.86436920402</v>
          </cell>
          <cell r="I30">
            <v>-2.37</v>
          </cell>
          <cell r="J30">
            <v>0</v>
          </cell>
          <cell r="K30">
            <v>-1779.4943692040201</v>
          </cell>
          <cell r="L30">
            <v>0</v>
          </cell>
          <cell r="M30">
            <v>-1779.4943692040201</v>
          </cell>
          <cell r="N30">
            <v>-56.184649999999998</v>
          </cell>
          <cell r="O30">
            <v>-275.89654420766004</v>
          </cell>
          <cell r="P30">
            <v>-3.3199713365422601</v>
          </cell>
          <cell r="Q30">
            <v>0</v>
          </cell>
          <cell r="R30">
            <v>0</v>
          </cell>
          <cell r="S30">
            <v>-1292.24695</v>
          </cell>
          <cell r="T30">
            <v>-4.8718546633585404</v>
          </cell>
          <cell r="U30">
            <v>-36.135168884430001</v>
          </cell>
          <cell r="V30">
            <v>-1333.2539735477901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-2.37</v>
          </cell>
          <cell r="AB30">
            <v>-110.83923011202499</v>
          </cell>
          <cell r="AC30">
            <v>0</v>
          </cell>
          <cell r="AD30">
            <v>0</v>
          </cell>
          <cell r="AE30">
            <v>-108.348665148547</v>
          </cell>
          <cell r="AF30">
            <v>0</v>
          </cell>
          <cell r="AG30">
            <v>-2.4905649634776599</v>
          </cell>
          <cell r="AH30">
            <v>0</v>
          </cell>
          <cell r="AI30">
            <v>0</v>
          </cell>
          <cell r="AJ30">
            <v>-0.99056496347765899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B31" t="str">
            <v>15030CAllcustom2Allcustom3DKK Total</v>
          </cell>
          <cell r="H31">
            <v>843.58049824134901</v>
          </cell>
          <cell r="I31">
            <v>0</v>
          </cell>
          <cell r="J31">
            <v>0</v>
          </cell>
          <cell r="K31">
            <v>843.58049824134901</v>
          </cell>
          <cell r="L31">
            <v>0</v>
          </cell>
          <cell r="M31">
            <v>843.58049824134901</v>
          </cell>
          <cell r="N31">
            <v>109.55642111621501</v>
          </cell>
          <cell r="O31">
            <v>0</v>
          </cell>
          <cell r="P31">
            <v>2.7707795253177001</v>
          </cell>
          <cell r="Q31">
            <v>0</v>
          </cell>
          <cell r="R31">
            <v>0</v>
          </cell>
          <cell r="S31">
            <v>430.998374371865</v>
          </cell>
          <cell r="T31">
            <v>0</v>
          </cell>
          <cell r="U31">
            <v>0</v>
          </cell>
          <cell r="V31">
            <v>430.998374371865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300.25492322795202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300.25492322795202</v>
          </cell>
          <cell r="AH31">
            <v>300</v>
          </cell>
          <cell r="AI31">
            <v>0</v>
          </cell>
          <cell r="AJ31">
            <v>0.254923227951739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B32" t="str">
            <v>15100TAllcustom2Allcustom3DKK Total</v>
          </cell>
          <cell r="H32">
            <v>-26738.584193605398</v>
          </cell>
          <cell r="I32">
            <v>-732.84984099999997</v>
          </cell>
          <cell r="J32">
            <v>0</v>
          </cell>
          <cell r="K32">
            <v>-26005.734352605399</v>
          </cell>
          <cell r="L32">
            <v>0</v>
          </cell>
          <cell r="M32">
            <v>-26005.734352605399</v>
          </cell>
          <cell r="N32">
            <v>-10000.664701231701</v>
          </cell>
          <cell r="O32">
            <v>-9379.1425612419898</v>
          </cell>
          <cell r="P32">
            <v>-1663.9643236431898</v>
          </cell>
          <cell r="Q32">
            <v>-1338.7584175280599</v>
          </cell>
          <cell r="R32">
            <v>-825.44959545188601</v>
          </cell>
          <cell r="S32">
            <v>-1956.6591199184402</v>
          </cell>
          <cell r="T32">
            <v>-190.729052786279</v>
          </cell>
          <cell r="U32">
            <v>-512.21339550986897</v>
          </cell>
          <cell r="V32">
            <v>-3485.0511636664801</v>
          </cell>
          <cell r="W32">
            <v>-1.7561692235149999</v>
          </cell>
          <cell r="X32">
            <v>-1.7561692235149999</v>
          </cell>
          <cell r="Y32">
            <v>0</v>
          </cell>
          <cell r="Z32">
            <v>0</v>
          </cell>
          <cell r="AA32">
            <v>-732.84984099999997</v>
          </cell>
          <cell r="AB32">
            <v>-175.46683333594501</v>
          </cell>
          <cell r="AC32">
            <v>-12.745218615657199</v>
          </cell>
          <cell r="AD32">
            <v>-130.54449273999998</v>
          </cell>
          <cell r="AE32">
            <v>-280.16271466089097</v>
          </cell>
          <cell r="AF32">
            <v>0</v>
          </cell>
          <cell r="AG32">
            <v>119.19726916411801</v>
          </cell>
          <cell r="AH32">
            <v>259.60327899999999</v>
          </cell>
          <cell r="AI32">
            <v>0</v>
          </cell>
          <cell r="AJ32">
            <v>-95.699245589407511</v>
          </cell>
          <cell r="AK32">
            <v>0</v>
          </cell>
          <cell r="AL32">
            <v>0</v>
          </cell>
          <cell r="AM32">
            <v>-42.118165512094997</v>
          </cell>
          <cell r="AN32">
            <v>0</v>
          </cell>
          <cell r="AO32">
            <v>79.431813554029901</v>
          </cell>
          <cell r="AP32">
            <v>0</v>
          </cell>
        </row>
        <row r="33">
          <cell r="B33" t="str">
            <v>15100TINA110Allcustom3DKK Total</v>
          </cell>
          <cell r="H33">
            <v>-20.316529488347502</v>
          </cell>
          <cell r="I33">
            <v>0</v>
          </cell>
          <cell r="J33">
            <v>0</v>
          </cell>
          <cell r="K33">
            <v>-20.316529488347502</v>
          </cell>
          <cell r="L33">
            <v>0</v>
          </cell>
          <cell r="M33">
            <v>-20.316529488347502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-20.316529488347502</v>
          </cell>
          <cell r="U33">
            <v>0</v>
          </cell>
          <cell r="V33">
            <v>-20.316529488347502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15100TINA120Allcustom3DKK Total</v>
          </cell>
          <cell r="H34">
            <v>-1251.8173534080502</v>
          </cell>
          <cell r="I34">
            <v>0</v>
          </cell>
          <cell r="J34">
            <v>0</v>
          </cell>
          <cell r="K34">
            <v>-1251.8173534080502</v>
          </cell>
          <cell r="L34">
            <v>0</v>
          </cell>
          <cell r="M34">
            <v>-1251.8173534080502</v>
          </cell>
          <cell r="N34">
            <v>0</v>
          </cell>
          <cell r="O34">
            <v>-1251.8173534080502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B35" t="str">
            <v>15100TINA165TAllcustom3DKK Total</v>
          </cell>
          <cell r="H35">
            <v>-268.13221533940401</v>
          </cell>
          <cell r="I35">
            <v>0</v>
          </cell>
          <cell r="J35">
            <v>0</v>
          </cell>
          <cell r="K35">
            <v>-268.13221533940401</v>
          </cell>
          <cell r="L35">
            <v>0</v>
          </cell>
          <cell r="M35">
            <v>-268.13221533940401</v>
          </cell>
          <cell r="N35">
            <v>0</v>
          </cell>
          <cell r="O35">
            <v>0</v>
          </cell>
          <cell r="P35">
            <v>-268.13221533940401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B36" t="str">
            <v>15100TINA185TAllcustom3DKK Total</v>
          </cell>
          <cell r="H36">
            <v>-356.13897613333796</v>
          </cell>
          <cell r="I36">
            <v>-73.917201000000006</v>
          </cell>
          <cell r="J36">
            <v>0</v>
          </cell>
          <cell r="K36">
            <v>-282.22177513333799</v>
          </cell>
          <cell r="L36">
            <v>0</v>
          </cell>
          <cell r="M36">
            <v>-282.22177513333799</v>
          </cell>
          <cell r="N36">
            <v>-17.199766114301902</v>
          </cell>
          <cell r="O36">
            <v>-123.9433379</v>
          </cell>
          <cell r="P36">
            <v>-28.003899053315799</v>
          </cell>
          <cell r="Q36">
            <v>-0.35952526740000001</v>
          </cell>
          <cell r="R36">
            <v>0</v>
          </cell>
          <cell r="S36">
            <v>-22.7877649879816</v>
          </cell>
          <cell r="T36">
            <v>-85.770081598403195</v>
          </cell>
          <cell r="U36">
            <v>-2.75420475936507</v>
          </cell>
          <cell r="V36">
            <v>-111.31205134575001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-73.917201000000006</v>
          </cell>
          <cell r="AB36">
            <v>-1.4031954525707999</v>
          </cell>
          <cell r="AC36">
            <v>0</v>
          </cell>
          <cell r="AD36">
            <v>0</v>
          </cell>
          <cell r="AE36">
            <v>-1.4031954525707999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B37" t="str">
            <v>15100TINA200TAllcustom3DKK Total</v>
          </cell>
          <cell r="H37">
            <v>-1896.4050743691398</v>
          </cell>
          <cell r="I37">
            <v>-73.917201000000006</v>
          </cell>
          <cell r="J37">
            <v>0</v>
          </cell>
          <cell r="K37">
            <v>-1822.4878733691398</v>
          </cell>
          <cell r="L37">
            <v>0</v>
          </cell>
          <cell r="M37">
            <v>-1822.4878733691398</v>
          </cell>
          <cell r="N37">
            <v>-17.199766114301902</v>
          </cell>
          <cell r="O37">
            <v>-1375.7606913080499</v>
          </cell>
          <cell r="P37">
            <v>-296.13611439272</v>
          </cell>
          <cell r="Q37">
            <v>-0.35952526740000001</v>
          </cell>
          <cell r="R37">
            <v>0</v>
          </cell>
          <cell r="S37">
            <v>-22.7877649879816</v>
          </cell>
          <cell r="T37">
            <v>-106.08661108675101</v>
          </cell>
          <cell r="U37">
            <v>-2.75420475936507</v>
          </cell>
          <cell r="V37">
            <v>-131.62858083409699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-73.917201000000006</v>
          </cell>
          <cell r="AB37">
            <v>-1.4031954525707999</v>
          </cell>
          <cell r="AC37">
            <v>0</v>
          </cell>
          <cell r="AD37">
            <v>0</v>
          </cell>
          <cell r="AE37">
            <v>-1.4031954525707999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B38" t="str">
            <v>15100TTAN140TAllcustom3DKK Total</v>
          </cell>
          <cell r="H38">
            <v>-14756.938334934401</v>
          </cell>
          <cell r="I38">
            <v>0</v>
          </cell>
          <cell r="J38">
            <v>0</v>
          </cell>
          <cell r="K38">
            <v>-14756.938334934401</v>
          </cell>
          <cell r="L38">
            <v>0</v>
          </cell>
          <cell r="M38">
            <v>-14756.938334934401</v>
          </cell>
          <cell r="N38">
            <v>-9917.3980279753614</v>
          </cell>
          <cell r="O38">
            <v>0</v>
          </cell>
          <cell r="P38">
            <v>-27.427953718405803</v>
          </cell>
          <cell r="Q38">
            <v>-1334.63122174914</v>
          </cell>
          <cell r="R38">
            <v>-821.29263419506708</v>
          </cell>
          <cell r="S38">
            <v>-1933.4400118880899</v>
          </cell>
          <cell r="T38">
            <v>-0.77384058995977401</v>
          </cell>
          <cell r="U38">
            <v>-479.80380133849002</v>
          </cell>
          <cell r="V38">
            <v>-3235.3102880116098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-304.63922532891297</v>
          </cell>
          <cell r="AC38">
            <v>-12.745218615657199</v>
          </cell>
          <cell r="AD38">
            <v>-129.24349273999999</v>
          </cell>
          <cell r="AE38">
            <v>-275.59600671325597</v>
          </cell>
          <cell r="AF38">
            <v>0</v>
          </cell>
          <cell r="AG38">
            <v>-16.297999999999998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62.468381849030003</v>
          </cell>
          <cell r="AP38">
            <v>0</v>
          </cell>
        </row>
        <row r="39">
          <cell r="B39" t="str">
            <v>15100TTAN150Allcustom3DKK Total</v>
          </cell>
          <cell r="H39">
            <v>-9626.1315213575799</v>
          </cell>
          <cell r="I39">
            <v>-391.54377399999998</v>
          </cell>
          <cell r="J39">
            <v>0</v>
          </cell>
          <cell r="K39">
            <v>-9234.5877473575802</v>
          </cell>
          <cell r="L39">
            <v>0</v>
          </cell>
          <cell r="M39">
            <v>-9234.5877473575802</v>
          </cell>
          <cell r="N39">
            <v>-85.3493788384922</v>
          </cell>
          <cell r="O39">
            <v>-8003.3818699339399</v>
          </cell>
          <cell r="P39">
            <v>-1248.25704586503</v>
          </cell>
          <cell r="Q39">
            <v>-3.51753942751336</v>
          </cell>
          <cell r="R39">
            <v>-3.9620059610292397</v>
          </cell>
          <cell r="S39">
            <v>-9.9581673659999998E-3</v>
          </cell>
          <cell r="T39">
            <v>-56.346893407737298</v>
          </cell>
          <cell r="U39">
            <v>-21.5365164024542</v>
          </cell>
          <cell r="V39">
            <v>-81.855373938586794</v>
          </cell>
          <cell r="W39">
            <v>-1.7561692235149999</v>
          </cell>
          <cell r="X39">
            <v>-1.7561692235149999</v>
          </cell>
          <cell r="Y39">
            <v>0</v>
          </cell>
          <cell r="Z39">
            <v>0</v>
          </cell>
          <cell r="AA39">
            <v>-391.54377399999998</v>
          </cell>
          <cell r="AB39">
            <v>171.294502800982</v>
          </cell>
          <cell r="AC39">
            <v>0</v>
          </cell>
          <cell r="AD39">
            <v>-0.25900000000000001</v>
          </cell>
          <cell r="AE39">
            <v>-2.1215124950639002</v>
          </cell>
          <cell r="AF39">
            <v>0</v>
          </cell>
          <cell r="AG39">
            <v>175.172184519561</v>
          </cell>
          <cell r="AH39">
            <v>261.52346299999999</v>
          </cell>
          <cell r="AI39">
            <v>0</v>
          </cell>
          <cell r="AJ39">
            <v>-64.944317643702291</v>
          </cell>
          <cell r="AK39">
            <v>0</v>
          </cell>
          <cell r="AL39">
            <v>0</v>
          </cell>
          <cell r="AM39">
            <v>-2.2473860000000002E-2</v>
          </cell>
          <cell r="AN39">
            <v>0</v>
          </cell>
          <cell r="AO39">
            <v>16.501431704999899</v>
          </cell>
          <cell r="AP39">
            <v>0</v>
          </cell>
        </row>
        <row r="40">
          <cell r="B40" t="str">
            <v>15100TTAN180TAllcustom3DKK Total</v>
          </cell>
          <cell r="H40">
            <v>-512.48103406055498</v>
          </cell>
          <cell r="I40">
            <v>-267.38886600000001</v>
          </cell>
          <cell r="J40">
            <v>0</v>
          </cell>
          <cell r="K40">
            <v>-245.09216806055503</v>
          </cell>
          <cell r="L40">
            <v>0</v>
          </cell>
          <cell r="M40">
            <v>-245.09216806055503</v>
          </cell>
          <cell r="N40">
            <v>-34.089299419785</v>
          </cell>
          <cell r="O40">
            <v>0</v>
          </cell>
          <cell r="P40">
            <v>-92.143209667036999</v>
          </cell>
          <cell r="Q40">
            <v>-0.25013108401355</v>
          </cell>
          <cell r="R40">
            <v>-0.19495529578992402</v>
          </cell>
          <cell r="S40">
            <v>-0.42138487499999999</v>
          </cell>
          <cell r="T40">
            <v>-27.521707701831097</v>
          </cell>
          <cell r="U40">
            <v>-8.1188730095600192</v>
          </cell>
          <cell r="V40">
            <v>-36.256920882181007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-267.38886600000001</v>
          </cell>
          <cell r="AB40">
            <v>-40.718915355443201</v>
          </cell>
          <cell r="AC40">
            <v>0</v>
          </cell>
          <cell r="AD40">
            <v>-1.042</v>
          </cell>
          <cell r="AE40">
            <v>-1.042</v>
          </cell>
          <cell r="AF40">
            <v>0</v>
          </cell>
          <cell r="AG40">
            <v>-39.676915355443199</v>
          </cell>
          <cell r="AH40">
            <v>-1.9201839999999999</v>
          </cell>
          <cell r="AI40">
            <v>0</v>
          </cell>
          <cell r="AJ40">
            <v>-30.754927945705202</v>
          </cell>
          <cell r="AK40">
            <v>0</v>
          </cell>
          <cell r="AL40">
            <v>0</v>
          </cell>
          <cell r="AM40">
            <v>-42.095691652094999</v>
          </cell>
          <cell r="AN40">
            <v>0</v>
          </cell>
          <cell r="AO40">
            <v>0.46200000000000002</v>
          </cell>
          <cell r="AP40">
            <v>0</v>
          </cell>
        </row>
        <row r="41">
          <cell r="B41" t="str">
            <v>15100TTAN190Allcustom3DKK Total</v>
          </cell>
          <cell r="H41">
            <v>53.371771116215001</v>
          </cell>
          <cell r="I41">
            <v>0</v>
          </cell>
          <cell r="J41">
            <v>0</v>
          </cell>
          <cell r="K41">
            <v>53.371771116215001</v>
          </cell>
          <cell r="L41">
            <v>0</v>
          </cell>
          <cell r="M41">
            <v>53.371771116215001</v>
          </cell>
          <cell r="N41">
            <v>53.371771116215001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B42" t="str">
            <v>15100TTAN200TAllcustom3DKK Total</v>
          </cell>
          <cell r="H42">
            <v>-24842.179119236302</v>
          </cell>
          <cell r="I42">
            <v>-658.93263999999999</v>
          </cell>
          <cell r="J42">
            <v>0</v>
          </cell>
          <cell r="K42">
            <v>-24183.246479236303</v>
          </cell>
          <cell r="L42">
            <v>0</v>
          </cell>
          <cell r="M42">
            <v>-24183.246479236303</v>
          </cell>
          <cell r="N42">
            <v>-9983.4649351174194</v>
          </cell>
          <cell r="O42">
            <v>-8003.3818699339399</v>
          </cell>
          <cell r="P42">
            <v>-1367.8282092504699</v>
          </cell>
          <cell r="Q42">
            <v>-1338.39889226066</v>
          </cell>
          <cell r="R42">
            <v>-825.44959545188601</v>
          </cell>
          <cell r="S42">
            <v>-1933.87135493046</v>
          </cell>
          <cell r="T42">
            <v>-84.642441699528206</v>
          </cell>
          <cell r="U42">
            <v>-509.45919075050404</v>
          </cell>
          <cell r="V42">
            <v>-3353.4225828323797</v>
          </cell>
          <cell r="W42">
            <v>-1.7561692235149999</v>
          </cell>
          <cell r="X42">
            <v>-1.7561692235149999</v>
          </cell>
          <cell r="Y42">
            <v>0</v>
          </cell>
          <cell r="Z42">
            <v>0</v>
          </cell>
          <cell r="AA42">
            <v>-658.93263999999999</v>
          </cell>
          <cell r="AB42">
            <v>-174.06363788337401</v>
          </cell>
          <cell r="AC42">
            <v>-12.745218615657199</v>
          </cell>
          <cell r="AD42">
            <v>-130.54449273999998</v>
          </cell>
          <cell r="AE42">
            <v>-278.75951920832</v>
          </cell>
          <cell r="AF42">
            <v>0</v>
          </cell>
          <cell r="AG42">
            <v>119.19726916411801</v>
          </cell>
          <cell r="AH42">
            <v>259.60327899999999</v>
          </cell>
          <cell r="AI42">
            <v>0</v>
          </cell>
          <cell r="AJ42">
            <v>-95.699245589407511</v>
          </cell>
          <cell r="AK42">
            <v>0</v>
          </cell>
          <cell r="AL42">
            <v>0</v>
          </cell>
          <cell r="AM42">
            <v>-42.118165512094997</v>
          </cell>
          <cell r="AN42">
            <v>0</v>
          </cell>
          <cell r="AO42">
            <v>79.431813554029901</v>
          </cell>
          <cell r="AP42">
            <v>0</v>
          </cell>
        </row>
        <row r="43">
          <cell r="B43" t="str">
            <v>15150TAllcustom2Allcustom3DKK Total</v>
          </cell>
          <cell r="H43">
            <v>-2082.94816088881</v>
          </cell>
          <cell r="I43">
            <v>-2.37</v>
          </cell>
          <cell r="J43">
            <v>0</v>
          </cell>
          <cell r="K43">
            <v>-2080.5781608888101</v>
          </cell>
          <cell r="L43">
            <v>0</v>
          </cell>
          <cell r="M43">
            <v>-2080.5781608888101</v>
          </cell>
          <cell r="N43">
            <v>-56.184649999999998</v>
          </cell>
          <cell r="O43">
            <v>-549.22924799266002</v>
          </cell>
          <cell r="P43">
            <v>-3.3199713365422601</v>
          </cell>
          <cell r="Q43">
            <v>0</v>
          </cell>
          <cell r="R43">
            <v>0</v>
          </cell>
          <cell r="S43">
            <v>-1292.24695</v>
          </cell>
          <cell r="T43">
            <v>-32.622942563155696</v>
          </cell>
          <cell r="U43">
            <v>-36.135168884430001</v>
          </cell>
          <cell r="V43">
            <v>-1361.0050614475902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-2.37</v>
          </cell>
          <cell r="AB43">
            <v>-110.83923011202499</v>
          </cell>
          <cell r="AC43">
            <v>0</v>
          </cell>
          <cell r="AD43">
            <v>0</v>
          </cell>
          <cell r="AE43">
            <v>-108.348665148547</v>
          </cell>
          <cell r="AF43">
            <v>0</v>
          </cell>
          <cell r="AG43">
            <v>-2.4905649634776599</v>
          </cell>
          <cell r="AH43">
            <v>0</v>
          </cell>
          <cell r="AI43">
            <v>0</v>
          </cell>
          <cell r="AJ43">
            <v>-0.99056496347765899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</row>
        <row r="44">
          <cell r="B44" t="str">
            <v>15200TAllcustom2Allcustom3DKK Total</v>
          </cell>
          <cell r="H44">
            <v>1659.5859101635301</v>
          </cell>
          <cell r="I44">
            <v>0</v>
          </cell>
          <cell r="J44">
            <v>0</v>
          </cell>
          <cell r="K44">
            <v>1659.5859101635301</v>
          </cell>
          <cell r="L44">
            <v>0</v>
          </cell>
          <cell r="M44">
            <v>1659.5859101635301</v>
          </cell>
          <cell r="N44">
            <v>-2.2163641682540298</v>
          </cell>
          <cell r="O44">
            <v>-234.00344878499999</v>
          </cell>
          <cell r="P44">
            <v>381.10548047109097</v>
          </cell>
          <cell r="Q44">
            <v>0</v>
          </cell>
          <cell r="R44">
            <v>0</v>
          </cell>
          <cell r="S44">
            <v>1.6883479032145599</v>
          </cell>
          <cell r="T44">
            <v>-0.11823233678145</v>
          </cell>
          <cell r="U44">
            <v>3.753556004875E-2</v>
          </cell>
          <cell r="V44">
            <v>1.60765112648186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1515.2105915192101</v>
          </cell>
          <cell r="AC44">
            <v>89.587091519207803</v>
          </cell>
          <cell r="AD44">
            <v>0</v>
          </cell>
          <cell r="AE44">
            <v>0</v>
          </cell>
          <cell r="AF44">
            <v>0</v>
          </cell>
          <cell r="AG44">
            <v>1425.6234999999999</v>
          </cell>
          <cell r="AH44">
            <v>0</v>
          </cell>
          <cell r="AI44">
            <v>1426.5574999999999</v>
          </cell>
          <cell r="AJ44">
            <v>0</v>
          </cell>
          <cell r="AK44">
            <v>0</v>
          </cell>
          <cell r="AL44">
            <v>0</v>
          </cell>
          <cell r="AM44">
            <v>-2.1179999999999999</v>
          </cell>
          <cell r="AN44">
            <v>0</v>
          </cell>
          <cell r="AO44">
            <v>0</v>
          </cell>
          <cell r="AP44">
            <v>0</v>
          </cell>
        </row>
        <row r="45">
          <cell r="B45" t="str">
            <v>15300TAllcustom2Allcustom3DKK Total</v>
          </cell>
          <cell r="H45">
            <v>853.76907970270304</v>
          </cell>
          <cell r="I45">
            <v>0</v>
          </cell>
          <cell r="J45">
            <v>0</v>
          </cell>
          <cell r="K45">
            <v>853.76907970270304</v>
          </cell>
          <cell r="L45">
            <v>0</v>
          </cell>
          <cell r="M45">
            <v>853.76907970270304</v>
          </cell>
          <cell r="N45">
            <v>0</v>
          </cell>
          <cell r="O45">
            <v>0</v>
          </cell>
          <cell r="P45">
            <v>519.84865015243497</v>
          </cell>
          <cell r="Q45">
            <v>107.09693963839699</v>
          </cell>
          <cell r="R45">
            <v>-3.4096851113593898</v>
          </cell>
          <cell r="S45">
            <v>-1.1203925889514501</v>
          </cell>
          <cell r="T45">
            <v>44.999660376904103</v>
          </cell>
          <cell r="U45">
            <v>123.948350805205</v>
          </cell>
          <cell r="V45">
            <v>164.417933481798</v>
          </cell>
          <cell r="W45">
            <v>60.577556430072903</v>
          </cell>
          <cell r="X45">
            <v>60.577556430072903</v>
          </cell>
          <cell r="Y45">
            <v>0</v>
          </cell>
          <cell r="Z45">
            <v>0</v>
          </cell>
          <cell r="AA45">
            <v>0</v>
          </cell>
          <cell r="AB45">
            <v>60.577556430072903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1.8280000000000001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16500TAllcustom2Allcustom3DKK Total</v>
          </cell>
          <cell r="H46">
            <v>815.06819945043094</v>
          </cell>
          <cell r="I46">
            <v>0.74917599999999995</v>
          </cell>
          <cell r="J46">
            <v>0</v>
          </cell>
          <cell r="K46">
            <v>814.31902345043102</v>
          </cell>
          <cell r="L46">
            <v>0</v>
          </cell>
          <cell r="M46">
            <v>814.31902345043102</v>
          </cell>
          <cell r="N46">
            <v>215.25122072245699</v>
          </cell>
          <cell r="O46">
            <v>2.4833615299999998</v>
          </cell>
          <cell r="P46">
            <v>393.17316620197101</v>
          </cell>
          <cell r="Q46">
            <v>19.673259990549198</v>
          </cell>
          <cell r="R46">
            <v>28.031121814348701</v>
          </cell>
          <cell r="S46">
            <v>44.743211357445901</v>
          </cell>
          <cell r="T46">
            <v>12.0699645752502</v>
          </cell>
          <cell r="U46">
            <v>163.95244312657101</v>
          </cell>
          <cell r="V46">
            <v>248.79674087361602</v>
          </cell>
          <cell r="W46">
            <v>182.11410106278399</v>
          </cell>
          <cell r="X46">
            <v>165.258706062784</v>
          </cell>
          <cell r="Y46">
            <v>16.855395000000001</v>
          </cell>
          <cell r="Z46">
            <v>0</v>
          </cell>
          <cell r="AA46">
            <v>0.74917599999999995</v>
          </cell>
          <cell r="AB46">
            <v>-120.65506044244</v>
          </cell>
          <cell r="AC46">
            <v>-308.45676831430399</v>
          </cell>
          <cell r="AD46">
            <v>0</v>
          </cell>
          <cell r="AE46">
            <v>0</v>
          </cell>
          <cell r="AF46">
            <v>0</v>
          </cell>
          <cell r="AG46">
            <v>5.6876068090805703</v>
          </cell>
          <cell r="AH46">
            <v>-1.5620000000000001</v>
          </cell>
          <cell r="AI46">
            <v>0</v>
          </cell>
          <cell r="AJ46">
            <v>-3.05239319091943</v>
          </cell>
          <cell r="AK46">
            <v>0</v>
          </cell>
          <cell r="AL46">
            <v>0</v>
          </cell>
          <cell r="AM46">
            <v>37.718378944277198</v>
          </cell>
          <cell r="AN46">
            <v>0</v>
          </cell>
          <cell r="AO46">
            <v>17.877955629999999</v>
          </cell>
          <cell r="AP46">
            <v>0</v>
          </cell>
        </row>
        <row r="47">
          <cell r="B47" t="str">
            <v>16900TAllcustom2Allcustom3DKK Total</v>
          </cell>
          <cell r="H47">
            <v>43726.985568246302</v>
          </cell>
          <cell r="I47">
            <v>2512.5337020000002</v>
          </cell>
          <cell r="J47">
            <v>-3.4950000000000002E-2</v>
          </cell>
          <cell r="K47">
            <v>41214.4518662462</v>
          </cell>
          <cell r="L47">
            <v>-111.40242499999999</v>
          </cell>
          <cell r="M47">
            <v>41325.854291246302</v>
          </cell>
          <cell r="N47">
            <v>8827.7592243619001</v>
          </cell>
          <cell r="O47">
            <v>22752.2324429785</v>
          </cell>
          <cell r="P47">
            <v>4641.8249799924897</v>
          </cell>
          <cell r="Q47">
            <v>3634.9473420374497</v>
          </cell>
          <cell r="R47">
            <v>1161.6338235588501</v>
          </cell>
          <cell r="S47">
            <v>-1791.6434832411999</v>
          </cell>
          <cell r="T47">
            <v>-501.158388550192</v>
          </cell>
          <cell r="U47">
            <v>994.13767121618605</v>
          </cell>
          <cell r="V47">
            <v>-137.03037701633099</v>
          </cell>
          <cell r="W47">
            <v>424.51015664558099</v>
          </cell>
          <cell r="X47">
            <v>407.654761645581</v>
          </cell>
          <cell r="Y47">
            <v>16.855395000000001</v>
          </cell>
          <cell r="Z47">
            <v>0</v>
          </cell>
          <cell r="AA47">
            <v>2401.131277</v>
          </cell>
          <cell r="AB47">
            <v>2341.0185518283101</v>
          </cell>
          <cell r="AC47">
            <v>-111.83716207496899</v>
          </cell>
          <cell r="AD47">
            <v>272.019052141744</v>
          </cell>
          <cell r="AE47">
            <v>156.82993484697801</v>
          </cell>
          <cell r="AF47">
            <v>0</v>
          </cell>
          <cell r="AG47">
            <v>1871.5505724107102</v>
          </cell>
          <cell r="AH47">
            <v>296.34837199999998</v>
          </cell>
          <cell r="AI47">
            <v>1426.5574999999999</v>
          </cell>
          <cell r="AJ47">
            <v>-27.772979942685499</v>
          </cell>
          <cell r="AK47">
            <v>0</v>
          </cell>
          <cell r="AL47">
            <v>2.0609149942174599E-15</v>
          </cell>
          <cell r="AM47">
            <v>-811.66292991366504</v>
          </cell>
          <cell r="AN47">
            <v>19.164584114992099</v>
          </cell>
          <cell r="AO47">
            <v>76.765056978465097</v>
          </cell>
          <cell r="AP47">
            <v>0</v>
          </cell>
        </row>
        <row r="48">
          <cell r="B48" t="str">
            <v>17100TAllcustom2Allcustom3DKK Total</v>
          </cell>
          <cell r="H48">
            <v>915.70955070096193</v>
          </cell>
          <cell r="I48">
            <v>448.95900699999999</v>
          </cell>
          <cell r="J48">
            <v>0.23552100000000001</v>
          </cell>
          <cell r="K48">
            <v>466.75054370096302</v>
          </cell>
          <cell r="L48">
            <v>-2.7137354503950002</v>
          </cell>
          <cell r="M48">
            <v>469.46427915135803</v>
          </cell>
          <cell r="N48">
            <v>312.16699893327399</v>
          </cell>
          <cell r="O48">
            <v>182.346636842469</v>
          </cell>
          <cell r="P48">
            <v>188.67380742135398</v>
          </cell>
          <cell r="Q48">
            <v>24.397712793775</v>
          </cell>
          <cell r="R48">
            <v>11.7255438854373</v>
          </cell>
          <cell r="S48">
            <v>12.974353413662898</v>
          </cell>
          <cell r="T48">
            <v>19.1393491170357</v>
          </cell>
          <cell r="U48">
            <v>20.323943777633499</v>
          </cell>
          <cell r="V48">
            <v>64.16319019376941</v>
          </cell>
          <cell r="W48">
            <v>6.0808784347392502</v>
          </cell>
          <cell r="X48">
            <v>6.0808784347392502</v>
          </cell>
          <cell r="Y48">
            <v>0</v>
          </cell>
          <cell r="Z48">
            <v>0</v>
          </cell>
          <cell r="AA48">
            <v>536.09371999999996</v>
          </cell>
          <cell r="AB48">
            <v>72.464679526542312</v>
          </cell>
          <cell r="AC48">
            <v>0</v>
          </cell>
          <cell r="AD48">
            <v>8.9560119462676595E-3</v>
          </cell>
          <cell r="AE48">
            <v>59.916540539801503</v>
          </cell>
          <cell r="AF48">
            <v>0</v>
          </cell>
          <cell r="AG48">
            <v>6.4620966170015199</v>
          </cell>
          <cell r="AH48">
            <v>3.8963999999999999E-2</v>
          </cell>
          <cell r="AI48">
            <v>0</v>
          </cell>
          <cell r="AJ48">
            <v>1.30533939122114</v>
          </cell>
          <cell r="AK48">
            <v>0</v>
          </cell>
          <cell r="AL48">
            <v>-0.230357065</v>
          </cell>
          <cell r="AM48">
            <v>1528.5262559523799</v>
          </cell>
          <cell r="AN48">
            <v>6.7421579999999999</v>
          </cell>
          <cell r="AO48">
            <v>-1903.27500251221</v>
          </cell>
          <cell r="AP48">
            <v>0</v>
          </cell>
        </row>
        <row r="49">
          <cell r="B49" t="str">
            <v>17130Allcustom2Allcustom3DKK Total</v>
          </cell>
          <cell r="H49">
            <v>988.05341376252193</v>
          </cell>
          <cell r="I49">
            <v>0</v>
          </cell>
          <cell r="J49">
            <v>0</v>
          </cell>
          <cell r="K49">
            <v>988.05341376252193</v>
          </cell>
          <cell r="L49">
            <v>0</v>
          </cell>
          <cell r="M49">
            <v>988.05341376252193</v>
          </cell>
          <cell r="N49">
            <v>210.62880838387503</v>
          </cell>
          <cell r="O49">
            <v>263.14642673999998</v>
          </cell>
          <cell r="P49">
            <v>117.543232723123</v>
          </cell>
          <cell r="Q49">
            <v>359.57041560242499</v>
          </cell>
          <cell r="R49">
            <v>19.8670826422602</v>
          </cell>
          <cell r="S49">
            <v>0</v>
          </cell>
          <cell r="T49">
            <v>0</v>
          </cell>
          <cell r="U49">
            <v>7.6841807750108906</v>
          </cell>
          <cell r="V49">
            <v>27.551263417271102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9.6132668958281418</v>
          </cell>
          <cell r="AC49">
            <v>0</v>
          </cell>
          <cell r="AD49">
            <v>6.4820000000000002</v>
          </cell>
          <cell r="AE49">
            <v>6.4820000000000002</v>
          </cell>
          <cell r="AF49">
            <v>0</v>
          </cell>
          <cell r="AG49">
            <v>3.1312668958281398</v>
          </cell>
          <cell r="AH49">
            <v>0</v>
          </cell>
          <cell r="AI49">
            <v>0</v>
          </cell>
          <cell r="AJ49">
            <v>3.1312668958281398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B50" t="str">
            <v>17140TAllcustom2Allcustom3DKK Total</v>
          </cell>
          <cell r="H50">
            <v>-2899.3490931223</v>
          </cell>
          <cell r="I50">
            <v>-74.914017999999999</v>
          </cell>
          <cell r="J50">
            <v>0</v>
          </cell>
          <cell r="K50">
            <v>-2824.4350751223001</v>
          </cell>
          <cell r="L50">
            <v>87.134707450394998</v>
          </cell>
          <cell r="M50">
            <v>-2911.5697825726902</v>
          </cell>
          <cell r="N50">
            <v>-834.39247036593099</v>
          </cell>
          <cell r="O50">
            <v>96.136175000919508</v>
          </cell>
          <cell r="P50">
            <v>-537.10178608996796</v>
          </cell>
          <cell r="Q50">
            <v>75.414214577312606</v>
          </cell>
          <cell r="R50">
            <v>-146.488354825324</v>
          </cell>
          <cell r="S50">
            <v>-382.32158897500403</v>
          </cell>
          <cell r="T50">
            <v>-139.44353329114</v>
          </cell>
          <cell r="U50">
            <v>-259.60446819338699</v>
          </cell>
          <cell r="V50">
            <v>-927.85794528485701</v>
          </cell>
          <cell r="W50">
            <v>-40.232099119504099</v>
          </cell>
          <cell r="X50">
            <v>-40.232099119504099</v>
          </cell>
          <cell r="Y50">
            <v>0</v>
          </cell>
          <cell r="Z50">
            <v>0</v>
          </cell>
          <cell r="AA50">
            <v>-77.627758999999998</v>
          </cell>
          <cell r="AB50">
            <v>-170.448233820236</v>
          </cell>
          <cell r="AC50">
            <v>-4.1854835923396001</v>
          </cell>
          <cell r="AD50">
            <v>-26.4995518265352</v>
          </cell>
          <cell r="AE50">
            <v>-90.096626182748096</v>
          </cell>
          <cell r="AF50">
            <v>0</v>
          </cell>
          <cell r="AG50">
            <v>-36.164381990643903</v>
          </cell>
          <cell r="AH50">
            <v>-0.95686499999999997</v>
          </cell>
          <cell r="AI50">
            <v>0</v>
          </cell>
          <cell r="AJ50">
            <v>-26.226959608435401</v>
          </cell>
          <cell r="AK50">
            <v>0</v>
          </cell>
          <cell r="AL50">
            <v>0.230357065</v>
          </cell>
          <cell r="AM50">
            <v>-2516.59473910215</v>
          </cell>
          <cell r="AN50">
            <v>-5.3600156100000005</v>
          </cell>
          <cell r="AO50">
            <v>1903.27500251221</v>
          </cell>
          <cell r="AP50">
            <v>0</v>
          </cell>
        </row>
        <row r="51">
          <cell r="B51" t="str">
            <v>17190TAllcustom2Allcustom3DKK Total</v>
          </cell>
          <cell r="H51">
            <v>-393.28710283434401</v>
          </cell>
          <cell r="I51">
            <v>0</v>
          </cell>
          <cell r="J51">
            <v>0</v>
          </cell>
          <cell r="K51">
            <v>-393.28710283434401</v>
          </cell>
          <cell r="L51">
            <v>0</v>
          </cell>
          <cell r="M51">
            <v>-393.28710283434401</v>
          </cell>
          <cell r="N51">
            <v>-26.532078561746999</v>
          </cell>
          <cell r="O51">
            <v>0</v>
          </cell>
          <cell r="P51">
            <v>-20.218353553519901</v>
          </cell>
          <cell r="Q51">
            <v>0</v>
          </cell>
          <cell r="R51">
            <v>-1.19290580468059</v>
          </cell>
          <cell r="S51">
            <v>0</v>
          </cell>
          <cell r="T51">
            <v>0</v>
          </cell>
          <cell r="U51">
            <v>-39.221922375202901</v>
          </cell>
          <cell r="V51">
            <v>-40.4148281798835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-4.3159999999999998</v>
          </cell>
          <cell r="AC51">
            <v>0</v>
          </cell>
          <cell r="AD51">
            <v>-4.3159999999999998</v>
          </cell>
          <cell r="AE51">
            <v>-4.3159999999999998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-337.97752020919398</v>
          </cell>
          <cell r="AN51">
            <v>0</v>
          </cell>
          <cell r="AO51">
            <v>36.171677670000001</v>
          </cell>
          <cell r="AP51">
            <v>0</v>
          </cell>
        </row>
        <row r="52">
          <cell r="B52" t="str">
            <v>17210CAllcustom2Allcustom3DKK Total</v>
          </cell>
          <cell r="H52">
            <v>-376.50568795989301</v>
          </cell>
          <cell r="I52">
            <v>0</v>
          </cell>
          <cell r="J52">
            <v>0</v>
          </cell>
          <cell r="K52">
            <v>-376.50568795989301</v>
          </cell>
          <cell r="L52">
            <v>0</v>
          </cell>
          <cell r="M52">
            <v>-376.50568795989301</v>
          </cell>
          <cell r="N52">
            <v>-0.138865428674456</v>
          </cell>
          <cell r="O52">
            <v>-375.59147436121901</v>
          </cell>
          <cell r="P52">
            <v>-0.77534817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B53" t="str">
            <v>17230CAllcustom2Allcustom3DKK Total</v>
          </cell>
          <cell r="H53">
            <v>-6.0293006759803802</v>
          </cell>
          <cell r="I53">
            <v>0</v>
          </cell>
          <cell r="J53">
            <v>0</v>
          </cell>
          <cell r="K53">
            <v>-6.0293006759803802</v>
          </cell>
          <cell r="L53">
            <v>0</v>
          </cell>
          <cell r="M53">
            <v>-6.0293006759803802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-6.0293006759803802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17280CAllcustom2Allcustom3DKK Total</v>
          </cell>
          <cell r="H54">
            <v>-13.6557048667246</v>
          </cell>
          <cell r="I54">
            <v>0</v>
          </cell>
          <cell r="J54">
            <v>0</v>
          </cell>
          <cell r="K54">
            <v>-13.6557048667246</v>
          </cell>
          <cell r="L54">
            <v>0</v>
          </cell>
          <cell r="M54">
            <v>-13.6557048667246</v>
          </cell>
          <cell r="N54">
            <v>0</v>
          </cell>
          <cell r="O54">
            <v>0</v>
          </cell>
          <cell r="P54">
            <v>0</v>
          </cell>
          <cell r="Q54">
            <v>1.2728070611003799E-3</v>
          </cell>
          <cell r="R54">
            <v>-13.656977673785699</v>
          </cell>
          <cell r="S54">
            <v>0</v>
          </cell>
          <cell r="T54">
            <v>0</v>
          </cell>
          <cell r="U54">
            <v>0</v>
          </cell>
          <cell r="V54">
            <v>-13.656977673785699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17410CAllcustom2Allcustom3DKK Total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17450Allcustom2Allcustom3DKK Total</v>
          </cell>
          <cell r="H56">
            <v>37.851539366347794</v>
          </cell>
          <cell r="I56">
            <v>0</v>
          </cell>
          <cell r="J56">
            <v>0</v>
          </cell>
          <cell r="K56">
            <v>37.851539366347794</v>
          </cell>
          <cell r="L56">
            <v>0</v>
          </cell>
          <cell r="M56">
            <v>37.851539366347794</v>
          </cell>
          <cell r="N56">
            <v>1.5642367768035099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36.287302589544304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17510Allcustom2Allcustom3DKK Total</v>
          </cell>
          <cell r="H57">
            <v>-0.90225978669142892</v>
          </cell>
          <cell r="I57">
            <v>0</v>
          </cell>
          <cell r="J57">
            <v>0</v>
          </cell>
          <cell r="K57">
            <v>-0.90225978669142892</v>
          </cell>
          <cell r="L57">
            <v>0</v>
          </cell>
          <cell r="M57">
            <v>-0.90225978669142892</v>
          </cell>
          <cell r="N57">
            <v>0</v>
          </cell>
          <cell r="O57">
            <v>0</v>
          </cell>
          <cell r="P57">
            <v>-0.90225978669142892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17800TAllcustom2Allcustom3DKK Total</v>
          </cell>
          <cell r="H58">
            <v>-3628.9408044799097</v>
          </cell>
          <cell r="I58">
            <v>392.90561500000001</v>
          </cell>
          <cell r="J58">
            <v>-0.12354</v>
          </cell>
          <cell r="K58">
            <v>-4021.8464194799099</v>
          </cell>
          <cell r="L58">
            <v>84.420972000000006</v>
          </cell>
          <cell r="M58">
            <v>-4106.2673914799097</v>
          </cell>
          <cell r="N58">
            <v>-856.30068912447405</v>
          </cell>
          <cell r="O58">
            <v>-220.22737100577501</v>
          </cell>
          <cell r="P58">
            <v>-413.22424038921201</v>
          </cell>
          <cell r="Q58">
            <v>-193.76750288244401</v>
          </cell>
          <cell r="R58">
            <v>-177.32356177979099</v>
          </cell>
          <cell r="S58">
            <v>-381.72366038178495</v>
          </cell>
          <cell r="T58">
            <v>-228.73006580050702</v>
          </cell>
          <cell r="U58">
            <v>-275.19359279406297</v>
          </cell>
          <cell r="V58">
            <v>-1062.9708807561501</v>
          </cell>
          <cell r="W58">
            <v>-30.9232544386598</v>
          </cell>
          <cell r="X58">
            <v>-30.925263489374501</v>
          </cell>
          <cell r="Y58">
            <v>2.0090507147000002E-3</v>
          </cell>
          <cell r="Z58">
            <v>0</v>
          </cell>
          <cell r="AA58">
            <v>477.32658700000002</v>
          </cell>
          <cell r="AB58">
            <v>-106.545665616254</v>
          </cell>
          <cell r="AC58">
            <v>13.0005506565366</v>
          </cell>
          <cell r="AD58">
            <v>-21.678035814589002</v>
          </cell>
          <cell r="AE58">
            <v>-25.3675256429466</v>
          </cell>
          <cell r="AF58">
            <v>0</v>
          </cell>
          <cell r="AG58">
            <v>-63.131896191184495</v>
          </cell>
          <cell r="AH58">
            <v>-0.79390099999999997</v>
          </cell>
          <cell r="AI58">
            <v>0</v>
          </cell>
          <cell r="AJ58">
            <v>-56.538207661701001</v>
          </cell>
          <cell r="AK58">
            <v>0</v>
          </cell>
          <cell r="AL58">
            <v>-1.45519152283669E-17</v>
          </cell>
          <cell r="AM58">
            <v>-1300.0946582706001</v>
          </cell>
          <cell r="AN58">
            <v>0.62364961500000005</v>
          </cell>
          <cell r="AO58">
            <v>46.863616564998594</v>
          </cell>
          <cell r="AP58">
            <v>0</v>
          </cell>
        </row>
        <row r="59">
          <cell r="B59" t="str">
            <v>17900TAllcustom2Allcustom3DKK Total</v>
          </cell>
          <cell r="H59">
            <v>40098.044763767</v>
          </cell>
          <cell r="I59">
            <v>2905.4393169999998</v>
          </cell>
          <cell r="J59">
            <v>-0.15848999999999999</v>
          </cell>
          <cell r="K59">
            <v>37192.605446766698</v>
          </cell>
          <cell r="L59">
            <v>-26.9814529999997</v>
          </cell>
          <cell r="M59">
            <v>37219.5868997668</v>
          </cell>
          <cell r="N59">
            <v>7971.4585352374397</v>
          </cell>
          <cell r="O59">
            <v>22532.005071972802</v>
          </cell>
          <cell r="P59">
            <v>4228.6007396032701</v>
          </cell>
          <cell r="Q59">
            <v>3441.1798391550101</v>
          </cell>
          <cell r="R59">
            <v>984.31026177906199</v>
          </cell>
          <cell r="S59">
            <v>-2173.3671436229802</v>
          </cell>
          <cell r="T59">
            <v>-729.88845435069004</v>
          </cell>
          <cell r="U59">
            <v>718.94407842212195</v>
          </cell>
          <cell r="V59">
            <v>-1200.0012577725001</v>
          </cell>
          <cell r="W59">
            <v>393.58690220692199</v>
          </cell>
          <cell r="X59">
            <v>376.729498156207</v>
          </cell>
          <cell r="Y59">
            <v>16.857404050714702</v>
          </cell>
          <cell r="Z59">
            <v>0</v>
          </cell>
          <cell r="AA59">
            <v>2878.457864</v>
          </cell>
          <cell r="AB59">
            <v>2234.4728862120601</v>
          </cell>
          <cell r="AC59">
            <v>-98.836611418432213</v>
          </cell>
          <cell r="AD59">
            <v>250.34101632715499</v>
          </cell>
          <cell r="AE59">
            <v>131.46240920403201</v>
          </cell>
          <cell r="AF59">
            <v>0</v>
          </cell>
          <cell r="AG59">
            <v>1808.4186762195302</v>
          </cell>
          <cell r="AH59">
            <v>295.55447099999998</v>
          </cell>
          <cell r="AI59">
            <v>1426.5574999999999</v>
          </cell>
          <cell r="AJ59">
            <v>-84.311187604385793</v>
          </cell>
          <cell r="AK59">
            <v>0</v>
          </cell>
          <cell r="AL59">
            <v>2.0609149942174599E-15</v>
          </cell>
          <cell r="AM59">
            <v>-2111.7575881842699</v>
          </cell>
          <cell r="AN59">
            <v>19.7882337299915</v>
          </cell>
          <cell r="AO59">
            <v>123.62867354346099</v>
          </cell>
          <cell r="AP59">
            <v>0</v>
          </cell>
        </row>
        <row r="60">
          <cell r="B60" t="str">
            <v>18800TAllcustom2Allcustom3DKK Total</v>
          </cell>
          <cell r="H60">
            <v>-18875.079105602799</v>
          </cell>
          <cell r="I60">
            <v>-689.57774400000005</v>
          </cell>
          <cell r="J60">
            <v>0.34899999999999998</v>
          </cell>
          <cell r="K60">
            <v>-18185.501361602797</v>
          </cell>
          <cell r="L60">
            <v>0</v>
          </cell>
          <cell r="M60">
            <v>-18185.501361602797</v>
          </cell>
          <cell r="N60">
            <v>-394.19054495385802</v>
          </cell>
          <cell r="O60">
            <v>-16709.678842305999</v>
          </cell>
          <cell r="P60">
            <v>-334.92726980819901</v>
          </cell>
          <cell r="Q60">
            <v>-695.701399153225</v>
          </cell>
          <cell r="R60">
            <v>-73.723307948300899</v>
          </cell>
          <cell r="S60">
            <v>48.9568578911774</v>
          </cell>
          <cell r="T60">
            <v>-104.43999582647101</v>
          </cell>
          <cell r="U60">
            <v>-46.368485905019604</v>
          </cell>
          <cell r="V60">
            <v>-175.57493178861401</v>
          </cell>
          <cell r="W60">
            <v>-60.352640441022999</v>
          </cell>
          <cell r="X60">
            <v>-58.316497488093006</v>
          </cell>
          <cell r="Y60">
            <v>-2.0361429529299997</v>
          </cell>
          <cell r="Z60">
            <v>0</v>
          </cell>
          <cell r="AA60">
            <v>-689.57774400000005</v>
          </cell>
          <cell r="AB60">
            <v>-66.213240824891102</v>
          </cell>
          <cell r="AC60">
            <v>-0.35898603415605002</v>
          </cell>
          <cell r="AD60">
            <v>2.83477744305993</v>
          </cell>
          <cell r="AE60">
            <v>36.599754841121701</v>
          </cell>
          <cell r="AF60">
            <v>0</v>
          </cell>
          <cell r="AG60">
            <v>-42.450369190833598</v>
          </cell>
          <cell r="AH60">
            <v>-0.59499999999999997</v>
          </cell>
          <cell r="AI60">
            <v>0</v>
          </cell>
          <cell r="AJ60">
            <v>11.686014765335299</v>
          </cell>
          <cell r="AK60">
            <v>0</v>
          </cell>
          <cell r="AL60">
            <v>0</v>
          </cell>
          <cell r="AM60">
            <v>230.66169485198799</v>
          </cell>
          <cell r="AN60">
            <v>5.3937264000000003</v>
          </cell>
          <cell r="AO60">
            <v>-39.87682762</v>
          </cell>
          <cell r="AP60">
            <v>0</v>
          </cell>
        </row>
        <row r="61">
          <cell r="B61" t="str">
            <v>18900TAllcustom2Allcustom3DKK Total</v>
          </cell>
          <cell r="H61">
            <v>21222.965658164398</v>
          </cell>
          <cell r="I61">
            <v>2215.8615730000001</v>
          </cell>
          <cell r="J61">
            <v>0.19051000000000001</v>
          </cell>
          <cell r="K61">
            <v>19007.104085163799</v>
          </cell>
          <cell r="L61">
            <v>-26.9814529999997</v>
          </cell>
          <cell r="M61">
            <v>19034.085538163898</v>
          </cell>
          <cell r="N61">
            <v>7577.2679902835998</v>
          </cell>
          <cell r="O61">
            <v>5822.3262296667899</v>
          </cell>
          <cell r="P61">
            <v>3893.6734697950801</v>
          </cell>
          <cell r="Q61">
            <v>2745.4784400017802</v>
          </cell>
          <cell r="R61">
            <v>910.58695383076099</v>
          </cell>
          <cell r="S61">
            <v>-2124.4102857318003</v>
          </cell>
          <cell r="T61">
            <v>-834.32845017715704</v>
          </cell>
          <cell r="U61">
            <v>672.575592517102</v>
          </cell>
          <cell r="V61">
            <v>-1375.5761895611201</v>
          </cell>
          <cell r="W61">
            <v>333.23426176589902</v>
          </cell>
          <cell r="X61">
            <v>318.41300066811402</v>
          </cell>
          <cell r="Y61">
            <v>14.821261097784699</v>
          </cell>
          <cell r="Z61">
            <v>0</v>
          </cell>
          <cell r="AA61">
            <v>2188.8801199999998</v>
          </cell>
          <cell r="AB61">
            <v>2168.2596453871697</v>
          </cell>
          <cell r="AC61">
            <v>-99.195597452588302</v>
          </cell>
          <cell r="AD61">
            <v>253.17579377021499</v>
          </cell>
          <cell r="AE61">
            <v>168.062164045153</v>
          </cell>
          <cell r="AF61">
            <v>0</v>
          </cell>
          <cell r="AG61">
            <v>1765.9683070286901</v>
          </cell>
          <cell r="AH61">
            <v>294.95947100000001</v>
          </cell>
          <cell r="AI61">
            <v>1426.5574999999999</v>
          </cell>
          <cell r="AJ61">
            <v>-72.625172839050393</v>
          </cell>
          <cell r="AK61">
            <v>0</v>
          </cell>
          <cell r="AL61">
            <v>2.0609149942174599E-15</v>
          </cell>
          <cell r="AM61">
            <v>-1881.09589333228</v>
          </cell>
          <cell r="AN61">
            <v>25.181960129992802</v>
          </cell>
          <cell r="AO61">
            <v>83.751845923462497</v>
          </cell>
          <cell r="AP61">
            <v>0</v>
          </cell>
        </row>
        <row r="62">
          <cell r="B62" t="str">
            <v>19100TAllcustom2Allcustom3DKK Total</v>
          </cell>
          <cell r="H62">
            <v>-1841.41870161411</v>
          </cell>
          <cell r="I62">
            <v>-922.84023905319998</v>
          </cell>
          <cell r="J62">
            <v>0</v>
          </cell>
          <cell r="K62">
            <v>-918.57846256091102</v>
          </cell>
          <cell r="L62">
            <v>0</v>
          </cell>
          <cell r="M62">
            <v>-918.57846256091102</v>
          </cell>
          <cell r="N62">
            <v>-24.9037096638219</v>
          </cell>
          <cell r="O62">
            <v>0</v>
          </cell>
          <cell r="P62">
            <v>-855.63094456167801</v>
          </cell>
          <cell r="Q62">
            <v>1.1516790915902899</v>
          </cell>
          <cell r="R62">
            <v>0.228665769535913</v>
          </cell>
          <cell r="S62">
            <v>0</v>
          </cell>
          <cell r="T62">
            <v>0.15880436182138899</v>
          </cell>
          <cell r="U62">
            <v>-4.2579400596847199</v>
          </cell>
          <cell r="V62">
            <v>-3.8704699283274198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-922.84023905319998</v>
          </cell>
          <cell r="AB62">
            <v>-35.309191723873504</v>
          </cell>
          <cell r="AC62">
            <v>0</v>
          </cell>
          <cell r="AD62">
            <v>-62.287706487092194</v>
          </cell>
          <cell r="AE62">
            <v>-35.560778660190799</v>
          </cell>
          <cell r="AF62">
            <v>0</v>
          </cell>
          <cell r="AG62">
            <v>0.25158693631724699</v>
          </cell>
          <cell r="AH62">
            <v>0</v>
          </cell>
          <cell r="AI62">
            <v>0</v>
          </cell>
          <cell r="AJ62">
            <v>0.25158693631724699</v>
          </cell>
          <cell r="AK62">
            <v>0</v>
          </cell>
          <cell r="AL62">
            <v>0</v>
          </cell>
          <cell r="AM62">
            <v>-1.5825774799999998E-2</v>
          </cell>
          <cell r="AN62">
            <v>0</v>
          </cell>
          <cell r="AO62">
            <v>0</v>
          </cell>
          <cell r="AP62">
            <v>0</v>
          </cell>
        </row>
        <row r="63">
          <cell r="B63" t="str">
            <v>19900TAllcustom2Allcustom3DKK Total</v>
          </cell>
          <cell r="H63">
            <v>19381.546956550301</v>
          </cell>
          <cell r="I63">
            <v>1293.0213339468</v>
          </cell>
          <cell r="J63">
            <v>0.19051000000000001</v>
          </cell>
          <cell r="K63">
            <v>18088.525622603</v>
          </cell>
          <cell r="L63">
            <v>-26.9814529999997</v>
          </cell>
          <cell r="M63">
            <v>18115.507075603</v>
          </cell>
          <cell r="N63">
            <v>7552.3642806197904</v>
          </cell>
          <cell r="O63">
            <v>5822.3262296667899</v>
          </cell>
          <cell r="P63">
            <v>3038.0425252333998</v>
          </cell>
          <cell r="Q63">
            <v>2746.63011909337</v>
          </cell>
          <cell r="R63">
            <v>910.81561960029694</v>
          </cell>
          <cell r="S63">
            <v>-2124.4102857318003</v>
          </cell>
          <cell r="T63">
            <v>-834.16964581533693</v>
          </cell>
          <cell r="U63">
            <v>668.31765245741701</v>
          </cell>
          <cell r="V63">
            <v>-1379.44665948945</v>
          </cell>
          <cell r="W63">
            <v>333.23426176589902</v>
          </cell>
          <cell r="X63">
            <v>318.41300066811402</v>
          </cell>
          <cell r="Y63">
            <v>14.821261097784699</v>
          </cell>
          <cell r="Z63">
            <v>0</v>
          </cell>
          <cell r="AA63">
            <v>1266.0398809467999</v>
          </cell>
          <cell r="AB63">
            <v>2132.9504536632899</v>
          </cell>
          <cell r="AC63">
            <v>-99.195597452588302</v>
          </cell>
          <cell r="AD63">
            <v>190.88808728312299</v>
          </cell>
          <cell r="AE63">
            <v>132.50138538496202</v>
          </cell>
          <cell r="AF63">
            <v>0</v>
          </cell>
          <cell r="AG63">
            <v>1766.21989396501</v>
          </cell>
          <cell r="AH63">
            <v>294.95947100000001</v>
          </cell>
          <cell r="AI63">
            <v>1426.5574999999999</v>
          </cell>
          <cell r="AJ63">
            <v>-72.373585902733097</v>
          </cell>
          <cell r="AK63">
            <v>0</v>
          </cell>
          <cell r="AL63">
            <v>2.0609149942174599E-15</v>
          </cell>
          <cell r="AM63">
            <v>-1881.11171910708</v>
          </cell>
          <cell r="AN63">
            <v>25.181960129992802</v>
          </cell>
          <cell r="AO63">
            <v>83.751845923462497</v>
          </cell>
          <cell r="AP63">
            <v>0</v>
          </cell>
        </row>
        <row r="64">
          <cell r="B64" t="str">
            <v>20010Allcustom2Allcustom3DKK Total</v>
          </cell>
          <cell r="H64">
            <v>53691.068237834399</v>
          </cell>
          <cell r="I64">
            <v>-1.122E-3</v>
          </cell>
          <cell r="J64">
            <v>0</v>
          </cell>
          <cell r="K64">
            <v>53691.069359834393</v>
          </cell>
          <cell r="L64">
            <v>0</v>
          </cell>
          <cell r="M64">
            <v>53691.069359834393</v>
          </cell>
          <cell r="N64">
            <v>1560.3400884182602</v>
          </cell>
          <cell r="O64">
            <v>40236.315901610498</v>
          </cell>
          <cell r="P64">
            <v>7276.5612336777294</v>
          </cell>
          <cell r="Q64">
            <v>103.508657565286</v>
          </cell>
          <cell r="R64">
            <v>33.194389992400801</v>
          </cell>
          <cell r="S64">
            <v>582.3519135034519</v>
          </cell>
          <cell r="T64">
            <v>1244.2152494787699</v>
          </cell>
          <cell r="U64">
            <v>2636.5918322521202</v>
          </cell>
          <cell r="V64">
            <v>4496.3533852267401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-1.122E-3</v>
          </cell>
          <cell r="AB64">
            <v>17.990093335879198</v>
          </cell>
          <cell r="AC64">
            <v>0</v>
          </cell>
          <cell r="AD64">
            <v>0</v>
          </cell>
          <cell r="AE64">
            <v>2.9289110225616</v>
          </cell>
          <cell r="AF64">
            <v>0</v>
          </cell>
          <cell r="AG64">
            <v>15.0611823133176</v>
          </cell>
          <cell r="AH64">
            <v>0</v>
          </cell>
          <cell r="AI64">
            <v>0</v>
          </cell>
          <cell r="AJ64">
            <v>13.3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20010Allcustom2M220DKK Total</v>
          </cell>
          <cell r="H65">
            <v>3093.0335948485099</v>
          </cell>
          <cell r="I65">
            <v>351.52314000000001</v>
          </cell>
          <cell r="J65">
            <v>0</v>
          </cell>
          <cell r="K65">
            <v>2741.5104548485097</v>
          </cell>
          <cell r="L65">
            <v>0</v>
          </cell>
          <cell r="M65">
            <v>2741.5104548485097</v>
          </cell>
          <cell r="N65">
            <v>3.8579924958745599</v>
          </cell>
          <cell r="O65">
            <v>1090.7270161942599</v>
          </cell>
          <cell r="P65">
            <v>1408.15590697532</v>
          </cell>
          <cell r="Q65">
            <v>104.16988113090301</v>
          </cell>
          <cell r="R65">
            <v>27.050627568560202</v>
          </cell>
          <cell r="S65">
            <v>7.9944344034048997</v>
          </cell>
          <cell r="T65">
            <v>65.4171064351941</v>
          </cell>
          <cell r="U65">
            <v>0</v>
          </cell>
          <cell r="V65">
            <v>100.462168407159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351.52314000000001</v>
          </cell>
          <cell r="AB65">
            <v>3.5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3.5</v>
          </cell>
          <cell r="AH65">
            <v>0</v>
          </cell>
          <cell r="AI65">
            <v>0</v>
          </cell>
          <cell r="AJ65">
            <v>3.5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30.637489644999999</v>
          </cell>
          <cell r="AP65">
            <v>0</v>
          </cell>
        </row>
        <row r="66">
          <cell r="B66" t="str">
            <v>20010Allcustom2M230DKK Total</v>
          </cell>
          <cell r="H66">
            <v>-715.11420497134304</v>
          </cell>
          <cell r="I66">
            <v>0</v>
          </cell>
          <cell r="J66">
            <v>0</v>
          </cell>
          <cell r="K66">
            <v>-715.11420497134304</v>
          </cell>
          <cell r="L66">
            <v>0</v>
          </cell>
          <cell r="M66">
            <v>-715.11420497134304</v>
          </cell>
          <cell r="N66">
            <v>-4.3271947842648402</v>
          </cell>
          <cell r="O66">
            <v>-551.09837645499999</v>
          </cell>
          <cell r="P66">
            <v>-152.07570466160499</v>
          </cell>
          <cell r="Q66">
            <v>0</v>
          </cell>
          <cell r="R66">
            <v>0</v>
          </cell>
          <cell r="S66">
            <v>0</v>
          </cell>
          <cell r="T66">
            <v>-7.6129290704730197</v>
          </cell>
          <cell r="U66">
            <v>0</v>
          </cell>
          <cell r="V66">
            <v>-7.6129290704730197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B67" t="str">
            <v>20010Allcustom2M410DKK Total</v>
          </cell>
          <cell r="H67">
            <v>39.121532172394502</v>
          </cell>
          <cell r="I67">
            <v>0</v>
          </cell>
          <cell r="J67">
            <v>0</v>
          </cell>
          <cell r="K67">
            <v>39.121532172394502</v>
          </cell>
          <cell r="L67">
            <v>0</v>
          </cell>
          <cell r="M67">
            <v>39.121532172394502</v>
          </cell>
          <cell r="N67">
            <v>0</v>
          </cell>
          <cell r="O67">
            <v>0</v>
          </cell>
          <cell r="P67">
            <v>39.121532172394502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B68" t="str">
            <v>20010Allcustom2M420DKK Total</v>
          </cell>
          <cell r="H68">
            <v>-0.46209144958333798</v>
          </cell>
          <cell r="I68">
            <v>0</v>
          </cell>
          <cell r="J68">
            <v>0</v>
          </cell>
          <cell r="K68">
            <v>-0.46209144958333798</v>
          </cell>
          <cell r="L68">
            <v>0</v>
          </cell>
          <cell r="M68">
            <v>-0.46209144958333798</v>
          </cell>
          <cell r="N68">
            <v>0</v>
          </cell>
          <cell r="O68">
            <v>0</v>
          </cell>
          <cell r="P68">
            <v>-0.46209144958333798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B69" t="str">
            <v>20010Allcustom2M510DKK Total</v>
          </cell>
          <cell r="H69">
            <v>-1825.01452242338</v>
          </cell>
          <cell r="I69">
            <v>-1785.1980000000001</v>
          </cell>
          <cell r="J69">
            <v>0</v>
          </cell>
          <cell r="K69">
            <v>-39.81652242338</v>
          </cell>
          <cell r="L69">
            <v>0</v>
          </cell>
          <cell r="M69">
            <v>-39.81652242338</v>
          </cell>
          <cell r="N69">
            <v>0</v>
          </cell>
          <cell r="O69">
            <v>0</v>
          </cell>
          <cell r="P69">
            <v>-39.81652242338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-1785.1980000000001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B70" t="str">
            <v>20010Allcustom2M600TDKK Total</v>
          </cell>
          <cell r="H70">
            <v>-1825.01452242338</v>
          </cell>
          <cell r="I70">
            <v>-1785.1980000000001</v>
          </cell>
          <cell r="J70">
            <v>0</v>
          </cell>
          <cell r="K70">
            <v>-39.81652242338</v>
          </cell>
          <cell r="L70">
            <v>0</v>
          </cell>
          <cell r="M70">
            <v>-39.81652242338</v>
          </cell>
          <cell r="N70">
            <v>-4.8428773880004905E-14</v>
          </cell>
          <cell r="O70">
            <v>0</v>
          </cell>
          <cell r="P70">
            <v>-9.1790327783799501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-1785.1980000000001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-30.637489644999999</v>
          </cell>
          <cell r="AP70">
            <v>0</v>
          </cell>
        </row>
        <row r="71">
          <cell r="B71" t="str">
            <v>20010INA110Allcustom3DKK Total</v>
          </cell>
          <cell r="H71">
            <v>3651.3494283400896</v>
          </cell>
          <cell r="I71">
            <v>5.0000000000000004E-6</v>
          </cell>
          <cell r="J71">
            <v>0</v>
          </cell>
          <cell r="K71">
            <v>3651.3494233400897</v>
          </cell>
          <cell r="L71">
            <v>0</v>
          </cell>
          <cell r="M71">
            <v>3651.3494233400897</v>
          </cell>
          <cell r="N71">
            <v>0</v>
          </cell>
          <cell r="O71">
            <v>0</v>
          </cell>
          <cell r="P71">
            <v>9.9434403295531606</v>
          </cell>
          <cell r="Q71">
            <v>0</v>
          </cell>
          <cell r="R71">
            <v>0</v>
          </cell>
          <cell r="S71">
            <v>518.06024668800001</v>
          </cell>
          <cell r="T71">
            <v>609.84331108387903</v>
          </cell>
          <cell r="U71">
            <v>2512.0534252386597</v>
          </cell>
          <cell r="V71">
            <v>3639.9569830105402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5.0000000000000004E-6</v>
          </cell>
          <cell r="AB71">
            <v>1.4490000000000001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1.4490000000000001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B72" t="str">
            <v>20010INA110M220DKK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B73" t="str">
            <v>20010INA110M230DKK Total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20010INA110M410DKK Total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20010INA110M420DKK Total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B76" t="str">
            <v>20010INA110M510DKK Total</v>
          </cell>
          <cell r="H76">
            <v>-463.35300000000001</v>
          </cell>
          <cell r="I76">
            <v>-463.35300000000001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-463.35300000000001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B77" t="str">
            <v>20010INA110M600TDKK Total</v>
          </cell>
          <cell r="H77">
            <v>-463.35300000000001</v>
          </cell>
          <cell r="I77">
            <v>-463.35300000000001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-463.35300000000001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B78" t="str">
            <v>20010INA120Allcustom3DKK Total</v>
          </cell>
          <cell r="H78">
            <v>39872.382258947502</v>
          </cell>
          <cell r="I78">
            <v>0</v>
          </cell>
          <cell r="J78">
            <v>0</v>
          </cell>
          <cell r="K78">
            <v>39872.382258947502</v>
          </cell>
          <cell r="L78">
            <v>0</v>
          </cell>
          <cell r="M78">
            <v>39872.382258947502</v>
          </cell>
          <cell r="N78">
            <v>0</v>
          </cell>
          <cell r="O78">
            <v>39872.382258947502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B79" t="str">
            <v>20010INA120M220DKK Total</v>
          </cell>
          <cell r="H79">
            <v>1037.37407255426</v>
          </cell>
          <cell r="I79">
            <v>0</v>
          </cell>
          <cell r="J79">
            <v>0</v>
          </cell>
          <cell r="K79">
            <v>1037.37407255426</v>
          </cell>
          <cell r="L79">
            <v>0</v>
          </cell>
          <cell r="M79">
            <v>1037.37407255426</v>
          </cell>
          <cell r="N79">
            <v>0</v>
          </cell>
          <cell r="O79">
            <v>1037.37407255426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B80" t="str">
            <v>20010INA120M230DKK Total</v>
          </cell>
          <cell r="H80">
            <v>-551.09837645499999</v>
          </cell>
          <cell r="I80">
            <v>0</v>
          </cell>
          <cell r="J80">
            <v>0</v>
          </cell>
          <cell r="K80">
            <v>-551.09837645499999</v>
          </cell>
          <cell r="L80">
            <v>0</v>
          </cell>
          <cell r="M80">
            <v>-551.09837645499999</v>
          </cell>
          <cell r="N80">
            <v>0</v>
          </cell>
          <cell r="O80">
            <v>-551.09837645499999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B81" t="str">
            <v>20010INA120M410DKK Total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 t="str">
            <v>20010INA120M420DKK Total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B83" t="str">
            <v>20010INA120M510DKK Total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B84" t="str">
            <v>20010INA120M600TDKK Total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B85" t="str">
            <v>20010INA165TAllcustom3DKK Total</v>
          </cell>
          <cell r="H85">
            <v>6982.2075673339095</v>
          </cell>
          <cell r="I85">
            <v>0</v>
          </cell>
          <cell r="J85">
            <v>0</v>
          </cell>
          <cell r="K85">
            <v>6982.2075673339095</v>
          </cell>
          <cell r="L85">
            <v>0</v>
          </cell>
          <cell r="M85">
            <v>6982.2075673339095</v>
          </cell>
          <cell r="N85">
            <v>0</v>
          </cell>
          <cell r="O85">
            <v>0</v>
          </cell>
          <cell r="P85">
            <v>6982.2075673339095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B86" t="str">
            <v>20010INA165TM220DKK Total</v>
          </cell>
          <cell r="H86">
            <v>1348.6241211356698</v>
          </cell>
          <cell r="I86">
            <v>0</v>
          </cell>
          <cell r="J86">
            <v>0</v>
          </cell>
          <cell r="K86">
            <v>1348.6241211356698</v>
          </cell>
          <cell r="L86">
            <v>0</v>
          </cell>
          <cell r="M86">
            <v>1348.6241211356698</v>
          </cell>
          <cell r="N86">
            <v>0</v>
          </cell>
          <cell r="O86">
            <v>0</v>
          </cell>
          <cell r="P86">
            <v>1305.74961472067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42.874506414999999</v>
          </cell>
          <cell r="AP86">
            <v>0</v>
          </cell>
        </row>
        <row r="87">
          <cell r="B87" t="str">
            <v>20010INA165TM230DKK Total</v>
          </cell>
          <cell r="H87">
            <v>-147.25316287765199</v>
          </cell>
          <cell r="I87">
            <v>0</v>
          </cell>
          <cell r="J87">
            <v>0</v>
          </cell>
          <cell r="K87">
            <v>-147.25316287765199</v>
          </cell>
          <cell r="L87">
            <v>0</v>
          </cell>
          <cell r="M87">
            <v>-147.25316287765199</v>
          </cell>
          <cell r="N87">
            <v>0</v>
          </cell>
          <cell r="O87">
            <v>0</v>
          </cell>
          <cell r="P87">
            <v>-147.25316287765199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B88" t="str">
            <v>20010INA165TM410DKK Total</v>
          </cell>
          <cell r="H88">
            <v>38.999472581049098</v>
          </cell>
          <cell r="I88">
            <v>0</v>
          </cell>
          <cell r="J88">
            <v>0</v>
          </cell>
          <cell r="K88">
            <v>38.999472581049098</v>
          </cell>
          <cell r="L88">
            <v>0</v>
          </cell>
          <cell r="M88">
            <v>38.999472581049098</v>
          </cell>
          <cell r="N88">
            <v>0</v>
          </cell>
          <cell r="O88">
            <v>0</v>
          </cell>
          <cell r="P88">
            <v>38.999472581049098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B89" t="str">
            <v>20010INA165TM420DKK Total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B90" t="str">
            <v>20010INA165TM510DKK Total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B91" t="str">
            <v>20010INA165TM600TDKK Total</v>
          </cell>
          <cell r="H91">
            <v>-3.7252902984619099E-14</v>
          </cell>
          <cell r="I91">
            <v>0</v>
          </cell>
          <cell r="J91">
            <v>0</v>
          </cell>
          <cell r="K91">
            <v>-3.7252902984619099E-14</v>
          </cell>
          <cell r="L91">
            <v>0</v>
          </cell>
          <cell r="M91">
            <v>-3.7252902984619099E-14</v>
          </cell>
          <cell r="N91">
            <v>0</v>
          </cell>
          <cell r="O91">
            <v>0</v>
          </cell>
          <cell r="P91">
            <v>42.874506414999999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-42.874506414999999</v>
          </cell>
          <cell r="AP91">
            <v>0</v>
          </cell>
        </row>
        <row r="92">
          <cell r="B92" t="str">
            <v>20010INA185TAllcustom3DKK Total</v>
          </cell>
          <cell r="H92">
            <v>3185.1289832129</v>
          </cell>
          <cell r="I92">
            <v>-1.127E-3</v>
          </cell>
          <cell r="J92">
            <v>0</v>
          </cell>
          <cell r="K92">
            <v>3185.1301102129</v>
          </cell>
          <cell r="L92">
            <v>0</v>
          </cell>
          <cell r="M92">
            <v>3185.1301102129</v>
          </cell>
          <cell r="N92">
            <v>1560.3400884182602</v>
          </cell>
          <cell r="O92">
            <v>363.933642663</v>
          </cell>
          <cell r="P92">
            <v>284.41022601427198</v>
          </cell>
          <cell r="Q92">
            <v>103.508657565286</v>
          </cell>
          <cell r="R92">
            <v>33.194389992400801</v>
          </cell>
          <cell r="S92">
            <v>64.291666815451691</v>
          </cell>
          <cell r="T92">
            <v>634.37193839488998</v>
          </cell>
          <cell r="U92">
            <v>124.53840701346</v>
          </cell>
          <cell r="V92">
            <v>856.396402216203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-1.127E-3</v>
          </cell>
          <cell r="AB92">
            <v>16.5410933358792</v>
          </cell>
          <cell r="AC92">
            <v>0</v>
          </cell>
          <cell r="AD92">
            <v>0</v>
          </cell>
          <cell r="AE92">
            <v>2.9289110225616</v>
          </cell>
          <cell r="AF92">
            <v>0</v>
          </cell>
          <cell r="AG92">
            <v>13.6121823133176</v>
          </cell>
          <cell r="AH92">
            <v>0</v>
          </cell>
          <cell r="AI92">
            <v>0</v>
          </cell>
          <cell r="AJ92">
            <v>13.3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B93" t="str">
            <v>20010INA185TM220DKK Total</v>
          </cell>
          <cell r="H93">
            <v>707.035401158588</v>
          </cell>
          <cell r="I93">
            <v>351.52314000000001</v>
          </cell>
          <cell r="J93">
            <v>0</v>
          </cell>
          <cell r="K93">
            <v>355.51226115858799</v>
          </cell>
          <cell r="L93">
            <v>0</v>
          </cell>
          <cell r="M93">
            <v>355.51226115858799</v>
          </cell>
          <cell r="N93">
            <v>3.8579924958745599</v>
          </cell>
          <cell r="O93">
            <v>53.352943639999999</v>
          </cell>
          <cell r="P93">
            <v>102.40629225465099</v>
          </cell>
          <cell r="Q93">
            <v>104.16988113090301</v>
          </cell>
          <cell r="R93">
            <v>27.050627568560202</v>
          </cell>
          <cell r="S93">
            <v>7.9944344034048997</v>
          </cell>
          <cell r="T93">
            <v>65.4171064351941</v>
          </cell>
          <cell r="U93">
            <v>0</v>
          </cell>
          <cell r="V93">
            <v>100.462168407159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351.52314000000001</v>
          </cell>
          <cell r="AB93">
            <v>3.5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3.5</v>
          </cell>
          <cell r="AH93">
            <v>0</v>
          </cell>
          <cell r="AI93">
            <v>0</v>
          </cell>
          <cell r="AJ93">
            <v>3.5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-12.23701677</v>
          </cell>
          <cell r="AP93">
            <v>0</v>
          </cell>
        </row>
        <row r="94">
          <cell r="B94" t="str">
            <v>20010INA185TM230DKK Total</v>
          </cell>
          <cell r="H94">
            <v>-16.762665638690798</v>
          </cell>
          <cell r="I94">
            <v>0</v>
          </cell>
          <cell r="J94">
            <v>0</v>
          </cell>
          <cell r="K94">
            <v>-16.762665638690798</v>
          </cell>
          <cell r="L94">
            <v>0</v>
          </cell>
          <cell r="M94">
            <v>-16.762665638690798</v>
          </cell>
          <cell r="N94">
            <v>-4.3271947842648402</v>
          </cell>
          <cell r="O94">
            <v>0</v>
          </cell>
          <cell r="P94">
            <v>-4.8225417839529499</v>
          </cell>
          <cell r="Q94">
            <v>0</v>
          </cell>
          <cell r="R94">
            <v>0</v>
          </cell>
          <cell r="S94">
            <v>0</v>
          </cell>
          <cell r="T94">
            <v>-7.6129290704730197</v>
          </cell>
          <cell r="U94">
            <v>0</v>
          </cell>
          <cell r="V94">
            <v>-7.6129290704730197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B95" t="str">
            <v>20010INA185TM410DKK Total</v>
          </cell>
          <cell r="H95">
            <v>0.12205959134544</v>
          </cell>
          <cell r="I95">
            <v>0</v>
          </cell>
          <cell r="J95">
            <v>0</v>
          </cell>
          <cell r="K95">
            <v>0.12205959134544</v>
          </cell>
          <cell r="L95">
            <v>0</v>
          </cell>
          <cell r="M95">
            <v>0.12205959134544</v>
          </cell>
          <cell r="N95">
            <v>0</v>
          </cell>
          <cell r="O95">
            <v>0</v>
          </cell>
          <cell r="P95">
            <v>0.12205959134544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B96" t="str">
            <v>20010INA185TM420DKK Total</v>
          </cell>
          <cell r="H96">
            <v>-0.46209144958333798</v>
          </cell>
          <cell r="I96">
            <v>0</v>
          </cell>
          <cell r="J96">
            <v>0</v>
          </cell>
          <cell r="K96">
            <v>-0.46209144958333798</v>
          </cell>
          <cell r="L96">
            <v>0</v>
          </cell>
          <cell r="M96">
            <v>-0.46209144958333798</v>
          </cell>
          <cell r="N96">
            <v>0</v>
          </cell>
          <cell r="O96">
            <v>0</v>
          </cell>
          <cell r="P96">
            <v>-0.46209144958333798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B97" t="str">
            <v>20010INA185TM510DKK Total</v>
          </cell>
          <cell r="H97">
            <v>-1361.6615224233799</v>
          </cell>
          <cell r="I97">
            <v>-1321.845</v>
          </cell>
          <cell r="J97">
            <v>0</v>
          </cell>
          <cell r="K97">
            <v>-39.81652242338</v>
          </cell>
          <cell r="L97">
            <v>0</v>
          </cell>
          <cell r="M97">
            <v>-39.81652242338</v>
          </cell>
          <cell r="N97">
            <v>0</v>
          </cell>
          <cell r="O97">
            <v>0</v>
          </cell>
          <cell r="P97">
            <v>-39.81652242338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-1321.845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B98" t="str">
            <v>20010INA185TM600TDKK Total</v>
          </cell>
          <cell r="H98">
            <v>-1361.6615224233799</v>
          </cell>
          <cell r="I98">
            <v>-1321.845</v>
          </cell>
          <cell r="J98">
            <v>0</v>
          </cell>
          <cell r="K98">
            <v>-39.81652242338</v>
          </cell>
          <cell r="L98">
            <v>0</v>
          </cell>
          <cell r="M98">
            <v>-39.81652242338</v>
          </cell>
          <cell r="N98">
            <v>-4.8428773880004905E-14</v>
          </cell>
          <cell r="O98">
            <v>0</v>
          </cell>
          <cell r="P98">
            <v>-52.053539193379997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-1321.845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12.23701677</v>
          </cell>
          <cell r="AP98">
            <v>0</v>
          </cell>
        </row>
        <row r="99">
          <cell r="B99" t="str">
            <v>20050TAllcustom2Allcustom3DKK Total</v>
          </cell>
          <cell r="H99">
            <v>-27776.220812417501</v>
          </cell>
          <cell r="I99">
            <v>-2.6499999999999999E-4</v>
          </cell>
          <cell r="J99">
            <v>0</v>
          </cell>
          <cell r="K99">
            <v>-27776.220547417499</v>
          </cell>
          <cell r="L99">
            <v>0</v>
          </cell>
          <cell r="M99">
            <v>-27776.220547417499</v>
          </cell>
          <cell r="N99">
            <v>-1556.0351562435901</v>
          </cell>
          <cell r="O99">
            <v>-23480.447611858599</v>
          </cell>
          <cell r="P99">
            <v>-1332.14874837513</v>
          </cell>
          <cell r="Q99">
            <v>-1.0050970374000001</v>
          </cell>
          <cell r="R99">
            <v>0</v>
          </cell>
          <cell r="S99">
            <v>-557.66919984193601</v>
          </cell>
          <cell r="T99">
            <v>-197.81174460709198</v>
          </cell>
          <cell r="U99">
            <v>-648.87574892992404</v>
          </cell>
          <cell r="V99">
            <v>-1404.35669337895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-2.6499999999999999E-4</v>
          </cell>
          <cell r="AB99">
            <v>-2.2272405238082302</v>
          </cell>
          <cell r="AC99">
            <v>0</v>
          </cell>
          <cell r="AD99">
            <v>0</v>
          </cell>
          <cell r="AE99">
            <v>-1.91505821049063</v>
          </cell>
          <cell r="AF99">
            <v>0</v>
          </cell>
          <cell r="AG99">
            <v>-0.31218231331759499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B100" t="str">
            <v>20050TAllcustom2M130DKK Total</v>
          </cell>
          <cell r="H100">
            <v>-1595.3212826843401</v>
          </cell>
          <cell r="I100">
            <v>-73.917201000000006</v>
          </cell>
          <cell r="J100">
            <v>0</v>
          </cell>
          <cell r="K100">
            <v>-1521.4040816843401</v>
          </cell>
          <cell r="L100">
            <v>0</v>
          </cell>
          <cell r="M100">
            <v>-1521.4040816843401</v>
          </cell>
          <cell r="N100">
            <v>-17.199766114301902</v>
          </cell>
          <cell r="O100">
            <v>-1102.42798752305</v>
          </cell>
          <cell r="P100">
            <v>-296.13611439272</v>
          </cell>
          <cell r="Q100">
            <v>-0.35952526740000001</v>
          </cell>
          <cell r="R100">
            <v>0</v>
          </cell>
          <cell r="S100">
            <v>-22.7877649879816</v>
          </cell>
          <cell r="T100">
            <v>-78.335523186953495</v>
          </cell>
          <cell r="U100">
            <v>-2.75420475936507</v>
          </cell>
          <cell r="V100">
            <v>-103.87749293430001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-73.917201000000006</v>
          </cell>
          <cell r="AB100">
            <v>-1.4031954525707999</v>
          </cell>
          <cell r="AC100">
            <v>0</v>
          </cell>
          <cell r="AD100">
            <v>0</v>
          </cell>
          <cell r="AE100">
            <v>-1.4031954525707999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B101" t="str">
            <v>20050TAllcustom2M175DKK Total</v>
          </cell>
          <cell r="H101">
            <v>-301.08379168479701</v>
          </cell>
          <cell r="I101">
            <v>0</v>
          </cell>
          <cell r="J101">
            <v>0</v>
          </cell>
          <cell r="K101">
            <v>-301.08379168479701</v>
          </cell>
          <cell r="L101">
            <v>0</v>
          </cell>
          <cell r="M101">
            <v>-301.08379168479701</v>
          </cell>
          <cell r="N101">
            <v>0</v>
          </cell>
          <cell r="O101">
            <v>-273.33270378500004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-27.751087899797202</v>
          </cell>
          <cell r="U101">
            <v>0</v>
          </cell>
          <cell r="V101">
            <v>-27.751087899797202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B102" t="str">
            <v>20050TAllcustom2M190DKK Total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B103" t="str">
            <v>20050TAllcustom2M230DKK Total</v>
          </cell>
          <cell r="H103">
            <v>645.76255617346601</v>
          </cell>
          <cell r="I103">
            <v>0</v>
          </cell>
          <cell r="J103">
            <v>0</v>
          </cell>
          <cell r="K103">
            <v>645.76255617346601</v>
          </cell>
          <cell r="L103">
            <v>0</v>
          </cell>
          <cell r="M103">
            <v>645.76255617346601</v>
          </cell>
          <cell r="N103">
            <v>4.1790615696827498</v>
          </cell>
          <cell r="O103">
            <v>551.09837645499999</v>
          </cell>
          <cell r="P103">
            <v>82.872189078310001</v>
          </cell>
          <cell r="Q103">
            <v>0</v>
          </cell>
          <cell r="R103">
            <v>0</v>
          </cell>
          <cell r="S103">
            <v>0</v>
          </cell>
          <cell r="T103">
            <v>7.6129290704730197</v>
          </cell>
          <cell r="U103">
            <v>0</v>
          </cell>
          <cell r="V103">
            <v>7.6129290704730197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B104" t="str">
            <v>20050TAllcustom2M420DKK Total</v>
          </cell>
          <cell r="H104">
            <v>0.21476662028333801</v>
          </cell>
          <cell r="I104">
            <v>0</v>
          </cell>
          <cell r="J104">
            <v>0</v>
          </cell>
          <cell r="K104">
            <v>0.21476662028333801</v>
          </cell>
          <cell r="L104">
            <v>0</v>
          </cell>
          <cell r="M104">
            <v>0.21476662028333801</v>
          </cell>
          <cell r="N104">
            <v>0</v>
          </cell>
          <cell r="O104">
            <v>0</v>
          </cell>
          <cell r="P104">
            <v>0.21476662028333801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B105" t="str">
            <v>20050TAllcustom2M510DKK Total</v>
          </cell>
          <cell r="H105">
            <v>307.89733142804903</v>
          </cell>
          <cell r="I105">
            <v>270.05500000000001</v>
          </cell>
          <cell r="J105">
            <v>0</v>
          </cell>
          <cell r="K105">
            <v>37.842331428049199</v>
          </cell>
          <cell r="L105">
            <v>0</v>
          </cell>
          <cell r="M105">
            <v>37.842331428049199</v>
          </cell>
          <cell r="N105">
            <v>0</v>
          </cell>
          <cell r="O105">
            <v>0</v>
          </cell>
          <cell r="P105">
            <v>37.842331428049199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270.05500000000001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B106" t="str">
            <v>20050TAllcustom2M600TDKK Total</v>
          </cell>
          <cell r="H106">
            <v>307.79619905804901</v>
          </cell>
          <cell r="I106">
            <v>270.05500000000001</v>
          </cell>
          <cell r="J106">
            <v>0</v>
          </cell>
          <cell r="K106">
            <v>37.741199058049297</v>
          </cell>
          <cell r="L106">
            <v>0</v>
          </cell>
          <cell r="M106">
            <v>37.741199058049297</v>
          </cell>
          <cell r="N106">
            <v>5.02914190292358E-14</v>
          </cell>
          <cell r="O106">
            <v>0</v>
          </cell>
          <cell r="P106">
            <v>37.741199058049204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270.05500000000001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B107" t="str">
            <v>20050TINA110Allcustom3DKK Total</v>
          </cell>
          <cell r="H107">
            <v>-1067.9675348922599</v>
          </cell>
          <cell r="I107">
            <v>0</v>
          </cell>
          <cell r="J107">
            <v>0</v>
          </cell>
          <cell r="K107">
            <v>-1067.9675348922599</v>
          </cell>
          <cell r="L107">
            <v>0</v>
          </cell>
          <cell r="M107">
            <v>-1067.9675348922599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-518.06024668800001</v>
          </cell>
          <cell r="T107">
            <v>-18.4925612300739</v>
          </cell>
          <cell r="U107">
            <v>-531.41472697418806</v>
          </cell>
          <cell r="V107">
            <v>-1067.9675348922599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B108" t="str">
            <v>20050TINA110M130DKK Total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B109" t="str">
            <v>20050TINA110M175DKK Total</v>
          </cell>
          <cell r="H109">
            <v>-20.316529488347502</v>
          </cell>
          <cell r="I109">
            <v>0</v>
          </cell>
          <cell r="J109">
            <v>0</v>
          </cell>
          <cell r="K109">
            <v>-20.316529488347502</v>
          </cell>
          <cell r="L109">
            <v>0</v>
          </cell>
          <cell r="M109">
            <v>-20.316529488347502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-20.316529488347502</v>
          </cell>
          <cell r="U109">
            <v>0</v>
          </cell>
          <cell r="V109">
            <v>-20.316529488347502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B110" t="str">
            <v>20050TINA110M190DKK 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B111" t="str">
            <v>20050TINA110M230DKK Total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B112" t="str">
            <v>20050TINA110M420DKK Total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B113" t="str">
            <v>20050TINA110M510DKK Total</v>
          </cell>
          <cell r="H113">
            <v>30</v>
          </cell>
          <cell r="I113">
            <v>30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30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B114" t="str">
            <v>20050TINA110M600TDKK Total</v>
          </cell>
          <cell r="H114">
            <v>30</v>
          </cell>
          <cell r="I114">
            <v>30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30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B115" t="str">
            <v>20050TINA120Allcustom3DKK Total</v>
          </cell>
          <cell r="H115">
            <v>-23265.471445675597</v>
          </cell>
          <cell r="I115">
            <v>0</v>
          </cell>
          <cell r="J115">
            <v>0</v>
          </cell>
          <cell r="K115">
            <v>-23265.471445675597</v>
          </cell>
          <cell r="L115">
            <v>0</v>
          </cell>
          <cell r="M115">
            <v>-23265.471445675597</v>
          </cell>
          <cell r="N115">
            <v>0</v>
          </cell>
          <cell r="O115">
            <v>-23265.471445675597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B116" t="str">
            <v>20050TINA120M130DKK Total</v>
          </cell>
          <cell r="H116">
            <v>-978.48464962305002</v>
          </cell>
          <cell r="I116">
            <v>0</v>
          </cell>
          <cell r="J116">
            <v>0</v>
          </cell>
          <cell r="K116">
            <v>-978.48464962305002</v>
          </cell>
          <cell r="L116">
            <v>0</v>
          </cell>
          <cell r="M116">
            <v>-978.48464962305002</v>
          </cell>
          <cell r="N116">
            <v>0</v>
          </cell>
          <cell r="O116">
            <v>-978.48464962305002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B117" t="str">
            <v>20050TINA120M175DKK Total</v>
          </cell>
          <cell r="H117">
            <v>-273.33270378500004</v>
          </cell>
          <cell r="I117">
            <v>0</v>
          </cell>
          <cell r="J117">
            <v>0</v>
          </cell>
          <cell r="K117">
            <v>-273.33270378500004</v>
          </cell>
          <cell r="L117">
            <v>0</v>
          </cell>
          <cell r="M117">
            <v>-273.33270378500004</v>
          </cell>
          <cell r="N117">
            <v>0</v>
          </cell>
          <cell r="O117">
            <v>-273.33270378500004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B118" t="str">
            <v>20050TINA120M190DKK Total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B119" t="str">
            <v>20050TINA120M230DKK Total</v>
          </cell>
          <cell r="H119">
            <v>551.09837645499999</v>
          </cell>
          <cell r="I119">
            <v>0</v>
          </cell>
          <cell r="J119">
            <v>0</v>
          </cell>
          <cell r="K119">
            <v>551.09837645499999</v>
          </cell>
          <cell r="L119">
            <v>0</v>
          </cell>
          <cell r="M119">
            <v>551.09837645499999</v>
          </cell>
          <cell r="N119">
            <v>0</v>
          </cell>
          <cell r="O119">
            <v>551.09837645499999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B120" t="str">
            <v>20050TINA120M420DKK Total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B121" t="str">
            <v>20050TINA120M510DKK Total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B122" t="str">
            <v>20050TINA120M600TDKK Total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B123" t="str">
            <v>20050TINA165TAllcustom3DKK Total</v>
          </cell>
          <cell r="H123">
            <v>-1187.7467382248699</v>
          </cell>
          <cell r="I123">
            <v>0</v>
          </cell>
          <cell r="J123">
            <v>0</v>
          </cell>
          <cell r="K123">
            <v>-1187.7467382248699</v>
          </cell>
          <cell r="L123">
            <v>0</v>
          </cell>
          <cell r="M123">
            <v>-1187.7467382248699</v>
          </cell>
          <cell r="N123">
            <v>0</v>
          </cell>
          <cell r="O123">
            <v>0</v>
          </cell>
          <cell r="P123">
            <v>-1187.7467382248699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B124" t="str">
            <v>20050TINA165TM130DKK Total</v>
          </cell>
          <cell r="H124">
            <v>-268.13221533940401</v>
          </cell>
          <cell r="I124">
            <v>0</v>
          </cell>
          <cell r="J124">
            <v>0</v>
          </cell>
          <cell r="K124">
            <v>-268.13221533940401</v>
          </cell>
          <cell r="L124">
            <v>0</v>
          </cell>
          <cell r="M124">
            <v>-268.13221533940401</v>
          </cell>
          <cell r="N124">
            <v>0</v>
          </cell>
          <cell r="O124">
            <v>0</v>
          </cell>
          <cell r="P124">
            <v>-268.13221533940401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B125" t="str">
            <v>20050TINA165TM175DKK Total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B126" t="str">
            <v>20050TINA165TM190DKK Total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B127" t="str">
            <v>20050TINA165TM230DKK Total</v>
          </cell>
          <cell r="H127">
            <v>78.049649059186805</v>
          </cell>
          <cell r="I127">
            <v>0</v>
          </cell>
          <cell r="J127">
            <v>0</v>
          </cell>
          <cell r="K127">
            <v>78.049649059186805</v>
          </cell>
          <cell r="L127">
            <v>0</v>
          </cell>
          <cell r="M127">
            <v>78.049649059186805</v>
          </cell>
          <cell r="N127">
            <v>0</v>
          </cell>
          <cell r="O127">
            <v>0</v>
          </cell>
          <cell r="P127">
            <v>78.049649059186805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B128" t="str">
            <v>20050TINA165TM420DKK Total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B129" t="str">
            <v>20050TINA165TM510DKK Total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B130" t="str">
            <v>20050TINA165TM600TDKK Total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B131" t="str">
            <v>20050TINA185TAllcustom3DKK Total</v>
          </cell>
          <cell r="H131">
            <v>-2255.0350936247501</v>
          </cell>
          <cell r="I131">
            <v>-2.6499999999999999E-4</v>
          </cell>
          <cell r="J131">
            <v>0</v>
          </cell>
          <cell r="K131">
            <v>-2255.0348286247499</v>
          </cell>
          <cell r="L131">
            <v>0</v>
          </cell>
          <cell r="M131">
            <v>-2255.0348286247499</v>
          </cell>
          <cell r="N131">
            <v>-1556.0351562435901</v>
          </cell>
          <cell r="O131">
            <v>-214.976166183</v>
          </cell>
          <cell r="P131">
            <v>-144.40201015026102</v>
          </cell>
          <cell r="Q131">
            <v>-1.0050970374000001</v>
          </cell>
          <cell r="R131">
            <v>0</v>
          </cell>
          <cell r="S131">
            <v>-39.608953153935701</v>
          </cell>
          <cell r="T131">
            <v>-179.31918337701899</v>
          </cell>
          <cell r="U131">
            <v>-117.461021955736</v>
          </cell>
          <cell r="V131">
            <v>-336.38915848669001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-2.6499999999999999E-4</v>
          </cell>
          <cell r="AB131">
            <v>-2.2272405238082302</v>
          </cell>
          <cell r="AC131">
            <v>0</v>
          </cell>
          <cell r="AD131">
            <v>0</v>
          </cell>
          <cell r="AE131">
            <v>-1.91505821049063</v>
          </cell>
          <cell r="AF131">
            <v>0</v>
          </cell>
          <cell r="AG131">
            <v>-0.31218231331759499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B132" t="str">
            <v>20050TINA185TM130DKK Total</v>
          </cell>
          <cell r="H132">
            <v>-348.704417721889</v>
          </cell>
          <cell r="I132">
            <v>-73.917201000000006</v>
          </cell>
          <cell r="J132">
            <v>0</v>
          </cell>
          <cell r="K132">
            <v>-274.78721672188902</v>
          </cell>
          <cell r="L132">
            <v>0</v>
          </cell>
          <cell r="M132">
            <v>-274.78721672188902</v>
          </cell>
          <cell r="N132">
            <v>-17.199766114301902</v>
          </cell>
          <cell r="O132">
            <v>-123.9433379</v>
          </cell>
          <cell r="P132">
            <v>-28.003899053315799</v>
          </cell>
          <cell r="Q132">
            <v>-0.35952526740000001</v>
          </cell>
          <cell r="R132">
            <v>0</v>
          </cell>
          <cell r="S132">
            <v>-22.7877649879816</v>
          </cell>
          <cell r="T132">
            <v>-78.335523186953495</v>
          </cell>
          <cell r="U132">
            <v>-2.75420475936507</v>
          </cell>
          <cell r="V132">
            <v>-103.87749293430001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-73.917201000000006</v>
          </cell>
          <cell r="AB132">
            <v>-1.4031954525707999</v>
          </cell>
          <cell r="AC132">
            <v>0</v>
          </cell>
          <cell r="AD132">
            <v>0</v>
          </cell>
          <cell r="AE132">
            <v>-1.4031954525707999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B133" t="str">
            <v>20050TINA185TM175DKK Total</v>
          </cell>
          <cell r="H133">
            <v>-7.4345584114497001</v>
          </cell>
          <cell r="I133">
            <v>0</v>
          </cell>
          <cell r="J133">
            <v>0</v>
          </cell>
          <cell r="K133">
            <v>-7.4345584114497001</v>
          </cell>
          <cell r="L133">
            <v>0</v>
          </cell>
          <cell r="M133">
            <v>-7.4345584114497001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-7.4345584114497001</v>
          </cell>
          <cell r="U133">
            <v>0</v>
          </cell>
          <cell r="V133">
            <v>-7.4345584114497001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B134" t="str">
            <v>20050TINA185TM190DKK Total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B135" t="str">
            <v>20050TINA185TM230DKK Total</v>
          </cell>
          <cell r="H135">
            <v>16.614530659278898</v>
          </cell>
          <cell r="I135">
            <v>0</v>
          </cell>
          <cell r="J135">
            <v>0</v>
          </cell>
          <cell r="K135">
            <v>16.614530659278898</v>
          </cell>
          <cell r="L135">
            <v>0</v>
          </cell>
          <cell r="M135">
            <v>16.614530659278898</v>
          </cell>
          <cell r="N135">
            <v>4.1790615696827498</v>
          </cell>
          <cell r="O135">
            <v>0</v>
          </cell>
          <cell r="P135">
            <v>4.8225400191231698</v>
          </cell>
          <cell r="Q135">
            <v>0</v>
          </cell>
          <cell r="R135">
            <v>0</v>
          </cell>
          <cell r="S135">
            <v>0</v>
          </cell>
          <cell r="T135">
            <v>7.6129290704730197</v>
          </cell>
          <cell r="U135">
            <v>0</v>
          </cell>
          <cell r="V135">
            <v>7.6129290704730197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B136" t="str">
            <v>20050TINA185TM420DKK Total</v>
          </cell>
          <cell r="H136">
            <v>0.21476662028333801</v>
          </cell>
          <cell r="I136">
            <v>0</v>
          </cell>
          <cell r="J136">
            <v>0</v>
          </cell>
          <cell r="K136">
            <v>0.21476662028333801</v>
          </cell>
          <cell r="L136">
            <v>0</v>
          </cell>
          <cell r="M136">
            <v>0.21476662028333801</v>
          </cell>
          <cell r="N136">
            <v>0</v>
          </cell>
          <cell r="O136">
            <v>0</v>
          </cell>
          <cell r="P136">
            <v>0.21476662028333801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</row>
        <row r="137">
          <cell r="B137" t="str">
            <v>20050TINA185TM510DKK Total</v>
          </cell>
          <cell r="H137">
            <v>277.89733142804903</v>
          </cell>
          <cell r="I137">
            <v>240.05500000000001</v>
          </cell>
          <cell r="J137">
            <v>0</v>
          </cell>
          <cell r="K137">
            <v>37.842331428049199</v>
          </cell>
          <cell r="L137">
            <v>0</v>
          </cell>
          <cell r="M137">
            <v>37.842331428049199</v>
          </cell>
          <cell r="N137">
            <v>0</v>
          </cell>
          <cell r="O137">
            <v>0</v>
          </cell>
          <cell r="P137">
            <v>37.842331428049199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240.05500000000001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</row>
        <row r="138">
          <cell r="B138" t="str">
            <v>20050TINA185TM600TDKK Total</v>
          </cell>
          <cell r="H138">
            <v>277.79619905804901</v>
          </cell>
          <cell r="I138">
            <v>240.05500000000001</v>
          </cell>
          <cell r="J138">
            <v>0</v>
          </cell>
          <cell r="K138">
            <v>37.741199058049297</v>
          </cell>
          <cell r="L138">
            <v>0</v>
          </cell>
          <cell r="M138">
            <v>37.741199058049297</v>
          </cell>
          <cell r="N138">
            <v>5.02914190292358E-14</v>
          </cell>
          <cell r="O138">
            <v>0</v>
          </cell>
          <cell r="P138">
            <v>37.741199058049204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240.05500000000001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B139" t="str">
            <v>20900TAllcustom2Allcustom3DKK Total</v>
          </cell>
          <cell r="H139">
            <v>25914.847425416901</v>
          </cell>
          <cell r="I139">
            <v>-1.387E-3</v>
          </cell>
          <cell r="J139">
            <v>0</v>
          </cell>
          <cell r="K139">
            <v>25914.848812416902</v>
          </cell>
          <cell r="L139">
            <v>0</v>
          </cell>
          <cell r="M139">
            <v>25914.848812416902</v>
          </cell>
          <cell r="N139">
            <v>4.3049321746712401</v>
          </cell>
          <cell r="O139">
            <v>16755.868289751899</v>
          </cell>
          <cell r="P139">
            <v>5944.4124853025996</v>
          </cell>
          <cell r="Q139">
            <v>102.50356052788601</v>
          </cell>
          <cell r="R139">
            <v>33.194389992400801</v>
          </cell>
          <cell r="S139">
            <v>24.682713661516001</v>
          </cell>
          <cell r="T139">
            <v>1046.4035048716801</v>
          </cell>
          <cell r="U139">
            <v>1987.7160833222001</v>
          </cell>
          <cell r="V139">
            <v>3091.9966918477899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-1.387E-3</v>
          </cell>
          <cell r="AB139">
            <v>15.762852812070999</v>
          </cell>
          <cell r="AC139">
            <v>0</v>
          </cell>
          <cell r="AD139">
            <v>0</v>
          </cell>
          <cell r="AE139">
            <v>1.01385281207097</v>
          </cell>
          <cell r="AF139">
            <v>0</v>
          </cell>
          <cell r="AG139">
            <v>14.749000000000001</v>
          </cell>
          <cell r="AH139">
            <v>0</v>
          </cell>
          <cell r="AI139">
            <v>0</v>
          </cell>
          <cell r="AJ139">
            <v>13.3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B140" t="str">
            <v>20900TAllcustom2M230DKK Total</v>
          </cell>
          <cell r="H140">
            <v>-69.351648797877303</v>
          </cell>
          <cell r="I140">
            <v>0</v>
          </cell>
          <cell r="J140">
            <v>0</v>
          </cell>
          <cell r="K140">
            <v>-69.351648797877303</v>
          </cell>
          <cell r="L140">
            <v>0</v>
          </cell>
          <cell r="M140">
            <v>-69.351648797877303</v>
          </cell>
          <cell r="N140">
            <v>-0.148133214582088</v>
          </cell>
          <cell r="O140">
            <v>0</v>
          </cell>
          <cell r="P140">
            <v>-69.2035155832953</v>
          </cell>
          <cell r="Q140">
            <v>0</v>
          </cell>
          <cell r="R140">
            <v>0</v>
          </cell>
          <cell r="S140">
            <v>0</v>
          </cell>
          <cell r="T140">
            <v>-1.1641532182693501E-16</v>
          </cell>
          <cell r="U140">
            <v>0</v>
          </cell>
          <cell r="V140">
            <v>-1.1641532182693501E-16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B141" t="str">
            <v>20900TAllcustom2M420DKK Total</v>
          </cell>
          <cell r="H141">
            <v>-0.24732482930000002</v>
          </cell>
          <cell r="I141">
            <v>0</v>
          </cell>
          <cell r="J141">
            <v>0</v>
          </cell>
          <cell r="K141">
            <v>-0.24732482930000002</v>
          </cell>
          <cell r="L141">
            <v>0</v>
          </cell>
          <cell r="M141">
            <v>-0.24732482930000002</v>
          </cell>
          <cell r="N141">
            <v>0</v>
          </cell>
          <cell r="O141">
            <v>0</v>
          </cell>
          <cell r="P141">
            <v>-0.24732482930000002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B142" t="str">
            <v>20900TAllcustom2M510DKK Total</v>
          </cell>
          <cell r="H142">
            <v>-1517.11719099533</v>
          </cell>
          <cell r="I142">
            <v>-1515.143</v>
          </cell>
          <cell r="J142">
            <v>0</v>
          </cell>
          <cell r="K142">
            <v>-1.9741909953307299</v>
          </cell>
          <cell r="L142">
            <v>0</v>
          </cell>
          <cell r="M142">
            <v>-1.9741909953307299</v>
          </cell>
          <cell r="N142">
            <v>0</v>
          </cell>
          <cell r="O142">
            <v>0</v>
          </cell>
          <cell r="P142">
            <v>-1.9741909953307299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-1515.143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</row>
        <row r="143">
          <cell r="B143" t="str">
            <v>20900TAllcustom2M600TDKK Total</v>
          </cell>
          <cell r="H143">
            <v>-1517.21832336533</v>
          </cell>
          <cell r="I143">
            <v>-1515.143</v>
          </cell>
          <cell r="J143">
            <v>0</v>
          </cell>
          <cell r="K143">
            <v>-2.0753233653307301</v>
          </cell>
          <cell r="L143">
            <v>0</v>
          </cell>
          <cell r="M143">
            <v>-2.0753233653307301</v>
          </cell>
          <cell r="N143">
            <v>1.8626451492309601E-15</v>
          </cell>
          <cell r="O143">
            <v>0</v>
          </cell>
          <cell r="P143">
            <v>28.562166279669299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-1515.143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-30.637489644999999</v>
          </cell>
          <cell r="AP143">
            <v>0</v>
          </cell>
        </row>
        <row r="144">
          <cell r="B144" t="str">
            <v>20900TINA110Allcustom3DKK Total</v>
          </cell>
          <cell r="H144">
            <v>2583.3818934478304</v>
          </cell>
          <cell r="I144">
            <v>5.0000000000000004E-6</v>
          </cell>
          <cell r="J144">
            <v>0</v>
          </cell>
          <cell r="K144">
            <v>2583.3818884478301</v>
          </cell>
          <cell r="L144">
            <v>0</v>
          </cell>
          <cell r="M144">
            <v>2583.3818884478301</v>
          </cell>
          <cell r="N144">
            <v>0</v>
          </cell>
          <cell r="O144">
            <v>0</v>
          </cell>
          <cell r="P144">
            <v>9.9434403295531606</v>
          </cell>
          <cell r="Q144">
            <v>0</v>
          </cell>
          <cell r="R144">
            <v>0</v>
          </cell>
          <cell r="S144">
            <v>0</v>
          </cell>
          <cell r="T144">
            <v>591.35074985380493</v>
          </cell>
          <cell r="U144">
            <v>1980.6386982644701</v>
          </cell>
          <cell r="V144">
            <v>2571.9894481182801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5.0000000000000004E-6</v>
          </cell>
          <cell r="AB144">
            <v>1.4490000000000001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1.4490000000000001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</row>
        <row r="145">
          <cell r="B145" t="str">
            <v>20900TINA110M230DKK Total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B146" t="str">
            <v>20900TINA110M420DKK Total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B147" t="str">
            <v>20900TINA110M510DKK Total</v>
          </cell>
          <cell r="H147">
            <v>-433.35300000000001</v>
          </cell>
          <cell r="I147">
            <v>-433.35300000000001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-433.35300000000001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B148" t="str">
            <v>20900TINA110M600TDKK Total</v>
          </cell>
          <cell r="H148">
            <v>-433.35300000000001</v>
          </cell>
          <cell r="I148">
            <v>-433.35300000000001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-433.35300000000001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B149" t="str">
            <v>20900TINA120Allcustom3DKK Total</v>
          </cell>
          <cell r="H149">
            <v>16606.910813271901</v>
          </cell>
          <cell r="I149">
            <v>0</v>
          </cell>
          <cell r="J149">
            <v>0</v>
          </cell>
          <cell r="K149">
            <v>16606.910813271901</v>
          </cell>
          <cell r="L149">
            <v>0</v>
          </cell>
          <cell r="M149">
            <v>16606.910813271901</v>
          </cell>
          <cell r="N149">
            <v>0</v>
          </cell>
          <cell r="O149">
            <v>16606.910813271901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B150" t="str">
            <v>20900TINA120M230DKK Total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20900TINA120M420DKK Total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B152" t="str">
            <v>20900TINA120M510DKK Total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B153" t="str">
            <v>20900TINA120M600TDKK Total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B154" t="str">
            <v>20900TINA165TAllcustom3DKK Total</v>
          </cell>
          <cell r="H154">
            <v>5794.4608291090399</v>
          </cell>
          <cell r="I154">
            <v>0</v>
          </cell>
          <cell r="J154">
            <v>0</v>
          </cell>
          <cell r="K154">
            <v>5794.4608291090399</v>
          </cell>
          <cell r="L154">
            <v>0</v>
          </cell>
          <cell r="M154">
            <v>5794.4608291090399</v>
          </cell>
          <cell r="N154">
            <v>0</v>
          </cell>
          <cell r="O154">
            <v>0</v>
          </cell>
          <cell r="P154">
            <v>5794.4608291090399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B155" t="str">
            <v>20900TINA165TM230DKK Total</v>
          </cell>
          <cell r="H155">
            <v>-69.203513818465495</v>
          </cell>
          <cell r="I155">
            <v>0</v>
          </cell>
          <cell r="J155">
            <v>0</v>
          </cell>
          <cell r="K155">
            <v>-69.203513818465495</v>
          </cell>
          <cell r="L155">
            <v>0</v>
          </cell>
          <cell r="M155">
            <v>-69.203513818465495</v>
          </cell>
          <cell r="N155">
            <v>0</v>
          </cell>
          <cell r="O155">
            <v>0</v>
          </cell>
          <cell r="P155">
            <v>-69.203513818465495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B156" t="str">
            <v>20900TINA165TM420DKK Total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B157" t="str">
            <v>20900TINA165TM510DKK Total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B158" t="str">
            <v>20900TINA165TM600TDKK Total</v>
          </cell>
          <cell r="H158">
            <v>-3.7252902984619099E-14</v>
          </cell>
          <cell r="I158">
            <v>0</v>
          </cell>
          <cell r="J158">
            <v>0</v>
          </cell>
          <cell r="K158">
            <v>-3.7252902984619099E-14</v>
          </cell>
          <cell r="L158">
            <v>0</v>
          </cell>
          <cell r="M158">
            <v>-3.7252902984619099E-14</v>
          </cell>
          <cell r="N158">
            <v>0</v>
          </cell>
          <cell r="O158">
            <v>0</v>
          </cell>
          <cell r="P158">
            <v>42.874506414999999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-42.874506414999999</v>
          </cell>
          <cell r="AP158">
            <v>0</v>
          </cell>
        </row>
        <row r="159">
          <cell r="B159" t="str">
            <v>20900TINA185TAllcustom3DKK Total</v>
          </cell>
          <cell r="H159">
            <v>930.09388958815305</v>
          </cell>
          <cell r="I159">
            <v>-1.392E-3</v>
          </cell>
          <cell r="J159">
            <v>0</v>
          </cell>
          <cell r="K159">
            <v>930.09528158815306</v>
          </cell>
          <cell r="L159">
            <v>0</v>
          </cell>
          <cell r="M159">
            <v>930.09528158815306</v>
          </cell>
          <cell r="N159">
            <v>4.3049321746712401</v>
          </cell>
          <cell r="O159">
            <v>148.95747648</v>
          </cell>
          <cell r="P159">
            <v>140.00821586401202</v>
          </cell>
          <cell r="Q159">
            <v>102.50356052788601</v>
          </cell>
          <cell r="R159">
            <v>33.194389992400801</v>
          </cell>
          <cell r="S159">
            <v>24.682713661516001</v>
          </cell>
          <cell r="T159">
            <v>455.05275501787196</v>
          </cell>
          <cell r="U159">
            <v>7.0773850577240003</v>
          </cell>
          <cell r="V159">
            <v>520.00724372951299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-1.392E-3</v>
          </cell>
          <cell r="AB159">
            <v>14.313852812071</v>
          </cell>
          <cell r="AC159">
            <v>0</v>
          </cell>
          <cell r="AD159">
            <v>0</v>
          </cell>
          <cell r="AE159">
            <v>1.01385281207097</v>
          </cell>
          <cell r="AF159">
            <v>0</v>
          </cell>
          <cell r="AG159">
            <v>13.3</v>
          </cell>
          <cell r="AH159">
            <v>0</v>
          </cell>
          <cell r="AI159">
            <v>0</v>
          </cell>
          <cell r="AJ159">
            <v>13.3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B160" t="str">
            <v>20900TINA185TM230DKK Total</v>
          </cell>
          <cell r="H160">
            <v>-0.14813497941186801</v>
          </cell>
          <cell r="I160">
            <v>0</v>
          </cell>
          <cell r="J160">
            <v>0</v>
          </cell>
          <cell r="K160">
            <v>-0.14813497941186801</v>
          </cell>
          <cell r="L160">
            <v>0</v>
          </cell>
          <cell r="M160">
            <v>-0.14813497941186801</v>
          </cell>
          <cell r="N160">
            <v>-0.148133214582088</v>
          </cell>
          <cell r="O160">
            <v>0</v>
          </cell>
          <cell r="P160">
            <v>-1.7648297793493799E-6</v>
          </cell>
          <cell r="Q160">
            <v>0</v>
          </cell>
          <cell r="R160">
            <v>0</v>
          </cell>
          <cell r="S160">
            <v>0</v>
          </cell>
          <cell r="T160">
            <v>-1.1641532182693501E-16</v>
          </cell>
          <cell r="U160">
            <v>0</v>
          </cell>
          <cell r="V160">
            <v>-1.1641532182693501E-16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B161" t="str">
            <v>20900TINA185TM420DKK Total</v>
          </cell>
          <cell r="H161">
            <v>-0.24732482930000002</v>
          </cell>
          <cell r="I161">
            <v>0</v>
          </cell>
          <cell r="J161">
            <v>0</v>
          </cell>
          <cell r="K161">
            <v>-0.24732482930000002</v>
          </cell>
          <cell r="L161">
            <v>0</v>
          </cell>
          <cell r="M161">
            <v>-0.24732482930000002</v>
          </cell>
          <cell r="N161">
            <v>0</v>
          </cell>
          <cell r="O161">
            <v>0</v>
          </cell>
          <cell r="P161">
            <v>-0.24732482930000002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B162" t="str">
            <v>20900TINA185TM510DKK Total</v>
          </cell>
          <cell r="H162">
            <v>-1083.7641909953302</v>
          </cell>
          <cell r="I162">
            <v>-1081.79</v>
          </cell>
          <cell r="J162">
            <v>0</v>
          </cell>
          <cell r="K162">
            <v>-1.9741909953307299</v>
          </cell>
          <cell r="L162">
            <v>0</v>
          </cell>
          <cell r="M162">
            <v>-1.9741909953307299</v>
          </cell>
          <cell r="N162">
            <v>0</v>
          </cell>
          <cell r="O162">
            <v>0</v>
          </cell>
          <cell r="P162">
            <v>-1.9741909953307299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-1081.79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B163" t="str">
            <v>20900TINA185TM600TDKK Total</v>
          </cell>
          <cell r="H163">
            <v>-1083.8653233653299</v>
          </cell>
          <cell r="I163">
            <v>-1081.79</v>
          </cell>
          <cell r="J163">
            <v>0</v>
          </cell>
          <cell r="K163">
            <v>-2.0753233653307301</v>
          </cell>
          <cell r="L163">
            <v>0</v>
          </cell>
          <cell r="M163">
            <v>-2.0753233653307301</v>
          </cell>
          <cell r="N163">
            <v>1.8626451492309601E-15</v>
          </cell>
          <cell r="O163">
            <v>0</v>
          </cell>
          <cell r="P163">
            <v>-14.3123401353307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-1081.79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12.23701677</v>
          </cell>
          <cell r="AP163">
            <v>0</v>
          </cell>
        </row>
        <row r="164">
          <cell r="B164" t="str">
            <v>21020Allcustom2Allcustom3DKK Total</v>
          </cell>
          <cell r="H164">
            <v>20448.063550089199</v>
          </cell>
          <cell r="I164">
            <v>0</v>
          </cell>
          <cell r="J164">
            <v>0</v>
          </cell>
          <cell r="K164">
            <v>20448.063550089199</v>
          </cell>
          <cell r="L164">
            <v>0</v>
          </cell>
          <cell r="M164">
            <v>20448.063550089199</v>
          </cell>
          <cell r="N164">
            <v>19887.329872074999</v>
          </cell>
          <cell r="O164">
            <v>0</v>
          </cell>
          <cell r="P164">
            <v>2.0546605404</v>
          </cell>
          <cell r="Q164">
            <v>0</v>
          </cell>
          <cell r="R164">
            <v>0</v>
          </cell>
          <cell r="S164">
            <v>0</v>
          </cell>
          <cell r="T164">
            <v>2.2594769594745601</v>
          </cell>
          <cell r="U164">
            <v>0.205065514314</v>
          </cell>
          <cell r="V164">
            <v>2.4645424737885597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556.21447499999999</v>
          </cell>
          <cell r="AC164">
            <v>0</v>
          </cell>
          <cell r="AD164">
            <v>556.21447499999999</v>
          </cell>
          <cell r="AE164">
            <v>556.21447499999999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B165" t="str">
            <v>21020Allcustom2M220DKK Total</v>
          </cell>
          <cell r="H165">
            <v>30.883644862176002</v>
          </cell>
          <cell r="I165">
            <v>0</v>
          </cell>
          <cell r="J165">
            <v>0</v>
          </cell>
          <cell r="K165">
            <v>30.883644862176002</v>
          </cell>
          <cell r="L165">
            <v>0</v>
          </cell>
          <cell r="M165">
            <v>30.883644862176002</v>
          </cell>
          <cell r="N165">
            <v>24.885959090834902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2.3818246063511599</v>
          </cell>
          <cell r="U165">
            <v>0.21286116498999999</v>
          </cell>
          <cell r="V165">
            <v>2.59468577134116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3.403</v>
          </cell>
          <cell r="AC165">
            <v>0</v>
          </cell>
          <cell r="AD165">
            <v>3.403</v>
          </cell>
          <cell r="AE165">
            <v>3.403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B166" t="str">
            <v>21020TAN140TAllcustom3DKK Total</v>
          </cell>
          <cell r="H166">
            <v>20428.890168727001</v>
          </cell>
          <cell r="I166">
            <v>0</v>
          </cell>
          <cell r="J166">
            <v>0</v>
          </cell>
          <cell r="K166">
            <v>20428.890168727001</v>
          </cell>
          <cell r="L166">
            <v>0</v>
          </cell>
          <cell r="M166">
            <v>20428.890168727001</v>
          </cell>
          <cell r="N166">
            <v>19872.675693727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556.21447499999999</v>
          </cell>
          <cell r="AC166">
            <v>0</v>
          </cell>
          <cell r="AD166">
            <v>556.21447499999999</v>
          </cell>
          <cell r="AE166">
            <v>556.21447499999999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B167" t="str">
            <v>21020TAN150Allcustom3DKK Total</v>
          </cell>
          <cell r="H167">
            <v>4.3973001012405906</v>
          </cell>
          <cell r="I167">
            <v>0</v>
          </cell>
          <cell r="J167">
            <v>0</v>
          </cell>
          <cell r="K167">
            <v>4.3973001012405906</v>
          </cell>
          <cell r="L167">
            <v>0</v>
          </cell>
          <cell r="M167">
            <v>4.3973001012405906</v>
          </cell>
          <cell r="N167">
            <v>8.3162601366029903E-2</v>
          </cell>
          <cell r="O167">
            <v>0</v>
          </cell>
          <cell r="P167">
            <v>2.0546605404</v>
          </cell>
          <cell r="Q167">
            <v>0</v>
          </cell>
          <cell r="R167">
            <v>0</v>
          </cell>
          <cell r="S167">
            <v>0</v>
          </cell>
          <cell r="T167">
            <v>2.2594769594745601</v>
          </cell>
          <cell r="U167">
            <v>0</v>
          </cell>
          <cell r="V167">
            <v>2.2594769594745601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B168" t="str">
            <v>21020TAN180TAllcustom3DKK Total</v>
          </cell>
          <cell r="H168">
            <v>14.571015746666699</v>
          </cell>
          <cell r="I168">
            <v>0</v>
          </cell>
          <cell r="J168">
            <v>0</v>
          </cell>
          <cell r="K168">
            <v>14.571015746666699</v>
          </cell>
          <cell r="L168">
            <v>0</v>
          </cell>
          <cell r="M168">
            <v>14.571015746666699</v>
          </cell>
          <cell r="N168">
            <v>14.571015746666699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B169" t="str">
            <v>21020TAN190Allcustom3DKK Total</v>
          </cell>
          <cell r="H169">
            <v>0.205065514314</v>
          </cell>
          <cell r="I169">
            <v>0</v>
          </cell>
          <cell r="J169">
            <v>0</v>
          </cell>
          <cell r="K169">
            <v>0.205065514314</v>
          </cell>
          <cell r="L169">
            <v>0</v>
          </cell>
          <cell r="M169">
            <v>0.205065514314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0.205065514314</v>
          </cell>
          <cell r="V169">
            <v>0.205065514314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B170" t="str">
            <v>21100TAllcustom2Allcustom3DKK Total</v>
          </cell>
          <cell r="H170">
            <v>425431.98311319394</v>
          </cell>
          <cell r="I170">
            <v>-6.6299999999999996E-4</v>
          </cell>
          <cell r="J170">
            <v>0</v>
          </cell>
          <cell r="K170">
            <v>425431.98377619399</v>
          </cell>
          <cell r="L170">
            <v>0</v>
          </cell>
          <cell r="M170">
            <v>425431.98377619399</v>
          </cell>
          <cell r="N170">
            <v>191628.319132982</v>
          </cell>
          <cell r="O170">
            <v>124333.047251328</v>
          </cell>
          <cell r="P170">
            <v>24319.5319738742</v>
          </cell>
          <cell r="Q170">
            <v>39748.727439695504</v>
          </cell>
          <cell r="R170">
            <v>16088.506278647899</v>
          </cell>
          <cell r="S170">
            <v>12789.112208400298</v>
          </cell>
          <cell r="T170">
            <v>1243.80339008742</v>
          </cell>
          <cell r="U170">
            <v>8250.6122578069899</v>
          </cell>
          <cell r="V170">
            <v>38372.034134942594</v>
          </cell>
          <cell r="W170">
            <v>2.885823773442</v>
          </cell>
          <cell r="X170">
            <v>2.885823773442</v>
          </cell>
          <cell r="Y170">
            <v>0</v>
          </cell>
          <cell r="Z170">
            <v>0</v>
          </cell>
          <cell r="AA170">
            <v>-6.6299999999999996E-4</v>
          </cell>
          <cell r="AB170">
            <v>6888.7684575749499</v>
          </cell>
          <cell r="AC170">
            <v>0</v>
          </cell>
          <cell r="AD170">
            <v>3169.5327465579999</v>
          </cell>
          <cell r="AE170">
            <v>3953.6162296252901</v>
          </cell>
          <cell r="AF170">
            <v>0</v>
          </cell>
          <cell r="AG170">
            <v>2932.26640417622</v>
          </cell>
          <cell r="AH170">
            <v>0</v>
          </cell>
          <cell r="AI170">
            <v>0</v>
          </cell>
          <cell r="AJ170">
            <v>1984.95021250544</v>
          </cell>
          <cell r="AK170">
            <v>0</v>
          </cell>
          <cell r="AL170">
            <v>0</v>
          </cell>
          <cell r="AM170">
            <v>977.29532686845005</v>
          </cell>
          <cell r="AN170">
            <v>0</v>
          </cell>
          <cell r="AO170">
            <v>-835.73994107120598</v>
          </cell>
          <cell r="AP170">
            <v>0</v>
          </cell>
        </row>
        <row r="171">
          <cell r="B171" t="str">
            <v>21100TAllcustom2M220DKK Total</v>
          </cell>
          <cell r="H171">
            <v>38605.199922972606</v>
          </cell>
          <cell r="I171">
            <v>1726.26693</v>
          </cell>
          <cell r="J171">
            <v>0</v>
          </cell>
          <cell r="K171">
            <v>36878.932992972601</v>
          </cell>
          <cell r="L171">
            <v>0</v>
          </cell>
          <cell r="M171">
            <v>36878.932992972601</v>
          </cell>
          <cell r="N171">
            <v>9708.8146206301808</v>
          </cell>
          <cell r="O171">
            <v>12473.7846665005</v>
          </cell>
          <cell r="P171">
            <v>3472.24452746212</v>
          </cell>
          <cell r="Q171">
            <v>8264.054203570091</v>
          </cell>
          <cell r="R171">
            <v>496.84625384966398</v>
          </cell>
          <cell r="S171">
            <v>98.335602401710005</v>
          </cell>
          <cell r="T171">
            <v>97.701962007967694</v>
          </cell>
          <cell r="U171">
            <v>454.90457793463395</v>
          </cell>
          <cell r="V171">
            <v>1147.7883961939799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1726.26693</v>
          </cell>
          <cell r="AB171">
            <v>1209.9677141862501</v>
          </cell>
          <cell r="AC171">
            <v>0</v>
          </cell>
          <cell r="AD171">
            <v>323.96600000000001</v>
          </cell>
          <cell r="AE171">
            <v>325.76362017945303</v>
          </cell>
          <cell r="AF171">
            <v>0</v>
          </cell>
          <cell r="AG171">
            <v>884.20409400679807</v>
          </cell>
          <cell r="AH171">
            <v>70.804659999999998</v>
          </cell>
          <cell r="AI171">
            <v>0</v>
          </cell>
          <cell r="AJ171">
            <v>536.26520351439501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602.27886442952797</v>
          </cell>
          <cell r="AP171">
            <v>0</v>
          </cell>
        </row>
        <row r="172">
          <cell r="B172" t="str">
            <v>21100TAllcustom2M230DKK Total</v>
          </cell>
          <cell r="H172">
            <v>-7886.6269074805205</v>
          </cell>
          <cell r="I172">
            <v>-102.641206</v>
          </cell>
          <cell r="J172">
            <v>0</v>
          </cell>
          <cell r="K172">
            <v>-7783.9857014805093</v>
          </cell>
          <cell r="L172">
            <v>0</v>
          </cell>
          <cell r="M172">
            <v>-7783.9857014805093</v>
          </cell>
          <cell r="N172">
            <v>-3756.8518233537998</v>
          </cell>
          <cell r="O172">
            <v>-139.95996911554499</v>
          </cell>
          <cell r="P172">
            <v>-540.43169435062202</v>
          </cell>
          <cell r="Q172">
            <v>-23.3214124683312</v>
          </cell>
          <cell r="R172">
            <v>-256.69021980923401</v>
          </cell>
          <cell r="S172">
            <v>-364.26473113761097</v>
          </cell>
          <cell r="T172">
            <v>-44.038557854919397</v>
          </cell>
          <cell r="U172">
            <v>-426.22351781145699</v>
          </cell>
          <cell r="V172">
            <v>-1091.21702661322</v>
          </cell>
          <cell r="W172">
            <v>-2165.23079498888</v>
          </cell>
          <cell r="X172">
            <v>-2165.23079498888</v>
          </cell>
          <cell r="Y172">
            <v>0</v>
          </cell>
          <cell r="Z172">
            <v>0</v>
          </cell>
          <cell r="AA172">
            <v>-102.641206</v>
          </cell>
          <cell r="AB172">
            <v>-2210.1777353318198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-44.9469403429446</v>
          </cell>
          <cell r="AH172">
            <v>0</v>
          </cell>
          <cell r="AI172">
            <v>0</v>
          </cell>
          <cell r="AJ172">
            <v>-38.395940342944598</v>
          </cell>
          <cell r="AK172">
            <v>0</v>
          </cell>
          <cell r="AL172">
            <v>0</v>
          </cell>
          <cell r="AM172">
            <v>-8.6316196871750002</v>
          </cell>
          <cell r="AN172">
            <v>0</v>
          </cell>
          <cell r="AO172">
            <v>-13.39442056</v>
          </cell>
          <cell r="AP172">
            <v>0</v>
          </cell>
        </row>
        <row r="173">
          <cell r="B173" t="str">
            <v>21100TAllcustom2M410DKK Total</v>
          </cell>
          <cell r="H173">
            <v>154.597253465634</v>
          </cell>
          <cell r="I173">
            <v>0</v>
          </cell>
          <cell r="J173">
            <v>0</v>
          </cell>
          <cell r="K173">
            <v>154.597253465634</v>
          </cell>
          <cell r="L173">
            <v>0</v>
          </cell>
          <cell r="M173">
            <v>154.597253465634</v>
          </cell>
          <cell r="N173">
            <v>0</v>
          </cell>
          <cell r="O173">
            <v>0</v>
          </cell>
          <cell r="P173">
            <v>154.597253465634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B174" t="str">
            <v>21100TAllcustom2M420DKK Total</v>
          </cell>
          <cell r="H174">
            <v>-28.4629710175683</v>
          </cell>
          <cell r="I174">
            <v>0</v>
          </cell>
          <cell r="J174">
            <v>0</v>
          </cell>
          <cell r="K174">
            <v>-28.4629710175683</v>
          </cell>
          <cell r="L174">
            <v>0</v>
          </cell>
          <cell r="M174">
            <v>-28.4629710175683</v>
          </cell>
          <cell r="N174">
            <v>0</v>
          </cell>
          <cell r="O174">
            <v>0</v>
          </cell>
          <cell r="P174">
            <v>-28.4629710175683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B175" t="str">
            <v>21100TAllcustom2M440CDKK Total</v>
          </cell>
          <cell r="H175">
            <v>-501.43055966706402</v>
          </cell>
          <cell r="I175">
            <v>0</v>
          </cell>
          <cell r="J175">
            <v>0</v>
          </cell>
          <cell r="K175">
            <v>-501.43055966706402</v>
          </cell>
          <cell r="L175">
            <v>0</v>
          </cell>
          <cell r="M175">
            <v>-501.43055966706402</v>
          </cell>
          <cell r="N175">
            <v>4.6627533329268305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9.6656149253249205E-12</v>
          </cell>
          <cell r="V175">
            <v>9.6656149253249205E-12</v>
          </cell>
          <cell r="W175">
            <v>-506.09331300000002</v>
          </cell>
          <cell r="X175">
            <v>-506.09331300000002</v>
          </cell>
          <cell r="Y175">
            <v>0</v>
          </cell>
          <cell r="Z175">
            <v>0</v>
          </cell>
          <cell r="AA175">
            <v>0</v>
          </cell>
          <cell r="AB175">
            <v>-506.09331300000002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B176" t="str">
            <v>21100TAllcustom2M510DKK Total</v>
          </cell>
          <cell r="H176">
            <v>-45419.610668134694</v>
          </cell>
          <cell r="I176">
            <v>-30418.424999999999</v>
          </cell>
          <cell r="J176">
            <v>0</v>
          </cell>
          <cell r="K176">
            <v>-15001.1856681347</v>
          </cell>
          <cell r="L176">
            <v>0</v>
          </cell>
          <cell r="M176">
            <v>-15001.1856681347</v>
          </cell>
          <cell r="N176">
            <v>0</v>
          </cell>
          <cell r="O176">
            <v>0</v>
          </cell>
          <cell r="P176">
            <v>-1698.8559403724798</v>
          </cell>
          <cell r="Q176">
            <v>0</v>
          </cell>
          <cell r="R176">
            <v>0</v>
          </cell>
          <cell r="S176">
            <v>-11926.636267923799</v>
          </cell>
          <cell r="T176">
            <v>-59.928003488388903</v>
          </cell>
          <cell r="U176">
            <v>0</v>
          </cell>
          <cell r="V176">
            <v>-11986.5642714122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-30418.424999999999</v>
          </cell>
          <cell r="AB176">
            <v>-1274.2449999999999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-1274.2449999999999</v>
          </cell>
          <cell r="AH176">
            <v>-1274.2449999999999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-41.520456350000003</v>
          </cell>
          <cell r="AP176">
            <v>0</v>
          </cell>
        </row>
        <row r="177">
          <cell r="B177" t="str">
            <v>21100TAllcustom2M600TDKK Total</v>
          </cell>
          <cell r="H177">
            <v>-45419.610602973102</v>
          </cell>
          <cell r="I177">
            <v>-30418.424999999999</v>
          </cell>
          <cell r="J177">
            <v>0</v>
          </cell>
          <cell r="K177">
            <v>-15001.185602973101</v>
          </cell>
          <cell r="L177">
            <v>0</v>
          </cell>
          <cell r="M177">
            <v>-15001.185602973101</v>
          </cell>
          <cell r="N177">
            <v>1.5054280930822201</v>
          </cell>
          <cell r="O177">
            <v>0</v>
          </cell>
          <cell r="P177">
            <v>-1729.6742740392399</v>
          </cell>
          <cell r="Q177">
            <v>1173.38668213658</v>
          </cell>
          <cell r="R177">
            <v>1.8626451492309601E-15</v>
          </cell>
          <cell r="S177">
            <v>-11973.994309408799</v>
          </cell>
          <cell r="T177">
            <v>-61.323998103607501</v>
          </cell>
          <cell r="U177">
            <v>15.166911502899701</v>
          </cell>
          <cell r="V177">
            <v>-12020.1513960095</v>
          </cell>
          <cell r="W177">
            <v>-1149.98251976394</v>
          </cell>
          <cell r="X177">
            <v>-1149.98251976394</v>
          </cell>
          <cell r="Y177">
            <v>0</v>
          </cell>
          <cell r="Z177">
            <v>0</v>
          </cell>
          <cell r="AA177">
            <v>-30418.424999999999</v>
          </cell>
          <cell r="AB177">
            <v>-2424.2275197639397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-1274.2449999999999</v>
          </cell>
          <cell r="AH177">
            <v>-1274.2449999999999</v>
          </cell>
          <cell r="AI177">
            <v>0</v>
          </cell>
          <cell r="AJ177">
            <v>-8.8009983301162701E-14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-2.0245233900000099</v>
          </cell>
          <cell r="AP177">
            <v>0</v>
          </cell>
        </row>
        <row r="178">
          <cell r="B178" t="str">
            <v>21100TTAN140TAllcustom3DKK Total</v>
          </cell>
          <cell r="H178">
            <v>251121.163872498</v>
          </cell>
          <cell r="I178">
            <v>0</v>
          </cell>
          <cell r="J178">
            <v>0</v>
          </cell>
          <cell r="K178">
            <v>251121.163872498</v>
          </cell>
          <cell r="L178">
            <v>0</v>
          </cell>
          <cell r="M178">
            <v>251121.163872498</v>
          </cell>
          <cell r="N178">
            <v>184329.867991103</v>
          </cell>
          <cell r="O178">
            <v>0</v>
          </cell>
          <cell r="P178">
            <v>289.685218993295</v>
          </cell>
          <cell r="Q178">
            <v>27451.3966040468</v>
          </cell>
          <cell r="R178">
            <v>15392.1823438465</v>
          </cell>
          <cell r="S178">
            <v>12781.2204068716</v>
          </cell>
          <cell r="T178">
            <v>12.484089092956099</v>
          </cell>
          <cell r="U178">
            <v>7607.9277617245907</v>
          </cell>
          <cell r="V178">
            <v>35793.814601535698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3877.91094585062</v>
          </cell>
          <cell r="AC178">
            <v>0</v>
          </cell>
          <cell r="AD178">
            <v>2882.360279558</v>
          </cell>
          <cell r="AE178">
            <v>3640.37294585062</v>
          </cell>
          <cell r="AF178">
            <v>0</v>
          </cell>
          <cell r="AG178">
            <v>237.53800000000001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-621.511489031206</v>
          </cell>
          <cell r="AP178">
            <v>0</v>
          </cell>
        </row>
        <row r="179">
          <cell r="B179" t="str">
            <v>21100TTAN140TM220DKK Total</v>
          </cell>
          <cell r="H179">
            <v>2940.7446532613303</v>
          </cell>
          <cell r="I179">
            <v>0</v>
          </cell>
          <cell r="J179">
            <v>0</v>
          </cell>
          <cell r="K179">
            <v>2940.7446532613303</v>
          </cell>
          <cell r="L179">
            <v>0</v>
          </cell>
          <cell r="M179">
            <v>2940.7446532613303</v>
          </cell>
          <cell r="N179">
            <v>2217.3280177657698</v>
          </cell>
          <cell r="O179">
            <v>0</v>
          </cell>
          <cell r="P179">
            <v>23.726353517184599</v>
          </cell>
          <cell r="Q179">
            <v>-305.03029310349797</v>
          </cell>
          <cell r="R179">
            <v>49.823781289289897</v>
          </cell>
          <cell r="S179">
            <v>86.303188889212294</v>
          </cell>
          <cell r="T179">
            <v>0.62187307092210298</v>
          </cell>
          <cell r="U179">
            <v>132.848453207917</v>
          </cell>
          <cell r="V179">
            <v>269.59729645734103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74.844999999999999</v>
          </cell>
          <cell r="AC179">
            <v>0</v>
          </cell>
          <cell r="AD179">
            <v>31.67</v>
          </cell>
          <cell r="AE179">
            <v>31.67</v>
          </cell>
          <cell r="AF179">
            <v>0</v>
          </cell>
          <cell r="AG179">
            <v>43.174999999999997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660.27827862452807</v>
          </cell>
          <cell r="AP179">
            <v>0</v>
          </cell>
        </row>
        <row r="180">
          <cell r="B180" t="str">
            <v>21100TTAN140TM230DKK Total</v>
          </cell>
          <cell r="H180">
            <v>-6750.3678022362801</v>
          </cell>
          <cell r="I180">
            <v>0</v>
          </cell>
          <cell r="J180">
            <v>0</v>
          </cell>
          <cell r="K180">
            <v>-6750.3678022362801</v>
          </cell>
          <cell r="L180">
            <v>0</v>
          </cell>
          <cell r="M180">
            <v>-6750.3678022362801</v>
          </cell>
          <cell r="N180">
            <v>-3484.7623323776102</v>
          </cell>
          <cell r="O180">
            <v>0</v>
          </cell>
          <cell r="P180">
            <v>-51.157455332238804</v>
          </cell>
          <cell r="Q180">
            <v>-0.29564862873385001</v>
          </cell>
          <cell r="R180">
            <v>-256.52057609360799</v>
          </cell>
          <cell r="S180">
            <v>-364.26473113761097</v>
          </cell>
          <cell r="T180">
            <v>-2.2695710962925098E-2</v>
          </cell>
          <cell r="U180">
            <v>-413.94414740663098</v>
          </cell>
          <cell r="V180">
            <v>-1034.7521503488099</v>
          </cell>
          <cell r="W180">
            <v>-2165.23079498888</v>
          </cell>
          <cell r="X180">
            <v>-2165.23079498888</v>
          </cell>
          <cell r="Y180">
            <v>0</v>
          </cell>
          <cell r="Z180">
            <v>0</v>
          </cell>
          <cell r="AA180">
            <v>0</v>
          </cell>
          <cell r="AB180">
            <v>-2166.0057949888801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-0.77500000000000002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-13.39442056</v>
          </cell>
          <cell r="AP180">
            <v>0</v>
          </cell>
        </row>
        <row r="181">
          <cell r="B181" t="str">
            <v>21100TTAN140TM410DKK Total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B182" t="str">
            <v>21100TTAN140TM420DKK Total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B183" t="str">
            <v>21100TTAN140TM440CDKK Total</v>
          </cell>
          <cell r="H183">
            <v>-506.09331299999303</v>
          </cell>
          <cell r="I183">
            <v>0</v>
          </cell>
          <cell r="J183">
            <v>0</v>
          </cell>
          <cell r="K183">
            <v>-506.09331299999303</v>
          </cell>
          <cell r="L183">
            <v>0</v>
          </cell>
          <cell r="M183">
            <v>-506.09331299999303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7.3015689849853497E-12</v>
          </cell>
          <cell r="V183">
            <v>7.3015689849853497E-12</v>
          </cell>
          <cell r="W183">
            <v>-506.09331300000002</v>
          </cell>
          <cell r="X183">
            <v>-506.09331300000002</v>
          </cell>
          <cell r="Y183">
            <v>0</v>
          </cell>
          <cell r="Z183">
            <v>0</v>
          </cell>
          <cell r="AA183">
            <v>0</v>
          </cell>
          <cell r="AB183">
            <v>-506.09331300000002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B184" t="str">
            <v>21100TTAN140TM510DKK Total</v>
          </cell>
          <cell r="H184">
            <v>-11968.432026361999</v>
          </cell>
          <cell r="I184">
            <v>0</v>
          </cell>
          <cell r="J184">
            <v>0</v>
          </cell>
          <cell r="K184">
            <v>-11968.432026361999</v>
          </cell>
          <cell r="L184">
            <v>0</v>
          </cell>
          <cell r="M184">
            <v>-11968.432026361999</v>
          </cell>
          <cell r="N184">
            <v>0</v>
          </cell>
          <cell r="O184">
            <v>0</v>
          </cell>
          <cell r="P184">
            <v>-0.27530208813679996</v>
          </cell>
          <cell r="Q184">
            <v>0</v>
          </cell>
          <cell r="R184">
            <v>0</v>
          </cell>
          <cell r="S184">
            <v>-11926.636267923799</v>
          </cell>
          <cell r="T184">
            <v>0</v>
          </cell>
          <cell r="U184">
            <v>0</v>
          </cell>
          <cell r="V184">
            <v>-11926.636267923799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-41.520456350000003</v>
          </cell>
          <cell r="AP184">
            <v>0</v>
          </cell>
        </row>
        <row r="185">
          <cell r="B185" t="str">
            <v>21100TTAN140TM600TDKK Total</v>
          </cell>
          <cell r="H185">
            <v>-2553.8420061680699</v>
          </cell>
          <cell r="I185">
            <v>0</v>
          </cell>
          <cell r="J185">
            <v>0</v>
          </cell>
          <cell r="K185">
            <v>-2553.8420061680699</v>
          </cell>
          <cell r="L185">
            <v>0</v>
          </cell>
          <cell r="M185">
            <v>-2553.8420061680699</v>
          </cell>
          <cell r="N185">
            <v>8346.8773664718392</v>
          </cell>
          <cell r="O185">
            <v>0</v>
          </cell>
          <cell r="P185">
            <v>59.650469055874602</v>
          </cell>
          <cell r="Q185">
            <v>1807.9804578587798</v>
          </cell>
          <cell r="R185">
            <v>46.795414299288197</v>
          </cell>
          <cell r="S185">
            <v>-11917.169046749001</v>
          </cell>
          <cell r="T185">
            <v>-0.37061425367140599</v>
          </cell>
          <cell r="U185">
            <v>137.698517917793</v>
          </cell>
          <cell r="V185">
            <v>-11733.045728785601</v>
          </cell>
          <cell r="W185">
            <v>-1149.98251976394</v>
          </cell>
          <cell r="X185">
            <v>-1149.98251976394</v>
          </cell>
          <cell r="Y185">
            <v>0</v>
          </cell>
          <cell r="Z185">
            <v>0</v>
          </cell>
          <cell r="AA185">
            <v>0</v>
          </cell>
          <cell r="AB185">
            <v>-980.96851976393998</v>
          </cell>
          <cell r="AC185">
            <v>0</v>
          </cell>
          <cell r="AD185">
            <v>169.01400000000001</v>
          </cell>
          <cell r="AE185">
            <v>169.01400000000001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-54.336051005000002</v>
          </cell>
          <cell r="AP185">
            <v>0</v>
          </cell>
        </row>
        <row r="186">
          <cell r="B186" t="str">
            <v>21100TTAN150Allcustom3DKK Total</v>
          </cell>
          <cell r="H186">
            <v>132289.78855620499</v>
          </cell>
          <cell r="I186">
            <v>-7.7000000000000001E-5</v>
          </cell>
          <cell r="J186">
            <v>0</v>
          </cell>
          <cell r="K186">
            <v>132289.788633205</v>
          </cell>
          <cell r="L186">
            <v>0</v>
          </cell>
          <cell r="M186">
            <v>132289.788633205</v>
          </cell>
          <cell r="N186">
            <v>1165.08829704512</v>
          </cell>
          <cell r="O186">
            <v>111910.77963668201</v>
          </cell>
          <cell r="P186">
            <v>17535.933185117297</v>
          </cell>
          <cell r="Q186">
            <v>28.558350226167999</v>
          </cell>
          <cell r="R186">
            <v>22.226438630435197</v>
          </cell>
          <cell r="S186">
            <v>0.86863864996538998</v>
          </cell>
          <cell r="T186">
            <v>596.26278553759892</v>
          </cell>
          <cell r="U186">
            <v>271.82751554910203</v>
          </cell>
          <cell r="V186">
            <v>891.18537836710198</v>
          </cell>
          <cell r="W186">
            <v>2.885823773442</v>
          </cell>
          <cell r="X186">
            <v>2.885823773442</v>
          </cell>
          <cell r="Y186">
            <v>0</v>
          </cell>
          <cell r="Z186">
            <v>0</v>
          </cell>
          <cell r="AA186">
            <v>-7.7000000000000001E-5</v>
          </cell>
          <cell r="AB186">
            <v>972.86863238586</v>
          </cell>
          <cell r="AC186">
            <v>0</v>
          </cell>
          <cell r="AD186">
            <v>14.922787</v>
          </cell>
          <cell r="AE186">
            <v>40.993603774671001</v>
          </cell>
          <cell r="AF186">
            <v>0</v>
          </cell>
          <cell r="AG186">
            <v>928.98920483774702</v>
          </cell>
          <cell r="AH186">
            <v>0</v>
          </cell>
          <cell r="AI186">
            <v>0</v>
          </cell>
          <cell r="AJ186">
            <v>722.86842830144496</v>
          </cell>
          <cell r="AK186">
            <v>0</v>
          </cell>
          <cell r="AL186">
            <v>0</v>
          </cell>
          <cell r="AM186">
            <v>1.6666054211514598</v>
          </cell>
          <cell r="AN186">
            <v>0</v>
          </cell>
          <cell r="AO186">
            <v>-216.29145204</v>
          </cell>
          <cell r="AP186">
            <v>0</v>
          </cell>
        </row>
        <row r="187">
          <cell r="B187" t="str">
            <v>21100TTAN150M220DKK Total</v>
          </cell>
          <cell r="H187">
            <v>3629.3603599836301</v>
          </cell>
          <cell r="I187">
            <v>479.11703499999999</v>
          </cell>
          <cell r="J187">
            <v>0</v>
          </cell>
          <cell r="K187">
            <v>3150.2433249836304</v>
          </cell>
          <cell r="L187">
            <v>0</v>
          </cell>
          <cell r="M187">
            <v>3150.2433249836304</v>
          </cell>
          <cell r="N187">
            <v>100.352845208633</v>
          </cell>
          <cell r="O187">
            <v>2631.2222183093299</v>
          </cell>
          <cell r="P187">
            <v>332.77902782444204</v>
          </cell>
          <cell r="Q187">
            <v>4.5188230008677994</v>
          </cell>
          <cell r="R187">
            <v>0.79448328991411299</v>
          </cell>
          <cell r="S187">
            <v>0</v>
          </cell>
          <cell r="T187">
            <v>74.960357490174403</v>
          </cell>
          <cell r="U187">
            <v>44.695079312324204</v>
          </cell>
          <cell r="V187">
            <v>120.449920092413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479.11703499999999</v>
          </cell>
          <cell r="AB187">
            <v>48.8157570079428</v>
          </cell>
          <cell r="AC187">
            <v>0</v>
          </cell>
          <cell r="AD187">
            <v>0</v>
          </cell>
          <cell r="AE187">
            <v>1.7976201794529498</v>
          </cell>
          <cell r="AF187">
            <v>0</v>
          </cell>
          <cell r="AG187">
            <v>47.018136828489801</v>
          </cell>
          <cell r="AH187">
            <v>6.7368750000000004</v>
          </cell>
          <cell r="AI187">
            <v>0</v>
          </cell>
          <cell r="AJ187">
            <v>9.5570313360872312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-87.895266460000101</v>
          </cell>
          <cell r="AP187">
            <v>0</v>
          </cell>
        </row>
        <row r="188">
          <cell r="B188" t="str">
            <v>21100TTAN150M230DKK Total</v>
          </cell>
          <cell r="H188">
            <v>-895.37890036145495</v>
          </cell>
          <cell r="I188">
            <v>-88.452674000000002</v>
          </cell>
          <cell r="J188">
            <v>0</v>
          </cell>
          <cell r="K188">
            <v>-806.92622636145495</v>
          </cell>
          <cell r="L188">
            <v>0</v>
          </cell>
          <cell r="M188">
            <v>-806.92622636145495</v>
          </cell>
          <cell r="N188">
            <v>-120.68180554404999</v>
          </cell>
          <cell r="O188">
            <v>-139.95996911554499</v>
          </cell>
          <cell r="P188">
            <v>-443.67897774376303</v>
          </cell>
          <cell r="Q188">
            <v>-1.4903276752991499</v>
          </cell>
          <cell r="R188">
            <v>-0.169643715625584</v>
          </cell>
          <cell r="S188">
            <v>0</v>
          </cell>
          <cell r="T188">
            <v>-42.787086977233095</v>
          </cell>
          <cell r="U188">
            <v>-10.313291665362399</v>
          </cell>
          <cell r="V188">
            <v>-53.270022358220999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-88.452674000000002</v>
          </cell>
          <cell r="AB188">
            <v>-39.668566191611703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-39.668566191611703</v>
          </cell>
          <cell r="AH188">
            <v>0</v>
          </cell>
          <cell r="AI188">
            <v>0</v>
          </cell>
          <cell r="AJ188">
            <v>-33.892566191611699</v>
          </cell>
          <cell r="AK188">
            <v>0</v>
          </cell>
          <cell r="AL188">
            <v>0</v>
          </cell>
          <cell r="AM188">
            <v>-8.1765577329649997</v>
          </cell>
          <cell r="AN188">
            <v>0</v>
          </cell>
          <cell r="AO188">
            <v>0</v>
          </cell>
          <cell r="AP188">
            <v>0</v>
          </cell>
        </row>
        <row r="189">
          <cell r="B189" t="str">
            <v>21100TTAN150M410DKK Total</v>
          </cell>
          <cell r="H189">
            <v>25.6055879259786</v>
          </cell>
          <cell r="I189">
            <v>0</v>
          </cell>
          <cell r="J189">
            <v>0</v>
          </cell>
          <cell r="K189">
            <v>25.6055879259786</v>
          </cell>
          <cell r="L189">
            <v>0</v>
          </cell>
          <cell r="M189">
            <v>25.6055879259786</v>
          </cell>
          <cell r="N189">
            <v>0</v>
          </cell>
          <cell r="O189">
            <v>0</v>
          </cell>
          <cell r="P189">
            <v>25.6055879259786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B190" t="str">
            <v>21100TTAN150M420DKK Total</v>
          </cell>
          <cell r="H190">
            <v>-23.2426159821994</v>
          </cell>
          <cell r="I190">
            <v>0</v>
          </cell>
          <cell r="J190">
            <v>0</v>
          </cell>
          <cell r="K190">
            <v>-23.2426159821994</v>
          </cell>
          <cell r="L190">
            <v>0</v>
          </cell>
          <cell r="M190">
            <v>-23.2426159821994</v>
          </cell>
          <cell r="N190">
            <v>0</v>
          </cell>
          <cell r="O190">
            <v>0</v>
          </cell>
          <cell r="P190">
            <v>-23.2426159821994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B191" t="str">
            <v>21100TTAN150M440CDKK Total</v>
          </cell>
          <cell r="H191">
            <v>4.6627533329272906</v>
          </cell>
          <cell r="I191">
            <v>0</v>
          </cell>
          <cell r="J191">
            <v>0</v>
          </cell>
          <cell r="K191">
            <v>4.6627533329272906</v>
          </cell>
          <cell r="L191">
            <v>0</v>
          </cell>
          <cell r="M191">
            <v>4.6627533329272906</v>
          </cell>
          <cell r="N191">
            <v>4.6627533329268305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4.6007335186004202E-13</v>
          </cell>
          <cell r="V191">
            <v>4.6007335186004202E-13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B192" t="str">
            <v>21100TTAN150M510DKK Total</v>
          </cell>
          <cell r="H192">
            <v>-7453.6500736449007</v>
          </cell>
          <cell r="I192">
            <v>-5562.7070000000003</v>
          </cell>
          <cell r="J192">
            <v>0</v>
          </cell>
          <cell r="K192">
            <v>-1890.9430736449001</v>
          </cell>
          <cell r="L192">
            <v>0</v>
          </cell>
          <cell r="M192">
            <v>-1890.9430736449001</v>
          </cell>
          <cell r="N192">
            <v>0</v>
          </cell>
          <cell r="O192">
            <v>0</v>
          </cell>
          <cell r="P192">
            <v>-1640.8668721325801</v>
          </cell>
          <cell r="Q192">
            <v>0</v>
          </cell>
          <cell r="R192">
            <v>0</v>
          </cell>
          <cell r="S192">
            <v>0</v>
          </cell>
          <cell r="T192">
            <v>-0.49220151231637299</v>
          </cell>
          <cell r="U192">
            <v>0</v>
          </cell>
          <cell r="V192">
            <v>-0.49220151231637299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-5562.7070000000003</v>
          </cell>
          <cell r="AB192">
            <v>-249.584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-249.584</v>
          </cell>
          <cell r="AH192">
            <v>-249.584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B193" t="str">
            <v>21100TTAN150M600TDKK Total</v>
          </cell>
          <cell r="H193">
            <v>4815.0929888717001</v>
          </cell>
          <cell r="I193">
            <v>-5561.1906429999999</v>
          </cell>
          <cell r="J193">
            <v>0</v>
          </cell>
          <cell r="K193">
            <v>10376.2836318717</v>
          </cell>
          <cell r="L193">
            <v>0</v>
          </cell>
          <cell r="M193">
            <v>10376.2836318717</v>
          </cell>
          <cell r="N193">
            <v>1.2172486650147001</v>
          </cell>
          <cell r="O193">
            <v>10724.8847253718</v>
          </cell>
          <cell r="P193">
            <v>-213.18021510915099</v>
          </cell>
          <cell r="Q193">
            <v>-2.8710356150000003</v>
          </cell>
          <cell r="R193">
            <v>0</v>
          </cell>
          <cell r="S193">
            <v>0</v>
          </cell>
          <cell r="T193">
            <v>-6.02764918586238</v>
          </cell>
          <cell r="U193">
            <v>0.95225510404685998</v>
          </cell>
          <cell r="V193">
            <v>-5.0753940818155199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-5561.1906429999999</v>
          </cell>
          <cell r="AB193">
            <v>-210.899077239148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-210.899077239148</v>
          </cell>
          <cell r="AH193">
            <v>-249.584</v>
          </cell>
          <cell r="AI193">
            <v>0</v>
          </cell>
          <cell r="AJ193">
            <v>29.2039227608518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82.207379879999991</v>
          </cell>
          <cell r="AP193">
            <v>0</v>
          </cell>
        </row>
        <row r="194">
          <cell r="B194" t="str">
            <v>21100TTAN180TAllcustom3DKK Total</v>
          </cell>
          <cell r="H194">
            <v>6371.1135119805695</v>
          </cell>
          <cell r="I194">
            <v>-1.6699999999999999E-4</v>
          </cell>
          <cell r="J194">
            <v>0</v>
          </cell>
          <cell r="K194">
            <v>6371.1136789805696</v>
          </cell>
          <cell r="L194">
            <v>0</v>
          </cell>
          <cell r="M194">
            <v>6371.1136789805696</v>
          </cell>
          <cell r="N194">
            <v>758.97544539383898</v>
          </cell>
          <cell r="O194">
            <v>0</v>
          </cell>
          <cell r="P194">
            <v>2755.8325078029497</v>
          </cell>
          <cell r="Q194">
            <v>0</v>
          </cell>
          <cell r="R194">
            <v>7.4740998515517703</v>
          </cell>
          <cell r="S194">
            <v>6.9139056549509998</v>
          </cell>
          <cell r="T194">
            <v>629.32456820565608</v>
          </cell>
          <cell r="U194">
            <v>123.23102179707</v>
          </cell>
          <cell r="V194">
            <v>766.94359550922798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-1.6699999999999999E-4</v>
          </cell>
          <cell r="AB194">
            <v>1111.67040882725</v>
          </cell>
          <cell r="AC194">
            <v>0</v>
          </cell>
          <cell r="AD194">
            <v>25.322679999999998</v>
          </cell>
          <cell r="AE194">
            <v>25.322679999999998</v>
          </cell>
          <cell r="AF194">
            <v>0</v>
          </cell>
          <cell r="AG194">
            <v>1086.34772882725</v>
          </cell>
          <cell r="AH194">
            <v>0</v>
          </cell>
          <cell r="AI194">
            <v>0</v>
          </cell>
          <cell r="AJ194">
            <v>774.893683514945</v>
          </cell>
          <cell r="AK194">
            <v>0</v>
          </cell>
          <cell r="AL194">
            <v>0</v>
          </cell>
          <cell r="AM194">
            <v>975.62872144729806</v>
          </cell>
          <cell r="AN194">
            <v>0</v>
          </cell>
          <cell r="AO194">
            <v>2.0630000000000002</v>
          </cell>
          <cell r="AP194">
            <v>0</v>
          </cell>
        </row>
        <row r="195">
          <cell r="B195" t="str">
            <v>21100TTAN180TM220DKK Total</v>
          </cell>
          <cell r="H195">
            <v>525.06497556885301</v>
          </cell>
          <cell r="I195">
            <v>291.96396600000003</v>
          </cell>
          <cell r="J195">
            <v>0</v>
          </cell>
          <cell r="K195">
            <v>233.10100956885299</v>
          </cell>
          <cell r="L195">
            <v>0</v>
          </cell>
          <cell r="M195">
            <v>233.10100956885299</v>
          </cell>
          <cell r="N195">
            <v>8.7473576168250702E-2</v>
          </cell>
          <cell r="O195">
            <v>0</v>
          </cell>
          <cell r="P195">
            <v>54.809077319523496</v>
          </cell>
          <cell r="Q195">
            <v>0</v>
          </cell>
          <cell r="R195">
            <v>0</v>
          </cell>
          <cell r="S195">
            <v>0</v>
          </cell>
          <cell r="T195">
            <v>17.6687380853663</v>
          </cell>
          <cell r="U195">
            <v>8.4961153147745296</v>
          </cell>
          <cell r="V195">
            <v>26.1648534001408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291.96396600000003</v>
          </cell>
          <cell r="AB195">
            <v>93.085052028020698</v>
          </cell>
          <cell r="AC195">
            <v>0</v>
          </cell>
          <cell r="AD195">
            <v>15.5</v>
          </cell>
          <cell r="AE195">
            <v>15.5</v>
          </cell>
          <cell r="AF195">
            <v>0</v>
          </cell>
          <cell r="AG195">
            <v>77.585052028020698</v>
          </cell>
          <cell r="AH195">
            <v>57.206785000000004</v>
          </cell>
          <cell r="AI195">
            <v>0</v>
          </cell>
          <cell r="AJ195">
            <v>16.094267028020798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58.954553245</v>
          </cell>
          <cell r="AP195">
            <v>0</v>
          </cell>
        </row>
        <row r="196">
          <cell r="B196" t="str">
            <v>21100TTAN180TM230DKK Total</v>
          </cell>
          <cell r="H196">
            <v>-60.586018097437396</v>
          </cell>
          <cell r="I196">
            <v>-14.188532</v>
          </cell>
          <cell r="J196">
            <v>0</v>
          </cell>
          <cell r="K196">
            <v>-46.397486097437394</v>
          </cell>
          <cell r="L196">
            <v>0</v>
          </cell>
          <cell r="M196">
            <v>-46.397486097437394</v>
          </cell>
          <cell r="N196">
            <v>-6.4681550640660399</v>
          </cell>
          <cell r="O196">
            <v>0</v>
          </cell>
          <cell r="P196">
            <v>-11.3303540754995</v>
          </cell>
          <cell r="Q196">
            <v>-21.535436164298201</v>
          </cell>
          <cell r="R196">
            <v>0</v>
          </cell>
          <cell r="S196">
            <v>0</v>
          </cell>
          <cell r="T196">
            <v>-1.2287751667234699</v>
          </cell>
          <cell r="U196">
            <v>-0.87632952130735697</v>
          </cell>
          <cell r="V196">
            <v>-2.10510468803083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-14.188532</v>
          </cell>
          <cell r="AB196">
            <v>-4.5033741513328804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-4.5033741513328804</v>
          </cell>
          <cell r="AH196">
            <v>0</v>
          </cell>
          <cell r="AI196">
            <v>0</v>
          </cell>
          <cell r="AJ196">
            <v>-4.5033741513328804</v>
          </cell>
          <cell r="AK196">
            <v>0</v>
          </cell>
          <cell r="AL196">
            <v>0</v>
          </cell>
          <cell r="AM196">
            <v>-0.45506195421000001</v>
          </cell>
          <cell r="AN196">
            <v>0</v>
          </cell>
          <cell r="AO196">
            <v>0</v>
          </cell>
          <cell r="AP196">
            <v>0</v>
          </cell>
        </row>
        <row r="197">
          <cell r="B197" t="str">
            <v>21100TTAN180TM410DKK Total</v>
          </cell>
          <cell r="H197">
            <v>128.991665539656</v>
          </cell>
          <cell r="I197">
            <v>0</v>
          </cell>
          <cell r="J197">
            <v>0</v>
          </cell>
          <cell r="K197">
            <v>128.991665539656</v>
          </cell>
          <cell r="L197">
            <v>0</v>
          </cell>
          <cell r="M197">
            <v>128.991665539656</v>
          </cell>
          <cell r="N197">
            <v>0</v>
          </cell>
          <cell r="O197">
            <v>0</v>
          </cell>
          <cell r="P197">
            <v>128.991665539656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B198" t="str">
            <v>21100TTAN180TM420DKK Total</v>
          </cell>
          <cell r="H198">
            <v>-5.2203550353689296</v>
          </cell>
          <cell r="I198">
            <v>0</v>
          </cell>
          <cell r="J198">
            <v>0</v>
          </cell>
          <cell r="K198">
            <v>-5.2203550353689296</v>
          </cell>
          <cell r="L198">
            <v>0</v>
          </cell>
          <cell r="M198">
            <v>-5.2203550353689296</v>
          </cell>
          <cell r="N198">
            <v>0</v>
          </cell>
          <cell r="O198">
            <v>0</v>
          </cell>
          <cell r="P198">
            <v>-5.2203550353689296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B199" t="str">
            <v>21100TTAN180TM440CDKK Total</v>
          </cell>
          <cell r="H199">
            <v>7.69621692597864E-13</v>
          </cell>
          <cell r="I199">
            <v>0</v>
          </cell>
          <cell r="J199">
            <v>0</v>
          </cell>
          <cell r="K199">
            <v>7.69621692597864E-13</v>
          </cell>
          <cell r="L199">
            <v>0</v>
          </cell>
          <cell r="M199">
            <v>7.69621692597864E-13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7.69621692597864E-13</v>
          </cell>
          <cell r="V199">
            <v>7.69621692597864E-13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B200" t="str">
            <v>21100TTAN180TM510DKK Total</v>
          </cell>
          <cell r="H200">
            <v>-25660.584681372799</v>
          </cell>
          <cell r="I200">
            <v>-24563.364000000001</v>
          </cell>
          <cell r="J200">
            <v>0</v>
          </cell>
          <cell r="K200">
            <v>-1097.2206813728399</v>
          </cell>
          <cell r="L200">
            <v>0</v>
          </cell>
          <cell r="M200">
            <v>-1097.2206813728399</v>
          </cell>
          <cell r="N200">
            <v>0</v>
          </cell>
          <cell r="O200">
            <v>0</v>
          </cell>
          <cell r="P200">
            <v>-26.7728793967629</v>
          </cell>
          <cell r="Q200">
            <v>0</v>
          </cell>
          <cell r="R200">
            <v>0</v>
          </cell>
          <cell r="S200">
            <v>0</v>
          </cell>
          <cell r="T200">
            <v>-59.435801976072497</v>
          </cell>
          <cell r="U200">
            <v>0</v>
          </cell>
          <cell r="V200">
            <v>-59.435801976072497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-24563.364000000001</v>
          </cell>
          <cell r="AB200">
            <v>-1011.0119999999999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-1011.0119999999999</v>
          </cell>
          <cell r="AH200">
            <v>-1011.0119999999999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B201" t="str">
            <v>21100TTAN180TM600TDKK Total</v>
          </cell>
          <cell r="H201">
            <v>-25222.252462871602</v>
          </cell>
          <cell r="I201">
            <v>-23690.051183</v>
          </cell>
          <cell r="J201">
            <v>0</v>
          </cell>
          <cell r="K201">
            <v>-1532.20127987163</v>
          </cell>
          <cell r="L201">
            <v>0</v>
          </cell>
          <cell r="M201">
            <v>-1532.20127987163</v>
          </cell>
          <cell r="N201">
            <v>1.9525744132566401</v>
          </cell>
          <cell r="O201">
            <v>0</v>
          </cell>
          <cell r="P201">
            <v>-432.62592761843996</v>
          </cell>
          <cell r="Q201">
            <v>0</v>
          </cell>
          <cell r="R201">
            <v>0</v>
          </cell>
          <cell r="S201">
            <v>0</v>
          </cell>
          <cell r="T201">
            <v>-50.428998043775096</v>
          </cell>
          <cell r="U201">
            <v>0</v>
          </cell>
          <cell r="V201">
            <v>-50.428998043775096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-23690.051183</v>
          </cell>
          <cell r="AB201">
            <v>-992.14437537766798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-992.14437537766798</v>
          </cell>
          <cell r="AH201">
            <v>-1011.0119999999999</v>
          </cell>
          <cell r="AI201">
            <v>0</v>
          </cell>
          <cell r="AJ201">
            <v>1.12862462233171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-58.954553245</v>
          </cell>
          <cell r="AP201">
            <v>0</v>
          </cell>
        </row>
        <row r="202">
          <cell r="B202" t="str">
            <v>21100TTAN190Allcustom3DKK Total</v>
          </cell>
          <cell r="H202">
            <v>35649.917172511101</v>
          </cell>
          <cell r="I202">
            <v>-4.1899999999999999E-4</v>
          </cell>
          <cell r="J202">
            <v>0</v>
          </cell>
          <cell r="K202">
            <v>35649.917591511097</v>
          </cell>
          <cell r="L202">
            <v>0</v>
          </cell>
          <cell r="M202">
            <v>35649.917591511097</v>
          </cell>
          <cell r="N202">
            <v>5374.3873994404894</v>
          </cell>
          <cell r="O202">
            <v>12422.2676146455</v>
          </cell>
          <cell r="P202">
            <v>3738.08106196065</v>
          </cell>
          <cell r="Q202">
            <v>12268.7724854226</v>
          </cell>
          <cell r="R202">
            <v>666.62339631941404</v>
          </cell>
          <cell r="S202">
            <v>0.10925722375965001</v>
          </cell>
          <cell r="T202">
            <v>5.7319472512051801</v>
          </cell>
          <cell r="U202">
            <v>247.625958736228</v>
          </cell>
          <cell r="V202">
            <v>920.09055953060704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-4.1899999999999999E-4</v>
          </cell>
          <cell r="AB202">
            <v>926.31847051122111</v>
          </cell>
          <cell r="AC202">
            <v>0</v>
          </cell>
          <cell r="AD202">
            <v>246.92699999999999</v>
          </cell>
          <cell r="AE202">
            <v>246.92699999999999</v>
          </cell>
          <cell r="AF202">
            <v>0</v>
          </cell>
          <cell r="AG202">
            <v>679.39147051122109</v>
          </cell>
          <cell r="AH202">
            <v>0</v>
          </cell>
          <cell r="AI202">
            <v>0</v>
          </cell>
          <cell r="AJ202">
            <v>487.18810068904799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B203" t="str">
            <v>21100TTAN190M220DKK Total</v>
          </cell>
          <cell r="H203">
            <v>31510.0299341588</v>
          </cell>
          <cell r="I203">
            <v>955.18592899999999</v>
          </cell>
          <cell r="J203">
            <v>0</v>
          </cell>
          <cell r="K203">
            <v>30554.844005158797</v>
          </cell>
          <cell r="L203">
            <v>0</v>
          </cell>
          <cell r="M203">
            <v>30554.844005158797</v>
          </cell>
          <cell r="N203">
            <v>7391.0462840795999</v>
          </cell>
          <cell r="O203">
            <v>9842.56244819114</v>
          </cell>
          <cell r="P203">
            <v>3060.9300688009703</v>
          </cell>
          <cell r="Q203">
            <v>8564.5656736727196</v>
          </cell>
          <cell r="R203">
            <v>446.22798927046</v>
          </cell>
          <cell r="S203">
            <v>12.032413512497701</v>
          </cell>
          <cell r="T203">
            <v>4.4509933615049002</v>
          </cell>
          <cell r="U203">
            <v>268.86493009961799</v>
          </cell>
          <cell r="V203">
            <v>731.57632624408097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955.18592899999999</v>
          </cell>
          <cell r="AB203">
            <v>993.22190515028706</v>
          </cell>
          <cell r="AC203">
            <v>0</v>
          </cell>
          <cell r="AD203">
            <v>276.79599999999999</v>
          </cell>
          <cell r="AE203">
            <v>276.79599999999999</v>
          </cell>
          <cell r="AF203">
            <v>0</v>
          </cell>
          <cell r="AG203">
            <v>716.42590515028701</v>
          </cell>
          <cell r="AH203">
            <v>6.8609999999999998</v>
          </cell>
          <cell r="AI203">
            <v>0</v>
          </cell>
          <cell r="AJ203">
            <v>510.613905150287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-29.058700980000001</v>
          </cell>
          <cell r="AP203">
            <v>0</v>
          </cell>
        </row>
        <row r="204">
          <cell r="B204" t="str">
            <v>21100TTAN190M230DKK Total</v>
          </cell>
          <cell r="H204">
            <v>-180.29418678534799</v>
          </cell>
          <cell r="I204">
            <v>0</v>
          </cell>
          <cell r="J204">
            <v>0</v>
          </cell>
          <cell r="K204">
            <v>-180.29418678534799</v>
          </cell>
          <cell r="L204">
            <v>0</v>
          </cell>
          <cell r="M204">
            <v>-180.29418678534799</v>
          </cell>
          <cell r="N204">
            <v>-144.93953036807</v>
          </cell>
          <cell r="O204">
            <v>0</v>
          </cell>
          <cell r="P204">
            <v>-34.264907199121197</v>
          </cell>
          <cell r="Q204">
            <v>0</v>
          </cell>
          <cell r="R204">
            <v>0</v>
          </cell>
          <cell r="S204">
            <v>-1.5543122344000001E-21</v>
          </cell>
          <cell r="T204">
            <v>0</v>
          </cell>
          <cell r="U204">
            <v>-1.08974921815654</v>
          </cell>
          <cell r="V204">
            <v>-1.08974921815654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B205" t="str">
            <v>21100TTAN190M410DKK Total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B206" t="str">
            <v>21100TTAN190M420DKK Total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B207" t="str">
            <v>21100TTAN190M440CDKK Total</v>
          </cell>
          <cell r="H207">
            <v>1.1292213457636701E-12</v>
          </cell>
          <cell r="I207">
            <v>0</v>
          </cell>
          <cell r="J207">
            <v>0</v>
          </cell>
          <cell r="K207">
            <v>1.1292213457636701E-12</v>
          </cell>
          <cell r="L207">
            <v>0</v>
          </cell>
          <cell r="M207">
            <v>1.1292213457636701E-12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1.1292213457636701E-12</v>
          </cell>
          <cell r="V207">
            <v>1.1292213457636701E-12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B208" t="str">
            <v>21100TTAN190M510DKK Total</v>
          </cell>
          <cell r="H208">
            <v>-336.94388675499999</v>
          </cell>
          <cell r="I208">
            <v>-292.35399999999998</v>
          </cell>
          <cell r="J208">
            <v>0</v>
          </cell>
          <cell r="K208">
            <v>-44.589886755000002</v>
          </cell>
          <cell r="L208">
            <v>0</v>
          </cell>
          <cell r="M208">
            <v>-44.589886755000002</v>
          </cell>
          <cell r="N208">
            <v>0</v>
          </cell>
          <cell r="O208">
            <v>0</v>
          </cell>
          <cell r="P208">
            <v>-30.940886754999998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-292.35399999999998</v>
          </cell>
          <cell r="AB208">
            <v>-13.648999999999999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-13.648999999999999</v>
          </cell>
          <cell r="AH208">
            <v>-13.648999999999999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B209" t="str">
            <v>21100TTAN190M600TDKK Total</v>
          </cell>
          <cell r="H209">
            <v>-22458.609122805101</v>
          </cell>
          <cell r="I209">
            <v>-1167.183174</v>
          </cell>
          <cell r="J209">
            <v>0</v>
          </cell>
          <cell r="K209">
            <v>-21291.425948805099</v>
          </cell>
          <cell r="L209">
            <v>0</v>
          </cell>
          <cell r="M209">
            <v>-21291.425948805099</v>
          </cell>
          <cell r="N209">
            <v>-8348.5417614570306</v>
          </cell>
          <cell r="O209">
            <v>-10724.8847253718</v>
          </cell>
          <cell r="P209">
            <v>-1143.5186003675301</v>
          </cell>
          <cell r="Q209">
            <v>-631.72274010720798</v>
          </cell>
          <cell r="R209">
            <v>-46.795414299288197</v>
          </cell>
          <cell r="S209">
            <v>-56.825262659789303</v>
          </cell>
          <cell r="T209">
            <v>-4.4967366202985701</v>
          </cell>
          <cell r="U209">
            <v>-123.48386151894</v>
          </cell>
          <cell r="V209">
            <v>-231.60127509831602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-1167.183174</v>
          </cell>
          <cell r="AB209">
            <v>-240.21554738318397</v>
          </cell>
          <cell r="AC209">
            <v>0</v>
          </cell>
          <cell r="AD209">
            <v>-169.01400000000001</v>
          </cell>
          <cell r="AE209">
            <v>-169.01400000000001</v>
          </cell>
          <cell r="AF209">
            <v>0</v>
          </cell>
          <cell r="AG209">
            <v>-71.201547383183595</v>
          </cell>
          <cell r="AH209">
            <v>-13.648999999999999</v>
          </cell>
          <cell r="AI209">
            <v>0</v>
          </cell>
          <cell r="AJ209">
            <v>-30.332547383183599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29.058700980000001</v>
          </cell>
          <cell r="AP209">
            <v>0</v>
          </cell>
        </row>
        <row r="210">
          <cell r="B210" t="str">
            <v>21120Allcustom2Allcustom3DKK Total</v>
          </cell>
          <cell r="H210">
            <v>-8994.7814650997498</v>
          </cell>
          <cell r="I210">
            <v>0</v>
          </cell>
          <cell r="J210">
            <v>0</v>
          </cell>
          <cell r="K210">
            <v>-8994.7814650997498</v>
          </cell>
          <cell r="L210">
            <v>0</v>
          </cell>
          <cell r="M210">
            <v>-8994.7814650997498</v>
          </cell>
          <cell r="N210">
            <v>-8961.6290155184997</v>
          </cell>
          <cell r="O210">
            <v>0</v>
          </cell>
          <cell r="P210">
            <v>-0.9244889892</v>
          </cell>
          <cell r="Q210">
            <v>0</v>
          </cell>
          <cell r="R210">
            <v>0</v>
          </cell>
          <cell r="S210">
            <v>0</v>
          </cell>
          <cell r="T210">
            <v>-0.44976659205379399</v>
          </cell>
          <cell r="U210">
            <v>0</v>
          </cell>
          <cell r="V210">
            <v>-0.44976659205379399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-31.778193999999999</v>
          </cell>
          <cell r="AC210">
            <v>0</v>
          </cell>
          <cell r="AD210">
            <v>-31.778193999999999</v>
          </cell>
          <cell r="AE210">
            <v>-31.778193999999999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B211" t="str">
            <v>21120TAN140TAllcustom3DKK Total</v>
          </cell>
          <cell r="H211">
            <v>-8984.0525147014596</v>
          </cell>
          <cell r="I211">
            <v>0</v>
          </cell>
          <cell r="J211">
            <v>0</v>
          </cell>
          <cell r="K211">
            <v>-8984.0525147014596</v>
          </cell>
          <cell r="L211">
            <v>0</v>
          </cell>
          <cell r="M211">
            <v>-8984.0525147014596</v>
          </cell>
          <cell r="N211">
            <v>-8952.2743207014591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-31.778193999999999</v>
          </cell>
          <cell r="AC211">
            <v>0</v>
          </cell>
          <cell r="AD211">
            <v>-31.778193999999999</v>
          </cell>
          <cell r="AE211">
            <v>-31.778193999999999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B212" t="str">
            <v>21120TAN150Allcustom3DKK Total</v>
          </cell>
          <cell r="H212">
            <v>-1.37425558125379</v>
          </cell>
          <cell r="I212">
            <v>0</v>
          </cell>
          <cell r="J212">
            <v>0</v>
          </cell>
          <cell r="K212">
            <v>-1.37425558125379</v>
          </cell>
          <cell r="L212">
            <v>0</v>
          </cell>
          <cell r="M212">
            <v>-1.37425558125379</v>
          </cell>
          <cell r="N212">
            <v>0</v>
          </cell>
          <cell r="O212">
            <v>0</v>
          </cell>
          <cell r="P212">
            <v>-0.9244889892</v>
          </cell>
          <cell r="Q212">
            <v>0</v>
          </cell>
          <cell r="R212">
            <v>0</v>
          </cell>
          <cell r="S212">
            <v>0</v>
          </cell>
          <cell r="T212">
            <v>-0.44976659205379399</v>
          </cell>
          <cell r="U212">
            <v>0</v>
          </cell>
          <cell r="V212">
            <v>-0.44976659205379399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B213" t="str">
            <v>21120TAN180TAllcustom3DKK Total</v>
          </cell>
          <cell r="H213">
            <v>-9.3546948170451092</v>
          </cell>
          <cell r="I213">
            <v>0</v>
          </cell>
          <cell r="J213">
            <v>0</v>
          </cell>
          <cell r="K213">
            <v>-9.3546948170451092</v>
          </cell>
          <cell r="L213">
            <v>0</v>
          </cell>
          <cell r="M213">
            <v>-9.3546948170451092</v>
          </cell>
          <cell r="N213">
            <v>-9.3546948170451092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B214" t="str">
            <v>21120TAN190Allcustom3DKK Total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B215" t="str">
            <v>21220Allcustom2Allcustom3DKK Total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B216" t="str">
            <v>21220TAN140TAllcustom3DKK Total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B217" t="str">
            <v>21220TAN150Allcustom3DKK Total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B218" t="str">
            <v>21220TAN180TAllcustom3DKK Total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B219" t="str">
            <v>21220TAN190Allcustom3DKK Total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B220" t="str">
            <v>21400TAllcustom2Allcustom3DKK Total</v>
          </cell>
          <cell r="H220">
            <v>-201925.294779077</v>
          </cell>
          <cell r="I220">
            <v>1.8E-5</v>
          </cell>
          <cell r="J220">
            <v>0</v>
          </cell>
          <cell r="K220">
            <v>-201925.29479707699</v>
          </cell>
          <cell r="L220">
            <v>0</v>
          </cell>
          <cell r="M220">
            <v>-201925.29479707699</v>
          </cell>
          <cell r="N220">
            <v>-75685.261265185109</v>
          </cell>
          <cell r="O220">
            <v>-88890.974147800502</v>
          </cell>
          <cell r="P220">
            <v>-9098.9058189595307</v>
          </cell>
          <cell r="Q220">
            <v>-10200.212716530999</v>
          </cell>
          <cell r="R220">
            <v>-6739.0506832057799</v>
          </cell>
          <cell r="S220">
            <v>-4994.6997018228703</v>
          </cell>
          <cell r="T220">
            <v>-756.83162627475099</v>
          </cell>
          <cell r="U220">
            <v>-3008.1612997597799</v>
          </cell>
          <cell r="V220">
            <v>-15498.743311063199</v>
          </cell>
          <cell r="W220">
            <v>-2.885823773442</v>
          </cell>
          <cell r="X220">
            <v>-2.885823773442</v>
          </cell>
          <cell r="Y220">
            <v>0</v>
          </cell>
          <cell r="Z220">
            <v>0</v>
          </cell>
          <cell r="AA220">
            <v>1.8E-5</v>
          </cell>
          <cell r="AB220">
            <v>-2343.5496254505802</v>
          </cell>
          <cell r="AC220">
            <v>0</v>
          </cell>
          <cell r="AD220">
            <v>-872.06203955799992</v>
          </cell>
          <cell r="AE220">
            <v>-1192.12795849545</v>
          </cell>
          <cell r="AF220">
            <v>0</v>
          </cell>
          <cell r="AG220">
            <v>-1148.5358431817001</v>
          </cell>
          <cell r="AH220">
            <v>4.8000000000000001E-5</v>
          </cell>
          <cell r="AI220">
            <v>0</v>
          </cell>
          <cell r="AJ220">
            <v>-770.32733857834603</v>
          </cell>
          <cell r="AK220">
            <v>0</v>
          </cell>
          <cell r="AL220">
            <v>0</v>
          </cell>
          <cell r="AM220">
            <v>-452.11692091603396</v>
          </cell>
          <cell r="AN220">
            <v>0</v>
          </cell>
          <cell r="AO220">
            <v>244.469008829388</v>
          </cell>
          <cell r="AP220">
            <v>0</v>
          </cell>
        </row>
        <row r="221">
          <cell r="B221" t="str">
            <v>21400TAllcustom2M130DKK Total</v>
          </cell>
          <cell r="H221">
            <v>-23903.895248273602</v>
          </cell>
          <cell r="I221">
            <v>-656.56263999999999</v>
          </cell>
          <cell r="J221">
            <v>0</v>
          </cell>
          <cell r="K221">
            <v>-23247.332608273602</v>
          </cell>
          <cell r="L221">
            <v>0</v>
          </cell>
          <cell r="M221">
            <v>-23247.332608273602</v>
          </cell>
          <cell r="N221">
            <v>-10036.8367062336</v>
          </cell>
          <cell r="O221">
            <v>-7727.4853257262803</v>
          </cell>
          <cell r="P221">
            <v>-1367.2790174392401</v>
          </cell>
          <cell r="Q221">
            <v>-1338.39889226066</v>
          </cell>
          <cell r="R221">
            <v>-825.44959545188601</v>
          </cell>
          <cell r="S221">
            <v>-1072.6227793023199</v>
          </cell>
          <cell r="T221">
            <v>-79.770587036169601</v>
          </cell>
          <cell r="U221">
            <v>-473.32402186607402</v>
          </cell>
          <cell r="V221">
            <v>-2451.1669836564497</v>
          </cell>
          <cell r="W221">
            <v>-1.7561692235149999</v>
          </cell>
          <cell r="X221">
            <v>-1.7561692235149999</v>
          </cell>
          <cell r="Y221">
            <v>0</v>
          </cell>
          <cell r="Z221">
            <v>0</v>
          </cell>
          <cell r="AA221">
            <v>-656.56263999999999</v>
          </cell>
          <cell r="AB221">
            <v>-363.479330999301</v>
          </cell>
          <cell r="AC221">
            <v>-12.745218615657199</v>
          </cell>
          <cell r="AD221">
            <v>-130.54449273999998</v>
          </cell>
          <cell r="AE221">
            <v>-170.41085405977299</v>
          </cell>
          <cell r="AF221">
            <v>0</v>
          </cell>
          <cell r="AG221">
            <v>-178.56708910035601</v>
          </cell>
          <cell r="AH221">
            <v>-40.396720999999999</v>
          </cell>
          <cell r="AI221">
            <v>0</v>
          </cell>
          <cell r="AJ221">
            <v>-94.963603853881594</v>
          </cell>
          <cell r="AK221">
            <v>0</v>
          </cell>
          <cell r="AL221">
            <v>0</v>
          </cell>
          <cell r="AM221">
            <v>-42.118165512094997</v>
          </cell>
          <cell r="AN221">
            <v>0</v>
          </cell>
          <cell r="AO221">
            <v>79.431813554029901</v>
          </cell>
          <cell r="AP221">
            <v>0</v>
          </cell>
        </row>
        <row r="222">
          <cell r="B222" t="str">
            <v>21400TAllcustom2M175DKK Total</v>
          </cell>
          <cell r="H222">
            <v>-1775.0025843926599</v>
          </cell>
          <cell r="I222">
            <v>-2.37</v>
          </cell>
          <cell r="J222">
            <v>0</v>
          </cell>
          <cell r="K222">
            <v>-1772.63258439266</v>
          </cell>
          <cell r="L222">
            <v>0</v>
          </cell>
          <cell r="M222">
            <v>-1772.63258439266</v>
          </cell>
          <cell r="N222">
            <v>-56.184649999999998</v>
          </cell>
          <cell r="O222">
            <v>-275.89654420766004</v>
          </cell>
          <cell r="P222">
            <v>-3.3199713365422601</v>
          </cell>
          <cell r="Q222">
            <v>0</v>
          </cell>
          <cell r="R222">
            <v>0</v>
          </cell>
          <cell r="S222">
            <v>-1292.24695</v>
          </cell>
          <cell r="T222">
            <v>0</v>
          </cell>
          <cell r="U222">
            <v>-35.645238736429995</v>
          </cell>
          <cell r="V222">
            <v>-1327.8921887364299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-2.37</v>
          </cell>
          <cell r="AB222">
            <v>-109.33923011202499</v>
          </cell>
          <cell r="AC222">
            <v>0</v>
          </cell>
          <cell r="AD222">
            <v>0</v>
          </cell>
          <cell r="AE222">
            <v>-108.348665148547</v>
          </cell>
          <cell r="AF222">
            <v>0</v>
          </cell>
          <cell r="AG222">
            <v>-0.99056496347765899</v>
          </cell>
          <cell r="AH222">
            <v>0</v>
          </cell>
          <cell r="AI222">
            <v>0</v>
          </cell>
          <cell r="AJ222">
            <v>-0.99056496347765899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B223" t="str">
            <v>21400TAllcustom2M190DKK Total</v>
          </cell>
          <cell r="H223">
            <v>843.58049824134901</v>
          </cell>
          <cell r="I223">
            <v>0</v>
          </cell>
          <cell r="J223">
            <v>0</v>
          </cell>
          <cell r="K223">
            <v>843.58049824134901</v>
          </cell>
          <cell r="L223">
            <v>0</v>
          </cell>
          <cell r="M223">
            <v>843.58049824134901</v>
          </cell>
          <cell r="N223">
            <v>109.55642111621501</v>
          </cell>
          <cell r="O223">
            <v>0</v>
          </cell>
          <cell r="P223">
            <v>2.7707795253177001</v>
          </cell>
          <cell r="Q223">
            <v>0</v>
          </cell>
          <cell r="R223">
            <v>0</v>
          </cell>
          <cell r="S223">
            <v>430.998374371865</v>
          </cell>
          <cell r="T223">
            <v>0</v>
          </cell>
          <cell r="U223">
            <v>0</v>
          </cell>
          <cell r="V223">
            <v>430.998374371865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300.25492322795202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300.25492322795202</v>
          </cell>
          <cell r="AH223">
            <v>300</v>
          </cell>
          <cell r="AI223">
            <v>0</v>
          </cell>
          <cell r="AJ223">
            <v>0.254923227951739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B224" t="str">
            <v>21400TAllcustom2M230DKK Total</v>
          </cell>
          <cell r="H224">
            <v>7147.07418955308</v>
          </cell>
          <cell r="I224">
            <v>90.110753000000003</v>
          </cell>
          <cell r="J224">
            <v>0</v>
          </cell>
          <cell r="K224">
            <v>7056.9634365530792</v>
          </cell>
          <cell r="L224">
            <v>0</v>
          </cell>
          <cell r="M224">
            <v>7056.9634365530792</v>
          </cell>
          <cell r="N224">
            <v>3291.4708282522201</v>
          </cell>
          <cell r="O224">
            <v>140.95443742054502</v>
          </cell>
          <cell r="P224">
            <v>433.54140604841501</v>
          </cell>
          <cell r="Q224">
            <v>5.6683102235711997</v>
          </cell>
          <cell r="R224">
            <v>232.4399716385</v>
          </cell>
          <cell r="S224">
            <v>214.534875991821</v>
          </cell>
          <cell r="T224">
            <v>38.711897281944402</v>
          </cell>
          <cell r="U224">
            <v>334.48150396379299</v>
          </cell>
          <cell r="V224">
            <v>820.16824887605799</v>
          </cell>
          <cell r="W224">
            <v>2165.23079498888</v>
          </cell>
          <cell r="X224">
            <v>2165.23079498888</v>
          </cell>
          <cell r="Y224">
            <v>0</v>
          </cell>
          <cell r="Z224">
            <v>0</v>
          </cell>
          <cell r="AA224">
            <v>90.110753000000003</v>
          </cell>
          <cell r="AB224">
            <v>2202.5447846678198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37.313989678936302</v>
          </cell>
          <cell r="AH224">
            <v>0</v>
          </cell>
          <cell r="AI224">
            <v>0</v>
          </cell>
          <cell r="AJ224">
            <v>32.880989678936302</v>
          </cell>
          <cell r="AK224">
            <v>0</v>
          </cell>
          <cell r="AL224">
            <v>0</v>
          </cell>
          <cell r="AM224">
            <v>8.2520080994500002</v>
          </cell>
          <cell r="AN224">
            <v>0</v>
          </cell>
          <cell r="AO224">
            <v>154.36341296500001</v>
          </cell>
          <cell r="AP224">
            <v>0</v>
          </cell>
        </row>
        <row r="225">
          <cell r="B225" t="str">
            <v>21400TAllcustom2M420DKK Total</v>
          </cell>
          <cell r="H225">
            <v>23.854774429470599</v>
          </cell>
          <cell r="I225">
            <v>0</v>
          </cell>
          <cell r="J225">
            <v>0</v>
          </cell>
          <cell r="K225">
            <v>23.854774429470599</v>
          </cell>
          <cell r="L225">
            <v>0</v>
          </cell>
          <cell r="M225">
            <v>23.854774429470599</v>
          </cell>
          <cell r="N225">
            <v>0</v>
          </cell>
          <cell r="O225">
            <v>0</v>
          </cell>
          <cell r="P225">
            <v>23.854774429470599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B226" t="str">
            <v>21400TAllcustom2M440CDKK Total</v>
          </cell>
          <cell r="H226">
            <v>414.08166738215499</v>
          </cell>
          <cell r="I226">
            <v>0</v>
          </cell>
          <cell r="J226">
            <v>0</v>
          </cell>
          <cell r="K226">
            <v>414.08166738215499</v>
          </cell>
          <cell r="L226">
            <v>0</v>
          </cell>
          <cell r="M226">
            <v>414.08166738215499</v>
          </cell>
          <cell r="N226">
            <v>-4.5293504024390199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8.9639797806739809E-15</v>
          </cell>
          <cell r="U226">
            <v>-6.02009822614491E-12</v>
          </cell>
          <cell r="V226">
            <v>-6.01264764554799E-12</v>
          </cell>
          <cell r="W226">
            <v>418.61101778459999</v>
          </cell>
          <cell r="X226">
            <v>418.61101778459999</v>
          </cell>
          <cell r="Y226">
            <v>0</v>
          </cell>
          <cell r="Z226">
            <v>0</v>
          </cell>
          <cell r="AA226">
            <v>0</v>
          </cell>
          <cell r="AB226">
            <v>418.61101778459999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B227" t="str">
            <v>21400TAllcustom2M510DKK Total</v>
          </cell>
          <cell r="H227">
            <v>18412.818312322699</v>
          </cell>
          <cell r="I227">
            <v>12084.046</v>
          </cell>
          <cell r="J227">
            <v>0</v>
          </cell>
          <cell r="K227">
            <v>6328.7723123226997</v>
          </cell>
          <cell r="L227">
            <v>0</v>
          </cell>
          <cell r="M227">
            <v>6328.7723123226997</v>
          </cell>
          <cell r="N227">
            <v>0</v>
          </cell>
          <cell r="O227">
            <v>0</v>
          </cell>
          <cell r="P227">
            <v>995.52132153673904</v>
          </cell>
          <cell r="Q227">
            <v>0</v>
          </cell>
          <cell r="R227">
            <v>0</v>
          </cell>
          <cell r="S227">
            <v>4352.5037030801295</v>
          </cell>
          <cell r="T227">
            <v>25.958287705826802</v>
          </cell>
          <cell r="U227">
            <v>0</v>
          </cell>
          <cell r="V227">
            <v>4378.4619907859606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12084.046</v>
          </cell>
          <cell r="AB227">
            <v>954.78899999999999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954.78899999999999</v>
          </cell>
          <cell r="AH227">
            <v>954.78899999999999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B228" t="str">
            <v>21400TAllcustom2M600TDKK Total</v>
          </cell>
          <cell r="H228">
            <v>18412.818571776901</v>
          </cell>
          <cell r="I228">
            <v>12084.046</v>
          </cell>
          <cell r="J228">
            <v>0</v>
          </cell>
          <cell r="K228">
            <v>6328.7725717768899</v>
          </cell>
          <cell r="L228">
            <v>0</v>
          </cell>
          <cell r="M228">
            <v>6328.7725717768899</v>
          </cell>
          <cell r="N228">
            <v>-0.34616189613853804</v>
          </cell>
          <cell r="O228">
            <v>0</v>
          </cell>
          <cell r="P228">
            <v>995.54860387471695</v>
          </cell>
          <cell r="Q228">
            <v>-773.36568878154594</v>
          </cell>
          <cell r="R228">
            <v>0</v>
          </cell>
          <cell r="S228">
            <v>4352.5037030801295</v>
          </cell>
          <cell r="T228">
            <v>26.449014671961198</v>
          </cell>
          <cell r="U228">
            <v>6.4671432312150001</v>
          </cell>
          <cell r="V228">
            <v>4385.4198609833102</v>
          </cell>
          <cell r="W228">
            <v>886.53281081154591</v>
          </cell>
          <cell r="X228">
            <v>886.53281081154591</v>
          </cell>
          <cell r="Y228">
            <v>0</v>
          </cell>
          <cell r="Z228">
            <v>0</v>
          </cell>
          <cell r="AA228">
            <v>12084.046</v>
          </cell>
          <cell r="AB228">
            <v>1841.3238108115499</v>
          </cell>
          <cell r="AC228">
            <v>0</v>
          </cell>
          <cell r="AD228">
            <v>2E-3</v>
          </cell>
          <cell r="AE228">
            <v>2E-3</v>
          </cell>
          <cell r="AF228">
            <v>0</v>
          </cell>
          <cell r="AG228">
            <v>954.78899999999999</v>
          </cell>
          <cell r="AH228">
            <v>954.78899999999999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-119.80785321500001</v>
          </cell>
          <cell r="AP228">
            <v>0</v>
          </cell>
        </row>
        <row r="229">
          <cell r="B229" t="str">
            <v>21400TTAN140TAllcustom3DKK Total</v>
          </cell>
          <cell r="H229">
            <v>-100346.29235542701</v>
          </cell>
          <cell r="I229">
            <v>0</v>
          </cell>
          <cell r="J229">
            <v>0</v>
          </cell>
          <cell r="K229">
            <v>-100346.29235542701</v>
          </cell>
          <cell r="L229">
            <v>0</v>
          </cell>
          <cell r="M229">
            <v>-100346.29235542701</v>
          </cell>
          <cell r="N229">
            <v>-74380.572732249304</v>
          </cell>
          <cell r="O229">
            <v>0</v>
          </cell>
          <cell r="P229">
            <v>-157.55208450460802</v>
          </cell>
          <cell r="Q229">
            <v>-10183.548613446399</v>
          </cell>
          <cell r="R229">
            <v>-6722.86933590844</v>
          </cell>
          <cell r="S229">
            <v>-4990.1572502352301</v>
          </cell>
          <cell r="T229">
            <v>-5.8752144688427599</v>
          </cell>
          <cell r="U229">
            <v>-2750.5872438360602</v>
          </cell>
          <cell r="V229">
            <v>-14469.489044448601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-1274.41539742942</v>
          </cell>
          <cell r="AC229">
            <v>0</v>
          </cell>
          <cell r="AD229">
            <v>-848.00214655799994</v>
          </cell>
          <cell r="AE229">
            <v>-1145.3713974294201</v>
          </cell>
          <cell r="AF229">
            <v>0</v>
          </cell>
          <cell r="AG229">
            <v>-129.04400000000001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119.28551665138801</v>
          </cell>
          <cell r="AP229">
            <v>0</v>
          </cell>
        </row>
        <row r="230">
          <cell r="B230" t="str">
            <v>21400TTAN140TM130DKK Total</v>
          </cell>
          <cell r="H230">
            <v>-13751.2059252733</v>
          </cell>
          <cell r="I230">
            <v>0</v>
          </cell>
          <cell r="J230">
            <v>0</v>
          </cell>
          <cell r="K230">
            <v>-13751.2059252733</v>
          </cell>
          <cell r="L230">
            <v>0</v>
          </cell>
          <cell r="M230">
            <v>-13751.2059252733</v>
          </cell>
          <cell r="N230">
            <v>-9917.3980279753396</v>
          </cell>
          <cell r="O230">
            <v>0</v>
          </cell>
          <cell r="P230">
            <v>-27.427953718405803</v>
          </cell>
          <cell r="Q230">
            <v>-1334.63122174914</v>
          </cell>
          <cell r="R230">
            <v>-821.29263419506708</v>
          </cell>
          <cell r="S230">
            <v>-1072.19143625996</v>
          </cell>
          <cell r="T230">
            <v>-0.77384058995977401</v>
          </cell>
          <cell r="U230">
            <v>-443.66863245406</v>
          </cell>
          <cell r="V230">
            <v>-2337.9265434990402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-196.29056018036601</v>
          </cell>
          <cell r="AC230">
            <v>-12.745218615657199</v>
          </cell>
          <cell r="AD230">
            <v>-129.24349273999999</v>
          </cell>
          <cell r="AE230">
            <v>-167.24734156470902</v>
          </cell>
          <cell r="AF230">
            <v>0</v>
          </cell>
          <cell r="AG230">
            <v>-16.297999999999998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62.468381849030003</v>
          </cell>
          <cell r="AP230">
            <v>0</v>
          </cell>
        </row>
        <row r="231">
          <cell r="B231" t="str">
            <v>21400TTAN140TM175DKK Total</v>
          </cell>
          <cell r="H231">
            <v>-1492.4255038849799</v>
          </cell>
          <cell r="I231">
            <v>0</v>
          </cell>
          <cell r="J231">
            <v>0</v>
          </cell>
          <cell r="K231">
            <v>-1492.4255038849799</v>
          </cell>
          <cell r="L231">
            <v>0</v>
          </cell>
          <cell r="M231">
            <v>-1492.4255038849799</v>
          </cell>
          <cell r="N231">
            <v>-56.184649999999998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-1292.24695</v>
          </cell>
          <cell r="T231">
            <v>0</v>
          </cell>
          <cell r="U231">
            <v>-35.645238736429995</v>
          </cell>
          <cell r="V231">
            <v>-1327.8921887364299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-108.348665148547</v>
          </cell>
          <cell r="AC231">
            <v>0</v>
          </cell>
          <cell r="AD231">
            <v>0</v>
          </cell>
          <cell r="AE231">
            <v>-108.348665148547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B232" t="str">
            <v>21400TTAN140TM190DKK Total</v>
          </cell>
          <cell r="H232">
            <v>487.18302437186497</v>
          </cell>
          <cell r="I232">
            <v>0</v>
          </cell>
          <cell r="J232">
            <v>0</v>
          </cell>
          <cell r="K232">
            <v>487.18302437186497</v>
          </cell>
          <cell r="L232">
            <v>0</v>
          </cell>
          <cell r="M232">
            <v>487.18302437186497</v>
          </cell>
          <cell r="N232">
            <v>56.184649999999998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430.998374371865</v>
          </cell>
          <cell r="T232">
            <v>0</v>
          </cell>
          <cell r="U232">
            <v>0</v>
          </cell>
          <cell r="V232">
            <v>430.998374371865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 t="str">
            <v>21400TTAN140TM230DKK Total</v>
          </cell>
          <cell r="H233">
            <v>6310.6729989329797</v>
          </cell>
          <cell r="I233">
            <v>0</v>
          </cell>
          <cell r="J233">
            <v>0</v>
          </cell>
          <cell r="K233">
            <v>6310.6729989329797</v>
          </cell>
          <cell r="L233">
            <v>0</v>
          </cell>
          <cell r="M233">
            <v>6310.6729989329797</v>
          </cell>
          <cell r="N233">
            <v>3175.7627629959302</v>
          </cell>
          <cell r="O233">
            <v>0</v>
          </cell>
          <cell r="P233">
            <v>40.935293864894099</v>
          </cell>
          <cell r="Q233">
            <v>3.3710789999999997E-2</v>
          </cell>
          <cell r="R233">
            <v>232.4399716385</v>
          </cell>
          <cell r="S233">
            <v>214.534875991821</v>
          </cell>
          <cell r="T233">
            <v>9.9218730197173505E-2</v>
          </cell>
          <cell r="U233">
            <v>327.272956967759</v>
          </cell>
          <cell r="V233">
            <v>774.34702332827703</v>
          </cell>
          <cell r="W233">
            <v>2165.23079498888</v>
          </cell>
          <cell r="X233">
            <v>2165.23079498888</v>
          </cell>
          <cell r="Y233">
            <v>0</v>
          </cell>
          <cell r="Z233">
            <v>0</v>
          </cell>
          <cell r="AA233">
            <v>0</v>
          </cell>
          <cell r="AB233">
            <v>2165.23079498888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154.36341296500001</v>
          </cell>
          <cell r="AP233">
            <v>0</v>
          </cell>
        </row>
        <row r="234">
          <cell r="B234" t="str">
            <v>21400TTAN140TM420DKK Total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B235" t="str">
            <v>21400TTAN140TM440CDKK Total</v>
          </cell>
          <cell r="H235">
            <v>418.61101778459499</v>
          </cell>
          <cell r="I235">
            <v>0</v>
          </cell>
          <cell r="J235">
            <v>0</v>
          </cell>
          <cell r="K235">
            <v>418.61101778459499</v>
          </cell>
          <cell r="L235">
            <v>0</v>
          </cell>
          <cell r="M235">
            <v>418.61101778459499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-5.4016709327697799E-12</v>
          </cell>
          <cell r="V235">
            <v>-5.4016709327697799E-12</v>
          </cell>
          <cell r="W235">
            <v>418.61101778459999</v>
          </cell>
          <cell r="X235">
            <v>418.61101778459999</v>
          </cell>
          <cell r="Y235">
            <v>0</v>
          </cell>
          <cell r="Z235">
            <v>0</v>
          </cell>
          <cell r="AA235">
            <v>0</v>
          </cell>
          <cell r="AB235">
            <v>418.61101778459999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B236" t="str">
            <v>21400TTAN140TM510DKK Total</v>
          </cell>
          <cell r="H236">
            <v>4352.5020175406307</v>
          </cell>
          <cell r="I236">
            <v>0</v>
          </cell>
          <cell r="J236">
            <v>0</v>
          </cell>
          <cell r="K236">
            <v>4352.5020175406307</v>
          </cell>
          <cell r="L236">
            <v>0</v>
          </cell>
          <cell r="M236">
            <v>4352.5020175406307</v>
          </cell>
          <cell r="N236">
            <v>0</v>
          </cell>
          <cell r="O236">
            <v>0</v>
          </cell>
          <cell r="P236">
            <v>-1.6855395000000002E-3</v>
          </cell>
          <cell r="Q236">
            <v>0</v>
          </cell>
          <cell r="R236">
            <v>0</v>
          </cell>
          <cell r="S236">
            <v>4352.5037030801295</v>
          </cell>
          <cell r="T236">
            <v>0</v>
          </cell>
          <cell r="U236">
            <v>0</v>
          </cell>
          <cell r="V236">
            <v>4352.5037030801295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B237" t="str">
            <v>21400TTAN140TM600TDKK Total</v>
          </cell>
          <cell r="H237">
            <v>4352.5020377871397</v>
          </cell>
          <cell r="I237">
            <v>0</v>
          </cell>
          <cell r="J237">
            <v>0</v>
          </cell>
          <cell r="K237">
            <v>4352.5020377871397</v>
          </cell>
          <cell r="L237">
            <v>0</v>
          </cell>
          <cell r="M237">
            <v>4352.5020377871397</v>
          </cell>
          <cell r="N237">
            <v>-0.760165086912576</v>
          </cell>
          <cell r="O237">
            <v>0</v>
          </cell>
          <cell r="P237">
            <v>-25.902809189500001</v>
          </cell>
          <cell r="Q237">
            <v>-776.23672439654604</v>
          </cell>
          <cell r="R237">
            <v>0</v>
          </cell>
          <cell r="S237">
            <v>4352.5037030801295</v>
          </cell>
          <cell r="T237">
            <v>0.22236855220284402</v>
          </cell>
          <cell r="U237">
            <v>6.4667072312150005</v>
          </cell>
          <cell r="V237">
            <v>4359.1927788635503</v>
          </cell>
          <cell r="W237">
            <v>886.53281081154591</v>
          </cell>
          <cell r="X237">
            <v>886.53281081154591</v>
          </cell>
          <cell r="Y237">
            <v>0</v>
          </cell>
          <cell r="Z237">
            <v>0</v>
          </cell>
          <cell r="AA237">
            <v>0</v>
          </cell>
          <cell r="AB237">
            <v>886.53481081154598</v>
          </cell>
          <cell r="AC237">
            <v>0</v>
          </cell>
          <cell r="AD237">
            <v>2E-3</v>
          </cell>
          <cell r="AE237">
            <v>2E-3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-90.325853215000009</v>
          </cell>
          <cell r="AP237">
            <v>0</v>
          </cell>
        </row>
        <row r="238">
          <cell r="B238" t="str">
            <v>21400TTAN150Allcustom3DKK Total</v>
          </cell>
          <cell r="H238">
            <v>-99032.153452327606</v>
          </cell>
          <cell r="I238">
            <v>-1.8699999999999999E-4</v>
          </cell>
          <cell r="J238">
            <v>0</v>
          </cell>
          <cell r="K238">
            <v>-99032.153265327608</v>
          </cell>
          <cell r="L238">
            <v>0</v>
          </cell>
          <cell r="M238">
            <v>-99032.153265327608</v>
          </cell>
          <cell r="N238">
            <v>-983.73725742515103</v>
          </cell>
          <cell r="O238">
            <v>-88890.974147800502</v>
          </cell>
          <cell r="P238">
            <v>-7996.5674665260203</v>
          </cell>
          <cell r="Q238">
            <v>-16.664103084607</v>
          </cell>
          <cell r="R238">
            <v>-14.9224380674539</v>
          </cell>
          <cell r="S238">
            <v>-0.8614432244227499</v>
          </cell>
          <cell r="T238">
            <v>-447.986396703423</v>
          </cell>
          <cell r="U238">
            <v>-184.515152097259</v>
          </cell>
          <cell r="V238">
            <v>-648.28543009255895</v>
          </cell>
          <cell r="W238">
            <v>-2.885823773442</v>
          </cell>
          <cell r="X238">
            <v>-2.885823773442</v>
          </cell>
          <cell r="Y238">
            <v>0</v>
          </cell>
          <cell r="Z238">
            <v>0</v>
          </cell>
          <cell r="AA238">
            <v>-1.8699999999999999E-4</v>
          </cell>
          <cell r="AB238">
            <v>-641.62981065058398</v>
          </cell>
          <cell r="AC238">
            <v>0</v>
          </cell>
          <cell r="AD238">
            <v>-13.926492</v>
          </cell>
          <cell r="AE238">
            <v>-36.623160066021399</v>
          </cell>
          <cell r="AF238">
            <v>0</v>
          </cell>
          <cell r="AG238">
            <v>-602.12082681112099</v>
          </cell>
          <cell r="AH238">
            <v>7.1699999999999997E-4</v>
          </cell>
          <cell r="AI238">
            <v>0</v>
          </cell>
          <cell r="AJ238">
            <v>-491.51722036423803</v>
          </cell>
          <cell r="AK238">
            <v>0</v>
          </cell>
          <cell r="AL238">
            <v>0</v>
          </cell>
          <cell r="AM238">
            <v>-1.6395419261514601</v>
          </cell>
          <cell r="AN238">
            <v>0</v>
          </cell>
          <cell r="AO238">
            <v>147.344492178</v>
          </cell>
          <cell r="AP238">
            <v>0</v>
          </cell>
        </row>
        <row r="239">
          <cell r="B239" t="str">
            <v>21400TTAN150M130DKK Total</v>
          </cell>
          <cell r="H239">
            <v>-9621.3999695393995</v>
          </cell>
          <cell r="I239">
            <v>-389.17377399999998</v>
          </cell>
          <cell r="J239">
            <v>0</v>
          </cell>
          <cell r="K239">
            <v>-9232.2261955394006</v>
          </cell>
          <cell r="L239">
            <v>0</v>
          </cell>
          <cell r="M239">
            <v>-9232.2261955394006</v>
          </cell>
          <cell r="N239">
            <v>-85.3493788384922</v>
          </cell>
          <cell r="O239">
            <v>-7727.4853257262803</v>
          </cell>
          <cell r="P239">
            <v>-1247.7826032179898</v>
          </cell>
          <cell r="Q239">
            <v>-3.51753942751336</v>
          </cell>
          <cell r="R239">
            <v>-3.9620059610292397</v>
          </cell>
          <cell r="S239">
            <v>-9.9581673659999998E-3</v>
          </cell>
          <cell r="T239">
            <v>-56.346893407737298</v>
          </cell>
          <cell r="U239">
            <v>-21.5365164024542</v>
          </cell>
          <cell r="V239">
            <v>-81.855373938586695</v>
          </cell>
          <cell r="W239">
            <v>-1.7561692235149999</v>
          </cell>
          <cell r="X239">
            <v>-1.7561692235149999</v>
          </cell>
          <cell r="Y239">
            <v>0</v>
          </cell>
          <cell r="Z239">
            <v>0</v>
          </cell>
          <cell r="AA239">
            <v>-389.17377399999998</v>
          </cell>
          <cell r="AB239">
            <v>-102.71493223554</v>
          </cell>
          <cell r="AC239">
            <v>0</v>
          </cell>
          <cell r="AD239">
            <v>-0.25900000000000001</v>
          </cell>
          <cell r="AE239">
            <v>-2.1215124950639002</v>
          </cell>
          <cell r="AF239">
            <v>0</v>
          </cell>
          <cell r="AG239">
            <v>-98.83725051696139</v>
          </cell>
          <cell r="AH239">
            <v>-13.476537</v>
          </cell>
          <cell r="AI239">
            <v>0</v>
          </cell>
          <cell r="AJ239">
            <v>-63.953752680224596</v>
          </cell>
          <cell r="AK239">
            <v>0</v>
          </cell>
          <cell r="AL239">
            <v>0</v>
          </cell>
          <cell r="AM239">
            <v>-2.2473860000000002E-2</v>
          </cell>
          <cell r="AN239">
            <v>0</v>
          </cell>
          <cell r="AO239">
            <v>16.501431704999899</v>
          </cell>
          <cell r="AP239">
            <v>0</v>
          </cell>
        </row>
        <row r="240">
          <cell r="B240" t="str">
            <v>21400TTAN150M175DKK Total</v>
          </cell>
          <cell r="H240">
            <v>-282.50233134349401</v>
          </cell>
          <cell r="I240">
            <v>-2.37</v>
          </cell>
          <cell r="J240">
            <v>0</v>
          </cell>
          <cell r="K240">
            <v>-280.132331343494</v>
          </cell>
          <cell r="L240">
            <v>0</v>
          </cell>
          <cell r="M240">
            <v>-280.132331343494</v>
          </cell>
          <cell r="N240">
            <v>0</v>
          </cell>
          <cell r="O240">
            <v>-275.89654420766004</v>
          </cell>
          <cell r="P240">
            <v>-3.24522217235653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-2.37</v>
          </cell>
          <cell r="AB240">
            <v>-0.99056496347765899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-0.99056496347765899</v>
          </cell>
          <cell r="AH240">
            <v>0</v>
          </cell>
          <cell r="AI240">
            <v>0</v>
          </cell>
          <cell r="AJ240">
            <v>-0.99056496347765899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B241" t="str">
            <v>21400TTAN150M190DKK Total</v>
          </cell>
          <cell r="H241">
            <v>277.77077952531801</v>
          </cell>
          <cell r="I241">
            <v>0</v>
          </cell>
          <cell r="J241">
            <v>0</v>
          </cell>
          <cell r="K241">
            <v>277.77077952531801</v>
          </cell>
          <cell r="L241">
            <v>0</v>
          </cell>
          <cell r="M241">
            <v>277.77077952531801</v>
          </cell>
          <cell r="N241">
            <v>0</v>
          </cell>
          <cell r="O241">
            <v>0</v>
          </cell>
          <cell r="P241">
            <v>2.7707795253177001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275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275</v>
          </cell>
          <cell r="AH241">
            <v>275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B242" t="str">
            <v>21400TTAN150M230DKK Total</v>
          </cell>
          <cell r="H242">
            <v>809.45118527799502</v>
          </cell>
          <cell r="I242">
            <v>78.923702000000006</v>
          </cell>
          <cell r="J242">
            <v>0</v>
          </cell>
          <cell r="K242">
            <v>730.52748327799497</v>
          </cell>
          <cell r="L242">
            <v>0</v>
          </cell>
          <cell r="M242">
            <v>730.52748327799497</v>
          </cell>
          <cell r="N242">
            <v>113.96399425568799</v>
          </cell>
          <cell r="O242">
            <v>140.95443742054502</v>
          </cell>
          <cell r="P242">
            <v>387.89612712991897</v>
          </cell>
          <cell r="Q242">
            <v>1.3784318995293501</v>
          </cell>
          <cell r="R242">
            <v>0</v>
          </cell>
          <cell r="S242">
            <v>0</v>
          </cell>
          <cell r="T242">
            <v>37.982790037141704</v>
          </cell>
          <cell r="U242">
            <v>6.3420940193202497</v>
          </cell>
          <cell r="V242">
            <v>44.324884056461997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78.923702000000006</v>
          </cell>
          <cell r="AB242">
            <v>33.833050782887803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33.833050782887803</v>
          </cell>
          <cell r="AH242">
            <v>0</v>
          </cell>
          <cell r="AI242">
            <v>0</v>
          </cell>
          <cell r="AJ242">
            <v>29.400050782887803</v>
          </cell>
          <cell r="AK242">
            <v>0</v>
          </cell>
          <cell r="AL242">
            <v>0</v>
          </cell>
          <cell r="AM242">
            <v>8.1765577329649997</v>
          </cell>
          <cell r="AN242">
            <v>0</v>
          </cell>
          <cell r="AO242">
            <v>0</v>
          </cell>
          <cell r="AP242">
            <v>0</v>
          </cell>
        </row>
        <row r="243">
          <cell r="B243" t="str">
            <v>21400TTAN150M420DKK Total</v>
          </cell>
          <cell r="H243">
            <v>21.207460803057998</v>
          </cell>
          <cell r="I243">
            <v>0</v>
          </cell>
          <cell r="J243">
            <v>0</v>
          </cell>
          <cell r="K243">
            <v>21.207460803057998</v>
          </cell>
          <cell r="L243">
            <v>0</v>
          </cell>
          <cell r="M243">
            <v>21.207460803057998</v>
          </cell>
          <cell r="N243">
            <v>0</v>
          </cell>
          <cell r="O243">
            <v>0</v>
          </cell>
          <cell r="P243">
            <v>21.207460803057998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B244" t="str">
            <v>21400TTAN150M440CDKK Total</v>
          </cell>
          <cell r="H244">
            <v>-4.5293504024395492</v>
          </cell>
          <cell r="I244">
            <v>0</v>
          </cell>
          <cell r="J244">
            <v>0</v>
          </cell>
          <cell r="K244">
            <v>-4.5293504024395492</v>
          </cell>
          <cell r="L244">
            <v>0</v>
          </cell>
          <cell r="M244">
            <v>-4.5293504024395492</v>
          </cell>
          <cell r="N244">
            <v>-4.5293504024390199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8.9639797806739809E-15</v>
          </cell>
          <cell r="U244">
            <v>-5.4109841585159395E-13</v>
          </cell>
          <cell r="V244">
            <v>-5.3213443607091999E-13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B245" t="str">
            <v>21400TTAN150M510DKK Total</v>
          </cell>
          <cell r="H245">
            <v>5093.9676991405604</v>
          </cell>
          <cell r="I245">
            <v>3887.7669999999998</v>
          </cell>
          <cell r="J245">
            <v>0</v>
          </cell>
          <cell r="K245">
            <v>1206.2006991405599</v>
          </cell>
          <cell r="L245">
            <v>0</v>
          </cell>
          <cell r="M245">
            <v>1206.2006991405599</v>
          </cell>
          <cell r="N245">
            <v>0</v>
          </cell>
          <cell r="O245">
            <v>0</v>
          </cell>
          <cell r="P245">
            <v>992.16270744597898</v>
          </cell>
          <cell r="Q245">
            <v>0</v>
          </cell>
          <cell r="R245">
            <v>0</v>
          </cell>
          <cell r="S245">
            <v>0</v>
          </cell>
          <cell r="T245">
            <v>0.17699169458227101</v>
          </cell>
          <cell r="U245">
            <v>0</v>
          </cell>
          <cell r="V245">
            <v>0.17699169458227101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3887.7669999999998</v>
          </cell>
          <cell r="AB245">
            <v>213.86099999999999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213.86099999999999</v>
          </cell>
          <cell r="AH245">
            <v>213.86099999999999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B246" t="str">
            <v>21400TTAN150M600TDKK Total</v>
          </cell>
          <cell r="H246">
            <v>5093.9676872830605</v>
          </cell>
          <cell r="I246">
            <v>3887.7669999999998</v>
          </cell>
          <cell r="J246">
            <v>0</v>
          </cell>
          <cell r="K246">
            <v>1206.20068728306</v>
          </cell>
          <cell r="L246">
            <v>0</v>
          </cell>
          <cell r="M246">
            <v>1206.20068728306</v>
          </cell>
          <cell r="N246">
            <v>0.90783358364828892</v>
          </cell>
          <cell r="O246">
            <v>0</v>
          </cell>
          <cell r="P246">
            <v>967.71595622123391</v>
          </cell>
          <cell r="Q246">
            <v>2.8710356150000003</v>
          </cell>
          <cell r="R246">
            <v>0</v>
          </cell>
          <cell r="S246">
            <v>0</v>
          </cell>
          <cell r="T246">
            <v>0.93442586318063803</v>
          </cell>
          <cell r="U246">
            <v>4.3600000000000003E-4</v>
          </cell>
          <cell r="V246">
            <v>0.93486186318063802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3887.7669999999998</v>
          </cell>
          <cell r="AB246">
            <v>213.86099999999999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213.86099999999999</v>
          </cell>
          <cell r="AH246">
            <v>213.86099999999999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19.91</v>
          </cell>
          <cell r="AP246">
            <v>0</v>
          </cell>
        </row>
        <row r="247">
          <cell r="B247" t="str">
            <v>21400TTAN180TAllcustom3DKK Total</v>
          </cell>
          <cell r="H247">
            <v>-2471.90247081496</v>
          </cell>
          <cell r="I247">
            <v>2.05E-4</v>
          </cell>
          <cell r="J247">
            <v>0</v>
          </cell>
          <cell r="K247">
            <v>-2471.9026758149598</v>
          </cell>
          <cell r="L247">
            <v>0</v>
          </cell>
          <cell r="M247">
            <v>-2471.9026758149598</v>
          </cell>
          <cell r="N247">
            <v>-320.95127551068299</v>
          </cell>
          <cell r="O247">
            <v>0</v>
          </cell>
          <cell r="P247">
            <v>-870.39005107566095</v>
          </cell>
          <cell r="Q247">
            <v>0</v>
          </cell>
          <cell r="R247">
            <v>-1.2589092298811599</v>
          </cell>
          <cell r="S247">
            <v>-3.6810083632150801</v>
          </cell>
          <cell r="T247">
            <v>-302.97001510248498</v>
          </cell>
          <cell r="U247">
            <v>-73.058903826462895</v>
          </cell>
          <cell r="V247">
            <v>-380.96883652204502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2.05E-4</v>
          </cell>
          <cell r="AB247">
            <v>-426.95413371669099</v>
          </cell>
          <cell r="AC247">
            <v>0</v>
          </cell>
          <cell r="AD247">
            <v>-10.133400999999999</v>
          </cell>
          <cell r="AE247">
            <v>-10.133400999999999</v>
          </cell>
          <cell r="AF247">
            <v>0</v>
          </cell>
          <cell r="AG247">
            <v>-416.820732716691</v>
          </cell>
          <cell r="AH247">
            <v>-6.69E-4</v>
          </cell>
          <cell r="AI247">
            <v>0</v>
          </cell>
          <cell r="AJ247">
            <v>-278.810118214108</v>
          </cell>
          <cell r="AK247">
            <v>0</v>
          </cell>
          <cell r="AL247">
            <v>0</v>
          </cell>
          <cell r="AM247">
            <v>-450.47737898988299</v>
          </cell>
          <cell r="AN247">
            <v>0</v>
          </cell>
          <cell r="AO247">
            <v>-22.161000000000001</v>
          </cell>
          <cell r="AP247">
            <v>0</v>
          </cell>
        </row>
        <row r="248">
          <cell r="B248" t="str">
            <v>21400TTAN180TM130DKK Total</v>
          </cell>
          <cell r="H248">
            <v>-531.28935346096205</v>
          </cell>
          <cell r="I248">
            <v>-267.38886600000001</v>
          </cell>
          <cell r="J248">
            <v>0</v>
          </cell>
          <cell r="K248">
            <v>-263.90048746096198</v>
          </cell>
          <cell r="L248">
            <v>0</v>
          </cell>
          <cell r="M248">
            <v>-263.90048746096198</v>
          </cell>
          <cell r="N248">
            <v>-34.089299419784901</v>
          </cell>
          <cell r="O248">
            <v>0</v>
          </cell>
          <cell r="P248">
            <v>-92.068460502851309</v>
          </cell>
          <cell r="Q248">
            <v>-0.25013108401355</v>
          </cell>
          <cell r="R248">
            <v>-0.19495529578992402</v>
          </cell>
          <cell r="S248">
            <v>-0.42138487499999999</v>
          </cell>
          <cell r="T248">
            <v>-22.6498530384725</v>
          </cell>
          <cell r="U248">
            <v>-8.1188730095600192</v>
          </cell>
          <cell r="V248">
            <v>-31.385066218822502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-267.38886600000001</v>
          </cell>
          <cell r="AB248">
            <v>-64.473838583394894</v>
          </cell>
          <cell r="AC248">
            <v>0</v>
          </cell>
          <cell r="AD248">
            <v>-1.042</v>
          </cell>
          <cell r="AE248">
            <v>-1.042</v>
          </cell>
          <cell r="AF248">
            <v>0</v>
          </cell>
          <cell r="AG248">
            <v>-63.431838583394899</v>
          </cell>
          <cell r="AH248">
            <v>-26.920183999999999</v>
          </cell>
          <cell r="AI248">
            <v>0</v>
          </cell>
          <cell r="AJ248">
            <v>-31.009851173657001</v>
          </cell>
          <cell r="AK248">
            <v>0</v>
          </cell>
          <cell r="AL248">
            <v>0</v>
          </cell>
          <cell r="AM248">
            <v>-42.095691652094999</v>
          </cell>
          <cell r="AN248">
            <v>0</v>
          </cell>
          <cell r="AO248">
            <v>0.46200000000000002</v>
          </cell>
          <cell r="AP248">
            <v>0</v>
          </cell>
        </row>
        <row r="249">
          <cell r="B249" t="str">
            <v>21400TTAN180TM175DKK Total</v>
          </cell>
          <cell r="H249">
            <v>-7.4749164185730799E-2</v>
          </cell>
          <cell r="I249">
            <v>0</v>
          </cell>
          <cell r="J249">
            <v>0</v>
          </cell>
          <cell r="K249">
            <v>-7.4749164185730799E-2</v>
          </cell>
          <cell r="L249">
            <v>0</v>
          </cell>
          <cell r="M249">
            <v>-7.4749164185730799E-2</v>
          </cell>
          <cell r="N249">
            <v>0</v>
          </cell>
          <cell r="O249">
            <v>0</v>
          </cell>
          <cell r="P249">
            <v>-7.4749164185730799E-2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B250" t="str">
            <v>21400TTAN180TM190DKK Total</v>
          </cell>
          <cell r="H250">
            <v>25.2549232279517</v>
          </cell>
          <cell r="I250">
            <v>0</v>
          </cell>
          <cell r="J250">
            <v>0</v>
          </cell>
          <cell r="K250">
            <v>25.2549232279517</v>
          </cell>
          <cell r="L250">
            <v>0</v>
          </cell>
          <cell r="M250">
            <v>25.2549232279517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25.2549232279517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25.2549232279517</v>
          </cell>
          <cell r="AH250">
            <v>25</v>
          </cell>
          <cell r="AI250">
            <v>0</v>
          </cell>
          <cell r="AJ250">
            <v>0.254923227951739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B251" t="str">
            <v>21400TTAN180TM230DKK Total</v>
          </cell>
          <cell r="H251">
            <v>26.950005342104799</v>
          </cell>
          <cell r="I251">
            <v>11.187051</v>
          </cell>
          <cell r="J251">
            <v>0</v>
          </cell>
          <cell r="K251">
            <v>15.7629543421048</v>
          </cell>
          <cell r="L251">
            <v>0</v>
          </cell>
          <cell r="M251">
            <v>15.7629543421048</v>
          </cell>
          <cell r="N251">
            <v>1.74407100060808</v>
          </cell>
          <cell r="O251">
            <v>0</v>
          </cell>
          <cell r="P251">
            <v>4.7099850536024697</v>
          </cell>
          <cell r="Q251">
            <v>4.2561675340418503</v>
          </cell>
          <cell r="R251">
            <v>0</v>
          </cell>
          <cell r="S251">
            <v>0</v>
          </cell>
          <cell r="T251">
            <v>0.629888514605497</v>
          </cell>
          <cell r="U251">
            <v>0.86645297671348798</v>
          </cell>
          <cell r="V251">
            <v>1.4963414913189801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11.187051</v>
          </cell>
          <cell r="AB251">
            <v>3.4809388960484697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3.4809388960484697</v>
          </cell>
          <cell r="AH251">
            <v>0</v>
          </cell>
          <cell r="AI251">
            <v>0</v>
          </cell>
          <cell r="AJ251">
            <v>3.4809388960484697</v>
          </cell>
          <cell r="AK251">
            <v>0</v>
          </cell>
          <cell r="AL251">
            <v>0</v>
          </cell>
          <cell r="AM251">
            <v>7.5450366485000003E-2</v>
          </cell>
          <cell r="AN251">
            <v>0</v>
          </cell>
          <cell r="AO251">
            <v>0</v>
          </cell>
          <cell r="AP251">
            <v>0</v>
          </cell>
        </row>
        <row r="252">
          <cell r="B252" t="str">
            <v>21400TTAN180TM420DKK Total</v>
          </cell>
          <cell r="H252">
            <v>2.6473136264125601</v>
          </cell>
          <cell r="I252">
            <v>0</v>
          </cell>
          <cell r="J252">
            <v>0</v>
          </cell>
          <cell r="K252">
            <v>2.6473136264125601</v>
          </cell>
          <cell r="L252">
            <v>0</v>
          </cell>
          <cell r="M252">
            <v>2.6473136264125601</v>
          </cell>
          <cell r="N252">
            <v>0</v>
          </cell>
          <cell r="O252">
            <v>0</v>
          </cell>
          <cell r="P252">
            <v>2.6473136264125601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B253" t="str">
            <v>21400TTAN180TM440CDKK Total</v>
          </cell>
          <cell r="H253">
            <v>-7.4534909799695E-14</v>
          </cell>
          <cell r="I253">
            <v>0</v>
          </cell>
          <cell r="J253">
            <v>0</v>
          </cell>
          <cell r="K253">
            <v>-7.4534909799695E-14</v>
          </cell>
          <cell r="L253">
            <v>0</v>
          </cell>
          <cell r="M253">
            <v>-7.4534909799695E-14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-7.4534909799695E-14</v>
          </cell>
          <cell r="V253">
            <v>-7.4534909799695E-14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B254" t="str">
            <v>21400TTAN180TM510DKK Total</v>
          </cell>
          <cell r="H254">
            <v>8966.3485956415007</v>
          </cell>
          <cell r="I254">
            <v>8196.2790000000005</v>
          </cell>
          <cell r="J254">
            <v>0</v>
          </cell>
          <cell r="K254">
            <v>770.06959564150497</v>
          </cell>
          <cell r="L254">
            <v>0</v>
          </cell>
          <cell r="M254">
            <v>770.06959564150497</v>
          </cell>
          <cell r="N254">
            <v>0</v>
          </cell>
          <cell r="O254">
            <v>0</v>
          </cell>
          <cell r="P254">
            <v>3.3602996302605002</v>
          </cell>
          <cell r="Q254">
            <v>0</v>
          </cell>
          <cell r="R254">
            <v>0</v>
          </cell>
          <cell r="S254">
            <v>0</v>
          </cell>
          <cell r="T254">
            <v>25.7812960112445</v>
          </cell>
          <cell r="U254">
            <v>0</v>
          </cell>
          <cell r="V254">
            <v>25.7812960112445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8196.2790000000005</v>
          </cell>
          <cell r="AB254">
            <v>740.928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740.928</v>
          </cell>
          <cell r="AH254">
            <v>740.928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B255" t="str">
            <v>21400TTAN180TM600TDKK Total</v>
          </cell>
          <cell r="H255">
            <v>8966.3488187879011</v>
          </cell>
          <cell r="I255">
            <v>8196.2790000000005</v>
          </cell>
          <cell r="J255">
            <v>0</v>
          </cell>
          <cell r="K255">
            <v>770.069818787901</v>
          </cell>
          <cell r="L255">
            <v>0</v>
          </cell>
          <cell r="M255">
            <v>770.069818787901</v>
          </cell>
          <cell r="N255">
            <v>-0.49185831165936394</v>
          </cell>
          <cell r="O255">
            <v>0</v>
          </cell>
          <cell r="P255">
            <v>53.735456842983297</v>
          </cell>
          <cell r="Q255">
            <v>0</v>
          </cell>
          <cell r="R255">
            <v>0</v>
          </cell>
          <cell r="S255">
            <v>0</v>
          </cell>
          <cell r="T255">
            <v>25.292220256577799</v>
          </cell>
          <cell r="U255">
            <v>0</v>
          </cell>
          <cell r="V255">
            <v>25.2922202565777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8196.2790000000005</v>
          </cell>
          <cell r="AB255">
            <v>740.928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740.928</v>
          </cell>
          <cell r="AH255">
            <v>740.928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-49.393999999999998</v>
          </cell>
          <cell r="AP255">
            <v>0</v>
          </cell>
        </row>
        <row r="256">
          <cell r="B256" t="str">
            <v>21400TTAN190Allcustom3DKK Total</v>
          </cell>
          <cell r="H256">
            <v>-74.946500507124199</v>
          </cell>
          <cell r="I256">
            <v>0</v>
          </cell>
          <cell r="J256">
            <v>0</v>
          </cell>
          <cell r="K256">
            <v>-74.946500507124199</v>
          </cell>
          <cell r="L256">
            <v>0</v>
          </cell>
          <cell r="M256">
            <v>-74.946500507124199</v>
          </cell>
          <cell r="N256">
            <v>0</v>
          </cell>
          <cell r="O256">
            <v>0</v>
          </cell>
          <cell r="P256">
            <v>-74.396216853238599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-0.55028365388558997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-0.55028365388558997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B257" t="str">
            <v>21400TTAN190M130DKK Total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B258" t="str">
            <v>21400TTAN190M175DKK Total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B259" t="str">
            <v>21400TTAN190M190DKK Total</v>
          </cell>
          <cell r="H259">
            <v>53.371771116215001</v>
          </cell>
          <cell r="I259">
            <v>0</v>
          </cell>
          <cell r="J259">
            <v>0</v>
          </cell>
          <cell r="K259">
            <v>53.371771116215001</v>
          </cell>
          <cell r="L259">
            <v>0</v>
          </cell>
          <cell r="M259">
            <v>53.371771116215001</v>
          </cell>
          <cell r="N259">
            <v>53.371771116215001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B260" t="str">
            <v>21400TTAN190M230DKK Total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 t="str">
            <v>21400TTAN190M420DKK Total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B262" t="str">
            <v>21400TTAN190M440CDKK Total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B263" t="str">
            <v>21400TTAN190M510DKK Total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B264" t="str">
            <v>21400TTAN190M600TDKK Total</v>
          </cell>
          <cell r="H264">
            <v>2.7918784998357298E-5</v>
          </cell>
          <cell r="I264">
            <v>0</v>
          </cell>
          <cell r="J264">
            <v>0</v>
          </cell>
          <cell r="K264">
            <v>2.7918784998357298E-5</v>
          </cell>
          <cell r="L264">
            <v>0</v>
          </cell>
          <cell r="M264">
            <v>2.7918784998357298E-5</v>
          </cell>
          <cell r="N264">
            <v>-1.9720812150016398E-3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2E-3</v>
          </cell>
          <cell r="AP264">
            <v>0</v>
          </cell>
        </row>
        <row r="265">
          <cell r="B265" t="str">
            <v>21400TTAN200TM530DKK Total</v>
          </cell>
          <cell r="H265">
            <v>2.0000000000000001E-4</v>
          </cell>
          <cell r="I265">
            <v>0</v>
          </cell>
          <cell r="J265">
            <v>0</v>
          </cell>
          <cell r="K265">
            <v>2.0000000000000001E-4</v>
          </cell>
          <cell r="L265">
            <v>0</v>
          </cell>
          <cell r="M265">
            <v>2.0000000000000001E-4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2.0000000000000001E-4</v>
          </cell>
          <cell r="AP265">
            <v>0</v>
          </cell>
        </row>
        <row r="266">
          <cell r="B266" t="str">
            <v>21400TTAN200TM600TDKK Total</v>
          </cell>
          <cell r="H266">
            <v>18412.818571776901</v>
          </cell>
          <cell r="I266">
            <v>12084.046</v>
          </cell>
          <cell r="J266">
            <v>0</v>
          </cell>
          <cell r="K266">
            <v>6328.7725717768899</v>
          </cell>
          <cell r="L266">
            <v>0</v>
          </cell>
          <cell r="M266">
            <v>6328.7725717768899</v>
          </cell>
          <cell r="N266">
            <v>-0.34616189613853804</v>
          </cell>
          <cell r="O266">
            <v>0</v>
          </cell>
          <cell r="P266">
            <v>995.54860387471695</v>
          </cell>
          <cell r="Q266">
            <v>-773.36568878154594</v>
          </cell>
          <cell r="R266">
            <v>0</v>
          </cell>
          <cell r="S266">
            <v>4352.5037030801295</v>
          </cell>
          <cell r="T266">
            <v>26.449014671961198</v>
          </cell>
          <cell r="U266">
            <v>6.4671432312150001</v>
          </cell>
          <cell r="V266">
            <v>4385.4198609833102</v>
          </cell>
          <cell r="W266">
            <v>886.53281081154591</v>
          </cell>
          <cell r="X266">
            <v>886.53281081154591</v>
          </cell>
          <cell r="Y266">
            <v>0</v>
          </cell>
          <cell r="Z266">
            <v>0</v>
          </cell>
          <cell r="AA266">
            <v>12084.046</v>
          </cell>
          <cell r="AB266">
            <v>1841.3238108115499</v>
          </cell>
          <cell r="AC266">
            <v>0</v>
          </cell>
          <cell r="AD266">
            <v>2E-3</v>
          </cell>
          <cell r="AE266">
            <v>2E-3</v>
          </cell>
          <cell r="AF266">
            <v>0</v>
          </cell>
          <cell r="AG266">
            <v>954.78899999999999</v>
          </cell>
          <cell r="AH266">
            <v>954.78899999999999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-119.80785321500001</v>
          </cell>
          <cell r="AP266">
            <v>0</v>
          </cell>
        </row>
        <row r="267">
          <cell r="B267" t="str">
            <v>21900TAllcustom2Allcustom3DKK Total</v>
          </cell>
          <cell r="H267">
            <v>223506.68833411802</v>
          </cell>
          <cell r="I267">
            <v>-6.4499999999999996E-4</v>
          </cell>
          <cell r="J267">
            <v>0</v>
          </cell>
          <cell r="K267">
            <v>223506.68897911801</v>
          </cell>
          <cell r="L267">
            <v>0</v>
          </cell>
          <cell r="M267">
            <v>223506.68897911801</v>
          </cell>
          <cell r="N267">
            <v>115943.057867797</v>
          </cell>
          <cell r="O267">
            <v>35442.073103527102</v>
          </cell>
          <cell r="P267">
            <v>15220.6261549146</v>
          </cell>
          <cell r="Q267">
            <v>29548.514723164502</v>
          </cell>
          <cell r="R267">
            <v>9349.4555954421285</v>
          </cell>
          <cell r="S267">
            <v>7794.4125065774406</v>
          </cell>
          <cell r="T267">
            <v>486.97176381266496</v>
          </cell>
          <cell r="U267">
            <v>5242.4509580472095</v>
          </cell>
          <cell r="V267">
            <v>22873.290823879397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-6.4499999999999996E-4</v>
          </cell>
          <cell r="AB267">
            <v>4545.2188321243693</v>
          </cell>
          <cell r="AC267">
            <v>0</v>
          </cell>
          <cell r="AD267">
            <v>2297.4707069999999</v>
          </cell>
          <cell r="AE267">
            <v>2761.4882711298501</v>
          </cell>
          <cell r="AF267">
            <v>0</v>
          </cell>
          <cell r="AG267">
            <v>1783.7305609945199</v>
          </cell>
          <cell r="AH267">
            <v>4.8000000000000001E-5</v>
          </cell>
          <cell r="AI267">
            <v>0</v>
          </cell>
          <cell r="AJ267">
            <v>1214.62287392709</v>
          </cell>
          <cell r="AK267">
            <v>0</v>
          </cell>
          <cell r="AL267">
            <v>0</v>
          </cell>
          <cell r="AM267">
            <v>525.17840595241501</v>
          </cell>
          <cell r="AN267">
            <v>0</v>
          </cell>
          <cell r="AO267">
            <v>-591.27093224181795</v>
          </cell>
          <cell r="AP267">
            <v>0</v>
          </cell>
        </row>
        <row r="268">
          <cell r="B268" t="str">
            <v>21900TAllcustom2M229DKK Total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B269" t="str">
            <v>21900TAllcustom2M230DKK Total</v>
          </cell>
          <cell r="H269">
            <v>-739.55271792743508</v>
          </cell>
          <cell r="I269">
            <v>-12.530453</v>
          </cell>
          <cell r="J269">
            <v>0</v>
          </cell>
          <cell r="K269">
            <v>-727.02226492743603</v>
          </cell>
          <cell r="L269">
            <v>0</v>
          </cell>
          <cell r="M269">
            <v>-727.02226492743603</v>
          </cell>
          <cell r="N269">
            <v>-465.38099510157298</v>
          </cell>
          <cell r="O269">
            <v>0.99446830499994798</v>
          </cell>
          <cell r="P269">
            <v>-106.890288302207</v>
          </cell>
          <cell r="Q269">
            <v>-17.653102244759999</v>
          </cell>
          <cell r="R269">
            <v>-24.250248170733602</v>
          </cell>
          <cell r="S269">
            <v>-149.72985514579</v>
          </cell>
          <cell r="T269">
            <v>-5.3266605729750101</v>
          </cell>
          <cell r="U269">
            <v>-91.742013847664595</v>
          </cell>
          <cell r="V269">
            <v>-271.04877773716299</v>
          </cell>
          <cell r="W269">
            <v>-2.3841857910156299E-13</v>
          </cell>
          <cell r="X269">
            <v>-2.3841857910156299E-13</v>
          </cell>
          <cell r="Y269">
            <v>0</v>
          </cell>
          <cell r="Z269">
            <v>0</v>
          </cell>
          <cell r="AA269">
            <v>-12.530453</v>
          </cell>
          <cell r="AB269">
            <v>-7.6329506640084999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-7.6329506640083205</v>
          </cell>
          <cell r="AH269">
            <v>0</v>
          </cell>
          <cell r="AI269">
            <v>0</v>
          </cell>
          <cell r="AJ269">
            <v>-5.5149506640083201</v>
          </cell>
          <cell r="AK269">
            <v>0</v>
          </cell>
          <cell r="AL269">
            <v>0</v>
          </cell>
          <cell r="AM269">
            <v>-0.37961158772499998</v>
          </cell>
          <cell r="AN269">
            <v>0</v>
          </cell>
          <cell r="AO269">
            <v>140.96899240499999</v>
          </cell>
          <cell r="AP269">
            <v>0</v>
          </cell>
        </row>
        <row r="270">
          <cell r="B270" t="str">
            <v>21900TAllcustom2M420DKK Total</v>
          </cell>
          <cell r="H270">
            <v>-4.60819658809777</v>
          </cell>
          <cell r="I270">
            <v>0</v>
          </cell>
          <cell r="J270">
            <v>0</v>
          </cell>
          <cell r="K270">
            <v>-4.60819658809777</v>
          </cell>
          <cell r="L270">
            <v>0</v>
          </cell>
          <cell r="M270">
            <v>-4.60819658809777</v>
          </cell>
          <cell r="N270">
            <v>0</v>
          </cell>
          <cell r="O270">
            <v>0</v>
          </cell>
          <cell r="P270">
            <v>-4.60819658809777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B271" t="str">
            <v>21900TAllcustom2M440CDKK Total</v>
          </cell>
          <cell r="H271">
            <v>-87.348892284908587</v>
          </cell>
          <cell r="I271">
            <v>0</v>
          </cell>
          <cell r="J271">
            <v>0</v>
          </cell>
          <cell r="K271">
            <v>-87.348892284908587</v>
          </cell>
          <cell r="L271">
            <v>0</v>
          </cell>
          <cell r="M271">
            <v>-87.348892284908587</v>
          </cell>
          <cell r="N271">
            <v>0.13340293048781102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8.9639797806739809E-15</v>
          </cell>
          <cell r="U271">
            <v>3.6433048080652997E-12</v>
          </cell>
          <cell r="V271">
            <v>3.6507553886622197E-12</v>
          </cell>
          <cell r="W271">
            <v>-87.482295215400001</v>
          </cell>
          <cell r="X271">
            <v>-87.482295215400001</v>
          </cell>
          <cell r="Y271">
            <v>0</v>
          </cell>
          <cell r="Z271">
            <v>0</v>
          </cell>
          <cell r="AA271">
            <v>0</v>
          </cell>
          <cell r="AB271">
            <v>-87.482295215400001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B272" t="str">
            <v>21900TAllcustom2M510DKK Total</v>
          </cell>
          <cell r="H272">
            <v>-27006.792355812002</v>
          </cell>
          <cell r="I272">
            <v>-18334.379000000001</v>
          </cell>
          <cell r="J272">
            <v>0</v>
          </cell>
          <cell r="K272">
            <v>-8672.4133558120011</v>
          </cell>
          <cell r="L272">
            <v>0</v>
          </cell>
          <cell r="M272">
            <v>-8672.4133558120011</v>
          </cell>
          <cell r="N272">
            <v>0</v>
          </cell>
          <cell r="O272">
            <v>0</v>
          </cell>
          <cell r="P272">
            <v>-703.33461883574103</v>
          </cell>
          <cell r="Q272">
            <v>0</v>
          </cell>
          <cell r="R272">
            <v>0</v>
          </cell>
          <cell r="S272">
            <v>-7574.1325648436896</v>
          </cell>
          <cell r="T272">
            <v>-33.969715782562098</v>
          </cell>
          <cell r="U272">
            <v>0</v>
          </cell>
          <cell r="V272">
            <v>-7608.1022806262599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-18334.379000000001</v>
          </cell>
          <cell r="AB272">
            <v>-319.45600000000002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-319.45600000000002</v>
          </cell>
          <cell r="AH272">
            <v>-319.45600000000002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-41.520456350000003</v>
          </cell>
          <cell r="AP272">
            <v>0</v>
          </cell>
        </row>
        <row r="273">
          <cell r="B273" t="str">
            <v>21900TAllcustom2M600TDKK Total</v>
          </cell>
          <cell r="H273">
            <v>-27006.792031196201</v>
          </cell>
          <cell r="I273">
            <v>-18334.379000000001</v>
          </cell>
          <cell r="J273">
            <v>0</v>
          </cell>
          <cell r="K273">
            <v>-8672.4130311961799</v>
          </cell>
          <cell r="L273">
            <v>0</v>
          </cell>
          <cell r="M273">
            <v>-8672.4130311961799</v>
          </cell>
          <cell r="N273">
            <v>1.15926619694365</v>
          </cell>
          <cell r="O273">
            <v>0</v>
          </cell>
          <cell r="P273">
            <v>-734.12567016452499</v>
          </cell>
          <cell r="Q273">
            <v>400.02099335503101</v>
          </cell>
          <cell r="R273">
            <v>1.8626451492309601E-15</v>
          </cell>
          <cell r="S273">
            <v>-7621.4906063286899</v>
          </cell>
          <cell r="T273">
            <v>-34.8749834316462</v>
          </cell>
          <cell r="U273">
            <v>21.634054734114699</v>
          </cell>
          <cell r="V273">
            <v>-7634.7315350262297</v>
          </cell>
          <cell r="W273">
            <v>-263.44970895239402</v>
          </cell>
          <cell r="X273">
            <v>-263.44970895239402</v>
          </cell>
          <cell r="Y273">
            <v>0</v>
          </cell>
          <cell r="Z273">
            <v>0</v>
          </cell>
          <cell r="AA273">
            <v>-18334.379000000001</v>
          </cell>
          <cell r="AB273">
            <v>-582.90370895239403</v>
          </cell>
          <cell r="AC273">
            <v>0</v>
          </cell>
          <cell r="AD273">
            <v>2E-3</v>
          </cell>
          <cell r="AE273">
            <v>2E-3</v>
          </cell>
          <cell r="AF273">
            <v>0</v>
          </cell>
          <cell r="AG273">
            <v>-319.45600000000002</v>
          </cell>
          <cell r="AH273">
            <v>-319.45600000000002</v>
          </cell>
          <cell r="AI273">
            <v>0</v>
          </cell>
          <cell r="AJ273">
            <v>-8.8009983301162701E-14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-121.83237660500001</v>
          </cell>
          <cell r="AP273">
            <v>0</v>
          </cell>
        </row>
        <row r="274">
          <cell r="B274" t="str">
            <v>21900TTAN140TAllcustom3DKK Total</v>
          </cell>
          <cell r="H274">
            <v>150774.87151707101</v>
          </cell>
          <cell r="I274">
            <v>0</v>
          </cell>
          <cell r="J274">
            <v>0</v>
          </cell>
          <cell r="K274">
            <v>150774.87151707101</v>
          </cell>
          <cell r="L274">
            <v>0</v>
          </cell>
          <cell r="M274">
            <v>150774.87151707101</v>
          </cell>
          <cell r="N274">
            <v>109949.295258853</v>
          </cell>
          <cell r="O274">
            <v>0</v>
          </cell>
          <cell r="P274">
            <v>132.133134488688</v>
          </cell>
          <cell r="Q274">
            <v>17267.847990600301</v>
          </cell>
          <cell r="R274">
            <v>8669.3130079380608</v>
          </cell>
          <cell r="S274">
            <v>7791.0631566364</v>
          </cell>
          <cell r="T274">
            <v>6.6088746241133602</v>
          </cell>
          <cell r="U274">
            <v>4857.3405178885296</v>
          </cell>
          <cell r="V274">
            <v>21324.325557087101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2603.4955484211996</v>
          </cell>
          <cell r="AC274">
            <v>0</v>
          </cell>
          <cell r="AD274">
            <v>2034.358133</v>
          </cell>
          <cell r="AE274">
            <v>2495.0015484211999</v>
          </cell>
          <cell r="AF274">
            <v>0</v>
          </cell>
          <cell r="AG274">
            <v>108.494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-502.22597237981802</v>
          </cell>
          <cell r="AP274">
            <v>0</v>
          </cell>
        </row>
        <row r="275">
          <cell r="B275" t="str">
            <v>21900TTAN140TM229DKK Total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B276" t="str">
            <v>21900TTAN140TM230DKK Total</v>
          </cell>
          <cell r="H276">
            <v>-439.69480330329799</v>
          </cell>
          <cell r="I276">
            <v>0</v>
          </cell>
          <cell r="J276">
            <v>0</v>
          </cell>
          <cell r="K276">
            <v>-439.69480330329799</v>
          </cell>
          <cell r="L276">
            <v>0</v>
          </cell>
          <cell r="M276">
            <v>-439.69480330329799</v>
          </cell>
          <cell r="N276">
            <v>-308.99956938168299</v>
          </cell>
          <cell r="O276">
            <v>0</v>
          </cell>
          <cell r="P276">
            <v>-10.2221614673447</v>
          </cell>
          <cell r="Q276">
            <v>-0.26193783873385001</v>
          </cell>
          <cell r="R276">
            <v>-24.080604455108002</v>
          </cell>
          <cell r="S276">
            <v>-149.72985514579</v>
          </cell>
          <cell r="T276">
            <v>7.6523019234248396E-2</v>
          </cell>
          <cell r="U276">
            <v>-86.671190438871989</v>
          </cell>
          <cell r="V276">
            <v>-260.40512702053599</v>
          </cell>
          <cell r="W276">
            <v>-2.3841857910156299E-13</v>
          </cell>
          <cell r="X276">
            <v>-2.3841857910156299E-13</v>
          </cell>
          <cell r="Y276">
            <v>0</v>
          </cell>
          <cell r="Z276">
            <v>0</v>
          </cell>
          <cell r="AA276">
            <v>0</v>
          </cell>
          <cell r="AB276">
            <v>-0.77500000000023794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-0.77500000000000002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140.96899240499999</v>
          </cell>
          <cell r="AP276">
            <v>0</v>
          </cell>
        </row>
        <row r="277">
          <cell r="B277" t="str">
            <v>21900TTAN140TM420DKK Total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</row>
        <row r="278">
          <cell r="B278" t="str">
            <v>21900TTAN140TM440CDKK Total</v>
          </cell>
          <cell r="H278">
            <v>-87.482295215398096</v>
          </cell>
          <cell r="I278">
            <v>0</v>
          </cell>
          <cell r="J278">
            <v>0</v>
          </cell>
          <cell r="K278">
            <v>-87.482295215398096</v>
          </cell>
          <cell r="L278">
            <v>0</v>
          </cell>
          <cell r="M278">
            <v>-87.482295215398096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1.8998980522155799E-12</v>
          </cell>
          <cell r="V278">
            <v>1.8998980522155799E-12</v>
          </cell>
          <cell r="W278">
            <v>-87.482295215400001</v>
          </cell>
          <cell r="X278">
            <v>-87.482295215400001</v>
          </cell>
          <cell r="Y278">
            <v>0</v>
          </cell>
          <cell r="Z278">
            <v>0</v>
          </cell>
          <cell r="AA278">
            <v>0</v>
          </cell>
          <cell r="AB278">
            <v>-87.482295215400001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B279" t="str">
            <v>21900TTAN140TM510DKK Total</v>
          </cell>
          <cell r="H279">
            <v>-7615.9300088213304</v>
          </cell>
          <cell r="I279">
            <v>0</v>
          </cell>
          <cell r="J279">
            <v>0</v>
          </cell>
          <cell r="K279">
            <v>-7615.9300088213304</v>
          </cell>
          <cell r="L279">
            <v>0</v>
          </cell>
          <cell r="M279">
            <v>-7615.9300088213304</v>
          </cell>
          <cell r="N279">
            <v>0</v>
          </cell>
          <cell r="O279">
            <v>0</v>
          </cell>
          <cell r="P279">
            <v>-0.27698762763680002</v>
          </cell>
          <cell r="Q279">
            <v>0</v>
          </cell>
          <cell r="R279">
            <v>0</v>
          </cell>
          <cell r="S279">
            <v>-7574.1325648436896</v>
          </cell>
          <cell r="T279">
            <v>0</v>
          </cell>
          <cell r="U279">
            <v>0</v>
          </cell>
          <cell r="V279">
            <v>-7574.1325648436896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-41.520456350000003</v>
          </cell>
          <cell r="AP279">
            <v>0</v>
          </cell>
        </row>
        <row r="280">
          <cell r="B280" t="str">
            <v>21900TTAN140TM600TDKK Total</v>
          </cell>
          <cell r="H280">
            <v>1798.66003161907</v>
          </cell>
          <cell r="I280">
            <v>0</v>
          </cell>
          <cell r="J280">
            <v>0</v>
          </cell>
          <cell r="K280">
            <v>1798.66003161907</v>
          </cell>
          <cell r="L280">
            <v>0</v>
          </cell>
          <cell r="M280">
            <v>1798.66003161907</v>
          </cell>
          <cell r="N280">
            <v>8346.11720138493</v>
          </cell>
          <cell r="O280">
            <v>0</v>
          </cell>
          <cell r="P280">
            <v>33.747659866374597</v>
          </cell>
          <cell r="Q280">
            <v>1031.74373346224</v>
          </cell>
          <cell r="R280">
            <v>46.795414299288197</v>
          </cell>
          <cell r="S280">
            <v>-7564.6653436688994</v>
          </cell>
          <cell r="T280">
            <v>-0.148245701468562</v>
          </cell>
          <cell r="U280">
            <v>144.16522514900799</v>
          </cell>
          <cell r="V280">
            <v>-7373.8529499220804</v>
          </cell>
          <cell r="W280">
            <v>-263.44970895239402</v>
          </cell>
          <cell r="X280">
            <v>-263.44970895239402</v>
          </cell>
          <cell r="Y280">
            <v>0</v>
          </cell>
          <cell r="Z280">
            <v>0</v>
          </cell>
          <cell r="AA280">
            <v>0</v>
          </cell>
          <cell r="AB280">
            <v>-94.433708952394099</v>
          </cell>
          <cell r="AC280">
            <v>0</v>
          </cell>
          <cell r="AD280">
            <v>169.01599999999999</v>
          </cell>
          <cell r="AE280">
            <v>169.01599999999999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-144.66190422</v>
          </cell>
          <cell r="AP280">
            <v>0</v>
          </cell>
        </row>
        <row r="281">
          <cell r="B281" t="str">
            <v>21900TTAN150Allcustom3DKK Total</v>
          </cell>
          <cell r="H281">
            <v>33257.635103877205</v>
          </cell>
          <cell r="I281">
            <v>-2.6400000000000002E-4</v>
          </cell>
          <cell r="J281">
            <v>0</v>
          </cell>
          <cell r="K281">
            <v>33257.635367877199</v>
          </cell>
          <cell r="L281">
            <v>0</v>
          </cell>
          <cell r="M281">
            <v>33257.635367877199</v>
          </cell>
          <cell r="N281">
            <v>181.35103961996998</v>
          </cell>
          <cell r="O281">
            <v>23019.8054888816</v>
          </cell>
          <cell r="P281">
            <v>9539.3657185912398</v>
          </cell>
          <cell r="Q281">
            <v>11.894247141561101</v>
          </cell>
          <cell r="R281">
            <v>7.3040005629813001</v>
          </cell>
          <cell r="S281">
            <v>7.1954255426400293E-3</v>
          </cell>
          <cell r="T281">
            <v>148.276388834176</v>
          </cell>
          <cell r="U281">
            <v>87.312363451842998</v>
          </cell>
          <cell r="V281">
            <v>242.89994827454299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-2.6400000000000002E-4</v>
          </cell>
          <cell r="AB281">
            <v>331.238821735275</v>
          </cell>
          <cell r="AC281">
            <v>0</v>
          </cell>
          <cell r="AD281">
            <v>0.99629500000000004</v>
          </cell>
          <cell r="AE281">
            <v>4.3704437086496002</v>
          </cell>
          <cell r="AF281">
            <v>0</v>
          </cell>
          <cell r="AG281">
            <v>326.86837802662598</v>
          </cell>
          <cell r="AH281">
            <v>7.1699999999999997E-4</v>
          </cell>
          <cell r="AI281">
            <v>0</v>
          </cell>
          <cell r="AJ281">
            <v>231.35120793720702</v>
          </cell>
          <cell r="AK281">
            <v>0</v>
          </cell>
          <cell r="AL281">
            <v>0</v>
          </cell>
          <cell r="AM281">
            <v>2.7063494999999899E-2</v>
          </cell>
          <cell r="AN281">
            <v>0</v>
          </cell>
          <cell r="AO281">
            <v>-68.946959862</v>
          </cell>
          <cell r="AP281">
            <v>0</v>
          </cell>
        </row>
        <row r="282">
          <cell r="B282" t="str">
            <v>21900TTAN150M229DKK Total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B283" t="str">
            <v>21900TTAN150M230DKK Total</v>
          </cell>
          <cell r="H283">
            <v>-85.927715083459702</v>
          </cell>
          <cell r="I283">
            <v>-9.5289719999999996</v>
          </cell>
          <cell r="J283">
            <v>0</v>
          </cell>
          <cell r="K283">
            <v>-76.398743083459706</v>
          </cell>
          <cell r="L283">
            <v>0</v>
          </cell>
          <cell r="M283">
            <v>-76.398743083459706</v>
          </cell>
          <cell r="N283">
            <v>-6.7178112883625998</v>
          </cell>
          <cell r="O283">
            <v>0.99446830499994798</v>
          </cell>
          <cell r="P283">
            <v>-55.782850613844296</v>
          </cell>
          <cell r="Q283">
            <v>-0.1118957757698</v>
          </cell>
          <cell r="R283">
            <v>-0.169643715625584</v>
          </cell>
          <cell r="S283">
            <v>0</v>
          </cell>
          <cell r="T283">
            <v>-4.8042969400912998</v>
          </cell>
          <cell r="U283">
            <v>-3.9711976460421501</v>
          </cell>
          <cell r="V283">
            <v>-8.9451383017590391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-9.5289719999999996</v>
          </cell>
          <cell r="AB283">
            <v>-5.8355154087239001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-5.8355154087239001</v>
          </cell>
          <cell r="AH283">
            <v>0</v>
          </cell>
          <cell r="AI283">
            <v>0</v>
          </cell>
          <cell r="AJ283">
            <v>-4.4925154087239001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B284" t="str">
            <v>21900TTAN150M420DKK Total</v>
          </cell>
          <cell r="H284">
            <v>-2.0351551791414</v>
          </cell>
          <cell r="I284">
            <v>0</v>
          </cell>
          <cell r="J284">
            <v>0</v>
          </cell>
          <cell r="K284">
            <v>-2.0351551791414</v>
          </cell>
          <cell r="L284">
            <v>0</v>
          </cell>
          <cell r="M284">
            <v>-2.0351551791414</v>
          </cell>
          <cell r="N284">
            <v>0</v>
          </cell>
          <cell r="O284">
            <v>0</v>
          </cell>
          <cell r="P284">
            <v>-2.0351551791414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B285" t="str">
            <v>21900TTAN150M440CDKK Total</v>
          </cell>
          <cell r="H285">
            <v>0.13340293048773902</v>
          </cell>
          <cell r="I285">
            <v>0</v>
          </cell>
          <cell r="J285">
            <v>0</v>
          </cell>
          <cell r="K285">
            <v>0.13340293048773902</v>
          </cell>
          <cell r="L285">
            <v>0</v>
          </cell>
          <cell r="M285">
            <v>0.13340293048773902</v>
          </cell>
          <cell r="N285">
            <v>0.13340293048781102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8.9639797806739809E-15</v>
          </cell>
          <cell r="U285">
            <v>-8.1025063991552008E-14</v>
          </cell>
          <cell r="V285">
            <v>-7.2061084210877999E-14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B286" t="str">
            <v>21900TTAN150M510DKK Total</v>
          </cell>
          <cell r="H286">
            <v>-2359.6823745043303</v>
          </cell>
          <cell r="I286">
            <v>-1674.94</v>
          </cell>
          <cell r="J286">
            <v>0</v>
          </cell>
          <cell r="K286">
            <v>-684.742374504336</v>
          </cell>
          <cell r="L286">
            <v>0</v>
          </cell>
          <cell r="M286">
            <v>-684.742374504336</v>
          </cell>
          <cell r="N286">
            <v>0</v>
          </cell>
          <cell r="O286">
            <v>0</v>
          </cell>
          <cell r="P286">
            <v>-648.70416468660198</v>
          </cell>
          <cell r="Q286">
            <v>0</v>
          </cell>
          <cell r="R286">
            <v>0</v>
          </cell>
          <cell r="S286">
            <v>0</v>
          </cell>
          <cell r="T286">
            <v>-0.315209817734102</v>
          </cell>
          <cell r="U286">
            <v>0</v>
          </cell>
          <cell r="V286">
            <v>-0.315209817734102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-1674.94</v>
          </cell>
          <cell r="AB286">
            <v>-35.722999999999999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-35.722999999999999</v>
          </cell>
          <cell r="AH286">
            <v>-35.722999999999999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B287" t="str">
            <v>21900TTAN150M600TDKK Total</v>
          </cell>
          <cell r="H287">
            <v>9909.0606761547606</v>
          </cell>
          <cell r="I287">
            <v>-1673.4236430000001</v>
          </cell>
          <cell r="J287">
            <v>0</v>
          </cell>
          <cell r="K287">
            <v>11582.484319154801</v>
          </cell>
          <cell r="L287">
            <v>0</v>
          </cell>
          <cell r="M287">
            <v>11582.484319154801</v>
          </cell>
          <cell r="N287">
            <v>2.1250822486629999</v>
          </cell>
          <cell r="O287">
            <v>10724.8847253718</v>
          </cell>
          <cell r="P287">
            <v>754.53574111208297</v>
          </cell>
          <cell r="Q287">
            <v>0</v>
          </cell>
          <cell r="R287">
            <v>0</v>
          </cell>
          <cell r="S287">
            <v>0</v>
          </cell>
          <cell r="T287">
            <v>-5.0932233226817401</v>
          </cell>
          <cell r="U287">
            <v>0.95269110404685997</v>
          </cell>
          <cell r="V287">
            <v>-4.1405322186348803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-1673.4236430000001</v>
          </cell>
          <cell r="AB287">
            <v>2.9619227608518002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2.9619227608518002</v>
          </cell>
          <cell r="AH287">
            <v>-35.722999999999999</v>
          </cell>
          <cell r="AI287">
            <v>0</v>
          </cell>
          <cell r="AJ287">
            <v>29.2039227608518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102.11737988</v>
          </cell>
          <cell r="AP287">
            <v>0</v>
          </cell>
        </row>
        <row r="288">
          <cell r="B288" t="str">
            <v>21900TTAN180TAllcustom3DKK Total</v>
          </cell>
          <cell r="H288">
            <v>3899.2110411655999</v>
          </cell>
          <cell r="I288">
            <v>3.8000000000000002E-5</v>
          </cell>
          <cell r="J288">
            <v>0</v>
          </cell>
          <cell r="K288">
            <v>3899.2110031655998</v>
          </cell>
          <cell r="L288">
            <v>0</v>
          </cell>
          <cell r="M288">
            <v>3899.2110031655998</v>
          </cell>
          <cell r="N288">
            <v>438.02416988315599</v>
          </cell>
          <cell r="O288">
            <v>0</v>
          </cell>
          <cell r="P288">
            <v>1885.4424567272899</v>
          </cell>
          <cell r="Q288">
            <v>0</v>
          </cell>
          <cell r="R288">
            <v>6.2151906216706099</v>
          </cell>
          <cell r="S288">
            <v>3.2328972917359202</v>
          </cell>
          <cell r="T288">
            <v>326.35455310316996</v>
          </cell>
          <cell r="U288">
            <v>50.172117970607104</v>
          </cell>
          <cell r="V288">
            <v>385.97475898718398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3.8000000000000002E-5</v>
          </cell>
          <cell r="AB288">
            <v>684.7162751105601</v>
          </cell>
          <cell r="AC288">
            <v>0</v>
          </cell>
          <cell r="AD288">
            <v>15.189279000000001</v>
          </cell>
          <cell r="AE288">
            <v>15.189279000000001</v>
          </cell>
          <cell r="AF288">
            <v>0</v>
          </cell>
          <cell r="AG288">
            <v>669.52699611056005</v>
          </cell>
          <cell r="AH288">
            <v>-6.69E-4</v>
          </cell>
          <cell r="AI288">
            <v>0</v>
          </cell>
          <cell r="AJ288">
            <v>496.08356530083699</v>
          </cell>
          <cell r="AK288">
            <v>0</v>
          </cell>
          <cell r="AL288">
            <v>0</v>
          </cell>
          <cell r="AM288">
            <v>525.15134245741501</v>
          </cell>
          <cell r="AN288">
            <v>0</v>
          </cell>
          <cell r="AO288">
            <v>-20.097999999999999</v>
          </cell>
          <cell r="AP288">
            <v>0</v>
          </cell>
        </row>
        <row r="289">
          <cell r="B289" t="str">
            <v>21900TTAN180TM229DKK Total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</row>
        <row r="290">
          <cell r="B290" t="str">
            <v>21900TTAN180TM230DKK Total</v>
          </cell>
          <cell r="H290">
            <v>-33.636012755332594</v>
          </cell>
          <cell r="I290">
            <v>-3.0014810000000001</v>
          </cell>
          <cell r="J290">
            <v>0</v>
          </cell>
          <cell r="K290">
            <v>-30.6345317553325</v>
          </cell>
          <cell r="L290">
            <v>0</v>
          </cell>
          <cell r="M290">
            <v>-30.6345317553325</v>
          </cell>
          <cell r="N290">
            <v>-4.7240840634579602</v>
          </cell>
          <cell r="O290">
            <v>0</v>
          </cell>
          <cell r="P290">
            <v>-6.6203690218969902</v>
          </cell>
          <cell r="Q290">
            <v>-17.279268630256301</v>
          </cell>
          <cell r="R290">
            <v>0</v>
          </cell>
          <cell r="S290">
            <v>0</v>
          </cell>
          <cell r="T290">
            <v>-0.59888665211797398</v>
          </cell>
          <cell r="U290">
            <v>-9.8765445938690105E-3</v>
          </cell>
          <cell r="V290">
            <v>-0.60876319671184298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-3.0014810000000001</v>
          </cell>
          <cell r="AB290">
            <v>-1.02243525528442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-1.02243525528442</v>
          </cell>
          <cell r="AH290">
            <v>0</v>
          </cell>
          <cell r="AI290">
            <v>0</v>
          </cell>
          <cell r="AJ290">
            <v>-1.02243525528442</v>
          </cell>
          <cell r="AK290">
            <v>0</v>
          </cell>
          <cell r="AL290">
            <v>0</v>
          </cell>
          <cell r="AM290">
            <v>-0.37961158772499998</v>
          </cell>
          <cell r="AN290">
            <v>0</v>
          </cell>
          <cell r="AO290">
            <v>0</v>
          </cell>
          <cell r="AP290">
            <v>0</v>
          </cell>
        </row>
        <row r="291">
          <cell r="B291" t="str">
            <v>21900TTAN180TM420DKK Total</v>
          </cell>
          <cell r="H291">
            <v>-2.57304140895637</v>
          </cell>
          <cell r="I291">
            <v>0</v>
          </cell>
          <cell r="J291">
            <v>0</v>
          </cell>
          <cell r="K291">
            <v>-2.57304140895637</v>
          </cell>
          <cell r="L291">
            <v>0</v>
          </cell>
          <cell r="M291">
            <v>-2.57304140895637</v>
          </cell>
          <cell r="N291">
            <v>0</v>
          </cell>
          <cell r="O291">
            <v>0</v>
          </cell>
          <cell r="P291">
            <v>-2.57304140895637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</row>
        <row r="292">
          <cell r="B292" t="str">
            <v>21900TTAN180TM440CDKK Total</v>
          </cell>
          <cell r="H292">
            <v>6.9508678279816907E-13</v>
          </cell>
          <cell r="I292">
            <v>0</v>
          </cell>
          <cell r="J292">
            <v>0</v>
          </cell>
          <cell r="K292">
            <v>6.9508678279816907E-13</v>
          </cell>
          <cell r="L292">
            <v>0</v>
          </cell>
          <cell r="M292">
            <v>6.9508678279816907E-13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6.9508678279816907E-13</v>
          </cell>
          <cell r="V292">
            <v>6.9508678279816907E-13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B293" t="str">
            <v>21900TTAN180TM510DKK Total</v>
          </cell>
          <cell r="H293">
            <v>-16694.2360857313</v>
          </cell>
          <cell r="I293">
            <v>-16367.084999999999</v>
          </cell>
          <cell r="J293">
            <v>0</v>
          </cell>
          <cell r="K293">
            <v>-327.15108573133</v>
          </cell>
          <cell r="L293">
            <v>0</v>
          </cell>
          <cell r="M293">
            <v>-327.15108573133</v>
          </cell>
          <cell r="N293">
            <v>0</v>
          </cell>
          <cell r="O293">
            <v>0</v>
          </cell>
          <cell r="P293">
            <v>-23.4125797665024</v>
          </cell>
          <cell r="Q293">
            <v>0</v>
          </cell>
          <cell r="R293">
            <v>0</v>
          </cell>
          <cell r="S293">
            <v>0</v>
          </cell>
          <cell r="T293">
            <v>-33.654505964827997</v>
          </cell>
          <cell r="U293">
            <v>0</v>
          </cell>
          <cell r="V293">
            <v>-33.654505964827997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-16367.084999999999</v>
          </cell>
          <cell r="AB293">
            <v>-270.084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-270.084</v>
          </cell>
          <cell r="AH293">
            <v>-270.084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B294" t="str">
            <v>21900TTAN180TM600TDKK Total</v>
          </cell>
          <cell r="H294">
            <v>-16255.903644083701</v>
          </cell>
          <cell r="I294">
            <v>-15493.772182999999</v>
          </cell>
          <cell r="J294">
            <v>0</v>
          </cell>
          <cell r="K294">
            <v>-762.13146108372496</v>
          </cell>
          <cell r="L294">
            <v>0</v>
          </cell>
          <cell r="M294">
            <v>-762.13146108372496</v>
          </cell>
          <cell r="N294">
            <v>1.46071610159728</v>
          </cell>
          <cell r="O294">
            <v>0</v>
          </cell>
          <cell r="P294">
            <v>-378.89047077545604</v>
          </cell>
          <cell r="Q294">
            <v>0</v>
          </cell>
          <cell r="R294">
            <v>0</v>
          </cell>
          <cell r="S294">
            <v>0</v>
          </cell>
          <cell r="T294">
            <v>-25.1367777871973</v>
          </cell>
          <cell r="U294">
            <v>0</v>
          </cell>
          <cell r="V294">
            <v>-25.1367777871973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-15493.772182999999</v>
          </cell>
          <cell r="AB294">
            <v>-251.21637537766799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-251.21637537766799</v>
          </cell>
          <cell r="AH294">
            <v>-270.084</v>
          </cell>
          <cell r="AI294">
            <v>0</v>
          </cell>
          <cell r="AJ294">
            <v>1.12862462233171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-108.34855324500001</v>
          </cell>
          <cell r="AP294">
            <v>0</v>
          </cell>
        </row>
        <row r="295">
          <cell r="B295" t="str">
            <v>21900TTAN190Allcustom3DKK Total</v>
          </cell>
          <cell r="H295">
            <v>35574.970672003998</v>
          </cell>
          <cell r="I295">
            <v>-4.1899999999999999E-4</v>
          </cell>
          <cell r="J295">
            <v>0</v>
          </cell>
          <cell r="K295">
            <v>35574.971091004001</v>
          </cell>
          <cell r="L295">
            <v>0</v>
          </cell>
          <cell r="M295">
            <v>35574.971091004001</v>
          </cell>
          <cell r="N295">
            <v>5374.3873994404894</v>
          </cell>
          <cell r="O295">
            <v>12422.2676146455</v>
          </cell>
          <cell r="P295">
            <v>3663.6848451074097</v>
          </cell>
          <cell r="Q295">
            <v>12268.7724854226</v>
          </cell>
          <cell r="R295">
            <v>666.62339631941404</v>
          </cell>
          <cell r="S295">
            <v>0.10925722375965001</v>
          </cell>
          <cell r="T295">
            <v>5.7319472512051801</v>
          </cell>
          <cell r="U295">
            <v>247.625958736228</v>
          </cell>
          <cell r="V295">
            <v>920.09055953060704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-4.1899999999999999E-4</v>
          </cell>
          <cell r="AB295">
            <v>925.76818685733497</v>
          </cell>
          <cell r="AC295">
            <v>0</v>
          </cell>
          <cell r="AD295">
            <v>246.92699999999999</v>
          </cell>
          <cell r="AE295">
            <v>246.92699999999999</v>
          </cell>
          <cell r="AF295">
            <v>0</v>
          </cell>
          <cell r="AG295">
            <v>678.84118685733495</v>
          </cell>
          <cell r="AH295">
            <v>0</v>
          </cell>
          <cell r="AI295">
            <v>0</v>
          </cell>
          <cell r="AJ295">
            <v>487.18810068904799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B296" t="str">
            <v>21900TTAN190M229DKK Total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B297" t="str">
            <v>21900TTAN190M230DKK Total</v>
          </cell>
          <cell r="H297">
            <v>-180.29418678534799</v>
          </cell>
          <cell r="I297">
            <v>0</v>
          </cell>
          <cell r="J297">
            <v>0</v>
          </cell>
          <cell r="K297">
            <v>-180.29418678534799</v>
          </cell>
          <cell r="L297">
            <v>0</v>
          </cell>
          <cell r="M297">
            <v>-180.29418678534799</v>
          </cell>
          <cell r="N297">
            <v>-144.93953036807</v>
          </cell>
          <cell r="O297">
            <v>0</v>
          </cell>
          <cell r="P297">
            <v>-34.264907199121197</v>
          </cell>
          <cell r="Q297">
            <v>0</v>
          </cell>
          <cell r="R297">
            <v>0</v>
          </cell>
          <cell r="S297">
            <v>-1.5543122344000001E-21</v>
          </cell>
          <cell r="T297">
            <v>0</v>
          </cell>
          <cell r="U297">
            <v>-1.08974921815654</v>
          </cell>
          <cell r="V297">
            <v>-1.08974921815654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B298" t="str">
            <v>21900TTAN190M420DKK Total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B299" t="str">
            <v>21900TTAN190M440CDKK Total</v>
          </cell>
          <cell r="H299">
            <v>1.1292213457636701E-12</v>
          </cell>
          <cell r="I299">
            <v>0</v>
          </cell>
          <cell r="J299">
            <v>0</v>
          </cell>
          <cell r="K299">
            <v>1.1292213457636701E-12</v>
          </cell>
          <cell r="L299">
            <v>0</v>
          </cell>
          <cell r="M299">
            <v>1.1292213457636701E-12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1.1292213457636701E-12</v>
          </cell>
          <cell r="V299">
            <v>1.1292213457636701E-12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B300" t="str">
            <v>21900TTAN190M510DKK Total</v>
          </cell>
          <cell r="H300">
            <v>-336.94388675499999</v>
          </cell>
          <cell r="I300">
            <v>-292.35399999999998</v>
          </cell>
          <cell r="J300">
            <v>0</v>
          </cell>
          <cell r="K300">
            <v>-44.589886755000002</v>
          </cell>
          <cell r="L300">
            <v>0</v>
          </cell>
          <cell r="M300">
            <v>-44.589886755000002</v>
          </cell>
          <cell r="N300">
            <v>0</v>
          </cell>
          <cell r="O300">
            <v>0</v>
          </cell>
          <cell r="P300">
            <v>-30.940886754999998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-292.35399999999998</v>
          </cell>
          <cell r="AB300">
            <v>-13.648999999999999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-13.648999999999999</v>
          </cell>
          <cell r="AH300">
            <v>-13.648999999999999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B301" t="str">
            <v>21900TTAN190M600TDKK Total</v>
          </cell>
          <cell r="H301">
            <v>-22458.609094886298</v>
          </cell>
          <cell r="I301">
            <v>-1167.183174</v>
          </cell>
          <cell r="J301">
            <v>0</v>
          </cell>
          <cell r="K301">
            <v>-21291.4259208863</v>
          </cell>
          <cell r="L301">
            <v>0</v>
          </cell>
          <cell r="M301">
            <v>-21291.4259208863</v>
          </cell>
          <cell r="N301">
            <v>-8348.5437335382503</v>
          </cell>
          <cell r="O301">
            <v>-10724.8847253718</v>
          </cell>
          <cell r="P301">
            <v>-1143.5186003675301</v>
          </cell>
          <cell r="Q301">
            <v>-631.72274010720798</v>
          </cell>
          <cell r="R301">
            <v>-46.795414299288197</v>
          </cell>
          <cell r="S301">
            <v>-56.825262659789303</v>
          </cell>
          <cell r="T301">
            <v>-4.4967366202985701</v>
          </cell>
          <cell r="U301">
            <v>-123.48386151894</v>
          </cell>
          <cell r="V301">
            <v>-231.60127509831602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-1167.183174</v>
          </cell>
          <cell r="AB301">
            <v>-240.21554738318397</v>
          </cell>
          <cell r="AC301">
            <v>0</v>
          </cell>
          <cell r="AD301">
            <v>-169.01400000000001</v>
          </cell>
          <cell r="AE301">
            <v>-169.01400000000001</v>
          </cell>
          <cell r="AF301">
            <v>0</v>
          </cell>
          <cell r="AG301">
            <v>-71.201547383183595</v>
          </cell>
          <cell r="AH301">
            <v>-13.648999999999999</v>
          </cell>
          <cell r="AI301">
            <v>0</v>
          </cell>
          <cell r="AJ301">
            <v>-30.332547383183599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29.06070098</v>
          </cell>
          <cell r="AP301">
            <v>0</v>
          </cell>
        </row>
        <row r="302">
          <cell r="B302" t="str">
            <v>22300TAllcustom2Allcustom3DKK Total</v>
          </cell>
          <cell r="H302">
            <v>34827.801088537104</v>
          </cell>
          <cell r="I302">
            <v>0</v>
          </cell>
          <cell r="J302">
            <v>0</v>
          </cell>
          <cell r="K302">
            <v>34827.801088537104</v>
          </cell>
          <cell r="L302">
            <v>0</v>
          </cell>
          <cell r="M302">
            <v>34827.801088537104</v>
          </cell>
          <cell r="N302">
            <v>8.3661311418670312</v>
          </cell>
          <cell r="O302">
            <v>1068.098719068</v>
          </cell>
          <cell r="P302">
            <v>2661.6161497287303</v>
          </cell>
          <cell r="Q302">
            <v>0.47882499229194603</v>
          </cell>
          <cell r="R302">
            <v>0</v>
          </cell>
          <cell r="S302">
            <v>28.177516676863497</v>
          </cell>
          <cell r="T302">
            <v>0.71654884457408996</v>
          </cell>
          <cell r="U302">
            <v>0.22327383374999998</v>
          </cell>
          <cell r="V302">
            <v>29.1173393551876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31048.004971863</v>
          </cell>
          <cell r="AC302">
            <v>1839.8204773629702</v>
          </cell>
          <cell r="AD302">
            <v>0</v>
          </cell>
          <cell r="AE302">
            <v>0</v>
          </cell>
          <cell r="AF302">
            <v>0</v>
          </cell>
          <cell r="AG302">
            <v>29208.184494500001</v>
          </cell>
          <cell r="AH302">
            <v>0</v>
          </cell>
          <cell r="AI302">
            <v>29204.306494500001</v>
          </cell>
          <cell r="AJ302">
            <v>0</v>
          </cell>
          <cell r="AK302">
            <v>0</v>
          </cell>
          <cell r="AL302">
            <v>0</v>
          </cell>
          <cell r="AM302">
            <v>12.1189523879993</v>
          </cell>
          <cell r="AN302">
            <v>0</v>
          </cell>
          <cell r="AO302">
            <v>0</v>
          </cell>
          <cell r="AP302">
            <v>0</v>
          </cell>
        </row>
        <row r="303">
          <cell r="B303" t="str">
            <v>22319Allcustom2Allcustom3DKK Total</v>
          </cell>
          <cell r="H303">
            <v>116.03630584838501</v>
          </cell>
          <cell r="I303">
            <v>0</v>
          </cell>
          <cell r="J303">
            <v>0</v>
          </cell>
          <cell r="K303">
            <v>116.03630584838501</v>
          </cell>
          <cell r="L303">
            <v>0</v>
          </cell>
          <cell r="M303">
            <v>116.03630584838501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0.29752523863199998</v>
          </cell>
          <cell r="V303">
            <v>0.29752523863199998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292.15769246125797</v>
          </cell>
          <cell r="AN303">
            <v>0</v>
          </cell>
          <cell r="AO303">
            <v>-176.41891185150502</v>
          </cell>
          <cell r="AP303">
            <v>0</v>
          </cell>
        </row>
        <row r="304">
          <cell r="B304" t="str">
            <v>22350TAllcustom2Allcustom3DKK Total</v>
          </cell>
          <cell r="H304">
            <v>10744.1687658712</v>
          </cell>
          <cell r="I304">
            <v>0</v>
          </cell>
          <cell r="J304">
            <v>0</v>
          </cell>
          <cell r="K304">
            <v>10744.1687658712</v>
          </cell>
          <cell r="L304">
            <v>0</v>
          </cell>
          <cell r="M304">
            <v>10744.1687658712</v>
          </cell>
          <cell r="N304">
            <v>0</v>
          </cell>
          <cell r="O304">
            <v>0</v>
          </cell>
          <cell r="P304">
            <v>9243.5022684618089</v>
          </cell>
          <cell r="Q304">
            <v>859.94668095070506</v>
          </cell>
          <cell r="R304">
            <v>-3.0195893821720299</v>
          </cell>
          <cell r="S304">
            <v>23.003503619619899</v>
          </cell>
          <cell r="T304">
            <v>157.994136764519</v>
          </cell>
          <cell r="U304">
            <v>356.73369626443599</v>
          </cell>
          <cell r="V304">
            <v>534.71174726640197</v>
          </cell>
          <cell r="W304">
            <v>104.18006919226799</v>
          </cell>
          <cell r="X304">
            <v>104.18006919226799</v>
          </cell>
          <cell r="Y304">
            <v>0</v>
          </cell>
          <cell r="Z304">
            <v>0</v>
          </cell>
          <cell r="AA304">
            <v>0</v>
          </cell>
          <cell r="AB304">
            <v>104.18006919226799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1.8280000000000001</v>
          </cell>
          <cell r="AN304">
            <v>0</v>
          </cell>
          <cell r="AO304">
            <v>0</v>
          </cell>
          <cell r="AP304">
            <v>0</v>
          </cell>
        </row>
        <row r="305">
          <cell r="B305" t="str">
            <v>22400TAllcustom2Allcustom3DKK Total</v>
          </cell>
          <cell r="H305">
            <v>1364.4409128504601</v>
          </cell>
          <cell r="I305">
            <v>0</v>
          </cell>
          <cell r="J305">
            <v>0</v>
          </cell>
          <cell r="K305">
            <v>1364.4409128504601</v>
          </cell>
          <cell r="L305">
            <v>0</v>
          </cell>
          <cell r="M305">
            <v>1364.4409128504601</v>
          </cell>
          <cell r="N305">
            <v>181.90572316407702</v>
          </cell>
          <cell r="O305">
            <v>0</v>
          </cell>
          <cell r="P305">
            <v>61.294396492080502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0.29752523863199998</v>
          </cell>
          <cell r="V305">
            <v>0.29752523863199998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1297.3621798071799</v>
          </cell>
          <cell r="AN305">
            <v>0</v>
          </cell>
          <cell r="AO305">
            <v>-176.41891185150502</v>
          </cell>
          <cell r="AP305">
            <v>0</v>
          </cell>
        </row>
        <row r="306">
          <cell r="B306" t="str">
            <v>22500TAllcustom2Allcustom3DKK Total</v>
          </cell>
          <cell r="H306">
            <v>387.25720235095298</v>
          </cell>
          <cell r="I306">
            <v>0</v>
          </cell>
          <cell r="J306">
            <v>0</v>
          </cell>
          <cell r="K306">
            <v>387.25720235095298</v>
          </cell>
          <cell r="L306">
            <v>0</v>
          </cell>
          <cell r="M306">
            <v>387.25720235095298</v>
          </cell>
          <cell r="N306">
            <v>3.8820632307060596</v>
          </cell>
          <cell r="O306">
            <v>0</v>
          </cell>
          <cell r="P306">
            <v>0.24076978446363001</v>
          </cell>
          <cell r="Q306">
            <v>0</v>
          </cell>
          <cell r="R306">
            <v>0</v>
          </cell>
          <cell r="S306">
            <v>0</v>
          </cell>
          <cell r="T306">
            <v>12.136909297094199</v>
          </cell>
          <cell r="U306">
            <v>2.9896031147293498</v>
          </cell>
          <cell r="V306">
            <v>15.1265124118235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368.00785692395903</v>
          </cell>
          <cell r="AN306">
            <v>0</v>
          </cell>
          <cell r="AO306">
            <v>0</v>
          </cell>
          <cell r="AP306">
            <v>0</v>
          </cell>
        </row>
        <row r="307">
          <cell r="B307" t="str">
            <v>22800TAllcustom2Allcustom3DKK Total</v>
          </cell>
          <cell r="H307">
            <v>4399.5247142736098</v>
          </cell>
          <cell r="I307">
            <v>0</v>
          </cell>
          <cell r="J307">
            <v>0</v>
          </cell>
          <cell r="K307">
            <v>4399.5247142736098</v>
          </cell>
          <cell r="L307">
            <v>0</v>
          </cell>
          <cell r="M307">
            <v>4399.5247142736098</v>
          </cell>
          <cell r="N307">
            <v>968.6754084031661</v>
          </cell>
          <cell r="O307">
            <v>2986.7309347083301</v>
          </cell>
          <cell r="P307">
            <v>2140.2244840748299</v>
          </cell>
          <cell r="Q307">
            <v>15.6963261873556</v>
          </cell>
          <cell r="R307">
            <v>7.0752543070823704</v>
          </cell>
          <cell r="S307">
            <v>64.728703180014904</v>
          </cell>
          <cell r="T307">
            <v>71.7724856666524</v>
          </cell>
          <cell r="U307">
            <v>70.579517281320491</v>
          </cell>
          <cell r="V307">
            <v>214.15596043507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6771.8705715859096</v>
          </cell>
          <cell r="AN307">
            <v>0</v>
          </cell>
          <cell r="AO307">
            <v>-8697.82897112104</v>
          </cell>
          <cell r="AP307">
            <v>0</v>
          </cell>
        </row>
        <row r="308">
          <cell r="B308" t="str">
            <v>22850TAllcustom2Allcustom3DKK Total</v>
          </cell>
          <cell r="H308">
            <v>45571.9698544083</v>
          </cell>
          <cell r="I308">
            <v>0</v>
          </cell>
          <cell r="J308">
            <v>0</v>
          </cell>
          <cell r="K308">
            <v>45571.9698544083</v>
          </cell>
          <cell r="L308">
            <v>0</v>
          </cell>
          <cell r="M308">
            <v>45571.9698544083</v>
          </cell>
          <cell r="N308">
            <v>8.3661311418670312</v>
          </cell>
          <cell r="O308">
            <v>1068.098719068</v>
          </cell>
          <cell r="P308">
            <v>11905.118418190599</v>
          </cell>
          <cell r="Q308">
            <v>860.42550594299701</v>
          </cell>
          <cell r="R308">
            <v>-3.0195893821720299</v>
          </cell>
          <cell r="S308">
            <v>51.181020296483396</v>
          </cell>
          <cell r="T308">
            <v>158.71068560909302</v>
          </cell>
          <cell r="U308">
            <v>356.95697009818599</v>
          </cell>
          <cell r="V308">
            <v>563.82908662159002</v>
          </cell>
          <cell r="W308">
            <v>104.18006919226799</v>
          </cell>
          <cell r="X308">
            <v>104.18006919226799</v>
          </cell>
          <cell r="Y308">
            <v>0</v>
          </cell>
          <cell r="Z308">
            <v>0</v>
          </cell>
          <cell r="AA308">
            <v>0</v>
          </cell>
          <cell r="AB308">
            <v>31152.1850410552</v>
          </cell>
          <cell r="AC308">
            <v>1839.8204773629702</v>
          </cell>
          <cell r="AD308">
            <v>0</v>
          </cell>
          <cell r="AE308">
            <v>0</v>
          </cell>
          <cell r="AF308">
            <v>0</v>
          </cell>
          <cell r="AG308">
            <v>29208.184494500001</v>
          </cell>
          <cell r="AH308">
            <v>0</v>
          </cell>
          <cell r="AI308">
            <v>29204.306494500001</v>
          </cell>
          <cell r="AJ308">
            <v>0</v>
          </cell>
          <cell r="AK308">
            <v>0</v>
          </cell>
          <cell r="AL308">
            <v>0</v>
          </cell>
          <cell r="AM308">
            <v>13.946952387999199</v>
          </cell>
          <cell r="AN308">
            <v>0</v>
          </cell>
          <cell r="AO308">
            <v>0</v>
          </cell>
          <cell r="AP308">
            <v>0</v>
          </cell>
        </row>
        <row r="309">
          <cell r="B309" t="str">
            <v>22900TAllcustom2Allcustom3DKK Total</v>
          </cell>
          <cell r="H309">
            <v>52081.662545143001</v>
          </cell>
          <cell r="I309">
            <v>0</v>
          </cell>
          <cell r="J309">
            <v>0</v>
          </cell>
          <cell r="K309">
            <v>52081.662545143001</v>
          </cell>
          <cell r="L309">
            <v>0</v>
          </cell>
          <cell r="M309">
            <v>52081.662545143001</v>
          </cell>
          <cell r="N309">
            <v>1520.4042858218199</v>
          </cell>
          <cell r="O309">
            <v>4054.8296537763299</v>
          </cell>
          <cell r="P309">
            <v>14107.772969919599</v>
          </cell>
          <cell r="Q309">
            <v>876.12183213035303</v>
          </cell>
          <cell r="R309">
            <v>4.0556649249103396</v>
          </cell>
          <cell r="S309">
            <v>115.90972347649799</v>
          </cell>
          <cell r="T309">
            <v>242.62008057283899</v>
          </cell>
          <cell r="U309">
            <v>430.82361573286801</v>
          </cell>
          <cell r="V309">
            <v>793.40908470711599</v>
          </cell>
          <cell r="W309">
            <v>104.18006919226799</v>
          </cell>
          <cell r="X309">
            <v>104.18006919226799</v>
          </cell>
          <cell r="Y309">
            <v>0</v>
          </cell>
          <cell r="Z309">
            <v>0</v>
          </cell>
          <cell r="AA309">
            <v>0</v>
          </cell>
          <cell r="AB309">
            <v>31152.1850410552</v>
          </cell>
          <cell r="AC309">
            <v>1839.8204773629702</v>
          </cell>
          <cell r="AD309">
            <v>0</v>
          </cell>
          <cell r="AE309">
            <v>0</v>
          </cell>
          <cell r="AF309">
            <v>0</v>
          </cell>
          <cell r="AG309">
            <v>29208.184494500001</v>
          </cell>
          <cell r="AH309">
            <v>0</v>
          </cell>
          <cell r="AI309">
            <v>29204.306494500001</v>
          </cell>
          <cell r="AJ309">
            <v>0</v>
          </cell>
          <cell r="AK309">
            <v>0</v>
          </cell>
          <cell r="AL309">
            <v>0</v>
          </cell>
          <cell r="AM309">
            <v>8451.1875607050406</v>
          </cell>
          <cell r="AN309">
            <v>0</v>
          </cell>
          <cell r="AO309">
            <v>-8874.2478829725496</v>
          </cell>
          <cell r="AP309">
            <v>0</v>
          </cell>
        </row>
        <row r="310">
          <cell r="B310" t="str">
            <v>23010Allcustom2Allcustom3DKK Total</v>
          </cell>
          <cell r="H310">
            <v>2590.0393230182199</v>
          </cell>
          <cell r="I310">
            <v>-4.4999999999999999E-4</v>
          </cell>
          <cell r="J310">
            <v>1.1419999999999999</v>
          </cell>
          <cell r="K310">
            <v>2590.0397730182199</v>
          </cell>
          <cell r="L310">
            <v>0</v>
          </cell>
          <cell r="M310">
            <v>2590.0397730182199</v>
          </cell>
          <cell r="N310">
            <v>220.72918796884301</v>
          </cell>
          <cell r="O310">
            <v>1098.33490547574</v>
          </cell>
          <cell r="P310">
            <v>581.78182893731105</v>
          </cell>
          <cell r="Q310">
            <v>342.29443692940498</v>
          </cell>
          <cell r="R310">
            <v>15.271497455138501</v>
          </cell>
          <cell r="S310">
            <v>2.34494358777</v>
          </cell>
          <cell r="T310">
            <v>228.104143575275</v>
          </cell>
          <cell r="U310">
            <v>222.11670914196802</v>
          </cell>
          <cell r="V310">
            <v>467.83729376015197</v>
          </cell>
          <cell r="W310">
            <v>130.69962814180099</v>
          </cell>
          <cell r="X310">
            <v>130.69962814180099</v>
          </cell>
          <cell r="Y310">
            <v>0</v>
          </cell>
          <cell r="Z310">
            <v>0</v>
          </cell>
          <cell r="AA310">
            <v>-4.4999999999999999E-4</v>
          </cell>
          <cell r="AB310">
            <v>350.37648441233898</v>
          </cell>
          <cell r="AC310">
            <v>0</v>
          </cell>
          <cell r="AD310">
            <v>0</v>
          </cell>
          <cell r="AE310">
            <v>35.718715232938898</v>
          </cell>
          <cell r="AF310">
            <v>0</v>
          </cell>
          <cell r="AG310">
            <v>182.81614103759901</v>
          </cell>
          <cell r="AH310">
            <v>14.519</v>
          </cell>
          <cell r="AI310">
            <v>0</v>
          </cell>
          <cell r="AJ310">
            <v>64.732879397242598</v>
          </cell>
          <cell r="AK310">
            <v>0</v>
          </cell>
          <cell r="AL310">
            <v>0</v>
          </cell>
          <cell r="AM310">
            <v>8.9904680734238305</v>
          </cell>
          <cell r="AN310">
            <v>8.0595088110000006</v>
          </cell>
          <cell r="AO310">
            <v>-480.30483253899996</v>
          </cell>
          <cell r="AP310">
            <v>0</v>
          </cell>
        </row>
        <row r="311">
          <cell r="B311" t="str">
            <v>23020Allcustom2Allcustom3DKK Total</v>
          </cell>
          <cell r="H311">
            <v>358.469861259688</v>
          </cell>
          <cell r="I311">
            <v>0</v>
          </cell>
          <cell r="J311">
            <v>0</v>
          </cell>
          <cell r="K311">
            <v>358.469861259688</v>
          </cell>
          <cell r="L311">
            <v>0</v>
          </cell>
          <cell r="M311">
            <v>358.469861259688</v>
          </cell>
          <cell r="N311">
            <v>357.57495988200498</v>
          </cell>
          <cell r="O311">
            <v>0</v>
          </cell>
          <cell r="P311">
            <v>0.89490137768362299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B312" t="str">
            <v>23900TAllcustom2Allcustom3DKK Total</v>
          </cell>
          <cell r="H312">
            <v>304093.23762769595</v>
          </cell>
          <cell r="I312">
            <v>-2.4819999999999998E-3</v>
          </cell>
          <cell r="J312">
            <v>1.1419999999999999</v>
          </cell>
          <cell r="K312">
            <v>304093.24010969599</v>
          </cell>
          <cell r="L312">
            <v>0</v>
          </cell>
          <cell r="M312">
            <v>304093.24010969599</v>
          </cell>
          <cell r="N312">
            <v>117688.49627376199</v>
          </cell>
          <cell r="O312">
            <v>57351.105952531099</v>
          </cell>
          <cell r="P312">
            <v>35854.593439074095</v>
          </cell>
          <cell r="Q312">
            <v>30869.434552752202</v>
          </cell>
          <cell r="R312">
            <v>9401.9771478145813</v>
          </cell>
          <cell r="S312">
            <v>7937.3498873032195</v>
          </cell>
          <cell r="T312">
            <v>2004.0994928324599</v>
          </cell>
          <cell r="U312">
            <v>7883.1073662442395</v>
          </cell>
          <cell r="V312">
            <v>27226.533894194501</v>
          </cell>
          <cell r="W312">
            <v>234.87969733406902</v>
          </cell>
          <cell r="X312">
            <v>234.87969733406902</v>
          </cell>
          <cell r="Y312">
            <v>0</v>
          </cell>
          <cell r="Z312">
            <v>0</v>
          </cell>
          <cell r="AA312">
            <v>-2.4819999999999998E-3</v>
          </cell>
          <cell r="AB312">
            <v>36063.543210404001</v>
          </cell>
          <cell r="AC312">
            <v>1839.8204773629702</v>
          </cell>
          <cell r="AD312">
            <v>2297.4707069999999</v>
          </cell>
          <cell r="AE312">
            <v>2798.22083917486</v>
          </cell>
          <cell r="AF312">
            <v>0</v>
          </cell>
          <cell r="AG312">
            <v>31189.480196532102</v>
          </cell>
          <cell r="AH312">
            <v>14.519048</v>
          </cell>
          <cell r="AI312">
            <v>29204.306494500001</v>
          </cell>
          <cell r="AJ312">
            <v>1292.6557533243401</v>
          </cell>
          <cell r="AK312">
            <v>0</v>
          </cell>
          <cell r="AL312">
            <v>0</v>
          </cell>
          <cell r="AM312">
            <v>8985.3564347308802</v>
          </cell>
          <cell r="AN312">
            <v>8.0595088110000006</v>
          </cell>
          <cell r="AO312">
            <v>-9945.8236477533701</v>
          </cell>
          <cell r="AP312">
            <v>0</v>
          </cell>
        </row>
        <row r="313">
          <cell r="B313" t="str">
            <v>24020Allcustom2Allcustom3DKK Total</v>
          </cell>
          <cell r="H313">
            <v>152.403576892221</v>
          </cell>
          <cell r="I313">
            <v>0</v>
          </cell>
          <cell r="J313">
            <v>0</v>
          </cell>
          <cell r="K313">
            <v>152.403576892221</v>
          </cell>
          <cell r="L313">
            <v>0</v>
          </cell>
          <cell r="M313">
            <v>152.403576892221</v>
          </cell>
          <cell r="N313">
            <v>0</v>
          </cell>
          <cell r="O313">
            <v>0</v>
          </cell>
          <cell r="P313">
            <v>0.65851125710897196</v>
          </cell>
          <cell r="Q313">
            <v>29.005793690173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122.73927194493901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122.73927194493901</v>
          </cell>
          <cell r="AH313">
            <v>0</v>
          </cell>
          <cell r="AI313">
            <v>0</v>
          </cell>
          <cell r="AJ313">
            <v>118.467271944939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</row>
        <row r="314">
          <cell r="B314" t="str">
            <v>24030Allcustom2Allcustom3DKK Total</v>
          </cell>
          <cell r="H314">
            <v>937.32898071794</v>
          </cell>
          <cell r="I314">
            <v>-3.8499999999999998E-4</v>
          </cell>
          <cell r="J314">
            <v>0</v>
          </cell>
          <cell r="K314">
            <v>937.32936571793994</v>
          </cell>
          <cell r="L314">
            <v>0</v>
          </cell>
          <cell r="M314">
            <v>937.32936571793994</v>
          </cell>
          <cell r="N314">
            <v>4.75171741422644</v>
          </cell>
          <cell r="O314">
            <v>735.18036113172309</v>
          </cell>
          <cell r="P314">
            <v>68.471463840235202</v>
          </cell>
          <cell r="Q314">
            <v>0</v>
          </cell>
          <cell r="R314">
            <v>0</v>
          </cell>
          <cell r="S314">
            <v>0</v>
          </cell>
          <cell r="T314">
            <v>1.47844415349903</v>
          </cell>
          <cell r="U314">
            <v>0</v>
          </cell>
          <cell r="V314">
            <v>1.47844415349903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-3.8499999999999998E-4</v>
          </cell>
          <cell r="AB314">
            <v>127.447379178256</v>
          </cell>
          <cell r="AC314">
            <v>0</v>
          </cell>
          <cell r="AD314">
            <v>2.339251</v>
          </cell>
          <cell r="AE314">
            <v>2.339251</v>
          </cell>
          <cell r="AF314">
            <v>0</v>
          </cell>
          <cell r="AG314">
            <v>125.10812817825601</v>
          </cell>
          <cell r="AH314">
            <v>0</v>
          </cell>
          <cell r="AI314">
            <v>0</v>
          </cell>
          <cell r="AJ314">
            <v>120.79612817825601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</row>
        <row r="315">
          <cell r="B315" t="str">
            <v>24040Allcustom2Allcustom3DKK Total</v>
          </cell>
          <cell r="H315">
            <v>4221.9271455002099</v>
          </cell>
          <cell r="I315">
            <v>0</v>
          </cell>
          <cell r="J315">
            <v>0</v>
          </cell>
          <cell r="K315">
            <v>4221.9271455002099</v>
          </cell>
          <cell r="L315">
            <v>0</v>
          </cell>
          <cell r="M315">
            <v>4221.9271455002099</v>
          </cell>
          <cell r="N315">
            <v>3506.3397522424002</v>
          </cell>
          <cell r="O315">
            <v>0</v>
          </cell>
          <cell r="P315">
            <v>0.57844410350351894</v>
          </cell>
          <cell r="Q315">
            <v>6.3117483039000001E-4</v>
          </cell>
          <cell r="R315">
            <v>57.858266461969002</v>
          </cell>
          <cell r="S315">
            <v>494.69622471607602</v>
          </cell>
          <cell r="T315">
            <v>0</v>
          </cell>
          <cell r="U315">
            <v>66.645069547868005</v>
          </cell>
          <cell r="V315">
            <v>619.1995607259131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15.4031136085562</v>
          </cell>
          <cell r="AC315">
            <v>0</v>
          </cell>
          <cell r="AD315">
            <v>3.2422360000000001</v>
          </cell>
          <cell r="AE315">
            <v>15.4031136085562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80.405643644999998</v>
          </cell>
          <cell r="AN315">
            <v>80.405643644999998</v>
          </cell>
          <cell r="AO315">
            <v>0</v>
          </cell>
          <cell r="AP315">
            <v>0</v>
          </cell>
        </row>
        <row r="316">
          <cell r="B316" t="str">
            <v>24900TAllcustom2Allcustom3DKK Total</v>
          </cell>
          <cell r="H316">
            <v>6773.3219773549008</v>
          </cell>
          <cell r="I316">
            <v>-3.8499999999999998E-4</v>
          </cell>
          <cell r="J316">
            <v>0</v>
          </cell>
          <cell r="K316">
            <v>6773.3223623549002</v>
          </cell>
          <cell r="L316">
            <v>0</v>
          </cell>
          <cell r="M316">
            <v>6773.3223623549002</v>
          </cell>
          <cell r="N316">
            <v>3526.52339530066</v>
          </cell>
          <cell r="O316">
            <v>1178.54260920815</v>
          </cell>
          <cell r="P316">
            <v>426.80241070719399</v>
          </cell>
          <cell r="Q316">
            <v>178.868645944919</v>
          </cell>
          <cell r="R316">
            <v>90.395340876511312</v>
          </cell>
          <cell r="S316">
            <v>497.09959286859799</v>
          </cell>
          <cell r="T316">
            <v>4.0614484062176599</v>
          </cell>
          <cell r="U316">
            <v>69.333365165342698</v>
          </cell>
          <cell r="V316">
            <v>660.88974731666997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-3.8499999999999998E-4</v>
          </cell>
          <cell r="AB316">
            <v>719.09931516921108</v>
          </cell>
          <cell r="AC316">
            <v>0</v>
          </cell>
          <cell r="AD316">
            <v>7.5450699999999999</v>
          </cell>
          <cell r="AE316">
            <v>22.624164491068502</v>
          </cell>
          <cell r="AF316">
            <v>0</v>
          </cell>
          <cell r="AG316">
            <v>696.47515067814197</v>
          </cell>
          <cell r="AH316">
            <v>0</v>
          </cell>
          <cell r="AI316">
            <v>0</v>
          </cell>
          <cell r="AJ316">
            <v>621.13415067814196</v>
          </cell>
          <cell r="AK316">
            <v>0</v>
          </cell>
          <cell r="AL316">
            <v>0</v>
          </cell>
          <cell r="AM316">
            <v>82.596238708086005</v>
          </cell>
          <cell r="AN316">
            <v>80.405643644999998</v>
          </cell>
          <cell r="AO316">
            <v>0</v>
          </cell>
          <cell r="AP316">
            <v>0</v>
          </cell>
        </row>
        <row r="317">
          <cell r="B317" t="str">
            <v>25020Allcustom2Allcustom3DKK Total</v>
          </cell>
          <cell r="H317">
            <v>-1990.9233558113001</v>
          </cell>
          <cell r="I317">
            <v>0</v>
          </cell>
          <cell r="J317">
            <v>0</v>
          </cell>
          <cell r="K317">
            <v>-1990.9233558113001</v>
          </cell>
          <cell r="L317">
            <v>0</v>
          </cell>
          <cell r="M317">
            <v>-1990.9233558113001</v>
          </cell>
          <cell r="N317">
            <v>-807.40097813701493</v>
          </cell>
          <cell r="O317">
            <v>-63.597875772077096</v>
          </cell>
          <cell r="P317">
            <v>-155.03511309857799</v>
          </cell>
          <cell r="Q317">
            <v>-698.71992264528899</v>
          </cell>
          <cell r="R317">
            <v>-44.795706860750201</v>
          </cell>
          <cell r="S317">
            <v>-58.900345973803105</v>
          </cell>
          <cell r="T317">
            <v>-126.08827488788199</v>
          </cell>
          <cell r="U317">
            <v>-25.657092625158199</v>
          </cell>
          <cell r="V317">
            <v>-255.44142034759301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-10.224664803749601</v>
          </cell>
          <cell r="AC317">
            <v>-4.1748235613993696</v>
          </cell>
          <cell r="AD317">
            <v>-2.5000000000000001E-2</v>
          </cell>
          <cell r="AE317">
            <v>-3.2122815002784701</v>
          </cell>
          <cell r="AF317">
            <v>0</v>
          </cell>
          <cell r="AG317">
            <v>-2.8375597420717398</v>
          </cell>
          <cell r="AH317">
            <v>-0.35499999999999998</v>
          </cell>
          <cell r="AI317">
            <v>0</v>
          </cell>
          <cell r="AJ317">
            <v>-0.85085059006755803</v>
          </cell>
          <cell r="AK317">
            <v>0</v>
          </cell>
          <cell r="AL317">
            <v>0</v>
          </cell>
          <cell r="AM317">
            <v>-0.50338100699999999</v>
          </cell>
          <cell r="AN317">
            <v>-0.50338100699999999</v>
          </cell>
          <cell r="AO317">
            <v>0</v>
          </cell>
          <cell r="AP317">
            <v>0</v>
          </cell>
        </row>
        <row r="318">
          <cell r="B318" t="str">
            <v>25020Allcustom2M160DKK Total</v>
          </cell>
          <cell r="H318">
            <v>-1160.3184953039199</v>
          </cell>
          <cell r="I318">
            <v>0</v>
          </cell>
          <cell r="J318">
            <v>0</v>
          </cell>
          <cell r="K318">
            <v>-1160.3184953039199</v>
          </cell>
          <cell r="L318">
            <v>0</v>
          </cell>
          <cell r="M318">
            <v>-1160.3184953039199</v>
          </cell>
          <cell r="N318">
            <v>-267.77330942882401</v>
          </cell>
          <cell r="O318">
            <v>-66.015575427298501</v>
          </cell>
          <cell r="P318">
            <v>-70.727971875807199</v>
          </cell>
          <cell r="Q318">
            <v>-562.64005424398601</v>
          </cell>
          <cell r="R318">
            <v>-46.456941865481198</v>
          </cell>
          <cell r="S318">
            <v>-72.321158695063502</v>
          </cell>
          <cell r="T318">
            <v>-58.358953734116199</v>
          </cell>
          <cell r="U318">
            <v>-5.9935571825709903</v>
          </cell>
          <cell r="V318">
            <v>-183.13061147723201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-10.030972850772001</v>
          </cell>
          <cell r="AC318">
            <v>-4.9745992489755997</v>
          </cell>
          <cell r="AD318">
            <v>0</v>
          </cell>
          <cell r="AE318">
            <v>-3.5355086033974499</v>
          </cell>
          <cell r="AF318">
            <v>0</v>
          </cell>
          <cell r="AG318">
            <v>-1.5208649983989799</v>
          </cell>
          <cell r="AH318">
            <v>0</v>
          </cell>
          <cell r="AI318">
            <v>0</v>
          </cell>
          <cell r="AJ318">
            <v>-0.14099999999999999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</row>
        <row r="319">
          <cell r="B319" t="str">
            <v>25020Allcustom2M170DKK Total</v>
          </cell>
          <cell r="H319">
            <v>578.78352097657091</v>
          </cell>
          <cell r="I319">
            <v>0</v>
          </cell>
          <cell r="J319">
            <v>0</v>
          </cell>
          <cell r="K319">
            <v>578.78352097657091</v>
          </cell>
          <cell r="L319">
            <v>0</v>
          </cell>
          <cell r="M319">
            <v>578.78352097657091</v>
          </cell>
          <cell r="N319">
            <v>34.253449975725395</v>
          </cell>
          <cell r="O319">
            <v>0</v>
          </cell>
          <cell r="P319">
            <v>17.063941910929199</v>
          </cell>
          <cell r="Q319">
            <v>376.52161805856105</v>
          </cell>
          <cell r="R319">
            <v>0</v>
          </cell>
          <cell r="S319">
            <v>104.203239245194</v>
          </cell>
          <cell r="T319">
            <v>17.4306173420112</v>
          </cell>
          <cell r="U319">
            <v>4.0113496959764996</v>
          </cell>
          <cell r="V319">
            <v>125.64520628318199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25.299304748173899</v>
          </cell>
          <cell r="AC319">
            <v>19.657219553897502</v>
          </cell>
          <cell r="AD319">
            <v>9.2999999999999999E-2</v>
          </cell>
          <cell r="AE319">
            <v>0.30137515779540003</v>
          </cell>
          <cell r="AF319">
            <v>0</v>
          </cell>
          <cell r="AG319">
            <v>5.3407100364810196</v>
          </cell>
          <cell r="AH319">
            <v>4.62</v>
          </cell>
          <cell r="AI319">
            <v>0</v>
          </cell>
          <cell r="AJ319">
            <v>0.39289243017651504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B320" t="str">
            <v>25020Allcustom2M290DKK Total</v>
          </cell>
          <cell r="H320">
            <v>333.30461880019402</v>
          </cell>
          <cell r="I320">
            <v>0</v>
          </cell>
          <cell r="J320">
            <v>0</v>
          </cell>
          <cell r="K320">
            <v>333.30461880019402</v>
          </cell>
          <cell r="L320">
            <v>0</v>
          </cell>
          <cell r="M320">
            <v>333.30461880019402</v>
          </cell>
          <cell r="N320">
            <v>205.31666236412599</v>
          </cell>
          <cell r="O320">
            <v>0</v>
          </cell>
          <cell r="P320">
            <v>16.851716793779801</v>
          </cell>
          <cell r="Q320">
            <v>40.064486374760904</v>
          </cell>
          <cell r="R320">
            <v>0</v>
          </cell>
          <cell r="S320">
            <v>11.147652591150001</v>
          </cell>
          <cell r="T320">
            <v>10.4314895037478</v>
          </cell>
          <cell r="U320">
            <v>49.06813367705</v>
          </cell>
          <cell r="V320">
            <v>70.647275771947804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0.42447749557869996</v>
          </cell>
          <cell r="AC320">
            <v>0</v>
          </cell>
          <cell r="AD320">
            <v>0</v>
          </cell>
          <cell r="AE320">
            <v>0.37647749557869997</v>
          </cell>
          <cell r="AF320">
            <v>0</v>
          </cell>
          <cell r="AG320">
            <v>4.8000000000000001E-2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B321" t="str">
            <v>25020Allcustom2M420DKK Total</v>
          </cell>
          <cell r="H321">
            <v>7.3946317555746601</v>
          </cell>
          <cell r="I321">
            <v>0</v>
          </cell>
          <cell r="J321">
            <v>0</v>
          </cell>
          <cell r="K321">
            <v>7.3946317555746601</v>
          </cell>
          <cell r="L321">
            <v>0</v>
          </cell>
          <cell r="M321">
            <v>7.3946317555746601</v>
          </cell>
          <cell r="N321">
            <v>0</v>
          </cell>
          <cell r="O321">
            <v>0</v>
          </cell>
          <cell r="P321">
            <v>7.3532241180018598</v>
          </cell>
          <cell r="Q321">
            <v>0</v>
          </cell>
          <cell r="R321">
            <v>0</v>
          </cell>
          <cell r="S321">
            <v>4.1407637572799999E-2</v>
          </cell>
          <cell r="T321">
            <v>0</v>
          </cell>
          <cell r="U321">
            <v>0</v>
          </cell>
          <cell r="V321">
            <v>4.1407637572799999E-2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B322" t="str">
            <v>25020Allcustom2M510DKK Total</v>
          </cell>
          <cell r="H322">
            <v>7.2613863852402591</v>
          </cell>
          <cell r="I322">
            <v>0</v>
          </cell>
          <cell r="J322">
            <v>0</v>
          </cell>
          <cell r="K322">
            <v>7.2613863852402591</v>
          </cell>
          <cell r="L322">
            <v>0</v>
          </cell>
          <cell r="M322">
            <v>7.2613863852402591</v>
          </cell>
          <cell r="N322">
            <v>11.5574242238766</v>
          </cell>
          <cell r="O322">
            <v>0</v>
          </cell>
          <cell r="P322">
            <v>-4.29603783863634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B323" t="str">
            <v>25500TAllcustom2Allcustom3DKK Total</v>
          </cell>
          <cell r="H323">
            <v>25047.037013778001</v>
          </cell>
          <cell r="I323">
            <v>3.3700000000000001E-4</v>
          </cell>
          <cell r="J323">
            <v>0</v>
          </cell>
          <cell r="K323">
            <v>25047.036676778</v>
          </cell>
          <cell r="L323">
            <v>-6.5199830295459407</v>
          </cell>
          <cell r="M323">
            <v>25053.556659807597</v>
          </cell>
          <cell r="N323">
            <v>10635.191548603099</v>
          </cell>
          <cell r="O323">
            <v>3987.7920234324597</v>
          </cell>
          <cell r="P323">
            <v>2393.2607160973703</v>
          </cell>
          <cell r="Q323">
            <v>2124.39496202699</v>
          </cell>
          <cell r="R323">
            <v>807.88564678472096</v>
          </cell>
          <cell r="S323">
            <v>1055.73918110309</v>
          </cell>
          <cell r="T323">
            <v>3802.63217063508</v>
          </cell>
          <cell r="U323">
            <v>846.99211494773101</v>
          </cell>
          <cell r="V323">
            <v>6505.7339965601996</v>
          </cell>
          <cell r="W323">
            <v>82.909693574001992</v>
          </cell>
          <cell r="X323">
            <v>82.909693574001992</v>
          </cell>
          <cell r="Y323">
            <v>0</v>
          </cell>
          <cell r="Z323">
            <v>0</v>
          </cell>
          <cell r="AA323">
            <v>3.3700000000000001E-4</v>
          </cell>
          <cell r="AB323">
            <v>1672.48548207352</v>
          </cell>
          <cell r="AC323">
            <v>129.017583105006</v>
          </cell>
          <cell r="AD323">
            <v>131.40274099999999</v>
          </cell>
          <cell r="AE323">
            <v>507.01623427841002</v>
          </cell>
          <cell r="AF323">
            <v>0</v>
          </cell>
          <cell r="AG323">
            <v>958.19118742930402</v>
          </cell>
          <cell r="AH323">
            <v>3.4548000000000002E-2</v>
          </cell>
          <cell r="AI323">
            <v>0</v>
          </cell>
          <cell r="AJ323">
            <v>749.49810204798098</v>
          </cell>
          <cell r="AK323">
            <v>0</v>
          </cell>
          <cell r="AL323">
            <v>-4.6492163131991999</v>
          </cell>
          <cell r="AM323">
            <v>2380.47603594977</v>
          </cell>
          <cell r="AN323">
            <v>775.09849679999991</v>
          </cell>
          <cell r="AO323">
            <v>-4653.2932218462493</v>
          </cell>
          <cell r="AP323">
            <v>0</v>
          </cell>
        </row>
        <row r="324">
          <cell r="B324" t="str">
            <v>25600TAllcustom2Allcustom3DKK Total</v>
          </cell>
          <cell r="H324">
            <v>1149.7611817177999</v>
          </cell>
          <cell r="I324">
            <v>0</v>
          </cell>
          <cell r="J324">
            <v>0.158</v>
          </cell>
          <cell r="K324">
            <v>1149.7611817177999</v>
          </cell>
          <cell r="L324">
            <v>-454.95337795173901</v>
          </cell>
          <cell r="M324">
            <v>1604.71455966954</v>
          </cell>
          <cell r="N324">
            <v>246.335618512233</v>
          </cell>
          <cell r="O324">
            <v>1037.63847360626</v>
          </cell>
          <cell r="P324">
            <v>155.50719883015401</v>
          </cell>
          <cell r="Q324">
            <v>63.429189176863204</v>
          </cell>
          <cell r="R324">
            <v>55.4802224533667</v>
          </cell>
          <cell r="S324">
            <v>33.138860865733598</v>
          </cell>
          <cell r="T324">
            <v>112.271781297668</v>
          </cell>
          <cell r="U324">
            <v>0.25588291017013898</v>
          </cell>
          <cell r="V324">
            <v>201.14674752693901</v>
          </cell>
          <cell r="W324">
            <v>47.425626289369099</v>
          </cell>
          <cell r="X324">
            <v>47.425626289369099</v>
          </cell>
          <cell r="Y324">
            <v>0</v>
          </cell>
          <cell r="Z324">
            <v>0</v>
          </cell>
          <cell r="AA324">
            <v>0</v>
          </cell>
          <cell r="AB324">
            <v>91.865730978896607</v>
          </cell>
          <cell r="AC324">
            <v>1.1366451392040001E-2</v>
          </cell>
          <cell r="AD324">
            <v>2.8980000000000001</v>
          </cell>
          <cell r="AE324">
            <v>3.2326541345654101</v>
          </cell>
          <cell r="AF324">
            <v>0</v>
          </cell>
          <cell r="AG324">
            <v>41.038084103570107</v>
          </cell>
          <cell r="AH324">
            <v>8.5519999999999996</v>
          </cell>
          <cell r="AI324">
            <v>0</v>
          </cell>
          <cell r="AJ324">
            <v>24.054307000000001</v>
          </cell>
          <cell r="AK324">
            <v>0</v>
          </cell>
          <cell r="AL324">
            <v>0</v>
          </cell>
          <cell r="AM324">
            <v>970.69914913463992</v>
          </cell>
          <cell r="AN324">
            <v>0</v>
          </cell>
          <cell r="AO324">
            <v>-1161.90754809645</v>
          </cell>
          <cell r="AP324">
            <v>0</v>
          </cell>
        </row>
        <row r="325">
          <cell r="B325" t="str">
            <v>25619Allcustom2Allcustom3DKK Total</v>
          </cell>
          <cell r="H325">
            <v>109.57892200375899</v>
          </cell>
          <cell r="I325">
            <v>0</v>
          </cell>
          <cell r="J325">
            <v>0</v>
          </cell>
          <cell r="K325">
            <v>109.57892200375899</v>
          </cell>
          <cell r="L325">
            <v>0</v>
          </cell>
          <cell r="M325">
            <v>109.57892200375899</v>
          </cell>
          <cell r="N325">
            <v>44.783526523653599</v>
          </cell>
          <cell r="O325">
            <v>102.29216809914901</v>
          </cell>
          <cell r="P325">
            <v>0</v>
          </cell>
          <cell r="Q325">
            <v>20.693695012182101</v>
          </cell>
          <cell r="R325">
            <v>34.455600649536201</v>
          </cell>
          <cell r="S325">
            <v>3.3423399545633101</v>
          </cell>
          <cell r="T325">
            <v>3.1975566974251199</v>
          </cell>
          <cell r="U325">
            <v>29.4185039345764</v>
          </cell>
          <cell r="V325">
            <v>70.414001236101001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0.80754499999999996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0.80754499999999996</v>
          </cell>
          <cell r="AH325">
            <v>0</v>
          </cell>
          <cell r="AI325">
            <v>0</v>
          </cell>
          <cell r="AJ325">
            <v>0.730545</v>
          </cell>
          <cell r="AK325">
            <v>0</v>
          </cell>
          <cell r="AL325">
            <v>0</v>
          </cell>
          <cell r="AM325">
            <v>201.16556591679702</v>
          </cell>
          <cell r="AN325">
            <v>0</v>
          </cell>
          <cell r="AO325">
            <v>-330.57757978412303</v>
          </cell>
          <cell r="AP325">
            <v>0</v>
          </cell>
        </row>
        <row r="326">
          <cell r="B326" t="str">
            <v>25700TAllcustom2Allcustom3DKK Total</v>
          </cell>
          <cell r="H326">
            <v>947.70962226566701</v>
          </cell>
          <cell r="I326">
            <v>-2.22E-4</v>
          </cell>
          <cell r="J326">
            <v>0</v>
          </cell>
          <cell r="K326">
            <v>947.70984426566702</v>
          </cell>
          <cell r="L326">
            <v>0</v>
          </cell>
          <cell r="M326">
            <v>947.70984426566702</v>
          </cell>
          <cell r="N326">
            <v>58.857004381957502</v>
          </cell>
          <cell r="O326">
            <v>102.29216809914901</v>
          </cell>
          <cell r="P326">
            <v>57.399806542931806</v>
          </cell>
          <cell r="Q326">
            <v>20.693695012182101</v>
          </cell>
          <cell r="R326">
            <v>34.455600649536201</v>
          </cell>
          <cell r="S326">
            <v>3.3423399545633101</v>
          </cell>
          <cell r="T326">
            <v>3.1975566974251199</v>
          </cell>
          <cell r="U326">
            <v>29.4185039345764</v>
          </cell>
          <cell r="V326">
            <v>70.414001236101001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-2.22E-4</v>
          </cell>
          <cell r="AB326">
            <v>30.822373089488902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30.822373089488902</v>
          </cell>
          <cell r="AH326">
            <v>0</v>
          </cell>
          <cell r="AI326">
            <v>0</v>
          </cell>
          <cell r="AJ326">
            <v>30.745373089488901</v>
          </cell>
          <cell r="AK326">
            <v>0</v>
          </cell>
          <cell r="AL326">
            <v>0</v>
          </cell>
          <cell r="AM326">
            <v>937.80837568798006</v>
          </cell>
          <cell r="AN326">
            <v>9.5913026280000011</v>
          </cell>
          <cell r="AO326">
            <v>-330.57757978412303</v>
          </cell>
          <cell r="AP326">
            <v>0</v>
          </cell>
        </row>
        <row r="327">
          <cell r="B327" t="str">
            <v>25750TAllcustom2Allcustom3DKK Total</v>
          </cell>
          <cell r="H327">
            <v>247.949953036805</v>
          </cell>
          <cell r="I327">
            <v>-3.8400000000000001E-4</v>
          </cell>
          <cell r="J327">
            <v>0</v>
          </cell>
          <cell r="K327">
            <v>247.950337036805</v>
          </cell>
          <cell r="L327">
            <v>0</v>
          </cell>
          <cell r="M327">
            <v>247.950337036805</v>
          </cell>
          <cell r="N327">
            <v>73.453667025118307</v>
          </cell>
          <cell r="O327">
            <v>0</v>
          </cell>
          <cell r="P327">
            <v>179.47734092152501</v>
          </cell>
          <cell r="Q327">
            <v>0</v>
          </cell>
          <cell r="R327">
            <v>0</v>
          </cell>
          <cell r="S327">
            <v>0</v>
          </cell>
          <cell r="T327">
            <v>6.4572793704431302</v>
          </cell>
          <cell r="U327">
            <v>0</v>
          </cell>
          <cell r="V327">
            <v>6.4572793704431302</v>
          </cell>
          <cell r="W327">
            <v>261.06529816800003</v>
          </cell>
          <cell r="X327">
            <v>261.06529816800003</v>
          </cell>
          <cell r="Y327">
            <v>0</v>
          </cell>
          <cell r="Z327">
            <v>0</v>
          </cell>
          <cell r="AA327">
            <v>-3.8400000000000001E-4</v>
          </cell>
          <cell r="AB327">
            <v>261.06529816800003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1352.7904483710001</v>
          </cell>
          <cell r="AN327">
            <v>0</v>
          </cell>
          <cell r="AO327">
            <v>-1625.2936968192798</v>
          </cell>
          <cell r="AP327">
            <v>0</v>
          </cell>
        </row>
        <row r="328">
          <cell r="B328" t="str">
            <v>25770TAllcustom2Allcustom3DKK Total</v>
          </cell>
          <cell r="H328">
            <v>226.59739100969401</v>
          </cell>
          <cell r="I328">
            <v>0</v>
          </cell>
          <cell r="J328">
            <v>0.16500000000000001</v>
          </cell>
          <cell r="K328">
            <v>226.59739100969401</v>
          </cell>
          <cell r="L328">
            <v>0</v>
          </cell>
          <cell r="M328">
            <v>226.59739100969401</v>
          </cell>
          <cell r="N328">
            <v>31.616264256974102</v>
          </cell>
          <cell r="O328">
            <v>0.15829979495400001</v>
          </cell>
          <cell r="P328">
            <v>21.1313579178588</v>
          </cell>
          <cell r="Q328">
            <v>0.45620385536060304</v>
          </cell>
          <cell r="R328">
            <v>8.6803782955099198</v>
          </cell>
          <cell r="S328">
            <v>4.3694445693420008</v>
          </cell>
          <cell r="T328">
            <v>1.1430295041916301</v>
          </cell>
          <cell r="U328">
            <v>0.46536957055700001</v>
          </cell>
          <cell r="V328">
            <v>14.6582219396005</v>
          </cell>
          <cell r="W328">
            <v>8.8486803251999993E-2</v>
          </cell>
          <cell r="X328">
            <v>8.8486803251999993E-2</v>
          </cell>
          <cell r="Y328">
            <v>0</v>
          </cell>
          <cell r="Z328">
            <v>0</v>
          </cell>
          <cell r="AA328">
            <v>13.476749999999999</v>
          </cell>
          <cell r="AB328">
            <v>2.09528878644169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1.8418019831896899</v>
          </cell>
          <cell r="AH328">
            <v>0</v>
          </cell>
          <cell r="AI328">
            <v>0</v>
          </cell>
          <cell r="AJ328">
            <v>2.2801983189685498E-2</v>
          </cell>
          <cell r="AK328">
            <v>0</v>
          </cell>
          <cell r="AL328">
            <v>0</v>
          </cell>
          <cell r="AM328">
            <v>437.63334809775102</v>
          </cell>
          <cell r="AN328">
            <v>0</v>
          </cell>
          <cell r="AO328">
            <v>-281.15159363924698</v>
          </cell>
          <cell r="AP328">
            <v>0</v>
          </cell>
        </row>
        <row r="329">
          <cell r="B329" t="str">
            <v>25772Allcustom2Allcustom3DKK Total</v>
          </cell>
          <cell r="H329">
            <v>1243.3495194175998</v>
          </cell>
          <cell r="I329">
            <v>3.59E-4</v>
          </cell>
          <cell r="J329">
            <v>0</v>
          </cell>
          <cell r="K329">
            <v>1243.3491604175999</v>
          </cell>
          <cell r="L329">
            <v>0</v>
          </cell>
          <cell r="M329">
            <v>1243.3491604175999</v>
          </cell>
          <cell r="N329">
            <v>355.68944748274396</v>
          </cell>
          <cell r="O329">
            <v>264.58318591589602</v>
          </cell>
          <cell r="P329">
            <v>389.07896195558703</v>
          </cell>
          <cell r="Q329">
            <v>38.7505560061756</v>
          </cell>
          <cell r="R329">
            <v>1.2486273862752</v>
          </cell>
          <cell r="S329">
            <v>21.276176498717199</v>
          </cell>
          <cell r="T329">
            <v>49.907492686180703</v>
          </cell>
          <cell r="U329">
            <v>24.466607803156599</v>
          </cell>
          <cell r="V329">
            <v>96.898904374329703</v>
          </cell>
          <cell r="W329">
            <v>0.27095429924099995</v>
          </cell>
          <cell r="X329">
            <v>0.27095429924099995</v>
          </cell>
          <cell r="Y329">
            <v>0</v>
          </cell>
          <cell r="Z329">
            <v>0</v>
          </cell>
          <cell r="AA329">
            <v>3.59E-4</v>
          </cell>
          <cell r="AB329">
            <v>98.348104682872403</v>
          </cell>
          <cell r="AC329">
            <v>2.8905761231640001E-2</v>
          </cell>
          <cell r="AD329">
            <v>3.0407190000000002</v>
          </cell>
          <cell r="AE329">
            <v>3.0407190000000002</v>
          </cell>
          <cell r="AF329">
            <v>0</v>
          </cell>
          <cell r="AG329">
            <v>95.007525622399697</v>
          </cell>
          <cell r="AH329">
            <v>1.4116E-2</v>
          </cell>
          <cell r="AI329">
            <v>0</v>
          </cell>
          <cell r="AJ329">
            <v>93.290966254548806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B330" t="str">
            <v>25775Allcustom2Allcustom3DKK Total</v>
          </cell>
          <cell r="H330">
            <v>260.28490370304002</v>
          </cell>
          <cell r="I330">
            <v>0</v>
          </cell>
          <cell r="J330">
            <v>0</v>
          </cell>
          <cell r="K330">
            <v>260.28490370304002</v>
          </cell>
          <cell r="L330">
            <v>0</v>
          </cell>
          <cell r="M330">
            <v>260.28490370304002</v>
          </cell>
          <cell r="N330">
            <v>209.286480744768</v>
          </cell>
          <cell r="O330">
            <v>0</v>
          </cell>
          <cell r="P330">
            <v>6.9120166229999995</v>
          </cell>
          <cell r="Q330">
            <v>26.167305333235699</v>
          </cell>
          <cell r="R330">
            <v>0</v>
          </cell>
          <cell r="S330">
            <v>0</v>
          </cell>
          <cell r="T330">
            <v>0</v>
          </cell>
          <cell r="U330">
            <v>17.800101002036502</v>
          </cell>
          <cell r="V330">
            <v>17.800101002036502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0.11899999999999999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0.11899999999999999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B331" t="str">
            <v>25800TAllcustom2Allcustom3DKK Total</v>
          </cell>
          <cell r="H331">
            <v>5863.4678958647701</v>
          </cell>
          <cell r="I331">
            <v>-5.8E-5</v>
          </cell>
          <cell r="J331">
            <v>28.231000000000002</v>
          </cell>
          <cell r="K331">
            <v>5863.4679538647806</v>
          </cell>
          <cell r="L331">
            <v>0</v>
          </cell>
          <cell r="M331">
            <v>5863.4679538647806</v>
          </cell>
          <cell r="N331">
            <v>17241.437360041498</v>
          </cell>
          <cell r="O331">
            <v>13251.6383783575</v>
          </cell>
          <cell r="P331">
            <v>7485.4070134163503</v>
          </cell>
          <cell r="Q331">
            <v>13232.228856120601</v>
          </cell>
          <cell r="R331">
            <v>2160.3960828210102</v>
          </cell>
          <cell r="S331">
            <v>4098.59904041749</v>
          </cell>
          <cell r="T331">
            <v>1066.9289663997199</v>
          </cell>
          <cell r="U331">
            <v>1037.1434152900099</v>
          </cell>
          <cell r="V331">
            <v>8363.0675049282308</v>
          </cell>
          <cell r="W331">
            <v>2152.1696511825498</v>
          </cell>
          <cell r="X331">
            <v>2152.1696511825498</v>
          </cell>
          <cell r="Y331">
            <v>0</v>
          </cell>
          <cell r="Z331">
            <v>0</v>
          </cell>
          <cell r="AA331">
            <v>8468.9822980000008</v>
          </cell>
          <cell r="AB331">
            <v>3137.6711672526003</v>
          </cell>
          <cell r="AC331">
            <v>0.74527630789694199</v>
          </cell>
          <cell r="AD331">
            <v>7.9330109494666194</v>
          </cell>
          <cell r="AE331">
            <v>11.015172909608999</v>
          </cell>
          <cell r="AF331">
            <v>0</v>
          </cell>
          <cell r="AG331">
            <v>945.51006685255004</v>
          </cell>
          <cell r="AH331">
            <v>1.3893000000000001E-2</v>
          </cell>
          <cell r="AI331">
            <v>0</v>
          </cell>
          <cell r="AJ331">
            <v>165.189515378419</v>
          </cell>
          <cell r="AK331">
            <v>0</v>
          </cell>
          <cell r="AL331">
            <v>0</v>
          </cell>
          <cell r="AM331">
            <v>55432.250450656094</v>
          </cell>
          <cell r="AN331">
            <v>27.431558532</v>
          </cell>
          <cell r="AO331">
            <v>-112280.232776908</v>
          </cell>
          <cell r="AP331">
            <v>0</v>
          </cell>
        </row>
        <row r="332">
          <cell r="B332" t="str">
            <v>26100TAllcustom2Allcustom3DKK Total</v>
          </cell>
          <cell r="H332">
            <v>2619.7726430965099</v>
          </cell>
          <cell r="I332">
            <v>-4.1300000000000001E-4</v>
          </cell>
          <cell r="J332">
            <v>0</v>
          </cell>
          <cell r="K332">
            <v>2619.7730560965101</v>
          </cell>
          <cell r="L332">
            <v>0</v>
          </cell>
          <cell r="M332">
            <v>2619.7730560965101</v>
          </cell>
          <cell r="N332">
            <v>639.44830148990093</v>
          </cell>
          <cell r="O332">
            <v>779.51460408503999</v>
          </cell>
          <cell r="P332">
            <v>535.27735528373</v>
          </cell>
          <cell r="Q332">
            <v>110.982416045333</v>
          </cell>
          <cell r="R332">
            <v>10.969976713249199</v>
          </cell>
          <cell r="S332">
            <v>143.36633843936801</v>
          </cell>
          <cell r="T332">
            <v>247.568980113386</v>
          </cell>
          <cell r="U332">
            <v>30.714556080951098</v>
          </cell>
          <cell r="V332">
            <v>432.61985134695396</v>
          </cell>
          <cell r="W332">
            <v>1.01146684022478</v>
          </cell>
          <cell r="X332">
            <v>1.01146684022478</v>
          </cell>
          <cell r="Y332">
            <v>0</v>
          </cell>
          <cell r="Z332">
            <v>0</v>
          </cell>
          <cell r="AA332">
            <v>-4.1300000000000001E-4</v>
          </cell>
          <cell r="AB332">
            <v>180.60733825671198</v>
          </cell>
          <cell r="AC332">
            <v>13.513219777195999</v>
          </cell>
          <cell r="AD332">
            <v>1.6660330000000001</v>
          </cell>
          <cell r="AE332">
            <v>38.599168714708902</v>
          </cell>
          <cell r="AF332">
            <v>0</v>
          </cell>
          <cell r="AG332">
            <v>127.48348292458201</v>
          </cell>
          <cell r="AH332">
            <v>0</v>
          </cell>
          <cell r="AI332">
            <v>0</v>
          </cell>
          <cell r="AJ332">
            <v>118.761765604052</v>
          </cell>
          <cell r="AK332">
            <v>0</v>
          </cell>
          <cell r="AL332">
            <v>0</v>
          </cell>
          <cell r="AM332">
            <v>33.221820818222398</v>
          </cell>
          <cell r="AN332">
            <v>0.53585720100000001</v>
          </cell>
          <cell r="AO332">
            <v>-91.898631229383895</v>
          </cell>
          <cell r="AP332">
            <v>0</v>
          </cell>
        </row>
        <row r="333">
          <cell r="B333" t="str">
            <v>26900TAllcustom2Allcustom3DKK Total</v>
          </cell>
          <cell r="H333">
            <v>35627.748356722805</v>
          </cell>
          <cell r="I333">
            <v>-3.5599999999999998E-4</v>
          </cell>
          <cell r="J333">
            <v>28.388999999999999</v>
          </cell>
          <cell r="K333">
            <v>35627.748712722801</v>
          </cell>
          <cell r="L333">
            <v>-461.473360981285</v>
          </cell>
          <cell r="M333">
            <v>36089.222073704004</v>
          </cell>
          <cell r="N333">
            <v>28821.269833028702</v>
          </cell>
          <cell r="O333">
            <v>19158.8756475804</v>
          </cell>
          <cell r="P333">
            <v>10626.8520901705</v>
          </cell>
          <cell r="Q333">
            <v>15551.729118381902</v>
          </cell>
          <cell r="R333">
            <v>3069.1875294218798</v>
          </cell>
          <cell r="S333">
            <v>5334.1857607802403</v>
          </cell>
          <cell r="T333">
            <v>5232.5994551432896</v>
          </cell>
          <cell r="U333">
            <v>1944.52447316344</v>
          </cell>
          <cell r="V333">
            <v>15572.9821015984</v>
          </cell>
          <cell r="W333">
            <v>2283.51643788614</v>
          </cell>
          <cell r="X333">
            <v>2283.51643788614</v>
          </cell>
          <cell r="Y333">
            <v>0</v>
          </cell>
          <cell r="Z333">
            <v>0</v>
          </cell>
          <cell r="AA333">
            <v>8468.982</v>
          </cell>
          <cell r="AB333">
            <v>5113.4520916512201</v>
          </cell>
          <cell r="AC333">
            <v>143.28744564149099</v>
          </cell>
          <cell r="AD333">
            <v>143.899784949467</v>
          </cell>
          <cell r="AE333">
            <v>559.86323003729296</v>
          </cell>
          <cell r="AF333">
            <v>0</v>
          </cell>
          <cell r="AG333">
            <v>2103.0451943994899</v>
          </cell>
          <cell r="AH333">
            <v>8.600441</v>
          </cell>
          <cell r="AI333">
            <v>0</v>
          </cell>
          <cell r="AJ333">
            <v>1088.24906311994</v>
          </cell>
          <cell r="AK333">
            <v>0</v>
          </cell>
          <cell r="AL333">
            <v>-4.6492163131991999</v>
          </cell>
          <cell r="AM333">
            <v>59754.455832246596</v>
          </cell>
          <cell r="AN333">
            <v>812.65721516100007</v>
          </cell>
          <cell r="AO333">
            <v>-118517.90975786399</v>
          </cell>
          <cell r="AP333">
            <v>0</v>
          </cell>
        </row>
        <row r="334">
          <cell r="B334" t="str">
            <v>27010Allcustom2Allcustom3DKK Total</v>
          </cell>
          <cell r="H334">
            <v>1687.2495042283799</v>
          </cell>
          <cell r="I334">
            <v>6.0499999999999996E-4</v>
          </cell>
          <cell r="J334">
            <v>0</v>
          </cell>
          <cell r="K334">
            <v>1687.24889922838</v>
          </cell>
          <cell r="L334">
            <v>0</v>
          </cell>
          <cell r="M334">
            <v>1687.24889922838</v>
          </cell>
          <cell r="N334">
            <v>85.529637808339501</v>
          </cell>
          <cell r="O334">
            <v>0</v>
          </cell>
          <cell r="P334">
            <v>3.1691352644999999</v>
          </cell>
          <cell r="Q334">
            <v>0</v>
          </cell>
          <cell r="R334">
            <v>0</v>
          </cell>
          <cell r="S334">
            <v>0</v>
          </cell>
          <cell r="T334">
            <v>5.7936565600399302E-2</v>
          </cell>
          <cell r="U334">
            <v>0</v>
          </cell>
          <cell r="V334">
            <v>5.7936565600399302E-2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6.0499999999999996E-4</v>
          </cell>
          <cell r="AB334">
            <v>0.44600000000000001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0.44600000000000001</v>
          </cell>
          <cell r="AH334">
            <v>0.42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1598.04618958994</v>
          </cell>
          <cell r="AN334">
            <v>0</v>
          </cell>
          <cell r="AO334">
            <v>0</v>
          </cell>
          <cell r="AP334">
            <v>0</v>
          </cell>
        </row>
        <row r="335">
          <cell r="B335" t="str">
            <v>27130Allcustom2Allcustom3DKK Total</v>
          </cell>
          <cell r="H335">
            <v>3832.96403264316</v>
          </cell>
          <cell r="I335">
            <v>0</v>
          </cell>
          <cell r="J335">
            <v>0</v>
          </cell>
          <cell r="K335">
            <v>3832.96403264316</v>
          </cell>
          <cell r="L335">
            <v>0</v>
          </cell>
          <cell r="M335">
            <v>3832.96403264316</v>
          </cell>
          <cell r="N335">
            <v>90.262905369086809</v>
          </cell>
          <cell r="O335">
            <v>223.485832931733</v>
          </cell>
          <cell r="P335">
            <v>2851.3820199371298</v>
          </cell>
          <cell r="Q335">
            <v>58.908881166740905</v>
          </cell>
          <cell r="R335">
            <v>0</v>
          </cell>
          <cell r="S335">
            <v>282.63000784262698</v>
          </cell>
          <cell r="T335">
            <v>36.4220517749417</v>
          </cell>
          <cell r="U335">
            <v>115.98885207528099</v>
          </cell>
          <cell r="V335">
            <v>435.04091169285101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3.5776544476436696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3.5776544476436696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170.30582709797702</v>
          </cell>
          <cell r="AN335">
            <v>0</v>
          </cell>
          <cell r="AO335">
            <v>0</v>
          </cell>
          <cell r="AP335">
            <v>0</v>
          </cell>
        </row>
        <row r="336">
          <cell r="B336" t="str">
            <v>27200TAllcustom2Allcustom3DKK Total</v>
          </cell>
          <cell r="H336">
            <v>17640.067581417399</v>
          </cell>
          <cell r="I336">
            <v>-1.5590000000000001E-3</v>
          </cell>
          <cell r="J336">
            <v>0</v>
          </cell>
          <cell r="K336">
            <v>17640.069140417399</v>
          </cell>
          <cell r="L336">
            <v>0</v>
          </cell>
          <cell r="M336">
            <v>17640.069140417399</v>
          </cell>
          <cell r="N336">
            <v>2998.9531171158801</v>
          </cell>
          <cell r="O336">
            <v>1368.2428704603501</v>
          </cell>
          <cell r="P336">
            <v>2956.1335926654101</v>
          </cell>
          <cell r="Q336">
            <v>477.88596192716903</v>
          </cell>
          <cell r="R336">
            <v>24.974906648025502</v>
          </cell>
          <cell r="S336">
            <v>327.911810494473</v>
          </cell>
          <cell r="T336">
            <v>658.46426647139299</v>
          </cell>
          <cell r="U336">
            <v>269.08987334137896</v>
          </cell>
          <cell r="V336">
            <v>1280.44085695527</v>
          </cell>
          <cell r="W336">
            <v>48.639187473914397</v>
          </cell>
          <cell r="X336">
            <v>48.639187473914397</v>
          </cell>
          <cell r="Y336">
            <v>0</v>
          </cell>
          <cell r="Z336">
            <v>0</v>
          </cell>
          <cell r="AA336">
            <v>-1.5590000000000001E-3</v>
          </cell>
          <cell r="AB336">
            <v>190.88739182465898</v>
          </cell>
          <cell r="AC336">
            <v>1.060889004E-5</v>
          </cell>
          <cell r="AD336">
            <v>25.2041062886011</v>
          </cell>
          <cell r="AE336">
            <v>36.552917207457199</v>
          </cell>
          <cell r="AF336">
            <v>0</v>
          </cell>
          <cell r="AG336">
            <v>105.695276534398</v>
          </cell>
          <cell r="AH336">
            <v>0</v>
          </cell>
          <cell r="AI336">
            <v>0</v>
          </cell>
          <cell r="AJ336">
            <v>80.539123223396999</v>
          </cell>
          <cell r="AK336">
            <v>0</v>
          </cell>
          <cell r="AL336">
            <v>0</v>
          </cell>
          <cell r="AM336">
            <v>8367.5253494686094</v>
          </cell>
          <cell r="AN336">
            <v>0</v>
          </cell>
          <cell r="AO336">
            <v>0</v>
          </cell>
          <cell r="AP336">
            <v>0</v>
          </cell>
        </row>
        <row r="337">
          <cell r="B337" t="str">
            <v>27200TAllcustom2M100CDKK Total</v>
          </cell>
          <cell r="H337">
            <v>11670.129086986601</v>
          </cell>
          <cell r="I337">
            <v>1113.2287899999999</v>
          </cell>
          <cell r="J337">
            <v>6.2993800000000003E-3</v>
          </cell>
          <cell r="K337">
            <v>10556.900296986601</v>
          </cell>
          <cell r="L337">
            <v>0</v>
          </cell>
          <cell r="M337">
            <v>10556.900296986601</v>
          </cell>
          <cell r="N337">
            <v>2818.4534136513298</v>
          </cell>
          <cell r="O337">
            <v>1215.7359027959399</v>
          </cell>
          <cell r="P337">
            <v>3021.06249034757</v>
          </cell>
          <cell r="Q337">
            <v>266.06120006502897</v>
          </cell>
          <cell r="R337">
            <v>28.5178690661002</v>
          </cell>
          <cell r="S337">
            <v>261.93222519148298</v>
          </cell>
          <cell r="T337">
            <v>652.80756446274802</v>
          </cell>
          <cell r="U337">
            <v>152.73013477759702</v>
          </cell>
          <cell r="V337">
            <v>1095.9877934979299</v>
          </cell>
          <cell r="W337">
            <v>128.271673391001</v>
          </cell>
          <cell r="X337">
            <v>128.271673391001</v>
          </cell>
          <cell r="Y337">
            <v>0</v>
          </cell>
          <cell r="Z337">
            <v>0</v>
          </cell>
          <cell r="AA337">
            <v>1113.2287899999999</v>
          </cell>
          <cell r="AB337">
            <v>302.33769961165603</v>
          </cell>
          <cell r="AC337">
            <v>0</v>
          </cell>
          <cell r="AD337">
            <v>1.80048430197201</v>
          </cell>
          <cell r="AE337">
            <v>13.680937504734</v>
          </cell>
          <cell r="AF337">
            <v>0</v>
          </cell>
          <cell r="AG337">
            <v>160.378789335921</v>
          </cell>
          <cell r="AH337">
            <v>0.91203100000000004</v>
          </cell>
          <cell r="AI337">
            <v>0</v>
          </cell>
          <cell r="AJ337">
            <v>137.55836518080199</v>
          </cell>
          <cell r="AK337">
            <v>0</v>
          </cell>
          <cell r="AL337">
            <v>0</v>
          </cell>
          <cell r="AM337">
            <v>1837.2617970171102</v>
          </cell>
          <cell r="AN337">
            <v>0</v>
          </cell>
          <cell r="AO337">
            <v>0</v>
          </cell>
          <cell r="AP337">
            <v>0</v>
          </cell>
        </row>
        <row r="338">
          <cell r="B338" t="str">
            <v>27200TAllcustom2M990DKK Total</v>
          </cell>
          <cell r="H338">
            <v>17640.067581417399</v>
          </cell>
          <cell r="I338">
            <v>-1.5590000000000001E-3</v>
          </cell>
          <cell r="J338">
            <v>0</v>
          </cell>
          <cell r="K338">
            <v>17640.069140417399</v>
          </cell>
          <cell r="L338">
            <v>0</v>
          </cell>
          <cell r="M338">
            <v>17640.069140417399</v>
          </cell>
          <cell r="N338">
            <v>2998.9531171158801</v>
          </cell>
          <cell r="O338">
            <v>1368.2428704603501</v>
          </cell>
          <cell r="P338">
            <v>2956.1335926654101</v>
          </cell>
          <cell r="Q338">
            <v>477.88596192716903</v>
          </cell>
          <cell r="R338">
            <v>24.974906648025502</v>
          </cell>
          <cell r="S338">
            <v>327.911810494473</v>
          </cell>
          <cell r="T338">
            <v>658.46426647139299</v>
          </cell>
          <cell r="U338">
            <v>269.08987334137896</v>
          </cell>
          <cell r="V338">
            <v>1280.44085695527</v>
          </cell>
          <cell r="W338">
            <v>48.639187473914397</v>
          </cell>
          <cell r="X338">
            <v>48.639187473914397</v>
          </cell>
          <cell r="Y338">
            <v>0</v>
          </cell>
          <cell r="Z338">
            <v>0</v>
          </cell>
          <cell r="AA338">
            <v>-1.5590000000000001E-3</v>
          </cell>
          <cell r="AB338">
            <v>190.88739182465898</v>
          </cell>
          <cell r="AC338">
            <v>1.060889004E-5</v>
          </cell>
          <cell r="AD338">
            <v>25.2041062886011</v>
          </cell>
          <cell r="AE338">
            <v>36.552917207457199</v>
          </cell>
          <cell r="AF338">
            <v>0</v>
          </cell>
          <cell r="AG338">
            <v>105.695276534398</v>
          </cell>
          <cell r="AH338">
            <v>0</v>
          </cell>
          <cell r="AI338">
            <v>0</v>
          </cell>
          <cell r="AJ338">
            <v>80.539123223396999</v>
          </cell>
          <cell r="AK338">
            <v>0</v>
          </cell>
          <cell r="AL338">
            <v>0</v>
          </cell>
          <cell r="AM338">
            <v>8367.5253494686094</v>
          </cell>
          <cell r="AN338">
            <v>0</v>
          </cell>
          <cell r="AO338">
            <v>0</v>
          </cell>
          <cell r="AP338">
            <v>0</v>
          </cell>
        </row>
        <row r="339">
          <cell r="B339" t="str">
            <v>27200TAllcustom2M990TDKK Total</v>
          </cell>
          <cell r="H339">
            <v>17640.067581417399</v>
          </cell>
          <cell r="I339">
            <v>-1.5590000000000001E-3</v>
          </cell>
          <cell r="J339">
            <v>0</v>
          </cell>
          <cell r="K339">
            <v>17640.069140417399</v>
          </cell>
          <cell r="L339">
            <v>0</v>
          </cell>
          <cell r="M339">
            <v>17640.069140417399</v>
          </cell>
          <cell r="N339">
            <v>2998.9531171158801</v>
          </cell>
          <cell r="O339">
            <v>1368.2428704603501</v>
          </cell>
          <cell r="P339">
            <v>2956.1335926654101</v>
          </cell>
          <cell r="Q339">
            <v>477.88596192716903</v>
          </cell>
          <cell r="R339">
            <v>24.974906648025502</v>
          </cell>
          <cell r="S339">
            <v>327.911810494473</v>
          </cell>
          <cell r="T339">
            <v>658.46426647139299</v>
          </cell>
          <cell r="U339">
            <v>269.08987334137896</v>
          </cell>
          <cell r="V339">
            <v>1280.44085695527</v>
          </cell>
          <cell r="W339">
            <v>48.639187473914397</v>
          </cell>
          <cell r="X339">
            <v>48.639187473914397</v>
          </cell>
          <cell r="Y339">
            <v>0</v>
          </cell>
          <cell r="Z339">
            <v>0</v>
          </cell>
          <cell r="AA339">
            <v>-1.5590000000000001E-3</v>
          </cell>
          <cell r="AB339">
            <v>190.88739182465898</v>
          </cell>
          <cell r="AC339">
            <v>1.060889004E-5</v>
          </cell>
          <cell r="AD339">
            <v>25.2041062886011</v>
          </cell>
          <cell r="AE339">
            <v>36.552917207457199</v>
          </cell>
          <cell r="AF339">
            <v>0</v>
          </cell>
          <cell r="AG339">
            <v>105.695276534398</v>
          </cell>
          <cell r="AH339">
            <v>0</v>
          </cell>
          <cell r="AI339">
            <v>0</v>
          </cell>
          <cell r="AJ339">
            <v>80.539123223396999</v>
          </cell>
          <cell r="AK339">
            <v>0</v>
          </cell>
          <cell r="AL339">
            <v>0</v>
          </cell>
          <cell r="AM339">
            <v>8367.5253494686094</v>
          </cell>
          <cell r="AN339">
            <v>0</v>
          </cell>
          <cell r="AO339">
            <v>0</v>
          </cell>
          <cell r="AP339">
            <v>0</v>
          </cell>
        </row>
        <row r="340">
          <cell r="B340" t="str">
            <v>27210Allcustom2M175DKK Total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B341" t="str">
            <v>27210Allcustom2M220DKK Total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B342" t="str">
            <v>27210Allcustom2M420DKK Total</v>
          </cell>
          <cell r="H342">
            <v>-0.80578692330102009</v>
          </cell>
          <cell r="I342">
            <v>0</v>
          </cell>
          <cell r="J342">
            <v>0</v>
          </cell>
          <cell r="K342">
            <v>-0.80578692330102009</v>
          </cell>
          <cell r="L342">
            <v>0</v>
          </cell>
          <cell r="M342">
            <v>-0.80578692330102009</v>
          </cell>
          <cell r="N342">
            <v>0</v>
          </cell>
          <cell r="O342">
            <v>0</v>
          </cell>
          <cell r="P342">
            <v>-0.80578692330102009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B343" t="str">
            <v>27210INA110M175DKK Total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B344" t="str">
            <v>27210INA120M175DKK Total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B345" t="str">
            <v>27210INA165TM175DKK Total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</row>
        <row r="346">
          <cell r="B346" t="str">
            <v>27210INA185TM175DKK Total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</row>
        <row r="347">
          <cell r="B347" t="str">
            <v>27220Allcustom2M175DKK Total</v>
          </cell>
          <cell r="H347">
            <v>-6.8617848113585405</v>
          </cell>
          <cell r="I347">
            <v>0</v>
          </cell>
          <cell r="J347">
            <v>0</v>
          </cell>
          <cell r="K347">
            <v>-6.8617848113585405</v>
          </cell>
          <cell r="L347">
            <v>0</v>
          </cell>
          <cell r="M347">
            <v>-6.8617848113585405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-4.8718546633585404</v>
          </cell>
          <cell r="U347">
            <v>-0.48993014800000001</v>
          </cell>
          <cell r="V347">
            <v>-5.3617848113585405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-1.5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-1.5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B348" t="str">
            <v>27220Allcustom2M190DKK Total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B349" t="str">
            <v>27220Allcustom2M220DKK Total</v>
          </cell>
          <cell r="H349">
            <v>-1.2020112766599899E-2</v>
          </cell>
          <cell r="I349">
            <v>0</v>
          </cell>
          <cell r="J349">
            <v>0</v>
          </cell>
          <cell r="K349">
            <v>-1.2020112766599899E-2</v>
          </cell>
          <cell r="L349">
            <v>0</v>
          </cell>
          <cell r="M349">
            <v>-1.2020112766599899E-2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-2.20201127665999E-2</v>
          </cell>
          <cell r="T349">
            <v>0</v>
          </cell>
          <cell r="U349">
            <v>0</v>
          </cell>
          <cell r="V349">
            <v>-2.20201127665999E-2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0.01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0.01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B350" t="str">
            <v>27220Allcustom2M420DKK Total</v>
          </cell>
          <cell r="H350">
            <v>-3.95470490648907</v>
          </cell>
          <cell r="I350">
            <v>0</v>
          </cell>
          <cell r="J350">
            <v>0</v>
          </cell>
          <cell r="K350">
            <v>-3.95470490648907</v>
          </cell>
          <cell r="L350">
            <v>0</v>
          </cell>
          <cell r="M350">
            <v>-3.95470490648907</v>
          </cell>
          <cell r="N350">
            <v>0</v>
          </cell>
          <cell r="O350">
            <v>0</v>
          </cell>
          <cell r="P350">
            <v>-3.95470490648907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B351" t="str">
            <v>27220TAN140TM175DKK Total</v>
          </cell>
          <cell r="H351">
            <v>-0.48993014800000001</v>
          </cell>
          <cell r="I351">
            <v>0</v>
          </cell>
          <cell r="J351">
            <v>0</v>
          </cell>
          <cell r="K351">
            <v>-0.48993014800000001</v>
          </cell>
          <cell r="L351">
            <v>0</v>
          </cell>
          <cell r="M351">
            <v>-0.48993014800000001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-0.48993014800000001</v>
          </cell>
          <cell r="V351">
            <v>-0.48993014800000001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</row>
        <row r="352">
          <cell r="B352" t="str">
            <v>27220TAN140TM190DKK Total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</row>
        <row r="353">
          <cell r="B353" t="str">
            <v>27220TAN150M175DKK Total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B354" t="str">
            <v>27220TAN150M190DKK Total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B355" t="str">
            <v>27220TAN180TM175DKK Total</v>
          </cell>
          <cell r="H355">
            <v>-6.3718546633585404</v>
          </cell>
          <cell r="I355">
            <v>0</v>
          </cell>
          <cell r="J355">
            <v>0</v>
          </cell>
          <cell r="K355">
            <v>-6.3718546633585404</v>
          </cell>
          <cell r="L355">
            <v>0</v>
          </cell>
          <cell r="M355">
            <v>-6.3718546633585404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-4.8718546633585404</v>
          </cell>
          <cell r="U355">
            <v>0</v>
          </cell>
          <cell r="V355">
            <v>-4.8718546633585404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-1.5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-1.5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B356" t="str">
            <v>27220TAN180TM190DKK Total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B357" t="str">
            <v>27220TAN190M175DKK Total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</row>
        <row r="358">
          <cell r="B358" t="str">
            <v>27220TAN190M190DKK Total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B359" t="str">
            <v>27222Allcustom2M175DKK Total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B360" t="str">
            <v>27222Allcustom2M190DKK Total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B361" t="str">
            <v>27222Allcustom2M420DKK Total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</row>
        <row r="362">
          <cell r="B362" t="str">
            <v>27222TAN140TM175DKK Total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</row>
        <row r="363">
          <cell r="B363" t="str">
            <v>27222TAN140TM190DKK Total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B364" t="str">
            <v>27222TAN150M175DKK Total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B365" t="str">
            <v>27222TAN150M190DKK Total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</row>
        <row r="366">
          <cell r="B366" t="str">
            <v>27222TAN180TM175DKK Total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</row>
        <row r="367">
          <cell r="B367" t="str">
            <v>27222TAN180TM190DKK Total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B368" t="str">
            <v>27222TAN190M175DKK Total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B369" t="str">
            <v>27222TAN190M190DKK Total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B370" t="str">
            <v>27245Allcustom2Allcustom3DKK Total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1">
          <cell r="B371" t="str">
            <v>27255Allcustom2Allcustom3DKK Total</v>
          </cell>
          <cell r="H371">
            <v>4709.9840000000004</v>
          </cell>
          <cell r="I371">
            <v>4709.9840000000004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4709.9840000000004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</row>
        <row r="372">
          <cell r="B372" t="str">
            <v>27260Allcustom2Allcustom3DKK Total</v>
          </cell>
          <cell r="H372">
            <v>1085.96072346562</v>
          </cell>
          <cell r="I372">
            <v>1018.2190000000001</v>
          </cell>
          <cell r="J372">
            <v>0</v>
          </cell>
          <cell r="K372">
            <v>67.741723465615195</v>
          </cell>
          <cell r="L372">
            <v>0</v>
          </cell>
          <cell r="M372">
            <v>67.741723465615195</v>
          </cell>
          <cell r="N372">
            <v>0</v>
          </cell>
          <cell r="O372">
            <v>0</v>
          </cell>
          <cell r="P372">
            <v>7.8387234656152502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1018.2190000000001</v>
          </cell>
          <cell r="AB372">
            <v>59.902999999999999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59.902999999999999</v>
          </cell>
          <cell r="AH372">
            <v>59.902999999999999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</row>
        <row r="373">
          <cell r="B373" t="str">
            <v>27260Allcustom2M100CDKK Total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</row>
        <row r="374">
          <cell r="B374" t="str">
            <v>27300TAllcustom2Allcustom3DKK Total</v>
          </cell>
          <cell r="H374">
            <v>37473.881083597902</v>
          </cell>
          <cell r="I374">
            <v>30712.18</v>
          </cell>
          <cell r="J374">
            <v>0</v>
          </cell>
          <cell r="K374">
            <v>6761.7010835978699</v>
          </cell>
          <cell r="L374">
            <v>0</v>
          </cell>
          <cell r="M374">
            <v>6761.7010835978699</v>
          </cell>
          <cell r="N374">
            <v>0</v>
          </cell>
          <cell r="O374">
            <v>0</v>
          </cell>
          <cell r="P374">
            <v>1029.32016560033</v>
          </cell>
          <cell r="Q374">
            <v>0</v>
          </cell>
          <cell r="R374">
            <v>2.3815875622180299E-6</v>
          </cell>
          <cell r="S374">
            <v>5304.4454853838497</v>
          </cell>
          <cell r="T374">
            <v>29.095154275999501</v>
          </cell>
          <cell r="U374">
            <v>0.19227595610088</v>
          </cell>
          <cell r="V374">
            <v>5333.7329179975404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30712.18</v>
          </cell>
          <cell r="AB374">
            <v>398.64800000000002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398.64800000000002</v>
          </cell>
          <cell r="AH374">
            <v>393.24700000000001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</row>
        <row r="375">
          <cell r="B375" t="str">
            <v>28900TAllcustom2Allcustom3DKK Total</v>
          </cell>
          <cell r="H375">
            <v>99202.268503321306</v>
          </cell>
          <cell r="I375">
            <v>30712.178305000001</v>
          </cell>
          <cell r="J375">
            <v>28.388999999999999</v>
          </cell>
          <cell r="K375">
            <v>68490.090198321195</v>
          </cell>
          <cell r="L375">
            <v>-461.473360981285</v>
          </cell>
          <cell r="M375">
            <v>68951.563559302507</v>
          </cell>
          <cell r="N375">
            <v>35432.275983253698</v>
          </cell>
          <cell r="O375">
            <v>21705.661127248903</v>
          </cell>
          <cell r="P375">
            <v>15042.277394408002</v>
          </cell>
          <cell r="Q375">
            <v>16208.483726254</v>
          </cell>
          <cell r="R375">
            <v>3184.5577793279999</v>
          </cell>
          <cell r="S375">
            <v>11463.642649527201</v>
          </cell>
          <cell r="T375">
            <v>5924.2782608625002</v>
          </cell>
          <cell r="U375">
            <v>2283.1399876262599</v>
          </cell>
          <cell r="V375">
            <v>22848.103560433497</v>
          </cell>
          <cell r="W375">
            <v>2332.1556253600602</v>
          </cell>
          <cell r="X375">
            <v>2332.1556253600602</v>
          </cell>
          <cell r="Y375">
            <v>0</v>
          </cell>
          <cell r="Z375">
            <v>0</v>
          </cell>
          <cell r="AA375">
            <v>39181.160661000002</v>
          </cell>
          <cell r="AB375">
            <v>6422.5327986450902</v>
          </cell>
          <cell r="AC375">
            <v>143.28745625038098</v>
          </cell>
          <cell r="AD375">
            <v>176.64896123806801</v>
          </cell>
          <cell r="AE375">
            <v>619.04031173581893</v>
          </cell>
          <cell r="AF375">
            <v>0</v>
          </cell>
          <cell r="AG375">
            <v>3304.3096216120402</v>
          </cell>
          <cell r="AH375">
            <v>402.26744100000002</v>
          </cell>
          <cell r="AI375">
            <v>0</v>
          </cell>
          <cell r="AJ375">
            <v>1789.9223370214802</v>
          </cell>
          <cell r="AK375">
            <v>0</v>
          </cell>
          <cell r="AL375">
            <v>-4.6492163131991999</v>
          </cell>
          <cell r="AM375">
            <v>69802.623610013194</v>
          </cell>
          <cell r="AN375">
            <v>893.06285880600001</v>
          </cell>
          <cell r="AO375">
            <v>-118517.90975786399</v>
          </cell>
          <cell r="AP375">
            <v>0</v>
          </cell>
        </row>
        <row r="376">
          <cell r="B376" t="str">
            <v>29900TAllcustom2Allcustom3DKK Total</v>
          </cell>
          <cell r="H376">
            <v>403295.50613101706</v>
          </cell>
          <cell r="I376">
            <v>30712.175823000001</v>
          </cell>
          <cell r="J376">
            <v>29.530999999999999</v>
          </cell>
          <cell r="K376">
            <v>372583.33030801703</v>
          </cell>
          <cell r="L376">
            <v>-461.473360981285</v>
          </cell>
          <cell r="M376">
            <v>373044.803668999</v>
          </cell>
          <cell r="N376">
            <v>153120.77225701598</v>
          </cell>
          <cell r="O376">
            <v>79056.767079779995</v>
          </cell>
          <cell r="P376">
            <v>50896.870833482099</v>
          </cell>
          <cell r="Q376">
            <v>47077.918279006204</v>
          </cell>
          <cell r="R376">
            <v>12586.534927142598</v>
          </cell>
          <cell r="S376">
            <v>19400.992536830399</v>
          </cell>
          <cell r="T376">
            <v>7928.3777536949501</v>
          </cell>
          <cell r="U376">
            <v>10166.2473538705</v>
          </cell>
          <cell r="V376">
            <v>50074.637454627999</v>
          </cell>
          <cell r="W376">
            <v>2567.0353226941297</v>
          </cell>
          <cell r="X376">
            <v>2567.0353226941297</v>
          </cell>
          <cell r="Y376">
            <v>0</v>
          </cell>
          <cell r="Z376">
            <v>0</v>
          </cell>
          <cell r="AA376">
            <v>39181.158178999998</v>
          </cell>
          <cell r="AB376">
            <v>42486.076009049102</v>
          </cell>
          <cell r="AC376">
            <v>1983.1079336133498</v>
          </cell>
          <cell r="AD376">
            <v>2474.1196682380701</v>
          </cell>
          <cell r="AE376">
            <v>3417.2611509106696</v>
          </cell>
          <cell r="AF376">
            <v>0</v>
          </cell>
          <cell r="AG376">
            <v>34493.7898181442</v>
          </cell>
          <cell r="AH376">
            <v>416.78648900000002</v>
          </cell>
          <cell r="AI376">
            <v>29204.306494500001</v>
          </cell>
          <cell r="AJ376">
            <v>3082.5780903458099</v>
          </cell>
          <cell r="AK376">
            <v>0</v>
          </cell>
          <cell r="AL376">
            <v>-4.6492163131991999</v>
          </cell>
          <cell r="AM376">
            <v>78787.980044744399</v>
          </cell>
          <cell r="AN376">
            <v>901.12236761700001</v>
          </cell>
          <cell r="AO376">
            <v>-128463.73340561701</v>
          </cell>
          <cell r="AP376">
            <v>0</v>
          </cell>
        </row>
        <row r="377">
          <cell r="B377" t="str">
            <v>30029Allcustom2M370DKK Total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</row>
        <row r="378">
          <cell r="B378" t="str">
            <v>30029Allcustom2M375DKK Total</v>
          </cell>
          <cell r="H378">
            <v>112.42400000000001</v>
          </cell>
          <cell r="I378">
            <v>112.42400000000001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50.672935835000004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112.42400000000001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-50.672935835000004</v>
          </cell>
          <cell r="AP378">
            <v>0</v>
          </cell>
        </row>
        <row r="379">
          <cell r="B379" t="str">
            <v>30055Allcustom2M360DKK Total</v>
          </cell>
          <cell r="H379">
            <v>3.5423732763410101</v>
          </cell>
          <cell r="I379">
            <v>0</v>
          </cell>
          <cell r="J379">
            <v>0</v>
          </cell>
          <cell r="K379">
            <v>3.5423732763410101</v>
          </cell>
          <cell r="L379">
            <v>0</v>
          </cell>
          <cell r="M379">
            <v>3.5423732763410101</v>
          </cell>
          <cell r="N379">
            <v>0</v>
          </cell>
          <cell r="O379">
            <v>0</v>
          </cell>
          <cell r="P379">
            <v>4.43677671969101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-0.89440344334999999</v>
          </cell>
          <cell r="X379">
            <v>-0.89440344334999999</v>
          </cell>
          <cell r="Y379">
            <v>0</v>
          </cell>
          <cell r="Z379">
            <v>0</v>
          </cell>
          <cell r="AA379">
            <v>0</v>
          </cell>
          <cell r="AB379">
            <v>-0.89440344334999999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</row>
        <row r="380">
          <cell r="B380" t="str">
            <v>30060Allcustom2M310CDKK Total</v>
          </cell>
          <cell r="H380">
            <v>22.154584914708202</v>
          </cell>
          <cell r="I380">
            <v>0</v>
          </cell>
          <cell r="J380">
            <v>0</v>
          </cell>
          <cell r="K380">
            <v>22.154584914708202</v>
          </cell>
          <cell r="L380">
            <v>0</v>
          </cell>
          <cell r="M380">
            <v>22.154584914708202</v>
          </cell>
          <cell r="N380">
            <v>3.2097480748526301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0.64836737047055304</v>
          </cell>
          <cell r="U380">
            <v>0</v>
          </cell>
          <cell r="V380">
            <v>0.64836737047055304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18.296469469385002</v>
          </cell>
          <cell r="AN380">
            <v>0</v>
          </cell>
          <cell r="AO380">
            <v>0</v>
          </cell>
          <cell r="AP380">
            <v>0</v>
          </cell>
        </row>
        <row r="381">
          <cell r="B381" t="str">
            <v>30060Allcustom2M354DKK Total</v>
          </cell>
          <cell r="H381">
            <v>-15.046360994525301</v>
          </cell>
          <cell r="I381">
            <v>0</v>
          </cell>
          <cell r="J381">
            <v>0</v>
          </cell>
          <cell r="K381">
            <v>-15.046360994525301</v>
          </cell>
          <cell r="L381">
            <v>0</v>
          </cell>
          <cell r="M381">
            <v>-15.046360994525301</v>
          </cell>
          <cell r="N381">
            <v>-13.5066853298074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-1.53967566471785</v>
          </cell>
          <cell r="AN381">
            <v>0</v>
          </cell>
          <cell r="AO381">
            <v>0</v>
          </cell>
          <cell r="AP381">
            <v>0</v>
          </cell>
        </row>
        <row r="382">
          <cell r="B382" t="str">
            <v>30200TAllcustom2M360DKK Total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</row>
        <row r="383">
          <cell r="B383" t="str">
            <v>30900TAllcustom2Allcustom3DKK Total</v>
          </cell>
          <cell r="H383">
            <v>215581.937661306</v>
          </cell>
          <cell r="I383">
            <v>16057.916437321601</v>
          </cell>
          <cell r="J383">
            <v>20.791235460126</v>
          </cell>
          <cell r="K383">
            <v>199524.02122398498</v>
          </cell>
          <cell r="L383">
            <v>0</v>
          </cell>
          <cell r="M383">
            <v>199524.02122398498</v>
          </cell>
          <cell r="N383">
            <v>90259.081417338108</v>
          </cell>
          <cell r="O383">
            <v>45514.3822692174</v>
          </cell>
          <cell r="P383">
            <v>28886.082829050301</v>
          </cell>
          <cell r="Q383">
            <v>27482.1855238852</v>
          </cell>
          <cell r="R383">
            <v>4986.7055179066692</v>
          </cell>
          <cell r="S383">
            <v>8107.8736329662306</v>
          </cell>
          <cell r="T383">
            <v>1042.2829714602099</v>
          </cell>
          <cell r="U383">
            <v>3784.6301336929496</v>
          </cell>
          <cell r="V383">
            <v>17921.4922560261</v>
          </cell>
          <cell r="W383">
            <v>2389.0350065559401</v>
          </cell>
          <cell r="X383">
            <v>2389.0350065559401</v>
          </cell>
          <cell r="Y383">
            <v>0</v>
          </cell>
          <cell r="Z383">
            <v>0</v>
          </cell>
          <cell r="AA383">
            <v>16057.916437321601</v>
          </cell>
          <cell r="AB383">
            <v>37360.291611769499</v>
          </cell>
          <cell r="AC383">
            <v>1818.37768906063</v>
          </cell>
          <cell r="AD383">
            <v>791.04081515255291</v>
          </cell>
          <cell r="AE383">
            <v>1295.2839640383302</v>
          </cell>
          <cell r="AF383">
            <v>0</v>
          </cell>
          <cell r="AG383">
            <v>31836.8037166545</v>
          </cell>
          <cell r="AH383">
            <v>283.91699999999997</v>
          </cell>
          <cell r="AI383">
            <v>29204.306715175702</v>
          </cell>
          <cell r="AJ383">
            <v>1486.4284531620199</v>
          </cell>
          <cell r="AK383">
            <v>0</v>
          </cell>
          <cell r="AL383">
            <v>0</v>
          </cell>
          <cell r="AM383">
            <v>-47290.463697375097</v>
          </cell>
          <cell r="AN383">
            <v>-1954.3848787260001</v>
          </cell>
          <cell r="AO383">
            <v>-609.03098592681806</v>
          </cell>
          <cell r="AP383">
            <v>0</v>
          </cell>
        </row>
        <row r="384">
          <cell r="B384" t="str">
            <v>30900TAllcustom2M140CDKK Total</v>
          </cell>
          <cell r="H384">
            <v>-35.591861290532798</v>
          </cell>
          <cell r="I384">
            <v>0</v>
          </cell>
          <cell r="J384">
            <v>0</v>
          </cell>
          <cell r="K384">
            <v>-35.591861290532798</v>
          </cell>
          <cell r="L384">
            <v>0</v>
          </cell>
          <cell r="M384">
            <v>-35.591861290532798</v>
          </cell>
          <cell r="N384">
            <v>0</v>
          </cell>
          <cell r="O384">
            <v>0</v>
          </cell>
          <cell r="P384">
            <v>6.0175967094672203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-41.609457999999997</v>
          </cell>
          <cell r="AC384">
            <v>-103.36345799999999</v>
          </cell>
          <cell r="AD384">
            <v>0</v>
          </cell>
          <cell r="AE384">
            <v>0</v>
          </cell>
          <cell r="AF384">
            <v>0</v>
          </cell>
          <cell r="AG384">
            <v>61.753999999999998</v>
          </cell>
          <cell r="AH384">
            <v>0</v>
          </cell>
          <cell r="AI384">
            <v>61.753999999999998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</row>
        <row r="385">
          <cell r="B385" t="str">
            <v>30900TAllcustom2M700TDKK Total</v>
          </cell>
          <cell r="H385">
            <v>-8417.1152990658502</v>
          </cell>
          <cell r="I385">
            <v>-40.566338222399999</v>
          </cell>
          <cell r="J385">
            <v>-6.0953443274001998E-2</v>
          </cell>
          <cell r="K385">
            <v>-8376.5489608434491</v>
          </cell>
          <cell r="L385">
            <v>0</v>
          </cell>
          <cell r="M385">
            <v>-8376.5489608434491</v>
          </cell>
          <cell r="N385">
            <v>-4185.8095896494196</v>
          </cell>
          <cell r="O385">
            <v>-2063.5904959189502</v>
          </cell>
          <cell r="P385">
            <v>-1843.8538296612401</v>
          </cell>
          <cell r="Q385">
            <v>-1261.05725420401</v>
          </cell>
          <cell r="R385">
            <v>-279.26780635240698</v>
          </cell>
          <cell r="S385">
            <v>-386.46640555792897</v>
          </cell>
          <cell r="T385">
            <v>-62.959115124653501</v>
          </cell>
          <cell r="U385">
            <v>-323.97697343340599</v>
          </cell>
          <cell r="V385">
            <v>-1052.6703004684</v>
          </cell>
          <cell r="W385">
            <v>-107.012984037956</v>
          </cell>
          <cell r="X385">
            <v>-107.114852033641</v>
          </cell>
          <cell r="Y385">
            <v>0.10186799568435</v>
          </cell>
          <cell r="Z385">
            <v>0</v>
          </cell>
          <cell r="AA385">
            <v>-40.566338222399999</v>
          </cell>
          <cell r="AB385">
            <v>-258.22938879425101</v>
          </cell>
          <cell r="AC385">
            <v>-85.533187687104999</v>
          </cell>
          <cell r="AD385">
            <v>-0.345176630756168</v>
          </cell>
          <cell r="AE385">
            <v>-20.412910132448701</v>
          </cell>
          <cell r="AF385">
            <v>0</v>
          </cell>
          <cell r="AG385">
            <v>-45.209353493467304</v>
          </cell>
          <cell r="AH385">
            <v>0</v>
          </cell>
          <cell r="AI385">
            <v>-1.00457710027695E-5</v>
          </cell>
          <cell r="AJ385">
            <v>-41.5219402475377</v>
          </cell>
          <cell r="AK385">
            <v>0</v>
          </cell>
          <cell r="AL385">
            <v>0</v>
          </cell>
          <cell r="AM385">
            <v>2177.9356237449897</v>
          </cell>
          <cell r="AN385">
            <v>89.151120743999897</v>
          </cell>
          <cell r="AO385">
            <v>110.726274107827</v>
          </cell>
          <cell r="AP385">
            <v>0</v>
          </cell>
        </row>
        <row r="386">
          <cell r="B386" t="str">
            <v>31900TAllcustom2Allcustom3DKK Total</v>
          </cell>
          <cell r="H386">
            <v>14525.7395303498</v>
          </cell>
          <cell r="I386">
            <v>11295.112614678401</v>
          </cell>
          <cell r="J386">
            <v>0</v>
          </cell>
          <cell r="K386">
            <v>3230.6269156713502</v>
          </cell>
          <cell r="L386">
            <v>0</v>
          </cell>
          <cell r="M386">
            <v>3230.6269156713502</v>
          </cell>
          <cell r="N386">
            <v>63.615276103967396</v>
          </cell>
          <cell r="O386">
            <v>0</v>
          </cell>
          <cell r="P386">
            <v>2870.2529368722903</v>
          </cell>
          <cell r="Q386">
            <v>1.34340097402829</v>
          </cell>
          <cell r="R386">
            <v>0.12767858935112</v>
          </cell>
          <cell r="S386">
            <v>0</v>
          </cell>
          <cell r="T386">
            <v>-0.38533292632288302</v>
          </cell>
          <cell r="U386">
            <v>38.4119917827094</v>
          </cell>
          <cell r="V386">
            <v>38.154337445737603</v>
          </cell>
          <cell r="W386">
            <v>23.258367603</v>
          </cell>
          <cell r="X386">
            <v>23.258367603</v>
          </cell>
          <cell r="Y386">
            <v>0</v>
          </cell>
          <cell r="Z386">
            <v>0</v>
          </cell>
          <cell r="AA386">
            <v>11295.112614678401</v>
          </cell>
          <cell r="AB386">
            <v>257.26096427532502</v>
          </cell>
          <cell r="AC386">
            <v>0</v>
          </cell>
          <cell r="AD386">
            <v>264.04826171751699</v>
          </cell>
          <cell r="AE386">
            <v>231.131498213681</v>
          </cell>
          <cell r="AF386">
            <v>0</v>
          </cell>
          <cell r="AG386">
            <v>2.8710984586435599</v>
          </cell>
          <cell r="AH386">
            <v>0</v>
          </cell>
          <cell r="AI386">
            <v>0</v>
          </cell>
          <cell r="AJ386">
            <v>1.1108449111735099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</row>
        <row r="387">
          <cell r="B387" t="str">
            <v>31900TAllcustom2M700TDKK Total</v>
          </cell>
          <cell r="H387">
            <v>-161.97626685874701</v>
          </cell>
          <cell r="I387">
            <v>-19.372104777600001</v>
          </cell>
          <cell r="J387">
            <v>0</v>
          </cell>
          <cell r="K387">
            <v>-142.604162081147</v>
          </cell>
          <cell r="L387">
            <v>0</v>
          </cell>
          <cell r="M387">
            <v>-142.604162081147</v>
          </cell>
          <cell r="N387">
            <v>-4.6891724660867098</v>
          </cell>
          <cell r="O387">
            <v>0</v>
          </cell>
          <cell r="P387">
            <v>-136.06536713393399</v>
          </cell>
          <cell r="Q387">
            <v>-9.7029729450420196E-2</v>
          </cell>
          <cell r="R387">
            <v>-9.9901979874233299E-3</v>
          </cell>
          <cell r="S387">
            <v>0</v>
          </cell>
          <cell r="T387">
            <v>-3.88902102093528E-2</v>
          </cell>
          <cell r="U387">
            <v>-1.7545652970980898</v>
          </cell>
          <cell r="V387">
            <v>-1.80344570529487</v>
          </cell>
          <cell r="W387">
            <v>-0.97832779700000005</v>
          </cell>
          <cell r="X387">
            <v>-0.97832779700000005</v>
          </cell>
          <cell r="Y387">
            <v>0</v>
          </cell>
          <cell r="Z387">
            <v>0</v>
          </cell>
          <cell r="AA387">
            <v>-19.372104777600001</v>
          </cell>
          <cell r="AB387">
            <v>5.0852953618983301E-2</v>
          </cell>
          <cell r="AC387">
            <v>0</v>
          </cell>
          <cell r="AD387">
            <v>-0.12540725691875002</v>
          </cell>
          <cell r="AE387">
            <v>1.1797547849211298</v>
          </cell>
          <cell r="AF387">
            <v>0</v>
          </cell>
          <cell r="AG387">
            <v>-0.150574034302147</v>
          </cell>
          <cell r="AH387">
            <v>0</v>
          </cell>
          <cell r="AI387">
            <v>0</v>
          </cell>
          <cell r="AJ387">
            <v>-2.1008232392027999E-2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</row>
        <row r="388">
          <cell r="B388" t="str">
            <v>32900TAllcustom2Allcustom3DKK Total</v>
          </cell>
          <cell r="H388">
            <v>230107.677191656</v>
          </cell>
          <cell r="I388">
            <v>27353.029052000002</v>
          </cell>
          <cell r="J388">
            <v>20.791235460126</v>
          </cell>
          <cell r="K388">
            <v>202754.648139656</v>
          </cell>
          <cell r="L388">
            <v>0</v>
          </cell>
          <cell r="M388">
            <v>202754.648139656</v>
          </cell>
          <cell r="N388">
            <v>90322.696693442093</v>
          </cell>
          <cell r="O388">
            <v>45514.3822692174</v>
          </cell>
          <cell r="P388">
            <v>31756.335765922599</v>
          </cell>
          <cell r="Q388">
            <v>27483.528924859198</v>
          </cell>
          <cell r="R388">
            <v>4986.8331964960207</v>
          </cell>
          <cell r="S388">
            <v>8107.8736329662306</v>
          </cell>
          <cell r="T388">
            <v>1041.8976385338799</v>
          </cell>
          <cell r="U388">
            <v>3823.0421254756598</v>
          </cell>
          <cell r="V388">
            <v>17959.646593471803</v>
          </cell>
          <cell r="W388">
            <v>2412.29337415893</v>
          </cell>
          <cell r="X388">
            <v>2412.29337415893</v>
          </cell>
          <cell r="Y388">
            <v>0</v>
          </cell>
          <cell r="Z388">
            <v>0</v>
          </cell>
          <cell r="AA388">
            <v>27353.029052000002</v>
          </cell>
          <cell r="AB388">
            <v>37617.5525760448</v>
          </cell>
          <cell r="AC388">
            <v>1818.37768906063</v>
          </cell>
          <cell r="AD388">
            <v>1055.0890768700699</v>
          </cell>
          <cell r="AE388">
            <v>1526.41546225201</v>
          </cell>
          <cell r="AF388">
            <v>0</v>
          </cell>
          <cell r="AG388">
            <v>31839.6748151131</v>
          </cell>
          <cell r="AH388">
            <v>283.91699999999997</v>
          </cell>
          <cell r="AI388">
            <v>29204.306715175702</v>
          </cell>
          <cell r="AJ388">
            <v>1487.5392980731899</v>
          </cell>
          <cell r="AK388">
            <v>0</v>
          </cell>
          <cell r="AL388">
            <v>0</v>
          </cell>
          <cell r="AM388">
            <v>-47290.463697375097</v>
          </cell>
          <cell r="AN388">
            <v>-1954.3848787260001</v>
          </cell>
          <cell r="AO388">
            <v>-609.03098592681806</v>
          </cell>
          <cell r="AP388">
            <v>0</v>
          </cell>
        </row>
        <row r="389">
          <cell r="B389" t="str">
            <v>32900TAllcustom2M359DKK Total</v>
          </cell>
          <cell r="H389">
            <v>-31.9890369968874</v>
          </cell>
          <cell r="I389">
            <v>0</v>
          </cell>
          <cell r="J389">
            <v>0</v>
          </cell>
          <cell r="K389">
            <v>-31.9890369968874</v>
          </cell>
          <cell r="L389">
            <v>0</v>
          </cell>
          <cell r="M389">
            <v>-31.9890369968874</v>
          </cell>
          <cell r="N389">
            <v>0</v>
          </cell>
          <cell r="O389">
            <v>0</v>
          </cell>
          <cell r="P389">
            <v>-9.1611406894629805</v>
          </cell>
          <cell r="Q389">
            <v>-6.8055337795381501</v>
          </cell>
          <cell r="R389">
            <v>-8.5553625710226999</v>
          </cell>
          <cell r="S389">
            <v>0</v>
          </cell>
          <cell r="T389">
            <v>0</v>
          </cell>
          <cell r="U389">
            <v>-7.9899999568635804</v>
          </cell>
          <cell r="V389">
            <v>-16.545362527886301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0.52300000000000002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0.52300000000000002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</row>
        <row r="390">
          <cell r="B390" t="str">
            <v>32900TAllcustom2M370DKK Total</v>
          </cell>
          <cell r="H390">
            <v>-161.64551322108298</v>
          </cell>
          <cell r="I390">
            <v>0</v>
          </cell>
          <cell r="J390">
            <v>0</v>
          </cell>
          <cell r="K390">
            <v>-161.64551322108298</v>
          </cell>
          <cell r="L390">
            <v>0</v>
          </cell>
          <cell r="M390">
            <v>-161.64551322108298</v>
          </cell>
          <cell r="N390">
            <v>-0.207011881185267</v>
          </cell>
          <cell r="O390">
            <v>-10.843637449999999</v>
          </cell>
          <cell r="P390">
            <v>0</v>
          </cell>
          <cell r="Q390">
            <v>0</v>
          </cell>
          <cell r="R390">
            <v>-8.2833608557477998</v>
          </cell>
          <cell r="S390">
            <v>0</v>
          </cell>
          <cell r="T390">
            <v>0</v>
          </cell>
          <cell r="U390">
            <v>-5.4065423499999996</v>
          </cell>
          <cell r="V390">
            <v>-13.6899032057478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-1.2509999999999999</v>
          </cell>
          <cell r="AC390">
            <v>0</v>
          </cell>
          <cell r="AD390">
            <v>-1.2509999999999999</v>
          </cell>
          <cell r="AE390">
            <v>-1.2509999999999999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-139.11493512415001</v>
          </cell>
          <cell r="AN390">
            <v>0</v>
          </cell>
          <cell r="AO390">
            <v>3.4609744399999998</v>
          </cell>
          <cell r="AP390">
            <v>0</v>
          </cell>
        </row>
        <row r="391">
          <cell r="B391" t="str">
            <v>32900TAllcustom2M375DKK Total</v>
          </cell>
          <cell r="H391">
            <v>52.941581119656099</v>
          </cell>
          <cell r="I391">
            <v>99.409822000000005</v>
          </cell>
          <cell r="J391">
            <v>0</v>
          </cell>
          <cell r="K391">
            <v>-46.468240880343899</v>
          </cell>
          <cell r="L391">
            <v>0</v>
          </cell>
          <cell r="M391">
            <v>-46.468240880343899</v>
          </cell>
          <cell r="N391">
            <v>-56.107634415590596</v>
          </cell>
          <cell r="O391">
            <v>50.672935835000004</v>
          </cell>
          <cell r="P391">
            <v>0.78929715426618596</v>
          </cell>
          <cell r="Q391">
            <v>-1.24556874278</v>
          </cell>
          <cell r="R391">
            <v>-6.2334330939148597</v>
          </cell>
          <cell r="S391">
            <v>0</v>
          </cell>
          <cell r="T391">
            <v>-7.1468690824850398E-2</v>
          </cell>
          <cell r="U391">
            <v>-33.801859887324902</v>
          </cell>
          <cell r="V391">
            <v>-40.1067616720646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99.409822000000005</v>
          </cell>
          <cell r="AB391">
            <v>0.81611944582512697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0.81611944582512697</v>
          </cell>
          <cell r="AH391">
            <v>0</v>
          </cell>
          <cell r="AI391">
            <v>0</v>
          </cell>
          <cell r="AJ391">
            <v>0.83211944582512698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-1.286628485</v>
          </cell>
          <cell r="AP391">
            <v>0</v>
          </cell>
        </row>
        <row r="392">
          <cell r="B392" t="str">
            <v>33010Allcustom2Allcustom3DKK Total</v>
          </cell>
          <cell r="H392">
            <v>1768.67542281439</v>
          </cell>
          <cell r="I392">
            <v>1.5999999999999999E-5</v>
          </cell>
          <cell r="J392">
            <v>0</v>
          </cell>
          <cell r="K392">
            <v>1768.67540681439</v>
          </cell>
          <cell r="L392">
            <v>0</v>
          </cell>
          <cell r="M392">
            <v>1768.67540681439</v>
          </cell>
          <cell r="N392">
            <v>1053.5340547717599</v>
          </cell>
          <cell r="O392">
            <v>0</v>
          </cell>
          <cell r="P392">
            <v>116.67734398547699</v>
          </cell>
          <cell r="Q392">
            <v>62.523562495803496</v>
          </cell>
          <cell r="R392">
            <v>123.14859384994</v>
          </cell>
          <cell r="S392">
            <v>16.171883453132999</v>
          </cell>
          <cell r="T392">
            <v>35.115136032362003</v>
          </cell>
          <cell r="U392">
            <v>358.659832225912</v>
          </cell>
          <cell r="V392">
            <v>533.09544556134699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1.5999999999999999E-5</v>
          </cell>
          <cell r="AB392">
            <v>2.8450000000000002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2.8450000000000002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B393" t="str">
            <v>33020Allcustom2Allcustom3DKK Total</v>
          </cell>
          <cell r="H393">
            <v>22673.245007804198</v>
          </cell>
          <cell r="I393">
            <v>-6.4999999999999994E-5</v>
          </cell>
          <cell r="J393">
            <v>8.57</v>
          </cell>
          <cell r="K393">
            <v>22673.245072804199</v>
          </cell>
          <cell r="L393">
            <v>0</v>
          </cell>
          <cell r="M393">
            <v>22673.245072804199</v>
          </cell>
          <cell r="N393">
            <v>3628.6673313879201</v>
          </cell>
          <cell r="O393">
            <v>14465.2978344689</v>
          </cell>
          <cell r="P393">
            <v>845.83451451972405</v>
          </cell>
          <cell r="Q393">
            <v>473.668132542742</v>
          </cell>
          <cell r="R393">
            <v>242.64508510182199</v>
          </cell>
          <cell r="S393">
            <v>706.76341933947094</v>
          </cell>
          <cell r="T393">
            <v>39.367694655028899</v>
          </cell>
          <cell r="U393">
            <v>9.5111060227903792</v>
          </cell>
          <cell r="V393">
            <v>998.28730511911294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-6.4999999999999994E-5</v>
          </cell>
          <cell r="AB393">
            <v>502.36277976582198</v>
          </cell>
          <cell r="AC393">
            <v>1.8240795630000001E-4</v>
          </cell>
          <cell r="AD393">
            <v>0</v>
          </cell>
          <cell r="AE393">
            <v>95.495443047388804</v>
          </cell>
          <cell r="AF393">
            <v>0</v>
          </cell>
          <cell r="AG393">
            <v>398.29715431047703</v>
          </cell>
          <cell r="AH393">
            <v>0</v>
          </cell>
          <cell r="AI393">
            <v>0</v>
          </cell>
          <cell r="AJ393">
            <v>65.985154310476801</v>
          </cell>
          <cell r="AK393">
            <v>0</v>
          </cell>
          <cell r="AL393">
            <v>0</v>
          </cell>
          <cell r="AM393">
            <v>1759.1271750000001</v>
          </cell>
          <cell r="AN393">
            <v>54.126989999999999</v>
          </cell>
          <cell r="AO393">
            <v>0</v>
          </cell>
          <cell r="AP393">
            <v>0</v>
          </cell>
        </row>
        <row r="394">
          <cell r="B394" t="str">
            <v>33020PRO110Allcustom3DKK Total</v>
          </cell>
          <cell r="H394">
            <v>11899.863983801701</v>
          </cell>
          <cell r="I394">
            <v>0</v>
          </cell>
          <cell r="J394">
            <v>0</v>
          </cell>
          <cell r="K394">
            <v>11899.863983801701</v>
          </cell>
          <cell r="L394">
            <v>0</v>
          </cell>
          <cell r="M394">
            <v>11899.863983801701</v>
          </cell>
          <cell r="N394">
            <v>0</v>
          </cell>
          <cell r="O394">
            <v>11897.92430685</v>
          </cell>
          <cell r="P394">
            <v>1.9396769517332999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</row>
        <row r="395">
          <cell r="B395" t="str">
            <v>33020PRO120Allcustom3DKK Total</v>
          </cell>
          <cell r="H395">
            <v>38.855269356679095</v>
          </cell>
          <cell r="I395">
            <v>0</v>
          </cell>
          <cell r="J395">
            <v>0</v>
          </cell>
          <cell r="K395">
            <v>38.855269356679095</v>
          </cell>
          <cell r="L395">
            <v>0</v>
          </cell>
          <cell r="M395">
            <v>38.855269356679095</v>
          </cell>
          <cell r="N395">
            <v>38.092637308398203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0.76263204828086206</v>
          </cell>
          <cell r="U395">
            <v>0</v>
          </cell>
          <cell r="V395">
            <v>0.76263204828086206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</row>
        <row r="396">
          <cell r="B396" t="str">
            <v>33020PRO200TAllcustom3DKK Total</v>
          </cell>
          <cell r="H396">
            <v>4083.3285434539798</v>
          </cell>
          <cell r="I396">
            <v>-6.4999999999999994E-5</v>
          </cell>
          <cell r="J396">
            <v>8.57</v>
          </cell>
          <cell r="K396">
            <v>4083.32860845398</v>
          </cell>
          <cell r="L396">
            <v>0</v>
          </cell>
          <cell r="M396">
            <v>4083.32860845398</v>
          </cell>
          <cell r="N396">
            <v>1540.74260476938</v>
          </cell>
          <cell r="O396">
            <v>807.32619378891002</v>
          </cell>
          <cell r="P396">
            <v>363.91601464660801</v>
          </cell>
          <cell r="Q396">
            <v>2.8</v>
          </cell>
          <cell r="R396">
            <v>128.90822732161598</v>
          </cell>
          <cell r="S396">
            <v>706.76341933947094</v>
          </cell>
          <cell r="T396">
            <v>30.0995579546878</v>
          </cell>
          <cell r="U396">
            <v>9.5111060227903792</v>
          </cell>
          <cell r="V396">
            <v>875.28231063856492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-6.4999999999999994E-5</v>
          </cell>
          <cell r="AB396">
            <v>493.261484610514</v>
          </cell>
          <cell r="AC396">
            <v>0</v>
          </cell>
          <cell r="AD396">
            <v>0</v>
          </cell>
          <cell r="AE396">
            <v>86.394330300036913</v>
          </cell>
          <cell r="AF396">
            <v>0</v>
          </cell>
          <cell r="AG396">
            <v>398.29715431047703</v>
          </cell>
          <cell r="AH396">
            <v>0</v>
          </cell>
          <cell r="AI396">
            <v>0</v>
          </cell>
          <cell r="AJ396">
            <v>65.985154310476801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</row>
        <row r="397">
          <cell r="B397" t="str">
            <v>33020PRO210TAllcustom3DKK Total</v>
          </cell>
          <cell r="H397">
            <v>6651.1972111918403</v>
          </cell>
          <cell r="I397">
            <v>0</v>
          </cell>
          <cell r="J397">
            <v>0</v>
          </cell>
          <cell r="K397">
            <v>6651.1972111918403</v>
          </cell>
          <cell r="L397">
            <v>0</v>
          </cell>
          <cell r="M397">
            <v>6651.1972111918403</v>
          </cell>
          <cell r="N397">
            <v>2049.83208931015</v>
          </cell>
          <cell r="O397">
            <v>1760.0473338299998</v>
          </cell>
          <cell r="P397">
            <v>479.978822921382</v>
          </cell>
          <cell r="Q397">
            <v>470.86813254274199</v>
          </cell>
          <cell r="R397">
            <v>113.73685778020599</v>
          </cell>
          <cell r="S397">
            <v>0</v>
          </cell>
          <cell r="T397">
            <v>8.5055046520601607</v>
          </cell>
          <cell r="U397">
            <v>0</v>
          </cell>
          <cell r="V397">
            <v>122.24236243226599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9.1012951553082306</v>
          </cell>
          <cell r="AC397">
            <v>1.8240795630000001E-4</v>
          </cell>
          <cell r="AD397">
            <v>0</v>
          </cell>
          <cell r="AE397">
            <v>9.1011127473519302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1759.1271750000001</v>
          </cell>
          <cell r="AN397">
            <v>54.126989999999999</v>
          </cell>
          <cell r="AO397">
            <v>0</v>
          </cell>
          <cell r="AP397">
            <v>0</v>
          </cell>
        </row>
        <row r="398">
          <cell r="B398" t="str">
            <v>33030Allcustom2Allcustom3DKK Total</v>
          </cell>
          <cell r="H398">
            <v>6007.3430421002904</v>
          </cell>
          <cell r="I398">
            <v>1E-4</v>
          </cell>
          <cell r="J398">
            <v>0</v>
          </cell>
          <cell r="K398">
            <v>6007.3429421002902</v>
          </cell>
          <cell r="L398">
            <v>0</v>
          </cell>
          <cell r="M398">
            <v>6007.3429421002902</v>
          </cell>
          <cell r="N398">
            <v>208.967489563697</v>
          </cell>
          <cell r="O398">
            <v>4715.1087057956893</v>
          </cell>
          <cell r="P398">
            <v>856.29427055794599</v>
          </cell>
          <cell r="Q398">
            <v>135.570149267207</v>
          </cell>
          <cell r="R398">
            <v>153.43744008393298</v>
          </cell>
          <cell r="S398">
            <v>66.571283835339798</v>
          </cell>
          <cell r="T398">
            <v>57.240716531168296</v>
          </cell>
          <cell r="U398">
            <v>62.419464490302396</v>
          </cell>
          <cell r="V398">
            <v>339.668904940743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1E-4</v>
          </cell>
          <cell r="AB398">
            <v>21.067485591005898</v>
          </cell>
          <cell r="AC398">
            <v>0</v>
          </cell>
          <cell r="AD398">
            <v>0.75046617790574699</v>
          </cell>
          <cell r="AE398">
            <v>0.75046617790574699</v>
          </cell>
          <cell r="AF398">
            <v>0</v>
          </cell>
          <cell r="AG398">
            <v>20.317019413100201</v>
          </cell>
          <cell r="AH398">
            <v>0</v>
          </cell>
          <cell r="AI398">
            <v>0</v>
          </cell>
          <cell r="AJ398">
            <v>18.588019413100202</v>
          </cell>
          <cell r="AK398">
            <v>0</v>
          </cell>
          <cell r="AL398">
            <v>0</v>
          </cell>
          <cell r="AM398">
            <v>228.20480253900001</v>
          </cell>
          <cell r="AN398">
            <v>0</v>
          </cell>
          <cell r="AO398">
            <v>-497.53886615499999</v>
          </cell>
          <cell r="AP398">
            <v>0</v>
          </cell>
        </row>
        <row r="399">
          <cell r="B399" t="str">
            <v>33040Allcustom2Allcustom3DKK Total</v>
          </cell>
          <cell r="H399">
            <v>20266.613342619599</v>
          </cell>
          <cell r="I399">
            <v>0</v>
          </cell>
          <cell r="J399">
            <v>0</v>
          </cell>
          <cell r="K399">
            <v>20266.613342619599</v>
          </cell>
          <cell r="L399">
            <v>0</v>
          </cell>
          <cell r="M399">
            <v>20266.613342619599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20266.613342619599</v>
          </cell>
          <cell r="AN399">
            <v>0</v>
          </cell>
          <cell r="AO399">
            <v>0</v>
          </cell>
          <cell r="AP399">
            <v>0</v>
          </cell>
        </row>
        <row r="400">
          <cell r="B400" t="str">
            <v>33240TAllcustom2Allcustom3DKK Total</v>
          </cell>
          <cell r="H400">
            <v>116.590600040075</v>
          </cell>
          <cell r="I400">
            <v>0</v>
          </cell>
          <cell r="J400">
            <v>0</v>
          </cell>
          <cell r="K400">
            <v>116.590600040075</v>
          </cell>
          <cell r="L400">
            <v>0</v>
          </cell>
          <cell r="M400">
            <v>116.590600040075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116.590600040075</v>
          </cell>
          <cell r="U400">
            <v>0</v>
          </cell>
          <cell r="V400">
            <v>116.590600040075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</row>
        <row r="401">
          <cell r="B401" t="str">
            <v>33250TAllcustom2Allcustom3DKK Total</v>
          </cell>
          <cell r="H401">
            <v>116.590600040075</v>
          </cell>
          <cell r="I401">
            <v>0</v>
          </cell>
          <cell r="J401">
            <v>0</v>
          </cell>
          <cell r="K401">
            <v>116.590600040075</v>
          </cell>
          <cell r="L401">
            <v>0</v>
          </cell>
          <cell r="M401">
            <v>116.590600040075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116.590600040075</v>
          </cell>
          <cell r="U401">
            <v>0</v>
          </cell>
          <cell r="V401">
            <v>116.590600040075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</row>
        <row r="402">
          <cell r="B402" t="str">
            <v>33310Allcustom2Allcustom3DKK Total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</row>
        <row r="403">
          <cell r="B403" t="str">
            <v>33500TAllcustom2Allcustom3DKK Total</v>
          </cell>
          <cell r="H403">
            <v>68752.646528804704</v>
          </cell>
          <cell r="I403">
            <v>0</v>
          </cell>
          <cell r="J403">
            <v>0</v>
          </cell>
          <cell r="K403">
            <v>68752.646528804704</v>
          </cell>
          <cell r="L403">
            <v>0</v>
          </cell>
          <cell r="M403">
            <v>68752.646528804704</v>
          </cell>
          <cell r="N403">
            <v>18286.304635929799</v>
          </cell>
          <cell r="O403">
            <v>1082.5398</v>
          </cell>
          <cell r="P403">
            <v>11622.374847805599</v>
          </cell>
          <cell r="Q403">
            <v>7148.83754243167</v>
          </cell>
          <cell r="R403">
            <v>4865.8150270743999</v>
          </cell>
          <cell r="S403">
            <v>2922.1890551103302</v>
          </cell>
          <cell r="T403">
            <v>63.160950152681998</v>
          </cell>
          <cell r="U403">
            <v>1878.0585598744499</v>
          </cell>
          <cell r="V403">
            <v>9729.2235922118707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1377.2687785094699</v>
          </cell>
          <cell r="AC403">
            <v>0</v>
          </cell>
          <cell r="AD403">
            <v>1086.550369</v>
          </cell>
          <cell r="AE403">
            <v>1237.0234012000001</v>
          </cell>
          <cell r="AF403">
            <v>0</v>
          </cell>
          <cell r="AG403">
            <v>140.24537730946901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45259.368233430498</v>
          </cell>
          <cell r="AN403">
            <v>0</v>
          </cell>
          <cell r="AO403">
            <v>-25753.270901514301</v>
          </cell>
          <cell r="AP403">
            <v>0</v>
          </cell>
        </row>
        <row r="404">
          <cell r="B404" t="str">
            <v>33600TAllcustom2Allcustom3DKK Total</v>
          </cell>
          <cell r="H404">
            <v>685.75296493331598</v>
          </cell>
          <cell r="I404">
            <v>1.74E-4</v>
          </cell>
          <cell r="J404">
            <v>0</v>
          </cell>
          <cell r="K404">
            <v>685.75279093331596</v>
          </cell>
          <cell r="L404">
            <v>0</v>
          </cell>
          <cell r="M404">
            <v>685.75279093331596</v>
          </cell>
          <cell r="N404">
            <v>0.11080125027639</v>
          </cell>
          <cell r="O404">
            <v>0</v>
          </cell>
          <cell r="P404">
            <v>0</v>
          </cell>
          <cell r="Q404">
            <v>0</v>
          </cell>
          <cell r="R404">
            <v>153.09243107485099</v>
          </cell>
          <cell r="S404">
            <v>0.98352529719299997</v>
          </cell>
          <cell r="T404">
            <v>0.81608837918408994</v>
          </cell>
          <cell r="U404">
            <v>31.905927048069</v>
          </cell>
          <cell r="V404">
            <v>186.79797179929702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1.74E-4</v>
          </cell>
          <cell r="AB404">
            <v>9.8059999999999992</v>
          </cell>
          <cell r="AC404">
            <v>0</v>
          </cell>
          <cell r="AD404">
            <v>9.8059999999999992</v>
          </cell>
          <cell r="AE404">
            <v>9.8059999999999992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666.2773195846471</v>
          </cell>
          <cell r="AN404">
            <v>0</v>
          </cell>
          <cell r="AO404">
            <v>-177.239301700905</v>
          </cell>
          <cell r="AP404">
            <v>0</v>
          </cell>
        </row>
        <row r="405">
          <cell r="B405" t="str">
            <v>33619Allcustom2Allcustom3DKK Total</v>
          </cell>
          <cell r="H405">
            <v>205.73207814660501</v>
          </cell>
          <cell r="I405">
            <v>0</v>
          </cell>
          <cell r="J405">
            <v>0</v>
          </cell>
          <cell r="K405">
            <v>205.73207814660501</v>
          </cell>
          <cell r="L405">
            <v>0</v>
          </cell>
          <cell r="M405">
            <v>205.73207814660501</v>
          </cell>
          <cell r="N405">
            <v>0.11080125027639</v>
          </cell>
          <cell r="O405">
            <v>0</v>
          </cell>
          <cell r="P405">
            <v>0</v>
          </cell>
          <cell r="Q405">
            <v>0</v>
          </cell>
          <cell r="R405">
            <v>153.09243107485099</v>
          </cell>
          <cell r="S405">
            <v>0.98352529719299997</v>
          </cell>
          <cell r="T405">
            <v>0.81608837918408994</v>
          </cell>
          <cell r="U405">
            <v>23.344872048069</v>
          </cell>
          <cell r="V405">
            <v>178.23691679929701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9.8059999999999992</v>
          </cell>
          <cell r="AC405">
            <v>0</v>
          </cell>
          <cell r="AD405">
            <v>9.8059999999999992</v>
          </cell>
          <cell r="AE405">
            <v>9.8059999999999992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194.81766179793598</v>
          </cell>
          <cell r="AN405">
            <v>0</v>
          </cell>
          <cell r="AO405">
            <v>-177.239301700905</v>
          </cell>
          <cell r="AP405">
            <v>0</v>
          </cell>
        </row>
        <row r="406">
          <cell r="B406" t="str">
            <v>33650TAllcustom2Allcustom3DKK Total</v>
          </cell>
          <cell r="H406">
            <v>31251.607037692298</v>
          </cell>
          <cell r="I406">
            <v>2.2499999999999999E-4</v>
          </cell>
          <cell r="J406">
            <v>8.57</v>
          </cell>
          <cell r="K406">
            <v>31251.606812692298</v>
          </cell>
          <cell r="L406">
            <v>0</v>
          </cell>
          <cell r="M406">
            <v>31251.606812692298</v>
          </cell>
          <cell r="N406">
            <v>4891.2796769736606</v>
          </cell>
          <cell r="O406">
            <v>19180.406540264597</v>
          </cell>
          <cell r="P406">
            <v>1818.8061290631499</v>
          </cell>
          <cell r="Q406">
            <v>671.76184430575302</v>
          </cell>
          <cell r="R406">
            <v>672.32355011054597</v>
          </cell>
          <cell r="S406">
            <v>790.49011192513706</v>
          </cell>
          <cell r="T406">
            <v>249.130235637819</v>
          </cell>
          <cell r="U406">
            <v>462.49632978707405</v>
          </cell>
          <cell r="V406">
            <v>2174.44022746058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2.2499999999999999E-4</v>
          </cell>
          <cell r="AB406">
            <v>536.081265356828</v>
          </cell>
          <cell r="AC406">
            <v>1.8240795630000001E-4</v>
          </cell>
          <cell r="AD406">
            <v>10.556466177905699</v>
          </cell>
          <cell r="AE406">
            <v>106.05190922529501</v>
          </cell>
          <cell r="AF406">
            <v>0</v>
          </cell>
          <cell r="AG406">
            <v>421.45917372357701</v>
          </cell>
          <cell r="AH406">
            <v>0</v>
          </cell>
          <cell r="AI406">
            <v>0</v>
          </cell>
          <cell r="AJ406">
            <v>84.573173723577</v>
          </cell>
          <cell r="AK406">
            <v>0</v>
          </cell>
          <cell r="AL406">
            <v>0</v>
          </cell>
          <cell r="AM406">
            <v>2653.6092971236499</v>
          </cell>
          <cell r="AN406">
            <v>54.126989999999999</v>
          </cell>
          <cell r="AO406">
            <v>-674.77816785590505</v>
          </cell>
          <cell r="AP406">
            <v>0</v>
          </cell>
        </row>
        <row r="407">
          <cell r="B407" t="str">
            <v>33900TAllcustom2Allcustom3DKK Total</v>
          </cell>
          <cell r="H407">
            <v>100004.25356649699</v>
          </cell>
          <cell r="I407">
            <v>2.2499999999999999E-4</v>
          </cell>
          <cell r="J407">
            <v>8.57</v>
          </cell>
          <cell r="K407">
            <v>100004.25334149699</v>
          </cell>
          <cell r="L407">
            <v>0</v>
          </cell>
          <cell r="M407">
            <v>100004.25334149699</v>
          </cell>
          <cell r="N407">
            <v>23177.584312903498</v>
          </cell>
          <cell r="O407">
            <v>20262.9463402646</v>
          </cell>
          <cell r="P407">
            <v>13441.1809768688</v>
          </cell>
          <cell r="Q407">
            <v>7820.59938673742</v>
          </cell>
          <cell r="R407">
            <v>5538.13857718494</v>
          </cell>
          <cell r="S407">
            <v>3712.6791670354701</v>
          </cell>
          <cell r="T407">
            <v>312.29118579049998</v>
          </cell>
          <cell r="U407">
            <v>2340.5548896615301</v>
          </cell>
          <cell r="V407">
            <v>11903.6638196724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2.2499999999999999E-4</v>
          </cell>
          <cell r="AB407">
            <v>1913.3500438663002</v>
          </cell>
          <cell r="AC407">
            <v>1.8240795630000001E-4</v>
          </cell>
          <cell r="AD407">
            <v>1097.1068351779102</v>
          </cell>
          <cell r="AE407">
            <v>1343.0753104252901</v>
          </cell>
          <cell r="AF407">
            <v>0</v>
          </cell>
          <cell r="AG407">
            <v>561.70455103304596</v>
          </cell>
          <cell r="AH407">
            <v>0</v>
          </cell>
          <cell r="AI407">
            <v>0</v>
          </cell>
          <cell r="AJ407">
            <v>84.573173723577</v>
          </cell>
          <cell r="AK407">
            <v>0</v>
          </cell>
          <cell r="AL407">
            <v>0</v>
          </cell>
          <cell r="AM407">
            <v>47912.977530554199</v>
          </cell>
          <cell r="AN407">
            <v>54.126989999999999</v>
          </cell>
          <cell r="AO407">
            <v>-26428.049069370201</v>
          </cell>
          <cell r="AP407">
            <v>0</v>
          </cell>
        </row>
        <row r="408">
          <cell r="B408" t="str">
            <v>34010Allcustom2Allcustom3DKK Total</v>
          </cell>
          <cell r="H408">
            <v>3979.7188253931599</v>
          </cell>
          <cell r="I408">
            <v>-2.4600000000000002E-4</v>
          </cell>
          <cell r="J408">
            <v>0</v>
          </cell>
          <cell r="K408">
            <v>3979.71907139316</v>
          </cell>
          <cell r="L408">
            <v>0</v>
          </cell>
          <cell r="M408">
            <v>3979.71907139316</v>
          </cell>
          <cell r="N408">
            <v>1110.81047591839</v>
          </cell>
          <cell r="O408">
            <v>732.03768871501507</v>
          </cell>
          <cell r="P408">
            <v>805.06091660188406</v>
          </cell>
          <cell r="Q408">
            <v>85.945417060048499</v>
          </cell>
          <cell r="R408">
            <v>68.220843205911606</v>
          </cell>
          <cell r="S408">
            <v>309.64133389648998</v>
          </cell>
          <cell r="T408">
            <v>426.92113703539599</v>
          </cell>
          <cell r="U408">
            <v>65.438992887719493</v>
          </cell>
          <cell r="V408">
            <v>870.22230702551701</v>
          </cell>
          <cell r="W408">
            <v>30.311114399999997</v>
          </cell>
          <cell r="X408">
            <v>30.311114399999997</v>
          </cell>
          <cell r="Y408">
            <v>0</v>
          </cell>
          <cell r="Z408">
            <v>0</v>
          </cell>
          <cell r="AA408">
            <v>-2.4600000000000002E-4</v>
          </cell>
          <cell r="AB408">
            <v>228.52486909354099</v>
          </cell>
          <cell r="AC408">
            <v>1.0825397999999999</v>
          </cell>
          <cell r="AD408">
            <v>0</v>
          </cell>
          <cell r="AE408">
            <v>40.595242499999998</v>
          </cell>
          <cell r="AF408">
            <v>0</v>
          </cell>
          <cell r="AG408">
            <v>156.53597239354102</v>
          </cell>
          <cell r="AH408">
            <v>20.257000000000001</v>
          </cell>
          <cell r="AI408">
            <v>0</v>
          </cell>
          <cell r="AJ408">
            <v>20.721344999999999</v>
          </cell>
          <cell r="AK408">
            <v>0</v>
          </cell>
          <cell r="AL408">
            <v>0</v>
          </cell>
          <cell r="AM408">
            <v>147.11739697875601</v>
          </cell>
          <cell r="AN408">
            <v>0</v>
          </cell>
          <cell r="AO408">
            <v>0</v>
          </cell>
          <cell r="AP408">
            <v>0</v>
          </cell>
        </row>
        <row r="409">
          <cell r="B409" t="str">
            <v>34010PRO110Allcustom3DKK Total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</row>
        <row r="410">
          <cell r="B410" t="str">
            <v>34010PRO120Allcustom3DKK Total</v>
          </cell>
          <cell r="H410">
            <v>462.18203461520898</v>
          </cell>
          <cell r="I410">
            <v>0</v>
          </cell>
          <cell r="J410">
            <v>0</v>
          </cell>
          <cell r="K410">
            <v>462.18203461520898</v>
          </cell>
          <cell r="L410">
            <v>0</v>
          </cell>
          <cell r="M410">
            <v>462.18203461520898</v>
          </cell>
          <cell r="N410">
            <v>81.8454766894491</v>
          </cell>
          <cell r="O410">
            <v>0</v>
          </cell>
          <cell r="P410">
            <v>9.4105924754656787</v>
          </cell>
          <cell r="Q410">
            <v>0</v>
          </cell>
          <cell r="R410">
            <v>0</v>
          </cell>
          <cell r="S410">
            <v>150.46297118335198</v>
          </cell>
          <cell r="T410">
            <v>166.642543814053</v>
          </cell>
          <cell r="U410">
            <v>44.915450452888599</v>
          </cell>
          <cell r="V410">
            <v>362.020965450294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8.9049999999999994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8.9049999999999994</v>
          </cell>
          <cell r="AH410">
            <v>8.9049999999999994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</row>
        <row r="411">
          <cell r="B411" t="str">
            <v>34010PRO200TAllcustom3DKK Total</v>
          </cell>
          <cell r="H411">
            <v>1771.6034729527501</v>
          </cell>
          <cell r="I411">
            <v>-2.4600000000000002E-4</v>
          </cell>
          <cell r="J411">
            <v>0</v>
          </cell>
          <cell r="K411">
            <v>1771.6037189527499</v>
          </cell>
          <cell r="L411">
            <v>0</v>
          </cell>
          <cell r="M411">
            <v>1771.6037189527499</v>
          </cell>
          <cell r="N411">
            <v>454.44855419106102</v>
          </cell>
          <cell r="O411">
            <v>353.14875871501499</v>
          </cell>
          <cell r="P411">
            <v>376.65098601953696</v>
          </cell>
          <cell r="Q411">
            <v>65.750931971453397</v>
          </cell>
          <cell r="R411">
            <v>22.727108110911601</v>
          </cell>
          <cell r="S411">
            <v>123.036722996215</v>
          </cell>
          <cell r="T411">
            <v>186.53190225501399</v>
          </cell>
          <cell r="U411">
            <v>0</v>
          </cell>
          <cell r="V411">
            <v>332.29573336214003</v>
          </cell>
          <cell r="W411">
            <v>1.0825397999999999</v>
          </cell>
          <cell r="X411">
            <v>1.0825397999999999</v>
          </cell>
          <cell r="Y411">
            <v>0</v>
          </cell>
          <cell r="Z411">
            <v>0</v>
          </cell>
          <cell r="AA411">
            <v>-2.4600000000000002E-4</v>
          </cell>
          <cell r="AB411">
            <v>189.30875469354098</v>
          </cell>
          <cell r="AC411">
            <v>0</v>
          </cell>
          <cell r="AD411">
            <v>0</v>
          </cell>
          <cell r="AE411">
            <v>40.595242499999998</v>
          </cell>
          <cell r="AF411">
            <v>0</v>
          </cell>
          <cell r="AG411">
            <v>147.63097239354101</v>
          </cell>
          <cell r="AH411">
            <v>11.352</v>
          </cell>
          <cell r="AI411">
            <v>0</v>
          </cell>
          <cell r="AJ411">
            <v>20.721344999999999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</row>
        <row r="412">
          <cell r="B412" t="str">
            <v>34010PRO210TAllcustom3DKK Total</v>
          </cell>
          <cell r="H412">
            <v>1745.9333178252</v>
          </cell>
          <cell r="I412">
            <v>0</v>
          </cell>
          <cell r="J412">
            <v>0</v>
          </cell>
          <cell r="K412">
            <v>1745.9333178252</v>
          </cell>
          <cell r="L412">
            <v>0</v>
          </cell>
          <cell r="M412">
            <v>1745.9333178252</v>
          </cell>
          <cell r="N412">
            <v>574.51644503788202</v>
          </cell>
          <cell r="O412">
            <v>378.88893000000002</v>
          </cell>
          <cell r="P412">
            <v>418.99933810688196</v>
          </cell>
          <cell r="Q412">
            <v>20.194485088595101</v>
          </cell>
          <cell r="R412">
            <v>45.493735094999998</v>
          </cell>
          <cell r="S412">
            <v>36.1416397169234</v>
          </cell>
          <cell r="T412">
            <v>73.746690966328799</v>
          </cell>
          <cell r="U412">
            <v>20.523542434830901</v>
          </cell>
          <cell r="V412">
            <v>175.90560821308299</v>
          </cell>
          <cell r="W412">
            <v>29.228574600000002</v>
          </cell>
          <cell r="X412">
            <v>29.228574600000002</v>
          </cell>
          <cell r="Y412">
            <v>0</v>
          </cell>
          <cell r="Z412">
            <v>0</v>
          </cell>
          <cell r="AA412">
            <v>0</v>
          </cell>
          <cell r="AB412">
            <v>30.311114399999997</v>
          </cell>
          <cell r="AC412">
            <v>1.0825397999999999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147.11739697875601</v>
          </cell>
          <cell r="AN412">
            <v>0</v>
          </cell>
          <cell r="AO412">
            <v>0</v>
          </cell>
          <cell r="AP412">
            <v>0</v>
          </cell>
        </row>
        <row r="413">
          <cell r="B413" t="str">
            <v>34020Allcustom2Allcustom3DKK Total</v>
          </cell>
          <cell r="H413">
            <v>7361.22401501081</v>
          </cell>
          <cell r="I413">
            <v>0</v>
          </cell>
          <cell r="J413">
            <v>0</v>
          </cell>
          <cell r="K413">
            <v>7361.22401501081</v>
          </cell>
          <cell r="L413">
            <v>0</v>
          </cell>
          <cell r="M413">
            <v>7361.22401501081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7361.22401501081</v>
          </cell>
          <cell r="AN413">
            <v>0</v>
          </cell>
          <cell r="AO413">
            <v>0</v>
          </cell>
          <cell r="AP413">
            <v>0</v>
          </cell>
        </row>
        <row r="414">
          <cell r="B414" t="str">
            <v>34200TAllcustom2Allcustom3DKK Total</v>
          </cell>
          <cell r="H414">
            <v>29123.7675532623</v>
          </cell>
          <cell r="I414">
            <v>-3.3500000000000001E-4</v>
          </cell>
          <cell r="J414">
            <v>0</v>
          </cell>
          <cell r="K414">
            <v>29123.7678882623</v>
          </cell>
          <cell r="L414">
            <v>0.67170097045406496</v>
          </cell>
          <cell r="M414">
            <v>29123.0961872919</v>
          </cell>
          <cell r="N414">
            <v>15996.72528427</v>
          </cell>
          <cell r="O414">
            <v>6759.6311539491799</v>
          </cell>
          <cell r="P414">
            <v>2508.40829095032</v>
          </cell>
          <cell r="Q414">
            <v>917.70481281408593</v>
          </cell>
          <cell r="R414">
            <v>544.70654457614194</v>
          </cell>
          <cell r="S414">
            <v>1106.9305660350999</v>
          </cell>
          <cell r="T414">
            <v>3124.1385820064902</v>
          </cell>
          <cell r="U414">
            <v>491.26917511925205</v>
          </cell>
          <cell r="V414">
            <v>5259.5297508265494</v>
          </cell>
          <cell r="W414">
            <v>86.377122518010893</v>
          </cell>
          <cell r="X414">
            <v>86.377122518010893</v>
          </cell>
          <cell r="Y414">
            <v>0</v>
          </cell>
          <cell r="Z414">
            <v>0</v>
          </cell>
          <cell r="AA414">
            <v>7.1913489999999998</v>
          </cell>
          <cell r="AB414">
            <v>1357.41142021002</v>
          </cell>
          <cell r="AC414">
            <v>163.16893009187601</v>
          </cell>
          <cell r="AD414">
            <v>45.7841658838542</v>
          </cell>
          <cell r="AE414">
            <v>127.92752337278999</v>
          </cell>
          <cell r="AF414">
            <v>0</v>
          </cell>
          <cell r="AG414">
            <v>984.58706054054301</v>
          </cell>
          <cell r="AH414">
            <v>0.13600000000000001</v>
          </cell>
          <cell r="AI414">
            <v>0</v>
          </cell>
          <cell r="AJ414">
            <v>844.41667732796998</v>
          </cell>
          <cell r="AK414">
            <v>0</v>
          </cell>
          <cell r="AL414">
            <v>-4.6492163131991999</v>
          </cell>
          <cell r="AM414">
            <v>816.713592331943</v>
          </cell>
          <cell r="AN414">
            <v>21.044573712000002</v>
          </cell>
          <cell r="AO414">
            <v>-4500.5432349706698</v>
          </cell>
          <cell r="AP414">
            <v>0</v>
          </cell>
        </row>
        <row r="415">
          <cell r="B415" t="str">
            <v>34300TAllcustom2Allcustom3DKK Total</v>
          </cell>
          <cell r="H415">
            <v>2824.22386140443</v>
          </cell>
          <cell r="I415">
            <v>-4.7100000000000001E-4</v>
          </cell>
          <cell r="J415">
            <v>0</v>
          </cell>
          <cell r="K415">
            <v>2824.2243324044298</v>
          </cell>
          <cell r="L415">
            <v>-2.95173899829388E-6</v>
          </cell>
          <cell r="M415">
            <v>2824.2243353561603</v>
          </cell>
          <cell r="N415">
            <v>272.93572562716696</v>
          </cell>
          <cell r="O415">
            <v>2178.9290573427302</v>
          </cell>
          <cell r="P415">
            <v>197.44701016644402</v>
          </cell>
          <cell r="Q415">
            <v>561.35369292821201</v>
          </cell>
          <cell r="R415">
            <v>10.914777960285301</v>
          </cell>
          <cell r="S415">
            <v>10.627384907721</v>
          </cell>
          <cell r="T415">
            <v>44.509177110090704</v>
          </cell>
          <cell r="U415">
            <v>89.25810255783901</v>
          </cell>
          <cell r="V415">
            <v>155.309442535936</v>
          </cell>
          <cell r="W415">
            <v>1.556129311704</v>
          </cell>
          <cell r="X415">
            <v>1.556129311704</v>
          </cell>
          <cell r="Y415">
            <v>0</v>
          </cell>
          <cell r="Z415">
            <v>0</v>
          </cell>
          <cell r="AA415">
            <v>454.95290399999999</v>
          </cell>
          <cell r="AB415">
            <v>67.988642368053789</v>
          </cell>
          <cell r="AC415">
            <v>0.51896173170644999</v>
          </cell>
          <cell r="AD415">
            <v>8.0039481832547804E-2</v>
          </cell>
          <cell r="AE415">
            <v>0.74315015648137805</v>
          </cell>
          <cell r="AF415">
            <v>0</v>
          </cell>
          <cell r="AG415">
            <v>65.170401168162002</v>
          </cell>
          <cell r="AH415">
            <v>11.682</v>
          </cell>
          <cell r="AI415">
            <v>0</v>
          </cell>
          <cell r="AJ415">
            <v>3.8153610122381698</v>
          </cell>
          <cell r="AK415">
            <v>0</v>
          </cell>
          <cell r="AL415">
            <v>0</v>
          </cell>
          <cell r="AM415">
            <v>517.168312484073</v>
          </cell>
          <cell r="AN415">
            <v>8.2056516840000011</v>
          </cell>
          <cell r="AO415">
            <v>-1126.90754809645</v>
          </cell>
          <cell r="AP415">
            <v>0</v>
          </cell>
        </row>
        <row r="416">
          <cell r="B416" t="str">
            <v>34319Allcustom2Allcustom3DKK Total</v>
          </cell>
          <cell r="H416">
            <v>290.31973421066999</v>
          </cell>
          <cell r="I416">
            <v>0</v>
          </cell>
          <cell r="J416">
            <v>0</v>
          </cell>
          <cell r="K416">
            <v>290.31973421066999</v>
          </cell>
          <cell r="L416">
            <v>0</v>
          </cell>
          <cell r="M416">
            <v>290.31973421066999</v>
          </cell>
          <cell r="N416">
            <v>30.419924426568301</v>
          </cell>
          <cell r="O416">
            <v>15.658938207</v>
          </cell>
          <cell r="P416">
            <v>6.8858665178028904</v>
          </cell>
          <cell r="Q416">
            <v>2.9087105592586502</v>
          </cell>
          <cell r="R416">
            <v>15.501611885961101</v>
          </cell>
          <cell r="S416">
            <v>1.7172551309328901</v>
          </cell>
          <cell r="T416">
            <v>0</v>
          </cell>
          <cell r="U416">
            <v>8.2002810000000004</v>
          </cell>
          <cell r="V416">
            <v>25.419148016894002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2.6150000000000002</v>
          </cell>
          <cell r="AC416">
            <v>0</v>
          </cell>
          <cell r="AD416">
            <v>2.6150000000000002</v>
          </cell>
          <cell r="AE416">
            <v>2.6150000000000002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536.74263758242296</v>
          </cell>
          <cell r="AN416">
            <v>0.83355564599999998</v>
          </cell>
          <cell r="AO416">
            <v>-330.33049109927799</v>
          </cell>
          <cell r="AP416">
            <v>0</v>
          </cell>
        </row>
        <row r="417">
          <cell r="B417" t="str">
            <v>34329PAllcustom2Allcustom3DKK Total</v>
          </cell>
          <cell r="H417">
            <v>0.573301218684096</v>
          </cell>
          <cell r="I417">
            <v>0</v>
          </cell>
          <cell r="J417">
            <v>0</v>
          </cell>
          <cell r="K417">
            <v>0.573301218684096</v>
          </cell>
          <cell r="L417">
            <v>0</v>
          </cell>
          <cell r="M417">
            <v>0.573301218684096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5.41273951530457E-8</v>
          </cell>
          <cell r="AN417">
            <v>0</v>
          </cell>
          <cell r="AO417">
            <v>0.57330116455670099</v>
          </cell>
          <cell r="AP417">
            <v>0</v>
          </cell>
        </row>
        <row r="418">
          <cell r="B418" t="str">
            <v>34400TAllcustom2Allcustom3DKK Total</v>
          </cell>
          <cell r="H418">
            <v>944.78737340990608</v>
          </cell>
          <cell r="I418">
            <v>7.0299999999999996E-4</v>
          </cell>
          <cell r="J418">
            <v>0</v>
          </cell>
          <cell r="K418">
            <v>944.78667040990604</v>
          </cell>
          <cell r="L418">
            <v>0</v>
          </cell>
          <cell r="M418">
            <v>944.78667040990604</v>
          </cell>
          <cell r="N418">
            <v>30.419924426568301</v>
          </cell>
          <cell r="O418">
            <v>15.658938207</v>
          </cell>
          <cell r="P418">
            <v>11.476598460361901</v>
          </cell>
          <cell r="Q418">
            <v>2.9087105592586502</v>
          </cell>
          <cell r="R418">
            <v>15.501611885961101</v>
          </cell>
          <cell r="S418">
            <v>1.7172551309328901</v>
          </cell>
          <cell r="T418">
            <v>0</v>
          </cell>
          <cell r="U418">
            <v>12.339409</v>
          </cell>
          <cell r="V418">
            <v>29.558276016894002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7.0299999999999996E-4</v>
          </cell>
          <cell r="AB418">
            <v>3.1891345965057698</v>
          </cell>
          <cell r="AC418">
            <v>0</v>
          </cell>
          <cell r="AD418">
            <v>2.6150000000000002</v>
          </cell>
          <cell r="AE418">
            <v>2.6150000000000002</v>
          </cell>
          <cell r="AF418">
            <v>0</v>
          </cell>
          <cell r="AG418">
            <v>0.57413459650576804</v>
          </cell>
          <cell r="AH418">
            <v>0</v>
          </cell>
          <cell r="AI418">
            <v>0</v>
          </cell>
          <cell r="AJ418">
            <v>0.57413459650576804</v>
          </cell>
          <cell r="AK418">
            <v>0</v>
          </cell>
          <cell r="AL418">
            <v>0</v>
          </cell>
          <cell r="AM418">
            <v>1181.33227807804</v>
          </cell>
          <cell r="AN418">
            <v>11.907937800000001</v>
          </cell>
          <cell r="AO418">
            <v>-329.757189934721</v>
          </cell>
          <cell r="AP418">
            <v>0</v>
          </cell>
        </row>
        <row r="419">
          <cell r="B419" t="str">
            <v>34440Allcustom2M210CDKK Total</v>
          </cell>
          <cell r="H419">
            <v>-587.38092722116596</v>
          </cell>
          <cell r="I419">
            <v>-514.01168600000005</v>
          </cell>
          <cell r="J419">
            <v>0</v>
          </cell>
          <cell r="K419">
            <v>-73.369241221165893</v>
          </cell>
          <cell r="L419">
            <v>0</v>
          </cell>
          <cell r="M419">
            <v>-73.369241221165893</v>
          </cell>
          <cell r="N419">
            <v>-124.79688175047501</v>
          </cell>
          <cell r="O419">
            <v>-0.106750835</v>
          </cell>
          <cell r="P419">
            <v>1.2796142370771</v>
          </cell>
          <cell r="Q419">
            <v>0</v>
          </cell>
          <cell r="R419">
            <v>-2.7835898257399996</v>
          </cell>
          <cell r="S419">
            <v>0</v>
          </cell>
          <cell r="T419">
            <v>-60.716000819347002</v>
          </cell>
          <cell r="U419">
            <v>22.939901912439101</v>
          </cell>
          <cell r="V419">
            <v>-40.559688732647906</v>
          </cell>
          <cell r="W419">
            <v>-9.0949470177289989E-19</v>
          </cell>
          <cell r="X419">
            <v>-9.0949470177289989E-19</v>
          </cell>
          <cell r="Y419">
            <v>0</v>
          </cell>
          <cell r="Z419">
            <v>0</v>
          </cell>
          <cell r="AA419">
            <v>-514.01168600000005</v>
          </cell>
          <cell r="AB419">
            <v>-1.3300000000000098E-4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-1.3300000000000001E-4</v>
          </cell>
          <cell r="AH419">
            <v>0</v>
          </cell>
          <cell r="AI419">
            <v>0</v>
          </cell>
          <cell r="AJ419">
            <v>-1.3300000000000001E-4</v>
          </cell>
          <cell r="AK419">
            <v>0</v>
          </cell>
          <cell r="AL419">
            <v>0</v>
          </cell>
          <cell r="AM419">
            <v>-2.0675951199999199E-3</v>
          </cell>
          <cell r="AN419">
            <v>0</v>
          </cell>
          <cell r="AO419">
            <v>90.816666455000004</v>
          </cell>
          <cell r="AP419">
            <v>0</v>
          </cell>
        </row>
        <row r="420">
          <cell r="B420" t="str">
            <v>34450Allcustom2M100CDKK Total</v>
          </cell>
          <cell r="H420">
            <v>911.8903967</v>
          </cell>
          <cell r="I420">
            <v>0</v>
          </cell>
          <cell r="J420">
            <v>0</v>
          </cell>
          <cell r="K420">
            <v>911.8903967</v>
          </cell>
          <cell r="L420">
            <v>0</v>
          </cell>
          <cell r="M420">
            <v>911.8903967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911.8903967</v>
          </cell>
          <cell r="AN420">
            <v>0</v>
          </cell>
          <cell r="AO420">
            <v>0</v>
          </cell>
          <cell r="AP420">
            <v>0</v>
          </cell>
        </row>
        <row r="421">
          <cell r="B421" t="str">
            <v>34450Allcustom2M990DKK Total</v>
          </cell>
          <cell r="H421">
            <v>549.54820102303393</v>
          </cell>
          <cell r="I421">
            <v>3.8999999999999999E-4</v>
          </cell>
          <cell r="J421">
            <v>0</v>
          </cell>
          <cell r="K421">
            <v>549.547811023034</v>
          </cell>
          <cell r="L421">
            <v>0</v>
          </cell>
          <cell r="M421">
            <v>549.547811023034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80.283215820725303</v>
          </cell>
          <cell r="U421">
            <v>2.8774611115443398</v>
          </cell>
          <cell r="V421">
            <v>83.16067693226961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3.8999999999999999E-4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466.38713409076399</v>
          </cell>
          <cell r="AN421">
            <v>0</v>
          </cell>
          <cell r="AO421">
            <v>0</v>
          </cell>
          <cell r="AP421">
            <v>0</v>
          </cell>
        </row>
        <row r="422">
          <cell r="B422" t="str">
            <v>34450Allcustom2M990TDKK Total</v>
          </cell>
          <cell r="H422">
            <v>549.54820102303393</v>
          </cell>
          <cell r="I422">
            <v>3.8999999999999999E-4</v>
          </cell>
          <cell r="J422">
            <v>0</v>
          </cell>
          <cell r="K422">
            <v>549.547811023034</v>
          </cell>
          <cell r="L422">
            <v>0</v>
          </cell>
          <cell r="M422">
            <v>549.547811023034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80.283215820725303</v>
          </cell>
          <cell r="U422">
            <v>2.8774611115443398</v>
          </cell>
          <cell r="V422">
            <v>83.16067693226961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3.8999999999999999E-4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466.38713409076399</v>
          </cell>
          <cell r="AN422">
            <v>0</v>
          </cell>
          <cell r="AO422">
            <v>0</v>
          </cell>
          <cell r="AP422">
            <v>0</v>
          </cell>
        </row>
        <row r="423">
          <cell r="B423" t="str">
            <v>34700TAllcustom2Allcustom3DKK Total</v>
          </cell>
          <cell r="H423">
            <v>16460.618181231301</v>
          </cell>
          <cell r="I423">
            <v>3.8999999999999999E-4</v>
          </cell>
          <cell r="J423">
            <v>0</v>
          </cell>
          <cell r="K423">
            <v>16460.6177912313</v>
          </cell>
          <cell r="L423">
            <v>-8455.5056060000006</v>
          </cell>
          <cell r="M423">
            <v>24916.123397231302</v>
          </cell>
          <cell r="N423">
            <v>20338.655446411201</v>
          </cell>
          <cell r="O423">
            <v>2837.8826855739999</v>
          </cell>
          <cell r="P423">
            <v>1125.88712346888</v>
          </cell>
          <cell r="Q423">
            <v>7513.1559033919002</v>
          </cell>
          <cell r="R423">
            <v>1289.5496945829</v>
          </cell>
          <cell r="S423">
            <v>5731.6628705794601</v>
          </cell>
          <cell r="T423">
            <v>2633.0737857136201</v>
          </cell>
          <cell r="U423">
            <v>2897.1226794924896</v>
          </cell>
          <cell r="V423">
            <v>12551.409030368499</v>
          </cell>
          <cell r="W423">
            <v>11.304084109082</v>
          </cell>
          <cell r="X423">
            <v>11.304084109082</v>
          </cell>
          <cell r="Y423">
            <v>0</v>
          </cell>
          <cell r="Z423">
            <v>0</v>
          </cell>
          <cell r="AA423">
            <v>3.8999999999999999E-4</v>
          </cell>
          <cell r="AB423">
            <v>925.398020152188</v>
          </cell>
          <cell r="AC423">
            <v>0</v>
          </cell>
          <cell r="AD423">
            <v>208.72792658363198</v>
          </cell>
          <cell r="AE423">
            <v>287.28783700090202</v>
          </cell>
          <cell r="AF423">
            <v>0</v>
          </cell>
          <cell r="AG423">
            <v>626.80609904220501</v>
          </cell>
          <cell r="AH423">
            <v>50.4</v>
          </cell>
          <cell r="AI423">
            <v>0</v>
          </cell>
          <cell r="AJ423">
            <v>571.75099353544795</v>
          </cell>
          <cell r="AK423">
            <v>0</v>
          </cell>
          <cell r="AL423">
            <v>0</v>
          </cell>
          <cell r="AM423">
            <v>72537.076252071594</v>
          </cell>
          <cell r="AN423">
            <v>2743.4319008490002</v>
          </cell>
          <cell r="AO423">
            <v>-92913.341064206994</v>
          </cell>
          <cell r="AP423">
            <v>0</v>
          </cell>
        </row>
        <row r="424">
          <cell r="B424" t="str">
            <v>34800TAllcustom2Allcustom3DKK Total</v>
          </cell>
          <cell r="H424">
            <v>-2.8969823194525102</v>
          </cell>
          <cell r="I424">
            <v>0</v>
          </cell>
          <cell r="J424">
            <v>0</v>
          </cell>
          <cell r="K424">
            <v>-2.8969823194525102</v>
          </cell>
          <cell r="L424">
            <v>0</v>
          </cell>
          <cell r="M424">
            <v>-2.8969823194525102</v>
          </cell>
          <cell r="N424">
            <v>151.74346945690598</v>
          </cell>
          <cell r="O424">
            <v>0</v>
          </cell>
          <cell r="P424">
            <v>7.8836298365565503</v>
          </cell>
          <cell r="Q424">
            <v>1352.7579575085899</v>
          </cell>
          <cell r="R424">
            <v>0</v>
          </cell>
          <cell r="S424">
            <v>0</v>
          </cell>
          <cell r="T424">
            <v>2.4819125107818198</v>
          </cell>
          <cell r="U424">
            <v>261.7213016</v>
          </cell>
          <cell r="V424">
            <v>264.20321411078197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-1.4451906329999999</v>
          </cell>
          <cell r="AN424">
            <v>0</v>
          </cell>
          <cell r="AO424">
            <v>-1778.04006259929</v>
          </cell>
          <cell r="AP424">
            <v>0</v>
          </cell>
        </row>
        <row r="425">
          <cell r="B425" t="str">
            <v>35100TAllcustom2Allcustom3DKK Total</v>
          </cell>
          <cell r="H425">
            <v>764.89779328453903</v>
          </cell>
          <cell r="I425">
            <v>0</v>
          </cell>
          <cell r="J425">
            <v>0</v>
          </cell>
          <cell r="K425">
            <v>764.89779328453903</v>
          </cell>
          <cell r="L425">
            <v>-13.476749999999999</v>
          </cell>
          <cell r="M425">
            <v>778.37454328453896</v>
          </cell>
          <cell r="N425">
            <v>115.21557897719499</v>
          </cell>
          <cell r="O425">
            <v>18.402649186609398</v>
          </cell>
          <cell r="P425">
            <v>88.1654571700833</v>
          </cell>
          <cell r="Q425">
            <v>62.347259019187803</v>
          </cell>
          <cell r="R425">
            <v>35.776999352128904</v>
          </cell>
          <cell r="S425">
            <v>32.520136617942498</v>
          </cell>
          <cell r="T425">
            <v>5.8857241190279899</v>
          </cell>
          <cell r="U425">
            <v>38.7970566726596</v>
          </cell>
          <cell r="V425">
            <v>112.979916761759</v>
          </cell>
          <cell r="W425">
            <v>2.029296632886</v>
          </cell>
          <cell r="X425">
            <v>2.029296632886</v>
          </cell>
          <cell r="Y425">
            <v>0</v>
          </cell>
          <cell r="Z425">
            <v>0</v>
          </cell>
          <cell r="AA425">
            <v>0</v>
          </cell>
          <cell r="AB425">
            <v>27.0032589588867</v>
          </cell>
          <cell r="AC425">
            <v>0</v>
          </cell>
          <cell r="AD425">
            <v>0.83630000000000004</v>
          </cell>
          <cell r="AE425">
            <v>12.029672384847499</v>
          </cell>
          <cell r="AF425">
            <v>0</v>
          </cell>
          <cell r="AG425">
            <v>12.944289941153201</v>
          </cell>
          <cell r="AH425">
            <v>0</v>
          </cell>
          <cell r="AI425">
            <v>0</v>
          </cell>
          <cell r="AJ425">
            <v>11.954289941153201</v>
          </cell>
          <cell r="AK425">
            <v>0</v>
          </cell>
          <cell r="AL425">
            <v>0</v>
          </cell>
          <cell r="AM425">
            <v>635.41201685007002</v>
          </cell>
          <cell r="AN425">
            <v>0</v>
          </cell>
          <cell r="AO425">
            <v>-281.15159363925198</v>
          </cell>
          <cell r="AP425">
            <v>0</v>
          </cell>
        </row>
        <row r="426">
          <cell r="B426" t="str">
            <v>35110Allcustom2Allcustom3DKK Total</v>
          </cell>
          <cell r="H426">
            <v>2521.5844980226102</v>
          </cell>
          <cell r="I426">
            <v>4.8700000000000002E-4</v>
          </cell>
          <cell r="J426">
            <v>0</v>
          </cell>
          <cell r="K426">
            <v>2521.5840110226104</v>
          </cell>
          <cell r="L426">
            <v>0</v>
          </cell>
          <cell r="M426">
            <v>2521.5840110226104</v>
          </cell>
          <cell r="N426">
            <v>281.07372308101901</v>
          </cell>
          <cell r="O426">
            <v>254.29102683200898</v>
          </cell>
          <cell r="P426">
            <v>299.86402717556797</v>
          </cell>
          <cell r="Q426">
            <v>371.29360391698498</v>
          </cell>
          <cell r="R426">
            <v>16.886849468002698</v>
          </cell>
          <cell r="S426">
            <v>2.2596935785199999</v>
          </cell>
          <cell r="T426">
            <v>94.531707880491197</v>
          </cell>
          <cell r="U426">
            <v>30.251298773153497</v>
          </cell>
          <cell r="V426">
            <v>143.929549700167</v>
          </cell>
          <cell r="W426">
            <v>0.26240764752000001</v>
          </cell>
          <cell r="X426">
            <v>0.26240764752000001</v>
          </cell>
          <cell r="Y426">
            <v>0</v>
          </cell>
          <cell r="Z426">
            <v>0</v>
          </cell>
          <cell r="AA426">
            <v>4.8700000000000002E-4</v>
          </cell>
          <cell r="AB426">
            <v>19.037919037424501</v>
          </cell>
          <cell r="AC426">
            <v>0</v>
          </cell>
          <cell r="AD426">
            <v>4.926965</v>
          </cell>
          <cell r="AE426">
            <v>7.6725056342524107</v>
          </cell>
          <cell r="AF426">
            <v>0</v>
          </cell>
          <cell r="AG426">
            <v>11.1030057556521</v>
          </cell>
          <cell r="AH426">
            <v>-2.63E-4</v>
          </cell>
          <cell r="AI426">
            <v>0</v>
          </cell>
          <cell r="AJ426">
            <v>0.254</v>
          </cell>
          <cell r="AK426">
            <v>0</v>
          </cell>
          <cell r="AL426">
            <v>0</v>
          </cell>
          <cell r="AM426">
            <v>1152.09416127944</v>
          </cell>
          <cell r="AN426">
            <v>0</v>
          </cell>
          <cell r="AO426">
            <v>0</v>
          </cell>
          <cell r="AP426">
            <v>0</v>
          </cell>
        </row>
        <row r="427">
          <cell r="B427" t="str">
            <v>35120Allcustom2Allcustom3DKK Total</v>
          </cell>
          <cell r="H427">
            <v>2317.3609022446999</v>
          </cell>
          <cell r="I427">
            <v>-3.4099999999999999E-4</v>
          </cell>
          <cell r="J427">
            <v>0</v>
          </cell>
          <cell r="K427">
            <v>2317.3612432446998</v>
          </cell>
          <cell r="L427">
            <v>0</v>
          </cell>
          <cell r="M427">
            <v>2317.3612432446998</v>
          </cell>
          <cell r="N427">
            <v>425.33151944320502</v>
          </cell>
          <cell r="O427">
            <v>183.06375539258599</v>
          </cell>
          <cell r="P427">
            <v>199.64151344562799</v>
          </cell>
          <cell r="Q427">
            <v>159.83849385936799</v>
          </cell>
          <cell r="R427">
            <v>7.6152549439491999</v>
          </cell>
          <cell r="S427">
            <v>21.328279247545201</v>
          </cell>
          <cell r="T427">
            <v>97.812680409922194</v>
          </cell>
          <cell r="U427">
            <v>80.724358664724392</v>
          </cell>
          <cell r="V427">
            <v>207.48057326614099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-3.4099999999999999E-4</v>
          </cell>
          <cell r="AB427">
            <v>164.705387837773</v>
          </cell>
          <cell r="AC427">
            <v>8.5212120357000005E-3</v>
          </cell>
          <cell r="AD427">
            <v>44.174999999999997</v>
          </cell>
          <cell r="AE427">
            <v>54.1210878350672</v>
          </cell>
          <cell r="AF427">
            <v>0</v>
          </cell>
          <cell r="AG427">
            <v>110.57577879066999</v>
          </cell>
          <cell r="AH427">
            <v>-1.76E-4</v>
          </cell>
          <cell r="AI427">
            <v>0</v>
          </cell>
          <cell r="AJ427">
            <v>50.147634058971001</v>
          </cell>
          <cell r="AK427">
            <v>0</v>
          </cell>
          <cell r="AL427">
            <v>0</v>
          </cell>
          <cell r="AM427">
            <v>977.3</v>
          </cell>
          <cell r="AN427">
            <v>0</v>
          </cell>
          <cell r="AO427">
            <v>0</v>
          </cell>
          <cell r="AP427">
            <v>0</v>
          </cell>
        </row>
        <row r="428">
          <cell r="B428" t="str">
            <v>35140Allcustom2Allcustom3DKK Total</v>
          </cell>
          <cell r="H428">
            <v>0.62341203594261607</v>
          </cell>
          <cell r="I428">
            <v>0</v>
          </cell>
          <cell r="J428">
            <v>0</v>
          </cell>
          <cell r="K428">
            <v>0.62341203594261607</v>
          </cell>
          <cell r="L428">
            <v>0</v>
          </cell>
          <cell r="M428">
            <v>0.62341203594261607</v>
          </cell>
          <cell r="N428">
            <v>0</v>
          </cell>
          <cell r="O428">
            <v>0</v>
          </cell>
          <cell r="P428">
            <v>0.52387020207437307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9.9541833868243113E-2</v>
          </cell>
          <cell r="V428">
            <v>9.9541833868243113E-2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</row>
        <row r="429">
          <cell r="B429" t="str">
            <v>35150Allcustom2Allcustom3DKK Total</v>
          </cell>
          <cell r="H429">
            <v>543.75066382395596</v>
          </cell>
          <cell r="I429">
            <v>4.6999999999999999E-4</v>
          </cell>
          <cell r="J429">
            <v>0</v>
          </cell>
          <cell r="K429">
            <v>543.75019382395601</v>
          </cell>
          <cell r="L429">
            <v>0</v>
          </cell>
          <cell r="M429">
            <v>543.75019382395601</v>
          </cell>
          <cell r="N429">
            <v>468.189581238019</v>
          </cell>
          <cell r="O429">
            <v>0</v>
          </cell>
          <cell r="P429">
            <v>34.5853002809285</v>
          </cell>
          <cell r="Q429">
            <v>0</v>
          </cell>
          <cell r="R429">
            <v>0</v>
          </cell>
          <cell r="S429">
            <v>0</v>
          </cell>
          <cell r="T429">
            <v>35.755126068539205</v>
          </cell>
          <cell r="U429">
            <v>0</v>
          </cell>
          <cell r="V429">
            <v>35.755126068539205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4.6999999999999999E-4</v>
          </cell>
          <cell r="AB429">
            <v>5.22018623646946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5.22018623646946</v>
          </cell>
          <cell r="AH429">
            <v>0</v>
          </cell>
          <cell r="AI429">
            <v>0</v>
          </cell>
          <cell r="AJ429">
            <v>3.0491862364694602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</row>
        <row r="430">
          <cell r="B430" t="str">
            <v>35160Allcustom2Allcustom3DKK Total</v>
          </cell>
          <cell r="H430">
            <v>771.49053521422195</v>
          </cell>
          <cell r="I430">
            <v>1.9000000000000001E-4</v>
          </cell>
          <cell r="J430">
            <v>0.16800000000000001</v>
          </cell>
          <cell r="K430">
            <v>771.49034521422197</v>
          </cell>
          <cell r="L430">
            <v>0</v>
          </cell>
          <cell r="M430">
            <v>771.49034521422197</v>
          </cell>
          <cell r="N430">
            <v>159.37933445407799</v>
          </cell>
          <cell r="O430">
            <v>13.461284984417999</v>
          </cell>
          <cell r="P430">
            <v>206.33309068385199</v>
          </cell>
          <cell r="Q430">
            <v>6.9983554221520796</v>
          </cell>
          <cell r="R430">
            <v>39.9152152343379</v>
          </cell>
          <cell r="S430">
            <v>189.46724347770802</v>
          </cell>
          <cell r="T430">
            <v>41.227654612320201</v>
          </cell>
          <cell r="U430">
            <v>13.0709321055703</v>
          </cell>
          <cell r="V430">
            <v>283.68104542993598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1.9000000000000001E-4</v>
          </cell>
          <cell r="AB430">
            <v>18.4713224084263</v>
          </cell>
          <cell r="AC430">
            <v>-4.4149707806310001E-2</v>
          </cell>
          <cell r="AD430">
            <v>0.53600000000000003</v>
          </cell>
          <cell r="AE430">
            <v>0.53600000000000003</v>
          </cell>
          <cell r="AF430">
            <v>0</v>
          </cell>
          <cell r="AG430">
            <v>17.811472116232601</v>
          </cell>
          <cell r="AH430">
            <v>3.3410000000000002</v>
          </cell>
          <cell r="AI430">
            <v>0</v>
          </cell>
          <cell r="AJ430">
            <v>3.4745178442338398</v>
          </cell>
          <cell r="AK430">
            <v>0</v>
          </cell>
          <cell r="AL430">
            <v>0</v>
          </cell>
          <cell r="AM430">
            <v>83.165911831359097</v>
          </cell>
          <cell r="AN430">
            <v>14.592636504000001</v>
          </cell>
          <cell r="AO430">
            <v>0</v>
          </cell>
          <cell r="AP430">
            <v>0</v>
          </cell>
        </row>
        <row r="431">
          <cell r="B431" t="str">
            <v>35169Allcustom2Allcustom3DKK Total</v>
          </cell>
          <cell r="H431">
            <v>1.61973198844018</v>
          </cell>
          <cell r="I431">
            <v>0</v>
          </cell>
          <cell r="J431">
            <v>0</v>
          </cell>
          <cell r="K431">
            <v>1.61973198844018</v>
          </cell>
          <cell r="L431">
            <v>0</v>
          </cell>
          <cell r="M431">
            <v>1.61973198844018</v>
          </cell>
          <cell r="N431">
            <v>153.88083035296899</v>
          </cell>
          <cell r="O431">
            <v>54.619545608999999</v>
          </cell>
          <cell r="P431">
            <v>25.189015908395699</v>
          </cell>
          <cell r="Q431">
            <v>84.329000626256999</v>
          </cell>
          <cell r="R431">
            <v>0</v>
          </cell>
          <cell r="S431">
            <v>64.448698355426501</v>
          </cell>
          <cell r="T431">
            <v>13.723095736373299</v>
          </cell>
          <cell r="U431">
            <v>0</v>
          </cell>
          <cell r="V431">
            <v>78.171794091799796</v>
          </cell>
          <cell r="W431">
            <v>1.210999385367</v>
          </cell>
          <cell r="X431">
            <v>1.210999385367</v>
          </cell>
          <cell r="Y431">
            <v>0</v>
          </cell>
          <cell r="Z431">
            <v>0</v>
          </cell>
          <cell r="AA431">
            <v>0</v>
          </cell>
          <cell r="AB431">
            <v>9.5648053853670003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8.3538060000000005</v>
          </cell>
          <cell r="AH431">
            <v>6.2080000000000002</v>
          </cell>
          <cell r="AI431">
            <v>0</v>
          </cell>
          <cell r="AJ431">
            <v>0.30680600000000002</v>
          </cell>
          <cell r="AK431">
            <v>0</v>
          </cell>
          <cell r="AL431">
            <v>0</v>
          </cell>
          <cell r="AM431">
            <v>0.70365087000000004</v>
          </cell>
          <cell r="AN431">
            <v>0.36265083300000001</v>
          </cell>
          <cell r="AO431">
            <v>-404.83891085534799</v>
          </cell>
          <cell r="AP431">
            <v>0</v>
          </cell>
        </row>
        <row r="432">
          <cell r="B432" t="str">
            <v>35170TAllcustom2Allcustom3DKK Total</v>
          </cell>
          <cell r="H432">
            <v>48.251209810612096</v>
          </cell>
          <cell r="I432">
            <v>0</v>
          </cell>
          <cell r="J432">
            <v>0</v>
          </cell>
          <cell r="K432">
            <v>48.251209810612096</v>
          </cell>
          <cell r="L432">
            <v>0</v>
          </cell>
          <cell r="M432">
            <v>48.251209810612096</v>
          </cell>
          <cell r="N432">
            <v>0</v>
          </cell>
          <cell r="O432">
            <v>0</v>
          </cell>
          <cell r="P432">
            <v>37.022861159999998</v>
          </cell>
          <cell r="Q432">
            <v>0</v>
          </cell>
          <cell r="R432">
            <v>0</v>
          </cell>
          <cell r="S432">
            <v>0</v>
          </cell>
          <cell r="T432">
            <v>11.2153486506121</v>
          </cell>
          <cell r="U432">
            <v>0</v>
          </cell>
          <cell r="V432">
            <v>11.2153486506121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1.2999999999999999E-2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1.2999999999999999E-2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</row>
        <row r="433">
          <cell r="B433" t="str">
            <v>35179PAllcustom2Allcustom3DKK Total</v>
          </cell>
          <cell r="H433">
            <v>-0.18277622130707799</v>
          </cell>
          <cell r="I433">
            <v>0</v>
          </cell>
          <cell r="J433">
            <v>0</v>
          </cell>
          <cell r="K433">
            <v>-0.18277622130707799</v>
          </cell>
          <cell r="L433">
            <v>0</v>
          </cell>
          <cell r="M433">
            <v>-0.18277622130707799</v>
          </cell>
          <cell r="N433">
            <v>-0.135432223777949</v>
          </cell>
          <cell r="O433">
            <v>1.1529060959816001E-5</v>
          </cell>
          <cell r="P433">
            <v>-0.37193105357821798</v>
          </cell>
          <cell r="Q433">
            <v>-3.3635886528235698E-4</v>
          </cell>
          <cell r="R433">
            <v>0</v>
          </cell>
          <cell r="S433">
            <v>-2.6916323714599903E-2</v>
          </cell>
          <cell r="T433">
            <v>-7.0620417355326912E-2</v>
          </cell>
          <cell r="U433">
            <v>0</v>
          </cell>
          <cell r="V433">
            <v>-9.7536741069926894E-2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-3.4143672056658102E-2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-3.4143672056658102E-2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0.62217329250599396</v>
          </cell>
          <cell r="AN433">
            <v>0</v>
          </cell>
          <cell r="AO433">
            <v>-0.16558099352599701</v>
          </cell>
          <cell r="AP433">
            <v>0</v>
          </cell>
        </row>
        <row r="434">
          <cell r="B434" t="str">
            <v>35200TAllcustom2Allcustom3DKK Total</v>
          </cell>
          <cell r="H434">
            <v>6966.4989878842698</v>
          </cell>
          <cell r="I434">
            <v>8.0599999999999997E-4</v>
          </cell>
          <cell r="J434">
            <v>0.16800000000000001</v>
          </cell>
          <cell r="K434">
            <v>6966.4981818842698</v>
          </cell>
          <cell r="L434">
            <v>-13.476749999999999</v>
          </cell>
          <cell r="M434">
            <v>6979.9749318842696</v>
          </cell>
          <cell r="N434">
            <v>1754.6786047796099</v>
          </cell>
          <cell r="O434">
            <v>523.83827353368304</v>
          </cell>
          <cell r="P434">
            <v>898.83683480950799</v>
          </cell>
          <cell r="Q434">
            <v>2037.5643339936701</v>
          </cell>
          <cell r="R434">
            <v>100.19431899841901</v>
          </cell>
          <cell r="S434">
            <v>309.99713495342797</v>
          </cell>
          <cell r="T434">
            <v>302.562629570713</v>
          </cell>
          <cell r="U434">
            <v>424.66448964997602</v>
          </cell>
          <cell r="V434">
            <v>1137.4185731725299</v>
          </cell>
          <cell r="W434">
            <v>3.5027036657730002</v>
          </cell>
          <cell r="X434">
            <v>3.5027036657730002</v>
          </cell>
          <cell r="Y434">
            <v>0</v>
          </cell>
          <cell r="Z434">
            <v>0</v>
          </cell>
          <cell r="AA434">
            <v>8.0599999999999997E-4</v>
          </cell>
          <cell r="AB434">
            <v>243.98173619229001</v>
          </cell>
          <cell r="AC434">
            <v>-3.5628495770610003E-2</v>
          </cell>
          <cell r="AD434">
            <v>50.474265000000003</v>
          </cell>
          <cell r="AE434">
            <v>74.359265854167106</v>
          </cell>
          <cell r="AF434">
            <v>0</v>
          </cell>
          <cell r="AG434">
            <v>165.987395168121</v>
          </cell>
          <cell r="AH434">
            <v>9.5485609999999994</v>
          </cell>
          <cell r="AI434">
            <v>0</v>
          </cell>
          <cell r="AJ434">
            <v>69.18643408082751</v>
          </cell>
          <cell r="AK434">
            <v>0</v>
          </cell>
          <cell r="AL434">
            <v>0</v>
          </cell>
          <cell r="AM434">
            <v>2847.85272349038</v>
          </cell>
          <cell r="AN434">
            <v>14.955287337</v>
          </cell>
          <cell r="AO434">
            <v>-2464.1961480874102</v>
          </cell>
          <cell r="AP434">
            <v>0</v>
          </cell>
        </row>
        <row r="435">
          <cell r="B435" t="str">
            <v>35300TAllcustom2Allcustom3DKK Total</v>
          </cell>
          <cell r="H435">
            <v>1356.27529995707</v>
          </cell>
          <cell r="I435">
            <v>0</v>
          </cell>
          <cell r="J435">
            <v>0</v>
          </cell>
          <cell r="K435">
            <v>1356.27529995707</v>
          </cell>
          <cell r="L435">
            <v>0</v>
          </cell>
          <cell r="M435">
            <v>1356.27529995707</v>
          </cell>
          <cell r="N435">
            <v>116.257717705263</v>
          </cell>
          <cell r="O435">
            <v>231.458645406183</v>
          </cell>
          <cell r="P435">
            <v>31.811151675762499</v>
          </cell>
          <cell r="Q435">
            <v>655.14799239752608</v>
          </cell>
          <cell r="R435">
            <v>32.476194</v>
          </cell>
          <cell r="S435">
            <v>109.873469283658</v>
          </cell>
          <cell r="T435">
            <v>42.983348306416104</v>
          </cell>
          <cell r="U435">
            <v>22.566144850127802</v>
          </cell>
          <cell r="V435">
            <v>207.89915644020201</v>
          </cell>
          <cell r="W435">
            <v>21.691423718694001</v>
          </cell>
          <cell r="X435">
            <v>21.691423718694001</v>
          </cell>
          <cell r="Y435">
            <v>0</v>
          </cell>
          <cell r="Z435">
            <v>0</v>
          </cell>
          <cell r="AA435">
            <v>0</v>
          </cell>
          <cell r="AB435">
            <v>87.383328718694003</v>
          </cell>
          <cell r="AC435">
            <v>0</v>
          </cell>
          <cell r="AD435">
            <v>14.243</v>
          </cell>
          <cell r="AE435">
            <v>14.243</v>
          </cell>
          <cell r="AF435">
            <v>0</v>
          </cell>
          <cell r="AG435">
            <v>51.448905000000003</v>
          </cell>
          <cell r="AH435">
            <v>0.49090499999999998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118.215938842821</v>
          </cell>
          <cell r="AN435">
            <v>1.8349049609999999</v>
          </cell>
          <cell r="AO435">
            <v>-91.898631229383795</v>
          </cell>
          <cell r="AP435">
            <v>0</v>
          </cell>
        </row>
        <row r="436">
          <cell r="B436" t="str">
            <v>35310Allcustom2Allcustom3DKK Total</v>
          </cell>
          <cell r="H436">
            <v>246.12042562792001</v>
          </cell>
          <cell r="I436">
            <v>229.32</v>
          </cell>
          <cell r="J436">
            <v>0</v>
          </cell>
          <cell r="K436">
            <v>16.8004256279199</v>
          </cell>
          <cell r="L436">
            <v>0</v>
          </cell>
          <cell r="M436">
            <v>16.8004256279199</v>
          </cell>
          <cell r="N436">
            <v>0</v>
          </cell>
          <cell r="O436">
            <v>0</v>
          </cell>
          <cell r="P436">
            <v>16.8004256279199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229.32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</row>
        <row r="437">
          <cell r="B437" t="str">
            <v>35310Allcustom2M420DKK Total</v>
          </cell>
          <cell r="H437">
            <v>-6.7895009278141503</v>
          </cell>
          <cell r="I437">
            <v>0</v>
          </cell>
          <cell r="J437">
            <v>0</v>
          </cell>
          <cell r="K437">
            <v>-6.7895009278141503</v>
          </cell>
          <cell r="L437">
            <v>0</v>
          </cell>
          <cell r="M437">
            <v>-6.7895009278141503</v>
          </cell>
          <cell r="N437">
            <v>-6.7895009278141503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</row>
        <row r="438">
          <cell r="B438" t="str">
            <v>35315Allcustom2Allcustom3DKK Total</v>
          </cell>
          <cell r="H438">
            <v>303.25099999999998</v>
          </cell>
          <cell r="I438">
            <v>303.25099999999998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303.25099999999998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</row>
        <row r="439">
          <cell r="B439" t="str">
            <v>35318Allcustom2Allcustom3DKK Total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</row>
        <row r="440">
          <cell r="B440" t="str">
            <v>35320Allcustom2Allcustom3DKK Total</v>
          </cell>
          <cell r="H440">
            <v>3657.3174466379</v>
          </cell>
          <cell r="I440">
            <v>3651.7310000000002</v>
          </cell>
          <cell r="J440">
            <v>0</v>
          </cell>
          <cell r="K440">
            <v>5.5864466379000008</v>
          </cell>
          <cell r="L440">
            <v>0</v>
          </cell>
          <cell r="M440">
            <v>5.5864466379000008</v>
          </cell>
          <cell r="N440">
            <v>0</v>
          </cell>
          <cell r="O440">
            <v>0</v>
          </cell>
          <cell r="P440">
            <v>5.5864466379000008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3651.7310000000002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</row>
        <row r="441">
          <cell r="B441" t="str">
            <v>35335Allcustom2Allcustom3DKK Total</v>
          </cell>
          <cell r="H441">
            <v>19.945</v>
          </cell>
          <cell r="I441">
            <v>19.945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19.945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</row>
        <row r="442">
          <cell r="B442" t="str">
            <v>35350TAllcustom2Allcustom3DKK Total</v>
          </cell>
          <cell r="H442">
            <v>45195.2719013112</v>
          </cell>
          <cell r="I442">
            <v>4.57E-4</v>
          </cell>
          <cell r="J442">
            <v>0.16800000000000001</v>
          </cell>
          <cell r="K442">
            <v>45195.271444311205</v>
          </cell>
          <cell r="L442">
            <v>-12.805051981284899</v>
          </cell>
          <cell r="M442">
            <v>45208.076496292502</v>
          </cell>
          <cell r="N442">
            <v>19281.827732727001</v>
          </cell>
          <cell r="O442">
            <v>10441.553757153799</v>
          </cell>
          <cell r="P442">
            <v>4453.0408026642799</v>
          </cell>
          <cell r="Q442">
            <v>4260.6249597528004</v>
          </cell>
          <cell r="R442">
            <v>772.014290626719</v>
          </cell>
          <cell r="S442">
            <v>1848.7871442073299</v>
          </cell>
          <cell r="T442">
            <v>3941.1148740291001</v>
          </cell>
          <cell r="U442">
            <v>1105.5363140649099</v>
          </cell>
          <cell r="V442">
            <v>7659.9375060176399</v>
          </cell>
          <cell r="W442">
            <v>143.43849361418199</v>
          </cell>
          <cell r="X442">
            <v>143.43849361418199</v>
          </cell>
          <cell r="Y442">
            <v>0</v>
          </cell>
          <cell r="Z442">
            <v>0</v>
          </cell>
          <cell r="AA442">
            <v>462.14551599999999</v>
          </cell>
          <cell r="AB442">
            <v>1988.47913117911</v>
          </cell>
          <cell r="AC442">
            <v>164.734803127812</v>
          </cell>
          <cell r="AD442">
            <v>113.19647036568699</v>
          </cell>
          <cell r="AE442">
            <v>260.48318188343796</v>
          </cell>
          <cell r="AF442">
            <v>0</v>
          </cell>
          <cell r="AG442">
            <v>1424.3038688668698</v>
          </cell>
          <cell r="AH442">
            <v>42.114466</v>
          </cell>
          <cell r="AI442">
            <v>0</v>
          </cell>
          <cell r="AJ442">
            <v>938.71395201754206</v>
          </cell>
          <cell r="AK442">
            <v>0</v>
          </cell>
          <cell r="AL442">
            <v>-4.6492163131991999</v>
          </cell>
          <cell r="AM442">
            <v>5628.4002422060103</v>
          </cell>
          <cell r="AN442">
            <v>57.948355493999898</v>
          </cell>
          <cell r="AO442">
            <v>-8513.3027523186593</v>
          </cell>
          <cell r="AP442">
            <v>0</v>
          </cell>
        </row>
        <row r="443">
          <cell r="B443" t="str">
            <v>35400TAllcustom2Allcustom3DKK Total</v>
          </cell>
          <cell r="H443">
            <v>11527.738555371401</v>
          </cell>
          <cell r="I443">
            <v>11365.983</v>
          </cell>
          <cell r="J443">
            <v>0</v>
          </cell>
          <cell r="K443">
            <v>161.75555537143498</v>
          </cell>
          <cell r="L443">
            <v>0</v>
          </cell>
          <cell r="M443">
            <v>161.75555537143498</v>
          </cell>
          <cell r="N443">
            <v>0</v>
          </cell>
          <cell r="O443">
            <v>0</v>
          </cell>
          <cell r="P443">
            <v>120.45455537143501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11365.983</v>
          </cell>
          <cell r="AB443">
            <v>41.301000000000002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41.301000000000002</v>
          </cell>
          <cell r="AH443">
            <v>40.356000000000002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</row>
        <row r="444">
          <cell r="B444" t="str">
            <v>37900TAllcustom2Allcustom3DKK Total</v>
          </cell>
          <cell r="H444">
            <v>73183.628637913891</v>
          </cell>
          <cell r="I444">
            <v>11365.983847</v>
          </cell>
          <cell r="J444">
            <v>0.16800000000000001</v>
          </cell>
          <cell r="K444">
            <v>61817.644790913902</v>
          </cell>
          <cell r="L444">
            <v>-8468.3106579812811</v>
          </cell>
          <cell r="M444">
            <v>70285.955448895009</v>
          </cell>
          <cell r="N444">
            <v>39620.483179138202</v>
          </cell>
          <cell r="O444">
            <v>13279.4364427278</v>
          </cell>
          <cell r="P444">
            <v>5699.3824815045991</v>
          </cell>
          <cell r="Q444">
            <v>11773.780863144699</v>
          </cell>
          <cell r="R444">
            <v>2061.5639852096201</v>
          </cell>
          <cell r="S444">
            <v>7580.4500147867902</v>
          </cell>
          <cell r="T444">
            <v>6574.1886597427401</v>
          </cell>
          <cell r="U444">
            <v>4002.6589935574098</v>
          </cell>
          <cell r="V444">
            <v>20211.3465363861</v>
          </cell>
          <cell r="W444">
            <v>154.74257772326402</v>
          </cell>
          <cell r="X444">
            <v>154.74257772326402</v>
          </cell>
          <cell r="Y444">
            <v>0</v>
          </cell>
          <cell r="Z444">
            <v>0</v>
          </cell>
          <cell r="AA444">
            <v>11828.128906</v>
          </cell>
          <cell r="AB444">
            <v>2955.1781513312899</v>
          </cell>
          <cell r="AC444">
            <v>164.734803127812</v>
          </cell>
          <cell r="AD444">
            <v>321.92439694931903</v>
          </cell>
          <cell r="AE444">
            <v>547.77101888434004</v>
          </cell>
          <cell r="AF444">
            <v>0</v>
          </cell>
          <cell r="AG444">
            <v>2092.4109679090802</v>
          </cell>
          <cell r="AH444">
            <v>132.87046599999999</v>
          </cell>
          <cell r="AI444">
            <v>0</v>
          </cell>
          <cell r="AJ444">
            <v>1510.46494555299</v>
          </cell>
          <cell r="AK444">
            <v>0</v>
          </cell>
          <cell r="AL444">
            <v>-4.6492163131991999</v>
          </cell>
          <cell r="AM444">
            <v>78165.476494277609</v>
          </cell>
          <cell r="AN444">
            <v>2801.3802563429999</v>
          </cell>
          <cell r="AO444">
            <v>-101426.643816526</v>
          </cell>
          <cell r="AP444">
            <v>0</v>
          </cell>
        </row>
        <row r="445">
          <cell r="B445" t="str">
            <v>38900TAllcustom2Allcustom3DKK Total</v>
          </cell>
          <cell r="H445">
            <v>173187.88220441001</v>
          </cell>
          <cell r="I445">
            <v>11365.984071999999</v>
          </cell>
          <cell r="J445">
            <v>8.7379999999999995</v>
          </cell>
          <cell r="K445">
            <v>161821.89813241002</v>
          </cell>
          <cell r="L445">
            <v>-8468.3106579812811</v>
          </cell>
          <cell r="M445">
            <v>170290.208790392</v>
          </cell>
          <cell r="N445">
            <v>62798.067492041606</v>
          </cell>
          <cell r="O445">
            <v>33542.382782992398</v>
          </cell>
          <cell r="P445">
            <v>19140.563458373403</v>
          </cell>
          <cell r="Q445">
            <v>19594.380249882197</v>
          </cell>
          <cell r="R445">
            <v>7599.7025623945601</v>
          </cell>
          <cell r="S445">
            <v>11293.1291818223</v>
          </cell>
          <cell r="T445">
            <v>6886.4798455332402</v>
          </cell>
          <cell r="U445">
            <v>6343.2138832189303</v>
          </cell>
          <cell r="V445">
            <v>32115.010356058603</v>
          </cell>
          <cell r="W445">
            <v>154.74257772326402</v>
          </cell>
          <cell r="X445">
            <v>154.74257772326402</v>
          </cell>
          <cell r="Y445">
            <v>0</v>
          </cell>
          <cell r="Z445">
            <v>0</v>
          </cell>
          <cell r="AA445">
            <v>11828.129131</v>
          </cell>
          <cell r="AB445">
            <v>4868.5281951975903</v>
          </cell>
          <cell r="AC445">
            <v>164.734985535768</v>
          </cell>
          <cell r="AD445">
            <v>1419.0312321272199</v>
          </cell>
          <cell r="AE445">
            <v>1890.8463293096299</v>
          </cell>
          <cell r="AF445">
            <v>0</v>
          </cell>
          <cell r="AG445">
            <v>2654.1155189421202</v>
          </cell>
          <cell r="AH445">
            <v>132.87046599999999</v>
          </cell>
          <cell r="AI445">
            <v>0</v>
          </cell>
          <cell r="AJ445">
            <v>1595.0381192765701</v>
          </cell>
          <cell r="AK445">
            <v>0</v>
          </cell>
          <cell r="AL445">
            <v>-4.6492163131991999</v>
          </cell>
          <cell r="AM445">
            <v>126078.454024832</v>
          </cell>
          <cell r="AN445">
            <v>2855.5072463430001</v>
          </cell>
          <cell r="AO445">
            <v>-127854.692885896</v>
          </cell>
          <cell r="AP445">
            <v>0</v>
          </cell>
        </row>
        <row r="446">
          <cell r="B446" t="str">
            <v>39900TAllcustom2Allcustom3DKK Total</v>
          </cell>
          <cell r="H446">
            <v>403295.55939606699</v>
          </cell>
          <cell r="I446">
            <v>38719.013123999997</v>
          </cell>
          <cell r="J446">
            <v>29.529235460126003</v>
          </cell>
          <cell r="K446">
            <v>364576.546272067</v>
          </cell>
          <cell r="L446">
            <v>-8468.3106579812811</v>
          </cell>
          <cell r="M446">
            <v>373044.85693004797</v>
          </cell>
          <cell r="N446">
            <v>153120.764185484</v>
          </cell>
          <cell r="O446">
            <v>79056.765052209797</v>
          </cell>
          <cell r="P446">
            <v>50896.899224295899</v>
          </cell>
          <cell r="Q446">
            <v>47077.909174741304</v>
          </cell>
          <cell r="R446">
            <v>12586.535758890601</v>
          </cell>
          <cell r="S446">
            <v>19401.002814788502</v>
          </cell>
          <cell r="T446">
            <v>7928.3774840671103</v>
          </cell>
          <cell r="U446">
            <v>10166.2560086946</v>
          </cell>
          <cell r="V446">
            <v>50074.656949530297</v>
          </cell>
          <cell r="W446">
            <v>2567.0359518821997</v>
          </cell>
          <cell r="X446">
            <v>2567.0359518821997</v>
          </cell>
          <cell r="Y446">
            <v>0</v>
          </cell>
          <cell r="Z446">
            <v>0</v>
          </cell>
          <cell r="AA446">
            <v>39181.158183</v>
          </cell>
          <cell r="AB446">
            <v>42486.080771242399</v>
          </cell>
          <cell r="AC446">
            <v>1983.1126745964</v>
          </cell>
          <cell r="AD446">
            <v>2474.1203089972901</v>
          </cell>
          <cell r="AE446">
            <v>3417.2617915616497</v>
          </cell>
          <cell r="AF446">
            <v>0</v>
          </cell>
          <cell r="AG446">
            <v>34493.7903340552</v>
          </cell>
          <cell r="AH446">
            <v>416.78746599999999</v>
          </cell>
          <cell r="AI446">
            <v>29204.306715175702</v>
          </cell>
          <cell r="AJ446">
            <v>3082.5774173497603</v>
          </cell>
          <cell r="AK446">
            <v>0</v>
          </cell>
          <cell r="AL446">
            <v>-4.6492163131991999</v>
          </cell>
          <cell r="AM446">
            <v>78787.99032745669</v>
          </cell>
          <cell r="AN446">
            <v>901.12236761699899</v>
          </cell>
          <cell r="AO446">
            <v>-128463.72387182299</v>
          </cell>
          <cell r="AP446">
            <v>0</v>
          </cell>
        </row>
        <row r="447">
          <cell r="B447" t="str">
            <v>40020Allcustom2Allcustom3DKK Total</v>
          </cell>
          <cell r="H447">
            <v>-777.21666008408295</v>
          </cell>
          <cell r="I447">
            <v>-0.74917599999999995</v>
          </cell>
          <cell r="J447">
            <v>0</v>
          </cell>
          <cell r="K447">
            <v>-776.46748408408291</v>
          </cell>
          <cell r="L447">
            <v>0</v>
          </cell>
          <cell r="M447">
            <v>-776.46748408408291</v>
          </cell>
          <cell r="N447">
            <v>-213.68698394565399</v>
          </cell>
          <cell r="O447">
            <v>-2.4833615299999998</v>
          </cell>
          <cell r="P447">
            <v>-393.17316620197198</v>
          </cell>
          <cell r="Q447">
            <v>-19.673259990549198</v>
          </cell>
          <cell r="R447">
            <v>-28.031121814348602</v>
          </cell>
          <cell r="S447">
            <v>-44.743211357445901</v>
          </cell>
          <cell r="T447">
            <v>-12.0699645752502</v>
          </cell>
          <cell r="U447">
            <v>-163.95244312657101</v>
          </cell>
          <cell r="V447">
            <v>-248.79674087361602</v>
          </cell>
          <cell r="W447">
            <v>-182.11410106278399</v>
          </cell>
          <cell r="X447">
            <v>-165.258706062784</v>
          </cell>
          <cell r="Y447">
            <v>-16.855395000000001</v>
          </cell>
          <cell r="Z447">
            <v>0</v>
          </cell>
          <cell r="AA447">
            <v>-0.74917599999999995</v>
          </cell>
          <cell r="AB447">
            <v>120.65506044244</v>
          </cell>
          <cell r="AC447">
            <v>308.45676831430399</v>
          </cell>
          <cell r="AD447">
            <v>0</v>
          </cell>
          <cell r="AE447">
            <v>0</v>
          </cell>
          <cell r="AF447">
            <v>0</v>
          </cell>
          <cell r="AG447">
            <v>-5.6876068090805703</v>
          </cell>
          <cell r="AH447">
            <v>1.5620000000000001</v>
          </cell>
          <cell r="AI447">
            <v>0</v>
          </cell>
          <cell r="AJ447">
            <v>3.05239319091943</v>
          </cell>
          <cell r="AK447">
            <v>0</v>
          </cell>
          <cell r="AL447">
            <v>0</v>
          </cell>
          <cell r="AM447">
            <v>-1.43107635473287</v>
          </cell>
          <cell r="AN447">
            <v>0</v>
          </cell>
          <cell r="AO447">
            <v>-17.877955629999999</v>
          </cell>
          <cell r="AP447">
            <v>0</v>
          </cell>
        </row>
        <row r="448">
          <cell r="B448" t="str">
            <v>40200TAllcustom2Allcustom3DKK Total</v>
          </cell>
          <cell r="H448">
            <v>495.94190238539795</v>
          </cell>
          <cell r="I448">
            <v>0</v>
          </cell>
          <cell r="J448">
            <v>0</v>
          </cell>
          <cell r="K448">
            <v>495.94190238539795</v>
          </cell>
          <cell r="L448">
            <v>0</v>
          </cell>
          <cell r="M448">
            <v>495.94190238539795</v>
          </cell>
          <cell r="N448">
            <v>233.51985945309801</v>
          </cell>
          <cell r="O448">
            <v>66.015575427298501</v>
          </cell>
          <cell r="P448">
            <v>-3.7474155198741301</v>
          </cell>
          <cell r="Q448">
            <v>186.11843618542503</v>
          </cell>
          <cell r="R448">
            <v>46.456941865481198</v>
          </cell>
          <cell r="S448">
            <v>-33.280881688855501</v>
          </cell>
          <cell r="T448">
            <v>-15.240589098848199</v>
          </cell>
          <cell r="U448">
            <v>1.9822074865944901</v>
          </cell>
          <cell r="V448">
            <v>-8.2321435628034206E-2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-15.268331897401898</v>
          </cell>
          <cell r="AC448">
            <v>-14.682620304921901</v>
          </cell>
          <cell r="AD448">
            <v>-9.2999999999999999E-2</v>
          </cell>
          <cell r="AE448">
            <v>3.2341334456020499</v>
          </cell>
          <cell r="AF448">
            <v>0</v>
          </cell>
          <cell r="AG448">
            <v>-3.8198450380820503</v>
          </cell>
          <cell r="AH448">
            <v>-4.62</v>
          </cell>
          <cell r="AI448">
            <v>0</v>
          </cell>
          <cell r="AJ448">
            <v>-0.25189243017651497</v>
          </cell>
          <cell r="AK448">
            <v>0</v>
          </cell>
          <cell r="AL448">
            <v>0</v>
          </cell>
          <cell r="AM448">
            <v>26.211864093755</v>
          </cell>
          <cell r="AN448">
            <v>-8.1973404349999992</v>
          </cell>
          <cell r="AO448">
            <v>3.1742360787249999</v>
          </cell>
          <cell r="AP448">
            <v>0</v>
          </cell>
        </row>
        <row r="449">
          <cell r="B449" t="str">
            <v>40300TAllcustom2Allcustom3DKK Total</v>
          </cell>
          <cell r="H449">
            <v>683.288995829187</v>
          </cell>
          <cell r="I449">
            <v>-481.93684100000002</v>
          </cell>
          <cell r="J449">
            <v>0</v>
          </cell>
          <cell r="K449">
            <v>1165.22583682919</v>
          </cell>
          <cell r="L449">
            <v>0</v>
          </cell>
          <cell r="M449">
            <v>1165.22583682919</v>
          </cell>
          <cell r="N449">
            <v>839.622142953604</v>
          </cell>
          <cell r="O449">
            <v>-21.954015516036598</v>
          </cell>
          <cell r="P449">
            <v>-81.432322098795993</v>
          </cell>
          <cell r="Q449">
            <v>-60.509599536884096</v>
          </cell>
          <cell r="R449">
            <v>4.1518028119626003</v>
          </cell>
          <cell r="S449">
            <v>110.71154729287299</v>
          </cell>
          <cell r="T449">
            <v>-0.32295336072685499</v>
          </cell>
          <cell r="U449">
            <v>1.2056940483807601</v>
          </cell>
          <cell r="V449">
            <v>115.74609079249001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-481.93684100000002</v>
          </cell>
          <cell r="AB449">
            <v>32.294318883189597</v>
          </cell>
          <cell r="AC449">
            <v>0</v>
          </cell>
          <cell r="AD449">
            <v>2.451371</v>
          </cell>
          <cell r="AE449">
            <v>7.2244678223067904</v>
          </cell>
          <cell r="AF449">
            <v>0</v>
          </cell>
          <cell r="AG449">
            <v>25.069851060882801</v>
          </cell>
          <cell r="AH449">
            <v>0</v>
          </cell>
          <cell r="AI449">
            <v>0</v>
          </cell>
          <cell r="AJ449">
            <v>39.227781060882798</v>
          </cell>
          <cell r="AK449">
            <v>0</v>
          </cell>
          <cell r="AL449">
            <v>0</v>
          </cell>
          <cell r="AM449">
            <v>341.45922135162004</v>
          </cell>
          <cell r="AN449">
            <v>321.08403781999999</v>
          </cell>
          <cell r="AO449">
            <v>0</v>
          </cell>
          <cell r="AP449">
            <v>0</v>
          </cell>
        </row>
        <row r="450">
          <cell r="B450" t="str">
            <v>40350TAllcustom2Allcustom3DKK Total</v>
          </cell>
          <cell r="H450">
            <v>2456.3353396566199</v>
          </cell>
          <cell r="I450">
            <v>0.99292599999999998</v>
          </cell>
          <cell r="J450">
            <v>0</v>
          </cell>
          <cell r="K450">
            <v>2455.34241365662</v>
          </cell>
          <cell r="L450">
            <v>-6.6911648202962102</v>
          </cell>
          <cell r="M450">
            <v>2462.03357847691</v>
          </cell>
          <cell r="N450">
            <v>3541.6425991082301</v>
          </cell>
          <cell r="O450">
            <v>-1005.53759023001</v>
          </cell>
          <cell r="P450">
            <v>-705.036437284719</v>
          </cell>
          <cell r="Q450">
            <v>-37.624590032128197</v>
          </cell>
          <cell r="R450">
            <v>-26.237801273565502</v>
          </cell>
          <cell r="S450">
            <v>340.93465096500097</v>
          </cell>
          <cell r="T450">
            <v>-113.684059160153</v>
          </cell>
          <cell r="U450">
            <v>-213.53435945381</v>
          </cell>
          <cell r="V450">
            <v>-16.731040594356799</v>
          </cell>
          <cell r="W450">
            <v>111.118672840811</v>
          </cell>
          <cell r="X450">
            <v>117.62199489409501</v>
          </cell>
          <cell r="Y450">
            <v>9.6144452404480507</v>
          </cell>
          <cell r="Z450">
            <v>-16.117767293731902</v>
          </cell>
          <cell r="AA450">
            <v>0.99292599999999998</v>
          </cell>
          <cell r="AB450">
            <v>309.81247898126298</v>
          </cell>
          <cell r="AC450">
            <v>479.95302601192202</v>
          </cell>
          <cell r="AD450">
            <v>-2.647087</v>
          </cell>
          <cell r="AE450">
            <v>-77.182487527257692</v>
          </cell>
          <cell r="AF450">
            <v>0</v>
          </cell>
          <cell r="AG450">
            <v>-208.07216060931103</v>
          </cell>
          <cell r="AH450">
            <v>3.3556119999999998</v>
          </cell>
          <cell r="AI450">
            <v>0</v>
          </cell>
          <cell r="AJ450">
            <v>-164.337112105937</v>
          </cell>
          <cell r="AK450">
            <v>0</v>
          </cell>
          <cell r="AL450">
            <v>3.9954282650987198</v>
          </cell>
          <cell r="AM450">
            <v>-41.514636422897503</v>
          </cell>
          <cell r="AN450">
            <v>-116.734847305</v>
          </cell>
          <cell r="AO450">
            <v>412.81332327970802</v>
          </cell>
          <cell r="AP450">
            <v>0</v>
          </cell>
        </row>
        <row r="451">
          <cell r="B451" t="str">
            <v>40400TAllcustom2Allcustom3DKK Total</v>
          </cell>
          <cell r="H451">
            <v>-279.80914244181798</v>
          </cell>
          <cell r="I451">
            <v>46.788072999999997</v>
          </cell>
          <cell r="J451">
            <v>0</v>
          </cell>
          <cell r="K451">
            <v>-326.59721544181701</v>
          </cell>
          <cell r="L451">
            <v>0</v>
          </cell>
          <cell r="M451">
            <v>-326.59721544181701</v>
          </cell>
          <cell r="N451">
            <v>-174.93760507779101</v>
          </cell>
          <cell r="O451">
            <v>499.77823301623397</v>
          </cell>
          <cell r="P451">
            <v>-823.88119213720699</v>
          </cell>
          <cell r="Q451">
            <v>81.624393300240101</v>
          </cell>
          <cell r="R451">
            <v>48.033742160449101</v>
          </cell>
          <cell r="S451">
            <v>-86.982534291573003</v>
          </cell>
          <cell r="T451">
            <v>52.502034032608705</v>
          </cell>
          <cell r="U451">
            <v>130.58877799546499</v>
          </cell>
          <cell r="V451">
            <v>144.14201989695002</v>
          </cell>
          <cell r="W451">
            <v>10.7474917486108</v>
          </cell>
          <cell r="X451">
            <v>10.7474917486108</v>
          </cell>
          <cell r="Y451">
            <v>0</v>
          </cell>
          <cell r="Z451">
            <v>0</v>
          </cell>
          <cell r="AA451">
            <v>46.788072999999997</v>
          </cell>
          <cell r="AB451">
            <v>-59.512045723158003</v>
          </cell>
          <cell r="AC451">
            <v>-10.4303046781147</v>
          </cell>
          <cell r="AD451">
            <v>-1.6332241341410201</v>
          </cell>
          <cell r="AE451">
            <v>33.017893125133398</v>
          </cell>
          <cell r="AF451">
            <v>0</v>
          </cell>
          <cell r="AG451">
            <v>-92.847125918787398</v>
          </cell>
          <cell r="AH451">
            <v>-1.943284</v>
          </cell>
          <cell r="AI451">
            <v>0</v>
          </cell>
          <cell r="AJ451">
            <v>-117.15870678736401</v>
          </cell>
          <cell r="AK451">
            <v>0</v>
          </cell>
          <cell r="AL451">
            <v>0</v>
          </cell>
          <cell r="AM451">
            <v>-101.22419639713401</v>
          </cell>
          <cell r="AN451">
            <v>-0.404529480000001</v>
          </cell>
          <cell r="AO451">
            <v>107.41317768005</v>
          </cell>
          <cell r="AP451">
            <v>0</v>
          </cell>
        </row>
        <row r="452">
          <cell r="B452" t="str">
            <v>40450TAllcustom2Allcustom3DKK Total</v>
          </cell>
          <cell r="H452">
            <v>895.67004668061304</v>
          </cell>
          <cell r="I452">
            <v>745.57150000000001</v>
          </cell>
          <cell r="J452">
            <v>-1.381305</v>
          </cell>
          <cell r="K452">
            <v>150.098546680613</v>
          </cell>
          <cell r="L452">
            <v>6.9153820296337098E-2</v>
          </cell>
          <cell r="M452">
            <v>150.02939286031602</v>
          </cell>
          <cell r="N452">
            <v>1060.8652914289801</v>
          </cell>
          <cell r="O452">
            <v>551.80411987964999</v>
          </cell>
          <cell r="P452">
            <v>245.500113948397</v>
          </cell>
          <cell r="Q452">
            <v>-356.05440946920595</v>
          </cell>
          <cell r="R452">
            <v>57.614560843351299</v>
          </cell>
          <cell r="S452">
            <v>-313.51854517241401</v>
          </cell>
          <cell r="T452">
            <v>316.51499479156399</v>
          </cell>
          <cell r="U452">
            <v>-73.637971849684803</v>
          </cell>
          <cell r="V452">
            <v>-8.8174897153549203</v>
          </cell>
          <cell r="W452">
            <v>-40.200406595639805</v>
          </cell>
          <cell r="X452">
            <v>-36.163150470623201</v>
          </cell>
          <cell r="Y452">
            <v>-20.155023418748502</v>
          </cell>
          <cell r="Z452">
            <v>16.117767293731902</v>
          </cell>
          <cell r="AA452">
            <v>738.94948899999997</v>
          </cell>
          <cell r="AB452">
            <v>-226.769722714794</v>
          </cell>
          <cell r="AC452">
            <v>-276.03893864719896</v>
          </cell>
          <cell r="AD452">
            <v>8.4816383533564608</v>
          </cell>
          <cell r="AE452">
            <v>5.5719441167589201</v>
          </cell>
          <cell r="AF452">
            <v>0</v>
          </cell>
          <cell r="AG452">
            <v>89.274411676384602</v>
          </cell>
          <cell r="AH452">
            <v>-7.7475399999999999</v>
          </cell>
          <cell r="AI452">
            <v>0</v>
          </cell>
          <cell r="AJ452">
            <v>85.588664586192294</v>
          </cell>
          <cell r="AK452">
            <v>0</v>
          </cell>
          <cell r="AL452">
            <v>-3.9954282650987101</v>
          </cell>
          <cell r="AM452">
            <v>-608.46229090624001</v>
          </cell>
          <cell r="AN452">
            <v>-441.98778615499998</v>
          </cell>
          <cell r="AO452">
            <v>-503.82674791928599</v>
          </cell>
          <cell r="AP452">
            <v>0</v>
          </cell>
        </row>
        <row r="453">
          <cell r="B453" t="str">
            <v>40550TAllcustom2Allcustom3DKK Total</v>
          </cell>
          <cell r="H453">
            <v>-1636.1172654675702</v>
          </cell>
          <cell r="I453">
            <v>86.407274000000001</v>
          </cell>
          <cell r="J453">
            <v>-4.0677539999999998E-2</v>
          </cell>
          <cell r="K453">
            <v>-1722.5245394675701</v>
          </cell>
          <cell r="L453">
            <v>-4.503064587879E-19</v>
          </cell>
          <cell r="M453">
            <v>-1722.5245394675701</v>
          </cell>
          <cell r="N453">
            <v>-2912.8800815258396</v>
          </cell>
          <cell r="O453">
            <v>-203.96998716491601</v>
          </cell>
          <cell r="P453">
            <v>276.14304193560997</v>
          </cell>
          <cell r="Q453">
            <v>671.42822919688297</v>
          </cell>
          <cell r="R453">
            <v>34.301724579914399</v>
          </cell>
          <cell r="S453">
            <v>201.57318098047099</v>
          </cell>
          <cell r="T453">
            <v>-45.174517771595099</v>
          </cell>
          <cell r="U453">
            <v>20.119504841940401</v>
          </cell>
          <cell r="V453">
            <v>210.81989263073001</v>
          </cell>
          <cell r="W453">
            <v>-9.7381158018723006</v>
          </cell>
          <cell r="X453">
            <v>-9.7381158018723006</v>
          </cell>
          <cell r="Y453">
            <v>0</v>
          </cell>
          <cell r="Z453">
            <v>0</v>
          </cell>
          <cell r="AA453">
            <v>86.407274000000001</v>
          </cell>
          <cell r="AB453">
            <v>-44.736952024503204</v>
          </cell>
          <cell r="AC453">
            <v>-32.7740392869906</v>
          </cell>
          <cell r="AD453">
            <v>21.586677999999999</v>
          </cell>
          <cell r="AE453">
            <v>31.307006359713498</v>
          </cell>
          <cell r="AF453">
            <v>0</v>
          </cell>
          <cell r="AG453">
            <v>-33.491125755353799</v>
          </cell>
          <cell r="AH453">
            <v>-3.4151319999999998</v>
          </cell>
          <cell r="AI453">
            <v>0</v>
          </cell>
          <cell r="AJ453">
            <v>-23.288910231688398</v>
          </cell>
          <cell r="AK453">
            <v>0</v>
          </cell>
          <cell r="AL453">
            <v>0</v>
          </cell>
          <cell r="AM453">
            <v>390.19478683518798</v>
          </cell>
          <cell r="AN453">
            <v>1.679921035</v>
          </cell>
          <cell r="AO453">
            <v>-109.52346935071499</v>
          </cell>
          <cell r="AP453">
            <v>0</v>
          </cell>
        </row>
        <row r="454">
          <cell r="B454" t="str">
            <v>40560Allcustom2Allcustom3DKK Total</v>
          </cell>
          <cell r="H454">
            <v>-311.84539078987905</v>
          </cell>
          <cell r="I454">
            <v>-5.9813219999999996</v>
          </cell>
          <cell r="J454">
            <v>0</v>
          </cell>
          <cell r="K454">
            <v>-305.86406878987901</v>
          </cell>
          <cell r="L454">
            <v>0</v>
          </cell>
          <cell r="M454">
            <v>-305.86406878987901</v>
          </cell>
          <cell r="N454">
            <v>-34.187657390450703</v>
          </cell>
          <cell r="O454">
            <v>19.820025083801898</v>
          </cell>
          <cell r="P454">
            <v>-7.5827856407439702</v>
          </cell>
          <cell r="Q454">
            <v>-148.28546177398499</v>
          </cell>
          <cell r="R454">
            <v>-19.976823493429002</v>
          </cell>
          <cell r="S454">
            <v>-1.22759353152107</v>
          </cell>
          <cell r="T454">
            <v>-11.0212277525912</v>
          </cell>
          <cell r="U454">
            <v>0.60886943105455504</v>
          </cell>
          <cell r="V454">
            <v>-31.616775346486698</v>
          </cell>
          <cell r="W454">
            <v>-2.9268596719162998</v>
          </cell>
          <cell r="X454">
            <v>-2.928868722631</v>
          </cell>
          <cell r="Y454">
            <v>2.0090507147000002E-3</v>
          </cell>
          <cell r="Z454">
            <v>0</v>
          </cell>
          <cell r="AA454">
            <v>-5.9813219999999996</v>
          </cell>
          <cell r="AB454">
            <v>-45.443374416481298</v>
          </cell>
          <cell r="AC454">
            <v>1.84815894634375</v>
          </cell>
          <cell r="AD454">
            <v>-8.3384400000000003</v>
          </cell>
          <cell r="AE454">
            <v>-8.3384400000000003</v>
          </cell>
          <cell r="AF454">
            <v>0</v>
          </cell>
          <cell r="AG454">
            <v>-36.026233690908697</v>
          </cell>
          <cell r="AH454">
            <v>0.124</v>
          </cell>
          <cell r="AI454">
            <v>0</v>
          </cell>
          <cell r="AJ454">
            <v>-34.819572100358705</v>
          </cell>
          <cell r="AK454">
            <v>0</v>
          </cell>
          <cell r="AL454">
            <v>0</v>
          </cell>
          <cell r="AM454">
            <v>-58.568039305533901</v>
          </cell>
          <cell r="AN454">
            <v>-0.47756952500000005</v>
          </cell>
          <cell r="AO454">
            <v>0</v>
          </cell>
          <cell r="AP454">
            <v>0</v>
          </cell>
        </row>
        <row r="455">
          <cell r="B455" t="str">
            <v>40600TAllcustom2Allcustom3DKK Total</v>
          </cell>
          <cell r="H455">
            <v>1807.5225834671601</v>
          </cell>
          <cell r="I455">
            <v>391.84161</v>
          </cell>
          <cell r="J455">
            <v>-1.4219825400000001</v>
          </cell>
          <cell r="K455">
            <v>1415.6809734671499</v>
          </cell>
          <cell r="L455">
            <v>-6.6220109999998797</v>
          </cell>
          <cell r="M455">
            <v>1422.3029844671501</v>
          </cell>
          <cell r="N455">
            <v>2320.1246894967298</v>
          </cell>
          <cell r="O455">
            <v>-160.05921493128099</v>
          </cell>
          <cell r="P455">
            <v>-1096.28958127746</v>
          </cell>
          <cell r="Q455">
            <v>150.57856168492</v>
          </cell>
          <cell r="R455">
            <v>97.887205628682892</v>
          </cell>
          <cell r="S455">
            <v>251.49070624283701</v>
          </cell>
          <cell r="T455">
            <v>198.81427077910598</v>
          </cell>
          <cell r="U455">
            <v>-134.64948498665402</v>
          </cell>
          <cell r="V455">
            <v>413.54269766397204</v>
          </cell>
          <cell r="W455">
            <v>69.000782519993194</v>
          </cell>
          <cell r="X455">
            <v>79.539351647578897</v>
          </cell>
          <cell r="Y455">
            <v>-10.5385691275858</v>
          </cell>
          <cell r="Z455">
            <v>0</v>
          </cell>
          <cell r="AA455">
            <v>385.21959900000002</v>
          </cell>
          <cell r="AB455">
            <v>-34.355297014483604</v>
          </cell>
          <cell r="AC455">
            <v>162.55790234596199</v>
          </cell>
          <cell r="AD455">
            <v>19.900936219215399</v>
          </cell>
          <cell r="AE455">
            <v>-8.3996161033450996</v>
          </cell>
          <cell r="AF455">
            <v>0</v>
          </cell>
          <cell r="AG455">
            <v>-256.09238323709297</v>
          </cell>
          <cell r="AH455">
            <v>-9.6263439999999996</v>
          </cell>
          <cell r="AI455">
            <v>0</v>
          </cell>
          <cell r="AJ455">
            <v>-214.787855578273</v>
          </cell>
          <cell r="AK455">
            <v>0</v>
          </cell>
          <cell r="AL455">
            <v>9.7788870334625191E-15</v>
          </cell>
          <cell r="AM455">
            <v>-78.115154844997306</v>
          </cell>
          <cell r="AN455">
            <v>-236.84077361000001</v>
          </cell>
          <cell r="AO455">
            <v>-93.123716310243609</v>
          </cell>
          <cell r="AP455">
            <v>0</v>
          </cell>
        </row>
        <row r="456">
          <cell r="B456" t="str">
            <v>40800TAllcustom2Allcustom3DKK Total</v>
          </cell>
          <cell r="H456">
            <v>1922.92233728718</v>
          </cell>
          <cell r="I456">
            <v>59.775452000000001</v>
          </cell>
          <cell r="J456">
            <v>-0.79300000000000004</v>
          </cell>
          <cell r="K456">
            <v>1863.1468852871799</v>
          </cell>
          <cell r="L456">
            <v>0</v>
          </cell>
          <cell r="M456">
            <v>1863.1468852871799</v>
          </cell>
          <cell r="N456">
            <v>407.12918179992698</v>
          </cell>
          <cell r="O456">
            <v>354.80178988472005</v>
          </cell>
          <cell r="P456">
            <v>308.16555858833601</v>
          </cell>
          <cell r="Q456">
            <v>-27.639001655705002</v>
          </cell>
          <cell r="R456">
            <v>-16.615443910945498</v>
          </cell>
          <cell r="S456">
            <v>934.50559737492301</v>
          </cell>
          <cell r="T456">
            <v>279.40638963776502</v>
          </cell>
          <cell r="U456">
            <v>-36.765528824899704</v>
          </cell>
          <cell r="V456">
            <v>1160.5310142768399</v>
          </cell>
          <cell r="W456">
            <v>-395.67238128341501</v>
          </cell>
          <cell r="X456">
            <v>-378.81698507544502</v>
          </cell>
          <cell r="Y456">
            <v>-16.855396207969999</v>
          </cell>
          <cell r="Z456">
            <v>0</v>
          </cell>
          <cell r="AA456">
            <v>59.775452000000001</v>
          </cell>
          <cell r="AB456">
            <v>-422.98370267694202</v>
          </cell>
          <cell r="AC456">
            <v>-1.4018070175000001</v>
          </cell>
          <cell r="AD456">
            <v>0</v>
          </cell>
          <cell r="AE456">
            <v>14.057971108813799</v>
          </cell>
          <cell r="AF456">
            <v>0</v>
          </cell>
          <cell r="AG456">
            <v>-39.174485484840496</v>
          </cell>
          <cell r="AH456">
            <v>-5.4630000000000001</v>
          </cell>
          <cell r="AI456">
            <v>0</v>
          </cell>
          <cell r="AJ456">
            <v>-48.0520774585815</v>
          </cell>
          <cell r="AK456">
            <v>0</v>
          </cell>
          <cell r="AL456">
            <v>0</v>
          </cell>
          <cell r="AM456">
            <v>83.142045069999995</v>
          </cell>
          <cell r="AN456">
            <v>-1.6855395</v>
          </cell>
          <cell r="AO456">
            <v>0</v>
          </cell>
          <cell r="AP456">
            <v>0</v>
          </cell>
        </row>
        <row r="457">
          <cell r="B457" t="str">
            <v>40850TAllcustom2Allcustom3DKK Total</v>
          </cell>
          <cell r="H457">
            <v>71401.3849350417</v>
          </cell>
          <cell r="I457">
            <v>3696.2514289999999</v>
          </cell>
          <cell r="J457">
            <v>-2.2499325400000001</v>
          </cell>
          <cell r="K457">
            <v>67705.133506041704</v>
          </cell>
          <cell r="L457">
            <v>-118.02443599999999</v>
          </cell>
          <cell r="M457">
            <v>67823.157942041697</v>
          </cell>
          <cell r="N457">
            <v>21577.727036565702</v>
          </cell>
          <cell r="O457">
            <v>32623.653241856202</v>
          </cell>
          <cell r="P457">
            <v>4219.7905686012</v>
          </cell>
          <cell r="Q457">
            <v>5155.9935561512102</v>
          </cell>
          <cell r="R457">
            <v>2090.1906858909701</v>
          </cell>
          <cell r="S457">
            <v>1272.4198919344299</v>
          </cell>
          <cell r="T457">
            <v>95.599342938743106</v>
          </cell>
          <cell r="U457">
            <v>1048.97993090927</v>
          </cell>
          <cell r="V457">
            <v>4507.18985167342</v>
          </cell>
          <cell r="W457">
            <v>-143.096930387182</v>
          </cell>
          <cell r="X457">
            <v>-115.70296505162599</v>
          </cell>
          <cell r="Y457">
            <v>-27.393965335555698</v>
          </cell>
          <cell r="Z457">
            <v>0</v>
          </cell>
          <cell r="AA457">
            <v>3578.2269930000002</v>
          </cell>
          <cell r="AB457">
            <v>588.74496606857895</v>
          </cell>
          <cell r="AC457">
            <v>266.25120835932398</v>
          </cell>
          <cell r="AD457">
            <v>422.37148110095899</v>
          </cell>
          <cell r="AE457">
            <v>445.88513795894005</v>
          </cell>
          <cell r="AF457">
            <v>0</v>
          </cell>
          <cell r="AG457">
            <v>21.9554826774981</v>
          </cell>
          <cell r="AH457">
            <v>18.597749</v>
          </cell>
          <cell r="AI457">
            <v>0</v>
          </cell>
          <cell r="AJ457">
            <v>-192.11316662939001</v>
          </cell>
          <cell r="AK457">
            <v>0</v>
          </cell>
          <cell r="AL457">
            <v>9.7788870334625191E-15</v>
          </cell>
          <cell r="AM457">
            <v>-739.44708643752097</v>
          </cell>
          <cell r="AN457">
            <v>-227.559069430004</v>
          </cell>
          <cell r="AO457">
            <v>-110.49419243708</v>
          </cell>
          <cell r="AP457">
            <v>0</v>
          </cell>
        </row>
        <row r="458">
          <cell r="B458" t="str">
            <v>40900TAllcustom2Allcustom3DKK Total</v>
          </cell>
          <cell r="H458">
            <v>900.51731812511593</v>
          </cell>
          <cell r="I458">
            <v>463.147222</v>
          </cell>
          <cell r="J458">
            <v>0.53154442000000002</v>
          </cell>
          <cell r="K458">
            <v>437.37009612511599</v>
          </cell>
          <cell r="L458">
            <v>-2.7137354503950002</v>
          </cell>
          <cell r="M458">
            <v>440.083831575511</v>
          </cell>
          <cell r="N458">
            <v>302.26729256449096</v>
          </cell>
          <cell r="O458">
            <v>118.25751451405901</v>
          </cell>
          <cell r="P458">
            <v>171.22710877864699</v>
          </cell>
          <cell r="Q458">
            <v>24.105835959082</v>
          </cell>
          <cell r="R458">
            <v>12.8274438148414</v>
          </cell>
          <cell r="S458">
            <v>46.190774509758896</v>
          </cell>
          <cell r="T458">
            <v>19.448764710834599</v>
          </cell>
          <cell r="U458">
            <v>35.661728974935599</v>
          </cell>
          <cell r="V458">
            <v>114.12871201036999</v>
          </cell>
          <cell r="W458">
            <v>6.2182528817756992</v>
          </cell>
          <cell r="X458">
            <v>6.2182528817756992</v>
          </cell>
          <cell r="Y458">
            <v>0</v>
          </cell>
          <cell r="Z458">
            <v>0</v>
          </cell>
          <cell r="AA458">
            <v>627.52789700000005</v>
          </cell>
          <cell r="AB458">
            <v>71.719856673628897</v>
          </cell>
          <cell r="AC458">
            <v>0</v>
          </cell>
          <cell r="AD458">
            <v>8.9560119462676595E-3</v>
          </cell>
          <cell r="AE458">
            <v>59.916540539801595</v>
          </cell>
          <cell r="AF458">
            <v>0</v>
          </cell>
          <cell r="AG458">
            <v>5.28387589705161</v>
          </cell>
          <cell r="AH458">
            <v>3.8963999999999999E-2</v>
          </cell>
          <cell r="AI458">
            <v>0</v>
          </cell>
          <cell r="AJ458">
            <v>1.2992632762712302</v>
          </cell>
          <cell r="AK458">
            <v>0</v>
          </cell>
          <cell r="AL458">
            <v>-0.230357065</v>
          </cell>
          <cell r="AM458">
            <v>1464.2746212612301</v>
          </cell>
          <cell r="AN458">
            <v>6.7421579999999999</v>
          </cell>
          <cell r="AO458">
            <v>-1825.8971101860002</v>
          </cell>
          <cell r="AP458">
            <v>0</v>
          </cell>
        </row>
        <row r="459">
          <cell r="B459" t="str">
            <v>40940TAllcustom2Allcustom3DKK Total</v>
          </cell>
          <cell r="H459">
            <v>1513.9657075585799</v>
          </cell>
          <cell r="I459">
            <v>0</v>
          </cell>
          <cell r="J459">
            <v>0</v>
          </cell>
          <cell r="K459">
            <v>1513.9657075585799</v>
          </cell>
          <cell r="L459">
            <v>0</v>
          </cell>
          <cell r="M459">
            <v>1513.9657075585799</v>
          </cell>
          <cell r="N459">
            <v>4.1057654035865596</v>
          </cell>
          <cell r="O459">
            <v>0</v>
          </cell>
          <cell r="P459">
            <v>1195.76350931712</v>
          </cell>
          <cell r="Q459">
            <v>16.855395000000001</v>
          </cell>
          <cell r="R459">
            <v>0</v>
          </cell>
          <cell r="S459">
            <v>9.2794214988028596</v>
          </cell>
          <cell r="T459">
            <v>33.620817117613001</v>
          </cell>
          <cell r="U459">
            <v>87.878139618608103</v>
          </cell>
          <cell r="V459">
            <v>130.77837823502401</v>
          </cell>
          <cell r="W459">
            <v>99.840395159204306</v>
          </cell>
          <cell r="X459">
            <v>99.840395159204306</v>
          </cell>
          <cell r="Y459">
            <v>0</v>
          </cell>
          <cell r="Z459">
            <v>0</v>
          </cell>
          <cell r="AA459">
            <v>0</v>
          </cell>
          <cell r="AB459">
            <v>165.04337915920399</v>
          </cell>
          <cell r="AC459">
            <v>65.202984000000001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1.4192804436499999</v>
          </cell>
          <cell r="AN459">
            <v>0</v>
          </cell>
          <cell r="AO459">
            <v>0</v>
          </cell>
          <cell r="AP459">
            <v>0</v>
          </cell>
        </row>
        <row r="460">
          <cell r="B460" t="str">
            <v>40950TAllcustom2Allcustom3DKK Total</v>
          </cell>
          <cell r="H460">
            <v>2414.4830256836999</v>
          </cell>
          <cell r="I460">
            <v>463.147222</v>
          </cell>
          <cell r="J460">
            <v>0.53154442000000002</v>
          </cell>
          <cell r="K460">
            <v>1951.3358036837001</v>
          </cell>
          <cell r="L460">
            <v>-2.7137354503950002</v>
          </cell>
          <cell r="M460">
            <v>1954.0495391340899</v>
          </cell>
          <cell r="N460">
            <v>306.37305796807698</v>
          </cell>
          <cell r="O460">
            <v>118.25751451405901</v>
          </cell>
          <cell r="P460">
            <v>1366.9906180957601</v>
          </cell>
          <cell r="Q460">
            <v>40.961230959082002</v>
          </cell>
          <cell r="R460">
            <v>12.8274438148414</v>
          </cell>
          <cell r="S460">
            <v>55.4701960085618</v>
          </cell>
          <cell r="T460">
            <v>53.069581828447603</v>
          </cell>
          <cell r="U460">
            <v>123.539868593544</v>
          </cell>
          <cell r="V460">
            <v>244.90709024539399</v>
          </cell>
          <cell r="W460">
            <v>106.05864804098</v>
          </cell>
          <cell r="X460">
            <v>106.05864804098</v>
          </cell>
          <cell r="Y460">
            <v>0</v>
          </cell>
          <cell r="Z460">
            <v>0</v>
          </cell>
          <cell r="AA460">
            <v>627.52789700000005</v>
          </cell>
          <cell r="AB460">
            <v>236.763235832833</v>
          </cell>
          <cell r="AC460">
            <v>65.202984000000001</v>
          </cell>
          <cell r="AD460">
            <v>8.9560119462676595E-3</v>
          </cell>
          <cell r="AE460">
            <v>59.916540539801595</v>
          </cell>
          <cell r="AF460">
            <v>0</v>
          </cell>
          <cell r="AG460">
            <v>5.28387589705161</v>
          </cell>
          <cell r="AH460">
            <v>3.8963999999999999E-2</v>
          </cell>
          <cell r="AI460">
            <v>0</v>
          </cell>
          <cell r="AJ460">
            <v>1.2992632762712302</v>
          </cell>
          <cell r="AK460">
            <v>0</v>
          </cell>
          <cell r="AL460">
            <v>-0.230357065</v>
          </cell>
          <cell r="AM460">
            <v>1465.6939017048801</v>
          </cell>
          <cell r="AN460">
            <v>6.7421579999999999</v>
          </cell>
          <cell r="AO460">
            <v>-1825.8971101860002</v>
          </cell>
          <cell r="AP460">
            <v>0</v>
          </cell>
        </row>
        <row r="461">
          <cell r="B461" t="str">
            <v>41300TAllcustom2Allcustom3DKK Total</v>
          </cell>
          <cell r="H461">
            <v>-4000.0760771641003</v>
          </cell>
          <cell r="I461">
            <v>-59.206668000000001</v>
          </cell>
          <cell r="J461">
            <v>0</v>
          </cell>
          <cell r="K461">
            <v>-3940.8694091641</v>
          </cell>
          <cell r="L461">
            <v>164.38066945039498</v>
          </cell>
          <cell r="M461">
            <v>-4105.2500786144901</v>
          </cell>
          <cell r="N461">
            <v>-1208.7318077453101</v>
          </cell>
          <cell r="O461">
            <v>-102.548594560536</v>
          </cell>
          <cell r="P461">
            <v>-630.20040968870194</v>
          </cell>
          <cell r="Q461">
            <v>-292.364970395189</v>
          </cell>
          <cell r="R461">
            <v>-198.97213716792601</v>
          </cell>
          <cell r="S461">
            <v>-439.686964395188</v>
          </cell>
          <cell r="T461">
            <v>-139.979631922572</v>
          </cell>
          <cell r="U461">
            <v>-318.900785658274</v>
          </cell>
          <cell r="V461">
            <v>-1097.53951914396</v>
          </cell>
          <cell r="W461">
            <v>-53.229277348609202</v>
          </cell>
          <cell r="X461">
            <v>-53.229277348609202</v>
          </cell>
          <cell r="Y461">
            <v>0</v>
          </cell>
          <cell r="Z461">
            <v>0</v>
          </cell>
          <cell r="AA461">
            <v>-61.920408999999999</v>
          </cell>
          <cell r="AB461">
            <v>-174.83107732054702</v>
          </cell>
          <cell r="AC461">
            <v>-4.1854835923396001</v>
          </cell>
          <cell r="AD461">
            <v>-32.862620826535199</v>
          </cell>
          <cell r="AE461">
            <v>-89.973134977022013</v>
          </cell>
          <cell r="AF461">
            <v>0</v>
          </cell>
          <cell r="AG461">
            <v>-27.673538467576197</v>
          </cell>
          <cell r="AH461">
            <v>-0.95686499999999997</v>
          </cell>
          <cell r="AI461">
            <v>0</v>
          </cell>
          <cell r="AJ461">
            <v>-17.246574620059299</v>
          </cell>
          <cell r="AK461">
            <v>0</v>
          </cell>
          <cell r="AL461">
            <v>0.230357065</v>
          </cell>
          <cell r="AM461">
            <v>-2430.5521841150598</v>
          </cell>
          <cell r="AN461">
            <v>-5.7308342999999997</v>
          </cell>
          <cell r="AO461">
            <v>1831.51848435481</v>
          </cell>
          <cell r="AP461">
            <v>0</v>
          </cell>
        </row>
        <row r="462">
          <cell r="B462" t="str">
            <v>41400TAllcustom2Allcustom3DKK Total</v>
          </cell>
          <cell r="H462">
            <v>-16149.7473092603</v>
          </cell>
          <cell r="I462">
            <v>-290.461341</v>
          </cell>
          <cell r="J462">
            <v>-9.979E-3</v>
          </cell>
          <cell r="K462">
            <v>-15859.285968260299</v>
          </cell>
          <cell r="L462">
            <v>-17.530733999999999</v>
          </cell>
          <cell r="M462">
            <v>-15841.755234260299</v>
          </cell>
          <cell r="N462">
            <v>-663.57162081220906</v>
          </cell>
          <cell r="O462">
            <v>-14223.4639925233</v>
          </cell>
          <cell r="P462">
            <v>-249.0320174666</v>
          </cell>
          <cell r="Q462">
            <v>-840.03515634781797</v>
          </cell>
          <cell r="R462">
            <v>-30.448505939204701</v>
          </cell>
          <cell r="S462">
            <v>10.09030635273</v>
          </cell>
          <cell r="T462">
            <v>-190.08260871346798</v>
          </cell>
          <cell r="U462">
            <v>-56.384953157587496</v>
          </cell>
          <cell r="V462">
            <v>-266.82576145753001</v>
          </cell>
          <cell r="W462">
            <v>360.39999655166798</v>
          </cell>
          <cell r="X462">
            <v>363.16287671541801</v>
          </cell>
          <cell r="Y462">
            <v>-2.7628801637499998</v>
          </cell>
          <cell r="Z462">
            <v>0</v>
          </cell>
          <cell r="AA462">
            <v>-307.992075</v>
          </cell>
          <cell r="AB462">
            <v>292.14531585469399</v>
          </cell>
          <cell r="AC462">
            <v>-1.6267141714499901E-3</v>
          </cell>
          <cell r="AD462">
            <v>6.50565164329692</v>
          </cell>
          <cell r="AE462">
            <v>-6.4641694931379803</v>
          </cell>
          <cell r="AF462">
            <v>0</v>
          </cell>
          <cell r="AG462">
            <v>-61.778905489664503</v>
          </cell>
          <cell r="AH462">
            <v>97.910523999999995</v>
          </cell>
          <cell r="AI462">
            <v>0</v>
          </cell>
          <cell r="AJ462">
            <v>-99.32574830493391</v>
          </cell>
          <cell r="AK462">
            <v>0</v>
          </cell>
          <cell r="AL462">
            <v>0</v>
          </cell>
          <cell r="AM462">
            <v>109.02799849240901</v>
          </cell>
          <cell r="AN462">
            <v>-2.5676385049999997</v>
          </cell>
          <cell r="AO462">
            <v>-9.0524554252624501E-13</v>
          </cell>
          <cell r="AP462">
            <v>0</v>
          </cell>
        </row>
        <row r="463">
          <cell r="B463" t="str">
            <v>41490TAllcustom2Allcustom3DKK Total</v>
          </cell>
          <cell r="H463">
            <v>199.43354203570101</v>
          </cell>
          <cell r="I463">
            <v>0</v>
          </cell>
          <cell r="J463">
            <v>0</v>
          </cell>
          <cell r="K463">
            <v>199.43354203570101</v>
          </cell>
          <cell r="L463">
            <v>0</v>
          </cell>
          <cell r="M463">
            <v>199.43354203570101</v>
          </cell>
          <cell r="N463">
            <v>-14.081443650967499</v>
          </cell>
          <cell r="O463">
            <v>-23.631571681880899</v>
          </cell>
          <cell r="P463">
            <v>21.593783914104598</v>
          </cell>
          <cell r="Q463">
            <v>10.252009995344199</v>
          </cell>
          <cell r="R463">
            <v>8.7249156374504988</v>
          </cell>
          <cell r="S463">
            <v>-0.79804682478465006</v>
          </cell>
          <cell r="T463">
            <v>-0.80066479756760101</v>
          </cell>
          <cell r="U463">
            <v>-7.7040490771067001</v>
          </cell>
          <cell r="V463">
            <v>-0.57784506200845398</v>
          </cell>
          <cell r="W463">
            <v>-1.0316063586499999</v>
          </cell>
          <cell r="X463">
            <v>-1.0316063586499999</v>
          </cell>
          <cell r="Y463">
            <v>0</v>
          </cell>
          <cell r="Z463">
            <v>0</v>
          </cell>
          <cell r="AA463">
            <v>0</v>
          </cell>
          <cell r="AB463">
            <v>-5.7979243586499996</v>
          </cell>
          <cell r="AC463">
            <v>0</v>
          </cell>
          <cell r="AD463">
            <v>-4.3153180000000004</v>
          </cell>
          <cell r="AE463">
            <v>-4.3153180000000004</v>
          </cell>
          <cell r="AF463">
            <v>0</v>
          </cell>
          <cell r="AG463">
            <v>-0.45100000000000001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207.141776851636</v>
          </cell>
          <cell r="AN463">
            <v>4.0396763350000002</v>
          </cell>
          <cell r="AO463">
            <v>4.53475602812314</v>
          </cell>
          <cell r="AP463">
            <v>0</v>
          </cell>
        </row>
        <row r="464">
          <cell r="B464" t="str">
            <v>41500TAllcustom2Allcustom3DKK Total</v>
          </cell>
          <cell r="H464">
            <v>53865.478116336701</v>
          </cell>
          <cell r="I464">
            <v>3809.730642</v>
          </cell>
          <cell r="J464">
            <v>-1.7283671200000001</v>
          </cell>
          <cell r="K464">
            <v>50055.747474336698</v>
          </cell>
          <cell r="L464">
            <v>26.1117640000001</v>
          </cell>
          <cell r="M464">
            <v>50029.635710336697</v>
          </cell>
          <cell r="N464">
            <v>19997.7152223253</v>
          </cell>
          <cell r="O464">
            <v>18392.266597604597</v>
          </cell>
          <cell r="P464">
            <v>4729.1425434557696</v>
          </cell>
          <cell r="Q464">
            <v>4074.80667036263</v>
          </cell>
          <cell r="R464">
            <v>1882.3224022361301</v>
          </cell>
          <cell r="S464">
            <v>897.49538307575403</v>
          </cell>
          <cell r="T464">
            <v>-182.19398066641699</v>
          </cell>
          <cell r="U464">
            <v>789.530011609849</v>
          </cell>
          <cell r="V464">
            <v>3387.1538162553102</v>
          </cell>
          <cell r="W464">
            <v>269.10083049820696</v>
          </cell>
          <cell r="X464">
            <v>299.25767599751299</v>
          </cell>
          <cell r="Y464">
            <v>-30.1568454993057</v>
          </cell>
          <cell r="Z464">
            <v>0</v>
          </cell>
          <cell r="AA464">
            <v>3835.8424060000002</v>
          </cell>
          <cell r="AB464">
            <v>937.02451607691</v>
          </cell>
          <cell r="AC464">
            <v>327.26708205281301</v>
          </cell>
          <cell r="AD464">
            <v>391.708149929667</v>
          </cell>
          <cell r="AE464">
            <v>405.04905602858105</v>
          </cell>
          <cell r="AF464">
            <v>0</v>
          </cell>
          <cell r="AG464">
            <v>-62.6640853826908</v>
          </cell>
          <cell r="AH464">
            <v>115.590372</v>
          </cell>
          <cell r="AI464">
            <v>0</v>
          </cell>
          <cell r="AJ464">
            <v>-307.38622627811202</v>
          </cell>
          <cell r="AK464">
            <v>0</v>
          </cell>
          <cell r="AL464">
            <v>9.7788870334625191E-15</v>
          </cell>
          <cell r="AM464">
            <v>-1388.1355935036499</v>
          </cell>
          <cell r="AN464">
            <v>-225.07570790000401</v>
          </cell>
          <cell r="AO464">
            <v>-100.33806224015001</v>
          </cell>
          <cell r="AP464">
            <v>0</v>
          </cell>
        </row>
        <row r="465">
          <cell r="B465" t="str">
            <v>41720Allcustom2Allcustom3DKK Total</v>
          </cell>
          <cell r="H465">
            <v>2.53308633737183</v>
          </cell>
          <cell r="I465">
            <v>0</v>
          </cell>
          <cell r="J465">
            <v>0</v>
          </cell>
          <cell r="K465">
            <v>2.53308633737183</v>
          </cell>
          <cell r="L465">
            <v>0</v>
          </cell>
          <cell r="M465">
            <v>2.53308633737183</v>
          </cell>
          <cell r="N465">
            <v>0.474281697800646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2.0588046395711901</v>
          </cell>
          <cell r="U465">
            <v>0</v>
          </cell>
          <cell r="V465">
            <v>2.0588046395711901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</row>
        <row r="466">
          <cell r="B466" t="str">
            <v>41750TAllcustom2Allcustom3DKK Total</v>
          </cell>
          <cell r="H466">
            <v>-28.3505585248042</v>
          </cell>
          <cell r="I466">
            <v>0</v>
          </cell>
          <cell r="J466">
            <v>0</v>
          </cell>
          <cell r="K466">
            <v>-28.3505585248042</v>
          </cell>
          <cell r="L466">
            <v>0</v>
          </cell>
          <cell r="M466">
            <v>-28.3505585248042</v>
          </cell>
          <cell r="N466">
            <v>-24.411677393034303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-0.32301996677997402</v>
          </cell>
          <cell r="U466">
            <v>-0.21286116498999999</v>
          </cell>
          <cell r="V466">
            <v>-0.53588113176997398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-3.403</v>
          </cell>
          <cell r="AC466">
            <v>0</v>
          </cell>
          <cell r="AD466">
            <v>-3.403</v>
          </cell>
          <cell r="AE466">
            <v>-3.403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</row>
        <row r="467">
          <cell r="B467" t="str">
            <v>41755TAllcustom2Allcustom3DKK Total</v>
          </cell>
          <cell r="H467">
            <v>923.26113515494001</v>
          </cell>
          <cell r="I467">
            <v>0</v>
          </cell>
          <cell r="J467">
            <v>0</v>
          </cell>
          <cell r="K467">
            <v>923.26113515494001</v>
          </cell>
          <cell r="L467">
            <v>0</v>
          </cell>
          <cell r="M467">
            <v>923.26113515494001</v>
          </cell>
          <cell r="N467">
            <v>-34.835288941158801</v>
          </cell>
          <cell r="O467">
            <v>897.24531531108494</v>
          </cell>
          <cell r="P467">
            <v>-10.948357808522699</v>
          </cell>
          <cell r="Q467">
            <v>-62.1032381672375</v>
          </cell>
          <cell r="R467">
            <v>-21.077890388100901</v>
          </cell>
          <cell r="S467">
            <v>50.738758456045701</v>
          </cell>
          <cell r="T467">
            <v>-1.7096394831172401</v>
          </cell>
          <cell r="U467">
            <v>-15.4138398514794</v>
          </cell>
          <cell r="V467">
            <v>12.5373887333482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-13.432</v>
          </cell>
          <cell r="AC467">
            <v>0</v>
          </cell>
          <cell r="AD467">
            <v>-13.432</v>
          </cell>
          <cell r="AE467">
            <v>-13.432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-2.1181613050000001</v>
          </cell>
          <cell r="AN467">
            <v>0</v>
          </cell>
          <cell r="AO467">
            <v>136.91547733242601</v>
          </cell>
          <cell r="AP467">
            <v>0</v>
          </cell>
        </row>
        <row r="468">
          <cell r="B468" t="str">
            <v>41760Allcustom2Allcustom3DKK Total</v>
          </cell>
          <cell r="H468">
            <v>2528.8559037207697</v>
          </cell>
          <cell r="I468">
            <v>0</v>
          </cell>
          <cell r="J468">
            <v>0</v>
          </cell>
          <cell r="K468">
            <v>2528.8559037207697</v>
          </cell>
          <cell r="L468">
            <v>0</v>
          </cell>
          <cell r="M468">
            <v>2528.8559037207697</v>
          </cell>
          <cell r="N468">
            <v>0</v>
          </cell>
          <cell r="O468">
            <v>2528.4276796010899</v>
          </cell>
          <cell r="P468">
            <v>0.42822411968348101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</row>
        <row r="469">
          <cell r="B469" t="str">
            <v>41810Allcustom2Allcustom3DKK Total</v>
          </cell>
          <cell r="H469">
            <v>351.91832963604998</v>
          </cell>
          <cell r="I469">
            <v>0</v>
          </cell>
          <cell r="J469">
            <v>0</v>
          </cell>
          <cell r="K469">
            <v>351.91832963604998</v>
          </cell>
          <cell r="L469">
            <v>0</v>
          </cell>
          <cell r="M469">
            <v>351.91832963604998</v>
          </cell>
          <cell r="N469">
            <v>-34.863207851789696</v>
          </cell>
          <cell r="O469">
            <v>453.05509087608499</v>
          </cell>
          <cell r="P469">
            <v>-4.9864664000731</v>
          </cell>
          <cell r="Q469">
            <v>-62.102115204638103</v>
          </cell>
          <cell r="R469">
            <v>-21.077890388100901</v>
          </cell>
          <cell r="S469">
            <v>50.738758456045701</v>
          </cell>
          <cell r="T469">
            <v>0</v>
          </cell>
          <cell r="U469">
            <v>-15.4138398514794</v>
          </cell>
          <cell r="V469">
            <v>14.247028216465401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-13.432</v>
          </cell>
          <cell r="AC469">
            <v>0</v>
          </cell>
          <cell r="AD469">
            <v>-13.432</v>
          </cell>
          <cell r="AE469">
            <v>-13.432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</row>
        <row r="470">
          <cell r="B470" t="str">
            <v>41820Allcustom2Allcustom3DKK Total</v>
          </cell>
          <cell r="H470">
            <v>-10.406838976109199</v>
          </cell>
          <cell r="I470">
            <v>0</v>
          </cell>
          <cell r="J470">
            <v>0</v>
          </cell>
          <cell r="K470">
            <v>-10.406838976109199</v>
          </cell>
          <cell r="L470">
            <v>0</v>
          </cell>
          <cell r="M470">
            <v>-10.406838976109199</v>
          </cell>
          <cell r="N470">
            <v>2.7918910630919901E-2</v>
          </cell>
          <cell r="O470">
            <v>0</v>
          </cell>
          <cell r="P470">
            <v>-5.9618914084496204</v>
          </cell>
          <cell r="Q470">
            <v>-1.12296259940257E-3</v>
          </cell>
          <cell r="R470">
            <v>0</v>
          </cell>
          <cell r="S470">
            <v>0</v>
          </cell>
          <cell r="T470">
            <v>-1.7096394831172401</v>
          </cell>
          <cell r="U470">
            <v>0</v>
          </cell>
          <cell r="V470">
            <v>-1.7096394831172401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-2.1181613050000001</v>
          </cell>
          <cell r="AN470">
            <v>0</v>
          </cell>
          <cell r="AO470">
            <v>-0.64394272757383797</v>
          </cell>
          <cell r="AP470">
            <v>0</v>
          </cell>
        </row>
        <row r="471">
          <cell r="B471" t="str">
            <v>41830Allcustom2Allcustom3DKK Total</v>
          </cell>
          <cell r="H471">
            <v>581.74964449499998</v>
          </cell>
          <cell r="I471">
            <v>0</v>
          </cell>
          <cell r="J471">
            <v>0</v>
          </cell>
          <cell r="K471">
            <v>581.74964449499998</v>
          </cell>
          <cell r="L471">
            <v>0</v>
          </cell>
          <cell r="M471">
            <v>581.74964449499998</v>
          </cell>
          <cell r="N471">
            <v>0</v>
          </cell>
          <cell r="O471">
            <v>444.190224435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137.55942006000001</v>
          </cell>
          <cell r="AP471">
            <v>0</v>
          </cell>
        </row>
        <row r="472">
          <cell r="B472" t="str">
            <v>41840Allcustom2Allcustom3DKK Total</v>
          </cell>
          <cell r="H472">
            <v>988.05341376252193</v>
          </cell>
          <cell r="I472">
            <v>0</v>
          </cell>
          <cell r="J472">
            <v>0</v>
          </cell>
          <cell r="K472">
            <v>988.05341376252193</v>
          </cell>
          <cell r="L472">
            <v>0</v>
          </cell>
          <cell r="M472">
            <v>988.05341376252193</v>
          </cell>
          <cell r="N472">
            <v>210.62880838387503</v>
          </cell>
          <cell r="O472">
            <v>263.14642673999998</v>
          </cell>
          <cell r="P472">
            <v>117.543232723123</v>
          </cell>
          <cell r="Q472">
            <v>359.57041560242499</v>
          </cell>
          <cell r="R472">
            <v>19.8670826422602</v>
          </cell>
          <cell r="S472">
            <v>0</v>
          </cell>
          <cell r="T472">
            <v>0</v>
          </cell>
          <cell r="U472">
            <v>7.6841807750108906</v>
          </cell>
          <cell r="V472">
            <v>27.551263417271102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9.6132668958281418</v>
          </cell>
          <cell r="AC472">
            <v>0</v>
          </cell>
          <cell r="AD472">
            <v>6.4820000000000002</v>
          </cell>
          <cell r="AE472">
            <v>6.4820000000000002</v>
          </cell>
          <cell r="AF472">
            <v>0</v>
          </cell>
          <cell r="AG472">
            <v>3.1312668958281398</v>
          </cell>
          <cell r="AH472">
            <v>0</v>
          </cell>
          <cell r="AI472">
            <v>0</v>
          </cell>
          <cell r="AJ472">
            <v>3.1312668958281398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</row>
        <row r="473">
          <cell r="B473" t="str">
            <v>41850TAllcustom2Allcustom3DKK Total</v>
          </cell>
          <cell r="H473">
            <v>-37255.517958732802</v>
          </cell>
          <cell r="I473">
            <v>-2077.79007</v>
          </cell>
          <cell r="J473">
            <v>0</v>
          </cell>
          <cell r="K473">
            <v>-35177.727888732807</v>
          </cell>
          <cell r="L473">
            <v>0</v>
          </cell>
          <cell r="M473">
            <v>-35177.727888732807</v>
          </cell>
          <cell r="N473">
            <v>-9536.4048119855397</v>
          </cell>
          <cell r="O473">
            <v>-9875.6922610425499</v>
          </cell>
          <cell r="P473">
            <v>-4773.37733540316</v>
          </cell>
          <cell r="Q473">
            <v>-8070.7569072658098</v>
          </cell>
          <cell r="R473">
            <v>-525.10768916406505</v>
          </cell>
          <cell r="S473">
            <v>-55.569258236302502</v>
          </cell>
          <cell r="T473">
            <v>-162.769903286708</v>
          </cell>
          <cell r="U473">
            <v>-462.63423701110202</v>
          </cell>
          <cell r="V473">
            <v>-1206.08108769818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-2077.79007</v>
          </cell>
          <cell r="AB473">
            <v>-1217.29644729042</v>
          </cell>
          <cell r="AC473">
            <v>0</v>
          </cell>
          <cell r="AD473">
            <v>-330.916</v>
          </cell>
          <cell r="AE473">
            <v>-332.71362017945302</v>
          </cell>
          <cell r="AF473">
            <v>0</v>
          </cell>
          <cell r="AG473">
            <v>-884.58282711096899</v>
          </cell>
          <cell r="AH473">
            <v>-70.804659999999998</v>
          </cell>
          <cell r="AI473">
            <v>0</v>
          </cell>
          <cell r="AJ473">
            <v>-536.63393661856696</v>
          </cell>
          <cell r="AK473">
            <v>0</v>
          </cell>
          <cell r="AL473">
            <v>0</v>
          </cell>
          <cell r="AM473">
            <v>-2.1181613050000001</v>
          </cell>
          <cell r="AN473">
            <v>0</v>
          </cell>
          <cell r="AO473">
            <v>-496.00087674210204</v>
          </cell>
          <cell r="AP473">
            <v>0</v>
          </cell>
        </row>
        <row r="474">
          <cell r="B474" t="str">
            <v>42300TAllcustom2Allcustom3DKK Total</v>
          </cell>
          <cell r="H474">
            <v>5916.8021203287299</v>
          </cell>
          <cell r="I474">
            <v>13.279629</v>
          </cell>
          <cell r="J474">
            <v>0</v>
          </cell>
          <cell r="K474">
            <v>5903.5224913287293</v>
          </cell>
          <cell r="L474">
            <v>0</v>
          </cell>
          <cell r="M474">
            <v>5903.5224913287293</v>
          </cell>
          <cell r="N474">
            <v>516.376916833736</v>
          </cell>
          <cell r="O474">
            <v>1.4888932250000499</v>
          </cell>
          <cell r="P474">
            <v>198.72514402181801</v>
          </cell>
          <cell r="Q474">
            <v>37.326362235309198</v>
          </cell>
          <cell r="R474">
            <v>73.074809099232894</v>
          </cell>
          <cell r="S474">
            <v>4865.0457360555092</v>
          </cell>
          <cell r="T474">
            <v>29.828038777598501</v>
          </cell>
          <cell r="U474">
            <v>144.775001726569</v>
          </cell>
          <cell r="V474">
            <v>5112.7235856589095</v>
          </cell>
          <cell r="W474">
            <v>164.19549022004398</v>
          </cell>
          <cell r="X474">
            <v>164.19549022004398</v>
          </cell>
          <cell r="Y474">
            <v>0</v>
          </cell>
          <cell r="Z474">
            <v>0</v>
          </cell>
          <cell r="AA474">
            <v>13.279629</v>
          </cell>
          <cell r="AB474">
            <v>182.63804769313299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18.4425574730889</v>
          </cell>
          <cell r="AH474">
            <v>-0.157</v>
          </cell>
          <cell r="AI474">
            <v>0</v>
          </cell>
          <cell r="AJ474">
            <v>2.46255747308888</v>
          </cell>
          <cell r="AK474">
            <v>0</v>
          </cell>
          <cell r="AL474">
            <v>0</v>
          </cell>
          <cell r="AM474">
            <v>-163.95296091917501</v>
          </cell>
          <cell r="AN474">
            <v>0</v>
          </cell>
          <cell r="AO474">
            <v>18.196502579999997</v>
          </cell>
          <cell r="AP474">
            <v>0</v>
          </cell>
        </row>
        <row r="475">
          <cell r="B475" t="str">
            <v>42320Allcustom2Allcustom3DKK Total</v>
          </cell>
          <cell r="H475">
            <v>-39.121532172394502</v>
          </cell>
          <cell r="I475">
            <v>0</v>
          </cell>
          <cell r="J475">
            <v>0</v>
          </cell>
          <cell r="K475">
            <v>-39.121532172394502</v>
          </cell>
          <cell r="L475">
            <v>0</v>
          </cell>
          <cell r="M475">
            <v>-39.121532172394502</v>
          </cell>
          <cell r="N475">
            <v>0</v>
          </cell>
          <cell r="O475">
            <v>0</v>
          </cell>
          <cell r="P475">
            <v>-39.121532172394502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</row>
        <row r="476">
          <cell r="B476" t="str">
            <v>42330Allcustom2Allcustom3DKK Total</v>
          </cell>
          <cell r="H476">
            <v>-154.597253465634</v>
          </cell>
          <cell r="I476">
            <v>0</v>
          </cell>
          <cell r="J476">
            <v>0</v>
          </cell>
          <cell r="K476">
            <v>-154.597253465634</v>
          </cell>
          <cell r="L476">
            <v>0</v>
          </cell>
          <cell r="M476">
            <v>-154.597253465634</v>
          </cell>
          <cell r="N476">
            <v>0</v>
          </cell>
          <cell r="O476">
            <v>0</v>
          </cell>
          <cell r="P476">
            <v>-154.597253465634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B477" t="str">
            <v>42340Allcustom2Allcustom3DKK Total</v>
          </cell>
          <cell r="H477">
            <v>-16.4494754888083</v>
          </cell>
          <cell r="I477">
            <v>0</v>
          </cell>
          <cell r="J477">
            <v>0</v>
          </cell>
          <cell r="K477">
            <v>-16.4494754888083</v>
          </cell>
          <cell r="L477">
            <v>0</v>
          </cell>
          <cell r="M477">
            <v>-16.4494754888083</v>
          </cell>
          <cell r="N477">
            <v>0</v>
          </cell>
          <cell r="O477">
            <v>0</v>
          </cell>
          <cell r="P477">
            <v>-16.4494754888083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</row>
        <row r="478">
          <cell r="B478" t="str">
            <v>42350Allcustom2Allcustom3DKK Total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</row>
        <row r="479">
          <cell r="B479" t="str">
            <v>42360Allcustom2Allcustom3DKK Total</v>
          </cell>
          <cell r="H479">
            <v>-39.087120169176302</v>
          </cell>
          <cell r="I479">
            <v>0</v>
          </cell>
          <cell r="J479">
            <v>0</v>
          </cell>
          <cell r="K479">
            <v>-39.087120169176302</v>
          </cell>
          <cell r="L479">
            <v>0</v>
          </cell>
          <cell r="M479">
            <v>-39.087120169176302</v>
          </cell>
          <cell r="N479">
            <v>0</v>
          </cell>
          <cell r="O479">
            <v>0</v>
          </cell>
          <cell r="P479">
            <v>-39.087120169176302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</row>
        <row r="480">
          <cell r="B480" t="str">
            <v>42370Allcustom2Allcustom3DKK Total</v>
          </cell>
          <cell r="H480">
            <v>0.51894183508402003</v>
          </cell>
          <cell r="I480">
            <v>0</v>
          </cell>
          <cell r="J480">
            <v>0</v>
          </cell>
          <cell r="K480">
            <v>0.51894183508402003</v>
          </cell>
          <cell r="L480">
            <v>0</v>
          </cell>
          <cell r="M480">
            <v>0.51894183508402003</v>
          </cell>
          <cell r="N480">
            <v>0</v>
          </cell>
          <cell r="O480">
            <v>0</v>
          </cell>
          <cell r="P480">
            <v>0.51894183508402003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</row>
        <row r="481">
          <cell r="B481" t="str">
            <v>42380Allcustom2Allcustom3DKK Total</v>
          </cell>
          <cell r="H481">
            <v>74.478616186414598</v>
          </cell>
          <cell r="I481">
            <v>0</v>
          </cell>
          <cell r="J481">
            <v>0</v>
          </cell>
          <cell r="K481">
            <v>74.478616186414598</v>
          </cell>
          <cell r="L481">
            <v>0</v>
          </cell>
          <cell r="M481">
            <v>74.478616186414598</v>
          </cell>
          <cell r="N481">
            <v>0</v>
          </cell>
          <cell r="O481">
            <v>0</v>
          </cell>
          <cell r="P481">
            <v>74.478616186414598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</row>
        <row r="482">
          <cell r="B482" t="str">
            <v>42400TAllcustom2Allcustom3DKK Total</v>
          </cell>
          <cell r="H482">
            <v>-174.25782327451398</v>
          </cell>
          <cell r="I482">
            <v>0</v>
          </cell>
          <cell r="J482">
            <v>0</v>
          </cell>
          <cell r="K482">
            <v>-174.25782327451398</v>
          </cell>
          <cell r="L482">
            <v>0</v>
          </cell>
          <cell r="M482">
            <v>-174.25782327451398</v>
          </cell>
          <cell r="N482">
            <v>0</v>
          </cell>
          <cell r="O482">
            <v>0</v>
          </cell>
          <cell r="P482">
            <v>-174.25782327451398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</row>
        <row r="483">
          <cell r="B483" t="str">
            <v>42410Allcustom2Allcustom3DKK Total</v>
          </cell>
          <cell r="H483">
            <v>33.108187990643202</v>
          </cell>
          <cell r="I483">
            <v>0</v>
          </cell>
          <cell r="J483">
            <v>0</v>
          </cell>
          <cell r="K483">
            <v>33.108187990643202</v>
          </cell>
          <cell r="L483">
            <v>0</v>
          </cell>
          <cell r="M483">
            <v>33.108187990643202</v>
          </cell>
          <cell r="N483">
            <v>0</v>
          </cell>
          <cell r="O483">
            <v>0</v>
          </cell>
          <cell r="P483">
            <v>33.108187990643202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B484" t="str">
            <v>42450TAllcustom2Allcustom3DKK Total</v>
          </cell>
          <cell r="H484">
            <v>-141.14963528387099</v>
          </cell>
          <cell r="I484">
            <v>0</v>
          </cell>
          <cell r="J484">
            <v>0</v>
          </cell>
          <cell r="K484">
            <v>-141.14963528387099</v>
          </cell>
          <cell r="L484">
            <v>0</v>
          </cell>
          <cell r="M484">
            <v>-141.14963528387099</v>
          </cell>
          <cell r="N484">
            <v>0</v>
          </cell>
          <cell r="O484">
            <v>0</v>
          </cell>
          <cell r="P484">
            <v>-141.14963528387099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5">
          <cell r="B485" t="str">
            <v>42460Allcustom2Allcustom3DKK Total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</row>
        <row r="486">
          <cell r="B486" t="str">
            <v>42470Allcustom2Allcustom3DKK Total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</row>
        <row r="487">
          <cell r="B487" t="str">
            <v>42500TAllcustom2Allcustom3DKK Total</v>
          </cell>
          <cell r="H487">
            <v>-141.14963528387099</v>
          </cell>
          <cell r="I487">
            <v>0</v>
          </cell>
          <cell r="J487">
            <v>0</v>
          </cell>
          <cell r="K487">
            <v>-141.14963528387099</v>
          </cell>
          <cell r="L487">
            <v>0</v>
          </cell>
          <cell r="M487">
            <v>-141.14963528387099</v>
          </cell>
          <cell r="N487">
            <v>0</v>
          </cell>
          <cell r="O487">
            <v>0</v>
          </cell>
          <cell r="P487">
            <v>-141.14963528387099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</row>
        <row r="488">
          <cell r="B488" t="str">
            <v>42510Allcustom2Allcustom3DKK Total</v>
          </cell>
          <cell r="H488">
            <v>0.36572280931823503</v>
          </cell>
          <cell r="I488">
            <v>0</v>
          </cell>
          <cell r="J488">
            <v>0</v>
          </cell>
          <cell r="K488">
            <v>0.36572280931823503</v>
          </cell>
          <cell r="L488">
            <v>0</v>
          </cell>
          <cell r="M488">
            <v>0.36572280931823503</v>
          </cell>
          <cell r="N488">
            <v>0</v>
          </cell>
          <cell r="O488">
            <v>0</v>
          </cell>
          <cell r="P488">
            <v>0.36572280931823503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</row>
        <row r="489">
          <cell r="B489" t="str">
            <v>42520Allcustom2Allcustom3DKK Total</v>
          </cell>
          <cell r="H489">
            <v>4.20791309561654</v>
          </cell>
          <cell r="I489">
            <v>0</v>
          </cell>
          <cell r="J489">
            <v>0</v>
          </cell>
          <cell r="K489">
            <v>4.20791309561654</v>
          </cell>
          <cell r="L489">
            <v>0</v>
          </cell>
          <cell r="M489">
            <v>4.20791309561654</v>
          </cell>
          <cell r="N489">
            <v>0</v>
          </cell>
          <cell r="O489">
            <v>0</v>
          </cell>
          <cell r="P489">
            <v>4.20791309561654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</row>
        <row r="490">
          <cell r="B490" t="str">
            <v>42530Allcustom2Allcustom3DKK Total</v>
          </cell>
          <cell r="H490">
            <v>26.374599758047303</v>
          </cell>
          <cell r="I490">
            <v>0</v>
          </cell>
          <cell r="J490">
            <v>0</v>
          </cell>
          <cell r="K490">
            <v>26.374599758047303</v>
          </cell>
          <cell r="L490">
            <v>0</v>
          </cell>
          <cell r="M490">
            <v>26.374599758047303</v>
          </cell>
          <cell r="N490">
            <v>0</v>
          </cell>
          <cell r="O490">
            <v>0</v>
          </cell>
          <cell r="P490">
            <v>26.374599758047303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</row>
        <row r="491">
          <cell r="B491" t="str">
            <v>42540Allcustom2Allcustom3DKK Total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492">
          <cell r="B492" t="str">
            <v>42551Allcustom2Allcustom3DKK Total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</row>
        <row r="493">
          <cell r="B493" t="str">
            <v>42552Allcustom2Allcustom3DKK Total</v>
          </cell>
          <cell r="H493">
            <v>-0.35499999999999998</v>
          </cell>
          <cell r="I493">
            <v>0</v>
          </cell>
          <cell r="J493">
            <v>0</v>
          </cell>
          <cell r="K493">
            <v>-0.35499999999999998</v>
          </cell>
          <cell r="L493">
            <v>0</v>
          </cell>
          <cell r="M493">
            <v>-0.35499999999999998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-0.35499999999999998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-0.35499999999999998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</row>
        <row r="494">
          <cell r="B494" t="str">
            <v>42600TAllcustom2Allcustom3DKK Total</v>
          </cell>
          <cell r="H494">
            <v>-110.556399620889</v>
          </cell>
          <cell r="I494">
            <v>0</v>
          </cell>
          <cell r="J494">
            <v>0</v>
          </cell>
          <cell r="K494">
            <v>-110.556399620889</v>
          </cell>
          <cell r="L494">
            <v>0</v>
          </cell>
          <cell r="M494">
            <v>-110.556399620889</v>
          </cell>
          <cell r="N494">
            <v>0</v>
          </cell>
          <cell r="O494">
            <v>0</v>
          </cell>
          <cell r="P494">
            <v>-110.20139962088899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-0.35499999999999998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-0.35499999999999998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</row>
        <row r="495">
          <cell r="B495" t="str">
            <v>42610Allcustom2Allcustom3DKK Total</v>
          </cell>
          <cell r="H495">
            <v>1.0531117526010201</v>
          </cell>
          <cell r="I495">
            <v>0</v>
          </cell>
          <cell r="J495">
            <v>0</v>
          </cell>
          <cell r="K495">
            <v>1.0531117526010201</v>
          </cell>
          <cell r="L495">
            <v>0</v>
          </cell>
          <cell r="M495">
            <v>1.0531117526010201</v>
          </cell>
          <cell r="N495">
            <v>0</v>
          </cell>
          <cell r="O495">
            <v>0</v>
          </cell>
          <cell r="P495">
            <v>1.0531117526010201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</row>
        <row r="496">
          <cell r="B496" t="str">
            <v>42620Allcustom2Allcustom3DKK Total</v>
          </cell>
          <cell r="H496">
            <v>8.5629014945868409</v>
          </cell>
          <cell r="I496">
            <v>0</v>
          </cell>
          <cell r="J496">
            <v>0</v>
          </cell>
          <cell r="K496">
            <v>8.5629014945868409</v>
          </cell>
          <cell r="L496">
            <v>0</v>
          </cell>
          <cell r="M496">
            <v>8.5629014945868409</v>
          </cell>
          <cell r="N496">
            <v>0</v>
          </cell>
          <cell r="O496">
            <v>0</v>
          </cell>
          <cell r="P496">
            <v>8.5629014945868409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</row>
        <row r="497">
          <cell r="B497" t="str">
            <v>42630Allcustom2Allcustom3DKK Total</v>
          </cell>
          <cell r="H497">
            <v>1.9119252091993999</v>
          </cell>
          <cell r="I497">
            <v>0</v>
          </cell>
          <cell r="J497">
            <v>0</v>
          </cell>
          <cell r="K497">
            <v>1.9119252091993999</v>
          </cell>
          <cell r="L497">
            <v>0</v>
          </cell>
          <cell r="M497">
            <v>1.9119252091993999</v>
          </cell>
          <cell r="N497">
            <v>0</v>
          </cell>
          <cell r="O497">
            <v>0</v>
          </cell>
          <cell r="P497">
            <v>1.9119252091993999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</row>
        <row r="498">
          <cell r="B498" t="str">
            <v>42640Allcustom2Allcustom3DKK Total</v>
          </cell>
          <cell r="H498">
            <v>1.1255827189185301</v>
          </cell>
          <cell r="I498">
            <v>0</v>
          </cell>
          <cell r="J498">
            <v>0</v>
          </cell>
          <cell r="K498">
            <v>1.1255827189185301</v>
          </cell>
          <cell r="L498">
            <v>0</v>
          </cell>
          <cell r="M498">
            <v>1.1255827189185301</v>
          </cell>
          <cell r="N498">
            <v>0</v>
          </cell>
          <cell r="O498">
            <v>0</v>
          </cell>
          <cell r="P498">
            <v>1.1255827189185301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</row>
        <row r="499">
          <cell r="B499" t="str">
            <v>42650Allcustom2Allcustom3DKK Total</v>
          </cell>
          <cell r="H499">
            <v>397.95701917878597</v>
          </cell>
          <cell r="I499">
            <v>0</v>
          </cell>
          <cell r="J499">
            <v>0</v>
          </cell>
          <cell r="K499">
            <v>397.95701917878597</v>
          </cell>
          <cell r="L499">
            <v>0</v>
          </cell>
          <cell r="M499">
            <v>397.95701917878597</v>
          </cell>
          <cell r="N499">
            <v>127.01224585621401</v>
          </cell>
          <cell r="O499">
            <v>0</v>
          </cell>
          <cell r="P499">
            <v>348.11416319205</v>
          </cell>
          <cell r="Q499">
            <v>0</v>
          </cell>
          <cell r="R499">
            <v>0</v>
          </cell>
          <cell r="S499">
            <v>40.354232468904399</v>
          </cell>
          <cell r="T499">
            <v>0</v>
          </cell>
          <cell r="U499">
            <v>0</v>
          </cell>
          <cell r="V499">
            <v>40.354232468904399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-117.52362233838301</v>
          </cell>
          <cell r="AP499">
            <v>0</v>
          </cell>
        </row>
        <row r="500">
          <cell r="B500" t="str">
            <v>42660Allcustom2Allcustom3DKK Total</v>
          </cell>
          <cell r="H500">
            <v>-6.7895009278141503</v>
          </cell>
          <cell r="I500">
            <v>0</v>
          </cell>
          <cell r="J500">
            <v>0</v>
          </cell>
          <cell r="K500">
            <v>-6.7895009278141503</v>
          </cell>
          <cell r="L500">
            <v>0</v>
          </cell>
          <cell r="M500">
            <v>-6.7895009278141503</v>
          </cell>
          <cell r="N500">
            <v>-6.7895009278141503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</row>
        <row r="501">
          <cell r="B501" t="str">
            <v>42670Allcustom2Allcustom3DKK Total</v>
          </cell>
          <cell r="H501">
            <v>-201.48590120995797</v>
          </cell>
          <cell r="I501">
            <v>0</v>
          </cell>
          <cell r="J501">
            <v>0</v>
          </cell>
          <cell r="K501">
            <v>-201.48590120995797</v>
          </cell>
          <cell r="L501">
            <v>0</v>
          </cell>
          <cell r="M501">
            <v>-201.48590120995797</v>
          </cell>
          <cell r="N501">
            <v>-114.626823341715</v>
          </cell>
          <cell r="O501">
            <v>0</v>
          </cell>
          <cell r="P501">
            <v>-177.06201356037101</v>
          </cell>
          <cell r="Q501">
            <v>0</v>
          </cell>
          <cell r="R501">
            <v>0</v>
          </cell>
          <cell r="S501">
            <v>-27.320686646254902</v>
          </cell>
          <cell r="T501">
            <v>0</v>
          </cell>
          <cell r="U501">
            <v>0</v>
          </cell>
          <cell r="V501">
            <v>-27.320686646254902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117.52362233838301</v>
          </cell>
          <cell r="AP501">
            <v>0</v>
          </cell>
        </row>
        <row r="502">
          <cell r="B502" t="str">
            <v>42700TAllcustom2Allcustom3DKK Total</v>
          </cell>
          <cell r="H502">
            <v>202.335138216319</v>
          </cell>
          <cell r="I502">
            <v>0</v>
          </cell>
          <cell r="J502">
            <v>0</v>
          </cell>
          <cell r="K502">
            <v>202.335138216319</v>
          </cell>
          <cell r="L502">
            <v>0</v>
          </cell>
          <cell r="M502">
            <v>202.335138216319</v>
          </cell>
          <cell r="N502">
            <v>5.5959215866848497</v>
          </cell>
          <cell r="O502">
            <v>0</v>
          </cell>
          <cell r="P502">
            <v>183.70567080698498</v>
          </cell>
          <cell r="Q502">
            <v>0</v>
          </cell>
          <cell r="R502">
            <v>0</v>
          </cell>
          <cell r="S502">
            <v>13.033545822649499</v>
          </cell>
          <cell r="T502">
            <v>0</v>
          </cell>
          <cell r="U502">
            <v>0</v>
          </cell>
          <cell r="V502">
            <v>13.033545822649499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</row>
        <row r="503">
          <cell r="B503" t="str">
            <v>42710Allcustom2Allcustom3DKK Total</v>
          </cell>
          <cell r="H503">
            <v>-4.67599195185349</v>
          </cell>
          <cell r="I503">
            <v>0</v>
          </cell>
          <cell r="J503">
            <v>0</v>
          </cell>
          <cell r="K503">
            <v>-4.67599195185349</v>
          </cell>
          <cell r="L503">
            <v>0</v>
          </cell>
          <cell r="M503">
            <v>-4.67599195185349</v>
          </cell>
          <cell r="N503">
            <v>0</v>
          </cell>
          <cell r="O503">
            <v>0</v>
          </cell>
          <cell r="P503">
            <v>-4.67599195185349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</row>
        <row r="504">
          <cell r="B504" t="str">
            <v>42750TAllcustom2Allcustom3DKK Total</v>
          </cell>
          <cell r="H504">
            <v>197.65914626446599</v>
          </cell>
          <cell r="I504">
            <v>0</v>
          </cell>
          <cell r="J504">
            <v>0</v>
          </cell>
          <cell r="K504">
            <v>197.65914626446599</v>
          </cell>
          <cell r="L504">
            <v>0</v>
          </cell>
          <cell r="M504">
            <v>197.65914626446599</v>
          </cell>
          <cell r="N504">
            <v>5.5959215866848497</v>
          </cell>
          <cell r="O504">
            <v>0</v>
          </cell>
          <cell r="P504">
            <v>179.02967885513101</v>
          </cell>
          <cell r="Q504">
            <v>0</v>
          </cell>
          <cell r="R504">
            <v>0</v>
          </cell>
          <cell r="S504">
            <v>13.033545822649499</v>
          </cell>
          <cell r="T504">
            <v>0</v>
          </cell>
          <cell r="U504">
            <v>0</v>
          </cell>
          <cell r="V504">
            <v>13.033545822649499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</row>
        <row r="505">
          <cell r="B505" t="str">
            <v>42760Allcustom2Allcustom3DKK Total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</row>
        <row r="506">
          <cell r="B506" t="str">
            <v>42770Allcustom2Allcustom3DKK Total</v>
          </cell>
          <cell r="H506">
            <v>250.12565969482699</v>
          </cell>
          <cell r="I506">
            <v>0</v>
          </cell>
          <cell r="J506">
            <v>0</v>
          </cell>
          <cell r="K506">
            <v>250.12565969482699</v>
          </cell>
          <cell r="L506">
            <v>0</v>
          </cell>
          <cell r="M506">
            <v>250.12565969482699</v>
          </cell>
          <cell r="N506">
            <v>-5.5977385387996499</v>
          </cell>
          <cell r="O506">
            <v>0</v>
          </cell>
          <cell r="P506">
            <v>218.15452238180598</v>
          </cell>
          <cell r="Q506">
            <v>0</v>
          </cell>
          <cell r="R506">
            <v>0</v>
          </cell>
          <cell r="S506">
            <v>22.473859999999998</v>
          </cell>
          <cell r="T506">
            <v>0</v>
          </cell>
          <cell r="U506">
            <v>0</v>
          </cell>
          <cell r="V506">
            <v>22.473859999999998</v>
          </cell>
          <cell r="W506">
            <v>16.855395000000001</v>
          </cell>
          <cell r="X506">
            <v>0</v>
          </cell>
          <cell r="Y506">
            <v>16.855395000000001</v>
          </cell>
          <cell r="Z506">
            <v>0</v>
          </cell>
          <cell r="AA506">
            <v>0</v>
          </cell>
          <cell r="AB506">
            <v>15.450395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-1.405</v>
          </cell>
          <cell r="AH506">
            <v>-1.405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-0.35537914817999999</v>
          </cell>
          <cell r="AN506">
            <v>0</v>
          </cell>
          <cell r="AO506">
            <v>0</v>
          </cell>
          <cell r="AP506">
            <v>0</v>
          </cell>
        </row>
        <row r="507">
          <cell r="B507" t="str">
            <v>42800TAllcustom2Allcustom3DKK Total</v>
          </cell>
          <cell r="H507">
            <v>447.78480595929301</v>
          </cell>
          <cell r="I507">
            <v>0</v>
          </cell>
          <cell r="J507">
            <v>0</v>
          </cell>
          <cell r="K507">
            <v>447.78480595929301</v>
          </cell>
          <cell r="L507">
            <v>0</v>
          </cell>
          <cell r="M507">
            <v>447.78480595929301</v>
          </cell>
          <cell r="N507">
            <v>-1.8169521147972001E-3</v>
          </cell>
          <cell r="O507">
            <v>0</v>
          </cell>
          <cell r="P507">
            <v>397.18420123693801</v>
          </cell>
          <cell r="Q507">
            <v>0</v>
          </cell>
          <cell r="R507">
            <v>0</v>
          </cell>
          <cell r="S507">
            <v>35.507405822649503</v>
          </cell>
          <cell r="T507">
            <v>0</v>
          </cell>
          <cell r="U507">
            <v>0</v>
          </cell>
          <cell r="V507">
            <v>35.507405822649503</v>
          </cell>
          <cell r="W507">
            <v>16.855395000000001</v>
          </cell>
          <cell r="X507">
            <v>0</v>
          </cell>
          <cell r="Y507">
            <v>16.855395000000001</v>
          </cell>
          <cell r="Z507">
            <v>0</v>
          </cell>
          <cell r="AA507">
            <v>0</v>
          </cell>
          <cell r="AB507">
            <v>15.450395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-1.405</v>
          </cell>
          <cell r="AH507">
            <v>-1.405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-0.35537914817999999</v>
          </cell>
          <cell r="AN507">
            <v>0</v>
          </cell>
          <cell r="AO507">
            <v>0</v>
          </cell>
          <cell r="AP507">
            <v>0</v>
          </cell>
        </row>
        <row r="508">
          <cell r="B508" t="str">
            <v>42810Allcustom2Allcustom3DKK Total</v>
          </cell>
          <cell r="H508">
            <v>-178.49030282040798</v>
          </cell>
          <cell r="I508">
            <v>0</v>
          </cell>
          <cell r="J508">
            <v>0</v>
          </cell>
          <cell r="K508">
            <v>-178.49030282040798</v>
          </cell>
          <cell r="L508">
            <v>0</v>
          </cell>
          <cell r="M508">
            <v>-178.49030282040798</v>
          </cell>
          <cell r="N508">
            <v>0</v>
          </cell>
          <cell r="O508">
            <v>0</v>
          </cell>
          <cell r="P508">
            <v>-178.49030282040798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</row>
        <row r="509">
          <cell r="B509" t="str">
            <v>42820Allcustom2Allcustom3DKK Total</v>
          </cell>
          <cell r="H509">
            <v>-78.56348362289161</v>
          </cell>
          <cell r="I509">
            <v>0</v>
          </cell>
          <cell r="J509">
            <v>0</v>
          </cell>
          <cell r="K509">
            <v>-78.56348362289161</v>
          </cell>
          <cell r="L509">
            <v>0</v>
          </cell>
          <cell r="M509">
            <v>-78.56348362289161</v>
          </cell>
          <cell r="N509">
            <v>0</v>
          </cell>
          <cell r="O509">
            <v>0</v>
          </cell>
          <cell r="P509">
            <v>-55.364841637891601</v>
          </cell>
          <cell r="Q509">
            <v>0</v>
          </cell>
          <cell r="R509">
            <v>0</v>
          </cell>
          <cell r="S509">
            <v>-23.198641984999998</v>
          </cell>
          <cell r="T509">
            <v>0</v>
          </cell>
          <cell r="U509">
            <v>0</v>
          </cell>
          <cell r="V509">
            <v>-23.198641984999998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</row>
        <row r="510">
          <cell r="B510" t="str">
            <v>42830Allcustom2Allcustom3DKK Total</v>
          </cell>
          <cell r="H510">
            <v>-38.821015234399901</v>
          </cell>
          <cell r="I510">
            <v>0</v>
          </cell>
          <cell r="J510">
            <v>0</v>
          </cell>
          <cell r="K510">
            <v>-38.821015234399901</v>
          </cell>
          <cell r="L510">
            <v>0</v>
          </cell>
          <cell r="M510">
            <v>-38.821015234399901</v>
          </cell>
          <cell r="N510">
            <v>5.5957425229237501</v>
          </cell>
          <cell r="O510">
            <v>0</v>
          </cell>
          <cell r="P510">
            <v>-71.110084972323705</v>
          </cell>
          <cell r="Q510">
            <v>0</v>
          </cell>
          <cell r="R510">
            <v>0</v>
          </cell>
          <cell r="S510">
            <v>26.693327215</v>
          </cell>
          <cell r="T510">
            <v>0</v>
          </cell>
          <cell r="U510">
            <v>0</v>
          </cell>
          <cell r="V510">
            <v>26.693327215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</row>
        <row r="511">
          <cell r="B511" t="str">
            <v>42850TAllcustom2Allcustom3DKK Total</v>
          </cell>
          <cell r="H511">
            <v>151.91000428159299</v>
          </cell>
          <cell r="I511">
            <v>0</v>
          </cell>
          <cell r="J511">
            <v>0</v>
          </cell>
          <cell r="K511">
            <v>151.91000428159299</v>
          </cell>
          <cell r="L511">
            <v>0</v>
          </cell>
          <cell r="M511">
            <v>151.91000428159299</v>
          </cell>
          <cell r="N511">
            <v>5.5939255708089499</v>
          </cell>
          <cell r="O511">
            <v>0</v>
          </cell>
          <cell r="P511">
            <v>92.218971806314599</v>
          </cell>
          <cell r="Q511">
            <v>0</v>
          </cell>
          <cell r="R511">
            <v>0</v>
          </cell>
          <cell r="S511">
            <v>39.002091052649497</v>
          </cell>
          <cell r="T511">
            <v>0</v>
          </cell>
          <cell r="U511">
            <v>0</v>
          </cell>
          <cell r="V511">
            <v>39.002091052649497</v>
          </cell>
          <cell r="W511">
            <v>16.855395000000001</v>
          </cell>
          <cell r="X511">
            <v>0</v>
          </cell>
          <cell r="Y511">
            <v>16.855395000000001</v>
          </cell>
          <cell r="Z511">
            <v>0</v>
          </cell>
          <cell r="AA511">
            <v>0</v>
          </cell>
          <cell r="AB511">
            <v>15.450395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-1.405</v>
          </cell>
          <cell r="AH511">
            <v>-1.405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-0.35537914817999999</v>
          </cell>
          <cell r="AN511">
            <v>0</v>
          </cell>
          <cell r="AO511">
            <v>0</v>
          </cell>
          <cell r="AP511">
            <v>0</v>
          </cell>
        </row>
        <row r="512">
          <cell r="B512" t="str">
            <v>43050TAllcustom2Allcustom3DKK Total</v>
          </cell>
          <cell r="H512">
            <v>-237.375532938335</v>
          </cell>
          <cell r="I512">
            <v>0</v>
          </cell>
          <cell r="J512">
            <v>0</v>
          </cell>
          <cell r="K512">
            <v>-237.375532938335</v>
          </cell>
          <cell r="L512">
            <v>0</v>
          </cell>
          <cell r="M512">
            <v>-237.375532938335</v>
          </cell>
          <cell r="N512">
            <v>0</v>
          </cell>
          <cell r="O512">
            <v>-236.46995491999999</v>
          </cell>
          <cell r="P512">
            <v>4.0944219816654002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-5</v>
          </cell>
          <cell r="AN512">
            <v>0</v>
          </cell>
          <cell r="AO512">
            <v>0</v>
          </cell>
          <cell r="AP512">
            <v>0</v>
          </cell>
        </row>
        <row r="513">
          <cell r="B513" t="str">
            <v>43100TAllcustom2Allcustom3DKK Total</v>
          </cell>
          <cell r="H513">
            <v>1633.9714243118501</v>
          </cell>
          <cell r="I513">
            <v>0</v>
          </cell>
          <cell r="J513">
            <v>0</v>
          </cell>
          <cell r="K513">
            <v>1633.9714243118501</v>
          </cell>
          <cell r="L513">
            <v>0</v>
          </cell>
          <cell r="M513">
            <v>1633.9714243118501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1633.18742431185</v>
          </cell>
          <cell r="AC513">
            <v>1633.18742431185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1.6758576748543398E-14</v>
          </cell>
          <cell r="AN513">
            <v>0</v>
          </cell>
          <cell r="AO513">
            <v>0.78400000000000003</v>
          </cell>
          <cell r="AP513">
            <v>0</v>
          </cell>
        </row>
        <row r="514">
          <cell r="B514" t="str">
            <v>43125TAllcustom2Allcustom3DKK Total</v>
          </cell>
          <cell r="H514">
            <v>-141.27864505078901</v>
          </cell>
          <cell r="I514">
            <v>0</v>
          </cell>
          <cell r="J514">
            <v>0</v>
          </cell>
          <cell r="K514">
            <v>-141.27864505078901</v>
          </cell>
          <cell r="L514">
            <v>0</v>
          </cell>
          <cell r="M514">
            <v>-141.27864505078901</v>
          </cell>
          <cell r="N514">
            <v>0</v>
          </cell>
          <cell r="O514">
            <v>0</v>
          </cell>
          <cell r="P514">
            <v>-140.312269070789</v>
          </cell>
          <cell r="Q514">
            <v>0</v>
          </cell>
          <cell r="R514">
            <v>-0.275304785</v>
          </cell>
          <cell r="S514">
            <v>0</v>
          </cell>
          <cell r="T514">
            <v>0</v>
          </cell>
          <cell r="U514">
            <v>-0.69107119499999992</v>
          </cell>
          <cell r="V514">
            <v>-0.96637598000000002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</row>
        <row r="515">
          <cell r="B515" t="str">
            <v>43175TAllcustom2Allcustom3DKK Total</v>
          </cell>
          <cell r="H515">
            <v>261.805539569649</v>
          </cell>
          <cell r="I515">
            <v>0</v>
          </cell>
          <cell r="J515">
            <v>0</v>
          </cell>
          <cell r="K515">
            <v>261.805539569649</v>
          </cell>
          <cell r="L515">
            <v>0</v>
          </cell>
          <cell r="M515">
            <v>261.805539569649</v>
          </cell>
          <cell r="N515">
            <v>0</v>
          </cell>
          <cell r="O515">
            <v>0</v>
          </cell>
          <cell r="P515">
            <v>17.679124868703202</v>
          </cell>
          <cell r="Q515">
            <v>0</v>
          </cell>
          <cell r="R515">
            <v>0</v>
          </cell>
          <cell r="S515">
            <v>0</v>
          </cell>
          <cell r="T515">
            <v>2.3343574784447001</v>
          </cell>
          <cell r="U515">
            <v>241.792057222501</v>
          </cell>
          <cell r="V515">
            <v>244.12641470094601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</row>
        <row r="516">
          <cell r="B516" t="str">
            <v>43200TAllcustom2Allcustom3DKK Total</v>
          </cell>
          <cell r="H516">
            <v>-0.76461098769063696</v>
          </cell>
          <cell r="I516">
            <v>0</v>
          </cell>
          <cell r="J516">
            <v>0</v>
          </cell>
          <cell r="K516">
            <v>-0.76461098769063696</v>
          </cell>
          <cell r="L516">
            <v>0</v>
          </cell>
          <cell r="M516">
            <v>-0.76461098769063696</v>
          </cell>
          <cell r="N516">
            <v>-0.74609900305650001</v>
          </cell>
          <cell r="O516">
            <v>0</v>
          </cell>
          <cell r="P516">
            <v>-5.9637931611315198E-3</v>
          </cell>
          <cell r="Q516">
            <v>0</v>
          </cell>
          <cell r="R516">
            <v>0</v>
          </cell>
          <cell r="S516">
            <v>0</v>
          </cell>
          <cell r="T516">
            <v>-1.23983001832914E-2</v>
          </cell>
          <cell r="U516">
            <v>-1.4989128971405099E-4</v>
          </cell>
          <cell r="V516">
            <v>-1.25481914730055E-2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</row>
        <row r="517">
          <cell r="B517" t="str">
            <v>43300TAllcustom2Allcustom3DKK Total</v>
          </cell>
          <cell r="H517">
            <v>53.032091728539598</v>
          </cell>
          <cell r="I517">
            <v>0</v>
          </cell>
          <cell r="J517">
            <v>4.0000000000000001E-3</v>
          </cell>
          <cell r="K517">
            <v>53.032091728539598</v>
          </cell>
          <cell r="L517">
            <v>0</v>
          </cell>
          <cell r="M517">
            <v>53.032091728539598</v>
          </cell>
          <cell r="N517">
            <v>40.7518187435846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4.0000000000000001E-3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12.276272984955</v>
          </cell>
          <cell r="AN517">
            <v>0</v>
          </cell>
          <cell r="AO517">
            <v>0</v>
          </cell>
          <cell r="AP517">
            <v>0</v>
          </cell>
        </row>
        <row r="518">
          <cell r="B518" t="str">
            <v>43400TAllcustom2Allcustom3DKK Total</v>
          </cell>
          <cell r="H518">
            <v>-1344.0202198418201</v>
          </cell>
          <cell r="I518">
            <v>-582.21009200000003</v>
          </cell>
          <cell r="J518">
            <v>0</v>
          </cell>
          <cell r="K518">
            <v>-761.81012784181905</v>
          </cell>
          <cell r="L518">
            <v>0</v>
          </cell>
          <cell r="M518">
            <v>-761.81012784181905</v>
          </cell>
          <cell r="N518">
            <v>-14.79961363991</v>
          </cell>
          <cell r="O518">
            <v>0</v>
          </cell>
          <cell r="P518">
            <v>-698.13515859361507</v>
          </cell>
          <cell r="Q518">
            <v>0</v>
          </cell>
          <cell r="R518">
            <v>0</v>
          </cell>
          <cell r="S518">
            <v>0</v>
          </cell>
          <cell r="T518">
            <v>-16.9153298684794</v>
          </cell>
          <cell r="U518">
            <v>-15.104630739815001</v>
          </cell>
          <cell r="V518">
            <v>-32.019960608294404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-582.21009200000003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-16.855395000000001</v>
          </cell>
          <cell r="AN518">
            <v>0</v>
          </cell>
          <cell r="AO518">
            <v>0</v>
          </cell>
          <cell r="AP518">
            <v>0</v>
          </cell>
        </row>
        <row r="519">
          <cell r="B519" t="str">
            <v>43500TAllcustom2Allcustom3DKK Total</v>
          </cell>
          <cell r="H519">
            <v>1027.3684974717798</v>
          </cell>
          <cell r="I519">
            <v>0</v>
          </cell>
          <cell r="J519">
            <v>0</v>
          </cell>
          <cell r="K519">
            <v>1027.3684974717798</v>
          </cell>
          <cell r="L519">
            <v>0</v>
          </cell>
          <cell r="M519">
            <v>1027.3684974717798</v>
          </cell>
          <cell r="N519">
            <v>15.11725395259</v>
          </cell>
          <cell r="O519">
            <v>5.6184650001525893E-3</v>
          </cell>
          <cell r="P519">
            <v>336.34186716931799</v>
          </cell>
          <cell r="Q519">
            <v>-5.2144486569387301</v>
          </cell>
          <cell r="R519">
            <v>-3.6412488617827101</v>
          </cell>
          <cell r="S519">
            <v>604.12833920721107</v>
          </cell>
          <cell r="T519">
            <v>31.701640554911599</v>
          </cell>
          <cell r="U519">
            <v>35.539450233018101</v>
          </cell>
          <cell r="V519">
            <v>667.72818113335802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-1.0789587816700299E-2</v>
          </cell>
          <cell r="AC519">
            <v>-1.64080528167002E-2</v>
          </cell>
          <cell r="AD519">
            <v>0</v>
          </cell>
          <cell r="AE519">
            <v>0</v>
          </cell>
          <cell r="AF519">
            <v>0</v>
          </cell>
          <cell r="AG519">
            <v>5.6184650000000004E-3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13.4008149962664</v>
          </cell>
          <cell r="AN519">
            <v>0</v>
          </cell>
          <cell r="AO519">
            <v>0</v>
          </cell>
          <cell r="AP519">
            <v>0</v>
          </cell>
        </row>
        <row r="520">
          <cell r="B520" t="str">
            <v>43600TAllcustom2Allcustom3DKK Total</v>
          </cell>
          <cell r="H520">
            <v>1252.7385442631901</v>
          </cell>
          <cell r="I520">
            <v>-582.21009200000003</v>
          </cell>
          <cell r="J520">
            <v>4.0000000000000001E-3</v>
          </cell>
          <cell r="K520">
            <v>1834.9486362631901</v>
          </cell>
          <cell r="L520">
            <v>0</v>
          </cell>
          <cell r="M520">
            <v>1834.9486362631901</v>
          </cell>
          <cell r="N520">
            <v>40.323360053208205</v>
          </cell>
          <cell r="O520">
            <v>-236.46433645500002</v>
          </cell>
          <cell r="P520">
            <v>-480.33797743787801</v>
          </cell>
          <cell r="Q520">
            <v>-5.2144486569387301</v>
          </cell>
          <cell r="R520">
            <v>-3.91655364678271</v>
          </cell>
          <cell r="S520">
            <v>604.12833920721107</v>
          </cell>
          <cell r="T520">
            <v>17.1082698646936</v>
          </cell>
          <cell r="U520">
            <v>261.53565562941401</v>
          </cell>
          <cell r="V520">
            <v>878.8557110545371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-582.21009200000003</v>
          </cell>
          <cell r="AB520">
            <v>1633.1806347240399</v>
          </cell>
          <cell r="AC520">
            <v>1633.17101625904</v>
          </cell>
          <cell r="AD520">
            <v>0</v>
          </cell>
          <cell r="AE520">
            <v>0</v>
          </cell>
          <cell r="AF520">
            <v>0</v>
          </cell>
          <cell r="AG520">
            <v>5.6184650000000004E-3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3.82169298122143</v>
          </cell>
          <cell r="AN520">
            <v>0</v>
          </cell>
          <cell r="AO520">
            <v>0.78400000000000003</v>
          </cell>
          <cell r="AP520">
            <v>0</v>
          </cell>
        </row>
        <row r="521">
          <cell r="B521" t="str">
            <v>44250TAllcustom2Allcustom3DKK Total</v>
          </cell>
          <cell r="H521">
            <v>-27.3858594339391</v>
          </cell>
          <cell r="I521">
            <v>0</v>
          </cell>
          <cell r="J521">
            <v>0</v>
          </cell>
          <cell r="K521">
            <v>-27.3858594339391</v>
          </cell>
          <cell r="L521">
            <v>0</v>
          </cell>
          <cell r="M521">
            <v>-27.3858594339391</v>
          </cell>
          <cell r="N521">
            <v>-58.839202436081003</v>
          </cell>
          <cell r="O521">
            <v>-4.0621501946327297E-3</v>
          </cell>
          <cell r="P521">
            <v>-12.1613226467367</v>
          </cell>
          <cell r="Q521">
            <v>-486.68119004476199</v>
          </cell>
          <cell r="R521">
            <v>-7.6117731027083302E-3</v>
          </cell>
          <cell r="S521">
            <v>-640.60424276698393</v>
          </cell>
          <cell r="T521">
            <v>2.01346703475547</v>
          </cell>
          <cell r="U521">
            <v>52.380202801005197</v>
          </cell>
          <cell r="V521">
            <v>-586.21818470432606</v>
          </cell>
          <cell r="W521">
            <v>436.44654061159497</v>
          </cell>
          <cell r="X521">
            <v>436.44654061159497</v>
          </cell>
          <cell r="Y521">
            <v>0</v>
          </cell>
          <cell r="Z521">
            <v>0</v>
          </cell>
          <cell r="AA521">
            <v>0</v>
          </cell>
          <cell r="AB521">
            <v>425.50941878659501</v>
          </cell>
          <cell r="AC521">
            <v>230.37595007499999</v>
          </cell>
          <cell r="AD521">
            <v>0</v>
          </cell>
          <cell r="AE521">
            <v>-241.31307175000001</v>
          </cell>
          <cell r="AF521">
            <v>0</v>
          </cell>
          <cell r="AG521">
            <v>-1.50000000372529E-7</v>
          </cell>
          <cell r="AH521">
            <v>0</v>
          </cell>
          <cell r="AI521">
            <v>0</v>
          </cell>
          <cell r="AJ521">
            <v>-1.50000000372529E-7</v>
          </cell>
          <cell r="AK521">
            <v>0</v>
          </cell>
          <cell r="AL521">
            <v>0</v>
          </cell>
          <cell r="AM521">
            <v>21.903974038338099</v>
          </cell>
          <cell r="AN521">
            <v>0</v>
          </cell>
          <cell r="AO521">
            <v>669.10470972322707</v>
          </cell>
          <cell r="AP521">
            <v>0</v>
          </cell>
        </row>
        <row r="522">
          <cell r="B522" t="str">
            <v>44300TAllcustom2Allcustom3DKK Total</v>
          </cell>
          <cell r="H522">
            <v>-30072.009548914102</v>
          </cell>
          <cell r="I522">
            <v>-2646.7205330000002</v>
          </cell>
          <cell r="J522">
            <v>4.0000000000000001E-3</v>
          </cell>
          <cell r="K522">
            <v>-27425.289015914099</v>
          </cell>
          <cell r="L522">
            <v>0</v>
          </cell>
          <cell r="M522">
            <v>-27425.289015914099</v>
          </cell>
          <cell r="N522">
            <v>-9032.9498119638592</v>
          </cell>
          <cell r="O522">
            <v>-10110.6717664228</v>
          </cell>
          <cell r="P522">
            <v>-5085.1339192805408</v>
          </cell>
          <cell r="Q522">
            <v>-8525.3261837321988</v>
          </cell>
          <cell r="R522">
            <v>-455.95704548471701</v>
          </cell>
          <cell r="S522">
            <v>4812.0026653120804</v>
          </cell>
          <cell r="T522">
            <v>-113.82012760966001</v>
          </cell>
          <cell r="U522">
            <v>-3.94337685411391</v>
          </cell>
          <cell r="V522">
            <v>4238.2821153635896</v>
          </cell>
          <cell r="W522">
            <v>617.49742583163902</v>
          </cell>
          <cell r="X522">
            <v>600.64203083163909</v>
          </cell>
          <cell r="Y522">
            <v>16.855395000000001</v>
          </cell>
          <cell r="Z522">
            <v>0</v>
          </cell>
          <cell r="AA522">
            <v>-2646.7205330000002</v>
          </cell>
          <cell r="AB522">
            <v>1039.1270489133399</v>
          </cell>
          <cell r="AC522">
            <v>1863.54696633404</v>
          </cell>
          <cell r="AD522">
            <v>-330.916</v>
          </cell>
          <cell r="AE522">
            <v>-574.02669192945302</v>
          </cell>
          <cell r="AF522">
            <v>0</v>
          </cell>
          <cell r="AG522">
            <v>-867.89465132288103</v>
          </cell>
          <cell r="AH522">
            <v>-72.366659999999996</v>
          </cell>
          <cell r="AI522">
            <v>0</v>
          </cell>
          <cell r="AJ522">
            <v>-534.171379295478</v>
          </cell>
          <cell r="AK522">
            <v>0</v>
          </cell>
          <cell r="AL522">
            <v>0</v>
          </cell>
          <cell r="AM522">
            <v>-140.70083435279599</v>
          </cell>
          <cell r="AN522">
            <v>0</v>
          </cell>
          <cell r="AO522">
            <v>192.08433556112502</v>
          </cell>
          <cell r="AP522">
            <v>0</v>
          </cell>
        </row>
        <row r="523">
          <cell r="B523" t="str">
            <v>44500TAllcustom2Allcustom3DKK Total</v>
          </cell>
          <cell r="H523">
            <v>-111.663385744623</v>
          </cell>
          <cell r="I523">
            <v>32.672815</v>
          </cell>
          <cell r="J523">
            <v>5.8207660913467392E-16</v>
          </cell>
          <cell r="K523">
            <v>-144.33620074462399</v>
          </cell>
          <cell r="L523">
            <v>0</v>
          </cell>
          <cell r="M523">
            <v>-144.33620074462399</v>
          </cell>
          <cell r="N523">
            <v>-81.572716472928008</v>
          </cell>
          <cell r="O523">
            <v>0</v>
          </cell>
          <cell r="P523">
            <v>-0.20684514498812701</v>
          </cell>
          <cell r="Q523">
            <v>0</v>
          </cell>
          <cell r="R523">
            <v>0</v>
          </cell>
          <cell r="S523">
            <v>0</v>
          </cell>
          <cell r="T523">
            <v>-9.9473649582507897E-3</v>
          </cell>
          <cell r="U523">
            <v>0</v>
          </cell>
          <cell r="V523">
            <v>-9.9473649582507897E-3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32.672815</v>
          </cell>
          <cell r="AB523">
            <v>5.8207660913467392E-16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-62.546691761749003</v>
          </cell>
          <cell r="AN523">
            <v>0</v>
          </cell>
          <cell r="AO523">
            <v>0</v>
          </cell>
          <cell r="AP523">
            <v>0</v>
          </cell>
        </row>
        <row r="524">
          <cell r="B524" t="str">
            <v>44900TAllcustom2Allcustom3DKK Total</v>
          </cell>
          <cell r="H524">
            <v>-30183.672934658698</v>
          </cell>
          <cell r="I524">
            <v>-2614.0477179999998</v>
          </cell>
          <cell r="J524">
            <v>4.0000000000005795E-3</v>
          </cell>
          <cell r="K524">
            <v>-27569.6252166587</v>
          </cell>
          <cell r="L524">
            <v>0</v>
          </cell>
          <cell r="M524">
            <v>-27569.6252166587</v>
          </cell>
          <cell r="N524">
            <v>-9114.5225284367898</v>
          </cell>
          <cell r="O524">
            <v>-10110.6717664228</v>
          </cell>
          <cell r="P524">
            <v>-5085.3407644255203</v>
          </cell>
          <cell r="Q524">
            <v>-8525.3261837321988</v>
          </cell>
          <cell r="R524">
            <v>-455.95704548471701</v>
          </cell>
          <cell r="S524">
            <v>4812.0026653120804</v>
          </cell>
          <cell r="T524">
            <v>-113.830074974619</v>
          </cell>
          <cell r="U524">
            <v>-3.94337685411391</v>
          </cell>
          <cell r="V524">
            <v>4238.2721679986298</v>
          </cell>
          <cell r="W524">
            <v>617.49742583163902</v>
          </cell>
          <cell r="X524">
            <v>600.64203083163909</v>
          </cell>
          <cell r="Y524">
            <v>16.855395000000001</v>
          </cell>
          <cell r="Z524">
            <v>0</v>
          </cell>
          <cell r="AA524">
            <v>-2614.0477179999998</v>
          </cell>
          <cell r="AB524">
            <v>1039.1270489133399</v>
          </cell>
          <cell r="AC524">
            <v>1863.54696633404</v>
          </cell>
          <cell r="AD524">
            <v>-330.916</v>
          </cell>
          <cell r="AE524">
            <v>-574.02669192945302</v>
          </cell>
          <cell r="AF524">
            <v>0</v>
          </cell>
          <cell r="AG524">
            <v>-867.89465132288103</v>
          </cell>
          <cell r="AH524">
            <v>-72.366659999999996</v>
          </cell>
          <cell r="AI524">
            <v>0</v>
          </cell>
          <cell r="AJ524">
            <v>-534.171379295478</v>
          </cell>
          <cell r="AK524">
            <v>0</v>
          </cell>
          <cell r="AL524">
            <v>0</v>
          </cell>
          <cell r="AM524">
            <v>-203.247526114545</v>
          </cell>
          <cell r="AN524">
            <v>0</v>
          </cell>
          <cell r="AO524">
            <v>192.08433556112502</v>
          </cell>
          <cell r="AP524">
            <v>0</v>
          </cell>
        </row>
        <row r="525">
          <cell r="B525" t="str">
            <v>45100TAllcustom2Allcustom3DKK Total</v>
          </cell>
          <cell r="H525">
            <v>5517.6375118633805</v>
          </cell>
          <cell r="I525">
            <v>0</v>
          </cell>
          <cell r="J525">
            <v>0</v>
          </cell>
          <cell r="K525">
            <v>5517.6375118633805</v>
          </cell>
          <cell r="L525">
            <v>0</v>
          </cell>
          <cell r="M525">
            <v>5517.6375118633805</v>
          </cell>
          <cell r="N525">
            <v>15.0303055439228</v>
          </cell>
          <cell r="O525">
            <v>0</v>
          </cell>
          <cell r="P525">
            <v>1371.7007062104101</v>
          </cell>
          <cell r="Q525">
            <v>91.122948349999987</v>
          </cell>
          <cell r="R525">
            <v>367.18125336341797</v>
          </cell>
          <cell r="S525">
            <v>0</v>
          </cell>
          <cell r="T525">
            <v>6.8636784337170003</v>
          </cell>
          <cell r="U525">
            <v>13.0923596925483</v>
          </cell>
          <cell r="V525">
            <v>387.13729148968298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407.54794717345999</v>
          </cell>
          <cell r="AC525">
            <v>0</v>
          </cell>
          <cell r="AD525">
            <v>120.358</v>
          </cell>
          <cell r="AE525">
            <v>149.09083000999999</v>
          </cell>
          <cell r="AF525">
            <v>0</v>
          </cell>
          <cell r="AG525">
            <v>258.45711716346</v>
          </cell>
          <cell r="AH525">
            <v>1.4304000000000001E-2</v>
          </cell>
          <cell r="AI525">
            <v>0</v>
          </cell>
          <cell r="AJ525">
            <v>258.44281316345996</v>
          </cell>
          <cell r="AK525">
            <v>0</v>
          </cell>
          <cell r="AL525">
            <v>0</v>
          </cell>
          <cell r="AM525">
            <v>3092.5825392059101</v>
          </cell>
          <cell r="AN525">
            <v>0</v>
          </cell>
          <cell r="AO525">
            <v>152.51577388999999</v>
          </cell>
          <cell r="AP525">
            <v>0</v>
          </cell>
        </row>
        <row r="526">
          <cell r="B526" t="str">
            <v>45600TAllcustom2Allcustom3DKK Total</v>
          </cell>
          <cell r="H526">
            <v>-14937.6576059493</v>
          </cell>
          <cell r="I526">
            <v>-514.01168600000005</v>
          </cell>
          <cell r="J526">
            <v>130.36849404</v>
          </cell>
          <cell r="K526">
            <v>-14423.6459199493</v>
          </cell>
          <cell r="L526">
            <v>-724.83560599999998</v>
          </cell>
          <cell r="M526">
            <v>-13698.810313949301</v>
          </cell>
          <cell r="N526">
            <v>-9606.6060450168407</v>
          </cell>
          <cell r="O526">
            <v>-3316.3625702745298</v>
          </cell>
          <cell r="P526">
            <v>-254.22970553546901</v>
          </cell>
          <cell r="Q526">
            <v>7507.0018144025298</v>
          </cell>
          <cell r="R526">
            <v>-1648.9714129760598</v>
          </cell>
          <cell r="S526">
            <v>-5398.7279997428395</v>
          </cell>
          <cell r="T526">
            <v>326.07089142556401</v>
          </cell>
          <cell r="U526">
            <v>-664.59874211310807</v>
          </cell>
          <cell r="V526">
            <v>-7386.2272634064502</v>
          </cell>
          <cell r="W526">
            <v>-891.69761532723703</v>
          </cell>
          <cell r="X526">
            <v>-905.73585562303401</v>
          </cell>
          <cell r="Y526">
            <v>14.038240295796101</v>
          </cell>
          <cell r="Z526">
            <v>0</v>
          </cell>
          <cell r="AA526">
            <v>-1238.8472919999999</v>
          </cell>
          <cell r="AB526">
            <v>-259.46696541697202</v>
          </cell>
          <cell r="AC526">
            <v>-3.5848724561075004E-2</v>
          </cell>
          <cell r="AD526">
            <v>-157.404842324839</v>
          </cell>
          <cell r="AE526">
            <v>-309.03989046651401</v>
          </cell>
          <cell r="AF526">
            <v>0</v>
          </cell>
          <cell r="AG526">
            <v>810.93789506133999</v>
          </cell>
          <cell r="AH526">
            <v>15.755663999999999</v>
          </cell>
          <cell r="AI526">
            <v>0</v>
          </cell>
          <cell r="AJ526">
            <v>554.83590620284997</v>
          </cell>
          <cell r="AK526">
            <v>0</v>
          </cell>
          <cell r="AL526">
            <v>-5.5297277867793991E-16</v>
          </cell>
          <cell r="AM526">
            <v>3250.5049475881701</v>
          </cell>
          <cell r="AN526">
            <v>225.08694483000002</v>
          </cell>
          <cell r="AO526">
            <v>-3633.4245262897803</v>
          </cell>
          <cell r="AP526">
            <v>0</v>
          </cell>
        </row>
        <row r="527">
          <cell r="B527" t="str">
            <v>45602Allcustom2Allcustom3DKK Total</v>
          </cell>
          <cell r="H527">
            <v>-5240.8140000000003</v>
          </cell>
          <cell r="I527">
            <v>0</v>
          </cell>
          <cell r="J527">
            <v>0</v>
          </cell>
          <cell r="K527">
            <v>-5240.8140000000003</v>
          </cell>
          <cell r="L527">
            <v>0</v>
          </cell>
          <cell r="M527">
            <v>-5240.8140000000003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-5240.8140000000003</v>
          </cell>
          <cell r="AP527">
            <v>0</v>
          </cell>
        </row>
        <row r="528">
          <cell r="B528" t="str">
            <v>45604Allcustom2Allcustom3DKK Total</v>
          </cell>
          <cell r="H528">
            <v>-754.93</v>
          </cell>
          <cell r="I528">
            <v>0</v>
          </cell>
          <cell r="J528">
            <v>0</v>
          </cell>
          <cell r="K528">
            <v>-754.93</v>
          </cell>
          <cell r="L528">
            <v>0</v>
          </cell>
          <cell r="M528">
            <v>-754.93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-754.93</v>
          </cell>
          <cell r="AP528">
            <v>0</v>
          </cell>
        </row>
        <row r="529">
          <cell r="B529" t="str">
            <v>45655TAllcustom2Allcustom3DKK Total</v>
          </cell>
          <cell r="H529">
            <v>-14.548886976491099</v>
          </cell>
          <cell r="I529">
            <v>0</v>
          </cell>
          <cell r="J529">
            <v>0</v>
          </cell>
          <cell r="K529">
            <v>-14.548886976491099</v>
          </cell>
          <cell r="L529">
            <v>0</v>
          </cell>
          <cell r="M529">
            <v>-14.548886976491099</v>
          </cell>
          <cell r="N529">
            <v>-1.3182002576101901E-2</v>
          </cell>
          <cell r="O529">
            <v>0</v>
          </cell>
          <cell r="P529">
            <v>-14.535704973914999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</row>
        <row r="530">
          <cell r="B530" t="str">
            <v>45700TAllcustom2Allcustom3DKK Total</v>
          </cell>
          <cell r="H530">
            <v>-118.988233223021</v>
          </cell>
          <cell r="I530">
            <v>-208.75040000000001</v>
          </cell>
          <cell r="J530">
            <v>-128.65100000000001</v>
          </cell>
          <cell r="K530">
            <v>89.762166776977807</v>
          </cell>
          <cell r="L530">
            <v>0</v>
          </cell>
          <cell r="M530">
            <v>89.762166776977807</v>
          </cell>
          <cell r="N530">
            <v>-804.30259760898605</v>
          </cell>
          <cell r="O530">
            <v>-4667.9229780629994</v>
          </cell>
          <cell r="P530">
            <v>-599.98018835026505</v>
          </cell>
          <cell r="Q530">
            <v>-2906.6795025716101</v>
          </cell>
          <cell r="R530">
            <v>-137.021290612293</v>
          </cell>
          <cell r="S530">
            <v>-230.47102447156502</v>
          </cell>
          <cell r="T530">
            <v>-55.939389862260903</v>
          </cell>
          <cell r="U530">
            <v>-9.6585662197284101</v>
          </cell>
          <cell r="V530">
            <v>-433.09027116584701</v>
          </cell>
          <cell r="W530">
            <v>-76.55395036751419</v>
          </cell>
          <cell r="X530">
            <v>-75.822499264559198</v>
          </cell>
          <cell r="Y530">
            <v>-0.73145110295500004</v>
          </cell>
          <cell r="Z530">
            <v>0</v>
          </cell>
          <cell r="AA530">
            <v>-208.75040000000001</v>
          </cell>
          <cell r="AB530">
            <v>-3794.6427592986997</v>
          </cell>
          <cell r="AC530">
            <v>-3828.1753913121402</v>
          </cell>
          <cell r="AD530">
            <v>-0.33700000000000002</v>
          </cell>
          <cell r="AE530">
            <v>352.315308669133</v>
          </cell>
          <cell r="AF530">
            <v>0</v>
          </cell>
          <cell r="AG530">
            <v>-113.577726288186</v>
          </cell>
          <cell r="AH530">
            <v>0</v>
          </cell>
          <cell r="AI530">
            <v>0</v>
          </cell>
          <cell r="AJ530">
            <v>-11.085721060139001</v>
          </cell>
          <cell r="AK530">
            <v>0</v>
          </cell>
          <cell r="AL530">
            <v>0</v>
          </cell>
          <cell r="AM530">
            <v>3911.4676260033798</v>
          </cell>
          <cell r="AN530">
            <v>0</v>
          </cell>
          <cell r="AO530">
            <v>9384.9128378320002</v>
          </cell>
          <cell r="AP530">
            <v>0</v>
          </cell>
        </row>
        <row r="531">
          <cell r="B531" t="str">
            <v>45800TAllcustom2Allcustom3DKK Total</v>
          </cell>
          <cell r="H531">
            <v>-15534.752327308999</v>
          </cell>
          <cell r="I531">
            <v>-722.76208599999995</v>
          </cell>
          <cell r="J531">
            <v>1.71749404000001</v>
          </cell>
          <cell r="K531">
            <v>-14811.990241309</v>
          </cell>
          <cell r="L531">
            <v>-724.83560599999998</v>
          </cell>
          <cell r="M531">
            <v>-14087.154635309</v>
          </cell>
          <cell r="N531">
            <v>-10395.8783370819</v>
          </cell>
          <cell r="O531">
            <v>-7984.2855483375297</v>
          </cell>
          <cell r="P531">
            <v>517.49081232467199</v>
          </cell>
          <cell r="Q531">
            <v>4691.4452601809198</v>
          </cell>
          <cell r="R531">
            <v>-1418.81145022493</v>
          </cell>
          <cell r="S531">
            <v>-5629.1990242144002</v>
          </cell>
          <cell r="T531">
            <v>276.99517999701999</v>
          </cell>
          <cell r="U531">
            <v>-661.164948640288</v>
          </cell>
          <cell r="V531">
            <v>-7432.1802430826101</v>
          </cell>
          <cell r="W531">
            <v>-968.251565694752</v>
          </cell>
          <cell r="X531">
            <v>-981.55835488759305</v>
          </cell>
          <cell r="Y531">
            <v>13.3067891928411</v>
          </cell>
          <cell r="Z531">
            <v>0</v>
          </cell>
          <cell r="AA531">
            <v>-1447.5976920000001</v>
          </cell>
          <cell r="AB531">
            <v>-3646.5617775422202</v>
          </cell>
          <cell r="AC531">
            <v>-3828.2112400366996</v>
          </cell>
          <cell r="AD531">
            <v>-37.383842324839399</v>
          </cell>
          <cell r="AE531">
            <v>192.36624821261901</v>
          </cell>
          <cell r="AF531">
            <v>0</v>
          </cell>
          <cell r="AG531">
            <v>955.81728593661501</v>
          </cell>
          <cell r="AH531">
            <v>15.769968</v>
          </cell>
          <cell r="AI531">
            <v>0</v>
          </cell>
          <cell r="AJ531">
            <v>802.19299830617206</v>
          </cell>
          <cell r="AK531">
            <v>0</v>
          </cell>
          <cell r="AL531">
            <v>-5.5297277867793991E-16</v>
          </cell>
          <cell r="AM531">
            <v>10254.555112797501</v>
          </cell>
          <cell r="AN531">
            <v>225.08694483000002</v>
          </cell>
          <cell r="AO531">
            <v>-91.739914567791899</v>
          </cell>
          <cell r="AP531">
            <v>0</v>
          </cell>
        </row>
        <row r="532">
          <cell r="B532" t="str">
            <v>45900TAllcustom2Allcustom3DKK Total</v>
          </cell>
          <cell r="H532">
            <v>8147.0528543687196</v>
          </cell>
          <cell r="I532">
            <v>472.920838</v>
          </cell>
          <cell r="J532">
            <v>-6.8730799999982099E-3</v>
          </cell>
          <cell r="K532">
            <v>7674.1320163687296</v>
          </cell>
          <cell r="L532">
            <v>-698.72384199999999</v>
          </cell>
          <cell r="M532">
            <v>8372.85585836873</v>
          </cell>
          <cell r="N532">
            <v>487.31435680657199</v>
          </cell>
          <cell r="O532">
            <v>297.30928284430701</v>
          </cell>
          <cell r="P532">
            <v>161.29259135491202</v>
          </cell>
          <cell r="Q532">
            <v>240.92574681135099</v>
          </cell>
          <cell r="R532">
            <v>7.5539065264741794</v>
          </cell>
          <cell r="S532">
            <v>80.299024173433196</v>
          </cell>
          <cell r="T532">
            <v>-19.028875644015098</v>
          </cell>
          <cell r="U532">
            <v>124.421686115445</v>
          </cell>
          <cell r="V532">
            <v>193.24574117133702</v>
          </cell>
          <cell r="W532">
            <v>-81.653309364905994</v>
          </cell>
          <cell r="X532">
            <v>-81.658648058441401</v>
          </cell>
          <cell r="Y532">
            <v>5.3386935353600404E-3</v>
          </cell>
          <cell r="Z532">
            <v>0</v>
          </cell>
          <cell r="AA532">
            <v>-225.80300399999999</v>
          </cell>
          <cell r="AB532">
            <v>-1670.4102125519601</v>
          </cell>
          <cell r="AC532">
            <v>-1637.3971916498401</v>
          </cell>
          <cell r="AD532">
            <v>23.408307604828099</v>
          </cell>
          <cell r="AE532">
            <v>23.388612311747497</v>
          </cell>
          <cell r="AF532">
            <v>0</v>
          </cell>
          <cell r="AG532">
            <v>25.258549231042998</v>
          </cell>
          <cell r="AH532">
            <v>58.993679999999998</v>
          </cell>
          <cell r="AI532">
            <v>0</v>
          </cell>
          <cell r="AJ532">
            <v>-39.3646072674183</v>
          </cell>
          <cell r="AK532">
            <v>0</v>
          </cell>
          <cell r="AL532">
            <v>9.2550180852413187E-15</v>
          </cell>
          <cell r="AM532">
            <v>8663.1719931792704</v>
          </cell>
          <cell r="AN532">
            <v>1.1236929996287899E-2</v>
          </cell>
          <cell r="AO532">
            <v>6.35875318805873E-3</v>
          </cell>
          <cell r="AP532">
            <v>0</v>
          </cell>
        </row>
        <row r="533">
          <cell r="B533" t="str">
            <v>46000Allcustom2M100CDKK Total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</row>
        <row r="534">
          <cell r="B534" t="str">
            <v>46100Allcustom2Allcustom3DKK Total</v>
          </cell>
          <cell r="H534">
            <v>187.210911990152</v>
          </cell>
          <cell r="I534">
            <v>0</v>
          </cell>
          <cell r="J534">
            <v>0</v>
          </cell>
          <cell r="K534">
            <v>187.210911990152</v>
          </cell>
          <cell r="L534">
            <v>0</v>
          </cell>
          <cell r="M534">
            <v>187.210911990152</v>
          </cell>
          <cell r="N534">
            <v>34.447826025870597</v>
          </cell>
          <cell r="O534">
            <v>-84.048978083593298</v>
          </cell>
          <cell r="P534">
            <v>5.2856716649852498</v>
          </cell>
          <cell r="Q534">
            <v>-12.0063972103152</v>
          </cell>
          <cell r="R534">
            <v>-9.9246487836876494</v>
          </cell>
          <cell r="S534">
            <v>-2.8226044466999802E-3</v>
          </cell>
          <cell r="T534">
            <v>6.0080952974373902</v>
          </cell>
          <cell r="U534">
            <v>-0.24521524350253698</v>
          </cell>
          <cell r="V534">
            <v>-4.16459133419949</v>
          </cell>
          <cell r="W534">
            <v>7.1864322766714004</v>
          </cell>
          <cell r="X534">
            <v>7.1864322766714004</v>
          </cell>
          <cell r="Y534">
            <v>0</v>
          </cell>
          <cell r="Z534">
            <v>0</v>
          </cell>
          <cell r="AA534">
            <v>0</v>
          </cell>
          <cell r="AB534">
            <v>-9.0509263700971996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-16.237358646768598</v>
          </cell>
          <cell r="AH534">
            <v>0</v>
          </cell>
          <cell r="AI534">
            <v>0</v>
          </cell>
          <cell r="AJ534">
            <v>-15.6489968642632</v>
          </cell>
          <cell r="AK534">
            <v>0</v>
          </cell>
          <cell r="AL534">
            <v>0</v>
          </cell>
          <cell r="AM534">
            <v>256.74830729750101</v>
          </cell>
          <cell r="AN534">
            <v>0</v>
          </cell>
          <cell r="AO534">
            <v>0</v>
          </cell>
          <cell r="AP534">
            <v>0</v>
          </cell>
        </row>
        <row r="535">
          <cell r="B535" t="str">
            <v>46900TAllcustom2Allcustom3DKK Total</v>
          </cell>
          <cell r="H535">
            <v>18176.459822385397</v>
          </cell>
          <cell r="I535">
            <v>1716.9406799999999</v>
          </cell>
          <cell r="J535">
            <v>-5.7369999998807899E-4</v>
          </cell>
          <cell r="K535">
            <v>16459.519142385499</v>
          </cell>
          <cell r="L535">
            <v>-698.72384199999999</v>
          </cell>
          <cell r="M535">
            <v>17158.242984385499</v>
          </cell>
          <cell r="N535">
            <v>2998.9432284391801</v>
          </cell>
          <cell r="O535">
            <v>1368.2523310451099</v>
          </cell>
          <cell r="P535">
            <v>2963.9669157518601</v>
          </cell>
          <cell r="Q535">
            <v>477.83304684656696</v>
          </cell>
          <cell r="R535">
            <v>24.986781610822497</v>
          </cell>
          <cell r="S535">
            <v>327.88192653778901</v>
          </cell>
          <cell r="T535">
            <v>578.17967641677296</v>
          </cell>
          <cell r="U535">
            <v>266.24319764529798</v>
          </cell>
          <cell r="V535">
            <v>1197.29158221069</v>
          </cell>
          <cell r="W535">
            <v>48.641640176441996</v>
          </cell>
          <cell r="X535">
            <v>48.636301482906603</v>
          </cell>
          <cell r="Y535">
            <v>5.3386935353600404E-3</v>
          </cell>
          <cell r="Z535">
            <v>0</v>
          </cell>
          <cell r="AA535">
            <v>1018.2168380000001</v>
          </cell>
          <cell r="AB535">
            <v>250.79131304502098</v>
          </cell>
          <cell r="AC535">
            <v>3.2998268537633097E-3</v>
          </cell>
          <cell r="AD535">
            <v>25.204194396717501</v>
          </cell>
          <cell r="AE535">
            <v>36.548215304476201</v>
          </cell>
          <cell r="AF535">
            <v>0</v>
          </cell>
          <cell r="AG535">
            <v>165.59873143725</v>
          </cell>
          <cell r="AH535">
            <v>59.905710999999997</v>
          </cell>
          <cell r="AI535">
            <v>0</v>
          </cell>
          <cell r="AJ535">
            <v>80.53784868491951</v>
          </cell>
          <cell r="AK535">
            <v>0</v>
          </cell>
          <cell r="AL535">
            <v>9.2550180852413187E-15</v>
          </cell>
          <cell r="AM535">
            <v>7901.1582082941904</v>
          </cell>
          <cell r="AN535">
            <v>1.1236929996287899E-2</v>
          </cell>
          <cell r="AO535">
            <v>6.35875318805873E-3</v>
          </cell>
          <cell r="AP535">
            <v>0</v>
          </cell>
        </row>
        <row r="536">
          <cell r="B536" t="str">
            <v>50001CAllcustom2ROICDKK Total</v>
          </cell>
          <cell r="H536">
            <v>8.1769935216014496E-6</v>
          </cell>
          <cell r="I536">
            <v>1.0073384430774899E-5</v>
          </cell>
          <cell r="J536">
            <v>-3.6261435311513402E-6</v>
          </cell>
          <cell r="K536">
            <v>8.0470254765070694E-6</v>
          </cell>
          <cell r="L536">
            <v>3.5532343729769797E-5</v>
          </cell>
          <cell r="M536">
            <v>8.0776722156409891E-6</v>
          </cell>
          <cell r="N536">
            <v>7.5210890357063094E-6</v>
          </cell>
          <cell r="O536">
            <v>1.5814209518495399E-5</v>
          </cell>
          <cell r="P536">
            <v>1.3419365298533601E-5</v>
          </cell>
          <cell r="Q536">
            <v>1.11999707825662E-5</v>
          </cell>
          <cell r="R536">
            <v>1.09672205246467E-5</v>
          </cell>
          <cell r="S536">
            <v>-1.07554589659174E-5</v>
          </cell>
          <cell r="T536">
            <v>-2.60987475339611E-5</v>
          </cell>
          <cell r="U536">
            <v>1.12218838496302E-5</v>
          </cell>
          <cell r="V536">
            <v>-1.3086069571821299E-6</v>
          </cell>
          <cell r="W536">
            <v>5.9963597673733504E-5</v>
          </cell>
          <cell r="X536">
            <v>5.6133761849465498E-5</v>
          </cell>
          <cell r="Y536">
            <v>-1.0463317376568E-4</v>
          </cell>
          <cell r="Z536">
            <v>0</v>
          </cell>
          <cell r="AA536">
            <v>9.6518511823156502E-6</v>
          </cell>
          <cell r="AB536">
            <v>6.1118480393933299E-6</v>
          </cell>
          <cell r="AC536">
            <v>-3.6626765739286799E-6</v>
          </cell>
          <cell r="AD536">
            <v>1.2058075220273199E-5</v>
          </cell>
          <cell r="AE536">
            <v>6.6843021846899905E-6</v>
          </cell>
          <cell r="AF536">
            <v>0</v>
          </cell>
          <cell r="AG536">
            <v>5.9882556046364896E-6</v>
          </cell>
          <cell r="AH536">
            <v>1.99100752768979E-4</v>
          </cell>
          <cell r="AI536">
            <v>5.0124734503582601E-6</v>
          </cell>
          <cell r="AJ536">
            <v>-1.81287975442578E-6</v>
          </cell>
          <cell r="AK536">
            <v>0</v>
          </cell>
          <cell r="AL536">
            <v>-3.5406250000000102E-4</v>
          </cell>
          <cell r="AM536">
            <v>3.7070139415691203E-3</v>
          </cell>
          <cell r="AN536">
            <v>3.6179605801049301E-6</v>
          </cell>
          <cell r="AO536">
            <v>-6.0261406636969798E-6</v>
          </cell>
          <cell r="AP536">
            <v>0</v>
          </cell>
        </row>
        <row r="537">
          <cell r="B537" t="str">
            <v>50002CAllcustom2ROICDKK Total</v>
          </cell>
          <cell r="H537">
            <v>8.2291393773497599E-6</v>
          </cell>
          <cell r="I537">
            <v>1.14698170382409E-5</v>
          </cell>
          <cell r="J537">
            <v>-3.4604526793106702E-6</v>
          </cell>
          <cell r="K537">
            <v>8.0343878414602006E-6</v>
          </cell>
          <cell r="L537">
            <v>3.0469145150945197E-5</v>
          </cell>
          <cell r="M537">
            <v>8.06350884271384E-6</v>
          </cell>
          <cell r="N537">
            <v>7.5287934286922996E-6</v>
          </cell>
          <cell r="O537">
            <v>1.5830807244992201E-5</v>
          </cell>
          <cell r="P537">
            <v>1.34091829637146E-5</v>
          </cell>
          <cell r="Q537">
            <v>1.1181901024683401E-5</v>
          </cell>
          <cell r="R537">
            <v>1.0791042911080099E-5</v>
          </cell>
          <cell r="S537">
            <v>-1.0730960216214199E-5</v>
          </cell>
          <cell r="T537">
            <v>-2.4431428187373799E-5</v>
          </cell>
          <cell r="U537">
            <v>1.1088331112563899E-5</v>
          </cell>
          <cell r="V537">
            <v>-1.2925295992635999E-6</v>
          </cell>
          <cell r="W537">
            <v>5.9131791564565603E-5</v>
          </cell>
          <cell r="X537">
            <v>5.5372955386485599E-5</v>
          </cell>
          <cell r="Y537">
            <v>-1.0463317376568E-4</v>
          </cell>
          <cell r="Z537">
            <v>0</v>
          </cell>
          <cell r="AA537">
            <v>1.10498280355273E-5</v>
          </cell>
          <cell r="AB537">
            <v>6.1107521933348996E-6</v>
          </cell>
          <cell r="AC537">
            <v>-3.6626765739286799E-6</v>
          </cell>
          <cell r="AD537">
            <v>1.19721410662591E-5</v>
          </cell>
          <cell r="AE537">
            <v>6.6272544519268202E-6</v>
          </cell>
          <cell r="AF537">
            <v>0</v>
          </cell>
          <cell r="AG537">
            <v>5.9933279973813305E-6</v>
          </cell>
          <cell r="AH537">
            <v>1.99665293222524E-4</v>
          </cell>
          <cell r="AI537">
            <v>5.0124734503582601E-6</v>
          </cell>
          <cell r="AJ537">
            <v>-1.84238405112233E-6</v>
          </cell>
          <cell r="AK537">
            <v>0</v>
          </cell>
          <cell r="AL537">
            <v>-3.5406250000000102E-4</v>
          </cell>
          <cell r="AM537">
            <v>-7.3748007462758601E-4</v>
          </cell>
          <cell r="AN537">
            <v>3.6184991516808499E-6</v>
          </cell>
          <cell r="AO537">
            <v>-6.0261406636967994E-6</v>
          </cell>
          <cell r="AP537">
            <v>0</v>
          </cell>
        </row>
        <row r="538">
          <cell r="B538" t="str">
            <v>50005CAllcustom2ROICDKK Total</v>
          </cell>
          <cell r="H538">
            <v>7.8467326604570896E-6</v>
          </cell>
          <cell r="I538">
            <v>1.48269239776289E-5</v>
          </cell>
          <cell r="J538">
            <v>-1.9057518137684099E-5</v>
          </cell>
          <cell r="K538">
            <v>7.3473031031090604E-6</v>
          </cell>
          <cell r="L538">
            <v>1.7304102454636598E-5</v>
          </cell>
          <cell r="M538">
            <v>7.3656072718630402E-6</v>
          </cell>
          <cell r="N538">
            <v>6.1548011001778999E-6</v>
          </cell>
          <cell r="O538">
            <v>1.6630325813104603E-5</v>
          </cell>
          <cell r="P538">
            <v>1.48802522761576E-5</v>
          </cell>
          <cell r="Q538">
            <v>6.1501998838664102E-6</v>
          </cell>
          <cell r="R538">
            <v>8.9840281629662598E-6</v>
          </cell>
          <cell r="S538">
            <v>-7.0757504016595905E-6</v>
          </cell>
          <cell r="T538">
            <v>-1.0380843522417101E-4</v>
          </cell>
          <cell r="U538">
            <v>1.51870983709517E-5</v>
          </cell>
          <cell r="V538">
            <v>-4.4753302701076207E-6</v>
          </cell>
          <cell r="W538">
            <v>1.5852933003934199E-5</v>
          </cell>
          <cell r="X538">
            <v>1.5945081834402499E-5</v>
          </cell>
          <cell r="Y538">
            <v>0</v>
          </cell>
          <cell r="Z538">
            <v>0</v>
          </cell>
          <cell r="AA538">
            <v>1.4761474639643699E-5</v>
          </cell>
          <cell r="AB538">
            <v>6.9819799060099094E-6</v>
          </cell>
          <cell r="AC538">
            <v>-1.1008363300630799E-5</v>
          </cell>
          <cell r="AD538">
            <v>1.0933339835240201E-5</v>
          </cell>
          <cell r="AE538">
            <v>-2.8938256289691102E-6</v>
          </cell>
          <cell r="AF538">
            <v>0</v>
          </cell>
          <cell r="AG538">
            <v>8.9181318664929905E-6</v>
          </cell>
          <cell r="AH538">
            <v>1.0439251440830899E-3</v>
          </cell>
          <cell r="AI538">
            <v>5.3236480036330401E-6</v>
          </cell>
          <cell r="AJ538">
            <v>-6.6674661744809593E-6</v>
          </cell>
          <cell r="AK538">
            <v>0</v>
          </cell>
          <cell r="AL538">
            <v>-1.1562499999999999E-3</v>
          </cell>
          <cell r="AM538">
            <v>2.7227276709528099E-5</v>
          </cell>
          <cell r="AN538">
            <v>1.0674714304145599E-5</v>
          </cell>
          <cell r="AO538">
            <v>-5.1800621208840498E-7</v>
          </cell>
          <cell r="AP538">
            <v>0</v>
          </cell>
        </row>
        <row r="539">
          <cell r="B539" t="str">
            <v>50006CAllcustom2ROICDKK Total</v>
          </cell>
          <cell r="H539">
            <v>7.9071785578510499E-6</v>
          </cell>
          <cell r="I539">
            <v>1.6953829616317499E-5</v>
          </cell>
          <cell r="J539">
            <v>-1.75113060272798E-5</v>
          </cell>
          <cell r="K539">
            <v>7.34154216751956E-6</v>
          </cell>
          <cell r="L539">
            <v>1.6880687511116899E-5</v>
          </cell>
          <cell r="M539">
            <v>7.3595035030769708E-6</v>
          </cell>
          <cell r="N539">
            <v>6.1606761160891201E-6</v>
          </cell>
          <cell r="O539">
            <v>1.6665451186232398E-5</v>
          </cell>
          <cell r="P539">
            <v>1.4886143002477001E-5</v>
          </cell>
          <cell r="Q539">
            <v>6.1427194037344502E-6</v>
          </cell>
          <cell r="R539">
            <v>8.8215803937164203E-6</v>
          </cell>
          <cell r="S539">
            <v>-7.0539287777266603E-6</v>
          </cell>
          <cell r="T539">
            <v>-9.7564120542014294E-5</v>
          </cell>
          <cell r="U539">
            <v>1.50794670116394E-5</v>
          </cell>
          <cell r="V539">
            <v>-4.4192514591517794E-6</v>
          </cell>
          <cell r="W539">
            <v>1.5827109524234801E-5</v>
          </cell>
          <cell r="X539">
            <v>1.5919108249769599E-5</v>
          </cell>
          <cell r="Y539">
            <v>0</v>
          </cell>
          <cell r="Z539">
            <v>0</v>
          </cell>
          <cell r="AA539">
            <v>1.69561050842437E-5</v>
          </cell>
          <cell r="AB539">
            <v>6.9813160692587001E-6</v>
          </cell>
          <cell r="AC539">
            <v>-1.1008363300630799E-5</v>
          </cell>
          <cell r="AD539">
            <v>1.08715943600407E-5</v>
          </cell>
          <cell r="AE539">
            <v>-2.8686867216933398E-6</v>
          </cell>
          <cell r="AF539">
            <v>0</v>
          </cell>
          <cell r="AG539">
            <v>8.9246003239283512E-6</v>
          </cell>
          <cell r="AH539">
            <v>1.04769103640175E-3</v>
          </cell>
          <cell r="AI539">
            <v>5.3236480036330401E-6</v>
          </cell>
          <cell r="AJ539">
            <v>-6.7541450119166999E-6</v>
          </cell>
          <cell r="AK539">
            <v>0</v>
          </cell>
          <cell r="AL539">
            <v>-1.1562499999999999E-3</v>
          </cell>
          <cell r="AM539">
            <v>3.3203445927128299E-5</v>
          </cell>
          <cell r="AN539">
            <v>1.06712044112286E-5</v>
          </cell>
          <cell r="AO539">
            <v>-5.180062120869719E-7</v>
          </cell>
          <cell r="AP539">
            <v>0</v>
          </cell>
        </row>
        <row r="540">
          <cell r="B540" t="str">
            <v>50007CAllcustom2ROICDKK Total</v>
          </cell>
          <cell r="H540">
            <v>8.1277776638257507E-6</v>
          </cell>
          <cell r="I540">
            <v>1.09057325335453E-5</v>
          </cell>
          <cell r="J540">
            <v>-1.47280879167862E-5</v>
          </cell>
          <cell r="K540">
            <v>7.953956634906839E-6</v>
          </cell>
          <cell r="L540">
            <v>2.6983040466729999E-5</v>
          </cell>
          <cell r="M540">
            <v>7.9815647123296295E-6</v>
          </cell>
          <cell r="N540">
            <v>7.3396962853719196E-6</v>
          </cell>
          <cell r="O540">
            <v>1.6127335024145399E-5</v>
          </cell>
          <cell r="P540">
            <v>1.34111538189658E-5</v>
          </cell>
          <cell r="Q540">
            <v>1.07366962067431E-5</v>
          </cell>
          <cell r="R540">
            <v>1.0812178015448801E-5</v>
          </cell>
          <cell r="S540">
            <v>-1.03855060504827E-5</v>
          </cell>
          <cell r="T540">
            <v>-2.3312649365246202E-5</v>
          </cell>
          <cell r="U540">
            <v>1.0826098886591099E-5</v>
          </cell>
          <cell r="V540">
            <v>-1.2634512684365899E-6</v>
          </cell>
          <cell r="W540">
            <v>6.8446174304316804E-5</v>
          </cell>
          <cell r="X540">
            <v>6.3990165115479695E-5</v>
          </cell>
          <cell r="Y540">
            <v>-1.13028024148532E-4</v>
          </cell>
          <cell r="Z540">
            <v>0</v>
          </cell>
          <cell r="AA540">
            <v>1.0523534455478299E-5</v>
          </cell>
          <cell r="AB540">
            <v>6.12806849662577E-6</v>
          </cell>
          <cell r="AC540">
            <v>-3.1951403488564299E-6</v>
          </cell>
          <cell r="AD540">
            <v>1.1961053687515501E-5</v>
          </cell>
          <cell r="AE540">
            <v>6.8982721583271196E-6</v>
          </cell>
          <cell r="AF540">
            <v>0</v>
          </cell>
          <cell r="AG540">
            <v>6.0661546722100696E-6</v>
          </cell>
          <cell r="AH540">
            <v>9.9613292052472702E-4</v>
          </cell>
          <cell r="AI540">
            <v>5.0242202724371596E-6</v>
          </cell>
          <cell r="AJ540">
            <v>-2.01631349346927E-6</v>
          </cell>
          <cell r="AK540">
            <v>0</v>
          </cell>
          <cell r="AL540">
            <v>-4.32236528373868E-4</v>
          </cell>
          <cell r="AM540">
            <v>7.026409418521131E-5</v>
          </cell>
          <cell r="AN540">
            <v>3.9536692982949599E-6</v>
          </cell>
          <cell r="AO540">
            <v>-6.02680651923407E-6</v>
          </cell>
          <cell r="AP540">
            <v>0</v>
          </cell>
        </row>
        <row r="541">
          <cell r="B541" t="str">
            <v>50008CAllcustom2ROICDKK Total</v>
          </cell>
          <cell r="H541">
            <v>8.1122083657184302E-6</v>
          </cell>
          <cell r="I541">
            <v>1.1376449333355699E-5</v>
          </cell>
          <cell r="J541">
            <v>-1.16350290738314E-5</v>
          </cell>
          <cell r="K541">
            <v>7.9173127678917205E-6</v>
          </cell>
          <cell r="L541">
            <v>2.44712330993686E-5</v>
          </cell>
          <cell r="M541">
            <v>7.9436692407083898E-6</v>
          </cell>
          <cell r="N541">
            <v>7.3435366013059409E-6</v>
          </cell>
          <cell r="O541">
            <v>1.6126425357968402E-5</v>
          </cell>
          <cell r="P541">
            <v>1.34066401131725E-5</v>
          </cell>
          <cell r="Q541">
            <v>1.0721721058995399E-5</v>
          </cell>
          <cell r="R541">
            <v>1.06114777993809E-5</v>
          </cell>
          <cell r="S541">
            <v>-1.03543805011946E-5</v>
          </cell>
          <cell r="T541">
            <v>-2.1852186564055502E-5</v>
          </cell>
          <cell r="U541">
            <v>1.0710383422151899E-5</v>
          </cell>
          <cell r="V541">
            <v>-1.2468116683791299E-6</v>
          </cell>
          <cell r="W541">
            <v>6.72185902251943E-5</v>
          </cell>
          <cell r="X541">
            <v>6.2870186822132498E-5</v>
          </cell>
          <cell r="Y541">
            <v>-1.13028024148532E-4</v>
          </cell>
          <cell r="Z541">
            <v>0</v>
          </cell>
          <cell r="AA541">
            <v>1.1017102122211E-5</v>
          </cell>
          <cell r="AB541">
            <v>6.1275641899480603E-6</v>
          </cell>
          <cell r="AC541">
            <v>-3.1951403488564299E-6</v>
          </cell>
          <cell r="AD541">
            <v>1.18898086313619E-5</v>
          </cell>
          <cell r="AE541">
            <v>6.8466577446235196E-6</v>
          </cell>
          <cell r="AF541">
            <v>0</v>
          </cell>
          <cell r="AG541">
            <v>6.0715517193427903E-6</v>
          </cell>
          <cell r="AH541">
            <v>1.01042652021474E-3</v>
          </cell>
          <cell r="AI541">
            <v>5.0242202724371596E-6</v>
          </cell>
          <cell r="AJ541">
            <v>-2.0550011316595496E-6</v>
          </cell>
          <cell r="AK541">
            <v>0</v>
          </cell>
          <cell r="AL541">
            <v>-3.60397614314116E-4</v>
          </cell>
          <cell r="AM541">
            <v>3.6456506089726598E-4</v>
          </cell>
          <cell r="AN541">
            <v>3.95801135569801E-6</v>
          </cell>
          <cell r="AO541">
            <v>-6.0268065192338904E-6</v>
          </cell>
          <cell r="AP541">
            <v>0</v>
          </cell>
        </row>
        <row r="542">
          <cell r="B542" t="str">
            <v>50100TAllcustom2Allcustom3DKK Total</v>
          </cell>
          <cell r="H542">
            <v>24540.5865656319</v>
          </cell>
          <cell r="I542">
            <v>1939.0405900000001</v>
          </cell>
          <cell r="J542">
            <v>0.23705000000000001</v>
          </cell>
          <cell r="K542">
            <v>22601.545975631499</v>
          </cell>
          <cell r="L542">
            <v>-111.40242499999999</v>
          </cell>
          <cell r="M542">
            <v>22712.9484006315</v>
          </cell>
          <cell r="N542">
            <v>8483.2437190448909</v>
          </cell>
          <cell r="O542">
            <v>5874.9435527925298</v>
          </cell>
          <cell r="P542">
            <v>4326.5496505409001</v>
          </cell>
          <cell r="Q542">
            <v>2964.8495600425299</v>
          </cell>
          <cell r="R542">
            <v>1053.1899605830199</v>
          </cell>
          <cell r="S542">
            <v>-1781.2082731451901</v>
          </cell>
          <cell r="T542">
            <v>-626.39504012540601</v>
          </cell>
          <cell r="U542">
            <v>878.21107539713398</v>
          </cell>
          <cell r="V542">
            <v>-476.20227729042205</v>
          </cell>
          <cell r="W542">
            <v>356.50132149598005</v>
          </cell>
          <cell r="X542">
            <v>341.68206944891</v>
          </cell>
          <cell r="Y542">
            <v>14.81925204707</v>
          </cell>
          <cell r="Z542">
            <v>0</v>
          </cell>
          <cell r="AA542">
            <v>1827.6381650000001</v>
          </cell>
          <cell r="AB542">
            <v>2249.4470152639701</v>
          </cell>
          <cell r="AC542">
            <v>-112.19614810912501</v>
          </cell>
          <cell r="AD542">
            <v>269.55182958480401</v>
          </cell>
          <cell r="AE542">
            <v>188.12768968810002</v>
          </cell>
          <cell r="AF542">
            <v>0</v>
          </cell>
          <cell r="AG542">
            <v>1816.7771021890098</v>
          </cell>
          <cell r="AH542">
            <v>295.75337200000001</v>
          </cell>
          <cell r="AI542">
            <v>1426.5574999999999</v>
          </cell>
          <cell r="AJ542">
            <v>-29.013066208220899</v>
          </cell>
          <cell r="AK542">
            <v>0</v>
          </cell>
          <cell r="AL542">
            <v>2.0609149942174599E-15</v>
          </cell>
          <cell r="AM542">
            <v>-748.94539507533602</v>
          </cell>
          <cell r="AN542">
            <v>24.5583105149936</v>
          </cell>
          <cell r="AO542">
            <v>39.062575313464095</v>
          </cell>
          <cell r="AP542">
            <v>0</v>
          </cell>
        </row>
        <row r="543">
          <cell r="B543" t="str">
            <v>50200TAllcustom2Allcustom3DKK Total</v>
          </cell>
          <cell r="H543">
            <v>372766.66201685305</v>
          </cell>
          <cell r="I543">
            <v>24983.974000999999</v>
          </cell>
          <cell r="J543">
            <v>1.3</v>
          </cell>
          <cell r="K543">
            <v>347782.68801585305</v>
          </cell>
          <cell r="L543">
            <v>-461.473360981285</v>
          </cell>
          <cell r="M543">
            <v>348244.16137683397</v>
          </cell>
          <cell r="N543">
            <v>132532.07739302202</v>
          </cell>
          <cell r="O543">
            <v>64650.081510584001</v>
          </cell>
          <cell r="P543">
            <v>39684.484321961798</v>
          </cell>
          <cell r="Q543">
            <v>33660.988387711899</v>
          </cell>
          <cell r="R543">
            <v>10437.608633554801</v>
          </cell>
          <cell r="S543">
            <v>15240.8006775297</v>
          </cell>
          <cell r="T543">
            <v>6288.1345627630199</v>
          </cell>
          <cell r="U543">
            <v>8863.1922717419802</v>
          </cell>
          <cell r="V543">
            <v>40822.221028679101</v>
          </cell>
          <cell r="W543">
            <v>631.84197844541302</v>
          </cell>
          <cell r="X543">
            <v>631.84197844541302</v>
          </cell>
          <cell r="Y543">
            <v>0</v>
          </cell>
          <cell r="Z543">
            <v>0</v>
          </cell>
          <cell r="AA543">
            <v>24983.974000999999</v>
          </cell>
          <cell r="AB543">
            <v>39520.842423538401</v>
          </cell>
          <cell r="AC543">
            <v>1983.0115323110999</v>
          </cell>
          <cell r="AD543">
            <v>2448.91556194947</v>
          </cell>
          <cell r="AE543">
            <v>3380.7082337032198</v>
          </cell>
          <cell r="AF543">
            <v>0</v>
          </cell>
          <cell r="AG543">
            <v>33528.629895391801</v>
          </cell>
          <cell r="AH543">
            <v>356.46348899999998</v>
          </cell>
          <cell r="AI543">
            <v>29204.306494500001</v>
          </cell>
          <cell r="AJ543">
            <v>2937.4892394129402</v>
          </cell>
          <cell r="AK543">
            <v>0</v>
          </cell>
          <cell r="AL543">
            <v>-4.6492163131991999</v>
          </cell>
          <cell r="AM543">
            <v>6374.9245490471403</v>
          </cell>
          <cell r="AN543">
            <v>899.12508168600004</v>
          </cell>
          <cell r="AO543">
            <v>-9008.9733546210591</v>
          </cell>
          <cell r="AP543">
            <v>0</v>
          </cell>
        </row>
        <row r="544">
          <cell r="B544" t="str">
            <v>50210TAllcustom2Allcustom3DKK Total</v>
          </cell>
          <cell r="H544">
            <v>71778.965126570911</v>
          </cell>
          <cell r="I544">
            <v>24983.976482999999</v>
          </cell>
          <cell r="J544">
            <v>0.158</v>
          </cell>
          <cell r="K544">
            <v>46794.988643570803</v>
          </cell>
          <cell r="L544">
            <v>-461.473360981285</v>
          </cell>
          <cell r="M544">
            <v>47256.462004552101</v>
          </cell>
          <cell r="N544">
            <v>15973.655653387699</v>
          </cell>
          <cell r="O544">
            <v>8116.5998447052407</v>
          </cell>
          <cell r="P544">
            <v>5594.4365914679202</v>
          </cell>
          <cell r="Q544">
            <v>2792.29498176076</v>
          </cell>
          <cell r="R544">
            <v>1038.7064521570701</v>
          </cell>
          <cell r="S544">
            <v>7366.8556013580301</v>
          </cell>
          <cell r="T544">
            <v>4350.4955796102504</v>
          </cell>
          <cell r="U544">
            <v>1044.71481110176</v>
          </cell>
          <cell r="V544">
            <v>13793.2573273167</v>
          </cell>
          <cell r="W544">
            <v>396.962281111344</v>
          </cell>
          <cell r="X544">
            <v>396.962281111344</v>
          </cell>
          <cell r="Y544">
            <v>0</v>
          </cell>
          <cell r="Z544">
            <v>0</v>
          </cell>
          <cell r="AA544">
            <v>24983.976482999999</v>
          </cell>
          <cell r="AB544">
            <v>3457.2992131343399</v>
          </cell>
          <cell r="AC544">
            <v>143.19105494812803</v>
          </cell>
          <cell r="AD544">
            <v>151.44485494946701</v>
          </cell>
          <cell r="AE544">
            <v>582.48739452836094</v>
          </cell>
          <cell r="AF544">
            <v>0</v>
          </cell>
          <cell r="AG544">
            <v>2339.1496988597</v>
          </cell>
          <cell r="AH544">
            <v>341.94444099999998</v>
          </cell>
          <cell r="AI544">
            <v>0</v>
          </cell>
          <cell r="AJ544">
            <v>1644.83348608861</v>
          </cell>
          <cell r="AK544">
            <v>0</v>
          </cell>
          <cell r="AL544">
            <v>-4.6492163131991999</v>
          </cell>
          <cell r="AM544">
            <v>5458.8008657093405</v>
          </cell>
          <cell r="AN544">
            <v>891.06557287500004</v>
          </cell>
          <cell r="AO544">
            <v>-7937.3975898402396</v>
          </cell>
          <cell r="AP544">
            <v>0</v>
          </cell>
        </row>
        <row r="545">
          <cell r="B545" t="str">
            <v>50211TAllcustom2Allcustom3DKK Total</v>
          </cell>
          <cell r="H545">
            <v>40101.028766438496</v>
          </cell>
          <cell r="I545">
            <v>-5.1699999999999999E-4</v>
          </cell>
          <cell r="J545">
            <v>0.158</v>
          </cell>
          <cell r="K545">
            <v>40101.029283438496</v>
          </cell>
          <cell r="L545">
            <v>-461.473360981285</v>
          </cell>
          <cell r="M545">
            <v>40562.502644419801</v>
          </cell>
          <cell r="N545">
            <v>15973.655653387699</v>
          </cell>
          <cell r="O545">
            <v>8116.5998447052407</v>
          </cell>
          <cell r="P545">
            <v>4572.9551493332101</v>
          </cell>
          <cell r="Q545">
            <v>2792.29498176076</v>
          </cell>
          <cell r="R545">
            <v>1038.70644977548</v>
          </cell>
          <cell r="S545">
            <v>2062.4101159741799</v>
          </cell>
          <cell r="T545">
            <v>4321.40042533425</v>
          </cell>
          <cell r="U545">
            <v>1044.52253514566</v>
          </cell>
          <cell r="V545">
            <v>8459.5244093191504</v>
          </cell>
          <cell r="W545">
            <v>396.962281111344</v>
          </cell>
          <cell r="X545">
            <v>396.962281111344</v>
          </cell>
          <cell r="Y545">
            <v>0</v>
          </cell>
          <cell r="Z545">
            <v>0</v>
          </cell>
          <cell r="AA545">
            <v>-5.1699999999999999E-4</v>
          </cell>
          <cell r="AB545">
            <v>3118.55421313434</v>
          </cell>
          <cell r="AC545">
            <v>143.19105494812803</v>
          </cell>
          <cell r="AD545">
            <v>151.44485494946701</v>
          </cell>
          <cell r="AE545">
            <v>582.48739452836094</v>
          </cell>
          <cell r="AF545">
            <v>0</v>
          </cell>
          <cell r="AG545">
            <v>2000.4046988596999</v>
          </cell>
          <cell r="AH545">
            <v>8.600441</v>
          </cell>
          <cell r="AI545">
            <v>0</v>
          </cell>
          <cell r="AJ545">
            <v>1644.83348608861</v>
          </cell>
          <cell r="AK545">
            <v>0</v>
          </cell>
          <cell r="AL545">
            <v>-4.6492163131991999</v>
          </cell>
          <cell r="AM545">
            <v>5458.8008657093405</v>
          </cell>
          <cell r="AN545">
            <v>891.06557287500004</v>
          </cell>
          <cell r="AO545">
            <v>-7937.3975898402396</v>
          </cell>
          <cell r="AP545">
            <v>0</v>
          </cell>
        </row>
        <row r="546">
          <cell r="B546" t="str">
            <v>50300TAllcustom2Allcustom3DKK Total</v>
          </cell>
          <cell r="H546">
            <v>81748.149972412299</v>
          </cell>
          <cell r="I546">
            <v>7694.3072890000003</v>
          </cell>
          <cell r="J546">
            <v>8.7379999999999995</v>
          </cell>
          <cell r="K546">
            <v>74053.842683412207</v>
          </cell>
          <cell r="L546">
            <v>0.67169801871506696</v>
          </cell>
          <cell r="M546">
            <v>74053.170985393488</v>
          </cell>
          <cell r="N546">
            <v>24027.361105046599</v>
          </cell>
          <cell r="O546">
            <v>29587.898710024798</v>
          </cell>
          <cell r="P546">
            <v>6250.0501236705195</v>
          </cell>
          <cell r="Q546">
            <v>4867.13083448011</v>
          </cell>
          <cell r="R546">
            <v>1239.9667984243199</v>
          </cell>
          <cell r="S546">
            <v>2604.0563390863999</v>
          </cell>
          <cell r="T546">
            <v>4055.7373484780201</v>
          </cell>
          <cell r="U546">
            <v>1484.9902511312598</v>
          </cell>
          <cell r="V546">
            <v>9377.2356202095707</v>
          </cell>
          <cell r="W546">
            <v>141.40919698129599</v>
          </cell>
          <cell r="X546">
            <v>141.40919698129599</v>
          </cell>
          <cell r="Y546">
            <v>0</v>
          </cell>
          <cell r="Z546">
            <v>0</v>
          </cell>
          <cell r="AA546">
            <v>8156.4523479999998</v>
          </cell>
          <cell r="AB546">
            <v>2525.85000298054</v>
          </cell>
          <cell r="AC546">
            <v>164.734985535768</v>
          </cell>
          <cell r="AD546">
            <v>110.49563654359301</v>
          </cell>
          <cell r="AE546">
            <v>342.08441872388602</v>
          </cell>
          <cell r="AF546">
            <v>0</v>
          </cell>
          <cell r="AG546">
            <v>1873.53261805279</v>
          </cell>
          <cell r="AH546">
            <v>82.470466000000002</v>
          </cell>
          <cell r="AI546">
            <v>0</v>
          </cell>
          <cell r="AJ546">
            <v>1010.75870120346</v>
          </cell>
          <cell r="AK546">
            <v>0</v>
          </cell>
          <cell r="AL546">
            <v>-4.6492163131991999</v>
          </cell>
          <cell r="AM546">
            <v>5810.06230697091</v>
          </cell>
          <cell r="AN546">
            <v>111.24178984800001</v>
          </cell>
          <cell r="AO546">
            <v>-8399.9328348996805</v>
          </cell>
          <cell r="AP546">
            <v>0</v>
          </cell>
        </row>
        <row r="547">
          <cell r="B547" t="str">
            <v>50400TAllcustom2Allcustom3DKK Total</v>
          </cell>
          <cell r="H547">
            <v>291018.51204444002</v>
          </cell>
          <cell r="I547">
            <v>17289.666711999998</v>
          </cell>
          <cell r="J547">
            <v>-7.4379999999999997</v>
          </cell>
          <cell r="K547">
            <v>273728.84533243999</v>
          </cell>
          <cell r="L547">
            <v>-462.145059</v>
          </cell>
          <cell r="M547">
            <v>274190.99039143999</v>
          </cell>
          <cell r="N547">
            <v>108504.71628797501</v>
          </cell>
          <cell r="O547">
            <v>35062.182800559196</v>
          </cell>
          <cell r="P547">
            <v>33434.434198291303</v>
          </cell>
          <cell r="Q547">
            <v>28793.857553231701</v>
          </cell>
          <cell r="R547">
            <v>9197.6418351305001</v>
          </cell>
          <cell r="S547">
            <v>12636.744338443199</v>
          </cell>
          <cell r="T547">
            <v>2232.3972142849998</v>
          </cell>
          <cell r="U547">
            <v>7378.20202061073</v>
          </cell>
          <cell r="V547">
            <v>31444.9854084695</v>
          </cell>
          <cell r="W547">
            <v>490.432781464117</v>
          </cell>
          <cell r="X547">
            <v>490.432781464117</v>
          </cell>
          <cell r="Y547">
            <v>0</v>
          </cell>
          <cell r="Z547">
            <v>0</v>
          </cell>
          <cell r="AA547">
            <v>16827.521653</v>
          </cell>
          <cell r="AB547">
            <v>36994.992420557799</v>
          </cell>
          <cell r="AC547">
            <v>1818.27654677533</v>
          </cell>
          <cell r="AD547">
            <v>2338.4199254058699</v>
          </cell>
          <cell r="AE547">
            <v>3038.6238149793298</v>
          </cell>
          <cell r="AF547">
            <v>0</v>
          </cell>
          <cell r="AG547">
            <v>31655.097277339002</v>
          </cell>
          <cell r="AH547">
            <v>273.99302299999999</v>
          </cell>
          <cell r="AI547">
            <v>29204.306494500001</v>
          </cell>
          <cell r="AJ547">
            <v>1926.7305382094801</v>
          </cell>
          <cell r="AK547">
            <v>0</v>
          </cell>
          <cell r="AL547">
            <v>-9.3132257461547887E-16</v>
          </cell>
          <cell r="AM547">
            <v>564.86224207624309</v>
          </cell>
          <cell r="AN547">
            <v>787.8832918380001</v>
          </cell>
          <cell r="AO547">
            <v>-609.04051972139507</v>
          </cell>
          <cell r="AP547">
            <v>0</v>
          </cell>
        </row>
        <row r="548">
          <cell r="B548" t="str">
            <v>50420TAllcustom2Allcustom3DKK Total</v>
          </cell>
          <cell r="H548">
            <v>2569.15007532445</v>
          </cell>
          <cell r="I548">
            <v>19.945392999999999</v>
          </cell>
          <cell r="J548">
            <v>0</v>
          </cell>
          <cell r="K548">
            <v>2549.20468232445</v>
          </cell>
          <cell r="L548">
            <v>-13.476749999999999</v>
          </cell>
          <cell r="M548">
            <v>2562.6814323244498</v>
          </cell>
          <cell r="N548">
            <v>145.74630465404002</v>
          </cell>
          <cell r="O548">
            <v>34.0615873936094</v>
          </cell>
          <cell r="P548">
            <v>136.66491679044501</v>
          </cell>
          <cell r="Q548">
            <v>65.255969578446496</v>
          </cell>
          <cell r="R548">
            <v>204.37104231294103</v>
          </cell>
          <cell r="S548">
            <v>35.220917046068401</v>
          </cell>
          <cell r="T548">
            <v>134.50776118889999</v>
          </cell>
          <cell r="U548">
            <v>83.0423927207286</v>
          </cell>
          <cell r="V548">
            <v>457.14211326863801</v>
          </cell>
          <cell r="W548">
            <v>2.029296632886</v>
          </cell>
          <cell r="X548">
            <v>2.029296632886</v>
          </cell>
          <cell r="Y548">
            <v>0</v>
          </cell>
          <cell r="Z548">
            <v>0</v>
          </cell>
          <cell r="AA548">
            <v>19.945392999999999</v>
          </cell>
          <cell r="AB548">
            <v>40.011393555392495</v>
          </cell>
          <cell r="AC548">
            <v>0</v>
          </cell>
          <cell r="AD548">
            <v>13.257300000000001</v>
          </cell>
          <cell r="AE548">
            <v>24.4506723848475</v>
          </cell>
          <cell r="AF548">
            <v>0</v>
          </cell>
          <cell r="AG548">
            <v>13.531424537659001</v>
          </cell>
          <cell r="AH548">
            <v>0</v>
          </cell>
          <cell r="AI548">
            <v>0</v>
          </cell>
          <cell r="AJ548">
            <v>12.528424537659001</v>
          </cell>
          <cell r="AK548">
            <v>0</v>
          </cell>
          <cell r="AL548">
            <v>0</v>
          </cell>
          <cell r="AM548">
            <v>2471.9472323587497</v>
          </cell>
          <cell r="AN548">
            <v>0.83355564599999998</v>
          </cell>
          <cell r="AO548">
            <v>-788.14808527487696</v>
          </cell>
          <cell r="AP548">
            <v>0</v>
          </cell>
        </row>
        <row r="549">
          <cell r="B549" t="str">
            <v>50430TAllcustom2Allcustom3DKK Total</v>
          </cell>
          <cell r="H549">
            <v>5880.0541471328806</v>
          </cell>
          <cell r="I549">
            <v>4709.9841999999999</v>
          </cell>
          <cell r="J549">
            <v>0.16500000000000001</v>
          </cell>
          <cell r="K549">
            <v>1170.0699471328799</v>
          </cell>
          <cell r="L549">
            <v>0</v>
          </cell>
          <cell r="M549">
            <v>1170.0699471328799</v>
          </cell>
          <cell r="N549">
            <v>91.940343691193192</v>
          </cell>
          <cell r="O549">
            <v>102.450467894103</v>
          </cell>
          <cell r="P549">
            <v>78.531164460790507</v>
          </cell>
          <cell r="Q549">
            <v>21.149898867542699</v>
          </cell>
          <cell r="R549">
            <v>43.135978945046098</v>
          </cell>
          <cell r="S549">
            <v>7.71178452390531</v>
          </cell>
          <cell r="T549">
            <v>4.39752868277938</v>
          </cell>
          <cell r="U549">
            <v>29.883873505133401</v>
          </cell>
          <cell r="V549">
            <v>85.129165656864203</v>
          </cell>
          <cell r="W549">
            <v>8.8486803251999993E-2</v>
          </cell>
          <cell r="X549">
            <v>8.8486803251999993E-2</v>
          </cell>
          <cell r="Y549">
            <v>0</v>
          </cell>
          <cell r="Z549">
            <v>0</v>
          </cell>
          <cell r="AA549">
            <v>4723.4609499999997</v>
          </cell>
          <cell r="AB549">
            <v>33.363661875930603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33.110175072678601</v>
          </cell>
          <cell r="AH549">
            <v>0.42</v>
          </cell>
          <cell r="AI549">
            <v>0</v>
          </cell>
          <cell r="AJ549">
            <v>30.768175072678599</v>
          </cell>
          <cell r="AK549">
            <v>0</v>
          </cell>
          <cell r="AL549">
            <v>0</v>
          </cell>
          <cell r="AM549">
            <v>1369.2344181098299</v>
          </cell>
          <cell r="AN549">
            <v>0</v>
          </cell>
          <cell r="AO549">
            <v>-611.72917342337098</v>
          </cell>
          <cell r="AP549">
            <v>0</v>
          </cell>
        </row>
        <row r="550">
          <cell r="B550" t="str">
            <v>50440TAllcustom2Allcustom3DKK Total</v>
          </cell>
          <cell r="H550">
            <v>1364.4409128504601</v>
          </cell>
          <cell r="I550">
            <v>0</v>
          </cell>
          <cell r="J550">
            <v>0</v>
          </cell>
          <cell r="K550">
            <v>1364.4409128504601</v>
          </cell>
          <cell r="L550">
            <v>0</v>
          </cell>
          <cell r="M550">
            <v>1364.4409128504601</v>
          </cell>
          <cell r="N550">
            <v>181.90572316407702</v>
          </cell>
          <cell r="O550">
            <v>0</v>
          </cell>
          <cell r="P550">
            <v>61.294396492080502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0.29752523863199998</v>
          </cell>
          <cell r="V550">
            <v>0.29752523863199998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1297.3621798071799</v>
          </cell>
          <cell r="AN550">
            <v>0</v>
          </cell>
          <cell r="AO550">
            <v>-176.41891185150502</v>
          </cell>
          <cell r="AP550">
            <v>0</v>
          </cell>
        </row>
        <row r="551">
          <cell r="B551" t="str">
            <v>50450TAllcustom2Allcustom3DKK Total</v>
          </cell>
          <cell r="H551">
            <v>4675.3449846589001</v>
          </cell>
          <cell r="I551">
            <v>4690.0388069999999</v>
          </cell>
          <cell r="J551">
            <v>0.16500000000000001</v>
          </cell>
          <cell r="K551">
            <v>-14.693822341100502</v>
          </cell>
          <cell r="L551">
            <v>13.476749999999999</v>
          </cell>
          <cell r="M551">
            <v>-28.170572341100101</v>
          </cell>
          <cell r="N551">
            <v>128.09976220123102</v>
          </cell>
          <cell r="O551">
            <v>68.388880500493599</v>
          </cell>
          <cell r="P551">
            <v>3.1606441624258501</v>
          </cell>
          <cell r="Q551">
            <v>-44.106070710903694</v>
          </cell>
          <cell r="R551">
            <v>-161.23506336789501</v>
          </cell>
          <cell r="S551">
            <v>-27.5091325221631</v>
          </cell>
          <cell r="T551">
            <v>-130.11023250611998</v>
          </cell>
          <cell r="U551">
            <v>-52.860993976963201</v>
          </cell>
          <cell r="V551">
            <v>-371.715422373141</v>
          </cell>
          <cell r="W551">
            <v>-1.9408098296340002</v>
          </cell>
          <cell r="X551">
            <v>-1.9408098296340002</v>
          </cell>
          <cell r="Y551">
            <v>0</v>
          </cell>
          <cell r="Z551">
            <v>0</v>
          </cell>
          <cell r="AA551">
            <v>4703.5155569999997</v>
          </cell>
          <cell r="AB551">
            <v>-6.6477316794618702</v>
          </cell>
          <cell r="AC551">
            <v>0</v>
          </cell>
          <cell r="AD551">
            <v>-13.257300000000001</v>
          </cell>
          <cell r="AE551">
            <v>-24.4506723848475</v>
          </cell>
          <cell r="AF551">
            <v>0</v>
          </cell>
          <cell r="AG551">
            <v>19.578750535019598</v>
          </cell>
          <cell r="AH551">
            <v>0.42</v>
          </cell>
          <cell r="AI551">
            <v>0</v>
          </cell>
          <cell r="AJ551">
            <v>18.239750535019599</v>
          </cell>
          <cell r="AK551">
            <v>0</v>
          </cell>
          <cell r="AL551">
            <v>0</v>
          </cell>
          <cell r="AM551">
            <v>194.649365558254</v>
          </cell>
          <cell r="AN551">
            <v>-0.83355564599999998</v>
          </cell>
          <cell r="AO551">
            <v>2.18162313103676E-12</v>
          </cell>
          <cell r="AP551">
            <v>0</v>
          </cell>
        </row>
        <row r="552">
          <cell r="B552" t="str">
            <v>50511TAllcustom2Allcustom3DKK Total</v>
          </cell>
          <cell r="H552">
            <v>300987.69689028198</v>
          </cell>
          <cell r="I552">
            <v>-2.4819999999999998E-3</v>
          </cell>
          <cell r="J552">
            <v>1.1419999999999999</v>
          </cell>
          <cell r="K552">
            <v>300987.69937228196</v>
          </cell>
          <cell r="L552">
            <v>0</v>
          </cell>
          <cell r="M552">
            <v>300987.69937228196</v>
          </cell>
          <cell r="N552">
            <v>116558.421739634</v>
          </cell>
          <cell r="O552">
            <v>56533.481665878702</v>
          </cell>
          <cell r="P552">
            <v>34090.047730493803</v>
          </cell>
          <cell r="Q552">
            <v>30868.6934059511</v>
          </cell>
          <cell r="R552">
            <v>9398.9021813977506</v>
          </cell>
          <cell r="S552">
            <v>7873.9450761716207</v>
          </cell>
          <cell r="T552">
            <v>1937.6389831527702</v>
          </cell>
          <cell r="U552">
            <v>7818.4774606402198</v>
          </cell>
          <cell r="V552">
            <v>27028.963701362401</v>
          </cell>
          <cell r="W552">
            <v>234.87969733406902</v>
          </cell>
          <cell r="X552">
            <v>234.87969733406902</v>
          </cell>
          <cell r="Y552">
            <v>0</v>
          </cell>
          <cell r="Z552">
            <v>0</v>
          </cell>
          <cell r="AA552">
            <v>-2.4819999999999998E-3</v>
          </cell>
          <cell r="AB552">
            <v>36063.543210404001</v>
          </cell>
          <cell r="AC552">
            <v>1839.8204773629702</v>
          </cell>
          <cell r="AD552">
            <v>2297.4707069999999</v>
          </cell>
          <cell r="AE552">
            <v>2798.22083917486</v>
          </cell>
          <cell r="AF552">
            <v>0</v>
          </cell>
          <cell r="AG552">
            <v>31189.480196532102</v>
          </cell>
          <cell r="AH552">
            <v>14.519048</v>
          </cell>
          <cell r="AI552">
            <v>29204.306494500001</v>
          </cell>
          <cell r="AJ552">
            <v>1292.6557533243401</v>
          </cell>
          <cell r="AK552">
            <v>0</v>
          </cell>
          <cell r="AL552">
            <v>0</v>
          </cell>
          <cell r="AM552">
            <v>916.12368333779705</v>
          </cell>
          <cell r="AN552">
            <v>8.0595088110000006</v>
          </cell>
          <cell r="AO552">
            <v>-1071.57576478082</v>
          </cell>
          <cell r="AP552">
            <v>0</v>
          </cell>
        </row>
        <row r="553">
          <cell r="B553" t="str">
            <v>50516TAllcustom2Allcustom3DKK Total</v>
          </cell>
          <cell r="H553">
            <v>4684.2399980369901</v>
          </cell>
          <cell r="I553">
            <v>-9.1399999999999999E-4</v>
          </cell>
          <cell r="J553">
            <v>-0.16800000000000001</v>
          </cell>
          <cell r="K553">
            <v>4684.2409120369903</v>
          </cell>
          <cell r="L553">
            <v>-7.1916840000000004</v>
          </cell>
          <cell r="M553">
            <v>4691.4325960369997</v>
          </cell>
          <cell r="N553">
            <v>-1934.44506541497</v>
          </cell>
          <cell r="O553">
            <v>1807.0126112295402</v>
          </cell>
          <cell r="P553">
            <v>1160.1254406984301</v>
          </cell>
          <cell r="Q553">
            <v>579.73870025002304</v>
          </cell>
          <cell r="R553">
            <v>389.84679740340198</v>
          </cell>
          <cell r="S553">
            <v>589.11721145419892</v>
          </cell>
          <cell r="T553">
            <v>752.56979006294705</v>
          </cell>
          <cell r="U553">
            <v>412.67168180205203</v>
          </cell>
          <cell r="V553">
            <v>2144.2054807226</v>
          </cell>
          <cell r="W553">
            <v>-21.070596615617099</v>
          </cell>
          <cell r="X553">
            <v>-21.070596615617099</v>
          </cell>
          <cell r="Y553">
            <v>0</v>
          </cell>
          <cell r="Z553">
            <v>0</v>
          </cell>
          <cell r="AA553">
            <v>-7.1925980000000003</v>
          </cell>
          <cell r="AB553">
            <v>1112.1239578253201</v>
          </cell>
          <cell r="AC553">
            <v>-19.953613099369999</v>
          </cell>
          <cell r="AD553">
            <v>47.142724065612398</v>
          </cell>
          <cell r="AE553">
            <v>383.01562355168699</v>
          </cell>
          <cell r="AF553">
            <v>0</v>
          </cell>
          <cell r="AG553">
            <v>770.30054398862399</v>
          </cell>
          <cell r="AH553">
            <v>-10.127025</v>
          </cell>
          <cell r="AI553">
            <v>0</v>
          </cell>
          <cell r="AJ553">
            <v>719.13035762096501</v>
          </cell>
          <cell r="AK553">
            <v>0</v>
          </cell>
          <cell r="AL553">
            <v>-9.3132257461547887E-16</v>
          </cell>
          <cell r="AM553">
            <v>-24.578542398365698</v>
          </cell>
          <cell r="AN553">
            <v>842.156424711</v>
          </cell>
          <cell r="AO553">
            <v>-152.74998687558499</v>
          </cell>
          <cell r="AP553">
            <v>0</v>
          </cell>
        </row>
        <row r="554">
          <cell r="B554" t="str">
            <v>50517TAllcustom2Allcustom3DKK Total</v>
          </cell>
          <cell r="H554">
            <v>38703.317631683902</v>
          </cell>
          <cell r="I554">
            <v>-1.3300000000000001E-4</v>
          </cell>
          <cell r="J554">
            <v>0</v>
          </cell>
          <cell r="K554">
            <v>38703.317764683896</v>
          </cell>
          <cell r="L554">
            <v>-6.5199830295459407</v>
          </cell>
          <cell r="M554">
            <v>38709.8377477135</v>
          </cell>
          <cell r="N554">
            <v>15653.8663678503</v>
          </cell>
          <cell r="O554">
            <v>7078.9613710989706</v>
          </cell>
          <cell r="P554">
            <v>4237.97060958153</v>
          </cell>
          <cell r="Q554">
            <v>2728.8657925839002</v>
          </cell>
          <cell r="R554">
            <v>983.226227322113</v>
          </cell>
          <cell r="S554">
            <v>2029.2712551084499</v>
          </cell>
          <cell r="T554">
            <v>4202.6713646661401</v>
          </cell>
          <cell r="U554">
            <v>1044.26665223549</v>
          </cell>
          <cell r="V554">
            <v>8251.9203824217602</v>
          </cell>
          <cell r="W554">
            <v>88.471356653974695</v>
          </cell>
          <cell r="X554">
            <v>88.471356653974695</v>
          </cell>
          <cell r="Y554">
            <v>0</v>
          </cell>
          <cell r="Z554">
            <v>0</v>
          </cell>
          <cell r="AA554">
            <v>-1.3300000000000001E-4</v>
          </cell>
          <cell r="AB554">
            <v>2765.6231839874399</v>
          </cell>
          <cell r="AC554">
            <v>143.17968849673599</v>
          </cell>
          <cell r="AD554">
            <v>148.54685494946699</v>
          </cell>
          <cell r="AE554">
            <v>579.25474039379594</v>
          </cell>
          <cell r="AF554">
            <v>0</v>
          </cell>
          <cell r="AG554">
            <v>1959.36661475613</v>
          </cell>
          <cell r="AH554">
            <v>4.8440999999999998E-2</v>
          </cell>
          <cell r="AI554">
            <v>0</v>
          </cell>
          <cell r="AJ554">
            <v>1620.7791790886099</v>
          </cell>
          <cell r="AK554">
            <v>0</v>
          </cell>
          <cell r="AL554">
            <v>-4.6492163131991999</v>
          </cell>
          <cell r="AM554">
            <v>3135.3112682036999</v>
          </cell>
          <cell r="AN554">
            <v>891.06557287500004</v>
          </cell>
          <cell r="AO554">
            <v>-5150.1963449245104</v>
          </cell>
          <cell r="AP554">
            <v>0</v>
          </cell>
        </row>
        <row r="555">
          <cell r="B555" t="str">
            <v>50523TAllcustom2Allcustom3DKK Total</v>
          </cell>
          <cell r="H555">
            <v>34019.077633647001</v>
          </cell>
          <cell r="I555">
            <v>7.8100000000000001E-4</v>
          </cell>
          <cell r="J555">
            <v>0.16800000000000001</v>
          </cell>
          <cell r="K555">
            <v>34019.076852646998</v>
          </cell>
          <cell r="L555">
            <v>0.67170097045406496</v>
          </cell>
          <cell r="M555">
            <v>34018.405151676605</v>
          </cell>
          <cell r="N555">
            <v>17588.311433265302</v>
          </cell>
          <cell r="O555">
            <v>5271.9487598694404</v>
          </cell>
          <cell r="P555">
            <v>3077.8451688831001</v>
          </cell>
          <cell r="Q555">
            <v>2149.1270923338698</v>
          </cell>
          <cell r="R555">
            <v>593.37942991871091</v>
          </cell>
          <cell r="S555">
            <v>1440.15404365425</v>
          </cell>
          <cell r="T555">
            <v>3450.1015746031899</v>
          </cell>
          <cell r="U555">
            <v>631.59497043343902</v>
          </cell>
          <cell r="V555">
            <v>6107.7149016991598</v>
          </cell>
          <cell r="W555">
            <v>109.541953269592</v>
          </cell>
          <cell r="X555">
            <v>109.541953269592</v>
          </cell>
          <cell r="Y555">
            <v>0</v>
          </cell>
          <cell r="Z555">
            <v>0</v>
          </cell>
          <cell r="AA555">
            <v>7.1924650000000003</v>
          </cell>
          <cell r="AB555">
            <v>1653.4992261621201</v>
          </cell>
          <cell r="AC555">
            <v>163.13330159610598</v>
          </cell>
          <cell r="AD555">
            <v>101.40413088385399</v>
          </cell>
          <cell r="AE555">
            <v>196.23911684211001</v>
          </cell>
          <cell r="AF555">
            <v>0</v>
          </cell>
          <cell r="AG555">
            <v>1189.0660707675099</v>
          </cell>
          <cell r="AH555">
            <v>10.175466</v>
          </cell>
          <cell r="AI555">
            <v>0</v>
          </cell>
          <cell r="AJ555">
            <v>901.64882146764501</v>
          </cell>
          <cell r="AK555">
            <v>0</v>
          </cell>
          <cell r="AL555">
            <v>-4.6492163131991999</v>
          </cell>
          <cell r="AM555">
            <v>3159.8898106020697</v>
          </cell>
          <cell r="AN555">
            <v>48.9091481640002</v>
          </cell>
          <cell r="AO555">
            <v>-4997.4463580489401</v>
          </cell>
          <cell r="AP555">
            <v>0</v>
          </cell>
        </row>
        <row r="556">
          <cell r="B556" t="str">
            <v>50530TAllcustom2Allcustom3DKK Total</v>
          </cell>
          <cell r="H556">
            <v>31677.936360132302</v>
          </cell>
          <cell r="I556">
            <v>24983.976999999999</v>
          </cell>
          <cell r="J556">
            <v>0</v>
          </cell>
          <cell r="K556">
            <v>6693.9593601322604</v>
          </cell>
          <cell r="L556">
            <v>0</v>
          </cell>
          <cell r="M556">
            <v>6693.9593601322604</v>
          </cell>
          <cell r="N556">
            <v>0</v>
          </cell>
          <cell r="O556">
            <v>0</v>
          </cell>
          <cell r="P556">
            <v>1021.4814421347199</v>
          </cell>
          <cell r="Q556">
            <v>0</v>
          </cell>
          <cell r="R556">
            <v>2.3815875622180299E-6</v>
          </cell>
          <cell r="S556">
            <v>5304.4454853838497</v>
          </cell>
          <cell r="T556">
            <v>29.095154275999501</v>
          </cell>
          <cell r="U556">
            <v>0.19227595610088</v>
          </cell>
          <cell r="V556">
            <v>5333.7329179975404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24983.976999999999</v>
          </cell>
          <cell r="AB556">
            <v>338.745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338.745</v>
          </cell>
          <cell r="AH556">
            <v>333.34399999999999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</row>
        <row r="557">
          <cell r="B557" t="str">
            <v>50535TAllcustom2Allcustom3DKK Total</v>
          </cell>
          <cell r="H557">
            <v>26652.963833197398</v>
          </cell>
          <cell r="I557">
            <v>-3.1100000000000002E-4</v>
          </cell>
          <cell r="J557">
            <v>8.57</v>
          </cell>
          <cell r="K557">
            <v>26652.964144197398</v>
          </cell>
          <cell r="L557">
            <v>0</v>
          </cell>
          <cell r="M557">
            <v>26652.964144197398</v>
          </cell>
          <cell r="N557">
            <v>4739.4778073063198</v>
          </cell>
          <cell r="O557">
            <v>15197.335523183901</v>
          </cell>
          <cell r="P557">
            <v>1650.8954311216098</v>
          </cell>
          <cell r="Q557">
            <v>559.61354960279095</v>
          </cell>
          <cell r="R557">
            <v>310.86592830773401</v>
          </cell>
          <cell r="S557">
            <v>1016.40475323596</v>
          </cell>
          <cell r="T557">
            <v>466.28883169042496</v>
          </cell>
          <cell r="U557">
            <v>74.950098910509894</v>
          </cell>
          <cell r="V557">
            <v>1868.50961214463</v>
          </cell>
          <cell r="W557">
            <v>30.311114399999997</v>
          </cell>
          <cell r="X557">
            <v>30.311114399999997</v>
          </cell>
          <cell r="Y557">
            <v>0</v>
          </cell>
          <cell r="Z557">
            <v>0</v>
          </cell>
          <cell r="AA557">
            <v>-3.1100000000000002E-4</v>
          </cell>
          <cell r="AB557">
            <v>730.88764885936291</v>
          </cell>
          <cell r="AC557">
            <v>1.0827222079562999</v>
          </cell>
          <cell r="AD557">
            <v>0</v>
          </cell>
          <cell r="AE557">
            <v>136.090685547389</v>
          </cell>
          <cell r="AF557">
            <v>0</v>
          </cell>
          <cell r="AG557">
            <v>554.83312670401801</v>
          </cell>
          <cell r="AH557">
            <v>20.257000000000001</v>
          </cell>
          <cell r="AI557">
            <v>0</v>
          </cell>
          <cell r="AJ557">
            <v>86.706499310476801</v>
          </cell>
          <cell r="AK557">
            <v>0</v>
          </cell>
          <cell r="AL557">
            <v>0</v>
          </cell>
          <cell r="AM557">
            <v>1906.24457197876</v>
          </cell>
          <cell r="AN557">
            <v>54.126989999999999</v>
          </cell>
          <cell r="AO557">
            <v>0</v>
          </cell>
          <cell r="AP557">
            <v>0</v>
          </cell>
        </row>
        <row r="558">
          <cell r="B558" t="str">
            <v>50535TAllcustom2M160DKK Total</v>
          </cell>
          <cell r="H558">
            <v>9039.3659120126104</v>
          </cell>
          <cell r="I558">
            <v>142.511549</v>
          </cell>
          <cell r="J558">
            <v>0</v>
          </cell>
          <cell r="K558">
            <v>8896.8543630126096</v>
          </cell>
          <cell r="L558">
            <v>0</v>
          </cell>
          <cell r="M558">
            <v>8896.8543630126096</v>
          </cell>
          <cell r="N558">
            <v>2293.4095089871703</v>
          </cell>
          <cell r="O558">
            <v>3301.8987767416102</v>
          </cell>
          <cell r="P558">
            <v>773.10884929918302</v>
          </cell>
          <cell r="Q558">
            <v>342.82255018886605</v>
          </cell>
          <cell r="R558">
            <v>36.581310562776203</v>
          </cell>
          <cell r="S558">
            <v>1110.6532382447801</v>
          </cell>
          <cell r="T558">
            <v>454.24778247100801</v>
          </cell>
          <cell r="U558">
            <v>89.268838725215488</v>
          </cell>
          <cell r="V558">
            <v>1690.7511700037799</v>
          </cell>
          <cell r="W558">
            <v>1.1236930000000001</v>
          </cell>
          <cell r="X558">
            <v>1.1236930000000001</v>
          </cell>
          <cell r="Y558">
            <v>0</v>
          </cell>
          <cell r="Z558">
            <v>0</v>
          </cell>
          <cell r="AA558">
            <v>142.511549</v>
          </cell>
          <cell r="AB558">
            <v>243.476528296993</v>
          </cell>
          <cell r="AC558">
            <v>1.1238823422705</v>
          </cell>
          <cell r="AD558">
            <v>6</v>
          </cell>
          <cell r="AE558">
            <v>61.331967985492994</v>
          </cell>
          <cell r="AF558">
            <v>0</v>
          </cell>
          <cell r="AG558">
            <v>179.89698496923</v>
          </cell>
          <cell r="AH558">
            <v>8.4570000000000007</v>
          </cell>
          <cell r="AI558">
            <v>0</v>
          </cell>
          <cell r="AJ558">
            <v>27.678065110250301</v>
          </cell>
          <cell r="AK558">
            <v>0</v>
          </cell>
          <cell r="AL558">
            <v>0</v>
          </cell>
          <cell r="AM558">
            <v>251.38697949499999</v>
          </cell>
          <cell r="AN558">
            <v>0</v>
          </cell>
          <cell r="AO558">
            <v>0</v>
          </cell>
          <cell r="AP558">
            <v>0</v>
          </cell>
        </row>
        <row r="559">
          <cell r="B559" t="str">
            <v>50535TAllcustom2M170DKK Total</v>
          </cell>
          <cell r="H559">
            <v>-2549.96739637776</v>
          </cell>
          <cell r="I559">
            <v>-8.6430679999999995</v>
          </cell>
          <cell r="J559">
            <v>-0.20300000000000001</v>
          </cell>
          <cell r="K559">
            <v>-2541.3243283777601</v>
          </cell>
          <cell r="L559">
            <v>0</v>
          </cell>
          <cell r="M559">
            <v>-2541.3243283777601</v>
          </cell>
          <cell r="N559">
            <v>-1367.7867935274601</v>
          </cell>
          <cell r="O559">
            <v>-31.46888762184</v>
          </cell>
          <cell r="P559">
            <v>-176.75592335139899</v>
          </cell>
          <cell r="Q559">
            <v>-307.81120542393603</v>
          </cell>
          <cell r="R559">
            <v>-41.083783763111001</v>
          </cell>
          <cell r="S559">
            <v>-127.824707353836</v>
          </cell>
          <cell r="T559">
            <v>-46.682135362313801</v>
          </cell>
          <cell r="U559">
            <v>-12.6935125872141</v>
          </cell>
          <cell r="V559">
            <v>-228.28413906647501</v>
          </cell>
          <cell r="W559">
            <v>-372.13663019044503</v>
          </cell>
          <cell r="X559">
            <v>-355.28123519044499</v>
          </cell>
          <cell r="Y559">
            <v>-16.855395000000001</v>
          </cell>
          <cell r="Z559">
            <v>0</v>
          </cell>
          <cell r="AA559">
            <v>-8.6430679999999995</v>
          </cell>
          <cell r="AB559">
            <v>-455.38818935665103</v>
          </cell>
          <cell r="AC559">
            <v>0</v>
          </cell>
          <cell r="AD559">
            <v>-6</v>
          </cell>
          <cell r="AE559">
            <v>-6</v>
          </cell>
          <cell r="AF559">
            <v>0</v>
          </cell>
          <cell r="AG559">
            <v>-77.048559166206005</v>
          </cell>
          <cell r="AH559">
            <v>-9.5</v>
          </cell>
          <cell r="AI559">
            <v>0</v>
          </cell>
          <cell r="AJ559">
            <v>-62.537231280967497</v>
          </cell>
          <cell r="AK559">
            <v>0</v>
          </cell>
          <cell r="AL559">
            <v>0</v>
          </cell>
          <cell r="AM559">
            <v>26.170809970000001</v>
          </cell>
          <cell r="AN559">
            <v>-1.6855395</v>
          </cell>
          <cell r="AO559">
            <v>0</v>
          </cell>
          <cell r="AP559">
            <v>0</v>
          </cell>
        </row>
        <row r="560">
          <cell r="B560" t="str">
            <v>50535TAllcustom2M198DKK Total</v>
          </cell>
          <cell r="H560">
            <v>376.50568795989398</v>
          </cell>
          <cell r="I560">
            <v>0</v>
          </cell>
          <cell r="J560">
            <v>0</v>
          </cell>
          <cell r="K560">
            <v>376.50568795989398</v>
          </cell>
          <cell r="L560">
            <v>0</v>
          </cell>
          <cell r="M560">
            <v>376.50568795989398</v>
          </cell>
          <cell r="N560">
            <v>0.138865428674456</v>
          </cell>
          <cell r="O560">
            <v>375.59147436121901</v>
          </cell>
          <cell r="P560">
            <v>0.77534817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</row>
        <row r="561">
          <cell r="B561" t="str">
            <v>50535TAllcustom2M290DKK Total</v>
          </cell>
          <cell r="H561">
            <v>-1634.9598591281099</v>
          </cell>
          <cell r="I561">
            <v>-39.937936999999998</v>
          </cell>
          <cell r="J561">
            <v>-0.59</v>
          </cell>
          <cell r="K561">
            <v>-1595.02192212811</v>
          </cell>
          <cell r="L561">
            <v>0</v>
          </cell>
          <cell r="M561">
            <v>-1595.02192212811</v>
          </cell>
          <cell r="N561">
            <v>-694.55730121496902</v>
          </cell>
          <cell r="O561">
            <v>-177.73768421921</v>
          </cell>
          <cell r="P561">
            <v>-109.09865565913799</v>
          </cell>
          <cell r="Q561">
            <v>-16.153087717769701</v>
          </cell>
          <cell r="R561">
            <v>-2.52830925</v>
          </cell>
          <cell r="S561">
            <v>-71.647143979925303</v>
          </cell>
          <cell r="T561">
            <v>-85.910094644027609</v>
          </cell>
          <cell r="U561">
            <v>-37.4286122208213</v>
          </cell>
          <cell r="V561">
            <v>-197.51416009477401</v>
          </cell>
          <cell r="W561">
            <v>-24.659442885000001</v>
          </cell>
          <cell r="X561">
            <v>-24.659442885000001</v>
          </cell>
          <cell r="Y561">
            <v>0</v>
          </cell>
          <cell r="Z561">
            <v>0</v>
          </cell>
          <cell r="AA561">
            <v>-39.937936999999998</v>
          </cell>
          <cell r="AB561">
            <v>-205.545288827251</v>
          </cell>
          <cell r="AC561">
            <v>-2.5255000175000002</v>
          </cell>
          <cell r="AD561">
            <v>0</v>
          </cell>
          <cell r="AE561">
            <v>-41.273434636886698</v>
          </cell>
          <cell r="AF561">
            <v>0</v>
          </cell>
          <cell r="AG561">
            <v>-136.49691128786401</v>
          </cell>
          <cell r="AH561">
            <v>-4.42</v>
          </cell>
          <cell r="AI561">
            <v>0</v>
          </cell>
          <cell r="AJ561">
            <v>-13.1929112878643</v>
          </cell>
          <cell r="AK561">
            <v>0</v>
          </cell>
          <cell r="AL561">
            <v>0</v>
          </cell>
          <cell r="AM561">
            <v>-194.41574439500002</v>
          </cell>
          <cell r="AN561">
            <v>0</v>
          </cell>
          <cell r="AO561">
            <v>0</v>
          </cell>
          <cell r="AP561">
            <v>0</v>
          </cell>
        </row>
        <row r="562">
          <cell r="B562" t="str">
            <v>50535TAllcustom2M410DKK Total</v>
          </cell>
          <cell r="H562">
            <v>0.51894183508402003</v>
          </cell>
          <cell r="I562">
            <v>0</v>
          </cell>
          <cell r="J562">
            <v>0</v>
          </cell>
          <cell r="K562">
            <v>0.51894183508402003</v>
          </cell>
          <cell r="L562">
            <v>0</v>
          </cell>
          <cell r="M562">
            <v>0.51894183508402003</v>
          </cell>
          <cell r="N562">
            <v>0</v>
          </cell>
          <cell r="O562">
            <v>0</v>
          </cell>
          <cell r="P562">
            <v>0.51894183508402003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</row>
        <row r="563">
          <cell r="B563" t="str">
            <v>50535TAllcustom2M420DKK Total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</row>
        <row r="564">
          <cell r="B564" t="str">
            <v>50535TAllcustom2M510DKK Total</v>
          </cell>
          <cell r="H564">
            <v>-253.52668408005499</v>
          </cell>
          <cell r="I564">
            <v>-229.32</v>
          </cell>
          <cell r="J564">
            <v>0</v>
          </cell>
          <cell r="K564">
            <v>-24.206684080055098</v>
          </cell>
          <cell r="L564">
            <v>0</v>
          </cell>
          <cell r="M564">
            <v>-24.206684080055098</v>
          </cell>
          <cell r="N564">
            <v>-6.7895009278141503</v>
          </cell>
          <cell r="O564">
            <v>0</v>
          </cell>
          <cell r="P564">
            <v>-17.417183152240998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-229.32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</row>
        <row r="565">
          <cell r="B565" t="str">
            <v>50535TAllcustom2M600TDKK Total</v>
          </cell>
          <cell r="H565">
            <v>-253.52666742348501</v>
          </cell>
          <cell r="I565">
            <v>-229.32</v>
          </cell>
          <cell r="J565">
            <v>-5.6589999999999998</v>
          </cell>
          <cell r="K565">
            <v>-24.206667423484703</v>
          </cell>
          <cell r="L565">
            <v>0</v>
          </cell>
          <cell r="M565">
            <v>-24.206667423484703</v>
          </cell>
          <cell r="N565">
            <v>-6.7894842712438201</v>
          </cell>
          <cell r="O565">
            <v>0</v>
          </cell>
          <cell r="P565">
            <v>-17.417183152240998</v>
          </cell>
          <cell r="Q565">
            <v>7.4510722599623502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-2.79396772384644E-15</v>
          </cell>
          <cell r="W565">
            <v>-7.4510722599623502</v>
          </cell>
          <cell r="X565">
            <v>-7.4510722599623502</v>
          </cell>
          <cell r="Y565">
            <v>0</v>
          </cell>
          <cell r="Z565">
            <v>0</v>
          </cell>
          <cell r="AA565">
            <v>-229.32</v>
          </cell>
          <cell r="AB565">
            <v>-7.4510722599623502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5.6589999999999998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</row>
        <row r="566">
          <cell r="B566" t="str">
            <v>50535TPRO110Allcustom3DKK Total</v>
          </cell>
          <cell r="H566">
            <v>11899.863983801701</v>
          </cell>
          <cell r="I566">
            <v>0</v>
          </cell>
          <cell r="J566">
            <v>0</v>
          </cell>
          <cell r="K566">
            <v>11899.863983801701</v>
          </cell>
          <cell r="L566">
            <v>0</v>
          </cell>
          <cell r="M566">
            <v>11899.863983801701</v>
          </cell>
          <cell r="N566">
            <v>0</v>
          </cell>
          <cell r="O566">
            <v>11897.92430685</v>
          </cell>
          <cell r="P566">
            <v>1.9396769517332999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</row>
        <row r="567">
          <cell r="B567" t="str">
            <v>50535TPRO110M160DKK Total</v>
          </cell>
          <cell r="H567">
            <v>2528.8559037207697</v>
          </cell>
          <cell r="I567">
            <v>0</v>
          </cell>
          <cell r="J567">
            <v>0</v>
          </cell>
          <cell r="K567">
            <v>2528.8559037207697</v>
          </cell>
          <cell r="L567">
            <v>0</v>
          </cell>
          <cell r="M567">
            <v>2528.8559037207697</v>
          </cell>
          <cell r="N567">
            <v>0</v>
          </cell>
          <cell r="O567">
            <v>2528.4276796010899</v>
          </cell>
          <cell r="P567">
            <v>0.42822411968348101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</row>
        <row r="568">
          <cell r="B568" t="str">
            <v>50535TPRO110M170DKK Total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</row>
        <row r="569">
          <cell r="B569" t="str">
            <v>50535TPRO110M198DKK Total</v>
          </cell>
          <cell r="H569">
            <v>375.59147436121901</v>
          </cell>
          <cell r="I569">
            <v>0</v>
          </cell>
          <cell r="J569">
            <v>0</v>
          </cell>
          <cell r="K569">
            <v>375.59147436121901</v>
          </cell>
          <cell r="L569">
            <v>0</v>
          </cell>
          <cell r="M569">
            <v>375.59147436121901</v>
          </cell>
          <cell r="N569">
            <v>0</v>
          </cell>
          <cell r="O569">
            <v>375.59147436121901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</row>
        <row r="570">
          <cell r="B570" t="str">
            <v>50535TPRO110M290DKK Total</v>
          </cell>
          <cell r="H570">
            <v>-93.741817878554897</v>
          </cell>
          <cell r="I570">
            <v>0</v>
          </cell>
          <cell r="J570">
            <v>0</v>
          </cell>
          <cell r="K570">
            <v>-93.741817878554897</v>
          </cell>
          <cell r="L570">
            <v>0</v>
          </cell>
          <cell r="M570">
            <v>-93.741817878554897</v>
          </cell>
          <cell r="N570">
            <v>0</v>
          </cell>
          <cell r="O570">
            <v>-93.741817878554897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</row>
        <row r="571">
          <cell r="B571" t="str">
            <v>50535TPRO110M410DKK Total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</row>
        <row r="572">
          <cell r="B572" t="str">
            <v>50535TPRO110M420DKK Total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</row>
        <row r="573">
          <cell r="B573" t="str">
            <v>50535TPRO110M510DKK Total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</row>
        <row r="574">
          <cell r="B574" t="str">
            <v>50535TPRO110M600TDKK Total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</row>
        <row r="575">
          <cell r="B575" t="str">
            <v>50535TPRO120Allcustom3DKK Total</v>
          </cell>
          <cell r="H575">
            <v>501.03730397188798</v>
          </cell>
          <cell r="I575">
            <v>0</v>
          </cell>
          <cell r="J575">
            <v>0</v>
          </cell>
          <cell r="K575">
            <v>501.03730397188798</v>
          </cell>
          <cell r="L575">
            <v>0</v>
          </cell>
          <cell r="M575">
            <v>501.03730397188798</v>
          </cell>
          <cell r="N575">
            <v>119.93811399784701</v>
          </cell>
          <cell r="O575">
            <v>0</v>
          </cell>
          <cell r="P575">
            <v>9.4105924754656787</v>
          </cell>
          <cell r="Q575">
            <v>0</v>
          </cell>
          <cell r="R575">
            <v>0</v>
          </cell>
          <cell r="S575">
            <v>150.46297118335198</v>
          </cell>
          <cell r="T575">
            <v>167.405175862334</v>
          </cell>
          <cell r="U575">
            <v>44.915450452888599</v>
          </cell>
          <cell r="V575">
            <v>362.78359749857498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8.9049999999999994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8.9049999999999994</v>
          </cell>
          <cell r="AH575">
            <v>8.9049999999999994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</row>
        <row r="576">
          <cell r="B576" t="str">
            <v>50535TPRO120M160DKK Total</v>
          </cell>
          <cell r="H576">
            <v>558.68911689831498</v>
          </cell>
          <cell r="I576">
            <v>0</v>
          </cell>
          <cell r="J576">
            <v>0</v>
          </cell>
          <cell r="K576">
            <v>558.68911689831498</v>
          </cell>
          <cell r="L576">
            <v>0</v>
          </cell>
          <cell r="M576">
            <v>558.68911689831498</v>
          </cell>
          <cell r="N576">
            <v>75.056519912866293</v>
          </cell>
          <cell r="O576">
            <v>0</v>
          </cell>
          <cell r="P576">
            <v>17.520024951514099</v>
          </cell>
          <cell r="Q576">
            <v>0</v>
          </cell>
          <cell r="R576">
            <v>0</v>
          </cell>
          <cell r="S576">
            <v>212.00071640277002</v>
          </cell>
          <cell r="T576">
            <v>172.49070385629801</v>
          </cell>
          <cell r="U576">
            <v>80.216151774866887</v>
          </cell>
          <cell r="V576">
            <v>464.70757203393504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1.405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1.405</v>
          </cell>
          <cell r="AH576">
            <v>1.405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</row>
        <row r="577">
          <cell r="B577" t="str">
            <v>50535TPRO120M170DKK Total</v>
          </cell>
          <cell r="H577">
            <v>-86.015481357562905</v>
          </cell>
          <cell r="I577">
            <v>0</v>
          </cell>
          <cell r="J577">
            <v>0</v>
          </cell>
          <cell r="K577">
            <v>-86.015481357562905</v>
          </cell>
          <cell r="L577">
            <v>0</v>
          </cell>
          <cell r="M577">
            <v>-86.015481357562905</v>
          </cell>
          <cell r="N577">
            <v>-30.968835468375797</v>
          </cell>
          <cell r="O577">
            <v>0</v>
          </cell>
          <cell r="P577">
            <v>-5.5950450786619106</v>
          </cell>
          <cell r="Q577">
            <v>0</v>
          </cell>
          <cell r="R577">
            <v>0</v>
          </cell>
          <cell r="S577">
            <v>-29.509695165549999</v>
          </cell>
          <cell r="T577">
            <v>-1.3938293202626701</v>
          </cell>
          <cell r="U577">
            <v>-9.0480763247125093</v>
          </cell>
          <cell r="V577">
            <v>-39.9516008105252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-9.5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-9.5</v>
          </cell>
          <cell r="AH577">
            <v>-9.5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</row>
        <row r="578">
          <cell r="B578" t="str">
            <v>50535TPRO120M198DKK Total</v>
          </cell>
          <cell r="H578">
            <v>9.6510057483230188E-3</v>
          </cell>
          <cell r="I578">
            <v>0</v>
          </cell>
          <cell r="J578">
            <v>0</v>
          </cell>
          <cell r="K578">
            <v>9.6510057483230188E-3</v>
          </cell>
          <cell r="L578">
            <v>0</v>
          </cell>
          <cell r="M578">
            <v>9.6510057483230188E-3</v>
          </cell>
          <cell r="N578">
            <v>9.6510057483230188E-3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</row>
        <row r="579">
          <cell r="B579" t="str">
            <v>50535TPRO120M290DKK Total</v>
          </cell>
          <cell r="H579">
            <v>-316.78715383403602</v>
          </cell>
          <cell r="I579">
            <v>0</v>
          </cell>
          <cell r="J579">
            <v>0</v>
          </cell>
          <cell r="K579">
            <v>-316.78715383403602</v>
          </cell>
          <cell r="L579">
            <v>0</v>
          </cell>
          <cell r="M579">
            <v>-316.78715383403602</v>
          </cell>
          <cell r="N579">
            <v>-211.72705412533199</v>
          </cell>
          <cell r="O579">
            <v>0</v>
          </cell>
          <cell r="P579">
            <v>-17.827383734561099</v>
          </cell>
          <cell r="Q579">
            <v>0</v>
          </cell>
          <cell r="R579">
            <v>0</v>
          </cell>
          <cell r="S579">
            <v>-26.3081377275922</v>
          </cell>
          <cell r="T579">
            <v>-23.495966025729299</v>
          </cell>
          <cell r="U579">
            <v>-37.4286122208213</v>
          </cell>
          <cell r="V579">
            <v>-87.232715974142806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</row>
        <row r="580">
          <cell r="B580" t="str">
            <v>50535TPRO120M410DKK Total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</row>
        <row r="581">
          <cell r="B581" t="str">
            <v>50535TPRO120M420DKK Total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</row>
        <row r="582">
          <cell r="B582" t="str">
            <v>50535TPRO120M510DKK Total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</row>
        <row r="583">
          <cell r="B583" t="str">
            <v>50535TPRO120M600TDKK Total</v>
          </cell>
          <cell r="H583">
            <v>-1.3038516044616699E-14</v>
          </cell>
          <cell r="I583">
            <v>0</v>
          </cell>
          <cell r="J583">
            <v>0</v>
          </cell>
          <cell r="K583">
            <v>-1.3038516044616699E-14</v>
          </cell>
          <cell r="L583">
            <v>0</v>
          </cell>
          <cell r="M583">
            <v>-1.3038516044616699E-14</v>
          </cell>
          <cell r="N583">
            <v>-1.3038516044616699E-14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</row>
        <row r="584">
          <cell r="B584" t="str">
            <v>50535TPRO200TAllcustom3DKK Total</v>
          </cell>
          <cell r="H584">
            <v>5854.9320164067203</v>
          </cell>
          <cell r="I584">
            <v>-3.1100000000000002E-4</v>
          </cell>
          <cell r="J584">
            <v>8.57</v>
          </cell>
          <cell r="K584">
            <v>5854.9323274067201</v>
          </cell>
          <cell r="L584">
            <v>0</v>
          </cell>
          <cell r="M584">
            <v>5854.9323274067201</v>
          </cell>
          <cell r="N584">
            <v>1995.1911589604399</v>
          </cell>
          <cell r="O584">
            <v>1160.4749525039201</v>
          </cell>
          <cell r="P584">
            <v>740.56700066614496</v>
          </cell>
          <cell r="Q584">
            <v>68.550931971453394</v>
          </cell>
          <cell r="R584">
            <v>151.635335432528</v>
          </cell>
          <cell r="S584">
            <v>829.80014233568602</v>
          </cell>
          <cell r="T584">
            <v>216.631460209702</v>
          </cell>
          <cell r="U584">
            <v>9.5111060227903792</v>
          </cell>
          <cell r="V584">
            <v>1207.57804400071</v>
          </cell>
          <cell r="W584">
            <v>1.0825397999999999</v>
          </cell>
          <cell r="X584">
            <v>1.0825397999999999</v>
          </cell>
          <cell r="Y584">
            <v>0</v>
          </cell>
          <cell r="Z584">
            <v>0</v>
          </cell>
          <cell r="AA584">
            <v>-3.1100000000000002E-4</v>
          </cell>
          <cell r="AB584">
            <v>682.57023930405501</v>
          </cell>
          <cell r="AC584">
            <v>0</v>
          </cell>
          <cell r="AD584">
            <v>0</v>
          </cell>
          <cell r="AE584">
            <v>126.989572800037</v>
          </cell>
          <cell r="AF584">
            <v>0</v>
          </cell>
          <cell r="AG584">
            <v>545.92812670401804</v>
          </cell>
          <cell r="AH584">
            <v>11.352</v>
          </cell>
          <cell r="AI584">
            <v>0</v>
          </cell>
          <cell r="AJ584">
            <v>86.706499310476801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</row>
        <row r="585">
          <cell r="B585" t="str">
            <v>50535TPRO200TM160DKK Total</v>
          </cell>
          <cell r="H585">
            <v>2934.6651963721097</v>
          </cell>
          <cell r="I585">
            <v>128.34254899999999</v>
          </cell>
          <cell r="J585">
            <v>0</v>
          </cell>
          <cell r="K585">
            <v>2806.3226473721097</v>
          </cell>
          <cell r="L585">
            <v>0</v>
          </cell>
          <cell r="M585">
            <v>2806.3226473721097</v>
          </cell>
          <cell r="N585">
            <v>1095.4242662054301</v>
          </cell>
          <cell r="O585">
            <v>184.66786493702</v>
          </cell>
          <cell r="P585">
            <v>178.06477850025698</v>
          </cell>
          <cell r="Q585">
            <v>28.407630323865803</v>
          </cell>
          <cell r="R585">
            <v>9.6369087100173694</v>
          </cell>
          <cell r="S585">
            <v>868.68506465652797</v>
          </cell>
          <cell r="T585">
            <v>205.78813771340401</v>
          </cell>
          <cell r="U585">
            <v>0.70091261066330002</v>
          </cell>
          <cell r="V585">
            <v>1084.81102369061</v>
          </cell>
          <cell r="W585">
            <v>1.1236930000000001</v>
          </cell>
          <cell r="X585">
            <v>1.1236930000000001</v>
          </cell>
          <cell r="Y585">
            <v>0</v>
          </cell>
          <cell r="Z585">
            <v>0</v>
          </cell>
          <cell r="AA585">
            <v>128.34254899999999</v>
          </cell>
          <cell r="AB585">
            <v>234.94708371492999</v>
          </cell>
          <cell r="AC585">
            <v>0</v>
          </cell>
          <cell r="AD585">
            <v>0</v>
          </cell>
          <cell r="AE585">
            <v>55.331405745700501</v>
          </cell>
          <cell r="AF585">
            <v>0</v>
          </cell>
          <cell r="AG585">
            <v>178.49198496923</v>
          </cell>
          <cell r="AH585">
            <v>7.0519999999999996</v>
          </cell>
          <cell r="AI585">
            <v>0</v>
          </cell>
          <cell r="AJ585">
            <v>27.678065110250301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</row>
        <row r="586">
          <cell r="B586" t="str">
            <v>50535TPRO200TM170DKK Total</v>
          </cell>
          <cell r="H586">
            <v>-1092.0181030470601</v>
          </cell>
          <cell r="I586">
            <v>0</v>
          </cell>
          <cell r="J586">
            <v>-0.20300000000000001</v>
          </cell>
          <cell r="K586">
            <v>-1092.0181030470601</v>
          </cell>
          <cell r="L586">
            <v>0</v>
          </cell>
          <cell r="M586">
            <v>-1092.0181030470601</v>
          </cell>
          <cell r="N586">
            <v>-335.04093187318898</v>
          </cell>
          <cell r="O586">
            <v>-31.46888762184</v>
          </cell>
          <cell r="P586">
            <v>-142.42468707075599</v>
          </cell>
          <cell r="Q586">
            <v>-146.54041491312398</v>
          </cell>
          <cell r="R586">
            <v>-7.11297669</v>
          </cell>
          <cell r="S586">
            <v>-69.908287831569297</v>
          </cell>
          <cell r="T586">
            <v>-17.553824973976798</v>
          </cell>
          <cell r="U586">
            <v>-0.40304021595630901</v>
          </cell>
          <cell r="V586">
            <v>-94.978129711502405</v>
          </cell>
          <cell r="W586">
            <v>-372.13663019044503</v>
          </cell>
          <cell r="X586">
            <v>-355.28123519044499</v>
          </cell>
          <cell r="Y586">
            <v>-16.855395000000001</v>
          </cell>
          <cell r="Z586">
            <v>0</v>
          </cell>
          <cell r="AA586">
            <v>0</v>
          </cell>
          <cell r="AB586">
            <v>-439.88818935665103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-67.548559166206005</v>
          </cell>
          <cell r="AH586">
            <v>0</v>
          </cell>
          <cell r="AI586">
            <v>0</v>
          </cell>
          <cell r="AJ586">
            <v>-62.537231280967497</v>
          </cell>
          <cell r="AK586">
            <v>0</v>
          </cell>
          <cell r="AL586">
            <v>0</v>
          </cell>
          <cell r="AM586">
            <v>98.323137500000001</v>
          </cell>
          <cell r="AN586">
            <v>0</v>
          </cell>
          <cell r="AO586">
            <v>0</v>
          </cell>
          <cell r="AP586">
            <v>0</v>
          </cell>
        </row>
        <row r="587">
          <cell r="B587" t="str">
            <v>50535TPRO200TM198DKK Total</v>
          </cell>
          <cell r="H587">
            <v>0.90456259292613295</v>
          </cell>
          <cell r="I587">
            <v>0</v>
          </cell>
          <cell r="J587">
            <v>0</v>
          </cell>
          <cell r="K587">
            <v>0.90456259292613295</v>
          </cell>
          <cell r="L587">
            <v>0</v>
          </cell>
          <cell r="M587">
            <v>0.90456259292613295</v>
          </cell>
          <cell r="N587">
            <v>0.129214422926133</v>
          </cell>
          <cell r="O587">
            <v>0</v>
          </cell>
          <cell r="P587">
            <v>0.77534817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</row>
        <row r="588">
          <cell r="B588" t="str">
            <v>50535TPRO200TM290DKK Total</v>
          </cell>
          <cell r="H588">
            <v>-644.05100586119704</v>
          </cell>
          <cell r="I588">
            <v>-39.937936999999998</v>
          </cell>
          <cell r="J588">
            <v>-0.59</v>
          </cell>
          <cell r="K588">
            <v>-604.11306886119701</v>
          </cell>
          <cell r="L588">
            <v>0</v>
          </cell>
          <cell r="M588">
            <v>-604.11306886119701</v>
          </cell>
          <cell r="N588">
            <v>-133.47139308938301</v>
          </cell>
          <cell r="O588">
            <v>-83.995866340654999</v>
          </cell>
          <cell r="P588">
            <v>-83.530389567430703</v>
          </cell>
          <cell r="Q588">
            <v>-2.4833623727697502</v>
          </cell>
          <cell r="R588">
            <v>-2.52830925</v>
          </cell>
          <cell r="S588">
            <v>-33.323468810786601</v>
          </cell>
          <cell r="T588">
            <v>-61.760490620421699</v>
          </cell>
          <cell r="U588">
            <v>0</v>
          </cell>
          <cell r="V588">
            <v>-97.612268681208292</v>
          </cell>
          <cell r="W588">
            <v>-24.659442885000001</v>
          </cell>
          <cell r="X588">
            <v>-24.659442885000001</v>
          </cell>
          <cell r="Y588">
            <v>0</v>
          </cell>
          <cell r="Z588">
            <v>0</v>
          </cell>
          <cell r="AA588">
            <v>-39.937936999999998</v>
          </cell>
          <cell r="AB588">
            <v>-203.01978880975099</v>
          </cell>
          <cell r="AC588">
            <v>0</v>
          </cell>
          <cell r="AD588">
            <v>0</v>
          </cell>
          <cell r="AE588">
            <v>-41.273434636886698</v>
          </cell>
          <cell r="AF588">
            <v>0</v>
          </cell>
          <cell r="AG588">
            <v>-136.49691128786401</v>
          </cell>
          <cell r="AH588">
            <v>-4.42</v>
          </cell>
          <cell r="AI588">
            <v>0</v>
          </cell>
          <cell r="AJ588">
            <v>-13.1929112878643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</row>
        <row r="589">
          <cell r="B589" t="str">
            <v>50535TPRO200TM410DKK Total</v>
          </cell>
          <cell r="H589">
            <v>0.36867983246823499</v>
          </cell>
          <cell r="I589">
            <v>0</v>
          </cell>
          <cell r="J589">
            <v>0</v>
          </cell>
          <cell r="K589">
            <v>0.36867983246823499</v>
          </cell>
          <cell r="L589">
            <v>0</v>
          </cell>
          <cell r="M589">
            <v>0.36867983246823499</v>
          </cell>
          <cell r="N589">
            <v>0</v>
          </cell>
          <cell r="O589">
            <v>0</v>
          </cell>
          <cell r="P589">
            <v>0.36867983246823499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</row>
        <row r="590">
          <cell r="B590" t="str">
            <v>50535TPRO200TM420DKK Total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</row>
        <row r="591">
          <cell r="B591" t="str">
            <v>50535TPRO200TM510DKK Total</v>
          </cell>
          <cell r="H591">
            <v>-232.79867816752301</v>
          </cell>
          <cell r="I591">
            <v>-211.65100000000001</v>
          </cell>
          <cell r="J591">
            <v>0</v>
          </cell>
          <cell r="K591">
            <v>-21.147678167523498</v>
          </cell>
          <cell r="L591">
            <v>0</v>
          </cell>
          <cell r="M591">
            <v>-21.147678167523498</v>
          </cell>
          <cell r="N591">
            <v>-3.7304950152825</v>
          </cell>
          <cell r="O591">
            <v>0</v>
          </cell>
          <cell r="P591">
            <v>-17.417183152240998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-211.65100000000001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</row>
        <row r="592">
          <cell r="B592" t="str">
            <v>50535TPRO200TM600TDKK Total</v>
          </cell>
          <cell r="H592">
            <v>-232.79866123003001</v>
          </cell>
          <cell r="I592">
            <v>-211.65100000000001</v>
          </cell>
          <cell r="J592">
            <v>-5.6589999999999998</v>
          </cell>
          <cell r="K592">
            <v>-21.1476612300299</v>
          </cell>
          <cell r="L592">
            <v>0</v>
          </cell>
          <cell r="M592">
            <v>-21.1476612300299</v>
          </cell>
          <cell r="N592">
            <v>-3.7304780777888999</v>
          </cell>
          <cell r="O592">
            <v>0</v>
          </cell>
          <cell r="P592">
            <v>-17.417183152240998</v>
          </cell>
          <cell r="Q592">
            <v>4.0799932599623503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-9.3132257461547887E-16</v>
          </cell>
          <cell r="W592">
            <v>-4.0799932599623503</v>
          </cell>
          <cell r="X592">
            <v>-4.0799932599623503</v>
          </cell>
          <cell r="Y592">
            <v>0</v>
          </cell>
          <cell r="Z592">
            <v>0</v>
          </cell>
          <cell r="AA592">
            <v>-211.65100000000001</v>
          </cell>
          <cell r="AB592">
            <v>-4.0799932599623503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5.6589999999999998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</row>
        <row r="593">
          <cell r="B593" t="str">
            <v>50535TPRO210TAllcustom3DKK Total</v>
          </cell>
          <cell r="H593">
            <v>8397.1305290170403</v>
          </cell>
          <cell r="I593">
            <v>0</v>
          </cell>
          <cell r="J593">
            <v>0</v>
          </cell>
          <cell r="K593">
            <v>8397.1305290170403</v>
          </cell>
          <cell r="L593">
            <v>0</v>
          </cell>
          <cell r="M593">
            <v>8397.1305290170403</v>
          </cell>
          <cell r="N593">
            <v>2624.3485343480302</v>
          </cell>
          <cell r="O593">
            <v>2138.9362638299999</v>
          </cell>
          <cell r="P593">
            <v>898.97816102826403</v>
          </cell>
          <cell r="Q593">
            <v>491.06261763133699</v>
          </cell>
          <cell r="R593">
            <v>159.23059287520599</v>
          </cell>
          <cell r="S593">
            <v>36.1416397169234</v>
          </cell>
          <cell r="T593">
            <v>82.25219561838891</v>
          </cell>
          <cell r="U593">
            <v>20.523542434830901</v>
          </cell>
          <cell r="V593">
            <v>298.14797064534901</v>
          </cell>
          <cell r="W593">
            <v>29.228574600000002</v>
          </cell>
          <cell r="X593">
            <v>29.228574600000002</v>
          </cell>
          <cell r="Y593">
            <v>0</v>
          </cell>
          <cell r="Z593">
            <v>0</v>
          </cell>
          <cell r="AA593">
            <v>0</v>
          </cell>
          <cell r="AB593">
            <v>39.412409555308201</v>
          </cell>
          <cell r="AC593">
            <v>1.0827222079562999</v>
          </cell>
          <cell r="AD593">
            <v>0</v>
          </cell>
          <cell r="AE593">
            <v>9.1011127473519302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1906.24457197876</v>
          </cell>
          <cell r="AN593">
            <v>54.126989999999999</v>
          </cell>
          <cell r="AO593">
            <v>0</v>
          </cell>
          <cell r="AP593">
            <v>0</v>
          </cell>
        </row>
        <row r="594">
          <cell r="B594" t="str">
            <v>50535TPRO210TM160DKK Total</v>
          </cell>
          <cell r="H594">
            <v>3017.1556950214099</v>
          </cell>
          <cell r="I594">
            <v>14.169</v>
          </cell>
          <cell r="J594">
            <v>0</v>
          </cell>
          <cell r="K594">
            <v>3002.98669502141</v>
          </cell>
          <cell r="L594">
            <v>0</v>
          </cell>
          <cell r="M594">
            <v>3002.98669502141</v>
          </cell>
          <cell r="N594">
            <v>1122.92872286888</v>
          </cell>
          <cell r="O594">
            <v>588.80323220349896</v>
          </cell>
          <cell r="P594">
            <v>577.09582172773003</v>
          </cell>
          <cell r="Q594">
            <v>314.414919865</v>
          </cell>
          <cell r="R594">
            <v>26.944401852758798</v>
          </cell>
          <cell r="S594">
            <v>29.967457185485198</v>
          </cell>
          <cell r="T594">
            <v>75.968940901306198</v>
          </cell>
          <cell r="U594">
            <v>8.3517743396852495</v>
          </cell>
          <cell r="V594">
            <v>141.23257427923599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14.169</v>
          </cell>
          <cell r="AB594">
            <v>7.1244445820630498</v>
          </cell>
          <cell r="AC594">
            <v>1.1238823422705</v>
          </cell>
          <cell r="AD594">
            <v>6</v>
          </cell>
          <cell r="AE594">
            <v>6.0005622397925498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251.38697949499999</v>
          </cell>
          <cell r="AN594">
            <v>0</v>
          </cell>
          <cell r="AO594">
            <v>0</v>
          </cell>
          <cell r="AP594">
            <v>0</v>
          </cell>
        </row>
        <row r="595">
          <cell r="B595" t="str">
            <v>50535TPRO210TM170DKK Total</v>
          </cell>
          <cell r="H595">
            <v>-1371.9338119731299</v>
          </cell>
          <cell r="I595">
            <v>-8.6430679999999995</v>
          </cell>
          <cell r="J595">
            <v>0</v>
          </cell>
          <cell r="K595">
            <v>-1363.29074397313</v>
          </cell>
          <cell r="L595">
            <v>0</v>
          </cell>
          <cell r="M595">
            <v>-1363.29074397313</v>
          </cell>
          <cell r="N595">
            <v>-1001.77702618589</v>
          </cell>
          <cell r="O595">
            <v>0</v>
          </cell>
          <cell r="P595">
            <v>-28.736191201980798</v>
          </cell>
          <cell r="Q595">
            <v>-161.27079051081202</v>
          </cell>
          <cell r="R595">
            <v>-33.970807073111104</v>
          </cell>
          <cell r="S595">
            <v>-28.406724356717099</v>
          </cell>
          <cell r="T595">
            <v>-27.734481068074302</v>
          </cell>
          <cell r="U595">
            <v>-3.2423960465452697</v>
          </cell>
          <cell r="V595">
            <v>-93.354408544447708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-8.6430679999999995</v>
          </cell>
          <cell r="AB595">
            <v>-6</v>
          </cell>
          <cell r="AC595">
            <v>0</v>
          </cell>
          <cell r="AD595">
            <v>-6</v>
          </cell>
          <cell r="AE595">
            <v>-6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-72.152327530000008</v>
          </cell>
          <cell r="AN595">
            <v>-1.6855395</v>
          </cell>
          <cell r="AO595">
            <v>0</v>
          </cell>
          <cell r="AP595">
            <v>0</v>
          </cell>
        </row>
        <row r="596">
          <cell r="B596" t="str">
            <v>50535TPRO210TM198DKK Total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</row>
        <row r="597">
          <cell r="B597" t="str">
            <v>50535TPRO210TM290DKK Total</v>
          </cell>
          <cell r="H597">
            <v>-580.37988155432299</v>
          </cell>
          <cell r="I597">
            <v>0</v>
          </cell>
          <cell r="J597">
            <v>0</v>
          </cell>
          <cell r="K597">
            <v>-580.37988155432299</v>
          </cell>
          <cell r="L597">
            <v>0</v>
          </cell>
          <cell r="M597">
            <v>-580.37988155432299</v>
          </cell>
          <cell r="N597">
            <v>-349.35885400025398</v>
          </cell>
          <cell r="O597">
            <v>0</v>
          </cell>
          <cell r="P597">
            <v>-7.7408823571457095</v>
          </cell>
          <cell r="Q597">
            <v>-13.669725345</v>
          </cell>
          <cell r="R597">
            <v>0</v>
          </cell>
          <cell r="S597">
            <v>-12.015537441546499</v>
          </cell>
          <cell r="T597">
            <v>-0.65363799787661503</v>
          </cell>
          <cell r="U597">
            <v>0</v>
          </cell>
          <cell r="V597">
            <v>-12.6691754394231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-2.5255000175000002</v>
          </cell>
          <cell r="AC597">
            <v>-2.5255000175000002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-194.41574439500002</v>
          </cell>
          <cell r="AN597">
            <v>0</v>
          </cell>
          <cell r="AO597">
            <v>0</v>
          </cell>
          <cell r="AP597">
            <v>0</v>
          </cell>
        </row>
        <row r="598">
          <cell r="B598" t="str">
            <v>50535TPRO210TM410DKK Total</v>
          </cell>
          <cell r="H598">
            <v>0.15026200261578498</v>
          </cell>
          <cell r="I598">
            <v>0</v>
          </cell>
          <cell r="J598">
            <v>0</v>
          </cell>
          <cell r="K598">
            <v>0.15026200261578498</v>
          </cell>
          <cell r="L598">
            <v>0</v>
          </cell>
          <cell r="M598">
            <v>0.15026200261578498</v>
          </cell>
          <cell r="N598">
            <v>0</v>
          </cell>
          <cell r="O598">
            <v>0</v>
          </cell>
          <cell r="P598">
            <v>0.15026200261578498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</row>
        <row r="599">
          <cell r="B599" t="str">
            <v>50535TPRO210TM420DKK Total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</row>
        <row r="600">
          <cell r="B600" t="str">
            <v>50535TPRO210TM510DKK Total</v>
          </cell>
          <cell r="H600">
            <v>-20.7280059125317</v>
          </cell>
          <cell r="I600">
            <v>-17.669</v>
          </cell>
          <cell r="J600">
            <v>0</v>
          </cell>
          <cell r="K600">
            <v>-3.0590059125316502</v>
          </cell>
          <cell r="L600">
            <v>0</v>
          </cell>
          <cell r="M600">
            <v>-3.0590059125316502</v>
          </cell>
          <cell r="N600">
            <v>-3.0590059125316502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-17.669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</row>
        <row r="601">
          <cell r="B601" t="str">
            <v>50535TPRO210TM600TDKK Total</v>
          </cell>
          <cell r="H601">
            <v>-20.728006193454899</v>
          </cell>
          <cell r="I601">
            <v>-17.669</v>
          </cell>
          <cell r="J601">
            <v>0</v>
          </cell>
          <cell r="K601">
            <v>-3.0590061934549198</v>
          </cell>
          <cell r="L601">
            <v>0</v>
          </cell>
          <cell r="M601">
            <v>-3.0590061934549198</v>
          </cell>
          <cell r="N601">
            <v>-3.0590061934548998</v>
          </cell>
          <cell r="O601">
            <v>0</v>
          </cell>
          <cell r="P601">
            <v>0</v>
          </cell>
          <cell r="Q601">
            <v>3.3710789999999999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-3.3710789999999999</v>
          </cell>
          <cell r="X601">
            <v>-3.3710789999999999</v>
          </cell>
          <cell r="Y601">
            <v>0</v>
          </cell>
          <cell r="Z601">
            <v>0</v>
          </cell>
          <cell r="AA601">
            <v>-17.669</v>
          </cell>
          <cell r="AB601">
            <v>-3.3710789999999999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</row>
        <row r="602">
          <cell r="B602" t="str">
            <v>50541CAllcustom2Allcustom3DKK Total</v>
          </cell>
          <cell r="H602">
            <v>5.3544364855229096</v>
          </cell>
          <cell r="I602">
            <v>4.2200000000000001E-4</v>
          </cell>
          <cell r="J602">
            <v>0</v>
          </cell>
          <cell r="K602">
            <v>5.3540144855229101</v>
          </cell>
          <cell r="L602">
            <v>0</v>
          </cell>
          <cell r="M602">
            <v>5.3540144855229101</v>
          </cell>
          <cell r="N602">
            <v>1.46707505226163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5.6942481162636005E-2</v>
          </cell>
          <cell r="U602">
            <v>0</v>
          </cell>
          <cell r="V602">
            <v>5.6942481162636005E-2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4.2200000000000001E-4</v>
          </cell>
          <cell r="AB602">
            <v>0.44600000000000001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0.44600000000000001</v>
          </cell>
          <cell r="AH602">
            <v>0.42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3.3839969520986402</v>
          </cell>
          <cell r="AN602">
            <v>0</v>
          </cell>
          <cell r="AO602">
            <v>0</v>
          </cell>
          <cell r="AP602">
            <v>0</v>
          </cell>
        </row>
        <row r="603">
          <cell r="B603" t="str">
            <v>50545CAllcustom2Allcustom3DKK Total</v>
          </cell>
          <cell r="H603">
            <v>1248.40460700208</v>
          </cell>
          <cell r="I603">
            <v>0</v>
          </cell>
          <cell r="J603">
            <v>0</v>
          </cell>
          <cell r="K603">
            <v>1248.40460700208</v>
          </cell>
          <cell r="L603">
            <v>0</v>
          </cell>
          <cell r="M603">
            <v>1248.40460700208</v>
          </cell>
          <cell r="N603">
            <v>181.90572316407702</v>
          </cell>
          <cell r="O603">
            <v>0</v>
          </cell>
          <cell r="P603">
            <v>61.294396492080502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1005.2044873459199</v>
          </cell>
          <cell r="AN603">
            <v>0</v>
          </cell>
          <cell r="AO603">
            <v>0</v>
          </cell>
          <cell r="AP603">
            <v>0</v>
          </cell>
        </row>
        <row r="604">
          <cell r="B604" t="str">
            <v>50546CAllcustom2Allcustom3DKK Total</v>
          </cell>
          <cell r="H604">
            <v>828.53939763390804</v>
          </cell>
          <cell r="I604">
            <v>-2.22E-4</v>
          </cell>
          <cell r="J604">
            <v>0</v>
          </cell>
          <cell r="K604">
            <v>828.53961963390805</v>
          </cell>
          <cell r="L604">
            <v>0</v>
          </cell>
          <cell r="M604">
            <v>828.53961963390805</v>
          </cell>
          <cell r="N604">
            <v>14.073477858303901</v>
          </cell>
          <cell r="O604">
            <v>0</v>
          </cell>
          <cell r="P604">
            <v>57.399806542931806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-2.22E-4</v>
          </cell>
          <cell r="AB604">
            <v>30.014828089488901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30.014828089488901</v>
          </cell>
          <cell r="AH604">
            <v>0</v>
          </cell>
          <cell r="AI604">
            <v>0</v>
          </cell>
          <cell r="AJ604">
            <v>30.014828089488901</v>
          </cell>
          <cell r="AK604">
            <v>0</v>
          </cell>
          <cell r="AL604">
            <v>0</v>
          </cell>
          <cell r="AM604">
            <v>727.05150714318302</v>
          </cell>
          <cell r="AN604">
            <v>0</v>
          </cell>
          <cell r="AO604">
            <v>0</v>
          </cell>
          <cell r="AP604">
            <v>0</v>
          </cell>
        </row>
        <row r="605">
          <cell r="B605" t="str">
            <v>50547CAllcustom2Allcustom3DKK Total</v>
          </cell>
          <cell r="H605">
            <v>480.02071278671099</v>
          </cell>
          <cell r="I605">
            <v>0</v>
          </cell>
          <cell r="J605">
            <v>0</v>
          </cell>
          <cell r="K605">
            <v>480.02071278671099</v>
          </cell>
          <cell r="L605">
            <v>0</v>
          </cell>
          <cell r="M605">
            <v>480.02071278671099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8.5610549999999996</v>
          </cell>
          <cell r="V605">
            <v>8.5610549999999996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471.45965778671098</v>
          </cell>
          <cell r="AN605">
            <v>0</v>
          </cell>
          <cell r="AO605">
            <v>0</v>
          </cell>
          <cell r="AP605">
            <v>0</v>
          </cell>
        </row>
        <row r="606">
          <cell r="B606" t="str">
            <v>50548CAllcustom2Allcustom3DKK Total</v>
          </cell>
          <cell r="H606">
            <v>642.81964582655201</v>
          </cell>
          <cell r="I606">
            <v>3.9300000000000001E-4</v>
          </cell>
          <cell r="J606">
            <v>0</v>
          </cell>
          <cell r="K606">
            <v>642.81925282655209</v>
          </cell>
          <cell r="L606">
            <v>0</v>
          </cell>
          <cell r="M606">
            <v>642.81925282655209</v>
          </cell>
          <cell r="N606">
            <v>0</v>
          </cell>
          <cell r="O606">
            <v>0</v>
          </cell>
          <cell r="P606">
            <v>4.5907319425590005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4.1391280000000004</v>
          </cell>
          <cell r="V606">
            <v>4.1391280000000004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3.9300000000000001E-4</v>
          </cell>
          <cell r="AB606">
            <v>0.57413459650576804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0.57413459650576804</v>
          </cell>
          <cell r="AH606">
            <v>0</v>
          </cell>
          <cell r="AI606">
            <v>0</v>
          </cell>
          <cell r="AJ606">
            <v>0.57413459650576804</v>
          </cell>
          <cell r="AK606">
            <v>0</v>
          </cell>
          <cell r="AL606">
            <v>0</v>
          </cell>
          <cell r="AM606">
            <v>633.51525828748709</v>
          </cell>
          <cell r="AN606">
            <v>0</v>
          </cell>
          <cell r="AO606">
            <v>0</v>
          </cell>
          <cell r="AP606">
            <v>0</v>
          </cell>
        </row>
        <row r="607">
          <cell r="B607" t="str">
            <v>50560TAllcustom2Allcustom3DKK Total</v>
          </cell>
          <cell r="H607">
            <v>-65586.233102492406</v>
          </cell>
          <cell r="I607">
            <v>-2633.5137679999998</v>
          </cell>
          <cell r="J607">
            <v>28.065999999999999</v>
          </cell>
          <cell r="K607">
            <v>-62952.719334492402</v>
          </cell>
          <cell r="L607">
            <v>8455.5056060000006</v>
          </cell>
          <cell r="M607">
            <v>-71408.224940492597</v>
          </cell>
          <cell r="N607">
            <v>-18310.1112852025</v>
          </cell>
          <cell r="O607">
            <v>10383.8126157279</v>
          </cell>
          <cell r="P607">
            <v>-1681.2874673449298</v>
          </cell>
          <cell r="Q607">
            <v>-1266.2134533967901</v>
          </cell>
          <cell r="R607">
            <v>-4049.5744070145797</v>
          </cell>
          <cell r="S607">
            <v>-4501.3718509129603</v>
          </cell>
          <cell r="T607">
            <v>-1060.38907361716</v>
          </cell>
          <cell r="U607">
            <v>-3502.30755598219</v>
          </cell>
          <cell r="V607">
            <v>-13113.642887526899</v>
          </cell>
          <cell r="W607">
            <v>1923.80077333638</v>
          </cell>
          <cell r="X607">
            <v>1923.80077333638</v>
          </cell>
          <cell r="Y607">
            <v>0</v>
          </cell>
          <cell r="Z607">
            <v>0</v>
          </cell>
          <cell r="AA607">
            <v>5821.9918379999999</v>
          </cell>
          <cell r="AB607">
            <v>629.20312497316604</v>
          </cell>
          <cell r="AC607">
            <v>9.6401302253062093E-2</v>
          </cell>
          <cell r="AD607">
            <v>-1270.07418929503</v>
          </cell>
          <cell r="AE607">
            <v>-1487.7583209934398</v>
          </cell>
          <cell r="AF607">
            <v>0</v>
          </cell>
          <cell r="AG607">
            <v>164.99827132797799</v>
          </cell>
          <cell r="AH607">
            <v>9.5030000000000001</v>
          </cell>
          <cell r="AI607">
            <v>0</v>
          </cell>
          <cell r="AJ607">
            <v>-457.43031767525599</v>
          </cell>
          <cell r="AK607">
            <v>0</v>
          </cell>
          <cell r="AL607">
            <v>0</v>
          </cell>
          <cell r="AM607">
            <v>-48049.985587722098</v>
          </cell>
          <cell r="AN607">
            <v>-2741.4346149180001</v>
          </cell>
          <cell r="AO607">
            <v>-4.7481060028076198E-10</v>
          </cell>
          <cell r="AP607">
            <v>0</v>
          </cell>
        </row>
        <row r="608">
          <cell r="B608" t="str">
            <v>50561TAllcustom2Allcustom3DKK Total</v>
          </cell>
          <cell r="H608">
            <v>85213.264710035903</v>
          </cell>
          <cell r="I608">
            <v>3.8999999999999999E-4</v>
          </cell>
          <cell r="J608">
            <v>0</v>
          </cell>
          <cell r="K608">
            <v>85213.264320035902</v>
          </cell>
          <cell r="L608">
            <v>-8455.5056060000006</v>
          </cell>
          <cell r="M608">
            <v>93668.769926035908</v>
          </cell>
          <cell r="N608">
            <v>38624.960082341</v>
          </cell>
          <cell r="O608">
            <v>3920.4224855739999</v>
          </cell>
          <cell r="P608">
            <v>12748.2619712745</v>
          </cell>
          <cell r="Q608">
            <v>14661.9934458236</v>
          </cell>
          <cell r="R608">
            <v>6155.3647216572908</v>
          </cell>
          <cell r="S608">
            <v>8653.8519256897907</v>
          </cell>
          <cell r="T608">
            <v>2696.2347358663101</v>
          </cell>
          <cell r="U608">
            <v>4775.1812393669497</v>
          </cell>
          <cell r="V608">
            <v>22280.632622580299</v>
          </cell>
          <cell r="W608">
            <v>11.304084109082</v>
          </cell>
          <cell r="X608">
            <v>11.304084109082</v>
          </cell>
          <cell r="Y608">
            <v>0</v>
          </cell>
          <cell r="Z608">
            <v>0</v>
          </cell>
          <cell r="AA608">
            <v>3.8999999999999999E-4</v>
          </cell>
          <cell r="AB608">
            <v>2302.6667986616603</v>
          </cell>
          <cell r="AC608">
            <v>0</v>
          </cell>
          <cell r="AD608">
            <v>1295.2782955836301</v>
          </cell>
          <cell r="AE608">
            <v>1524.3112382009001</v>
          </cell>
          <cell r="AF608">
            <v>0</v>
          </cell>
          <cell r="AG608">
            <v>767.05147635167395</v>
          </cell>
          <cell r="AH608">
            <v>50.4</v>
          </cell>
          <cell r="AI608">
            <v>0</v>
          </cell>
          <cell r="AJ608">
            <v>571.75099353544795</v>
          </cell>
          <cell r="AK608">
            <v>0</v>
          </cell>
          <cell r="AL608">
            <v>0</v>
          </cell>
          <cell r="AM608">
            <v>117796.444485502</v>
          </cell>
          <cell r="AN608">
            <v>2743.4319008490002</v>
          </cell>
          <cell r="AO608">
            <v>-118666.61196572099</v>
          </cell>
          <cell r="AP608">
            <v>0</v>
          </cell>
        </row>
        <row r="609">
          <cell r="B609" t="str">
            <v>50562TAllcustom2Allcustom3DKK Total</v>
          </cell>
          <cell r="H609">
            <v>27627.8373576304</v>
          </cell>
          <cell r="I609">
            <v>0</v>
          </cell>
          <cell r="J609">
            <v>0</v>
          </cell>
          <cell r="K609">
            <v>27627.8373576304</v>
          </cell>
          <cell r="L609">
            <v>0</v>
          </cell>
          <cell r="M609">
            <v>27627.8373576304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27627.8373576304</v>
          </cell>
          <cell r="AN609">
            <v>0</v>
          </cell>
          <cell r="AO609">
            <v>0</v>
          </cell>
          <cell r="AP609">
            <v>0</v>
          </cell>
        </row>
        <row r="610">
          <cell r="B610" t="str">
            <v>50565TAllcustom2Allcustom3DKK Total</v>
          </cell>
          <cell r="H610">
            <v>22198.388330715698</v>
          </cell>
          <cell r="I610">
            <v>-1.3780000000000001E-3</v>
          </cell>
          <cell r="J610">
            <v>28.065999999999999</v>
          </cell>
          <cell r="K610">
            <v>22198.389708715698</v>
          </cell>
          <cell r="L610">
            <v>0</v>
          </cell>
          <cell r="M610">
            <v>22198.389708715698</v>
          </cell>
          <cell r="N610">
            <v>20314.8487971385</v>
          </cell>
          <cell r="O610">
            <v>14304.235101301902</v>
          </cell>
          <cell r="P610">
            <v>11064.7222271019</v>
          </cell>
          <cell r="Q610">
            <v>13395.7799924268</v>
          </cell>
          <cell r="R610">
            <v>2105.7903146427097</v>
          </cell>
          <cell r="S610">
            <v>4152.4800747768304</v>
          </cell>
          <cell r="T610">
            <v>1635.8456622491501</v>
          </cell>
          <cell r="U610">
            <v>1272.8736833847499</v>
          </cell>
          <cell r="V610">
            <v>9166.9897350534393</v>
          </cell>
          <cell r="W610">
            <v>1935.1048574454601</v>
          </cell>
          <cell r="X610">
            <v>1935.1048574454601</v>
          </cell>
          <cell r="Y610">
            <v>0</v>
          </cell>
          <cell r="Z610">
            <v>0</v>
          </cell>
          <cell r="AA610">
            <v>8455.5042279999998</v>
          </cell>
          <cell r="AB610">
            <v>2871.96692363482</v>
          </cell>
          <cell r="AC610">
            <v>9.6401302253062093E-2</v>
          </cell>
          <cell r="AD610">
            <v>25.2041062886011</v>
          </cell>
          <cell r="AE610">
            <v>36.552917207457199</v>
          </cell>
          <cell r="AF610">
            <v>0</v>
          </cell>
          <cell r="AG610">
            <v>872.14674767965198</v>
          </cell>
          <cell r="AH610">
            <v>0</v>
          </cell>
          <cell r="AI610">
            <v>0</v>
          </cell>
          <cell r="AJ610">
            <v>114.320675860192</v>
          </cell>
          <cell r="AK610">
            <v>0</v>
          </cell>
          <cell r="AL610">
            <v>0</v>
          </cell>
          <cell r="AM610">
            <v>69746.458897780001</v>
          </cell>
          <cell r="AN610">
            <v>1.9972859310000002</v>
          </cell>
          <cell r="AO610">
            <v>-118666.611965722</v>
          </cell>
          <cell r="AP610">
            <v>0</v>
          </cell>
        </row>
        <row r="611">
          <cell r="B611" t="str">
            <v>50571TAllcustom2Allcustom3DKK Total</v>
          </cell>
          <cell r="H611">
            <v>-63014.876379320202</v>
          </cell>
          <cell r="I611">
            <v>-1.768E-3</v>
          </cell>
          <cell r="J611">
            <v>28.065999999999999</v>
          </cell>
          <cell r="K611">
            <v>-63014.8746113202</v>
          </cell>
          <cell r="L611">
            <v>8455.5056060000006</v>
          </cell>
          <cell r="M611">
            <v>-71470.3802173203</v>
          </cell>
          <cell r="N611">
            <v>-18310.1112852025</v>
          </cell>
          <cell r="O611">
            <v>10383.8126157279</v>
          </cell>
          <cell r="P611">
            <v>-1683.53974417265</v>
          </cell>
          <cell r="Q611">
            <v>-1266.2134533967901</v>
          </cell>
          <cell r="R611">
            <v>-4049.5744070145797</v>
          </cell>
          <cell r="S611">
            <v>-4501.3718509129603</v>
          </cell>
          <cell r="T611">
            <v>-1060.38907361716</v>
          </cell>
          <cell r="U611">
            <v>-3502.30755598219</v>
          </cell>
          <cell r="V611">
            <v>-13113.642887526899</v>
          </cell>
          <cell r="W611">
            <v>1923.80077333638</v>
          </cell>
          <cell r="X611">
            <v>1923.80077333638</v>
          </cell>
          <cell r="Y611">
            <v>0</v>
          </cell>
          <cell r="Z611">
            <v>0</v>
          </cell>
          <cell r="AA611">
            <v>8455.5038380000005</v>
          </cell>
          <cell r="AB611">
            <v>569.30012497316602</v>
          </cell>
          <cell r="AC611">
            <v>9.6401302253062093E-2</v>
          </cell>
          <cell r="AD611">
            <v>-1270.07418929503</v>
          </cell>
          <cell r="AE611">
            <v>-1487.7583209934398</v>
          </cell>
          <cell r="AF611">
            <v>0</v>
          </cell>
          <cell r="AG611">
            <v>105.095271327978</v>
          </cell>
          <cell r="AH611">
            <v>-50.4</v>
          </cell>
          <cell r="AI611">
            <v>0</v>
          </cell>
          <cell r="AJ611">
            <v>-457.43031767525599</v>
          </cell>
          <cell r="AK611">
            <v>0</v>
          </cell>
          <cell r="AL611">
            <v>0</v>
          </cell>
          <cell r="AM611">
            <v>-48049.985587722098</v>
          </cell>
          <cell r="AN611">
            <v>-2741.4346149180001</v>
          </cell>
          <cell r="AO611">
            <v>-4.7481060028076198E-10</v>
          </cell>
          <cell r="AP611">
            <v>0</v>
          </cell>
        </row>
        <row r="612">
          <cell r="B612" t="str">
            <v>50572TAllcustom2Allcustom3DKK Total</v>
          </cell>
          <cell r="H612">
            <v>-2571.35672317229</v>
          </cell>
          <cell r="I612">
            <v>-2633.5120000000002</v>
          </cell>
          <cell r="J612">
            <v>0</v>
          </cell>
          <cell r="K612">
            <v>62.155276827715205</v>
          </cell>
          <cell r="L612">
            <v>0</v>
          </cell>
          <cell r="M612">
            <v>62.155276827715205</v>
          </cell>
          <cell r="N612">
            <v>0</v>
          </cell>
          <cell r="O612">
            <v>0</v>
          </cell>
          <cell r="P612">
            <v>2.2522768277152503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-2633.5120000000002</v>
          </cell>
          <cell r="AB612">
            <v>59.902999999999999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59.902999999999999</v>
          </cell>
          <cell r="AH612">
            <v>59.902999999999999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</row>
        <row r="613">
          <cell r="B613" t="str">
            <v>50600TAllcustom2Allcustom3DKK Total</v>
          </cell>
          <cell r="H613">
            <v>-29739.836279944899</v>
          </cell>
          <cell r="I613">
            <v>-2064.5104409999999</v>
          </cell>
          <cell r="J613">
            <v>4.0000000000000001E-3</v>
          </cell>
          <cell r="K613">
            <v>-27675.3258389449</v>
          </cell>
          <cell r="L613">
            <v>0</v>
          </cell>
          <cell r="M613">
            <v>-27675.3258389449</v>
          </cell>
          <cell r="N613">
            <v>-9030.6598340106593</v>
          </cell>
          <cell r="O613">
            <v>-10110.6717664228</v>
          </cell>
          <cell r="P613">
            <v>-4722.7920192724196</v>
          </cell>
          <cell r="Q613">
            <v>-8525.3261640675701</v>
          </cell>
          <cell r="R613">
            <v>-456.46815711838298</v>
          </cell>
          <cell r="S613">
            <v>4200.8784773861698</v>
          </cell>
          <cell r="T613">
            <v>-126.663468316886</v>
          </cell>
          <cell r="U613">
            <v>-12.108384597112</v>
          </cell>
          <cell r="V613">
            <v>3605.63846735379</v>
          </cell>
          <cell r="W613">
            <v>617.49742583163902</v>
          </cell>
          <cell r="X613">
            <v>600.64203083163909</v>
          </cell>
          <cell r="Y613">
            <v>16.855395000000001</v>
          </cell>
          <cell r="Z613">
            <v>0</v>
          </cell>
          <cell r="AA613">
            <v>-2064.5104409999999</v>
          </cell>
          <cell r="AB613">
            <v>1054.41150750266</v>
          </cell>
          <cell r="AC613">
            <v>1878.8370433883499</v>
          </cell>
          <cell r="AD613">
            <v>-330.916</v>
          </cell>
          <cell r="AE613">
            <v>-574.02669192945302</v>
          </cell>
          <cell r="AF613">
            <v>0</v>
          </cell>
          <cell r="AG613">
            <v>-867.90026978788103</v>
          </cell>
          <cell r="AH613">
            <v>-72.366659999999996</v>
          </cell>
          <cell r="AI613">
            <v>0</v>
          </cell>
          <cell r="AJ613">
            <v>-534.171379295478</v>
          </cell>
          <cell r="AK613">
            <v>0</v>
          </cell>
          <cell r="AL613">
            <v>0</v>
          </cell>
          <cell r="AM613">
            <v>-138.01036558906202</v>
          </cell>
          <cell r="AN613">
            <v>0</v>
          </cell>
          <cell r="AO613">
            <v>192.08433556112502</v>
          </cell>
          <cell r="AP613">
            <v>0</v>
          </cell>
        </row>
        <row r="614">
          <cell r="B614" t="str">
            <v>50630TAllcustom2Allcustom3DKK Total</v>
          </cell>
          <cell r="H614">
            <v>56476.042852545601</v>
          </cell>
          <cell r="I614">
            <v>3545.080348</v>
          </cell>
          <cell r="J614">
            <v>-2.33691154</v>
          </cell>
          <cell r="K614">
            <v>52930.962504545598</v>
          </cell>
          <cell r="L614">
            <v>-135.55517</v>
          </cell>
          <cell r="M614">
            <v>53066.517674545597</v>
          </cell>
          <cell r="N614">
            <v>20967.909289455099</v>
          </cell>
          <cell r="O614">
            <v>18232.5792014529</v>
          </cell>
          <cell r="P614">
            <v>5186.1740008083298</v>
          </cell>
          <cell r="Q614">
            <v>4358.4174119617001</v>
          </cell>
          <cell r="R614">
            <v>2025.0216249242301</v>
          </cell>
          <cell r="S614">
            <v>1253.2679719907999</v>
          </cell>
          <cell r="T614">
            <v>-81.659104405856596</v>
          </cell>
          <cell r="U614">
            <v>1010.91500745626</v>
          </cell>
          <cell r="V614">
            <v>4207.5454999654294</v>
          </cell>
          <cell r="W614">
            <v>309.48726661511199</v>
          </cell>
          <cell r="X614">
            <v>339.64411211441802</v>
          </cell>
          <cell r="Y614">
            <v>-30.1568454993057</v>
          </cell>
          <cell r="Z614">
            <v>0</v>
          </cell>
          <cell r="AA614">
            <v>3409.5251779999999</v>
          </cell>
          <cell r="AB614">
            <v>1020.5753653430299</v>
          </cell>
          <cell r="AC614">
            <v>331.45256564515296</v>
          </cell>
          <cell r="AD614">
            <v>423.575132744256</v>
          </cell>
          <cell r="AE614">
            <v>434.11896846580203</v>
          </cell>
          <cell r="AF614">
            <v>0</v>
          </cell>
          <cell r="AG614">
            <v>-52.146523843037301</v>
          </cell>
          <cell r="AH614">
            <v>116.508273</v>
          </cell>
          <cell r="AI614">
            <v>0</v>
          </cell>
          <cell r="AJ614">
            <v>-304.36501596519503</v>
          </cell>
          <cell r="AK614">
            <v>0</v>
          </cell>
          <cell r="AL614">
            <v>9.7788870334625191E-15</v>
          </cell>
          <cell r="AM614">
            <v>-798.36324795877192</v>
          </cell>
          <cell r="AN614">
            <v>-230.12670793500399</v>
          </cell>
          <cell r="AO614">
            <v>-108.31984648208099</v>
          </cell>
          <cell r="AP614">
            <v>0</v>
          </cell>
        </row>
        <row r="615">
          <cell r="B615" t="str">
            <v>50700TAllcustom2Allcustom3DKK Total</v>
          </cell>
          <cell r="H615">
            <v>26736.2065726006</v>
          </cell>
          <cell r="I615">
            <v>1480.5699070000001</v>
          </cell>
          <cell r="J615">
            <v>-2.33291154</v>
          </cell>
          <cell r="K615">
            <v>25255.636665600603</v>
          </cell>
          <cell r="L615">
            <v>-135.55517</v>
          </cell>
          <cell r="M615">
            <v>25391.191835600603</v>
          </cell>
          <cell r="N615">
            <v>11937.2494554444</v>
          </cell>
          <cell r="O615">
            <v>8121.9074350301798</v>
          </cell>
          <cell r="P615">
            <v>463.38198153591003</v>
          </cell>
          <cell r="Q615">
            <v>-4166.90875210587</v>
          </cell>
          <cell r="R615">
            <v>1568.55346780585</v>
          </cell>
          <cell r="S615">
            <v>5454.1464493769699</v>
          </cell>
          <cell r="T615">
            <v>-208.322572722742</v>
          </cell>
          <cell r="U615">
            <v>998.80662285915105</v>
          </cell>
          <cell r="V615">
            <v>7813.1839673192299</v>
          </cell>
          <cell r="W615">
            <v>926.98469244675096</v>
          </cell>
          <cell r="X615">
            <v>940.286142946057</v>
          </cell>
          <cell r="Y615">
            <v>-13.301450499305702</v>
          </cell>
          <cell r="Z615">
            <v>0</v>
          </cell>
          <cell r="AA615">
            <v>1345.014737</v>
          </cell>
          <cell r="AB615">
            <v>2074.98687284569</v>
          </cell>
          <cell r="AC615">
            <v>2210.2896090335103</v>
          </cell>
          <cell r="AD615">
            <v>92.659132744256411</v>
          </cell>
          <cell r="AE615">
            <v>-139.907723463651</v>
          </cell>
          <cell r="AF615">
            <v>0</v>
          </cell>
          <cell r="AG615">
            <v>-920.04679363091805</v>
          </cell>
          <cell r="AH615">
            <v>44.141613</v>
          </cell>
          <cell r="AI615">
            <v>0</v>
          </cell>
          <cell r="AJ615">
            <v>-838.53639526067309</v>
          </cell>
          <cell r="AK615">
            <v>0</v>
          </cell>
          <cell r="AL615">
            <v>9.7788870334625191E-15</v>
          </cell>
          <cell r="AM615">
            <v>-936.373613547834</v>
          </cell>
          <cell r="AN615">
            <v>-230.12670793500399</v>
          </cell>
          <cell r="AO615">
            <v>83.764489079043813</v>
          </cell>
          <cell r="AP615">
            <v>0</v>
          </cell>
        </row>
        <row r="616">
          <cell r="B616" t="str">
            <v>50701CAllcustom2Allcustom3DKK Total</v>
          </cell>
          <cell r="H616">
            <v>9.2230584903466209E-6</v>
          </cell>
          <cell r="I616">
            <v>8.10097327351751E-6</v>
          </cell>
          <cell r="J616">
            <v>9.1629956461878004E-7</v>
          </cell>
          <cell r="K616">
            <v>9.3744356835024984E-6</v>
          </cell>
          <cell r="L616">
            <v>0</v>
          </cell>
          <cell r="M616">
            <v>9.3877431234293201E-6</v>
          </cell>
          <cell r="N616">
            <v>8.3891073536046813E-6</v>
          </cell>
          <cell r="O616">
            <v>1.27922778238047E-5</v>
          </cell>
          <cell r="P616">
            <v>1.2261091766051101E-5</v>
          </cell>
          <cell r="Q616">
            <v>9.9895411812216796E-6</v>
          </cell>
          <cell r="R616">
            <v>1.8259823778958201E-5</v>
          </cell>
          <cell r="S616">
            <v>-2.6201817910605498E-5</v>
          </cell>
          <cell r="T616">
            <v>-8.007777533224769E-5</v>
          </cell>
          <cell r="U616">
            <v>1.7592680656989098E-5</v>
          </cell>
          <cell r="V616">
            <v>-7.6592609013873109E-6</v>
          </cell>
          <cell r="W616">
            <v>1.3814002282458001E-5</v>
          </cell>
          <cell r="X616">
            <v>1.3199596868234601E-5</v>
          </cell>
          <cell r="Y616">
            <v>0</v>
          </cell>
          <cell r="Z616">
            <v>0</v>
          </cell>
          <cell r="AA616">
            <v>8.00233171923588E-6</v>
          </cell>
          <cell r="AB616">
            <v>5.7639572404503802E-6</v>
          </cell>
          <cell r="AC616">
            <v>-5.45517017995488E-6</v>
          </cell>
          <cell r="AD616">
            <v>2.3995679542173102E-5</v>
          </cell>
          <cell r="AE616">
            <v>1.10102503676948E-5</v>
          </cell>
          <cell r="AF616">
            <v>0</v>
          </cell>
          <cell r="AG616">
            <v>5.5464395201374897E-6</v>
          </cell>
          <cell r="AH616">
            <v>1.0388933068467201E-4</v>
          </cell>
          <cell r="AI616">
            <v>4.88475043736856E-6</v>
          </cell>
          <cell r="AJ616">
            <v>-4.8822355774480502E-6</v>
          </cell>
          <cell r="AK616">
            <v>0</v>
          </cell>
          <cell r="AL616">
            <v>0</v>
          </cell>
          <cell r="AM616">
            <v>3.9777488869002094E-6</v>
          </cell>
          <cell r="AN616">
            <v>-1.28848521108126E-6</v>
          </cell>
          <cell r="AO616">
            <v>-1.37516559680473E-5</v>
          </cell>
          <cell r="AP616">
            <v>0</v>
          </cell>
        </row>
        <row r="617">
          <cell r="B617" t="str">
            <v>50702CAllcustom2Allcustom3DKK Total</v>
          </cell>
          <cell r="H617">
            <v>5.7056841371523102E-5</v>
          </cell>
          <cell r="I617">
            <v>8.906249172849429E-5</v>
          </cell>
          <cell r="J617">
            <v>7.0404779587978698E-5</v>
          </cell>
          <cell r="K617">
            <v>5.4418604281634801E-5</v>
          </cell>
          <cell r="L617">
            <v>0</v>
          </cell>
          <cell r="M617">
            <v>5.4351285997153201E-5</v>
          </cell>
          <cell r="N617">
            <v>5.8987879542452802E-5</v>
          </cell>
          <cell r="O617">
            <v>5.75717727279268E-5</v>
          </cell>
          <cell r="P617">
            <v>6.2393493442492498E-5</v>
          </cell>
          <cell r="Q617">
            <v>5.8378810978808998E-5</v>
          </cell>
          <cell r="R617">
            <v>3.9620381823610798E-5</v>
          </cell>
          <cell r="S617">
            <v>4.1791024956967706E-5</v>
          </cell>
          <cell r="T617">
            <v>1.31413723071951E-5</v>
          </cell>
          <cell r="U617">
            <v>3.7605244023697201E-5</v>
          </cell>
          <cell r="V617">
            <v>3.5865754614289102E-5</v>
          </cell>
          <cell r="W617">
            <v>9.3971958735153291E-5</v>
          </cell>
          <cell r="X617">
            <v>9.3971958735153291E-5</v>
          </cell>
          <cell r="Y617">
            <v>0</v>
          </cell>
          <cell r="Z617">
            <v>0</v>
          </cell>
          <cell r="AA617">
            <v>6.9811690933272198E-5</v>
          </cell>
          <cell r="AB617">
            <v>8.8540896476371804E-5</v>
          </cell>
          <cell r="AC617">
            <v>9.1693329356382192E-5</v>
          </cell>
          <cell r="AD617">
            <v>4.2645030085446398E-5</v>
          </cell>
          <cell r="AE617">
            <v>4.46678025132856E-5</v>
          </cell>
          <cell r="AF617">
            <v>0</v>
          </cell>
          <cell r="AG617">
            <v>9.2305527989171689E-5</v>
          </cell>
          <cell r="AH617">
            <v>6.8120490345357598E-5</v>
          </cell>
          <cell r="AI617">
            <v>1.00000000755627E-4</v>
          </cell>
          <cell r="AJ617">
            <v>4.8256337859921504E-5</v>
          </cell>
          <cell r="AK617">
            <v>0</v>
          </cell>
          <cell r="AL617">
            <v>0</v>
          </cell>
          <cell r="AM617">
            <v>-6.0022434476069104E-5</v>
          </cell>
          <cell r="AN617">
            <v>-2.1688340551287498E-4</v>
          </cell>
          <cell r="AO617">
            <v>4.74087876617936E-7</v>
          </cell>
          <cell r="AP617">
            <v>0</v>
          </cell>
        </row>
        <row r="618">
          <cell r="B618" t="str">
            <v>50703CAllcustom2Allcustom3DKK Total</v>
          </cell>
          <cell r="H618">
            <v>4.4375798108868001E-3</v>
          </cell>
          <cell r="I618">
            <v>2.9604888502612696E-4</v>
          </cell>
          <cell r="J618">
            <v>4.3618981068295299E-8</v>
          </cell>
          <cell r="K618">
            <v>4.1415309258605506E-3</v>
          </cell>
          <cell r="L618">
            <v>-6.1776467776079195E-6</v>
          </cell>
          <cell r="M618">
            <v>4.1477085726381599E-3</v>
          </cell>
          <cell r="N618">
            <v>1.7291818517517399E-3</v>
          </cell>
          <cell r="O618">
            <v>1.33307405167852E-3</v>
          </cell>
          <cell r="P618">
            <v>6.9558721008257602E-4</v>
          </cell>
          <cell r="Q618">
            <v>6.2886571395907506E-4</v>
          </cell>
          <cell r="R618">
            <v>2.0853944290616201E-4</v>
          </cell>
          <cell r="S618">
            <v>-4.8640287667118398E-4</v>
          </cell>
          <cell r="T618">
            <v>-1.90990656598424E-4</v>
          </cell>
          <cell r="U618">
            <v>1.5301734832894701E-4</v>
          </cell>
          <cell r="V618">
            <v>-3.1583674203450497E-4</v>
          </cell>
          <cell r="W618">
            <v>7.6296986800031909E-5</v>
          </cell>
          <cell r="X618">
            <v>7.2903525526437203E-5</v>
          </cell>
          <cell r="Y618">
            <v>3.39346127359473E-6</v>
          </cell>
          <cell r="Z618">
            <v>0</v>
          </cell>
          <cell r="AA618">
            <v>2.8987123824851898E-4</v>
          </cell>
          <cell r="AB618">
            <v>4.88358225069293E-4</v>
          </cell>
          <cell r="AC618">
            <v>-2.2711725827214799E-5</v>
          </cell>
          <cell r="AD618">
            <v>4.3705547558477905E-5</v>
          </cell>
          <cell r="AE618">
            <v>3.03373860722774E-5</v>
          </cell>
          <cell r="AF618">
            <v>0</v>
          </cell>
          <cell r="AG618">
            <v>4.0439195904312799E-4</v>
          </cell>
          <cell r="AH618">
            <v>6.7533628583609201E-5</v>
          </cell>
          <cell r="AI618">
            <v>3.2662319345616798E-4</v>
          </cell>
          <cell r="AJ618">
            <v>-1.65705846062462E-5</v>
          </cell>
          <cell r="AK618">
            <v>0</v>
          </cell>
          <cell r="AL618">
            <v>4.7186505000000001E-22</v>
          </cell>
          <cell r="AM618">
            <v>-4.3069747762889196E-4</v>
          </cell>
          <cell r="AN618">
            <v>5.7656366708977098E-6</v>
          </cell>
          <cell r="AO618">
            <v>1.9175739760486502E-5</v>
          </cell>
          <cell r="AP618">
            <v>0</v>
          </cell>
        </row>
        <row r="619">
          <cell r="B619" t="str">
            <v>50704CAllcustom2Allcustom3DKK Total</v>
          </cell>
          <cell r="H619">
            <v>4.4365162888299397E-3</v>
          </cell>
          <cell r="I619">
            <v>2.9597793317116204E-4</v>
          </cell>
          <cell r="J619">
            <v>4.3608527228490501E-8</v>
          </cell>
          <cell r="K619">
            <v>4.1405383556586501E-3</v>
          </cell>
          <cell r="L619">
            <v>-6.1761662265220903E-6</v>
          </cell>
          <cell r="M619">
            <v>4.1467145218851802E-3</v>
          </cell>
          <cell r="N619">
            <v>1.72876743147807E-3</v>
          </cell>
          <cell r="O619">
            <v>1.3327545636427401E-3</v>
          </cell>
          <cell r="P619">
            <v>6.9542050382107403E-4</v>
          </cell>
          <cell r="Q619">
            <v>6.2871499834693892E-4</v>
          </cell>
          <cell r="R619">
            <v>2.08489463794415E-4</v>
          </cell>
          <cell r="S619">
            <v>-4.86286304077585E-4</v>
          </cell>
          <cell r="T619">
            <v>-1.9094488327498998E-4</v>
          </cell>
          <cell r="U619">
            <v>1.5298067578851601E-4</v>
          </cell>
          <cell r="V619">
            <v>-3.1576104776965001E-4</v>
          </cell>
          <cell r="W619">
            <v>7.6278701263367393E-5</v>
          </cell>
          <cell r="X619">
            <v>7.28860532756328E-5</v>
          </cell>
          <cell r="Y619">
            <v>3.3926479877345601E-6</v>
          </cell>
          <cell r="Z619">
            <v>0</v>
          </cell>
          <cell r="AA619">
            <v>2.8980176694464002E-4</v>
          </cell>
          <cell r="AB619">
            <v>4.8824118385175E-4</v>
          </cell>
          <cell r="AC619">
            <v>-2.2706282675227398E-5</v>
          </cell>
          <cell r="AD619">
            <v>4.3695072971920296E-5</v>
          </cell>
          <cell r="AE619">
            <v>3.03301153344856E-5</v>
          </cell>
          <cell r="AF619">
            <v>0</v>
          </cell>
          <cell r="AG619">
            <v>4.04295041401894E-4</v>
          </cell>
          <cell r="AH619">
            <v>6.7517443296439295E-5</v>
          </cell>
          <cell r="AI619">
            <v>3.26544914081977E-4</v>
          </cell>
          <cell r="AJ619">
            <v>-1.6566613256326899E-5</v>
          </cell>
          <cell r="AK619">
            <v>0</v>
          </cell>
          <cell r="AL619">
            <v>4.7175195999999996E-22</v>
          </cell>
          <cell r="AM619">
            <v>-4.3059425553784004E-4</v>
          </cell>
          <cell r="AN619">
            <v>5.7642548632384401E-6</v>
          </cell>
          <cell r="AO619">
            <v>1.9171144052226399E-5</v>
          </cell>
          <cell r="AP619">
            <v>0</v>
          </cell>
        </row>
        <row r="620">
          <cell r="B620" t="str">
            <v>50705CAllcustom2Allcustom3DKK Total</v>
          </cell>
          <cell r="H620">
            <v>1.23329865633886E-2</v>
          </cell>
          <cell r="I620">
            <v>0</v>
          </cell>
          <cell r="J620">
            <v>0</v>
          </cell>
          <cell r="K620">
            <v>1.14607144057659E-2</v>
          </cell>
          <cell r="L620">
            <v>0</v>
          </cell>
          <cell r="M620">
            <v>1.1454735882121101E-2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-2.2973303434373702E-5</v>
          </cell>
          <cell r="AP620">
            <v>0</v>
          </cell>
        </row>
        <row r="621">
          <cell r="B621" t="str">
            <v>50880CAllcustom2ROICDKK Total</v>
          </cell>
          <cell r="H621">
            <v>7.9440121039658302E-6</v>
          </cell>
          <cell r="I621">
            <v>1.1396462454804601E-5</v>
          </cell>
          <cell r="J621">
            <v>-3.4604526793106702E-6</v>
          </cell>
          <cell r="K621">
            <v>7.7841105250745699E-6</v>
          </cell>
          <cell r="L621">
            <v>3.0469145150945197E-5</v>
          </cell>
          <cell r="M621">
            <v>7.8064387742062108E-6</v>
          </cell>
          <cell r="N621">
            <v>7.3452728490530402E-6</v>
          </cell>
          <cell r="O621">
            <v>1.4710838961885599E-5</v>
          </cell>
          <cell r="P621">
            <v>1.1653656688915801E-5</v>
          </cell>
          <cell r="Q621">
            <v>1.1181901055698401E-5</v>
          </cell>
          <cell r="R621">
            <v>1.0786400670361599E-5</v>
          </cell>
          <cell r="S621">
            <v>-5.1935465203637199E-6</v>
          </cell>
          <cell r="T621">
            <v>-1.0371247239446501E-5</v>
          </cell>
          <cell r="U621">
            <v>1.06293308094999E-5</v>
          </cell>
          <cell r="V621">
            <v>5.6388167763139894E-7</v>
          </cell>
          <cell r="W621">
            <v>5.9131791564565603E-5</v>
          </cell>
          <cell r="X621">
            <v>5.5372955386485599E-5</v>
          </cell>
          <cell r="Y621">
            <v>-1.0463317376568E-4</v>
          </cell>
          <cell r="Z621">
            <v>0</v>
          </cell>
          <cell r="AA621">
            <v>1.09819213897261E-5</v>
          </cell>
          <cell r="AB621">
            <v>6.1511475270810996E-6</v>
          </cell>
          <cell r="AC621">
            <v>-1.26556971044027E-6</v>
          </cell>
          <cell r="AD621">
            <v>1.19430536586837E-5</v>
          </cell>
          <cell r="AE621">
            <v>6.63327742784051E-6</v>
          </cell>
          <cell r="AF621">
            <v>0</v>
          </cell>
          <cell r="AG621">
            <v>6.0197409832104795E-6</v>
          </cell>
          <cell r="AH621">
            <v>1.9756821350904499E-4</v>
          </cell>
          <cell r="AI621">
            <v>5.0124734503582601E-6</v>
          </cell>
          <cell r="AJ621">
            <v>-1.84238405112233E-6</v>
          </cell>
          <cell r="AK621">
            <v>0</v>
          </cell>
          <cell r="AL621">
            <v>-3.5406250000000102E-4</v>
          </cell>
          <cell r="AM621">
            <v>-6.5348612704564202E-4</v>
          </cell>
          <cell r="AN621">
            <v>3.6184991516808499E-6</v>
          </cell>
          <cell r="AO621">
            <v>-5.0296137362677699E-6</v>
          </cell>
          <cell r="AP621">
            <v>0</v>
          </cell>
        </row>
        <row r="622">
          <cell r="B622" t="str">
            <v>50881CAllcustom2ROICDKK Total</v>
          </cell>
          <cell r="H622">
            <v>7.2401961948373803E-6</v>
          </cell>
          <cell r="I622">
            <v>1.29909231165595E-5</v>
          </cell>
          <cell r="J622">
            <v>-1.75113060272798E-5</v>
          </cell>
          <cell r="K622">
            <v>6.9473007463178799E-6</v>
          </cell>
          <cell r="L622">
            <v>1.6880687511116899E-5</v>
          </cell>
          <cell r="M622">
            <v>6.9613284307008102E-6</v>
          </cell>
          <cell r="N622">
            <v>6.2396565865507904E-6</v>
          </cell>
          <cell r="O622">
            <v>1.5328670751144598E-5</v>
          </cell>
          <cell r="P622">
            <v>1.22231395063306E-5</v>
          </cell>
          <cell r="Q622">
            <v>6.1427192354299303E-6</v>
          </cell>
          <cell r="R622">
            <v>8.8138108286057904E-6</v>
          </cell>
          <cell r="S622">
            <v>-4.0473194321200199E-6</v>
          </cell>
          <cell r="T622">
            <v>-5.0677270926814399E-5</v>
          </cell>
          <cell r="U622">
            <v>1.4225979850156801E-5</v>
          </cell>
          <cell r="V622">
            <v>-2.6120641023330097E-6</v>
          </cell>
          <cell r="W622">
            <v>1.5827109524234801E-5</v>
          </cell>
          <cell r="X622">
            <v>1.5919108249769599E-5</v>
          </cell>
          <cell r="Y622">
            <v>0</v>
          </cell>
          <cell r="Z622">
            <v>0</v>
          </cell>
          <cell r="AA622">
            <v>1.28798356750361E-5</v>
          </cell>
          <cell r="AB622">
            <v>6.9193535304714306E-6</v>
          </cell>
          <cell r="AC622">
            <v>-6.0625290766657899E-6</v>
          </cell>
          <cell r="AD622">
            <v>1.08667735455628E-5</v>
          </cell>
          <cell r="AE622">
            <v>-2.7192409241972803E-6</v>
          </cell>
          <cell r="AF622">
            <v>0</v>
          </cell>
          <cell r="AG622">
            <v>8.8696373914075706E-6</v>
          </cell>
          <cell r="AH622">
            <v>1.0327583132544501E-3</v>
          </cell>
          <cell r="AI622">
            <v>5.3236480036330401E-6</v>
          </cell>
          <cell r="AJ622">
            <v>-6.7541450119166804E-6</v>
          </cell>
          <cell r="AK622">
            <v>0</v>
          </cell>
          <cell r="AL622">
            <v>-1.2613636363636299E-3</v>
          </cell>
          <cell r="AM622">
            <v>3.1324611323160903E-5</v>
          </cell>
          <cell r="AN622">
            <v>1.06712044112286E-5</v>
          </cell>
          <cell r="AO622">
            <v>-4.1468154201920799E-7</v>
          </cell>
          <cell r="AP622">
            <v>0</v>
          </cell>
        </row>
        <row r="623">
          <cell r="B623" t="str">
            <v>50882CAllcustom2ROICDKK Total</v>
          </cell>
          <cell r="H623">
            <v>7.7307746843273603E-6</v>
          </cell>
          <cell r="I623">
            <v>1.05801470093209E-5</v>
          </cell>
          <cell r="J623">
            <v>-1.16350290738314E-5</v>
          </cell>
          <cell r="K623">
            <v>7.5921286541131294E-6</v>
          </cell>
          <cell r="L623">
            <v>2.44712330993686E-5</v>
          </cell>
          <cell r="M623">
            <v>7.6122998649569705E-6</v>
          </cell>
          <cell r="N623">
            <v>7.1143587606703498E-6</v>
          </cell>
          <cell r="O623">
            <v>1.4774831737287199E-5</v>
          </cell>
          <cell r="P623">
            <v>1.14824655980077E-5</v>
          </cell>
          <cell r="Q623">
            <v>1.0721719951654799E-5</v>
          </cell>
          <cell r="R623">
            <v>1.0549523369422599E-5</v>
          </cell>
          <cell r="S623">
            <v>-4.8221394289606195E-6</v>
          </cell>
          <cell r="T623">
            <v>-9.9162155000331198E-6</v>
          </cell>
          <cell r="U623">
            <v>1.0282647491516E-5</v>
          </cell>
          <cell r="V623">
            <v>5.3468449408213204E-7</v>
          </cell>
          <cell r="W623">
            <v>6.7218590225194409E-5</v>
          </cell>
          <cell r="X623">
            <v>6.2870186822132498E-5</v>
          </cell>
          <cell r="Y623">
            <v>-1.13028024148532E-4</v>
          </cell>
          <cell r="Z623">
            <v>0</v>
          </cell>
          <cell r="AA623">
            <v>1.02299662623829E-5</v>
          </cell>
          <cell r="AB623">
            <v>6.1529801640572E-6</v>
          </cell>
          <cell r="AC623">
            <v>-1.11510273758924E-6</v>
          </cell>
          <cell r="AD623">
            <v>1.18669720332064E-5</v>
          </cell>
          <cell r="AE623">
            <v>6.8559797174247397E-6</v>
          </cell>
          <cell r="AF623">
            <v>0</v>
          </cell>
          <cell r="AG623">
            <v>6.0947760503371799E-6</v>
          </cell>
          <cell r="AH623">
            <v>9.547021077919881E-4</v>
          </cell>
          <cell r="AI623">
            <v>5.0242202724371596E-6</v>
          </cell>
          <cell r="AJ623">
            <v>-2.0550011316595496E-6</v>
          </cell>
          <cell r="AK623">
            <v>0</v>
          </cell>
          <cell r="AL623">
            <v>-3.7331136738056101E-4</v>
          </cell>
          <cell r="AM623">
            <v>3.8640559564872E-4</v>
          </cell>
          <cell r="AN623">
            <v>3.95801135569801E-6</v>
          </cell>
          <cell r="AO623">
            <v>-4.9137840924594304E-6</v>
          </cell>
          <cell r="AP623">
            <v>0</v>
          </cell>
        </row>
        <row r="624">
          <cell r="B624" t="str">
            <v>60041Allcustom2Allcustom3DKK Total</v>
          </cell>
          <cell r="H624">
            <v>-74.906149940676002</v>
          </cell>
          <cell r="I624">
            <v>0</v>
          </cell>
          <cell r="J624">
            <v>0</v>
          </cell>
          <cell r="K624">
            <v>-74.906149940676002</v>
          </cell>
          <cell r="L624">
            <v>0</v>
          </cell>
          <cell r="M624">
            <v>-74.906149940676002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-2.2382970084224198E-7</v>
          </cell>
          <cell r="U624">
            <v>-0.41232689809630002</v>
          </cell>
          <cell r="V624">
            <v>-0.41232712192600096</v>
          </cell>
          <cell r="W624">
            <v>-74.49382281874999</v>
          </cell>
          <cell r="X624">
            <v>-74.49382281874999</v>
          </cell>
          <cell r="Y624">
            <v>0</v>
          </cell>
          <cell r="Z624">
            <v>0</v>
          </cell>
          <cell r="AA624">
            <v>0</v>
          </cell>
          <cell r="AB624">
            <v>-74.49382281874999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</row>
        <row r="625">
          <cell r="B625" t="str">
            <v>60050TAllcustom2Allcustom3DKK Total</v>
          </cell>
          <cell r="H625">
            <v>-556.24053041586399</v>
          </cell>
          <cell r="I625">
            <v>0</v>
          </cell>
          <cell r="J625">
            <v>0</v>
          </cell>
          <cell r="K625">
            <v>-556.24053041586399</v>
          </cell>
          <cell r="L625">
            <v>0</v>
          </cell>
          <cell r="M625">
            <v>-556.24053041586399</v>
          </cell>
          <cell r="N625">
            <v>-10.056547755658301</v>
          </cell>
          <cell r="O625">
            <v>0</v>
          </cell>
          <cell r="P625">
            <v>56.184649999999998</v>
          </cell>
          <cell r="Q625">
            <v>0</v>
          </cell>
          <cell r="R625">
            <v>0</v>
          </cell>
          <cell r="S625">
            <v>-806.37841512593104</v>
          </cell>
          <cell r="T625">
            <v>-2.2382970084224198E-7</v>
          </cell>
          <cell r="U625">
            <v>-9.2866821399910301E-3</v>
          </cell>
          <cell r="V625">
            <v>-806.38770203190097</v>
          </cell>
          <cell r="W625">
            <v>223.479069371695</v>
          </cell>
          <cell r="X625">
            <v>223.479069371695</v>
          </cell>
          <cell r="Y625">
            <v>0</v>
          </cell>
          <cell r="Z625">
            <v>0</v>
          </cell>
          <cell r="AA625">
            <v>0</v>
          </cell>
          <cell r="AB625">
            <v>223.479069371695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-19.46</v>
          </cell>
          <cell r="AP625">
            <v>0</v>
          </cell>
        </row>
        <row r="626">
          <cell r="B626" t="str">
            <v>60051Allcustom2Allcustom3DKK Total</v>
          </cell>
          <cell r="H626">
            <v>46.982885141934297</v>
          </cell>
          <cell r="I626">
            <v>0</v>
          </cell>
          <cell r="J626">
            <v>0</v>
          </cell>
          <cell r="K626">
            <v>46.982885141934297</v>
          </cell>
          <cell r="L626">
            <v>0</v>
          </cell>
          <cell r="M626">
            <v>46.982885141934297</v>
          </cell>
          <cell r="N626">
            <v>39.329255000000003</v>
          </cell>
          <cell r="O626">
            <v>0</v>
          </cell>
          <cell r="P626">
            <v>0.88879976507022607</v>
          </cell>
          <cell r="Q626">
            <v>0</v>
          </cell>
          <cell r="R626">
            <v>0</v>
          </cell>
          <cell r="S626">
            <v>0</v>
          </cell>
          <cell r="T626">
            <v>6.7648303768640599</v>
          </cell>
          <cell r="U626">
            <v>0</v>
          </cell>
          <cell r="V626">
            <v>6.7648303768640599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</row>
        <row r="627">
          <cell r="B627" t="str">
            <v>60052TAllcustom2Allcustom3DKK Total</v>
          </cell>
          <cell r="H627">
            <v>-1239.3676626474601</v>
          </cell>
          <cell r="I627">
            <v>-2.37</v>
          </cell>
          <cell r="J627">
            <v>0</v>
          </cell>
          <cell r="K627">
            <v>-1236.9976626474599</v>
          </cell>
          <cell r="L627">
            <v>0</v>
          </cell>
          <cell r="M627">
            <v>-1236.9976626474599</v>
          </cell>
          <cell r="N627">
            <v>53.371771116215001</v>
          </cell>
          <cell r="O627">
            <v>-549.22924799266002</v>
          </cell>
          <cell r="P627">
            <v>-0.54919181122456595</v>
          </cell>
          <cell r="Q627">
            <v>0</v>
          </cell>
          <cell r="R627">
            <v>0</v>
          </cell>
          <cell r="S627">
            <v>-861.24857562813497</v>
          </cell>
          <cell r="T627">
            <v>-32.622942563155696</v>
          </cell>
          <cell r="U627">
            <v>-36.135168884430001</v>
          </cell>
          <cell r="V627">
            <v>-930.00668707571992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-2.37</v>
          </cell>
          <cell r="AB627">
            <v>189.41569311592701</v>
          </cell>
          <cell r="AC627">
            <v>0</v>
          </cell>
          <cell r="AD627">
            <v>0</v>
          </cell>
          <cell r="AE627">
            <v>-108.348665148547</v>
          </cell>
          <cell r="AF627">
            <v>0</v>
          </cell>
          <cell r="AG627">
            <v>297.76435826447397</v>
          </cell>
          <cell r="AH627">
            <v>300</v>
          </cell>
          <cell r="AI627">
            <v>0</v>
          </cell>
          <cell r="AJ627">
            <v>-0.73564173552592005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</row>
        <row r="628">
          <cell r="B628" t="str">
            <v>60060TAllcustom2Allcustom3DKK Total</v>
          </cell>
          <cell r="H628">
            <v>-564.69885436614391</v>
          </cell>
          <cell r="I628">
            <v>0</v>
          </cell>
          <cell r="J628">
            <v>0</v>
          </cell>
          <cell r="K628">
            <v>-564.69885436614391</v>
          </cell>
          <cell r="L628">
            <v>0</v>
          </cell>
          <cell r="M628">
            <v>-564.69885436614391</v>
          </cell>
          <cell r="N628">
            <v>-141.23786548201599</v>
          </cell>
          <cell r="O628">
            <v>0</v>
          </cell>
          <cell r="P628">
            <v>-8.8873932802973794</v>
          </cell>
          <cell r="Q628">
            <v>0</v>
          </cell>
          <cell r="R628">
            <v>-9.6031447615599411E-3</v>
          </cell>
          <cell r="S628">
            <v>-204.541427306299</v>
          </cell>
          <cell r="T628">
            <v>-209.51304557313699</v>
          </cell>
          <cell r="U628">
            <v>-0.50951957963235406</v>
          </cell>
          <cell r="V628">
            <v>-414.57359560382997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</row>
        <row r="629">
          <cell r="B629" t="str">
            <v>60061Allcustom2Allcustom3DKK Total</v>
          </cell>
          <cell r="H629">
            <v>346.36120504870405</v>
          </cell>
          <cell r="I629">
            <v>0.56754099999999996</v>
          </cell>
          <cell r="J629">
            <v>0</v>
          </cell>
          <cell r="K629">
            <v>345.79366404870404</v>
          </cell>
          <cell r="L629">
            <v>0</v>
          </cell>
          <cell r="M629">
            <v>345.79366404870404</v>
          </cell>
          <cell r="N629">
            <v>0</v>
          </cell>
          <cell r="O629">
            <v>340.52100511819998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0.37081846617029901</v>
          </cell>
          <cell r="U629">
            <v>4.9018404643334899</v>
          </cell>
          <cell r="V629">
            <v>5.2726589305037903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0.56754099999999996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</row>
        <row r="630">
          <cell r="B630" t="str">
            <v>60070TAllcustom2Allcustom3DKK Total</v>
          </cell>
          <cell r="H630">
            <v>-893.00645759875908</v>
          </cell>
          <cell r="I630">
            <v>-1.802459</v>
          </cell>
          <cell r="J630">
            <v>0</v>
          </cell>
          <cell r="K630">
            <v>-891.20399859875909</v>
          </cell>
          <cell r="L630">
            <v>0</v>
          </cell>
          <cell r="M630">
            <v>-891.20399859875909</v>
          </cell>
          <cell r="N630">
            <v>53.371771116215001</v>
          </cell>
          <cell r="O630">
            <v>-208.70824287446001</v>
          </cell>
          <cell r="P630">
            <v>-0.54919181122456595</v>
          </cell>
          <cell r="Q630">
            <v>0</v>
          </cell>
          <cell r="R630">
            <v>0</v>
          </cell>
          <cell r="S630">
            <v>-861.24857562813497</v>
          </cell>
          <cell r="T630">
            <v>-32.252124096985398</v>
          </cell>
          <cell r="U630">
            <v>-31.233328420096502</v>
          </cell>
          <cell r="V630">
            <v>-924.73402814521694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-1.802459</v>
          </cell>
          <cell r="AB630">
            <v>189.41569311592701</v>
          </cell>
          <cell r="AC630">
            <v>0</v>
          </cell>
          <cell r="AD630">
            <v>0</v>
          </cell>
          <cell r="AE630">
            <v>-108.348665148547</v>
          </cell>
          <cell r="AF630">
            <v>0</v>
          </cell>
          <cell r="AG630">
            <v>297.76435826447397</v>
          </cell>
          <cell r="AH630">
            <v>300</v>
          </cell>
          <cell r="AI630">
            <v>0</v>
          </cell>
          <cell r="AJ630">
            <v>-0.73564173552592005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</row>
        <row r="631">
          <cell r="B631" t="str">
            <v>60071Allcustom2Allcustom3DKK Total</v>
          </cell>
          <cell r="H631">
            <v>-75.738381433818589</v>
          </cell>
          <cell r="I631">
            <v>-0.17940400000000001</v>
          </cell>
          <cell r="J631">
            <v>0</v>
          </cell>
          <cell r="K631">
            <v>-75.558977433818598</v>
          </cell>
          <cell r="L631">
            <v>0</v>
          </cell>
          <cell r="M631">
            <v>-75.558977433818598</v>
          </cell>
          <cell r="N631">
            <v>-4.6752293224052499E-2</v>
          </cell>
          <cell r="O631">
            <v>0</v>
          </cell>
          <cell r="P631">
            <v>-42.7766510554357</v>
          </cell>
          <cell r="Q631">
            <v>0</v>
          </cell>
          <cell r="R631">
            <v>0</v>
          </cell>
          <cell r="S631">
            <v>0</v>
          </cell>
          <cell r="T631">
            <v>-0.52171078417698302</v>
          </cell>
          <cell r="U631">
            <v>-13.8941333864969</v>
          </cell>
          <cell r="V631">
            <v>-14.4158441706739</v>
          </cell>
          <cell r="W631">
            <v>-18.319729914484999</v>
          </cell>
          <cell r="X631">
            <v>-18.319729914484999</v>
          </cell>
          <cell r="Y631">
            <v>0</v>
          </cell>
          <cell r="Z631">
            <v>0</v>
          </cell>
          <cell r="AA631">
            <v>-0.17940400000000001</v>
          </cell>
          <cell r="AB631">
            <v>-18.319729914484999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</row>
        <row r="632">
          <cell r="B632" t="str">
            <v>60072CAllcustom2Allcustom3DKK Total</v>
          </cell>
          <cell r="H632">
            <v>-481.33438047518803</v>
          </cell>
          <cell r="I632">
            <v>0</v>
          </cell>
          <cell r="J632">
            <v>0</v>
          </cell>
          <cell r="K632">
            <v>-481.33438047518803</v>
          </cell>
          <cell r="L632">
            <v>0</v>
          </cell>
          <cell r="M632">
            <v>-481.33438047518803</v>
          </cell>
          <cell r="N632">
            <v>-10.056547755658301</v>
          </cell>
          <cell r="O632">
            <v>0</v>
          </cell>
          <cell r="P632">
            <v>56.184649999999998</v>
          </cell>
          <cell r="Q632">
            <v>0</v>
          </cell>
          <cell r="R632">
            <v>0</v>
          </cell>
          <cell r="S632">
            <v>-806.37841512593104</v>
          </cell>
          <cell r="T632">
            <v>0</v>
          </cell>
          <cell r="U632">
            <v>0.40304021595630901</v>
          </cell>
          <cell r="V632">
            <v>-805.97537490997502</v>
          </cell>
          <cell r="W632">
            <v>297.97289219044501</v>
          </cell>
          <cell r="X632">
            <v>297.97289219044501</v>
          </cell>
          <cell r="Y632">
            <v>0</v>
          </cell>
          <cell r="Z632">
            <v>0</v>
          </cell>
          <cell r="AA632">
            <v>0</v>
          </cell>
          <cell r="AB632">
            <v>297.97289219044501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-19.46</v>
          </cell>
          <cell r="AP632">
            <v>0</v>
          </cell>
        </row>
        <row r="633">
          <cell r="B633" t="str">
            <v>60075TAllcustom2Allcustom3DKK Total</v>
          </cell>
          <cell r="H633">
            <v>814.74823478138103</v>
          </cell>
          <cell r="I633">
            <v>0.74917599999999995</v>
          </cell>
          <cell r="J633">
            <v>0</v>
          </cell>
          <cell r="K633">
            <v>813.999058781381</v>
          </cell>
          <cell r="L633">
            <v>0</v>
          </cell>
          <cell r="M633">
            <v>813.999058781381</v>
          </cell>
          <cell r="N633">
            <v>215.25293972799</v>
          </cell>
          <cell r="O633">
            <v>2.4833615299999998</v>
          </cell>
          <cell r="P633">
            <v>393.17878466697101</v>
          </cell>
          <cell r="Q633">
            <v>19.673259990549198</v>
          </cell>
          <cell r="R633">
            <v>28.031124623568697</v>
          </cell>
          <cell r="S633">
            <v>44.737395965248005</v>
          </cell>
          <cell r="T633">
            <v>12.0699645752502</v>
          </cell>
          <cell r="U633">
            <v>163.80176754751199</v>
          </cell>
          <cell r="V633">
            <v>248.640252711579</v>
          </cell>
          <cell r="W633">
            <v>181.945288663394</v>
          </cell>
          <cell r="X633">
            <v>165.08989366339401</v>
          </cell>
          <cell r="Y633">
            <v>16.855395000000001</v>
          </cell>
          <cell r="Z633">
            <v>0</v>
          </cell>
          <cell r="AA633">
            <v>0.74917599999999995</v>
          </cell>
          <cell r="AB633">
            <v>-129.197387269986</v>
          </cell>
          <cell r="AC633">
            <v>-316.83028274245999</v>
          </cell>
          <cell r="AD633">
            <v>0</v>
          </cell>
          <cell r="AE633">
            <v>0</v>
          </cell>
          <cell r="AF633">
            <v>0</v>
          </cell>
          <cell r="AG633">
            <v>5.6876068090805703</v>
          </cell>
          <cell r="AH633">
            <v>-1.5620000000000001</v>
          </cell>
          <cell r="AI633">
            <v>0</v>
          </cell>
          <cell r="AJ633">
            <v>-3.05239319091943</v>
          </cell>
          <cell r="AK633">
            <v>0</v>
          </cell>
          <cell r="AL633">
            <v>0</v>
          </cell>
          <cell r="AM633">
            <v>37.718378944277198</v>
          </cell>
          <cell r="AN633">
            <v>0</v>
          </cell>
          <cell r="AO633">
            <v>26.249468480000001</v>
          </cell>
          <cell r="AP633">
            <v>0</v>
          </cell>
        </row>
        <row r="634">
          <cell r="B634" t="str">
            <v>60080TAllcustom2Allcustom3DKK Total</v>
          </cell>
          <cell r="H634">
            <v>739.00985334756194</v>
          </cell>
          <cell r="I634">
            <v>0.56977199999999995</v>
          </cell>
          <cell r="J634">
            <v>0</v>
          </cell>
          <cell r="K634">
            <v>738.440081347562</v>
          </cell>
          <cell r="L634">
            <v>0</v>
          </cell>
          <cell r="M634">
            <v>738.440081347562</v>
          </cell>
          <cell r="N634">
            <v>215.20618743476601</v>
          </cell>
          <cell r="O634">
            <v>2.4833615299999998</v>
          </cell>
          <cell r="P634">
            <v>350.40213361153604</v>
          </cell>
          <cell r="Q634">
            <v>19.673259990549198</v>
          </cell>
          <cell r="R634">
            <v>28.031124623568697</v>
          </cell>
          <cell r="S634">
            <v>44.737395965248005</v>
          </cell>
          <cell r="T634">
            <v>11.548253791073199</v>
          </cell>
          <cell r="U634">
            <v>149.90763416101501</v>
          </cell>
          <cell r="V634">
            <v>234.22440854090499</v>
          </cell>
          <cell r="W634">
            <v>163.62555874890899</v>
          </cell>
          <cell r="X634">
            <v>146.770163748909</v>
          </cell>
          <cell r="Y634">
            <v>16.855395000000001</v>
          </cell>
          <cell r="Z634">
            <v>0</v>
          </cell>
          <cell r="AA634">
            <v>0.56977199999999995</v>
          </cell>
          <cell r="AB634">
            <v>-147.517117184471</v>
          </cell>
          <cell r="AC634">
            <v>-316.83028274245999</v>
          </cell>
          <cell r="AD634">
            <v>0</v>
          </cell>
          <cell r="AE634">
            <v>0</v>
          </cell>
          <cell r="AF634">
            <v>0</v>
          </cell>
          <cell r="AG634">
            <v>5.6876068090805703</v>
          </cell>
          <cell r="AH634">
            <v>-1.5620000000000001</v>
          </cell>
          <cell r="AI634">
            <v>0</v>
          </cell>
          <cell r="AJ634">
            <v>-3.05239319091943</v>
          </cell>
          <cell r="AK634">
            <v>0</v>
          </cell>
          <cell r="AL634">
            <v>0</v>
          </cell>
          <cell r="AM634">
            <v>37.718378944277198</v>
          </cell>
          <cell r="AN634">
            <v>0</v>
          </cell>
          <cell r="AO634">
            <v>26.249468480000001</v>
          </cell>
          <cell r="AP634">
            <v>0</v>
          </cell>
        </row>
        <row r="635">
          <cell r="B635" t="str">
            <v>60090TAllcustom2Allcustom3DKK Total</v>
          </cell>
          <cell r="H635">
            <v>-1274.93598903321</v>
          </cell>
          <cell r="I635">
            <v>-1.2326870000000001</v>
          </cell>
          <cell r="J635">
            <v>0</v>
          </cell>
          <cell r="K635">
            <v>-1273.7033020332101</v>
          </cell>
          <cell r="L635">
            <v>0</v>
          </cell>
          <cell r="M635">
            <v>-1273.7033020332101</v>
          </cell>
          <cell r="N635">
            <v>117.28354531330601</v>
          </cell>
          <cell r="O635">
            <v>-206.22488134446002</v>
          </cell>
          <cell r="P635">
            <v>397.15019852001399</v>
          </cell>
          <cell r="Q635">
            <v>19.673259990549198</v>
          </cell>
          <cell r="R635">
            <v>28.021521478807198</v>
          </cell>
          <cell r="S635">
            <v>-1827.4310220951199</v>
          </cell>
          <cell r="T635">
            <v>-230.216916102879</v>
          </cell>
          <cell r="U635">
            <v>118.155499479146</v>
          </cell>
          <cell r="V635">
            <v>-1911.4709172400401</v>
          </cell>
          <cell r="W635">
            <v>387.10462812060399</v>
          </cell>
          <cell r="X635">
            <v>370.249233120604</v>
          </cell>
          <cell r="Y635">
            <v>16.855395000000001</v>
          </cell>
          <cell r="Z635">
            <v>0</v>
          </cell>
          <cell r="AA635">
            <v>-1.2326870000000001</v>
          </cell>
          <cell r="AB635">
            <v>265.37764530315098</v>
          </cell>
          <cell r="AC635">
            <v>-316.83028274245999</v>
          </cell>
          <cell r="AD635">
            <v>0</v>
          </cell>
          <cell r="AE635">
            <v>-108.348665148547</v>
          </cell>
          <cell r="AF635">
            <v>0</v>
          </cell>
          <cell r="AG635">
            <v>303.45196507355502</v>
          </cell>
          <cell r="AH635">
            <v>298.43799999999999</v>
          </cell>
          <cell r="AI635">
            <v>0</v>
          </cell>
          <cell r="AJ635">
            <v>-3.7880349264453499</v>
          </cell>
          <cell r="AK635">
            <v>0</v>
          </cell>
          <cell r="AL635">
            <v>0</v>
          </cell>
          <cell r="AM635">
            <v>37.718378944277198</v>
          </cell>
          <cell r="AN635">
            <v>0</v>
          </cell>
          <cell r="AO635">
            <v>6.78946848</v>
          </cell>
          <cell r="AP635">
            <v>0</v>
          </cell>
        </row>
        <row r="636">
          <cell r="B636" t="str">
            <v>60301CAllcustom2Allcustom3DKK Total</v>
          </cell>
          <cell r="H636">
            <v>255415.72703587299</v>
          </cell>
          <cell r="I636">
            <v>-2.4819999999999998E-3</v>
          </cell>
          <cell r="J636">
            <v>1.1419999999999999</v>
          </cell>
          <cell r="K636">
            <v>255415.729517873</v>
          </cell>
          <cell r="L636">
            <v>0</v>
          </cell>
          <cell r="M636">
            <v>255415.729517873</v>
          </cell>
          <cell r="N636">
            <v>116550.05560849201</v>
          </cell>
          <cell r="O636">
            <v>55465.382946810802</v>
          </cell>
          <cell r="P636">
            <v>22184.9293123032</v>
          </cell>
          <cell r="Q636">
            <v>30008.267900008097</v>
          </cell>
          <cell r="R636">
            <v>9401.9217707799489</v>
          </cell>
          <cell r="S636">
            <v>7822.76405587524</v>
          </cell>
          <cell r="T636">
            <v>1778.9282975436799</v>
          </cell>
          <cell r="U636">
            <v>7461.5204905420305</v>
          </cell>
          <cell r="V636">
            <v>26465.134614740899</v>
          </cell>
          <cell r="W636">
            <v>130.69962814180099</v>
          </cell>
          <cell r="X636">
            <v>130.69962814180099</v>
          </cell>
          <cell r="Y636">
            <v>0</v>
          </cell>
          <cell r="Z636">
            <v>0</v>
          </cell>
          <cell r="AA636">
            <v>-2.4819999999999998E-3</v>
          </cell>
          <cell r="AB636">
            <v>4911.3581693487904</v>
          </cell>
          <cell r="AC636">
            <v>0</v>
          </cell>
          <cell r="AD636">
            <v>2297.4707069999999</v>
          </cell>
          <cell r="AE636">
            <v>2798.22083917486</v>
          </cell>
          <cell r="AF636">
            <v>0</v>
          </cell>
          <cell r="AG636">
            <v>1981.2957020321301</v>
          </cell>
          <cell r="AH636">
            <v>14.519048</v>
          </cell>
          <cell r="AI636">
            <v>0</v>
          </cell>
          <cell r="AJ636">
            <v>1292.6557533243401</v>
          </cell>
          <cell r="AK636">
            <v>0</v>
          </cell>
          <cell r="AL636">
            <v>0</v>
          </cell>
          <cell r="AM636">
            <v>902.17673094984605</v>
          </cell>
          <cell r="AN636">
            <v>8.0595088110000006</v>
          </cell>
          <cell r="AO636">
            <v>-1071.57576478082</v>
          </cell>
          <cell r="AP636">
            <v>0</v>
          </cell>
        </row>
        <row r="637">
          <cell r="B637" t="str">
            <v>60317CAllcustom2Allcustom3DKK Total</v>
          </cell>
          <cell r="H637">
            <v>41891.952303459198</v>
          </cell>
          <cell r="I637">
            <v>2077.79007</v>
          </cell>
          <cell r="J637">
            <v>0</v>
          </cell>
          <cell r="K637">
            <v>39814.162233459196</v>
          </cell>
          <cell r="L637">
            <v>0</v>
          </cell>
          <cell r="M637">
            <v>39814.162233459196</v>
          </cell>
          <cell r="N637">
            <v>9712.6726131260602</v>
          </cell>
          <cell r="O637">
            <v>13564.5116826948</v>
          </cell>
          <cell r="P637">
            <v>5074.1192200754804</v>
          </cell>
          <cell r="Q637">
            <v>8368.2240847009889</v>
          </cell>
          <cell r="R637">
            <v>523.89688141822205</v>
          </cell>
          <cell r="S637">
            <v>106.330036805115</v>
          </cell>
          <cell r="T637">
            <v>163.11906844316201</v>
          </cell>
          <cell r="U637">
            <v>454.90457793462804</v>
          </cell>
          <cell r="V637">
            <v>1248.25056460113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2077.79007</v>
          </cell>
          <cell r="AB637">
            <v>1213.4677141862501</v>
          </cell>
          <cell r="AC637">
            <v>0</v>
          </cell>
          <cell r="AD637">
            <v>323.96600000000001</v>
          </cell>
          <cell r="AE637">
            <v>325.76362017945303</v>
          </cell>
          <cell r="AF637">
            <v>0</v>
          </cell>
          <cell r="AG637">
            <v>887.70409400679807</v>
          </cell>
          <cell r="AH637">
            <v>70.804659999999998</v>
          </cell>
          <cell r="AI637">
            <v>0</v>
          </cell>
          <cell r="AJ637">
            <v>539.76520351439501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632.91635407452793</v>
          </cell>
          <cell r="AP637">
            <v>0</v>
          </cell>
        </row>
        <row r="638">
          <cell r="B638" t="str">
            <v>60321GEO132Allcustom3DKK Total</v>
          </cell>
          <cell r="H638">
            <v>59611.3031943522</v>
          </cell>
          <cell r="I638">
            <v>40143.601957999999</v>
          </cell>
          <cell r="J638">
            <v>0.20300000000000001</v>
          </cell>
          <cell r="K638">
            <v>19467.701236352201</v>
          </cell>
          <cell r="L638">
            <v>0</v>
          </cell>
          <cell r="M638">
            <v>19467.701236352201</v>
          </cell>
          <cell r="N638">
            <v>465.77725387219999</v>
          </cell>
          <cell r="O638">
            <v>14816.229312899999</v>
          </cell>
          <cell r="P638">
            <v>160.28954468063199</v>
          </cell>
          <cell r="Q638">
            <v>595.8109648208</v>
          </cell>
          <cell r="R638">
            <v>59.532635504063599</v>
          </cell>
          <cell r="S638">
            <v>189.10386486475599</v>
          </cell>
          <cell r="T638">
            <v>463.60252954999999</v>
          </cell>
          <cell r="U638">
            <v>213.02422627968002</v>
          </cell>
          <cell r="V638">
            <v>925.26325619850002</v>
          </cell>
          <cell r="W638">
            <v>8.4276975000000007</v>
          </cell>
          <cell r="X638">
            <v>8.4276975000000007</v>
          </cell>
          <cell r="Y638">
            <v>0</v>
          </cell>
          <cell r="Z638">
            <v>0</v>
          </cell>
          <cell r="AA638">
            <v>40143.601957999999</v>
          </cell>
          <cell r="AB638">
            <v>680.89839344002701</v>
          </cell>
          <cell r="AC638">
            <v>44.683652145000003</v>
          </cell>
          <cell r="AD638">
            <v>204.48699999999999</v>
          </cell>
          <cell r="AE638">
            <v>204.48699999999999</v>
          </cell>
          <cell r="AF638">
            <v>0</v>
          </cell>
          <cell r="AG638">
            <v>423.09704379502699</v>
          </cell>
          <cell r="AH638">
            <v>93.251000000000005</v>
          </cell>
          <cell r="AI638">
            <v>0</v>
          </cell>
          <cell r="AJ638">
            <v>37.055527663618498</v>
          </cell>
          <cell r="AK638">
            <v>0</v>
          </cell>
          <cell r="AL638">
            <v>0</v>
          </cell>
          <cell r="AM638">
            <v>1823.43251044</v>
          </cell>
          <cell r="AN638">
            <v>1462.0313438350001</v>
          </cell>
          <cell r="AO638">
            <v>0</v>
          </cell>
          <cell r="AP638">
            <v>0</v>
          </cell>
        </row>
        <row r="639">
          <cell r="B639" t="str">
            <v>60321GEO155Allcustom3DKK Total</v>
          </cell>
          <cell r="H639">
            <v>16799.994582926302</v>
          </cell>
          <cell r="I639">
            <v>0</v>
          </cell>
          <cell r="J639">
            <v>0</v>
          </cell>
          <cell r="K639">
            <v>16799.994582926302</v>
          </cell>
          <cell r="L639">
            <v>0</v>
          </cell>
          <cell r="M639">
            <v>16799.994582926302</v>
          </cell>
          <cell r="N639">
            <v>5361.1914976324997</v>
          </cell>
          <cell r="O639">
            <v>6887.9627852149997</v>
          </cell>
          <cell r="P639">
            <v>537.567055331603</v>
          </cell>
          <cell r="Q639">
            <v>568.22895533063308</v>
          </cell>
          <cell r="R639">
            <v>519.87170369023397</v>
          </cell>
          <cell r="S639">
            <v>901.11519689264594</v>
          </cell>
          <cell r="T639">
            <v>921.58377885575703</v>
          </cell>
          <cell r="U639">
            <v>950.01946961871897</v>
          </cell>
          <cell r="V639">
            <v>3292.5901490573601</v>
          </cell>
          <cell r="W639">
            <v>20.932271191765</v>
          </cell>
          <cell r="X639">
            <v>20.932271191765</v>
          </cell>
          <cell r="Y639">
            <v>0</v>
          </cell>
          <cell r="Z639">
            <v>0</v>
          </cell>
          <cell r="AA639">
            <v>0</v>
          </cell>
          <cell r="AB639">
            <v>160.14020047918498</v>
          </cell>
          <cell r="AC639">
            <v>0</v>
          </cell>
          <cell r="AD639">
            <v>78.62</v>
          </cell>
          <cell r="AE639">
            <v>78.62</v>
          </cell>
          <cell r="AF639">
            <v>0</v>
          </cell>
          <cell r="AG639">
            <v>60.587929287420494</v>
          </cell>
          <cell r="AH639">
            <v>0</v>
          </cell>
          <cell r="AI639">
            <v>0</v>
          </cell>
          <cell r="AJ639">
            <v>0.17634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-7.6860601200000005</v>
          </cell>
          <cell r="AP639">
            <v>0</v>
          </cell>
        </row>
        <row r="640">
          <cell r="B640" t="str">
            <v>60321GEO420Allcustom3DKK Total</v>
          </cell>
          <cell r="H640">
            <v>11662.3008245658</v>
          </cell>
          <cell r="I640">
            <v>0</v>
          </cell>
          <cell r="J640">
            <v>0</v>
          </cell>
          <cell r="K640">
            <v>11662.3008245658</v>
          </cell>
          <cell r="L640">
            <v>0</v>
          </cell>
          <cell r="M640">
            <v>11662.3008245658</v>
          </cell>
          <cell r="N640">
            <v>7126.9863778967201</v>
          </cell>
          <cell r="O640">
            <v>0</v>
          </cell>
          <cell r="P640">
            <v>269.63277557608802</v>
          </cell>
          <cell r="Q640">
            <v>0</v>
          </cell>
          <cell r="R640">
            <v>0.97761291000000006</v>
          </cell>
          <cell r="S640">
            <v>771.22816924166</v>
          </cell>
          <cell r="T640">
            <v>3431.4480356387703</v>
          </cell>
          <cell r="U640">
            <v>0</v>
          </cell>
          <cell r="V640">
            <v>4203.6538177904304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184.117097752554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184.117097752554</v>
          </cell>
          <cell r="AH640">
            <v>0</v>
          </cell>
          <cell r="AI640">
            <v>0</v>
          </cell>
          <cell r="AJ640">
            <v>178.70209775255401</v>
          </cell>
          <cell r="AK640">
            <v>0</v>
          </cell>
          <cell r="AL640">
            <v>0</v>
          </cell>
          <cell r="AM640">
            <v>0.13484315999999999</v>
          </cell>
          <cell r="AN640">
            <v>0.13484315999999999</v>
          </cell>
          <cell r="AO640">
            <v>-122.22408761</v>
          </cell>
          <cell r="AP640">
            <v>0</v>
          </cell>
        </row>
        <row r="641">
          <cell r="B641" t="str">
            <v>60321GEO430Allcustom3DKK Total</v>
          </cell>
          <cell r="H641">
            <v>2572.7838834459799</v>
          </cell>
          <cell r="I641">
            <v>0</v>
          </cell>
          <cell r="J641">
            <v>0</v>
          </cell>
          <cell r="K641">
            <v>2572.7838834459799</v>
          </cell>
          <cell r="L641">
            <v>0</v>
          </cell>
          <cell r="M641">
            <v>2572.7838834459799</v>
          </cell>
          <cell r="N641">
            <v>691.47662929817602</v>
          </cell>
          <cell r="O641">
            <v>0</v>
          </cell>
          <cell r="P641">
            <v>0</v>
          </cell>
          <cell r="Q641">
            <v>0.36520022499999999</v>
          </cell>
          <cell r="R641">
            <v>108.711711566978</v>
          </cell>
          <cell r="S641">
            <v>1651.9697493627</v>
          </cell>
          <cell r="T641">
            <v>59.660654666388403</v>
          </cell>
          <cell r="U641">
            <v>45.271657337091106</v>
          </cell>
          <cell r="V641">
            <v>1865.6137729331601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15.27209633965</v>
          </cell>
          <cell r="AC641">
            <v>3.74757233965</v>
          </cell>
          <cell r="AD641">
            <v>0</v>
          </cell>
          <cell r="AE641">
            <v>0</v>
          </cell>
          <cell r="AF641">
            <v>0</v>
          </cell>
          <cell r="AG641">
            <v>11.524524</v>
          </cell>
          <cell r="AH641">
            <v>0</v>
          </cell>
          <cell r="AI641">
            <v>0</v>
          </cell>
          <cell r="AJ641">
            <v>11.275524000000001</v>
          </cell>
          <cell r="AK641">
            <v>0</v>
          </cell>
          <cell r="AL641">
            <v>0</v>
          </cell>
          <cell r="AM641">
            <v>5.6184650000000003E-2</v>
          </cell>
          <cell r="AN641">
            <v>5.6184650000000003E-2</v>
          </cell>
          <cell r="AO641">
            <v>0</v>
          </cell>
          <cell r="AP641">
            <v>0</v>
          </cell>
        </row>
        <row r="642">
          <cell r="B642" t="str">
            <v>60321GEO510Allcustom3DKK Total</v>
          </cell>
          <cell r="H642">
            <v>22435.226278105598</v>
          </cell>
          <cell r="I642">
            <v>0</v>
          </cell>
          <cell r="J642">
            <v>0</v>
          </cell>
          <cell r="K642">
            <v>22435.226278105598</v>
          </cell>
          <cell r="L642">
            <v>0</v>
          </cell>
          <cell r="M642">
            <v>22435.226278105598</v>
          </cell>
          <cell r="N642">
            <v>568.13979473229506</v>
          </cell>
          <cell r="O642">
            <v>21829.146759715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27.726631263309603</v>
          </cell>
          <cell r="U642">
            <v>10.130092395</v>
          </cell>
          <cell r="V642">
            <v>37.856723658309605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8.3000000000000004E-2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8.3000000000000004E-2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</row>
        <row r="643">
          <cell r="B643" t="str">
            <v>60321GEO701Allcustom3DKK Total</v>
          </cell>
          <cell r="H643">
            <v>29071.368304874999</v>
          </cell>
          <cell r="I643">
            <v>0</v>
          </cell>
          <cell r="J643">
            <v>0</v>
          </cell>
          <cell r="K643">
            <v>29071.368304874999</v>
          </cell>
          <cell r="L643">
            <v>0</v>
          </cell>
          <cell r="M643">
            <v>29071.368304874999</v>
          </cell>
          <cell r="N643">
            <v>18241.673563270902</v>
          </cell>
          <cell r="O643">
            <v>14.433836585000002</v>
          </cell>
          <cell r="P643">
            <v>2750.9342588508002</v>
          </cell>
          <cell r="Q643">
            <v>998.083521024628</v>
          </cell>
          <cell r="R643">
            <v>13.322754258401201</v>
          </cell>
          <cell r="S643">
            <v>1048.4523331827199</v>
          </cell>
          <cell r="T643">
            <v>2837.1022719828802</v>
          </cell>
          <cell r="U643">
            <v>7.9481054610618402</v>
          </cell>
          <cell r="V643">
            <v>3906.8254648850698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2595.0203771486204</v>
          </cell>
          <cell r="AC643">
            <v>881.52423406403693</v>
          </cell>
          <cell r="AD643">
            <v>0</v>
          </cell>
          <cell r="AE643">
            <v>783.49635263062203</v>
          </cell>
          <cell r="AF643">
            <v>0</v>
          </cell>
          <cell r="AG643">
            <v>929.99979045395798</v>
          </cell>
          <cell r="AH643">
            <v>0</v>
          </cell>
          <cell r="AI643">
            <v>0</v>
          </cell>
          <cell r="AJ643">
            <v>928.12646199999995</v>
          </cell>
          <cell r="AK643">
            <v>0</v>
          </cell>
          <cell r="AL643">
            <v>0</v>
          </cell>
          <cell r="AM643">
            <v>564.39728310999999</v>
          </cell>
          <cell r="AN643">
            <v>563.05446997500007</v>
          </cell>
          <cell r="AO643">
            <v>0</v>
          </cell>
          <cell r="AP643">
            <v>0</v>
          </cell>
        </row>
        <row r="644">
          <cell r="B644" t="str">
            <v>60321GEO724Allcustom3DKK Total</v>
          </cell>
          <cell r="H644">
            <v>7747.55835686316</v>
          </cell>
          <cell r="I644">
            <v>0</v>
          </cell>
          <cell r="J644">
            <v>0</v>
          </cell>
          <cell r="K644">
            <v>7747.55835686316</v>
          </cell>
          <cell r="L644">
            <v>0</v>
          </cell>
          <cell r="M644">
            <v>7747.55835686316</v>
          </cell>
          <cell r="N644">
            <v>4002.3881900854203</v>
          </cell>
          <cell r="O644">
            <v>906.69664477000003</v>
          </cell>
          <cell r="P644">
            <v>705.73771173351395</v>
          </cell>
          <cell r="Q644">
            <v>0</v>
          </cell>
          <cell r="R644">
            <v>1450.54718543386</v>
          </cell>
          <cell r="S644">
            <v>326.27734800128297</v>
          </cell>
          <cell r="T644">
            <v>158.26056329146502</v>
          </cell>
          <cell r="U644">
            <v>79.564656748020198</v>
          </cell>
          <cell r="V644">
            <v>2014.6497534746302</v>
          </cell>
          <cell r="W644">
            <v>65.803462080000003</v>
          </cell>
          <cell r="X644">
            <v>65.803462080000003</v>
          </cell>
          <cell r="Y644">
            <v>0</v>
          </cell>
          <cell r="Z644">
            <v>0</v>
          </cell>
          <cell r="AA644">
            <v>0</v>
          </cell>
          <cell r="AB644">
            <v>118.08605679959599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52.2825947195957</v>
          </cell>
          <cell r="AH644">
            <v>0</v>
          </cell>
          <cell r="AI644">
            <v>0</v>
          </cell>
          <cell r="AJ644">
            <v>1.8446640000000001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</row>
        <row r="645">
          <cell r="B645" t="str">
            <v>60321GEO816Allcustom3DKK Total</v>
          </cell>
          <cell r="H645">
            <v>7412.4223524059998</v>
          </cell>
          <cell r="I645">
            <v>0</v>
          </cell>
          <cell r="J645">
            <v>0</v>
          </cell>
          <cell r="K645">
            <v>7412.4223524059998</v>
          </cell>
          <cell r="L645">
            <v>0</v>
          </cell>
          <cell r="M645">
            <v>7412.4223524059998</v>
          </cell>
          <cell r="N645">
            <v>1106.0779081707999</v>
          </cell>
          <cell r="O645">
            <v>6264.3693548649999</v>
          </cell>
          <cell r="P645">
            <v>0</v>
          </cell>
          <cell r="Q645">
            <v>0</v>
          </cell>
          <cell r="R645">
            <v>0</v>
          </cell>
          <cell r="S645">
            <v>27.574782679395501</v>
          </cell>
          <cell r="T645">
            <v>14.4003066908026</v>
          </cell>
          <cell r="U645">
            <v>0</v>
          </cell>
          <cell r="V645">
            <v>41.975089370198098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</row>
        <row r="646">
          <cell r="B646" t="str">
            <v>60322CAllcustom2Allcustom3DKK Total</v>
          </cell>
          <cell r="H646">
            <v>-6454.2002852904398</v>
          </cell>
          <cell r="I646">
            <v>0</v>
          </cell>
          <cell r="J646">
            <v>0</v>
          </cell>
          <cell r="K646">
            <v>-6454.2002852904398</v>
          </cell>
          <cell r="L646">
            <v>0</v>
          </cell>
          <cell r="M646">
            <v>-6454.2002852904398</v>
          </cell>
          <cell r="N646">
            <v>0</v>
          </cell>
          <cell r="O646">
            <v>-6454.2002852904398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</row>
        <row r="647">
          <cell r="B647" t="str">
            <v>60323CAllcustom2Allcustom3DKK Total</v>
          </cell>
          <cell r="H647">
            <v>-978.48464962304797</v>
          </cell>
          <cell r="I647">
            <v>0</v>
          </cell>
          <cell r="J647">
            <v>0</v>
          </cell>
          <cell r="K647">
            <v>-978.48464962304797</v>
          </cell>
          <cell r="L647">
            <v>0</v>
          </cell>
          <cell r="M647">
            <v>-978.48464962304797</v>
          </cell>
          <cell r="N647">
            <v>0</v>
          </cell>
          <cell r="O647">
            <v>-978.48464962304797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</row>
        <row r="648">
          <cell r="B648" t="str">
            <v>60324CAllcustom2Allcustom3DKK Total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</row>
        <row r="649">
          <cell r="B649" t="str">
            <v>60325GEO132Allcustom3DKK Total</v>
          </cell>
          <cell r="H649">
            <v>86169.898873657308</v>
          </cell>
          <cell r="I649">
            <v>-7.1199999999999996E-4</v>
          </cell>
          <cell r="J649">
            <v>0</v>
          </cell>
          <cell r="K649">
            <v>86169.899585657302</v>
          </cell>
          <cell r="L649">
            <v>0</v>
          </cell>
          <cell r="M649">
            <v>86169.899585657302</v>
          </cell>
          <cell r="N649">
            <v>62684.384743590301</v>
          </cell>
          <cell r="O649">
            <v>8660.0477650499997</v>
          </cell>
          <cell r="P649">
            <v>107.91603600000001</v>
          </cell>
          <cell r="Q649">
            <v>2088.8359090191402</v>
          </cell>
          <cell r="R649">
            <v>7255.8107583893607</v>
          </cell>
          <cell r="S649">
            <v>2499.0647790960002</v>
          </cell>
          <cell r="T649">
            <v>1.752</v>
          </cell>
          <cell r="U649">
            <v>363.98126733079704</v>
          </cell>
          <cell r="V649">
            <v>10120.6088048162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-7.1199999999999996E-4</v>
          </cell>
          <cell r="AB649">
            <v>2773.7849999999999</v>
          </cell>
          <cell r="AC649">
            <v>0</v>
          </cell>
          <cell r="AD649">
            <v>2297.471</v>
          </cell>
          <cell r="AE649">
            <v>2297.471</v>
          </cell>
          <cell r="AF649">
            <v>0</v>
          </cell>
          <cell r="AG649">
            <v>476.31400000000002</v>
          </cell>
          <cell r="AH649">
            <v>0</v>
          </cell>
          <cell r="AI649">
            <v>0</v>
          </cell>
          <cell r="AJ649">
            <v>36.247</v>
          </cell>
          <cell r="AK649">
            <v>0</v>
          </cell>
          <cell r="AL649">
            <v>0</v>
          </cell>
          <cell r="AM649">
            <v>525.15151025108401</v>
          </cell>
          <cell r="AN649">
            <v>0</v>
          </cell>
          <cell r="AO649">
            <v>-790.8301830693639</v>
          </cell>
          <cell r="AP649">
            <v>0</v>
          </cell>
        </row>
        <row r="650">
          <cell r="B650" t="str">
            <v>60325GEO155Allcustom3DKK Total</v>
          </cell>
          <cell r="H650">
            <v>25349.527046035601</v>
          </cell>
          <cell r="I650">
            <v>0</v>
          </cell>
          <cell r="J650">
            <v>0</v>
          </cell>
          <cell r="K650">
            <v>25349.527046035601</v>
          </cell>
          <cell r="L650">
            <v>0</v>
          </cell>
          <cell r="M650">
            <v>25349.527046035601</v>
          </cell>
          <cell r="N650">
            <v>7344.4916760537799</v>
          </cell>
          <cell r="O650">
            <v>15441.867326304</v>
          </cell>
          <cell r="P650">
            <v>182.630437029625</v>
          </cell>
          <cell r="Q650">
            <v>1108.2120148490401</v>
          </cell>
          <cell r="R650">
            <v>22.090697460128201</v>
          </cell>
          <cell r="S650">
            <v>58.698144210275998</v>
          </cell>
          <cell r="T650">
            <v>2.8096408198583597E-2</v>
          </cell>
          <cell r="U650">
            <v>1129.7657785835399</v>
          </cell>
          <cell r="V650">
            <v>1210.58271666214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33.216198136992098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33.216198136992098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28.526676999999999</v>
          </cell>
          <cell r="AP650">
            <v>0</v>
          </cell>
        </row>
        <row r="651">
          <cell r="B651" t="str">
            <v>60325GEO420Allcustom3DKK Total</v>
          </cell>
          <cell r="H651">
            <v>19566.441832804299</v>
          </cell>
          <cell r="I651">
            <v>0</v>
          </cell>
          <cell r="J651">
            <v>0</v>
          </cell>
          <cell r="K651">
            <v>19566.441832804299</v>
          </cell>
          <cell r="L651">
            <v>0</v>
          </cell>
          <cell r="M651">
            <v>19566.441832804299</v>
          </cell>
          <cell r="N651">
            <v>18142.007106474899</v>
          </cell>
          <cell r="O651">
            <v>0</v>
          </cell>
          <cell r="P651">
            <v>-6.7941664801895998</v>
          </cell>
          <cell r="Q651">
            <v>0</v>
          </cell>
          <cell r="R651">
            <v>0</v>
          </cell>
          <cell r="S651">
            <v>0</v>
          </cell>
          <cell r="T651">
            <v>639.33089188958297</v>
          </cell>
          <cell r="U651">
            <v>0</v>
          </cell>
          <cell r="V651">
            <v>639.33089188958297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675.31443466696203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675.31443466696203</v>
          </cell>
          <cell r="AH651">
            <v>0</v>
          </cell>
          <cell r="AI651">
            <v>0</v>
          </cell>
          <cell r="AJ651">
            <v>675.31443466696203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116.583566253003</v>
          </cell>
          <cell r="AP651">
            <v>0</v>
          </cell>
        </row>
        <row r="652">
          <cell r="B652" t="str">
            <v>60325GEO430Allcustom3DKK Total</v>
          </cell>
          <cell r="H652">
            <v>37077.838241445803</v>
          </cell>
          <cell r="I652">
            <v>0</v>
          </cell>
          <cell r="J652">
            <v>0</v>
          </cell>
          <cell r="K652">
            <v>37077.838241445803</v>
          </cell>
          <cell r="L652">
            <v>0</v>
          </cell>
          <cell r="M652">
            <v>37077.838241445803</v>
          </cell>
          <cell r="N652">
            <v>21291.987236913501</v>
          </cell>
          <cell r="O652">
            <v>0</v>
          </cell>
          <cell r="P652">
            <v>1.11777171652765</v>
          </cell>
          <cell r="Q652">
            <v>11632.108251863199</v>
          </cell>
          <cell r="R652">
            <v>0</v>
          </cell>
          <cell r="S652">
            <v>3936.3226145685903</v>
          </cell>
          <cell r="T652">
            <v>0.5505333708115</v>
          </cell>
          <cell r="U652">
            <v>183.625813575</v>
          </cell>
          <cell r="V652">
            <v>4120.4989615144004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32.126019438195001</v>
          </cell>
          <cell r="AP652">
            <v>0</v>
          </cell>
        </row>
        <row r="653">
          <cell r="B653" t="str">
            <v>60325GEO510Allcustom3DKK Total</v>
          </cell>
          <cell r="H653">
            <v>3399.9924204160498</v>
          </cell>
          <cell r="I653">
            <v>0</v>
          </cell>
          <cell r="J653">
            <v>0</v>
          </cell>
          <cell r="K653">
            <v>3399.9924204160498</v>
          </cell>
          <cell r="L653">
            <v>0</v>
          </cell>
          <cell r="M653">
            <v>3399.9924204160498</v>
          </cell>
          <cell r="N653">
            <v>4.4918920493903095E-3</v>
          </cell>
          <cell r="O653">
            <v>3397.4212575240003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2.5666709999999999</v>
          </cell>
          <cell r="AP653">
            <v>0</v>
          </cell>
        </row>
        <row r="654">
          <cell r="B654" t="str">
            <v>60325GEO701Allcustom3DKK Total</v>
          </cell>
          <cell r="H654">
            <v>15988.237790270599</v>
          </cell>
          <cell r="I654">
            <v>0</v>
          </cell>
          <cell r="J654">
            <v>0</v>
          </cell>
          <cell r="K654">
            <v>15988.237790270599</v>
          </cell>
          <cell r="L654">
            <v>0</v>
          </cell>
          <cell r="M654">
            <v>15988.237790270599</v>
          </cell>
          <cell r="N654">
            <v>5169.5423972553299</v>
          </cell>
          <cell r="O654">
            <v>4912.9661521260005</v>
          </cell>
          <cell r="P654">
            <v>2273.1853118307399</v>
          </cell>
          <cell r="Q654">
            <v>2451.6928278133996</v>
          </cell>
          <cell r="R654">
            <v>0</v>
          </cell>
          <cell r="S654">
            <v>486.08850064622698</v>
          </cell>
          <cell r="T654">
            <v>227.219691321</v>
          </cell>
          <cell r="U654">
            <v>10.576413846000001</v>
          </cell>
          <cell r="V654">
            <v>723.88460581322704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465.03141694191703</v>
          </cell>
          <cell r="AC654">
            <v>0</v>
          </cell>
          <cell r="AD654">
            <v>0</v>
          </cell>
          <cell r="AE654">
            <v>465.03141694191703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-8.0649215099999996</v>
          </cell>
          <cell r="AP654">
            <v>0</v>
          </cell>
        </row>
        <row r="655">
          <cell r="B655" t="str">
            <v>60325GEO724Allcustom3DKK Total</v>
          </cell>
          <cell r="H655">
            <v>14149.531140831699</v>
          </cell>
          <cell r="I655">
            <v>0</v>
          </cell>
          <cell r="J655">
            <v>0</v>
          </cell>
          <cell r="K655">
            <v>14149.531140831699</v>
          </cell>
          <cell r="L655">
            <v>0</v>
          </cell>
          <cell r="M655">
            <v>14149.531140831699</v>
          </cell>
          <cell r="N655">
            <v>574.98099266192196</v>
          </cell>
          <cell r="O655">
            <v>12613.445225756999</v>
          </cell>
          <cell r="P655">
            <v>669.54591436697899</v>
          </cell>
          <cell r="Q655">
            <v>0</v>
          </cell>
          <cell r="R655">
            <v>251.033474316569</v>
          </cell>
          <cell r="S655">
            <v>0</v>
          </cell>
          <cell r="T655">
            <v>0.61344847959969206</v>
          </cell>
          <cell r="U655">
            <v>3.2454896920708198</v>
          </cell>
          <cell r="V655">
            <v>254.89241248824001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5.2085248267898301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5.2085248267898301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31.458070730799001</v>
          </cell>
          <cell r="AP655">
            <v>0</v>
          </cell>
        </row>
        <row r="656">
          <cell r="B656" t="str">
            <v>60325GEO816Allcustom3DKK Total</v>
          </cell>
          <cell r="H656">
            <v>3056.20918269803</v>
          </cell>
          <cell r="I656">
            <v>0</v>
          </cell>
          <cell r="J656">
            <v>0</v>
          </cell>
          <cell r="K656">
            <v>3056.20918269803</v>
          </cell>
          <cell r="L656">
            <v>0</v>
          </cell>
          <cell r="M656">
            <v>3056.20918269803</v>
          </cell>
          <cell r="N656">
            <v>1.4143878900350699</v>
          </cell>
          <cell r="O656">
            <v>3054.7378711350002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5.6923672990291503E-2</v>
          </cell>
          <cell r="U656">
            <v>0</v>
          </cell>
          <cell r="V656">
            <v>5.6923672990291503E-2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</row>
        <row r="657">
          <cell r="B657" t="str">
            <v>60327Allcustom2Allcustom3DKK Total</v>
          </cell>
          <cell r="H657">
            <v>-16149.640665236799</v>
          </cell>
          <cell r="I657">
            <v>-307.99283400000002</v>
          </cell>
          <cell r="J657">
            <v>-9.979E-3</v>
          </cell>
          <cell r="K657">
            <v>-15841.6478312368</v>
          </cell>
          <cell r="L657">
            <v>0</v>
          </cell>
          <cell r="M657">
            <v>-15841.6478312368</v>
          </cell>
          <cell r="N657">
            <v>-663.55231763838503</v>
          </cell>
          <cell r="O657">
            <v>-14223.468714986098</v>
          </cell>
          <cell r="P657">
            <v>-248.98989198987601</v>
          </cell>
          <cell r="Q657">
            <v>-840.02394388535197</v>
          </cell>
          <cell r="R657">
            <v>-30.446938952796401</v>
          </cell>
          <cell r="S657">
            <v>10.090982085515801</v>
          </cell>
          <cell r="T657">
            <v>-190.08177489846102</v>
          </cell>
          <cell r="U657">
            <v>-56.369181292345701</v>
          </cell>
          <cell r="V657">
            <v>-266.80691305808801</v>
          </cell>
          <cell r="W657">
            <v>360.40349657679496</v>
          </cell>
          <cell r="X657">
            <v>363.16637674054499</v>
          </cell>
          <cell r="Y657">
            <v>-2.7628801637499998</v>
          </cell>
          <cell r="Z657">
            <v>0</v>
          </cell>
          <cell r="AA657">
            <v>-307.99283400000002</v>
          </cell>
          <cell r="AB657">
            <v>292.14980310725701</v>
          </cell>
          <cell r="AC657">
            <v>-1.6293548499999501E-4</v>
          </cell>
          <cell r="AD657">
            <v>6.5042380814504099</v>
          </cell>
          <cell r="AE657">
            <v>-6.4631791385495898</v>
          </cell>
          <cell r="AF657">
            <v>0</v>
          </cell>
          <cell r="AG657">
            <v>-61.780372395503299</v>
          </cell>
          <cell r="AH657">
            <v>97.91</v>
          </cell>
          <cell r="AI657">
            <v>0</v>
          </cell>
          <cell r="AJ657">
            <v>-99.324823174933897</v>
          </cell>
          <cell r="AK657">
            <v>0</v>
          </cell>
          <cell r="AL657">
            <v>0</v>
          </cell>
          <cell r="AM657">
            <v>109.044147213755</v>
          </cell>
          <cell r="AN657">
            <v>-2.5620200400000002</v>
          </cell>
          <cell r="AO657">
            <v>0</v>
          </cell>
          <cell r="AP657">
            <v>0</v>
          </cell>
        </row>
        <row r="658">
          <cell r="B658" t="str">
            <v>60327GEO132Allcustom3DKK Total</v>
          </cell>
          <cell r="H658">
            <v>-6521.1503173417705</v>
          </cell>
          <cell r="I658">
            <v>-241.63383400000001</v>
          </cell>
          <cell r="J658">
            <v>-9.979E-3</v>
          </cell>
          <cell r="K658">
            <v>-6279.5164833417703</v>
          </cell>
          <cell r="L658">
            <v>0</v>
          </cell>
          <cell r="M658">
            <v>-6279.5164833417703</v>
          </cell>
          <cell r="N658">
            <v>-51.487844912300105</v>
          </cell>
          <cell r="O658">
            <v>-6226.7087839700007</v>
          </cell>
          <cell r="P658">
            <v>-9.473169169979279</v>
          </cell>
          <cell r="Q658">
            <v>-589.68627856281194</v>
          </cell>
          <cell r="R658">
            <v>22.094065643608499</v>
          </cell>
          <cell r="S658">
            <v>46.17859319203</v>
          </cell>
          <cell r="T658">
            <v>8.4259198567500011</v>
          </cell>
          <cell r="U658">
            <v>15.609700617002201</v>
          </cell>
          <cell r="V658">
            <v>92.308279309390699</v>
          </cell>
          <cell r="W658">
            <v>364.75073656307001</v>
          </cell>
          <cell r="X658">
            <v>367.51361672681998</v>
          </cell>
          <cell r="Y658">
            <v>-2.7628801637499998</v>
          </cell>
          <cell r="Z658">
            <v>0</v>
          </cell>
          <cell r="AA658">
            <v>-241.63383400000001</v>
          </cell>
          <cell r="AB658">
            <v>343.10920808758499</v>
          </cell>
          <cell r="AC658">
            <v>0.24704952451500001</v>
          </cell>
          <cell r="AD658">
            <v>8.1809999999999992</v>
          </cell>
          <cell r="AE658">
            <v>8.1809999999999992</v>
          </cell>
          <cell r="AF658">
            <v>0</v>
          </cell>
          <cell r="AG658">
            <v>-30.059598999999999</v>
          </cell>
          <cell r="AH658">
            <v>97.91</v>
          </cell>
          <cell r="AI658">
            <v>0</v>
          </cell>
          <cell r="AJ658">
            <v>-70.898599000000004</v>
          </cell>
          <cell r="AK658">
            <v>0</v>
          </cell>
          <cell r="AL658">
            <v>0</v>
          </cell>
          <cell r="AM658">
            <v>162.422105876345</v>
          </cell>
          <cell r="AN658">
            <v>-2.6294416200000001</v>
          </cell>
          <cell r="AO658">
            <v>0</v>
          </cell>
          <cell r="AP658">
            <v>0</v>
          </cell>
        </row>
        <row r="659">
          <cell r="B659" t="str">
            <v>60327GEO155Allcustom3DKK Total</v>
          </cell>
          <cell r="H659">
            <v>-93.897201919329106</v>
          </cell>
          <cell r="I659">
            <v>-1.329</v>
          </cell>
          <cell r="J659">
            <v>0</v>
          </cell>
          <cell r="K659">
            <v>-92.568201919329113</v>
          </cell>
          <cell r="L659">
            <v>0</v>
          </cell>
          <cell r="M659">
            <v>-92.568201919329113</v>
          </cell>
          <cell r="N659">
            <v>42.382439909621901</v>
          </cell>
          <cell r="O659">
            <v>-104.85179382999999</v>
          </cell>
          <cell r="P659">
            <v>-18.899608180954399</v>
          </cell>
          <cell r="Q659">
            <v>-4.0484299034699998</v>
          </cell>
          <cell r="R659">
            <v>4.2782700696900005</v>
          </cell>
          <cell r="S659">
            <v>0</v>
          </cell>
          <cell r="T659">
            <v>0</v>
          </cell>
          <cell r="U659">
            <v>-10.989792156642501</v>
          </cell>
          <cell r="V659">
            <v>-6.7115220869524999</v>
          </cell>
          <cell r="W659">
            <v>0.33514143725000001</v>
          </cell>
          <cell r="X659">
            <v>0.33514143725000001</v>
          </cell>
          <cell r="Y659">
            <v>0</v>
          </cell>
          <cell r="Z659">
            <v>0</v>
          </cell>
          <cell r="AA659">
            <v>-1.329</v>
          </cell>
          <cell r="AB659">
            <v>-0.31541782710443</v>
          </cell>
          <cell r="AC659">
            <v>0</v>
          </cell>
          <cell r="AD659">
            <v>-0.29890560794662996</v>
          </cell>
          <cell r="AE659">
            <v>-0.29890560794662996</v>
          </cell>
          <cell r="AF659">
            <v>0</v>
          </cell>
          <cell r="AG659">
            <v>-0.3516536564078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-0.12387000046964801</v>
          </cell>
          <cell r="AN659">
            <v>0</v>
          </cell>
          <cell r="AO659">
            <v>0</v>
          </cell>
          <cell r="AP659">
            <v>0</v>
          </cell>
        </row>
        <row r="660">
          <cell r="B660" t="str">
            <v>60327GEO420Allcustom3DKK Total</v>
          </cell>
          <cell r="H660">
            <v>-126.896865595357</v>
          </cell>
          <cell r="I660">
            <v>0</v>
          </cell>
          <cell r="J660">
            <v>0</v>
          </cell>
          <cell r="K660">
            <v>-126.896865595357</v>
          </cell>
          <cell r="L660">
            <v>0</v>
          </cell>
          <cell r="M660">
            <v>-126.896865595357</v>
          </cell>
          <cell r="N660">
            <v>-20.493085325995501</v>
          </cell>
          <cell r="O660">
            <v>0</v>
          </cell>
          <cell r="P660">
            <v>-27.825946665015</v>
          </cell>
          <cell r="Q660">
            <v>0</v>
          </cell>
          <cell r="R660">
            <v>0</v>
          </cell>
          <cell r="S660">
            <v>0</v>
          </cell>
          <cell r="T660">
            <v>-51.876453796756898</v>
          </cell>
          <cell r="U660">
            <v>0</v>
          </cell>
          <cell r="V660">
            <v>-51.876453796756898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-28.4262241749339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-28.4262241749339</v>
          </cell>
          <cell r="AH660">
            <v>0</v>
          </cell>
          <cell r="AI660">
            <v>0</v>
          </cell>
          <cell r="AJ660">
            <v>-28.4262241749339</v>
          </cell>
          <cell r="AK660">
            <v>0</v>
          </cell>
          <cell r="AL660">
            <v>0</v>
          </cell>
          <cell r="AM660">
            <v>1.7248443673445302</v>
          </cell>
          <cell r="AN660">
            <v>0</v>
          </cell>
          <cell r="AO660">
            <v>0</v>
          </cell>
          <cell r="AP660">
            <v>0</v>
          </cell>
        </row>
        <row r="661">
          <cell r="B661" t="str">
            <v>60327GEO430Allcustom3DKK Total</v>
          </cell>
          <cell r="H661">
            <v>-81.499615789454396</v>
          </cell>
          <cell r="I661">
            <v>0</v>
          </cell>
          <cell r="J661">
            <v>0</v>
          </cell>
          <cell r="K661">
            <v>-81.499615789454396</v>
          </cell>
          <cell r="L661">
            <v>0</v>
          </cell>
          <cell r="M661">
            <v>-81.499615789454396</v>
          </cell>
          <cell r="N661">
            <v>-2.0387097116476598</v>
          </cell>
          <cell r="O661">
            <v>0</v>
          </cell>
          <cell r="P661">
            <v>-0.74456642976782095</v>
          </cell>
          <cell r="Q661">
            <v>-75.737284693339603</v>
          </cell>
          <cell r="R661">
            <v>0</v>
          </cell>
          <cell r="S661">
            <v>-0.55373905500499998</v>
          </cell>
          <cell r="T661">
            <v>-0.89045806871396593</v>
          </cell>
          <cell r="U661">
            <v>-1.18011362553</v>
          </cell>
          <cell r="V661">
            <v>-2.6243107492489699</v>
          </cell>
          <cell r="W661">
            <v>-7.0039728505349994E-2</v>
          </cell>
          <cell r="X661">
            <v>-7.0039728505349994E-2</v>
          </cell>
          <cell r="Y661">
            <v>0</v>
          </cell>
          <cell r="Z661">
            <v>0</v>
          </cell>
          <cell r="AA661">
            <v>0</v>
          </cell>
          <cell r="AB661">
            <v>-7.0039728505349994E-2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-0.28470447694500001</v>
          </cell>
          <cell r="AN661">
            <v>3.9329255E-2</v>
          </cell>
          <cell r="AO661">
            <v>0</v>
          </cell>
          <cell r="AP661">
            <v>0</v>
          </cell>
        </row>
        <row r="662">
          <cell r="B662" t="str">
            <v>60327GEO510Allcustom3DKK Total</v>
          </cell>
          <cell r="H662">
            <v>-8128.5658154348293</v>
          </cell>
          <cell r="I662">
            <v>0</v>
          </cell>
          <cell r="J662">
            <v>0</v>
          </cell>
          <cell r="K662">
            <v>-8128.5658154348293</v>
          </cell>
          <cell r="L662">
            <v>0</v>
          </cell>
          <cell r="M662">
            <v>-8128.5658154348293</v>
          </cell>
          <cell r="N662">
            <v>-9.3124905930031102E-2</v>
          </cell>
          <cell r="O662">
            <v>-8128.0872354100002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-8.2058008902682708E-2</v>
          </cell>
          <cell r="U662">
            <v>-0.30339710999999997</v>
          </cell>
          <cell r="V662">
            <v>-0.38545511890268302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</row>
        <row r="663">
          <cell r="B663" t="str">
            <v>60327GEO701Allcustom3DKK Total</v>
          </cell>
          <cell r="H663">
            <v>32.590518645185</v>
          </cell>
          <cell r="I663">
            <v>0</v>
          </cell>
          <cell r="J663">
            <v>0</v>
          </cell>
          <cell r="K663">
            <v>32.590518645185</v>
          </cell>
          <cell r="L663">
            <v>0</v>
          </cell>
          <cell r="M663">
            <v>32.590518645185</v>
          </cell>
          <cell r="N663">
            <v>97.719950334529997</v>
          </cell>
          <cell r="O663">
            <v>0</v>
          </cell>
          <cell r="P663">
            <v>52.55335741199</v>
          </cell>
          <cell r="Q663">
            <v>-22.552518510000002</v>
          </cell>
          <cell r="R663">
            <v>0</v>
          </cell>
          <cell r="S663">
            <v>-8.4276975000000004E-2</v>
          </cell>
          <cell r="T663">
            <v>-26.833294415080001</v>
          </cell>
          <cell r="U663">
            <v>-0.30384096873499999</v>
          </cell>
          <cell r="V663">
            <v>-27.221412358814998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-13.21462968</v>
          </cell>
          <cell r="AC663">
            <v>-0.24721245999999999</v>
          </cell>
          <cell r="AD663">
            <v>0</v>
          </cell>
          <cell r="AE663">
            <v>-12.967417220000002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-54.694228552520002</v>
          </cell>
          <cell r="AN663">
            <v>2.8092325000000001E-2</v>
          </cell>
          <cell r="AO663">
            <v>0</v>
          </cell>
          <cell r="AP663">
            <v>0</v>
          </cell>
        </row>
        <row r="664">
          <cell r="B664" t="str">
            <v>60327GEO724Allcustom3DKK Total</v>
          </cell>
          <cell r="H664">
            <v>-188.45550612922298</v>
          </cell>
          <cell r="I664">
            <v>0</v>
          </cell>
          <cell r="J664">
            <v>0</v>
          </cell>
          <cell r="K664">
            <v>-188.45550612922298</v>
          </cell>
          <cell r="L664">
            <v>0</v>
          </cell>
          <cell r="M664">
            <v>-188.45550612922298</v>
          </cell>
          <cell r="N664">
            <v>-36.846058623694702</v>
          </cell>
          <cell r="O664">
            <v>-146.108182325</v>
          </cell>
          <cell r="P664">
            <v>5.3988560381347401</v>
          </cell>
          <cell r="Q664">
            <v>0</v>
          </cell>
          <cell r="R664">
            <v>-7.4377392132990501</v>
          </cell>
          <cell r="S664">
            <v>0</v>
          </cell>
          <cell r="T664">
            <v>-0.84115227476482002</v>
          </cell>
          <cell r="U664">
            <v>-0.107733400373415</v>
          </cell>
          <cell r="V664">
            <v>-8.3866248884372894</v>
          </cell>
          <cell r="W664">
            <v>-1.4945116899999999</v>
          </cell>
          <cell r="X664">
            <v>-1.4945116899999999</v>
          </cell>
          <cell r="Y664">
            <v>0</v>
          </cell>
          <cell r="Z664">
            <v>0</v>
          </cell>
          <cell r="AA664">
            <v>0</v>
          </cell>
          <cell r="AB664">
            <v>-2.5134963302253199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-1.01898464022532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</row>
        <row r="665">
          <cell r="B665" t="str">
            <v>60327GEO816Allcustom3DKK Total</v>
          </cell>
          <cell r="H665">
            <v>-680.89584555906697</v>
          </cell>
          <cell r="I665">
            <v>0</v>
          </cell>
          <cell r="J665">
            <v>0</v>
          </cell>
          <cell r="K665">
            <v>-680.89584555906697</v>
          </cell>
          <cell r="L665">
            <v>0</v>
          </cell>
          <cell r="M665">
            <v>-680.89584555906697</v>
          </cell>
          <cell r="N665">
            <v>4.6257807973336105</v>
          </cell>
          <cell r="O665">
            <v>-685.23922833000006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-0.28239802640067402</v>
          </cell>
          <cell r="U665">
            <v>0</v>
          </cell>
          <cell r="V665">
            <v>-0.28239802640067402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</row>
        <row r="666">
          <cell r="B666" t="str">
            <v>60335TAllcustom2Allcustom3DKK Total</v>
          </cell>
          <cell r="H666">
            <v>323090.98954179604</v>
          </cell>
          <cell r="I666">
            <v>56856.807603000001</v>
          </cell>
          <cell r="J666">
            <v>0.20300000000000001</v>
          </cell>
          <cell r="K666">
            <v>266234.18193879601</v>
          </cell>
          <cell r="L666">
            <v>0</v>
          </cell>
          <cell r="M666">
            <v>266234.18193879601</v>
          </cell>
          <cell r="N666">
            <v>144320.46638843301</v>
          </cell>
          <cell r="O666">
            <v>51361.6341260872</v>
          </cell>
          <cell r="P666">
            <v>15180.6716195517</v>
          </cell>
          <cell r="Q666">
            <v>11078.0622375366</v>
          </cell>
          <cell r="R666">
            <v>4290.77537846206</v>
          </cell>
          <cell r="S666">
            <v>9126.4005830463302</v>
          </cell>
          <cell r="T666">
            <v>18048.5290787626</v>
          </cell>
          <cell r="U666">
            <v>4552.9492034350405</v>
          </cell>
          <cell r="V666">
            <v>36018.654243705998</v>
          </cell>
          <cell r="W666">
            <v>95.822003416773398</v>
          </cell>
          <cell r="X666">
            <v>95.822003416773398</v>
          </cell>
          <cell r="Y666">
            <v>0</v>
          </cell>
          <cell r="Z666">
            <v>0</v>
          </cell>
          <cell r="AA666">
            <v>56856.807603000001</v>
          </cell>
          <cell r="AB666">
            <v>5955.1030006992105</v>
          </cell>
          <cell r="AC666">
            <v>929.95891266859905</v>
          </cell>
          <cell r="AD666">
            <v>810.04283699999996</v>
          </cell>
          <cell r="AE666">
            <v>1713.64835902599</v>
          </cell>
          <cell r="AF666">
            <v>0</v>
          </cell>
          <cell r="AG666">
            <v>3215.4707255878402</v>
          </cell>
          <cell r="AH666">
            <v>93.251446999999999</v>
          </cell>
          <cell r="AI666">
            <v>0</v>
          </cell>
          <cell r="AJ666">
            <v>1860.60298932807</v>
          </cell>
          <cell r="AK666">
            <v>0</v>
          </cell>
          <cell r="AL666">
            <v>0</v>
          </cell>
          <cell r="AM666">
            <v>2477.0815151965899</v>
          </cell>
          <cell r="AN666">
            <v>2113.3518989600002</v>
          </cell>
          <cell r="AO666">
            <v>-157.491192415</v>
          </cell>
          <cell r="AP666">
            <v>0</v>
          </cell>
        </row>
        <row r="667">
          <cell r="B667" t="str">
            <v>60336Allcustom2Allcustom3DKK Total</v>
          </cell>
          <cell r="H667">
            <v>90.271877154999999</v>
          </cell>
          <cell r="I667">
            <v>0</v>
          </cell>
          <cell r="J667">
            <v>0</v>
          </cell>
          <cell r="K667">
            <v>90.271877154999999</v>
          </cell>
          <cell r="L667">
            <v>0</v>
          </cell>
          <cell r="M667">
            <v>90.271877154999999</v>
          </cell>
          <cell r="N667">
            <v>0</v>
          </cell>
          <cell r="O667">
            <v>90.271877154999999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</row>
        <row r="668">
          <cell r="B668" t="str">
            <v>60338CAllcustom2Allcustom3DKK Total</v>
          </cell>
          <cell r="H668">
            <v>-7126.1021552584898</v>
          </cell>
          <cell r="I668">
            <v>0</v>
          </cell>
          <cell r="J668">
            <v>0</v>
          </cell>
          <cell r="K668">
            <v>-7126.1021552584898</v>
          </cell>
          <cell r="L668">
            <v>0</v>
          </cell>
          <cell r="M668">
            <v>-7126.1021552584898</v>
          </cell>
          <cell r="N668">
            <v>0</v>
          </cell>
          <cell r="O668">
            <v>-7126.1021552584898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</row>
        <row r="669">
          <cell r="B669" t="str">
            <v>60339Allcustom2Allcustom3DKK Total</v>
          </cell>
          <cell r="H669">
            <v>306.58277965499997</v>
          </cell>
          <cell r="I669">
            <v>0</v>
          </cell>
          <cell r="J669">
            <v>0</v>
          </cell>
          <cell r="K669">
            <v>306.58277965499997</v>
          </cell>
          <cell r="L669">
            <v>0</v>
          </cell>
          <cell r="M669">
            <v>306.58277965499997</v>
          </cell>
          <cell r="N669">
            <v>0</v>
          </cell>
          <cell r="O669">
            <v>306.58277965499997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</row>
        <row r="670">
          <cell r="B670" t="str">
            <v>60341Allcustom2Allcustom3DKK Total</v>
          </cell>
          <cell r="H670">
            <v>13595.920459343999</v>
          </cell>
          <cell r="I670">
            <v>0</v>
          </cell>
          <cell r="J670">
            <v>0</v>
          </cell>
          <cell r="K670">
            <v>13595.920459343999</v>
          </cell>
          <cell r="L670">
            <v>0</v>
          </cell>
          <cell r="M670">
            <v>13595.920459343999</v>
          </cell>
          <cell r="N670">
            <v>0</v>
          </cell>
          <cell r="O670">
            <v>13595.920459343999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</row>
        <row r="671">
          <cell r="B671" t="str">
            <v>60341TAllcustom2Allcustom3DKK Total</v>
          </cell>
          <cell r="H671">
            <v>-7035.8302781034899</v>
          </cell>
          <cell r="I671">
            <v>0</v>
          </cell>
          <cell r="J671">
            <v>0</v>
          </cell>
          <cell r="K671">
            <v>-7035.8302781034899</v>
          </cell>
          <cell r="L671">
            <v>0</v>
          </cell>
          <cell r="M671">
            <v>-7035.8302781034899</v>
          </cell>
          <cell r="N671">
            <v>0</v>
          </cell>
          <cell r="O671">
            <v>-7035.8302781034899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</row>
        <row r="672">
          <cell r="B672" t="str">
            <v>60342Allcustom2Allcustom3DKK Total</v>
          </cell>
          <cell r="H672">
            <v>8536.7085929370005</v>
          </cell>
          <cell r="I672">
            <v>0</v>
          </cell>
          <cell r="J672">
            <v>0</v>
          </cell>
          <cell r="K672">
            <v>8536.7085929370005</v>
          </cell>
          <cell r="L672">
            <v>0</v>
          </cell>
          <cell r="M672">
            <v>8536.7085929370005</v>
          </cell>
          <cell r="N672">
            <v>0</v>
          </cell>
          <cell r="O672">
            <v>8536.7085929370005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</row>
        <row r="673">
          <cell r="B673" t="str">
            <v>60350TAllcustom2Allcustom3DKK Total</v>
          </cell>
          <cell r="H673">
            <v>22132.629052280998</v>
          </cell>
          <cell r="I673">
            <v>0</v>
          </cell>
          <cell r="J673">
            <v>0</v>
          </cell>
          <cell r="K673">
            <v>22132.629052280998</v>
          </cell>
          <cell r="L673">
            <v>0</v>
          </cell>
          <cell r="M673">
            <v>22132.629052280998</v>
          </cell>
          <cell r="N673">
            <v>0</v>
          </cell>
          <cell r="O673">
            <v>22132.629052280998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</row>
        <row r="674">
          <cell r="B674" t="str">
            <v>60360Allcustom2Allcustom3DKK Total</v>
          </cell>
          <cell r="H674">
            <v>3495.6996332670001</v>
          </cell>
          <cell r="I674">
            <v>0</v>
          </cell>
          <cell r="J674">
            <v>0</v>
          </cell>
          <cell r="K674">
            <v>3495.6996332670001</v>
          </cell>
          <cell r="L674">
            <v>0</v>
          </cell>
          <cell r="M674">
            <v>3495.6996332670001</v>
          </cell>
          <cell r="N674">
            <v>0</v>
          </cell>
          <cell r="O674">
            <v>3495.6996332670001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</row>
        <row r="675">
          <cell r="B675" t="str">
            <v>60361Allcustom2Allcustom3DKK Total</v>
          </cell>
          <cell r="H675">
            <v>-3559.4820373244102</v>
          </cell>
          <cell r="I675">
            <v>0</v>
          </cell>
          <cell r="J675">
            <v>0</v>
          </cell>
          <cell r="K675">
            <v>-3559.4820373244102</v>
          </cell>
          <cell r="L675">
            <v>0</v>
          </cell>
          <cell r="M675">
            <v>-3559.4820373244102</v>
          </cell>
          <cell r="N675">
            <v>0</v>
          </cell>
          <cell r="O675">
            <v>-3559.4820373244102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</row>
        <row r="676">
          <cell r="B676" t="str">
            <v>60362Allcustom2Allcustom3DKK Total</v>
          </cell>
          <cell r="H676">
            <v>-1021.8097221527501</v>
          </cell>
          <cell r="I676">
            <v>0</v>
          </cell>
          <cell r="J676">
            <v>0</v>
          </cell>
          <cell r="K676">
            <v>-1021.8097221527501</v>
          </cell>
          <cell r="L676">
            <v>0</v>
          </cell>
          <cell r="M676">
            <v>-1021.8097221527501</v>
          </cell>
          <cell r="N676">
            <v>0</v>
          </cell>
          <cell r="O676">
            <v>-1021.8097221527501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</row>
        <row r="677">
          <cell r="B677" t="str">
            <v>60370TAllcustom2Allcustom3DKK Total</v>
          </cell>
          <cell r="H677">
            <v>-4581.2917594771607</v>
          </cell>
          <cell r="I677">
            <v>0</v>
          </cell>
          <cell r="J677">
            <v>0</v>
          </cell>
          <cell r="K677">
            <v>-4581.2917594771607</v>
          </cell>
          <cell r="L677">
            <v>0</v>
          </cell>
          <cell r="M677">
            <v>-4581.2917594771607</v>
          </cell>
          <cell r="N677">
            <v>0</v>
          </cell>
          <cell r="O677">
            <v>-4581.2917594771607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</row>
        <row r="678">
          <cell r="B678" t="str">
            <v>60405TAllcustom2Allcustom3DKK Total</v>
          </cell>
          <cell r="H678">
            <v>-18014.479351762402</v>
          </cell>
          <cell r="I678">
            <v>-56.413662000000002</v>
          </cell>
          <cell r="J678">
            <v>0</v>
          </cell>
          <cell r="K678">
            <v>-17958.065689762403</v>
          </cell>
          <cell r="L678">
            <v>0</v>
          </cell>
          <cell r="M678">
            <v>-17958.065689762403</v>
          </cell>
          <cell r="N678">
            <v>-11978.1266946332</v>
          </cell>
          <cell r="O678">
            <v>-1078.03962328433</v>
          </cell>
          <cell r="P678">
            <v>-2434.3463249664101</v>
          </cell>
          <cell r="Q678">
            <v>3.93292549080999E-5</v>
          </cell>
          <cell r="R678">
            <v>-2.3931745457869602</v>
          </cell>
          <cell r="S678">
            <v>-1507.5892968926898</v>
          </cell>
          <cell r="T678">
            <v>-415.03943104186101</v>
          </cell>
          <cell r="U678">
            <v>-200.33145081585499</v>
          </cell>
          <cell r="V678">
            <v>-2125.3533532961901</v>
          </cell>
          <cell r="W678">
            <v>-4.7657522372901504E-16</v>
          </cell>
          <cell r="X678">
            <v>-4.7657522372901504E-16</v>
          </cell>
          <cell r="Y678">
            <v>0</v>
          </cell>
          <cell r="Z678">
            <v>0</v>
          </cell>
          <cell r="AA678">
            <v>-56.413662000000002</v>
          </cell>
          <cell r="AB678">
            <v>-350.35641497375599</v>
          </cell>
          <cell r="AC678">
            <v>-177.67403869716702</v>
          </cell>
          <cell r="AD678">
            <v>-2.6497820000000001</v>
          </cell>
          <cell r="AE678">
            <v>-9.3244356600105593</v>
          </cell>
          <cell r="AF678">
            <v>0</v>
          </cell>
          <cell r="AG678">
            <v>-163.35794061657899</v>
          </cell>
          <cell r="AH678">
            <v>-0.32600299999999999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-2.5829390154684799</v>
          </cell>
          <cell r="AN678">
            <v>0</v>
          </cell>
          <cell r="AO678">
            <v>10.7396210777141</v>
          </cell>
          <cell r="AP678">
            <v>0</v>
          </cell>
        </row>
        <row r="679">
          <cell r="B679" t="str">
            <v>60420TAllcustom2Allcustom3DKK Total</v>
          </cell>
          <cell r="H679">
            <v>-34280.297642570404</v>
          </cell>
          <cell r="I679">
            <v>-5859.9772519999997</v>
          </cell>
          <cell r="J679">
            <v>0</v>
          </cell>
          <cell r="K679">
            <v>-28420.320390570399</v>
          </cell>
          <cell r="L679">
            <v>0</v>
          </cell>
          <cell r="M679">
            <v>-28420.320390570399</v>
          </cell>
          <cell r="N679">
            <v>-7723.07402928997</v>
          </cell>
          <cell r="O679">
            <v>-3123.8347259314801</v>
          </cell>
          <cell r="P679">
            <v>-5646.8192056342896</v>
          </cell>
          <cell r="Q679">
            <v>-3344.2657693339202</v>
          </cell>
          <cell r="R679">
            <v>-1037.31710909293</v>
          </cell>
          <cell r="S679">
            <v>-1019.0341866775301</v>
          </cell>
          <cell r="T679">
            <v>-2402.0368588707197</v>
          </cell>
          <cell r="U679">
            <v>-1496.9522185502001</v>
          </cell>
          <cell r="V679">
            <v>-5955.3403731913795</v>
          </cell>
          <cell r="W679">
            <v>-63.226405874736002</v>
          </cell>
          <cell r="X679">
            <v>-63.226405874736002</v>
          </cell>
          <cell r="Y679">
            <v>0</v>
          </cell>
          <cell r="Z679">
            <v>0</v>
          </cell>
          <cell r="AA679">
            <v>-5859.9772519999997</v>
          </cell>
          <cell r="AB679">
            <v>-1916.0968021188501</v>
          </cell>
          <cell r="AC679">
            <v>-94.148435404887309</v>
          </cell>
          <cell r="AD679">
            <v>-287.05148500000001</v>
          </cell>
          <cell r="AE679">
            <v>-890.4636522950849</v>
          </cell>
          <cell r="AF679">
            <v>0</v>
          </cell>
          <cell r="AG679">
            <v>-868.258308544138</v>
          </cell>
          <cell r="AH679">
            <v>-11.619586999999999</v>
          </cell>
          <cell r="AI679">
            <v>0</v>
          </cell>
          <cell r="AJ679">
            <v>-375.888219554177</v>
          </cell>
          <cell r="AK679">
            <v>0</v>
          </cell>
          <cell r="AL679">
            <v>0</v>
          </cell>
          <cell r="AM679">
            <v>-710.88948507053897</v>
          </cell>
          <cell r="AN679">
            <v>-61.999761274999997</v>
          </cell>
          <cell r="AO679">
            <v>7.2643160820007298E-14</v>
          </cell>
          <cell r="AP679">
            <v>0</v>
          </cell>
        </row>
        <row r="680">
          <cell r="B680" t="str">
            <v>60425TAllcustom2Allcustom3DKK Total</v>
          </cell>
          <cell r="H680">
            <v>-788.18835165770201</v>
          </cell>
          <cell r="I680">
            <v>-41.984642000000001</v>
          </cell>
          <cell r="J680">
            <v>0</v>
          </cell>
          <cell r="K680">
            <v>-746.20370965770201</v>
          </cell>
          <cell r="L680">
            <v>0</v>
          </cell>
          <cell r="M680">
            <v>-746.20370965770201</v>
          </cell>
          <cell r="N680">
            <v>-213.37939563646799</v>
          </cell>
          <cell r="O680">
            <v>-21.442038963946398</v>
          </cell>
          <cell r="P680">
            <v>-22.1001772914166</v>
          </cell>
          <cell r="Q680">
            <v>0</v>
          </cell>
          <cell r="R680">
            <v>-1.7554091664023903E-2</v>
          </cell>
          <cell r="S680">
            <v>-196.03731694057399</v>
          </cell>
          <cell r="T680">
            <v>-221.860864852741</v>
          </cell>
          <cell r="U680">
            <v>-71.349158141061906</v>
          </cell>
          <cell r="V680">
            <v>-489.26489402604199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-41.984642000000001</v>
          </cell>
          <cell r="AB680">
            <v>-1.7203739829999998E-2</v>
          </cell>
          <cell r="AC680">
            <v>-1.7203739829999998E-2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</row>
        <row r="681">
          <cell r="B681" t="str">
            <v>60430TAllcustom2Allcustom3DKK Total</v>
          </cell>
          <cell r="H681">
            <v>-2235.6681602108301</v>
          </cell>
          <cell r="I681">
            <v>-357.70649700000001</v>
          </cell>
          <cell r="J681">
            <v>0</v>
          </cell>
          <cell r="K681">
            <v>-1877.96166321083</v>
          </cell>
          <cell r="L681">
            <v>0</v>
          </cell>
          <cell r="M681">
            <v>-1877.96166321083</v>
          </cell>
          <cell r="N681">
            <v>-537.43665255708004</v>
          </cell>
          <cell r="O681">
            <v>-225.09256329499999</v>
          </cell>
          <cell r="P681">
            <v>-493.21134096002197</v>
          </cell>
          <cell r="Q681">
            <v>-48.674501900264005</v>
          </cell>
          <cell r="R681">
            <v>-80.1774462592455</v>
          </cell>
          <cell r="S681">
            <v>-41.8194036357201</v>
          </cell>
          <cell r="T681">
            <v>-110.080093582027</v>
          </cell>
          <cell r="U681">
            <v>-133.28006748565599</v>
          </cell>
          <cell r="V681">
            <v>-365.35701096264899</v>
          </cell>
          <cell r="W681">
            <v>-0.3792463875</v>
          </cell>
          <cell r="X681">
            <v>-0.3792463875</v>
          </cell>
          <cell r="Y681">
            <v>0</v>
          </cell>
          <cell r="Z681">
            <v>0</v>
          </cell>
          <cell r="AA681">
            <v>-357.70649700000001</v>
          </cell>
          <cell r="AB681">
            <v>-171.90037616329701</v>
          </cell>
          <cell r="AC681">
            <v>-12.4912349501931</v>
          </cell>
          <cell r="AD681">
            <v>-4.4359999999999999</v>
          </cell>
          <cell r="AE681">
            <v>-83.728342183858103</v>
          </cell>
          <cell r="AF681">
            <v>0</v>
          </cell>
          <cell r="AG681">
            <v>-75.301552641745701</v>
          </cell>
          <cell r="AH681">
            <v>-0.79500000000000004</v>
          </cell>
          <cell r="AI681">
            <v>0</v>
          </cell>
          <cell r="AJ681">
            <v>-49.761507773655303</v>
          </cell>
          <cell r="AK681">
            <v>0</v>
          </cell>
          <cell r="AL681">
            <v>0</v>
          </cell>
          <cell r="AM681">
            <v>-39.289477682514701</v>
          </cell>
          <cell r="AN681">
            <v>0</v>
          </cell>
          <cell r="AO681">
            <v>3.0002603100000003</v>
          </cell>
          <cell r="AP681">
            <v>0</v>
          </cell>
        </row>
        <row r="682">
          <cell r="B682" t="str">
            <v>60435TAllcustom2Allcustom3DKK Total</v>
          </cell>
          <cell r="H682">
            <v>-250.14715296129799</v>
          </cell>
          <cell r="I682">
            <v>-5.7216379999999996</v>
          </cell>
          <cell r="J682">
            <v>0</v>
          </cell>
          <cell r="K682">
            <v>-244.42551496129798</v>
          </cell>
          <cell r="L682">
            <v>0</v>
          </cell>
          <cell r="M682">
            <v>-244.42551496129798</v>
          </cell>
          <cell r="N682">
            <v>-105.99041934353399</v>
          </cell>
          <cell r="O682">
            <v>0</v>
          </cell>
          <cell r="P682">
            <v>-39.133184647912898</v>
          </cell>
          <cell r="Q682">
            <v>-23.299156323849999</v>
          </cell>
          <cell r="R682">
            <v>-7.848529272405</v>
          </cell>
          <cell r="S682">
            <v>-1.61811792</v>
          </cell>
          <cell r="T682">
            <v>-11.927285619215601</v>
          </cell>
          <cell r="U682">
            <v>-47.587016865221095</v>
          </cell>
          <cell r="V682">
            <v>-68.980949676841703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-5.7216379999999996</v>
          </cell>
          <cell r="AB682">
            <v>-4.0215446591599999</v>
          </cell>
          <cell r="AC682">
            <v>0</v>
          </cell>
          <cell r="AD682">
            <v>0</v>
          </cell>
          <cell r="AE682">
            <v>-3.9465446591599997</v>
          </cell>
          <cell r="AF682">
            <v>0</v>
          </cell>
          <cell r="AG682">
            <v>-7.4999999999999997E-2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-3.0002603100000003</v>
          </cell>
          <cell r="AP682">
            <v>0</v>
          </cell>
        </row>
        <row r="683">
          <cell r="B683" t="str">
            <v>60440TAllcustom2Allcustom3DKK Total</v>
          </cell>
          <cell r="H683">
            <v>-39944.7225664293</v>
          </cell>
          <cell r="I683">
            <v>-6628.4330280000004</v>
          </cell>
          <cell r="J683">
            <v>0</v>
          </cell>
          <cell r="K683">
            <v>-33316.289538429301</v>
          </cell>
          <cell r="L683">
            <v>0</v>
          </cell>
          <cell r="M683">
            <v>-33316.289538429301</v>
          </cell>
          <cell r="N683">
            <v>-9166.8248855207603</v>
          </cell>
          <cell r="O683">
            <v>-3586.7061185809998</v>
          </cell>
          <cell r="P683">
            <v>-6889.5409852905195</v>
          </cell>
          <cell r="Q683">
            <v>-3416.23942755803</v>
          </cell>
          <cell r="R683">
            <v>-1161.9749363531</v>
          </cell>
          <cell r="S683">
            <v>-1283.69513004545</v>
          </cell>
          <cell r="T683">
            <v>-3035.3675687198302</v>
          </cell>
          <cell r="U683">
            <v>-1851.10014349635</v>
          </cell>
          <cell r="V683">
            <v>-7332.1377786147295</v>
          </cell>
          <cell r="W683">
            <v>-63.605652262235999</v>
          </cell>
          <cell r="X683">
            <v>-63.605652262235999</v>
          </cell>
          <cell r="Y683">
            <v>0</v>
          </cell>
          <cell r="Z683">
            <v>0</v>
          </cell>
          <cell r="AA683">
            <v>-6628.4330280000004</v>
          </cell>
          <cell r="AB683">
            <v>-2171.8263262751498</v>
          </cell>
          <cell r="AC683">
            <v>-111.375475571089</v>
          </cell>
          <cell r="AD683">
            <v>-297.29453599999999</v>
          </cell>
          <cell r="AE683">
            <v>-1018.5849950328701</v>
          </cell>
          <cell r="AF683">
            <v>0</v>
          </cell>
          <cell r="AG683">
            <v>-978.26020340895195</v>
          </cell>
          <cell r="AH683">
            <v>-12.483236</v>
          </cell>
          <cell r="AI683">
            <v>0</v>
          </cell>
          <cell r="AJ683">
            <v>-440.760264124115</v>
          </cell>
          <cell r="AK683">
            <v>0</v>
          </cell>
          <cell r="AL683">
            <v>0</v>
          </cell>
          <cell r="AM683">
            <v>-753.01401658912209</v>
          </cell>
          <cell r="AN683">
            <v>-61.999761274999997</v>
          </cell>
          <cell r="AO683">
            <v>7.45058059692383E-14</v>
          </cell>
          <cell r="AP683">
            <v>0</v>
          </cell>
        </row>
        <row r="684">
          <cell r="B684" t="str">
            <v>60441CAllcustom2Allcustom3DKK Total</v>
          </cell>
          <cell r="H684">
            <v>556.77324637434401</v>
          </cell>
          <cell r="I684">
            <v>0</v>
          </cell>
          <cell r="J684">
            <v>0</v>
          </cell>
          <cell r="K684">
            <v>556.77324637434401</v>
          </cell>
          <cell r="L684">
            <v>0</v>
          </cell>
          <cell r="M684">
            <v>556.77324637434401</v>
          </cell>
          <cell r="N684">
            <v>150.836005019514</v>
          </cell>
          <cell r="O684">
            <v>0</v>
          </cell>
          <cell r="P684">
            <v>7.0823647119426401</v>
          </cell>
          <cell r="Q684">
            <v>0</v>
          </cell>
          <cell r="R684">
            <v>9.6031447615599411E-3</v>
          </cell>
          <cell r="S684">
            <v>189.02279379264701</v>
          </cell>
          <cell r="T684">
            <v>209.822479705478</v>
          </cell>
          <cell r="U684">
            <v>0</v>
          </cell>
          <cell r="V684">
            <v>398.85487664288701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</row>
        <row r="685">
          <cell r="B685" t="str">
            <v>60451AUD110Allcustom3DKK Total</v>
          </cell>
          <cell r="H685">
            <v>44.444719223492896</v>
          </cell>
          <cell r="I685">
            <v>4.141</v>
          </cell>
          <cell r="J685">
            <v>4.45E-3</v>
          </cell>
          <cell r="K685">
            <v>40.303719223492898</v>
          </cell>
          <cell r="L685">
            <v>0</v>
          </cell>
          <cell r="M685">
            <v>40.303719223492898</v>
          </cell>
          <cell r="N685">
            <v>3.9973513708613999</v>
          </cell>
          <cell r="O685">
            <v>7.7133708041492</v>
          </cell>
          <cell r="P685">
            <v>10.482940614459</v>
          </cell>
          <cell r="Q685">
            <v>0</v>
          </cell>
          <cell r="R685">
            <v>0</v>
          </cell>
          <cell r="S685">
            <v>0.12390962711</v>
          </cell>
          <cell r="T685">
            <v>10.7996712534307</v>
          </cell>
          <cell r="U685">
            <v>0</v>
          </cell>
          <cell r="V685">
            <v>10.923580880540701</v>
          </cell>
          <cell r="W685">
            <v>0.123083712755</v>
          </cell>
          <cell r="X685">
            <v>0.123083712755</v>
          </cell>
          <cell r="Y685">
            <v>0</v>
          </cell>
          <cell r="Z685">
            <v>0</v>
          </cell>
          <cell r="AA685">
            <v>4.141</v>
          </cell>
          <cell r="AB685">
            <v>4.9343264834825398</v>
          </cell>
          <cell r="AC685">
            <v>0</v>
          </cell>
          <cell r="AD685">
            <v>0</v>
          </cell>
          <cell r="AE685">
            <v>2.97778645</v>
          </cell>
          <cell r="AF685">
            <v>0</v>
          </cell>
          <cell r="AG685">
            <v>1.82900632072754</v>
          </cell>
          <cell r="AH685">
            <v>0.25</v>
          </cell>
          <cell r="AI685">
            <v>0</v>
          </cell>
          <cell r="AJ685">
            <v>1.18867558944598</v>
          </cell>
          <cell r="AK685">
            <v>0</v>
          </cell>
          <cell r="AL685">
            <v>0</v>
          </cell>
          <cell r="AM685">
            <v>2.2521490699999998</v>
          </cell>
          <cell r="AN685">
            <v>0</v>
          </cell>
          <cell r="AO685">
            <v>0</v>
          </cell>
          <cell r="AP685">
            <v>0</v>
          </cell>
        </row>
        <row r="686">
          <cell r="B686" t="str">
            <v>60451AUD140Allcustom3DKK Total</v>
          </cell>
          <cell r="H686">
            <v>23.693410790512402</v>
          </cell>
          <cell r="I686">
            <v>0</v>
          </cell>
          <cell r="J686">
            <v>0</v>
          </cell>
          <cell r="K686">
            <v>23.693410790512402</v>
          </cell>
          <cell r="L686">
            <v>0</v>
          </cell>
          <cell r="M686">
            <v>23.693410790512402</v>
          </cell>
          <cell r="N686">
            <v>12.8049740692006</v>
          </cell>
          <cell r="O686">
            <v>0</v>
          </cell>
          <cell r="P686">
            <v>2.6060988241056697E-9</v>
          </cell>
          <cell r="Q686">
            <v>2.0513601159052999</v>
          </cell>
          <cell r="R686">
            <v>0.858033288369633</v>
          </cell>
          <cell r="S686">
            <v>0.68897442293</v>
          </cell>
          <cell r="T686">
            <v>0</v>
          </cell>
          <cell r="U686">
            <v>3.5815089804425102</v>
          </cell>
          <cell r="V686">
            <v>5.1285166917421403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0.58469337105824204</v>
          </cell>
          <cell r="AC686">
            <v>8.2540869315000001E-2</v>
          </cell>
          <cell r="AD686">
            <v>0.23200000000000001</v>
          </cell>
          <cell r="AE686">
            <v>0.23200000000000001</v>
          </cell>
          <cell r="AF686">
            <v>0</v>
          </cell>
          <cell r="AG686">
            <v>0.27015250174324201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3.1238665399999999</v>
          </cell>
          <cell r="AN686">
            <v>0.35396329500000001</v>
          </cell>
          <cell r="AO686">
            <v>0</v>
          </cell>
          <cell r="AP686">
            <v>0</v>
          </cell>
        </row>
        <row r="687">
          <cell r="B687" t="str">
            <v>60452AUD110Allcustom3DKK Total</v>
          </cell>
          <cell r="H687">
            <v>1.0605241737162798</v>
          </cell>
          <cell r="I687">
            <v>0.128</v>
          </cell>
          <cell r="J687">
            <v>0</v>
          </cell>
          <cell r="K687">
            <v>0.93252417371628393</v>
          </cell>
          <cell r="L687">
            <v>0</v>
          </cell>
          <cell r="M687">
            <v>0.93252417371628393</v>
          </cell>
          <cell r="N687">
            <v>8.6562254552859402E-2</v>
          </cell>
          <cell r="O687">
            <v>0.26406785499999996</v>
          </cell>
          <cell r="P687">
            <v>0.17469963080370601</v>
          </cell>
          <cell r="Q687">
            <v>0</v>
          </cell>
          <cell r="R687">
            <v>0</v>
          </cell>
          <cell r="S687">
            <v>0</v>
          </cell>
          <cell r="T687">
            <v>0.407194433359719</v>
          </cell>
          <cell r="U687">
            <v>0</v>
          </cell>
          <cell r="V687">
            <v>0.407194433359719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0.128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688">
          <cell r="B688" t="str">
            <v>60452AUD140Allcustom3DKK Total</v>
          </cell>
          <cell r="H688">
            <v>0.120818923643729</v>
          </cell>
          <cell r="I688">
            <v>0</v>
          </cell>
          <cell r="J688">
            <v>0</v>
          </cell>
          <cell r="K688">
            <v>0.120818923643729</v>
          </cell>
          <cell r="L688">
            <v>0</v>
          </cell>
          <cell r="M688">
            <v>0.120818923643729</v>
          </cell>
          <cell r="N688">
            <v>1.8190241368728599E-2</v>
          </cell>
          <cell r="O688">
            <v>0</v>
          </cell>
          <cell r="P688">
            <v>0</v>
          </cell>
          <cell r="Q688">
            <v>1.7052041274999999E-2</v>
          </cell>
          <cell r="R688">
            <v>0</v>
          </cell>
          <cell r="S688">
            <v>2.2473859999999398E-3</v>
          </cell>
          <cell r="T688">
            <v>0</v>
          </cell>
          <cell r="U688">
            <v>0</v>
          </cell>
          <cell r="V688">
            <v>2.2473859999999398E-3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4.3999999999999997E-2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4.3999999999999997E-2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3.9329255E-2</v>
          </cell>
          <cell r="AN688">
            <v>3.9329255E-2</v>
          </cell>
          <cell r="AO688">
            <v>0</v>
          </cell>
          <cell r="AP688">
            <v>0</v>
          </cell>
        </row>
        <row r="689">
          <cell r="B689" t="str">
            <v>60453AUD110Allcustom3DKK Total</v>
          </cell>
          <cell r="H689">
            <v>19.618361385941199</v>
          </cell>
          <cell r="I689">
            <v>0</v>
          </cell>
          <cell r="J689">
            <v>0.03</v>
          </cell>
          <cell r="K689">
            <v>19.618361385941199</v>
          </cell>
          <cell r="L689">
            <v>0</v>
          </cell>
          <cell r="M689">
            <v>19.618361385941199</v>
          </cell>
          <cell r="N689">
            <v>7.1124812632257202</v>
          </cell>
          <cell r="O689">
            <v>0.25712343226000001</v>
          </cell>
          <cell r="P689">
            <v>7.2256030679687697</v>
          </cell>
          <cell r="Q689">
            <v>0.23921527123965</v>
          </cell>
          <cell r="R689">
            <v>5.6184649999999997E-7</v>
          </cell>
          <cell r="S689">
            <v>0</v>
          </cell>
          <cell r="T689">
            <v>3.97337644466492</v>
          </cell>
          <cell r="U689">
            <v>8.4276975000000004E-2</v>
          </cell>
          <cell r="V689">
            <v>4.0576539815114199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0.45774421659567605</v>
          </cell>
          <cell r="AC689">
            <v>0</v>
          </cell>
          <cell r="AD689">
            <v>2.3E-2</v>
          </cell>
          <cell r="AE689">
            <v>2.3E-2</v>
          </cell>
          <cell r="AF689">
            <v>0</v>
          </cell>
          <cell r="AG689">
            <v>0.40474421659567605</v>
          </cell>
          <cell r="AH689">
            <v>0</v>
          </cell>
          <cell r="AI689">
            <v>0</v>
          </cell>
          <cell r="AJ689">
            <v>0.169248119673336</v>
          </cell>
          <cell r="AK689">
            <v>0</v>
          </cell>
          <cell r="AL689">
            <v>0</v>
          </cell>
          <cell r="AM689">
            <v>0.26854015314000002</v>
          </cell>
          <cell r="AN689">
            <v>0</v>
          </cell>
          <cell r="AO689">
            <v>0</v>
          </cell>
          <cell r="AP689">
            <v>0</v>
          </cell>
        </row>
        <row r="690">
          <cell r="B690" t="str">
            <v>60453AUD140Allcustom3DKK Total</v>
          </cell>
          <cell r="H690">
            <v>8.7597084890148196</v>
          </cell>
          <cell r="I690">
            <v>0</v>
          </cell>
          <cell r="J690">
            <v>0</v>
          </cell>
          <cell r="K690">
            <v>8.7597084890148196</v>
          </cell>
          <cell r="L690">
            <v>0</v>
          </cell>
          <cell r="M690">
            <v>8.7597084890148196</v>
          </cell>
          <cell r="N690">
            <v>1.8991661989961899</v>
          </cell>
          <cell r="O690">
            <v>0</v>
          </cell>
          <cell r="P690">
            <v>0.36705839860943701</v>
          </cell>
          <cell r="Q690">
            <v>0.493483181941206</v>
          </cell>
          <cell r="R690">
            <v>6.0335384659833298E-2</v>
          </cell>
          <cell r="S690">
            <v>1.2542545300882399</v>
          </cell>
          <cell r="T690">
            <v>0.32303027525980399</v>
          </cell>
          <cell r="U690">
            <v>1.31030707202006</v>
          </cell>
          <cell r="V690">
            <v>2.9479272620279398</v>
          </cell>
          <cell r="W690">
            <v>6.7813973595599999E-2</v>
          </cell>
          <cell r="X690">
            <v>6.7813973595599999E-2</v>
          </cell>
          <cell r="Y690">
            <v>0</v>
          </cell>
          <cell r="Z690">
            <v>0</v>
          </cell>
          <cell r="AA690">
            <v>0</v>
          </cell>
          <cell r="AB690">
            <v>1.8666012524929401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0.60767269889733999</v>
          </cell>
          <cell r="AH690">
            <v>0</v>
          </cell>
          <cell r="AI690">
            <v>0</v>
          </cell>
          <cell r="AJ690">
            <v>0</v>
          </cell>
          <cell r="AK690">
            <v>1.19111458</v>
          </cell>
          <cell r="AL690">
            <v>0</v>
          </cell>
          <cell r="AM690">
            <v>1.1854721949471101</v>
          </cell>
          <cell r="AN690">
            <v>0</v>
          </cell>
          <cell r="AO690">
            <v>0</v>
          </cell>
          <cell r="AP690">
            <v>0</v>
          </cell>
        </row>
        <row r="691">
          <cell r="B691" t="str">
            <v>60454AUD110Allcustom3DKK Total</v>
          </cell>
          <cell r="H691">
            <v>1.9921056850000001</v>
          </cell>
          <cell r="I691">
            <v>0.25600000000000001</v>
          </cell>
          <cell r="J691">
            <v>0</v>
          </cell>
          <cell r="K691">
            <v>1.7361056850000001</v>
          </cell>
          <cell r="L691">
            <v>0</v>
          </cell>
          <cell r="M691">
            <v>1.7361056850000001</v>
          </cell>
          <cell r="N691">
            <v>0.24159399500000001</v>
          </cell>
          <cell r="O691">
            <v>0.646123475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0.19664627499999998</v>
          </cell>
          <cell r="U691">
            <v>0</v>
          </cell>
          <cell r="V691">
            <v>0.19664627499999998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0.25600000000000001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0.65174193999999996</v>
          </cell>
          <cell r="AN691">
            <v>0</v>
          </cell>
          <cell r="AO691">
            <v>0</v>
          </cell>
          <cell r="AP691">
            <v>0</v>
          </cell>
        </row>
        <row r="692">
          <cell r="B692" t="str">
            <v>60454AUD140Allcustom3DKK Total</v>
          </cell>
          <cell r="H692">
            <v>2.1035900173745898</v>
          </cell>
          <cell r="I692">
            <v>0</v>
          </cell>
          <cell r="J692">
            <v>0</v>
          </cell>
          <cell r="K692">
            <v>2.1035900173745898</v>
          </cell>
          <cell r="L692">
            <v>0</v>
          </cell>
          <cell r="M692">
            <v>2.1035900173745898</v>
          </cell>
          <cell r="N692">
            <v>0.80450068787458595</v>
          </cell>
          <cell r="O692">
            <v>0</v>
          </cell>
          <cell r="P692">
            <v>0</v>
          </cell>
          <cell r="Q692">
            <v>2.8092325000000001E-2</v>
          </cell>
          <cell r="R692">
            <v>0.11967330449999999</v>
          </cell>
          <cell r="S692">
            <v>0.25283092499999998</v>
          </cell>
          <cell r="T692">
            <v>0</v>
          </cell>
          <cell r="U692">
            <v>0.14000000000000001</v>
          </cell>
          <cell r="V692">
            <v>0.51250422949999996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0.75849277500000001</v>
          </cell>
          <cell r="AN692">
            <v>0.11236930000000001</v>
          </cell>
          <cell r="AO692">
            <v>0</v>
          </cell>
          <cell r="AP692">
            <v>0</v>
          </cell>
        </row>
        <row r="693">
          <cell r="B693" t="str">
            <v>60460TAUD110Allcustom3DKK Total</v>
          </cell>
          <cell r="H693">
            <v>67.115710468150411</v>
          </cell>
          <cell r="I693">
            <v>4.5250000000000004</v>
          </cell>
          <cell r="J693">
            <v>3.4450000000000001E-2</v>
          </cell>
          <cell r="K693">
            <v>62.590710468150398</v>
          </cell>
          <cell r="L693">
            <v>0</v>
          </cell>
          <cell r="M693">
            <v>62.590710468150398</v>
          </cell>
          <cell r="N693">
            <v>11.437988883640001</v>
          </cell>
          <cell r="O693">
            <v>8.8806855664092001</v>
          </cell>
          <cell r="P693">
            <v>17.883243313231503</v>
          </cell>
          <cell r="Q693">
            <v>0.23921527123965</v>
          </cell>
          <cell r="R693">
            <v>5.6184649999999997E-7</v>
          </cell>
          <cell r="S693">
            <v>0.12390962711</v>
          </cell>
          <cell r="T693">
            <v>15.3768884064554</v>
          </cell>
          <cell r="U693">
            <v>8.4276975000000004E-2</v>
          </cell>
          <cell r="V693">
            <v>15.585075570411901</v>
          </cell>
          <cell r="W693">
            <v>0.123083712755</v>
          </cell>
          <cell r="X693">
            <v>0.123083712755</v>
          </cell>
          <cell r="Y693">
            <v>0</v>
          </cell>
          <cell r="Z693">
            <v>0</v>
          </cell>
          <cell r="AA693">
            <v>4.5250000000000004</v>
          </cell>
          <cell r="AB693">
            <v>5.3920707000782198</v>
          </cell>
          <cell r="AC693">
            <v>0</v>
          </cell>
          <cell r="AD693">
            <v>2.3E-2</v>
          </cell>
          <cell r="AE693">
            <v>3.0007864500000001</v>
          </cell>
          <cell r="AF693">
            <v>0</v>
          </cell>
          <cell r="AG693">
            <v>2.2337505373232203</v>
          </cell>
          <cell r="AH693">
            <v>0.25</v>
          </cell>
          <cell r="AI693">
            <v>0</v>
          </cell>
          <cell r="AJ693">
            <v>1.3579237091193199</v>
          </cell>
          <cell r="AK693">
            <v>0</v>
          </cell>
          <cell r="AL693">
            <v>0</v>
          </cell>
          <cell r="AM693">
            <v>3.1724311631399997</v>
          </cell>
          <cell r="AN693">
            <v>0</v>
          </cell>
          <cell r="AO693">
            <v>0</v>
          </cell>
          <cell r="AP693">
            <v>0</v>
          </cell>
        </row>
        <row r="694">
          <cell r="B694" t="str">
            <v>60460TAUD140Allcustom3DKK Total</v>
          </cell>
          <cell r="H694">
            <v>34.677528220545497</v>
          </cell>
          <cell r="I694">
            <v>0</v>
          </cell>
          <cell r="J694">
            <v>0</v>
          </cell>
          <cell r="K694">
            <v>34.677528220545497</v>
          </cell>
          <cell r="L694">
            <v>0</v>
          </cell>
          <cell r="M694">
            <v>34.677528220545497</v>
          </cell>
          <cell r="N694">
            <v>15.526831197440101</v>
          </cell>
          <cell r="O694">
            <v>0</v>
          </cell>
          <cell r="P694">
            <v>0.36705840121553601</v>
          </cell>
          <cell r="Q694">
            <v>2.58998766412151</v>
          </cell>
          <cell r="R694">
            <v>1.03804197752947</v>
          </cell>
          <cell r="S694">
            <v>2.1983072640182399</v>
          </cell>
          <cell r="T694">
            <v>0.32303027525980399</v>
          </cell>
          <cell r="U694">
            <v>5.0318160524625704</v>
          </cell>
          <cell r="V694">
            <v>8.5911955692700808</v>
          </cell>
          <cell r="W694">
            <v>6.7813973595599999E-2</v>
          </cell>
          <cell r="X694">
            <v>6.7813973595599999E-2</v>
          </cell>
          <cell r="Y694">
            <v>0</v>
          </cell>
          <cell r="Z694">
            <v>0</v>
          </cell>
          <cell r="AA694">
            <v>0</v>
          </cell>
          <cell r="AB694">
            <v>2.4952946235511799</v>
          </cell>
          <cell r="AC694">
            <v>8.2540869315000001E-2</v>
          </cell>
          <cell r="AD694">
            <v>0.23200000000000001</v>
          </cell>
          <cell r="AE694">
            <v>0.23200000000000001</v>
          </cell>
          <cell r="AF694">
            <v>0</v>
          </cell>
          <cell r="AG694">
            <v>0.92182520064058204</v>
          </cell>
          <cell r="AH694">
            <v>0</v>
          </cell>
          <cell r="AI694">
            <v>0</v>
          </cell>
          <cell r="AJ694">
            <v>0</v>
          </cell>
          <cell r="AK694">
            <v>1.19111458</v>
          </cell>
          <cell r="AL694">
            <v>0</v>
          </cell>
          <cell r="AM694">
            <v>5.1071607649471096</v>
          </cell>
          <cell r="AN694">
            <v>0.50566184999999997</v>
          </cell>
          <cell r="AO694">
            <v>0</v>
          </cell>
          <cell r="AP694">
            <v>0</v>
          </cell>
        </row>
        <row r="695">
          <cell r="B695" t="str">
            <v>60461AUD110Allcustom3DKK Total</v>
          </cell>
          <cell r="H695">
            <v>4.8086434313256197</v>
          </cell>
          <cell r="I695">
            <v>1.1200000000000001</v>
          </cell>
          <cell r="J695">
            <v>0</v>
          </cell>
          <cell r="K695">
            <v>3.68864343132562</v>
          </cell>
          <cell r="L695">
            <v>0</v>
          </cell>
          <cell r="M695">
            <v>3.68864343132562</v>
          </cell>
          <cell r="N695">
            <v>1.0284078246822299</v>
          </cell>
          <cell r="O695">
            <v>0.58432035999999998</v>
          </cell>
          <cell r="P695">
            <v>2.0626792097824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1.1200000000000001</v>
          </cell>
          <cell r="AB695">
            <v>1.32360368609913E-2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1.32360368609913E-2</v>
          </cell>
          <cell r="AH695">
            <v>0</v>
          </cell>
          <cell r="AI695">
            <v>0</v>
          </cell>
          <cell r="AJ695">
            <v>1.32360368609913E-2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</row>
        <row r="696">
          <cell r="B696" t="str">
            <v>60461AUD140Allcustom3DKK Total</v>
          </cell>
          <cell r="H696">
            <v>0.33224099197811302</v>
          </cell>
          <cell r="I696">
            <v>0</v>
          </cell>
          <cell r="J696">
            <v>0</v>
          </cell>
          <cell r="K696">
            <v>0.33224099197811302</v>
          </cell>
          <cell r="L696">
            <v>0</v>
          </cell>
          <cell r="M696">
            <v>0.33224099197811302</v>
          </cell>
          <cell r="N696">
            <v>5.6184650000000003E-2</v>
          </cell>
          <cell r="O696">
            <v>0</v>
          </cell>
          <cell r="P696">
            <v>-9.2964402188709899E-4</v>
          </cell>
          <cell r="Q696">
            <v>1.1236930000000001E-2</v>
          </cell>
          <cell r="R696">
            <v>0</v>
          </cell>
          <cell r="S696">
            <v>0.21574905600000002</v>
          </cell>
          <cell r="T696">
            <v>0</v>
          </cell>
          <cell r="U696">
            <v>0</v>
          </cell>
          <cell r="V696">
            <v>0.21574905600000002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0.05</v>
          </cell>
          <cell r="AC696">
            <v>0</v>
          </cell>
          <cell r="AD696">
            <v>2.5000000000000001E-2</v>
          </cell>
          <cell r="AE696">
            <v>2.5000000000000001E-2</v>
          </cell>
          <cell r="AF696">
            <v>0</v>
          </cell>
          <cell r="AG696">
            <v>2.5000000000000001E-2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</row>
        <row r="697">
          <cell r="B697" t="str">
            <v>60462AUD110Allcustom3DKK Total</v>
          </cell>
          <cell r="H697">
            <v>2.2830799473515699</v>
          </cell>
          <cell r="I697">
            <v>1.847</v>
          </cell>
          <cell r="J697">
            <v>0</v>
          </cell>
          <cell r="K697">
            <v>0.43607994735157196</v>
          </cell>
          <cell r="L697">
            <v>0</v>
          </cell>
          <cell r="M697">
            <v>0.43607994735157196</v>
          </cell>
          <cell r="N697">
            <v>8.3883682449999997E-2</v>
          </cell>
          <cell r="O697">
            <v>0.21350167</v>
          </cell>
          <cell r="P697">
            <v>0.13869459490157202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1.847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</row>
        <row r="698">
          <cell r="B698" t="str">
            <v>60462AUD140Allcustom3DKK Total</v>
          </cell>
          <cell r="H698">
            <v>3.9016410547515803</v>
          </cell>
          <cell r="I698">
            <v>0</v>
          </cell>
          <cell r="J698">
            <v>0</v>
          </cell>
          <cell r="K698">
            <v>3.9016410547515803</v>
          </cell>
          <cell r="L698">
            <v>0</v>
          </cell>
          <cell r="M698">
            <v>3.9016410547515803</v>
          </cell>
          <cell r="N698">
            <v>3.5398633070649996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5.0566185E-2</v>
          </cell>
          <cell r="T698">
            <v>0</v>
          </cell>
          <cell r="U698">
            <v>5.8380637686580701E-2</v>
          </cell>
          <cell r="V698">
            <v>0.108946822686581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0.25283092499999998</v>
          </cell>
          <cell r="AN698">
            <v>0.25283092499999998</v>
          </cell>
          <cell r="AO698">
            <v>0</v>
          </cell>
          <cell r="AP698">
            <v>0</v>
          </cell>
        </row>
        <row r="699">
          <cell r="B699" t="str">
            <v>60463AUD110Allcustom3DKK Total</v>
          </cell>
          <cell r="H699">
            <v>1.10000732586617</v>
          </cell>
          <cell r="I699">
            <v>0.33600000000000002</v>
          </cell>
          <cell r="J699">
            <v>0</v>
          </cell>
          <cell r="K699">
            <v>0.76400732586617393</v>
          </cell>
          <cell r="L699">
            <v>0</v>
          </cell>
          <cell r="M699">
            <v>0.76400732586617393</v>
          </cell>
          <cell r="N699">
            <v>4.6121361153849901E-6</v>
          </cell>
          <cell r="O699">
            <v>0</v>
          </cell>
          <cell r="P699">
            <v>0.32828356134486003</v>
          </cell>
          <cell r="Q699">
            <v>0</v>
          </cell>
          <cell r="R699">
            <v>0</v>
          </cell>
          <cell r="S699">
            <v>0</v>
          </cell>
          <cell r="T699">
            <v>0.43571915238519898</v>
          </cell>
          <cell r="U699">
            <v>0</v>
          </cell>
          <cell r="V699">
            <v>0.43571915238519898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0.33600000000000002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</row>
        <row r="700">
          <cell r="B700" t="str">
            <v>60463AUD140Allcustom3DKK Total</v>
          </cell>
          <cell r="H700">
            <v>1.4705895408990499</v>
          </cell>
          <cell r="I700">
            <v>0</v>
          </cell>
          <cell r="J700">
            <v>0</v>
          </cell>
          <cell r="K700">
            <v>1.4705895408990499</v>
          </cell>
          <cell r="L700">
            <v>0</v>
          </cell>
          <cell r="M700">
            <v>1.4705895408990499</v>
          </cell>
          <cell r="N700">
            <v>0</v>
          </cell>
          <cell r="O700">
            <v>0</v>
          </cell>
          <cell r="P700">
            <v>1.43997107589905</v>
          </cell>
          <cell r="Q700">
            <v>0</v>
          </cell>
          <cell r="R700">
            <v>0</v>
          </cell>
          <cell r="S700">
            <v>5.6184650000000004E-3</v>
          </cell>
          <cell r="T700">
            <v>0</v>
          </cell>
          <cell r="U700">
            <v>0</v>
          </cell>
          <cell r="V700">
            <v>5.6184650000000004E-3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2.5000000000000001E-2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2.5000000000000001E-2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</row>
        <row r="701">
          <cell r="B701" t="str">
            <v>60464AUD110Allcustom3DKK Total</v>
          </cell>
          <cell r="H701">
            <v>31.656230896701299</v>
          </cell>
          <cell r="I701">
            <v>0.19800000000000001</v>
          </cell>
          <cell r="J701">
            <v>0</v>
          </cell>
          <cell r="K701">
            <v>31.458230896701298</v>
          </cell>
          <cell r="L701">
            <v>0</v>
          </cell>
          <cell r="M701">
            <v>31.458230896701298</v>
          </cell>
          <cell r="N701">
            <v>1.53488171763082</v>
          </cell>
          <cell r="O701">
            <v>23.799817739999998</v>
          </cell>
          <cell r="P701">
            <v>4.5682872681814999</v>
          </cell>
          <cell r="Q701">
            <v>0</v>
          </cell>
          <cell r="R701">
            <v>0</v>
          </cell>
          <cell r="S701">
            <v>0</v>
          </cell>
          <cell r="T701">
            <v>0.80874107720708599</v>
          </cell>
          <cell r="U701">
            <v>0</v>
          </cell>
          <cell r="V701">
            <v>0.80874107720708599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0.19800000000000001</v>
          </cell>
          <cell r="AB701">
            <v>0.71029208675685507</v>
          </cell>
          <cell r="AC701">
            <v>0</v>
          </cell>
          <cell r="AD701">
            <v>0.05</v>
          </cell>
          <cell r="AE701">
            <v>0.05</v>
          </cell>
          <cell r="AF701">
            <v>0</v>
          </cell>
          <cell r="AG701">
            <v>0.66029208675685502</v>
          </cell>
          <cell r="AH701">
            <v>0</v>
          </cell>
          <cell r="AI701">
            <v>0</v>
          </cell>
          <cell r="AJ701">
            <v>0.36027368211352001</v>
          </cell>
          <cell r="AK701">
            <v>0</v>
          </cell>
          <cell r="AL701">
            <v>0</v>
          </cell>
          <cell r="AM701">
            <v>3.6211006925000004E-2</v>
          </cell>
          <cell r="AN701">
            <v>0</v>
          </cell>
          <cell r="AO701">
            <v>0</v>
          </cell>
          <cell r="AP701">
            <v>0</v>
          </cell>
        </row>
        <row r="702">
          <cell r="B702" t="str">
            <v>60464AUD140Allcustom3DKK Total</v>
          </cell>
          <cell r="H702">
            <v>3.6619445039549601</v>
          </cell>
          <cell r="I702">
            <v>0.56679999999999997</v>
          </cell>
          <cell r="J702">
            <v>0</v>
          </cell>
          <cell r="K702">
            <v>3.0951445039549599</v>
          </cell>
          <cell r="L702">
            <v>0</v>
          </cell>
          <cell r="M702">
            <v>3.0951445039549599</v>
          </cell>
          <cell r="N702">
            <v>1.2452370172809</v>
          </cell>
          <cell r="O702">
            <v>0</v>
          </cell>
          <cell r="P702">
            <v>0.73745975406800002</v>
          </cell>
          <cell r="Q702">
            <v>0.15770053642089998</v>
          </cell>
          <cell r="R702">
            <v>7.3040044999999998E-2</v>
          </cell>
          <cell r="S702">
            <v>0.20246531920050001</v>
          </cell>
          <cell r="T702">
            <v>0.40250200486714605</v>
          </cell>
          <cell r="U702">
            <v>0.19098897099582601</v>
          </cell>
          <cell r="V702">
            <v>0.86899634006347204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0.56679999999999997</v>
          </cell>
          <cell r="AB702">
            <v>8.5750856121691491E-2</v>
          </cell>
          <cell r="AC702">
            <v>0</v>
          </cell>
          <cell r="AD702">
            <v>1.0999999999999999E-2</v>
          </cell>
          <cell r="AE702">
            <v>1.0999999999999999E-2</v>
          </cell>
          <cell r="AF702">
            <v>0</v>
          </cell>
          <cell r="AG702">
            <v>7.4750856121691495E-2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</row>
        <row r="703">
          <cell r="B703" t="str">
            <v>60465AUD110Allcustom3DKK Total</v>
          </cell>
          <cell r="H703">
            <v>2.5710926911790701</v>
          </cell>
          <cell r="I703">
            <v>0.19655170000000002</v>
          </cell>
          <cell r="J703">
            <v>0</v>
          </cell>
          <cell r="K703">
            <v>2.37454099117907</v>
          </cell>
          <cell r="L703">
            <v>0</v>
          </cell>
          <cell r="M703">
            <v>2.37454099117907</v>
          </cell>
          <cell r="N703">
            <v>0</v>
          </cell>
          <cell r="O703">
            <v>0.23597552999999999</v>
          </cell>
          <cell r="P703">
            <v>2.0196078597420901</v>
          </cell>
          <cell r="Q703">
            <v>0</v>
          </cell>
          <cell r="R703">
            <v>0</v>
          </cell>
          <cell r="S703">
            <v>0</v>
          </cell>
          <cell r="T703">
            <v>0.11595760143698</v>
          </cell>
          <cell r="U703">
            <v>0</v>
          </cell>
          <cell r="V703">
            <v>0.11595760143698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0.19655170000000002</v>
          </cell>
          <cell r="AB703">
            <v>3.0000000000000001E-3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3.0000000000000001E-3</v>
          </cell>
          <cell r="AH703">
            <v>0</v>
          </cell>
          <cell r="AI703">
            <v>0</v>
          </cell>
          <cell r="AJ703">
            <v>3.0000000000000001E-3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</row>
        <row r="704">
          <cell r="B704" t="str">
            <v>60465AUD140Allcustom3DKK Total</v>
          </cell>
          <cell r="H704">
            <v>2.0429989172124898</v>
          </cell>
          <cell r="I704">
            <v>1.4E-2</v>
          </cell>
          <cell r="J704">
            <v>0</v>
          </cell>
          <cell r="K704">
            <v>2.02899891721249</v>
          </cell>
          <cell r="L704">
            <v>0</v>
          </cell>
          <cell r="M704">
            <v>2.02899891721249</v>
          </cell>
          <cell r="N704">
            <v>0.20993965038694798</v>
          </cell>
          <cell r="O704">
            <v>0</v>
          </cell>
          <cell r="P704">
            <v>0.16371565375553798</v>
          </cell>
          <cell r="Q704">
            <v>0.29496941249999997</v>
          </cell>
          <cell r="R704">
            <v>7.4725584499999997E-2</v>
          </cell>
          <cell r="S704">
            <v>0.97536552399999998</v>
          </cell>
          <cell r="T704">
            <v>0</v>
          </cell>
          <cell r="U704">
            <v>0.20000611707000002</v>
          </cell>
          <cell r="V704">
            <v>1.25009722557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1.4E-2</v>
          </cell>
          <cell r="AB704">
            <v>2.5999999999999999E-2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2.5999999999999999E-2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8.4276975000000004E-2</v>
          </cell>
          <cell r="AN704">
            <v>8.4276975000000004E-2</v>
          </cell>
          <cell r="AO704">
            <v>0</v>
          </cell>
          <cell r="AP704">
            <v>0</v>
          </cell>
        </row>
        <row r="705">
          <cell r="B705" t="str">
            <v>60466AUD110Allcustom3DKK Total</v>
          </cell>
          <cell r="H705">
            <v>16.7990294527842</v>
          </cell>
          <cell r="I705">
            <v>4.2714482999999994</v>
          </cell>
          <cell r="J705">
            <v>5.0000000000000001E-3</v>
          </cell>
          <cell r="K705">
            <v>12.527581152784201</v>
          </cell>
          <cell r="L705">
            <v>0</v>
          </cell>
          <cell r="M705">
            <v>12.527581152784201</v>
          </cell>
          <cell r="N705">
            <v>2.2608356966800298</v>
          </cell>
          <cell r="O705">
            <v>4.2595808077140003</v>
          </cell>
          <cell r="P705">
            <v>0.93759584369005999</v>
          </cell>
          <cell r="Q705">
            <v>0</v>
          </cell>
          <cell r="R705">
            <v>0</v>
          </cell>
          <cell r="S705">
            <v>0</v>
          </cell>
          <cell r="T705">
            <v>2.55945465190266</v>
          </cell>
          <cell r="U705">
            <v>0</v>
          </cell>
          <cell r="V705">
            <v>2.55945465190266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4.2714482999999994</v>
          </cell>
          <cell r="AB705">
            <v>7.1700342797408306E-2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6.6700342797408302E-2</v>
          </cell>
          <cell r="AH705">
            <v>0</v>
          </cell>
          <cell r="AI705">
            <v>0</v>
          </cell>
          <cell r="AJ705">
            <v>6.6700342797408302E-2</v>
          </cell>
          <cell r="AK705">
            <v>0</v>
          </cell>
          <cell r="AL705">
            <v>0</v>
          </cell>
          <cell r="AM705">
            <v>2.4384138100000001</v>
          </cell>
          <cell r="AN705">
            <v>0</v>
          </cell>
          <cell r="AO705">
            <v>0</v>
          </cell>
          <cell r="AP705">
            <v>0</v>
          </cell>
        </row>
        <row r="706">
          <cell r="B706" t="str">
            <v>60466AUD140Allcustom3DKK Total</v>
          </cell>
          <cell r="H706">
            <v>27.989779917216403</v>
          </cell>
          <cell r="I706">
            <v>9.9900000000000006E-3</v>
          </cell>
          <cell r="J706">
            <v>0</v>
          </cell>
          <cell r="K706">
            <v>27.979789917216401</v>
          </cell>
          <cell r="L706">
            <v>0</v>
          </cell>
          <cell r="M706">
            <v>27.979789917216401</v>
          </cell>
          <cell r="N706">
            <v>11.9208650233747</v>
          </cell>
          <cell r="O706">
            <v>0</v>
          </cell>
          <cell r="P706">
            <v>0.22943586593773801</v>
          </cell>
          <cell r="Q706">
            <v>4.4591003657150005E-2</v>
          </cell>
          <cell r="R706">
            <v>1.8540934499999998E-2</v>
          </cell>
          <cell r="S706">
            <v>1.0971794636649999</v>
          </cell>
          <cell r="T706">
            <v>0.89954377697849996</v>
          </cell>
          <cell r="U706">
            <v>0.15233008410332</v>
          </cell>
          <cell r="V706">
            <v>2.1675942592468203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9.9900000000000006E-3</v>
          </cell>
          <cell r="AB706">
            <v>1.4999999999999999E-2</v>
          </cell>
          <cell r="AC706">
            <v>0</v>
          </cell>
          <cell r="AD706">
            <v>1.4999999999999999E-2</v>
          </cell>
          <cell r="AE706">
            <v>1.4999999999999999E-2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13.602303765</v>
          </cell>
          <cell r="AN706">
            <v>0</v>
          </cell>
          <cell r="AO706">
            <v>0</v>
          </cell>
          <cell r="AP706">
            <v>0</v>
          </cell>
        </row>
        <row r="707">
          <cell r="B707" t="str">
            <v>60469TAUD110Allcustom3DKK Total</v>
          </cell>
          <cell r="H707">
            <v>24.9907601573275</v>
          </cell>
          <cell r="I707">
            <v>7.5744483000000002</v>
          </cell>
          <cell r="J707">
            <v>5.0000000000000001E-3</v>
          </cell>
          <cell r="K707">
            <v>17.4163118573275</v>
          </cell>
          <cell r="L707">
            <v>0</v>
          </cell>
          <cell r="M707">
            <v>17.4163118573275</v>
          </cell>
          <cell r="N707">
            <v>3.3731318159483701</v>
          </cell>
          <cell r="O707">
            <v>5.0574028377139992</v>
          </cell>
          <cell r="P707">
            <v>3.4672532097188902</v>
          </cell>
          <cell r="Q707">
            <v>0</v>
          </cell>
          <cell r="R707">
            <v>0</v>
          </cell>
          <cell r="S707">
            <v>0</v>
          </cell>
          <cell r="T707">
            <v>2.99517380428785</v>
          </cell>
          <cell r="U707">
            <v>0</v>
          </cell>
          <cell r="V707">
            <v>2.99517380428785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7.5744483000000002</v>
          </cell>
          <cell r="AB707">
            <v>8.4936379658399605E-2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7.9936379658399601E-2</v>
          </cell>
          <cell r="AH707">
            <v>0</v>
          </cell>
          <cell r="AI707">
            <v>0</v>
          </cell>
          <cell r="AJ707">
            <v>7.9936379658399601E-2</v>
          </cell>
          <cell r="AK707">
            <v>0</v>
          </cell>
          <cell r="AL707">
            <v>0</v>
          </cell>
          <cell r="AM707">
            <v>2.4384138100000001</v>
          </cell>
          <cell r="AN707">
            <v>0</v>
          </cell>
          <cell r="AO707">
            <v>0</v>
          </cell>
          <cell r="AP707">
            <v>0</v>
          </cell>
        </row>
        <row r="708">
          <cell r="B708" t="str">
            <v>60469TAUD140Allcustom3DKK Total</v>
          </cell>
          <cell r="H708">
            <v>33.694251504845205</v>
          </cell>
          <cell r="I708">
            <v>9.9900000000000006E-3</v>
          </cell>
          <cell r="J708">
            <v>0</v>
          </cell>
          <cell r="K708">
            <v>33.684261504845203</v>
          </cell>
          <cell r="L708">
            <v>0</v>
          </cell>
          <cell r="M708">
            <v>33.684261504845203</v>
          </cell>
          <cell r="N708">
            <v>15.516912980439701</v>
          </cell>
          <cell r="O708">
            <v>0</v>
          </cell>
          <cell r="P708">
            <v>1.6684772978149001</v>
          </cell>
          <cell r="Q708">
            <v>5.5827933657150004E-2</v>
          </cell>
          <cell r="R708">
            <v>1.8540934499999998E-2</v>
          </cell>
          <cell r="S708">
            <v>1.3691131696649999</v>
          </cell>
          <cell r="T708">
            <v>0.89954377697849996</v>
          </cell>
          <cell r="U708">
            <v>0.210710721789901</v>
          </cell>
          <cell r="V708">
            <v>2.4979086029333999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9.9900000000000006E-3</v>
          </cell>
          <cell r="AB708">
            <v>0.09</v>
          </cell>
          <cell r="AC708">
            <v>0</v>
          </cell>
          <cell r="AD708">
            <v>0.04</v>
          </cell>
          <cell r="AE708">
            <v>0.04</v>
          </cell>
          <cell r="AF708">
            <v>0</v>
          </cell>
          <cell r="AG708">
            <v>0.05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13.85513469</v>
          </cell>
          <cell r="AN708">
            <v>0.25283092499999998</v>
          </cell>
          <cell r="AO708">
            <v>0</v>
          </cell>
          <cell r="AP708">
            <v>0</v>
          </cell>
        </row>
        <row r="709">
          <cell r="B709" t="str">
            <v>60470TAUD110Allcustom3DKK Total</v>
          </cell>
          <cell r="H709">
            <v>59.218083745207899</v>
          </cell>
          <cell r="I709">
            <v>7.9690000000000003</v>
          </cell>
          <cell r="J709">
            <v>5.0000000000000001E-3</v>
          </cell>
          <cell r="K709">
            <v>51.249083745207898</v>
          </cell>
          <cell r="L709">
            <v>0</v>
          </cell>
          <cell r="M709">
            <v>51.249083745207898</v>
          </cell>
          <cell r="N709">
            <v>4.9080135335791901</v>
          </cell>
          <cell r="O709">
            <v>29.093196107714</v>
          </cell>
          <cell r="P709">
            <v>10.0551483376425</v>
          </cell>
          <cell r="Q709">
            <v>0</v>
          </cell>
          <cell r="R709">
            <v>0</v>
          </cell>
          <cell r="S709">
            <v>0</v>
          </cell>
          <cell r="T709">
            <v>3.91987248293192</v>
          </cell>
          <cell r="U709">
            <v>0</v>
          </cell>
          <cell r="V709">
            <v>3.91987248293192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7.9690000000000003</v>
          </cell>
          <cell r="AB709">
            <v>0.79822846641525502</v>
          </cell>
          <cell r="AC709">
            <v>0</v>
          </cell>
          <cell r="AD709">
            <v>0.05</v>
          </cell>
          <cell r="AE709">
            <v>0.05</v>
          </cell>
          <cell r="AF709">
            <v>0</v>
          </cell>
          <cell r="AG709">
            <v>0.74322846641525497</v>
          </cell>
          <cell r="AH709">
            <v>0</v>
          </cell>
          <cell r="AI709">
            <v>0</v>
          </cell>
          <cell r="AJ709">
            <v>0.44321006177192002</v>
          </cell>
          <cell r="AK709">
            <v>0</v>
          </cell>
          <cell r="AL709">
            <v>0</v>
          </cell>
          <cell r="AM709">
            <v>2.474624816925</v>
          </cell>
          <cell r="AN709">
            <v>0</v>
          </cell>
          <cell r="AO709">
            <v>0</v>
          </cell>
          <cell r="AP709">
            <v>0</v>
          </cell>
        </row>
        <row r="710">
          <cell r="B710" t="str">
            <v>60470TAUD140Allcustom3DKK Total</v>
          </cell>
          <cell r="H710">
            <v>39.399194926012598</v>
          </cell>
          <cell r="I710">
            <v>0.59079000000000004</v>
          </cell>
          <cell r="J710">
            <v>0</v>
          </cell>
          <cell r="K710">
            <v>38.808404926012599</v>
          </cell>
          <cell r="L710">
            <v>0</v>
          </cell>
          <cell r="M710">
            <v>38.808404926012599</v>
          </cell>
          <cell r="N710">
            <v>16.972089648107598</v>
          </cell>
          <cell r="O710">
            <v>0</v>
          </cell>
          <cell r="P710">
            <v>2.5696527056384397</v>
          </cell>
          <cell r="Q710">
            <v>0.50849788257805006</v>
          </cell>
          <cell r="R710">
            <v>0.16630656400000002</v>
          </cell>
          <cell r="S710">
            <v>2.5469440128655001</v>
          </cell>
          <cell r="T710">
            <v>1.3020457818456499</v>
          </cell>
          <cell r="U710">
            <v>0.60170580985572697</v>
          </cell>
          <cell r="V710">
            <v>4.6170021685668692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0.59079000000000004</v>
          </cell>
          <cell r="AB710">
            <v>0.201750856121692</v>
          </cell>
          <cell r="AC710">
            <v>0</v>
          </cell>
          <cell r="AD710">
            <v>5.0999999999999997E-2</v>
          </cell>
          <cell r="AE710">
            <v>5.0999999999999997E-2</v>
          </cell>
          <cell r="AF710">
            <v>0</v>
          </cell>
          <cell r="AG710">
            <v>0.15075085612169198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13.939411665</v>
          </cell>
          <cell r="AN710">
            <v>0.33710790000000002</v>
          </cell>
          <cell r="AO710">
            <v>0</v>
          </cell>
          <cell r="AP710">
            <v>0</v>
          </cell>
        </row>
        <row r="711">
          <cell r="B711" t="str">
            <v>60480TAUD110Allcustom3DKK Total</v>
          </cell>
          <cell r="H711">
            <v>126.333794213358</v>
          </cell>
          <cell r="I711">
            <v>12.494</v>
          </cell>
          <cell r="J711">
            <v>3.9449999999999999E-2</v>
          </cell>
          <cell r="K711">
            <v>113.839794213358</v>
          </cell>
          <cell r="L711">
            <v>0</v>
          </cell>
          <cell r="M711">
            <v>113.839794213358</v>
          </cell>
          <cell r="N711">
            <v>16.3460024172192</v>
          </cell>
          <cell r="O711">
            <v>37.973881674123199</v>
          </cell>
          <cell r="P711">
            <v>27.938391650873999</v>
          </cell>
          <cell r="Q711">
            <v>0.23921527123965</v>
          </cell>
          <cell r="R711">
            <v>5.6184649999999997E-7</v>
          </cell>
          <cell r="S711">
            <v>0.12390962711</v>
          </cell>
          <cell r="T711">
            <v>19.296760889387297</v>
          </cell>
          <cell r="U711">
            <v>8.4276975000000004E-2</v>
          </cell>
          <cell r="V711">
            <v>19.504948053343799</v>
          </cell>
          <cell r="W711">
            <v>0.123083712755</v>
          </cell>
          <cell r="X711">
            <v>0.123083712755</v>
          </cell>
          <cell r="Y711">
            <v>0</v>
          </cell>
          <cell r="Z711">
            <v>0</v>
          </cell>
          <cell r="AA711">
            <v>12.494</v>
          </cell>
          <cell r="AB711">
            <v>6.1902991664934701</v>
          </cell>
          <cell r="AC711">
            <v>0</v>
          </cell>
          <cell r="AD711">
            <v>7.2999999999999995E-2</v>
          </cell>
          <cell r="AE711">
            <v>3.0507864500000004</v>
          </cell>
          <cell r="AF711">
            <v>0</v>
          </cell>
          <cell r="AG711">
            <v>2.97697900373847</v>
          </cell>
          <cell r="AH711">
            <v>0.25</v>
          </cell>
          <cell r="AI711">
            <v>0</v>
          </cell>
          <cell r="AJ711">
            <v>1.80113377089124</v>
          </cell>
          <cell r="AK711">
            <v>0</v>
          </cell>
          <cell r="AL711">
            <v>0</v>
          </cell>
          <cell r="AM711">
            <v>5.6470559800650006</v>
          </cell>
          <cell r="AN711">
            <v>0</v>
          </cell>
          <cell r="AO711">
            <v>0</v>
          </cell>
          <cell r="AP711">
            <v>0</v>
          </cell>
        </row>
        <row r="712">
          <cell r="B712" t="str">
            <v>60480TAUD140Allcustom3DKK Total</v>
          </cell>
          <cell r="H712">
            <v>74.076723146558109</v>
          </cell>
          <cell r="I712">
            <v>0.59079000000000004</v>
          </cell>
          <cell r="J712">
            <v>0</v>
          </cell>
          <cell r="K712">
            <v>73.485933146558111</v>
          </cell>
          <cell r="L712">
            <v>0</v>
          </cell>
          <cell r="M712">
            <v>73.485933146558111</v>
          </cell>
          <cell r="N712">
            <v>32.498920845547701</v>
          </cell>
          <cell r="O712">
            <v>0</v>
          </cell>
          <cell r="P712">
            <v>2.93671110685397</v>
          </cell>
          <cell r="Q712">
            <v>3.09848554669956</v>
          </cell>
          <cell r="R712">
            <v>1.2043485415294699</v>
          </cell>
          <cell r="S712">
            <v>4.7452512768837396</v>
          </cell>
          <cell r="T712">
            <v>1.6250760571054499</v>
          </cell>
          <cell r="U712">
            <v>5.6335218623182994</v>
          </cell>
          <cell r="V712">
            <v>13.208197737837001</v>
          </cell>
          <cell r="W712">
            <v>6.7813973595599999E-2</v>
          </cell>
          <cell r="X712">
            <v>6.7813973595599999E-2</v>
          </cell>
          <cell r="Y712">
            <v>0</v>
          </cell>
          <cell r="Z712">
            <v>0</v>
          </cell>
          <cell r="AA712">
            <v>0.59079000000000004</v>
          </cell>
          <cell r="AB712">
            <v>2.69704547967287</v>
          </cell>
          <cell r="AC712">
            <v>8.2540869315000001E-2</v>
          </cell>
          <cell r="AD712">
            <v>0.28299999999999997</v>
          </cell>
          <cell r="AE712">
            <v>0.28299999999999997</v>
          </cell>
          <cell r="AF712">
            <v>0</v>
          </cell>
          <cell r="AG712">
            <v>1.07257605676227</v>
          </cell>
          <cell r="AH712">
            <v>0</v>
          </cell>
          <cell r="AI712">
            <v>0</v>
          </cell>
          <cell r="AJ712">
            <v>0</v>
          </cell>
          <cell r="AK712">
            <v>1.19111458</v>
          </cell>
          <cell r="AL712">
            <v>0</v>
          </cell>
          <cell r="AM712">
            <v>19.046572429947101</v>
          </cell>
          <cell r="AN712">
            <v>0.84276974999999998</v>
          </cell>
          <cell r="AO712">
            <v>0</v>
          </cell>
          <cell r="AP712">
            <v>0</v>
          </cell>
        </row>
        <row r="713">
          <cell r="B713" t="str">
            <v>60481AUD110Allcustom3DKK Total</v>
          </cell>
          <cell r="H713">
            <v>350.48167159997803</v>
          </cell>
          <cell r="I713">
            <v>0</v>
          </cell>
          <cell r="J713">
            <v>0</v>
          </cell>
          <cell r="K713">
            <v>350.48167159997803</v>
          </cell>
          <cell r="L713">
            <v>0</v>
          </cell>
          <cell r="M713">
            <v>350.48167159997803</v>
          </cell>
          <cell r="N713">
            <v>5.6184650000000001E-5</v>
          </cell>
          <cell r="O713">
            <v>0</v>
          </cell>
          <cell r="P713">
            <v>350.48161541532801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</row>
        <row r="714">
          <cell r="B714" t="str">
            <v>60481AUD140Allcustom3DKK Total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</row>
        <row r="715">
          <cell r="B715" t="str">
            <v>60482AUD110Allcustom3DKK Total</v>
          </cell>
          <cell r="H715">
            <v>214.56387427893497</v>
          </cell>
          <cell r="I715">
            <v>0</v>
          </cell>
          <cell r="J715">
            <v>0</v>
          </cell>
          <cell r="K715">
            <v>214.56387427893497</v>
          </cell>
          <cell r="L715">
            <v>0</v>
          </cell>
          <cell r="M715">
            <v>214.56387427893497</v>
          </cell>
          <cell r="N715">
            <v>0</v>
          </cell>
          <cell r="O715">
            <v>0</v>
          </cell>
          <cell r="P715">
            <v>214.56387427893497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</row>
        <row r="716">
          <cell r="B716" t="str">
            <v>60482AUD140Allcustom3DKK Total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</row>
        <row r="717">
          <cell r="B717" t="str">
            <v>60483AUD110Allcustom3DKK Total</v>
          </cell>
          <cell r="H717">
            <v>544.96727900137807</v>
          </cell>
          <cell r="I717">
            <v>0</v>
          </cell>
          <cell r="J717">
            <v>0</v>
          </cell>
          <cell r="K717">
            <v>544.96727900137807</v>
          </cell>
          <cell r="L717">
            <v>0</v>
          </cell>
          <cell r="M717">
            <v>544.96727900137807</v>
          </cell>
          <cell r="N717">
            <v>0</v>
          </cell>
          <cell r="O717">
            <v>0</v>
          </cell>
          <cell r="P717">
            <v>544.96727900137807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</row>
        <row r="718">
          <cell r="B718" t="str">
            <v>60483AUD140Allcustom3DKK Total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</row>
        <row r="719">
          <cell r="B719" t="str">
            <v>60484AUD110Allcustom3DKK Total</v>
          </cell>
          <cell r="H719">
            <v>111.274872687513</v>
          </cell>
          <cell r="I719">
            <v>0</v>
          </cell>
          <cell r="J719">
            <v>0</v>
          </cell>
          <cell r="K719">
            <v>111.274872687513</v>
          </cell>
          <cell r="L719">
            <v>0</v>
          </cell>
          <cell r="M719">
            <v>111.274872687513</v>
          </cell>
          <cell r="N719">
            <v>0</v>
          </cell>
          <cell r="O719">
            <v>0</v>
          </cell>
          <cell r="P719">
            <v>111.274872687513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</row>
        <row r="720">
          <cell r="B720" t="str">
            <v>60484AUD140Allcustom3DKK Total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</row>
        <row r="721">
          <cell r="B721" t="str">
            <v>60490TAUD110Allcustom3DKK Total</v>
          </cell>
          <cell r="H721">
            <v>1221.2876975678</v>
          </cell>
          <cell r="I721">
            <v>0</v>
          </cell>
          <cell r="J721">
            <v>0</v>
          </cell>
          <cell r="K721">
            <v>1221.2876975678</v>
          </cell>
          <cell r="L721">
            <v>0</v>
          </cell>
          <cell r="M721">
            <v>1221.2876975678</v>
          </cell>
          <cell r="N721">
            <v>5.6184650000000001E-5</v>
          </cell>
          <cell r="O721">
            <v>0</v>
          </cell>
          <cell r="P721">
            <v>1221.28764138315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</row>
        <row r="722">
          <cell r="B722" t="str">
            <v>60490TAUD140Allcustom3DKK Total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</row>
        <row r="723">
          <cell r="B723" t="str">
            <v>60498TFTE200TAllcustom3DKK Total</v>
          </cell>
          <cell r="H723">
            <v>8.8909299058300501E-2</v>
          </cell>
          <cell r="I723">
            <v>0</v>
          </cell>
          <cell r="J723">
            <v>0</v>
          </cell>
          <cell r="K723">
            <v>8.8909299058300501E-2</v>
          </cell>
          <cell r="L723">
            <v>0</v>
          </cell>
          <cell r="M723">
            <v>8.8909299058300501E-2</v>
          </cell>
          <cell r="N723">
            <v>3.2864586282980002E-2</v>
          </cell>
          <cell r="O723">
            <v>4.1110169999999998E-3</v>
          </cell>
          <cell r="P723">
            <v>2.0270457332670001E-2</v>
          </cell>
          <cell r="Q723">
            <v>4.0280643124442298E-3</v>
          </cell>
          <cell r="R723">
            <v>2.1043035438980499E-3</v>
          </cell>
          <cell r="S723">
            <v>3.0874600000000002E-3</v>
          </cell>
          <cell r="T723">
            <v>1.13879555863082E-2</v>
          </cell>
          <cell r="U723">
            <v>2.8425100000000003E-3</v>
          </cell>
          <cell r="V723">
            <v>1.94222291302063E-2</v>
          </cell>
          <cell r="W723">
            <v>4.2954999999999998E-5</v>
          </cell>
          <cell r="X723">
            <v>4.2954999999999998E-5</v>
          </cell>
          <cell r="Y723">
            <v>0</v>
          </cell>
          <cell r="Z723">
            <v>0</v>
          </cell>
          <cell r="AA723">
            <v>0</v>
          </cell>
          <cell r="AB723">
            <v>7.5645449999999998E-3</v>
          </cell>
          <cell r="AC723">
            <v>1.0892000000000001E-4</v>
          </cell>
          <cell r="AD723">
            <v>7.5600000000000005E-4</v>
          </cell>
          <cell r="AE723">
            <v>1.5690000000000001E-3</v>
          </cell>
          <cell r="AF723">
            <v>0</v>
          </cell>
          <cell r="AG723">
            <v>5.8436700000000005E-3</v>
          </cell>
          <cell r="AH723">
            <v>1.8E-5</v>
          </cell>
          <cell r="AI723">
            <v>0</v>
          </cell>
          <cell r="AJ723">
            <v>4.986E-3</v>
          </cell>
          <cell r="AK723">
            <v>0</v>
          </cell>
          <cell r="AL723">
            <v>0</v>
          </cell>
          <cell r="AM723">
            <v>6.4839999999999993E-4</v>
          </cell>
          <cell r="AN723">
            <v>5.3999999999999998E-5</v>
          </cell>
          <cell r="AO723">
            <v>0</v>
          </cell>
          <cell r="AP723">
            <v>0</v>
          </cell>
        </row>
        <row r="724">
          <cell r="B724" t="str">
            <v>60510TAllcustom2Allcustom3DKK Total</v>
          </cell>
          <cell r="H724">
            <v>1434.2117124477402</v>
          </cell>
          <cell r="I724">
            <v>3.0152920000000001</v>
          </cell>
          <cell r="J724">
            <v>0</v>
          </cell>
          <cell r="K724">
            <v>1431.1964204477401</v>
          </cell>
          <cell r="L724">
            <v>0</v>
          </cell>
          <cell r="M724">
            <v>1431.1964204477401</v>
          </cell>
          <cell r="N724">
            <v>318.975234506324</v>
          </cell>
          <cell r="O724">
            <v>2.4833615299999998</v>
          </cell>
          <cell r="P724">
            <v>406.81899719034101</v>
          </cell>
          <cell r="Q724">
            <v>19.673259990549198</v>
          </cell>
          <cell r="R724">
            <v>40.055171792216505</v>
          </cell>
          <cell r="S724">
            <v>193.51544942925099</v>
          </cell>
          <cell r="T724">
            <v>16.785330259804201</v>
          </cell>
          <cell r="U724">
            <v>171.84158402286101</v>
          </cell>
          <cell r="V724">
            <v>422.19753550413196</v>
          </cell>
          <cell r="W724">
            <v>185.08909243881499</v>
          </cell>
          <cell r="X724">
            <v>168.233697438815</v>
          </cell>
          <cell r="Y724">
            <v>16.855395000000001</v>
          </cell>
          <cell r="Z724">
            <v>0</v>
          </cell>
          <cell r="AA724">
            <v>3.0152920000000001</v>
          </cell>
          <cell r="AB724">
            <v>205.09631800393302</v>
          </cell>
          <cell r="AC724">
            <v>8.3735144281562501</v>
          </cell>
          <cell r="AD724">
            <v>0</v>
          </cell>
          <cell r="AE724">
            <v>0</v>
          </cell>
          <cell r="AF724">
            <v>0</v>
          </cell>
          <cell r="AG724">
            <v>11.6337111369615</v>
          </cell>
          <cell r="AH724">
            <v>-0.157</v>
          </cell>
          <cell r="AI724">
            <v>0</v>
          </cell>
          <cell r="AJ724">
            <v>0.65371113696151706</v>
          </cell>
          <cell r="AK724">
            <v>0</v>
          </cell>
          <cell r="AL724">
            <v>0</v>
          </cell>
          <cell r="AM724">
            <v>38.073758092457197</v>
          </cell>
          <cell r="AN724">
            <v>0</v>
          </cell>
          <cell r="AO724">
            <v>17.877955629999999</v>
          </cell>
          <cell r="AP724">
            <v>0</v>
          </cell>
        </row>
        <row r="725">
          <cell r="B725" t="str">
            <v>60520TAllcustom2Allcustom3DKK Total</v>
          </cell>
          <cell r="H725">
            <v>-619.14351299730595</v>
          </cell>
          <cell r="I725">
            <v>-2.2661159999999998</v>
          </cell>
          <cell r="J725">
            <v>0</v>
          </cell>
          <cell r="K725">
            <v>-616.87739699730594</v>
          </cell>
          <cell r="L725">
            <v>0</v>
          </cell>
          <cell r="M725">
            <v>-616.87739699730594</v>
          </cell>
          <cell r="N725">
            <v>-103.72401378386701</v>
          </cell>
          <cell r="O725">
            <v>0</v>
          </cell>
          <cell r="P725">
            <v>-13.645830988369399</v>
          </cell>
          <cell r="Q725">
            <v>0</v>
          </cell>
          <cell r="R725">
            <v>-12.0240499778679</v>
          </cell>
          <cell r="S725">
            <v>-148.77223807180499</v>
          </cell>
          <cell r="T725">
            <v>-4.7153656845539604</v>
          </cell>
          <cell r="U725">
            <v>-7.8891408962899003</v>
          </cell>
          <cell r="V725">
            <v>-173.400794630517</v>
          </cell>
          <cell r="W725">
            <v>-2.9749913760317401</v>
          </cell>
          <cell r="X725">
            <v>-2.9749913760317401</v>
          </cell>
          <cell r="Y725">
            <v>0</v>
          </cell>
          <cell r="Z725">
            <v>0</v>
          </cell>
          <cell r="AA725">
            <v>-2.2661159999999998</v>
          </cell>
          <cell r="AB725">
            <v>-325.751378446373</v>
          </cell>
          <cell r="AC725">
            <v>-316.83028274245999</v>
          </cell>
          <cell r="AD725">
            <v>0</v>
          </cell>
          <cell r="AE725">
            <v>0</v>
          </cell>
          <cell r="AF725">
            <v>0</v>
          </cell>
          <cell r="AG725">
            <v>-5.94610432788095</v>
          </cell>
          <cell r="AH725">
            <v>-1.405</v>
          </cell>
          <cell r="AI725">
            <v>0</v>
          </cell>
          <cell r="AJ725">
            <v>-3.7061043278809502</v>
          </cell>
          <cell r="AK725">
            <v>0</v>
          </cell>
          <cell r="AL725">
            <v>0</v>
          </cell>
          <cell r="AM725">
            <v>-0.35537914817998301</v>
          </cell>
          <cell r="AN725">
            <v>0</v>
          </cell>
          <cell r="AO725">
            <v>0</v>
          </cell>
          <cell r="AP725">
            <v>0</v>
          </cell>
        </row>
        <row r="726">
          <cell r="B726" t="str">
            <v>60601CAllcustom2Allcustom3DKK Total</v>
          </cell>
          <cell r="H726">
            <v>17.390526548330001</v>
          </cell>
          <cell r="I726">
            <v>14.188215</v>
          </cell>
          <cell r="J726">
            <v>0</v>
          </cell>
          <cell r="K726">
            <v>3.20231154833</v>
          </cell>
          <cell r="L726">
            <v>0</v>
          </cell>
          <cell r="M726">
            <v>3.20231154833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14.188215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3.20231154833</v>
          </cell>
          <cell r="AN726">
            <v>0</v>
          </cell>
          <cell r="AO726">
            <v>0</v>
          </cell>
          <cell r="AP726">
            <v>0</v>
          </cell>
        </row>
        <row r="727">
          <cell r="B727" t="str">
            <v>60606CAllcustom2Allcustom3DKK Total</v>
          </cell>
          <cell r="H727">
            <v>5.1593383621630799</v>
          </cell>
          <cell r="I727">
            <v>0</v>
          </cell>
          <cell r="J727">
            <v>0</v>
          </cell>
          <cell r="K727">
            <v>5.1593383621630799</v>
          </cell>
          <cell r="L727">
            <v>0</v>
          </cell>
          <cell r="M727">
            <v>5.1593383621630799</v>
          </cell>
          <cell r="N727">
            <v>2.3987527785260099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-1.39899778499477E-5</v>
          </cell>
          <cell r="T727">
            <v>1.34131879360055</v>
          </cell>
          <cell r="U727">
            <v>3.3636436983943003E-7</v>
          </cell>
          <cell r="V727">
            <v>1.3413051399870701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1.4192804436499999</v>
          </cell>
          <cell r="AN727">
            <v>0</v>
          </cell>
          <cell r="AO727">
            <v>0</v>
          </cell>
          <cell r="AP727">
            <v>0</v>
          </cell>
        </row>
        <row r="728">
          <cell r="B728" t="str">
            <v>60625TAllcustom2Allcustom3DKK Total</v>
          </cell>
          <cell r="H728">
            <v>1556.5078754923099</v>
          </cell>
          <cell r="I728">
            <v>0.148453</v>
          </cell>
          <cell r="J728">
            <v>0</v>
          </cell>
          <cell r="K728">
            <v>1556.3594224923102</v>
          </cell>
          <cell r="L728">
            <v>-1.78040693299408E-16</v>
          </cell>
          <cell r="M728">
            <v>1556.3594224923102</v>
          </cell>
          <cell r="N728">
            <v>169.12906294736601</v>
          </cell>
          <cell r="O728">
            <v>574.97494827010405</v>
          </cell>
          <cell r="P728">
            <v>78.924658185662409</v>
          </cell>
          <cell r="Q728">
            <v>95.661679956151801</v>
          </cell>
          <cell r="R728">
            <v>112.50581459715299</v>
          </cell>
          <cell r="S728">
            <v>12.519680002425799</v>
          </cell>
          <cell r="T728">
            <v>116.162141323127</v>
          </cell>
          <cell r="U728">
            <v>19.950625828068599</v>
          </cell>
          <cell r="V728">
            <v>261.13826175077503</v>
          </cell>
          <cell r="W728">
            <v>13.750123837425901</v>
          </cell>
          <cell r="X728">
            <v>13.748114786711199</v>
          </cell>
          <cell r="Y728">
            <v>2.0090507147000002E-3</v>
          </cell>
          <cell r="Z728">
            <v>0</v>
          </cell>
          <cell r="AA728">
            <v>0.148453</v>
          </cell>
          <cell r="AB728">
            <v>72.914278306527905</v>
          </cell>
          <cell r="AC728">
            <v>17.202442301692898</v>
          </cell>
          <cell r="AD728">
            <v>17.466999999999999</v>
          </cell>
          <cell r="AE728">
            <v>17.466999999999999</v>
          </cell>
          <cell r="AF728">
            <v>0</v>
          </cell>
          <cell r="AG728">
            <v>24.494712167409098</v>
          </cell>
          <cell r="AH728">
            <v>0.124</v>
          </cell>
          <cell r="AI728">
            <v>0</v>
          </cell>
          <cell r="AJ728">
            <v>23.850999733728496</v>
          </cell>
          <cell r="AK728">
            <v>0</v>
          </cell>
          <cell r="AL728">
            <v>0</v>
          </cell>
          <cell r="AM728">
            <v>305.48432373644499</v>
          </cell>
          <cell r="AN728">
            <v>0.19102780999999999</v>
          </cell>
          <cell r="AO728">
            <v>-1.8677906607255299</v>
          </cell>
          <cell r="AP728">
            <v>0</v>
          </cell>
        </row>
        <row r="729">
          <cell r="B729" t="str">
            <v>60626CAllcustom2Allcustom3DKK Total</v>
          </cell>
          <cell r="H729">
            <v>1091.7130013799099</v>
          </cell>
          <cell r="I729">
            <v>0</v>
          </cell>
          <cell r="J729">
            <v>0</v>
          </cell>
          <cell r="K729">
            <v>1091.7130013799099</v>
          </cell>
          <cell r="L729">
            <v>0</v>
          </cell>
          <cell r="M729">
            <v>1091.7130013799099</v>
          </cell>
          <cell r="N729">
            <v>15.0105375760595</v>
          </cell>
          <cell r="O729">
            <v>91.760899604695311</v>
          </cell>
          <cell r="P729">
            <v>40.436444519598204</v>
          </cell>
          <cell r="Q729">
            <v>10.953020423483299</v>
          </cell>
          <cell r="R729">
            <v>3.0568904480898502</v>
          </cell>
          <cell r="S729">
            <v>0</v>
          </cell>
          <cell r="T729">
            <v>0.79676008393035003</v>
          </cell>
          <cell r="U729">
            <v>15.9720751242468</v>
          </cell>
          <cell r="V729">
            <v>19.825725656267</v>
          </cell>
          <cell r="W729">
            <v>0.25898314417500001</v>
          </cell>
          <cell r="X729">
            <v>0.25898314417500001</v>
          </cell>
          <cell r="Y729">
            <v>0</v>
          </cell>
          <cell r="Z729">
            <v>0</v>
          </cell>
          <cell r="AA729">
            <v>0</v>
          </cell>
          <cell r="AB729">
            <v>0.25898314417500001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934.23459627792897</v>
          </cell>
          <cell r="AN729">
            <v>0</v>
          </cell>
          <cell r="AO729">
            <v>-20.7672058223005</v>
          </cell>
          <cell r="AP729">
            <v>0</v>
          </cell>
        </row>
        <row r="730">
          <cell r="B730" t="str">
            <v>60631CAllcustom2Allcustom3DKK Total</v>
          </cell>
          <cell r="H730">
            <v>362.465667518315</v>
          </cell>
          <cell r="I730">
            <v>0</v>
          </cell>
          <cell r="J730">
            <v>0</v>
          </cell>
          <cell r="K730">
            <v>362.465667518315</v>
          </cell>
          <cell r="L730">
            <v>0</v>
          </cell>
          <cell r="M730">
            <v>362.465667518315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362.465667518315</v>
          </cell>
          <cell r="AN730">
            <v>0</v>
          </cell>
          <cell r="AO730">
            <v>0</v>
          </cell>
          <cell r="AP730">
            <v>0</v>
          </cell>
        </row>
        <row r="731">
          <cell r="B731" t="str">
            <v>60632CAllcustom2Allcustom3DKK Total</v>
          </cell>
          <cell r="H731">
            <v>74.3302596870857</v>
          </cell>
          <cell r="I731">
            <v>55.603287999999999</v>
          </cell>
          <cell r="J731">
            <v>0</v>
          </cell>
          <cell r="K731">
            <v>18.726971687085701</v>
          </cell>
          <cell r="L731">
            <v>0</v>
          </cell>
          <cell r="M731">
            <v>18.726971687085701</v>
          </cell>
          <cell r="N731">
            <v>4.00004864786752E-14</v>
          </cell>
          <cell r="O731">
            <v>0</v>
          </cell>
          <cell r="P731">
            <v>14.267831599967302</v>
          </cell>
          <cell r="Q731">
            <v>0</v>
          </cell>
          <cell r="R731">
            <v>5.4004221182668696E-3</v>
          </cell>
          <cell r="S731">
            <v>0</v>
          </cell>
          <cell r="T731">
            <v>0</v>
          </cell>
          <cell r="U731">
            <v>0.16685086999999998</v>
          </cell>
          <cell r="V731">
            <v>0.17225129211826701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55.603287999999999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4.2868887950000998</v>
          </cell>
          <cell r="AP731">
            <v>0</v>
          </cell>
        </row>
        <row r="732">
          <cell r="B732" t="str">
            <v>60633CAllcustom2Allcustom3DKK Total</v>
          </cell>
          <cell r="H732">
            <v>11.089566264345899</v>
          </cell>
          <cell r="I732">
            <v>1.1520649999999999</v>
          </cell>
          <cell r="J732">
            <v>0</v>
          </cell>
          <cell r="K732">
            <v>9.93750126434586</v>
          </cell>
          <cell r="L732">
            <v>0</v>
          </cell>
          <cell r="M732">
            <v>9.93750126434586</v>
          </cell>
          <cell r="N732">
            <v>1.3626668716647101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5.6802681149999898E-5</v>
          </cell>
          <cell r="U732">
            <v>0</v>
          </cell>
          <cell r="V732">
            <v>5.6802681149999898E-5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1.1520649999999999</v>
          </cell>
          <cell r="AB732">
            <v>1E-3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1E-3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8.5737775900000006</v>
          </cell>
          <cell r="AN732">
            <v>0</v>
          </cell>
          <cell r="AO732">
            <v>0</v>
          </cell>
          <cell r="AP732">
            <v>0</v>
          </cell>
        </row>
        <row r="733">
          <cell r="B733" t="str">
            <v>60640TAllcustom2Allcustom3DKK Total</v>
          </cell>
          <cell r="H733">
            <v>4034.3657859534101</v>
          </cell>
          <cell r="I733">
            <v>520.05102799999997</v>
          </cell>
          <cell r="J733">
            <v>0.23552100000000001</v>
          </cell>
          <cell r="K733">
            <v>3514.3147579534102</v>
          </cell>
          <cell r="L733">
            <v>-2.7137354503950002</v>
          </cell>
          <cell r="M733">
            <v>3517.02849340381</v>
          </cell>
          <cell r="N733">
            <v>500.06801910689097</v>
          </cell>
          <cell r="O733">
            <v>849.08248471726802</v>
          </cell>
          <cell r="P733">
            <v>322.30274172658198</v>
          </cell>
          <cell r="Q733">
            <v>131.01241317341001</v>
          </cell>
          <cell r="R733">
            <v>127.293649352798</v>
          </cell>
          <cell r="S733">
            <v>25.494019426110899</v>
          </cell>
          <cell r="T733">
            <v>137.43962612037501</v>
          </cell>
          <cell r="U733">
            <v>56.413495936313304</v>
          </cell>
          <cell r="V733">
            <v>346.64079083559801</v>
          </cell>
          <cell r="W733">
            <v>20.089985416340102</v>
          </cell>
          <cell r="X733">
            <v>20.087976365625401</v>
          </cell>
          <cell r="Y733">
            <v>2.0090507147000002E-3</v>
          </cell>
          <cell r="Z733">
            <v>0</v>
          </cell>
          <cell r="AA733">
            <v>607.18574100000001</v>
          </cell>
          <cell r="AB733">
            <v>145.638940977245</v>
          </cell>
          <cell r="AC733">
            <v>17.202442301692898</v>
          </cell>
          <cell r="AD733">
            <v>17.475956011946298</v>
          </cell>
          <cell r="AE733">
            <v>77.383540539801487</v>
          </cell>
          <cell r="AF733">
            <v>0</v>
          </cell>
          <cell r="AG733">
            <v>30.957808784410599</v>
          </cell>
          <cell r="AH733">
            <v>0.162964</v>
          </cell>
          <cell r="AI733">
            <v>0</v>
          </cell>
          <cell r="AJ733">
            <v>25.156339124949699</v>
          </cell>
          <cell r="AK733">
            <v>0</v>
          </cell>
          <cell r="AL733">
            <v>-0.230357065</v>
          </cell>
          <cell r="AM733">
            <v>3143.90621306705</v>
          </cell>
          <cell r="AN733">
            <v>6.9331858099999994</v>
          </cell>
          <cell r="AO733">
            <v>-1921.6231102002298</v>
          </cell>
          <cell r="AP733">
            <v>0</v>
          </cell>
        </row>
        <row r="734">
          <cell r="B734" t="str">
            <v>60655TAllcustom2Allcustom3DKK Total</v>
          </cell>
          <cell r="H734">
            <v>-3331.1810059428199</v>
          </cell>
          <cell r="I734">
            <v>-6.1297750000000004</v>
          </cell>
          <cell r="J734">
            <v>-0.35906100000000002</v>
          </cell>
          <cell r="K734">
            <v>-3325.05123094282</v>
          </cell>
          <cell r="L734">
            <v>1.78040693299408E-16</v>
          </cell>
          <cell r="M734">
            <v>-3325.05123094282</v>
          </cell>
          <cell r="N734">
            <v>-484.11503556481603</v>
          </cell>
          <cell r="O734">
            <v>-757.23132139586403</v>
          </cell>
          <cell r="P734">
            <v>-174.71966146089599</v>
          </cell>
          <cell r="Q734">
            <v>-399.44925370243197</v>
          </cell>
          <cell r="R734">
            <v>-43.270920072836802</v>
          </cell>
          <cell r="S734">
            <v>-22.544968360548399</v>
          </cell>
          <cell r="T734">
            <v>-226.72615862974001</v>
          </cell>
          <cell r="U734">
            <v>-29.603932916682798</v>
          </cell>
          <cell r="V734">
            <v>-322.14597997980798</v>
          </cell>
          <cell r="W734">
            <v>-9.4905512326707502</v>
          </cell>
          <cell r="X734">
            <v>-9.4905512326707502</v>
          </cell>
          <cell r="Y734">
            <v>0</v>
          </cell>
          <cell r="Z734">
            <v>0</v>
          </cell>
          <cell r="AA734">
            <v>-6.1297750000000004</v>
          </cell>
          <cell r="AB734">
            <v>-76.113783270438603</v>
          </cell>
          <cell r="AC734">
            <v>-1.6408052816700002E-2</v>
          </cell>
          <cell r="AD734">
            <v>-8.3384400000000003</v>
          </cell>
          <cell r="AE734">
            <v>-8.3384400000000003</v>
          </cell>
          <cell r="AF734">
            <v>0</v>
          </cell>
          <cell r="AG734">
            <v>-57.909322984951196</v>
          </cell>
          <cell r="AH734">
            <v>0</v>
          </cell>
          <cell r="AI734">
            <v>0</v>
          </cell>
          <cell r="AJ734">
            <v>-55.467587178215197</v>
          </cell>
          <cell r="AK734">
            <v>0</v>
          </cell>
          <cell r="AL734">
            <v>0</v>
          </cell>
          <cell r="AM734">
            <v>-1113.14398622929</v>
          </cell>
          <cell r="AN734">
            <v>-0.94952058499999992</v>
          </cell>
          <cell r="AO734">
            <v>1.8677906607255299</v>
          </cell>
          <cell r="AP734">
            <v>0</v>
          </cell>
        </row>
        <row r="735">
          <cell r="B735" t="str">
            <v>60656CAllcustom2Allcustom3DKK Total</v>
          </cell>
          <cell r="H735">
            <v>-201.195521581897</v>
          </cell>
          <cell r="I735">
            <v>-46.101619999999997</v>
          </cell>
          <cell r="J735">
            <v>0</v>
          </cell>
          <cell r="K735">
            <v>-155.093901581897</v>
          </cell>
          <cell r="L735">
            <v>0</v>
          </cell>
          <cell r="M735">
            <v>-155.093901581897</v>
          </cell>
          <cell r="N735">
            <v>-11.1953131869752</v>
          </cell>
          <cell r="O735">
            <v>-32.623234966879899</v>
          </cell>
          <cell r="P735">
            <v>-1.80957305471824</v>
          </cell>
          <cell r="Q735">
            <v>-0.68385478236934993</v>
          </cell>
          <cell r="R735">
            <v>-113.66503042974701</v>
          </cell>
          <cell r="S735">
            <v>-2.3511224723428503</v>
          </cell>
          <cell r="T735">
            <v>0</v>
          </cell>
          <cell r="U735">
            <v>-3.17676524510351</v>
          </cell>
          <cell r="V735">
            <v>-119.192918147193</v>
          </cell>
          <cell r="W735">
            <v>-1.2905895028250001</v>
          </cell>
          <cell r="X735">
            <v>-1.2905895028250001</v>
          </cell>
          <cell r="Y735">
            <v>0</v>
          </cell>
          <cell r="Z735">
            <v>0</v>
          </cell>
          <cell r="AA735">
            <v>-46.101619999999997</v>
          </cell>
          <cell r="AB735">
            <v>-1.3065895028250001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-1.6E-2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-15.454673863236001</v>
          </cell>
          <cell r="AN735">
            <v>0</v>
          </cell>
          <cell r="AO735">
            <v>27.172255922300501</v>
          </cell>
          <cell r="AP735">
            <v>0</v>
          </cell>
        </row>
        <row r="736">
          <cell r="B736" t="str">
            <v>60661CAllcustom2Allcustom3DKK Total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</row>
        <row r="737">
          <cell r="B737" t="str">
            <v>60662CAllcustom2Allcustom3DKK Total</v>
          </cell>
          <cell r="H737">
            <v>-460.53940571404701</v>
          </cell>
          <cell r="I737">
            <v>0</v>
          </cell>
          <cell r="J737">
            <v>0</v>
          </cell>
          <cell r="K737">
            <v>-460.53940571404701</v>
          </cell>
          <cell r="L737">
            <v>0</v>
          </cell>
          <cell r="M737">
            <v>-460.53940571404701</v>
          </cell>
          <cell r="N737">
            <v>5.0548767758499995E-3</v>
          </cell>
          <cell r="O737">
            <v>0</v>
          </cell>
          <cell r="P737">
            <v>0</v>
          </cell>
          <cell r="Q737">
            <v>-6.1022148365000001E-2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-460.48343844245795</v>
          </cell>
          <cell r="AN737">
            <v>0</v>
          </cell>
          <cell r="AO737">
            <v>0</v>
          </cell>
          <cell r="AP737">
            <v>0</v>
          </cell>
        </row>
        <row r="738">
          <cell r="B738" t="str">
            <v>60663CAllcustom2Allcustom3DKK Total</v>
          </cell>
          <cell r="H738">
            <v>-0.34651349133324399</v>
          </cell>
          <cell r="I738">
            <v>0</v>
          </cell>
          <cell r="J738">
            <v>0</v>
          </cell>
          <cell r="K738">
            <v>-0.34651349133324399</v>
          </cell>
          <cell r="L738">
            <v>0</v>
          </cell>
          <cell r="M738">
            <v>-0.34651349133324399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-0.34651349133324399</v>
          </cell>
          <cell r="AN738">
            <v>0</v>
          </cell>
          <cell r="AO738">
            <v>0</v>
          </cell>
          <cell r="AP738">
            <v>0</v>
          </cell>
        </row>
        <row r="739">
          <cell r="B739" t="str">
            <v>60670TAllcustom2Allcustom3DKK Total</v>
          </cell>
          <cell r="H739">
            <v>-7663.3065904333198</v>
          </cell>
          <cell r="I739">
            <v>-127.145413</v>
          </cell>
          <cell r="J739">
            <v>-0.35906100000000002</v>
          </cell>
          <cell r="K739">
            <v>-7536.1611774333196</v>
          </cell>
          <cell r="L739">
            <v>87.134707450394998</v>
          </cell>
          <cell r="M739">
            <v>-7623.2958848837097</v>
          </cell>
          <cell r="N739">
            <v>-1356.36870823137</v>
          </cell>
          <cell r="O739">
            <v>-1069.3098557230401</v>
          </cell>
          <cell r="P739">
            <v>-735.526982115794</v>
          </cell>
          <cell r="Q739">
            <v>-324.77991605585402</v>
          </cell>
          <cell r="R739">
            <v>-304.61721113258898</v>
          </cell>
          <cell r="S739">
            <v>-407.21767980789599</v>
          </cell>
          <cell r="T739">
            <v>-366.16969192088004</v>
          </cell>
          <cell r="U739">
            <v>-331.60708873037703</v>
          </cell>
          <cell r="V739">
            <v>-1409.6116715917399</v>
          </cell>
          <cell r="W739">
            <v>-51.013239854999902</v>
          </cell>
          <cell r="X739">
            <v>-51.013239854999902</v>
          </cell>
          <cell r="Y739">
            <v>0</v>
          </cell>
          <cell r="Z739">
            <v>0</v>
          </cell>
          <cell r="AA739">
            <v>-129.85915399999999</v>
          </cell>
          <cell r="AB739">
            <v>-252.18460659349901</v>
          </cell>
          <cell r="AC739">
            <v>-4.2018916451562998</v>
          </cell>
          <cell r="AD739">
            <v>-39.153991826535204</v>
          </cell>
          <cell r="AE739">
            <v>-102.751066182748</v>
          </cell>
          <cell r="AF739">
            <v>0</v>
          </cell>
          <cell r="AG739">
            <v>-94.089704975595097</v>
          </cell>
          <cell r="AH739">
            <v>-0.95686499999999997</v>
          </cell>
          <cell r="AI739">
            <v>0</v>
          </cell>
          <cell r="AJ739">
            <v>-81.694546786650605</v>
          </cell>
          <cell r="AK739">
            <v>0</v>
          </cell>
          <cell r="AL739">
            <v>0.230357065</v>
          </cell>
          <cell r="AM739">
            <v>-4444.0008713376501</v>
          </cell>
          <cell r="AN739">
            <v>-6.3095361950000006</v>
          </cell>
          <cell r="AO739">
            <v>1968.4867267652401</v>
          </cell>
          <cell r="AP739">
            <v>0</v>
          </cell>
        </row>
        <row r="740">
          <cell r="B740" t="str">
            <v>60683TAllcustom2Allcustom3DKK Total</v>
          </cell>
          <cell r="H740">
            <v>-2736.0418066672501</v>
          </cell>
          <cell r="I740">
            <v>388.233204</v>
          </cell>
          <cell r="J740">
            <v>0.23552100000000001</v>
          </cell>
          <cell r="K740">
            <v>-3124.2750106672502</v>
          </cell>
          <cell r="L740">
            <v>84.420972000000006</v>
          </cell>
          <cell r="M740">
            <v>-3208.6959826672501</v>
          </cell>
          <cell r="N740">
            <v>-548.896415423078</v>
          </cell>
          <cell r="O740">
            <v>-97.108662517830197</v>
          </cell>
          <cell r="P740">
            <v>-369.42168039213402</v>
          </cell>
          <cell r="Q740">
            <v>99.811927371087506</v>
          </cell>
          <cell r="R740">
            <v>-135.95571674456798</v>
          </cell>
          <cell r="S740">
            <v>-369.34723556134099</v>
          </cell>
          <cell r="T740">
            <v>-120.304184174105</v>
          </cell>
          <cell r="U740">
            <v>-278.50244679095698</v>
          </cell>
          <cell r="V740">
            <v>-904.10958327097092</v>
          </cell>
          <cell r="W740">
            <v>-34.151220684764901</v>
          </cell>
          <cell r="X740">
            <v>-34.151220684764901</v>
          </cell>
          <cell r="Y740">
            <v>0</v>
          </cell>
          <cell r="Z740">
            <v>0</v>
          </cell>
          <cell r="AA740">
            <v>472.65417600000001</v>
          </cell>
          <cell r="AB740">
            <v>-102.299554293694</v>
          </cell>
          <cell r="AC740">
            <v>-4.1854835923396001</v>
          </cell>
          <cell r="AD740">
            <v>-30.806595814589002</v>
          </cell>
          <cell r="AE740">
            <v>-34.496085642946603</v>
          </cell>
          <cell r="AF740">
            <v>0</v>
          </cell>
          <cell r="AG740">
            <v>-29.7022853736424</v>
          </cell>
          <cell r="AH740">
            <v>-0.91790099999999997</v>
          </cell>
          <cell r="AI740">
            <v>0</v>
          </cell>
          <cell r="AJ740">
            <v>-24.921620217214301</v>
          </cell>
          <cell r="AK740">
            <v>0</v>
          </cell>
          <cell r="AL740">
            <v>-1.45519152283669E-17</v>
          </cell>
          <cell r="AM740">
            <v>-1322.8436918106302</v>
          </cell>
          <cell r="AN740">
            <v>1.3821423899999998</v>
          </cell>
          <cell r="AO740">
            <v>36.171677670008002</v>
          </cell>
          <cell r="AP740">
            <v>0</v>
          </cell>
        </row>
        <row r="741">
          <cell r="B741" t="str">
            <v>60685TAllcustom2Allcustom3DKK Total</v>
          </cell>
          <cell r="H741">
            <v>-1774.6731304505099</v>
          </cell>
          <cell r="I741">
            <v>-5.9813219999999996</v>
          </cell>
          <cell r="J741">
            <v>-0.35906100000000002</v>
          </cell>
          <cell r="K741">
            <v>-1768.6918084505101</v>
          </cell>
          <cell r="L741">
            <v>0</v>
          </cell>
          <cell r="M741">
            <v>-1768.6918084505101</v>
          </cell>
          <cell r="N741">
            <v>-314.98597261744999</v>
          </cell>
          <cell r="O741">
            <v>-182.256373125761</v>
          </cell>
          <cell r="P741">
            <v>-95.79500327523381</v>
          </cell>
          <cell r="Q741">
            <v>-303.78757374628105</v>
          </cell>
          <cell r="R741">
            <v>69.234894524315891</v>
          </cell>
          <cell r="S741">
            <v>-10.0252883581225</v>
          </cell>
          <cell r="T741">
            <v>-110.564017306612</v>
          </cell>
          <cell r="U741">
            <v>-9.6533070886142411</v>
          </cell>
          <cell r="V741">
            <v>-61.007718229032896</v>
          </cell>
          <cell r="W741">
            <v>4.2595726047550997</v>
          </cell>
          <cell r="X741">
            <v>4.2575635540404004</v>
          </cell>
          <cell r="Y741">
            <v>2.0090507147000002E-3</v>
          </cell>
          <cell r="Z741">
            <v>0</v>
          </cell>
          <cell r="AA741">
            <v>-5.9813219999999996</v>
          </cell>
          <cell r="AB741">
            <v>-3.19950496391077</v>
          </cell>
          <cell r="AC741">
            <v>17.186034248876201</v>
          </cell>
          <cell r="AD741">
            <v>9.1285600000000002</v>
          </cell>
          <cell r="AE741">
            <v>9.1285600000000002</v>
          </cell>
          <cell r="AF741">
            <v>0</v>
          </cell>
          <cell r="AG741">
            <v>-33.414610817542098</v>
          </cell>
          <cell r="AH741">
            <v>0.124</v>
          </cell>
          <cell r="AI741">
            <v>0</v>
          </cell>
          <cell r="AJ741">
            <v>-31.616587444486701</v>
          </cell>
          <cell r="AK741">
            <v>0</v>
          </cell>
          <cell r="AL741">
            <v>0</v>
          </cell>
          <cell r="AM741">
            <v>-807.65966249284304</v>
          </cell>
          <cell r="AN741">
            <v>-0.75849277500000001</v>
          </cell>
          <cell r="AO741">
            <v>0</v>
          </cell>
          <cell r="AP741">
            <v>0</v>
          </cell>
        </row>
        <row r="742">
          <cell r="B742" t="str">
            <v>60688TAllcustom2Allcustom3DKK Total</v>
          </cell>
          <cell r="H742">
            <v>1166.04326106699</v>
          </cell>
          <cell r="I742">
            <v>55.603287999999999</v>
          </cell>
          <cell r="J742">
            <v>0</v>
          </cell>
          <cell r="K742">
            <v>1110.43997306699</v>
          </cell>
          <cell r="L742">
            <v>0</v>
          </cell>
          <cell r="M742">
            <v>1110.43997306699</v>
          </cell>
          <cell r="N742">
            <v>15.0105375760595</v>
          </cell>
          <cell r="O742">
            <v>91.760899604695311</v>
          </cell>
          <cell r="P742">
            <v>54.704276119565499</v>
          </cell>
          <cell r="Q742">
            <v>10.953020423483299</v>
          </cell>
          <cell r="R742">
            <v>3.0622908702081202</v>
          </cell>
          <cell r="S742">
            <v>0</v>
          </cell>
          <cell r="T742">
            <v>0.79676008393035003</v>
          </cell>
          <cell r="U742">
            <v>16.138925994246801</v>
          </cell>
          <cell r="V742">
            <v>19.997976948385297</v>
          </cell>
          <cell r="W742">
            <v>0.25898314417500001</v>
          </cell>
          <cell r="X742">
            <v>0.25898314417500001</v>
          </cell>
          <cell r="Y742">
            <v>0</v>
          </cell>
          <cell r="Z742">
            <v>0</v>
          </cell>
          <cell r="AA742">
            <v>55.603287999999999</v>
          </cell>
          <cell r="AB742">
            <v>0.25898314417500001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934.23459627792897</v>
          </cell>
          <cell r="AN742">
            <v>0</v>
          </cell>
          <cell r="AO742">
            <v>-16.480317027300401</v>
          </cell>
          <cell r="AP742">
            <v>0</v>
          </cell>
        </row>
        <row r="743">
          <cell r="B743" t="str">
            <v>60690TAllcustom2Allcustom3DKK Total</v>
          </cell>
          <cell r="H743">
            <v>-299.26925977762903</v>
          </cell>
          <cell r="I743">
            <v>-46.101619999999997</v>
          </cell>
          <cell r="J743">
            <v>0</v>
          </cell>
          <cell r="K743">
            <v>-253.16763977762898</v>
          </cell>
          <cell r="L743">
            <v>0</v>
          </cell>
          <cell r="M743">
            <v>-253.16763977762898</v>
          </cell>
          <cell r="N743">
            <v>-11.1902583101994</v>
          </cell>
          <cell r="O743">
            <v>-32.623234966879899</v>
          </cell>
          <cell r="P743">
            <v>-1.80957305471824</v>
          </cell>
          <cell r="Q743">
            <v>-0.74487693073435002</v>
          </cell>
          <cell r="R743">
            <v>-113.66503042974701</v>
          </cell>
          <cell r="S743">
            <v>-2.3511224723428503</v>
          </cell>
          <cell r="T743">
            <v>0</v>
          </cell>
          <cell r="U743">
            <v>-3.17676524510351</v>
          </cell>
          <cell r="V743">
            <v>-119.192918147193</v>
          </cell>
          <cell r="W743">
            <v>-1.2905895028250001</v>
          </cell>
          <cell r="X743">
            <v>-1.2905895028250001</v>
          </cell>
          <cell r="Y743">
            <v>0</v>
          </cell>
          <cell r="Z743">
            <v>0</v>
          </cell>
          <cell r="AA743">
            <v>-46.101619999999997</v>
          </cell>
          <cell r="AB743">
            <v>-1.3065895028250001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-1.6E-2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-113.47244478737899</v>
          </cell>
          <cell r="AN743">
            <v>0</v>
          </cell>
          <cell r="AO743">
            <v>27.172255922300501</v>
          </cell>
          <cell r="AP743">
            <v>0</v>
          </cell>
        </row>
        <row r="744">
          <cell r="B744" t="str">
            <v>60693TAllcustom2Allcustom3DKK Total</v>
          </cell>
          <cell r="H744">
            <v>877.51705406237602</v>
          </cell>
          <cell r="I744">
            <v>10.653733000000001</v>
          </cell>
          <cell r="J744">
            <v>0</v>
          </cell>
          <cell r="K744">
            <v>866.86332106237603</v>
          </cell>
          <cell r="L744">
            <v>0</v>
          </cell>
          <cell r="M744">
            <v>866.86332106237603</v>
          </cell>
          <cell r="N744">
            <v>5.1829461375249002</v>
          </cell>
          <cell r="O744">
            <v>59.137664637815398</v>
          </cell>
          <cell r="P744">
            <v>52.894703064847299</v>
          </cell>
          <cell r="Q744">
            <v>10.208143492749</v>
          </cell>
          <cell r="R744">
            <v>-110.602739559539</v>
          </cell>
          <cell r="S744">
            <v>-2.3511224723428503</v>
          </cell>
          <cell r="T744">
            <v>0.79681688661150007</v>
          </cell>
          <cell r="U744">
            <v>12.962160749143301</v>
          </cell>
          <cell r="V744">
            <v>-99.194884396126895</v>
          </cell>
          <cell r="W744">
            <v>-1.0316063586499999</v>
          </cell>
          <cell r="X744">
            <v>-1.0316063586499999</v>
          </cell>
          <cell r="Y744">
            <v>0</v>
          </cell>
          <cell r="Z744">
            <v>0</v>
          </cell>
          <cell r="AA744">
            <v>10.653733000000001</v>
          </cell>
          <cell r="AB744">
            <v>-1.0466063586499998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-1.4999999999999999E-2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828.98941558921604</v>
          </cell>
          <cell r="AN744">
            <v>0</v>
          </cell>
          <cell r="AO744">
            <v>10.691938895000099</v>
          </cell>
          <cell r="AP744">
            <v>0</v>
          </cell>
        </row>
        <row r="745">
          <cell r="B745" t="str">
            <v>60698TAllcustom2Allcustom3DKK Total</v>
          </cell>
          <cell r="H745">
            <v>-3628.9408044799197</v>
          </cell>
          <cell r="I745">
            <v>392.90561500000001</v>
          </cell>
          <cell r="J745">
            <v>-0.12354</v>
          </cell>
          <cell r="K745">
            <v>-4021.8464194799099</v>
          </cell>
          <cell r="L745">
            <v>84.420972000000006</v>
          </cell>
          <cell r="M745">
            <v>-4106.2673914799097</v>
          </cell>
          <cell r="N745">
            <v>-856.30068912447803</v>
          </cell>
          <cell r="O745">
            <v>-220.22737100577501</v>
          </cell>
          <cell r="P745">
            <v>-413.22424038921201</v>
          </cell>
          <cell r="Q745">
            <v>-193.76750288244401</v>
          </cell>
          <cell r="R745">
            <v>-177.32356177979099</v>
          </cell>
          <cell r="S745">
            <v>-381.72366038178495</v>
          </cell>
          <cell r="T745">
            <v>-228.73006580050401</v>
          </cell>
          <cell r="U745">
            <v>-275.19359279406297</v>
          </cell>
          <cell r="V745">
            <v>-1062.9708807561401</v>
          </cell>
          <cell r="W745">
            <v>-30.9232544386598</v>
          </cell>
          <cell r="X745">
            <v>-30.925263489374501</v>
          </cell>
          <cell r="Y745">
            <v>2.0090507147000002E-3</v>
          </cell>
          <cell r="Z745">
            <v>0</v>
          </cell>
          <cell r="AA745">
            <v>477.32658700000002</v>
          </cell>
          <cell r="AB745">
            <v>-106.545665616254</v>
          </cell>
          <cell r="AC745">
            <v>13.0005506565366</v>
          </cell>
          <cell r="AD745">
            <v>-21.678035814589002</v>
          </cell>
          <cell r="AE745">
            <v>-25.3675256429466</v>
          </cell>
          <cell r="AF745">
            <v>0</v>
          </cell>
          <cell r="AG745">
            <v>-63.131896191184495</v>
          </cell>
          <cell r="AH745">
            <v>-0.79390099999999997</v>
          </cell>
          <cell r="AI745">
            <v>0</v>
          </cell>
          <cell r="AJ745">
            <v>-56.538207661701001</v>
          </cell>
          <cell r="AK745">
            <v>0</v>
          </cell>
          <cell r="AL745">
            <v>-1.45519152283669E-17</v>
          </cell>
          <cell r="AM745">
            <v>-1300.0946582706001</v>
          </cell>
          <cell r="AN745">
            <v>0.62364961500000005</v>
          </cell>
          <cell r="AO745">
            <v>46.863616565008606</v>
          </cell>
          <cell r="AP745">
            <v>0</v>
          </cell>
        </row>
        <row r="746">
          <cell r="B746" t="str">
            <v>60701Allcustom2Allcustom3DKK Total</v>
          </cell>
          <cell r="H746">
            <v>7267.4717692807799</v>
          </cell>
          <cell r="I746">
            <v>0</v>
          </cell>
          <cell r="J746">
            <v>0</v>
          </cell>
          <cell r="K746">
            <v>7267.4717692807799</v>
          </cell>
          <cell r="L746">
            <v>0</v>
          </cell>
          <cell r="M746">
            <v>7267.4717692807799</v>
          </cell>
          <cell r="N746">
            <v>7488.6917145553107</v>
          </cell>
          <cell r="O746">
            <v>0</v>
          </cell>
          <cell r="P746">
            <v>1.84143018831033E-2</v>
          </cell>
          <cell r="Q746">
            <v>0</v>
          </cell>
          <cell r="R746">
            <v>1010.33549899869</v>
          </cell>
          <cell r="S746">
            <v>-1113.3187746818498</v>
          </cell>
          <cell r="T746">
            <v>-7.0093893270813599</v>
          </cell>
          <cell r="U746">
            <v>113.121198066449</v>
          </cell>
          <cell r="V746">
            <v>3.12853305620779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411.23319742237999</v>
          </cell>
          <cell r="AC746">
            <v>36.553733289999997</v>
          </cell>
          <cell r="AD746">
            <v>267.56250726000002</v>
          </cell>
          <cell r="AE746">
            <v>372.52323801354703</v>
          </cell>
          <cell r="AF746">
            <v>0</v>
          </cell>
          <cell r="AG746">
            <v>2.1562261188332901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-635.6000900549999</v>
          </cell>
          <cell r="AN746">
            <v>0</v>
          </cell>
          <cell r="AO746">
            <v>0</v>
          </cell>
          <cell r="AP746">
            <v>0</v>
          </cell>
        </row>
        <row r="747">
          <cell r="B747" t="str">
            <v>60706CAllcustom2Allcustom3DKK Total</v>
          </cell>
          <cell r="H747">
            <v>30317.218004620099</v>
          </cell>
          <cell r="I747">
            <v>2905.4393169999998</v>
          </cell>
          <cell r="J747">
            <v>-0.15848999999999999</v>
          </cell>
          <cell r="K747">
            <v>27411.778687620099</v>
          </cell>
          <cell r="L747">
            <v>-26.981452999999998</v>
          </cell>
          <cell r="M747">
            <v>27438.760140620099</v>
          </cell>
          <cell r="N747">
            <v>484.98318485013698</v>
          </cell>
          <cell r="O747">
            <v>22766.008520757703</v>
          </cell>
          <cell r="P747">
            <v>3327.6281946777804</v>
          </cell>
          <cell r="Q747">
            <v>3334.0828995166103</v>
          </cell>
          <cell r="R747">
            <v>-22.615552108268201</v>
          </cell>
          <cell r="S747">
            <v>-1060.61632425532</v>
          </cell>
          <cell r="T747">
            <v>-767.76049306349296</v>
          </cell>
          <cell r="U747">
            <v>481.83699399035902</v>
          </cell>
          <cell r="V747">
            <v>-1369.1553754367199</v>
          </cell>
          <cell r="W747">
            <v>333.00934577684802</v>
          </cell>
          <cell r="X747">
            <v>316.151941726134</v>
          </cell>
          <cell r="Y747">
            <v>16.857404050714702</v>
          </cell>
          <cell r="Z747">
            <v>0</v>
          </cell>
          <cell r="AA747">
            <v>2878.457864</v>
          </cell>
          <cell r="AB747">
            <v>247.45154084037799</v>
          </cell>
          <cell r="AC747">
            <v>-224.977436227639</v>
          </cell>
          <cell r="AD747">
            <v>-17.221490932844603</v>
          </cell>
          <cell r="AE747">
            <v>-241.06082880951701</v>
          </cell>
          <cell r="AF747">
            <v>0</v>
          </cell>
          <cell r="AG747">
            <v>380.63895010068501</v>
          </cell>
          <cell r="AH747">
            <v>295.55447099999998</v>
          </cell>
          <cell r="AI747">
            <v>0</v>
          </cell>
          <cell r="AJ747">
            <v>-84.311187604393595</v>
          </cell>
          <cell r="AK747">
            <v>0</v>
          </cell>
          <cell r="AL747">
            <v>0</v>
          </cell>
          <cell r="AM747">
            <v>-1475.8674981292399</v>
          </cell>
          <cell r="AN747">
            <v>19.788233729991202</v>
          </cell>
          <cell r="AO747">
            <v>123.62867354341</v>
          </cell>
          <cell r="AP747">
            <v>0</v>
          </cell>
        </row>
        <row r="748">
          <cell r="B748" t="str">
            <v>60711CAllcustom2Allcustom3DKK Total</v>
          </cell>
          <cell r="H748">
            <v>-7579.3045011550803</v>
          </cell>
          <cell r="I748">
            <v>-726.35982924999996</v>
          </cell>
          <cell r="J748">
            <v>3.9622499999999998E-2</v>
          </cell>
          <cell r="K748">
            <v>-6852.9446719050802</v>
          </cell>
          <cell r="L748">
            <v>6.7453632499999996</v>
          </cell>
          <cell r="M748">
            <v>-6859.6900351550803</v>
          </cell>
          <cell r="N748">
            <v>-121.24579621253399</v>
          </cell>
          <cell r="O748">
            <v>-5691.5021301894903</v>
          </cell>
          <cell r="P748">
            <v>-831.907048669446</v>
          </cell>
          <cell r="Q748">
            <v>-833.52072487915393</v>
          </cell>
          <cell r="R748">
            <v>5.6538880270669702</v>
          </cell>
          <cell r="S748">
            <v>265.15408106383398</v>
          </cell>
          <cell r="T748">
            <v>191.940123265876</v>
          </cell>
          <cell r="U748">
            <v>-120.45924849759101</v>
          </cell>
          <cell r="V748">
            <v>342.28884385918599</v>
          </cell>
          <cell r="W748">
            <v>-83.252336444212304</v>
          </cell>
          <cell r="X748">
            <v>-79.037985431533599</v>
          </cell>
          <cell r="Y748">
            <v>-4.2143510126786801</v>
          </cell>
          <cell r="Z748">
            <v>0</v>
          </cell>
          <cell r="AA748">
            <v>-719.61446599999999</v>
          </cell>
          <cell r="AB748">
            <v>-61.862885210094497</v>
          </cell>
          <cell r="AC748">
            <v>56.244359056909801</v>
          </cell>
          <cell r="AD748">
            <v>4.3053727332111595</v>
          </cell>
          <cell r="AE748">
            <v>60.265207202379401</v>
          </cell>
          <cell r="AF748">
            <v>0</v>
          </cell>
          <cell r="AG748">
            <v>-95.159737525171295</v>
          </cell>
          <cell r="AH748">
            <v>-73.888617749999995</v>
          </cell>
          <cell r="AI748">
            <v>0</v>
          </cell>
          <cell r="AJ748">
            <v>21.077796901098299</v>
          </cell>
          <cell r="AK748">
            <v>0</v>
          </cell>
          <cell r="AL748">
            <v>0</v>
          </cell>
          <cell r="AM748">
            <v>368.96687453230601</v>
          </cell>
          <cell r="AN748">
            <v>-4.94705843249778</v>
          </cell>
          <cell r="AO748">
            <v>-30.907168385852401</v>
          </cell>
          <cell r="AP748">
            <v>0</v>
          </cell>
        </row>
        <row r="749">
          <cell r="B749" t="str">
            <v>60712Allcustom2Allcustom3DKK Total</v>
          </cell>
          <cell r="H749">
            <v>967.17165615942599</v>
          </cell>
          <cell r="I749">
            <v>0.151</v>
          </cell>
          <cell r="J749">
            <v>0</v>
          </cell>
          <cell r="K749">
            <v>967.02065615942593</v>
          </cell>
          <cell r="L749">
            <v>0</v>
          </cell>
          <cell r="M749">
            <v>967.02065615942593</v>
          </cell>
          <cell r="N749">
            <v>4.4429349598310202</v>
          </cell>
          <cell r="O749">
            <v>42.616057024999996</v>
          </cell>
          <cell r="P749">
            <v>613.40511547846097</v>
          </cell>
          <cell r="Q749">
            <v>433.86502534966201</v>
          </cell>
          <cell r="R749">
            <v>-7.8454762678131305</v>
          </cell>
          <cell r="S749">
            <v>18.870357463573001</v>
          </cell>
          <cell r="T749">
            <v>-146.00598696448299</v>
          </cell>
          <cell r="U749">
            <v>-10.9574577922854</v>
          </cell>
          <cell r="V749">
            <v>-145.93856356100801</v>
          </cell>
          <cell r="W749">
            <v>6.2608494119091205</v>
          </cell>
          <cell r="X749">
            <v>6.2608494119091205</v>
          </cell>
          <cell r="Y749">
            <v>0</v>
          </cell>
          <cell r="Z749">
            <v>0</v>
          </cell>
          <cell r="AA749">
            <v>0.151</v>
          </cell>
          <cell r="AB749">
            <v>10.938532175921701</v>
          </cell>
          <cell r="AC749">
            <v>18.325747290500001</v>
          </cell>
          <cell r="AD749">
            <v>-0.26813591301094797</v>
          </cell>
          <cell r="AE749">
            <v>-4.9402327981562504</v>
          </cell>
          <cell r="AF749">
            <v>0</v>
          </cell>
          <cell r="AG749">
            <v>-8.7078317283311293</v>
          </cell>
          <cell r="AH749">
            <v>0</v>
          </cell>
          <cell r="AI749">
            <v>0</v>
          </cell>
          <cell r="AJ749">
            <v>-4.7301312408214606</v>
          </cell>
          <cell r="AK749">
            <v>0</v>
          </cell>
          <cell r="AL749">
            <v>0</v>
          </cell>
          <cell r="AM749">
            <v>7.6915547315575399</v>
          </cell>
          <cell r="AN749">
            <v>-0.67983426499999999</v>
          </cell>
          <cell r="AO749">
            <v>0</v>
          </cell>
          <cell r="AP749">
            <v>0</v>
          </cell>
        </row>
        <row r="750">
          <cell r="B750" t="str">
            <v>60713Allcustom2Allcustom3DKK Total</v>
          </cell>
          <cell r="H750">
            <v>31.828125771668301</v>
          </cell>
          <cell r="I750">
            <v>27.418071999999999</v>
          </cell>
          <cell r="J750">
            <v>0</v>
          </cell>
          <cell r="K750">
            <v>4.4100537716683004</v>
          </cell>
          <cell r="L750">
            <v>0</v>
          </cell>
          <cell r="M750">
            <v>4.4100537716683004</v>
          </cell>
          <cell r="N750">
            <v>-2.32243500080705E-3</v>
          </cell>
          <cell r="O750">
            <v>-8.4670267550000009</v>
          </cell>
          <cell r="P750">
            <v>-1</v>
          </cell>
          <cell r="Q750">
            <v>7.7217652282434699</v>
          </cell>
          <cell r="R750">
            <v>0</v>
          </cell>
          <cell r="S750">
            <v>0</v>
          </cell>
          <cell r="T750">
            <v>4.3367819283630996E-2</v>
          </cell>
          <cell r="U750">
            <v>0.90489988414200107</v>
          </cell>
          <cell r="V750">
            <v>0.94826770342563194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27.418071999999999</v>
          </cell>
          <cell r="AB750">
            <v>-9.0727679999999999</v>
          </cell>
          <cell r="AC750">
            <v>0</v>
          </cell>
          <cell r="AD750">
            <v>1.6E-2</v>
          </cell>
          <cell r="AE750">
            <v>1.6E-2</v>
          </cell>
          <cell r="AF750">
            <v>0</v>
          </cell>
          <cell r="AG750">
            <v>-9.088768</v>
          </cell>
          <cell r="AH750">
            <v>9.0999999999999998E-2</v>
          </cell>
          <cell r="AI750">
            <v>0</v>
          </cell>
          <cell r="AJ750">
            <v>-0.508768</v>
          </cell>
          <cell r="AK750">
            <v>0</v>
          </cell>
          <cell r="AL750">
            <v>0</v>
          </cell>
          <cell r="AM750">
            <v>14.282138029999999</v>
          </cell>
          <cell r="AN750">
            <v>0</v>
          </cell>
          <cell r="AO750">
            <v>0</v>
          </cell>
          <cell r="AP750">
            <v>0</v>
          </cell>
        </row>
        <row r="751">
          <cell r="B751" t="str">
            <v>60720TAllcustom2Allcustom3DKK Total</v>
          </cell>
          <cell r="H751">
            <v>-10466.55978999</v>
          </cell>
          <cell r="I751">
            <v>0</v>
          </cell>
          <cell r="J751">
            <v>0</v>
          </cell>
          <cell r="K751">
            <v>-10466.55978999</v>
          </cell>
          <cell r="L751">
            <v>0</v>
          </cell>
          <cell r="M751">
            <v>-10466.55978999</v>
          </cell>
          <cell r="N751">
            <v>0</v>
          </cell>
          <cell r="O751">
            <v>-10466.55978999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</row>
        <row r="752">
          <cell r="B752" t="str">
            <v>60721Allcustom2Allcustom3DKK Total</v>
          </cell>
          <cell r="H752">
            <v>79.724895536634804</v>
          </cell>
          <cell r="I752">
            <v>-6.4219999999999997</v>
          </cell>
          <cell r="J752">
            <v>0</v>
          </cell>
          <cell r="K752">
            <v>86.146895536634801</v>
          </cell>
          <cell r="L752">
            <v>0</v>
          </cell>
          <cell r="M752">
            <v>86.146895536634801</v>
          </cell>
          <cell r="N752">
            <v>46.334617750599698</v>
          </cell>
          <cell r="O752">
            <v>99.520089665134989</v>
          </cell>
          <cell r="P752">
            <v>3.6148449168091301</v>
          </cell>
          <cell r="Q752">
            <v>-514.19809853419895</v>
          </cell>
          <cell r="R752">
            <v>8.2365370380412894</v>
          </cell>
          <cell r="S752">
            <v>-4.8489712705300008</v>
          </cell>
          <cell r="T752">
            <v>-16.8164051979216</v>
          </cell>
          <cell r="U752">
            <v>41.203814149131404</v>
          </cell>
          <cell r="V752">
            <v>27.774974718721101</v>
          </cell>
          <cell r="W752">
            <v>-4.2060588044621499</v>
          </cell>
          <cell r="X752">
            <v>-2.1721744744621501</v>
          </cell>
          <cell r="Y752">
            <v>-2.0338843300000002</v>
          </cell>
          <cell r="Z752">
            <v>0</v>
          </cell>
          <cell r="AA752">
            <v>-6.4219999999999997</v>
          </cell>
          <cell r="AB752">
            <v>-6.8654618253322104</v>
          </cell>
          <cell r="AC752">
            <v>0</v>
          </cell>
          <cell r="AD752">
            <v>0.36564237472894301</v>
          </cell>
          <cell r="AE752">
            <v>0.36564237472894301</v>
          </cell>
          <cell r="AF752">
            <v>0</v>
          </cell>
          <cell r="AG752">
            <v>-3.02504539559901</v>
          </cell>
          <cell r="AH752">
            <v>-0.25900000000000001</v>
          </cell>
          <cell r="AI752">
            <v>0</v>
          </cell>
          <cell r="AJ752">
            <v>-0.90964621085094599</v>
          </cell>
          <cell r="AK752">
            <v>0</v>
          </cell>
          <cell r="AL752">
            <v>0</v>
          </cell>
          <cell r="AM752">
            <v>211.23908639490099</v>
          </cell>
          <cell r="AN752">
            <v>6.7421579999999995E-2</v>
          </cell>
          <cell r="AO752">
            <v>218.72684244999999</v>
          </cell>
          <cell r="AP752">
            <v>0</v>
          </cell>
        </row>
        <row r="753">
          <cell r="B753" t="str">
            <v>60722Allcustom2Allcustom3DKK Total</v>
          </cell>
          <cell r="H753">
            <v>-97.417940255443298</v>
          </cell>
          <cell r="I753">
            <v>0</v>
          </cell>
          <cell r="J753">
            <v>0</v>
          </cell>
          <cell r="K753">
            <v>-97.417940255443298</v>
          </cell>
          <cell r="L753">
            <v>0</v>
          </cell>
          <cell r="M753">
            <v>-97.417940255443298</v>
          </cell>
          <cell r="N753">
            <v>2.3956133970820699</v>
          </cell>
          <cell r="O753">
            <v>0</v>
          </cell>
          <cell r="P753">
            <v>-2.2870344053738401</v>
          </cell>
          <cell r="Q753">
            <v>0</v>
          </cell>
          <cell r="R753">
            <v>0</v>
          </cell>
          <cell r="S753">
            <v>-1.4270901100000002</v>
          </cell>
          <cell r="T753">
            <v>-1.7272643471515501</v>
          </cell>
          <cell r="U753">
            <v>-9.8088499999999995E-2</v>
          </cell>
          <cell r="V753">
            <v>-3.2524429571515499</v>
          </cell>
          <cell r="W753">
            <v>4.2138487500000004</v>
          </cell>
          <cell r="X753">
            <v>0</v>
          </cell>
          <cell r="Y753">
            <v>4.2138487500000004</v>
          </cell>
          <cell r="Z753">
            <v>0</v>
          </cell>
          <cell r="AA753">
            <v>0</v>
          </cell>
          <cell r="AB753">
            <v>4.2598487499999997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4.5999999999999999E-2</v>
          </cell>
          <cell r="AH753">
            <v>4.5999999999999999E-2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-98.53392504</v>
          </cell>
          <cell r="AN753">
            <v>0</v>
          </cell>
          <cell r="AO753">
            <v>0</v>
          </cell>
          <cell r="AP753">
            <v>0</v>
          </cell>
        </row>
        <row r="754">
          <cell r="B754" t="str">
            <v>60730TAllcustom2Allcustom3DKK Total</v>
          </cell>
          <cell r="H754">
            <v>-827.39213248884494</v>
          </cell>
          <cell r="I754">
            <v>6.7305219999999997</v>
          </cell>
          <cell r="J754">
            <v>0.309</v>
          </cell>
          <cell r="K754">
            <v>-834.122654488845</v>
          </cell>
          <cell r="L754">
            <v>0</v>
          </cell>
          <cell r="M754">
            <v>-834.122654488845</v>
          </cell>
          <cell r="N754">
            <v>82.247849652690903</v>
          </cell>
          <cell r="O754">
            <v>-169.95856624999999</v>
          </cell>
          <cell r="P754">
            <v>-124.781386407116</v>
          </cell>
          <cell r="Q754">
            <v>-273.78739979407197</v>
          </cell>
          <cell r="R754">
            <v>-11.542500368210501</v>
          </cell>
          <cell r="S754">
            <v>-222.675952837387</v>
          </cell>
          <cell r="T754">
            <v>-134.51519501563098</v>
          </cell>
          <cell r="U754">
            <v>22.870356114464499</v>
          </cell>
          <cell r="V754">
            <v>-345.86329210676399</v>
          </cell>
          <cell r="W754">
            <v>3.5203740181530798</v>
          </cell>
          <cell r="X754">
            <v>3.5203740181530798</v>
          </cell>
          <cell r="Y754">
            <v>0</v>
          </cell>
          <cell r="Z754">
            <v>0</v>
          </cell>
          <cell r="AA754">
            <v>6.7305219999999997</v>
          </cell>
          <cell r="AB754">
            <v>-15.9596546571502</v>
          </cell>
          <cell r="AC754">
            <v>-74.549726545499993</v>
          </cell>
          <cell r="AD754">
            <v>-0.14899999999999999</v>
          </cell>
          <cell r="AE754">
            <v>-17.015631930000001</v>
          </cell>
          <cell r="AF754">
            <v>0</v>
          </cell>
          <cell r="AG754">
            <v>71.776329800196706</v>
          </cell>
          <cell r="AH754">
            <v>73.415000000000006</v>
          </cell>
          <cell r="AI754">
            <v>0</v>
          </cell>
          <cell r="AJ754">
            <v>-4.5107370185830096</v>
          </cell>
          <cell r="AK754">
            <v>0</v>
          </cell>
          <cell r="AL754">
            <v>0</v>
          </cell>
          <cell r="AM754">
            <v>-23.120078622434001</v>
          </cell>
          <cell r="AN754">
            <v>0</v>
          </cell>
          <cell r="AO754">
            <v>37.099873696000003</v>
          </cell>
          <cell r="AP754">
            <v>0</v>
          </cell>
        </row>
        <row r="755">
          <cell r="B755" t="str">
            <v>60731Allcustom2Allcustom3DKK Total</v>
          </cell>
          <cell r="H755">
            <v>628.66264157995204</v>
          </cell>
          <cell r="I755">
            <v>0</v>
          </cell>
          <cell r="J755">
            <v>0</v>
          </cell>
          <cell r="K755">
            <v>628.66264157995204</v>
          </cell>
          <cell r="L755">
            <v>0</v>
          </cell>
          <cell r="M755">
            <v>628.66264157995204</v>
          </cell>
          <cell r="N755">
            <v>87.237866307968005</v>
          </cell>
          <cell r="O755">
            <v>443.03843911000001</v>
          </cell>
          <cell r="P755">
            <v>33.261510142218704</v>
          </cell>
          <cell r="Q755">
            <v>226.519199208289</v>
          </cell>
          <cell r="R755">
            <v>0.932269724927837</v>
          </cell>
          <cell r="S755">
            <v>0</v>
          </cell>
          <cell r="T755">
            <v>17.080636942901002</v>
          </cell>
          <cell r="U755">
            <v>27.131577781925699</v>
          </cell>
          <cell r="V755">
            <v>45.1444844497546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1.2375965267217102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1.2375965267217102</v>
          </cell>
          <cell r="AH755">
            <v>0</v>
          </cell>
          <cell r="AI755">
            <v>0</v>
          </cell>
          <cell r="AJ755">
            <v>1.26822021647675</v>
          </cell>
          <cell r="AK755">
            <v>0</v>
          </cell>
          <cell r="AL755">
            <v>0</v>
          </cell>
          <cell r="AM755">
            <v>10.950388285000001</v>
          </cell>
          <cell r="AN755">
            <v>10.950388285000001</v>
          </cell>
          <cell r="AO755">
            <v>-218.72684244999999</v>
          </cell>
          <cell r="AP755">
            <v>0</v>
          </cell>
        </row>
        <row r="756">
          <cell r="B756" t="str">
            <v>60732Allcustom2Allcustom3DKK Total</v>
          </cell>
          <cell r="H756">
            <v>-991.74553945883702</v>
          </cell>
          <cell r="I756">
            <v>2.161</v>
          </cell>
          <cell r="J756">
            <v>0</v>
          </cell>
          <cell r="K756">
            <v>-993.90653945883707</v>
          </cell>
          <cell r="L756">
            <v>0</v>
          </cell>
          <cell r="M756">
            <v>-993.90653945883707</v>
          </cell>
          <cell r="N756">
            <v>-20.004647808991102</v>
          </cell>
          <cell r="O756">
            <v>-958.33314735249996</v>
          </cell>
          <cell r="P756">
            <v>-22.127098045759599</v>
          </cell>
          <cell r="Q756">
            <v>-3.2811835600000001</v>
          </cell>
          <cell r="R756">
            <v>0</v>
          </cell>
          <cell r="S756">
            <v>0.75849277500000001</v>
          </cell>
          <cell r="T756">
            <v>-4.6986765854287</v>
          </cell>
          <cell r="U756">
            <v>0.106750835</v>
          </cell>
          <cell r="V756">
            <v>-3.83343297542869</v>
          </cell>
          <cell r="W756">
            <v>13.119115775000001</v>
          </cell>
          <cell r="X756">
            <v>13.119115775000001</v>
          </cell>
          <cell r="Y756">
            <v>0</v>
          </cell>
          <cell r="Z756">
            <v>0</v>
          </cell>
          <cell r="AA756">
            <v>2.161</v>
          </cell>
          <cell r="AB756">
            <v>13.672970283842298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0.55385450884228504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</row>
        <row r="757">
          <cell r="B757" t="str">
            <v>60733Allcustom2Allcustom3DKK Total</v>
          </cell>
          <cell r="H757">
            <v>-1.9179845753735099</v>
          </cell>
          <cell r="I757">
            <v>0</v>
          </cell>
          <cell r="J757">
            <v>0</v>
          </cell>
          <cell r="K757">
            <v>-1.9179845753735099</v>
          </cell>
          <cell r="L757">
            <v>0</v>
          </cell>
          <cell r="M757">
            <v>-1.9179845753735099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-1.9179845753735099</v>
          </cell>
          <cell r="U757">
            <v>0</v>
          </cell>
          <cell r="V757">
            <v>-1.9179845753735099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</row>
        <row r="758">
          <cell r="B758" t="str">
            <v>60734Allcustom2Allcustom3DKK Total</v>
          </cell>
          <cell r="H758">
            <v>4.1632825650000003</v>
          </cell>
          <cell r="I758">
            <v>0</v>
          </cell>
          <cell r="J758">
            <v>0</v>
          </cell>
          <cell r="K758">
            <v>4.1632825650000003</v>
          </cell>
          <cell r="L758">
            <v>0</v>
          </cell>
          <cell r="M758">
            <v>4.1632825650000003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4.1632825650000003</v>
          </cell>
          <cell r="V758">
            <v>4.1632825650000003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</row>
        <row r="759">
          <cell r="B759" t="str">
            <v>60735Allcustom2Allcustom3DKK Total</v>
          </cell>
          <cell r="H759">
            <v>-65.386468821766698</v>
          </cell>
          <cell r="I759">
            <v>0</v>
          </cell>
          <cell r="J759">
            <v>0</v>
          </cell>
          <cell r="K759">
            <v>-65.386468821766698</v>
          </cell>
          <cell r="L759">
            <v>0</v>
          </cell>
          <cell r="M759">
            <v>-65.386468821766698</v>
          </cell>
          <cell r="N759">
            <v>-0.34109544882383802</v>
          </cell>
          <cell r="O759">
            <v>0</v>
          </cell>
          <cell r="P759">
            <v>-3.0902042345348399</v>
          </cell>
          <cell r="Q759">
            <v>261.04262658356902</v>
          </cell>
          <cell r="R759">
            <v>0</v>
          </cell>
          <cell r="S759">
            <v>0</v>
          </cell>
          <cell r="T759">
            <v>-3.7416052469771999</v>
          </cell>
          <cell r="U759">
            <v>-12.409342965</v>
          </cell>
          <cell r="V759">
            <v>-16.150948211977202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-260.77543450999997</v>
          </cell>
          <cell r="AN759">
            <v>0</v>
          </cell>
          <cell r="AO759">
            <v>-46.071413</v>
          </cell>
          <cell r="AP759">
            <v>0</v>
          </cell>
        </row>
        <row r="760">
          <cell r="B760" t="str">
            <v>60735TAllcustom2Allcustom3DKK Total</v>
          </cell>
          <cell r="H760">
            <v>-18318.173755132702</v>
          </cell>
          <cell r="I760">
            <v>-696.32123524999997</v>
          </cell>
          <cell r="J760">
            <v>0.3486225</v>
          </cell>
          <cell r="K760">
            <v>-17621.852519882701</v>
          </cell>
          <cell r="L760">
            <v>6.7453632499999996</v>
          </cell>
          <cell r="M760">
            <v>-17628.597883132701</v>
          </cell>
          <cell r="N760">
            <v>81.065020162821696</v>
          </cell>
          <cell r="O760">
            <v>-16709.646074736902</v>
          </cell>
          <cell r="P760">
            <v>-334.91130122474198</v>
          </cell>
          <cell r="Q760">
            <v>-695.63879039766096</v>
          </cell>
          <cell r="R760">
            <v>-4.5652818459875801</v>
          </cell>
          <cell r="S760">
            <v>55.830917084490096</v>
          </cell>
          <cell r="T760">
            <v>-100.35898990490601</v>
          </cell>
          <cell r="U760">
            <v>-47.543456425212803</v>
          </cell>
          <cell r="V760">
            <v>-96.636811091616195</v>
          </cell>
          <cell r="W760">
            <v>-60.3442072936122</v>
          </cell>
          <cell r="X760">
            <v>-58.309820700933599</v>
          </cell>
          <cell r="Y760">
            <v>-2.0343865926786799</v>
          </cell>
          <cell r="Z760">
            <v>0</v>
          </cell>
          <cell r="AA760">
            <v>-689.575872</v>
          </cell>
          <cell r="AB760">
            <v>-63.651821956091297</v>
          </cell>
          <cell r="AC760">
            <v>2.03798019097985E-2</v>
          </cell>
          <cell r="AD760">
            <v>4.2698791949291497</v>
          </cell>
          <cell r="AE760">
            <v>38.690984848952098</v>
          </cell>
          <cell r="AF760">
            <v>0</v>
          </cell>
          <cell r="AG760">
            <v>-42.367601813340798</v>
          </cell>
          <cell r="AH760">
            <v>-0.59561774999999995</v>
          </cell>
          <cell r="AI760">
            <v>0</v>
          </cell>
          <cell r="AJ760">
            <v>11.6867346473196</v>
          </cell>
          <cell r="AK760">
            <v>0</v>
          </cell>
          <cell r="AL760">
            <v>0</v>
          </cell>
          <cell r="AM760">
            <v>230.70060380133103</v>
          </cell>
          <cell r="AN760">
            <v>5.3909171675022201</v>
          </cell>
          <cell r="AO760">
            <v>-39.878707689852405</v>
          </cell>
          <cell r="AP760">
            <v>0</v>
          </cell>
        </row>
        <row r="761">
          <cell r="B761" t="str">
            <v>60740TAllcustom2Allcustom3DKK Total</v>
          </cell>
          <cell r="H761">
            <v>-556.66643210577797</v>
          </cell>
          <cell r="I761">
            <v>0</v>
          </cell>
          <cell r="J761">
            <v>0</v>
          </cell>
          <cell r="K761">
            <v>-556.66643210577797</v>
          </cell>
          <cell r="L761">
            <v>0</v>
          </cell>
          <cell r="M761">
            <v>-556.66643210577797</v>
          </cell>
          <cell r="N761">
            <v>-475.17151946574802</v>
          </cell>
          <cell r="O761">
            <v>0</v>
          </cell>
          <cell r="P761">
            <v>-1.7774297852230801E-2</v>
          </cell>
          <cell r="Q761">
            <v>-4.05109305588E-2</v>
          </cell>
          <cell r="R761">
            <v>-69.180495247722007</v>
          </cell>
          <cell r="S761">
            <v>-6.8521401827754502</v>
          </cell>
          <cell r="T761">
            <v>-4.0740630857937798</v>
          </cell>
          <cell r="U761">
            <v>1.215375035648</v>
          </cell>
          <cell r="V761">
            <v>-78.891323480643194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-2.5453039309763099</v>
          </cell>
          <cell r="AC761">
            <v>-0.37707479459285004</v>
          </cell>
          <cell r="AD761">
            <v>-1.4365864381535001</v>
          </cell>
          <cell r="AE761">
            <v>-2.0861582460472499</v>
          </cell>
          <cell r="AF761">
            <v>0</v>
          </cell>
          <cell r="AG761">
            <v>-8.2070890336215008E-2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</row>
        <row r="762">
          <cell r="B762" t="str">
            <v>60745TAllcustom2Allcustom3DKK Total</v>
          </cell>
          <cell r="H762">
            <v>-72.752819501298802</v>
          </cell>
          <cell r="I762">
            <v>-184.73013</v>
          </cell>
          <cell r="J762">
            <v>0.111</v>
          </cell>
          <cell r="K762">
            <v>111.977310498701</v>
          </cell>
          <cell r="L762">
            <v>0</v>
          </cell>
          <cell r="M762">
            <v>111.977310498701</v>
          </cell>
          <cell r="N762">
            <v>85.045159064317488</v>
          </cell>
          <cell r="O762">
            <v>42.355817816790093</v>
          </cell>
          <cell r="P762">
            <v>82.277040910638306</v>
          </cell>
          <cell r="Q762">
            <v>591.47621755095895</v>
          </cell>
          <cell r="R762">
            <v>-17.088882288981502</v>
          </cell>
          <cell r="S762">
            <v>31.340126056910002</v>
          </cell>
          <cell r="T762">
            <v>44.097997735962501</v>
          </cell>
          <cell r="U762">
            <v>2.99650727979374</v>
          </cell>
          <cell r="V762">
            <v>61.345748783684698</v>
          </cell>
          <cell r="W762">
            <v>-268.05118374951502</v>
          </cell>
          <cell r="X762">
            <v>-268.05118374951502</v>
          </cell>
          <cell r="Y762">
            <v>0</v>
          </cell>
          <cell r="Z762">
            <v>0</v>
          </cell>
          <cell r="AA762">
            <v>-184.73013</v>
          </cell>
          <cell r="AB762">
            <v>-234.302167201001</v>
          </cell>
          <cell r="AC762">
            <v>0</v>
          </cell>
          <cell r="AD762">
            <v>2.8812322549226801E-2</v>
          </cell>
          <cell r="AE762">
            <v>34.389787217343702</v>
          </cell>
          <cell r="AF762">
            <v>0</v>
          </cell>
          <cell r="AG762">
            <v>-0.75177066882983401</v>
          </cell>
          <cell r="AH762">
            <v>-6.2309999999999999</v>
          </cell>
          <cell r="AI762">
            <v>0</v>
          </cell>
          <cell r="AJ762">
            <v>9.7986286096256006</v>
          </cell>
          <cell r="AK762">
            <v>0</v>
          </cell>
          <cell r="AL762">
            <v>0</v>
          </cell>
          <cell r="AM762">
            <v>-194.80465324668802</v>
          </cell>
          <cell r="AN762">
            <v>8.0119310899999991</v>
          </cell>
          <cell r="AO762">
            <v>-321.41585318</v>
          </cell>
          <cell r="AP762">
            <v>0</v>
          </cell>
        </row>
        <row r="763">
          <cell r="B763" t="str">
            <v>60746CAllcustom2Allcustom3DKK Total</v>
          </cell>
          <cell r="H763">
            <v>-18245.659853995701</v>
          </cell>
          <cell r="I763">
            <v>-504.84761400000002</v>
          </cell>
          <cell r="J763">
            <v>0.23799999999999999</v>
          </cell>
          <cell r="K763">
            <v>-17740.812239995699</v>
          </cell>
          <cell r="L763">
            <v>0</v>
          </cell>
          <cell r="M763">
            <v>-17740.812239995699</v>
          </cell>
          <cell r="N763">
            <v>-4.0641845524303903</v>
          </cell>
          <cell r="O763">
            <v>-16752.034660122801</v>
          </cell>
          <cell r="P763">
            <v>-417.18653642098201</v>
          </cell>
          <cell r="Q763">
            <v>-1287.1371057736299</v>
          </cell>
          <cell r="R763">
            <v>12.5460695884027</v>
          </cell>
          <cell r="S763">
            <v>24.468872017042901</v>
          </cell>
          <cell r="T763">
            <v>-144.46393047663901</v>
          </cell>
          <cell r="U763">
            <v>-50.580368220461104</v>
          </cell>
          <cell r="V763">
            <v>-158.02935709165399</v>
          </cell>
          <cell r="W763">
            <v>207.69854330849199</v>
          </cell>
          <cell r="X763">
            <v>209.73468626142201</v>
          </cell>
          <cell r="Y763">
            <v>-2.0361429529299997</v>
          </cell>
          <cell r="Z763">
            <v>0</v>
          </cell>
          <cell r="AA763">
            <v>-504.84761400000002</v>
          </cell>
          <cell r="AB763">
            <v>170.634230307086</v>
          </cell>
          <cell r="AC763">
            <v>1.8088760436799998E-2</v>
          </cell>
          <cell r="AD763">
            <v>4.2425515586642</v>
          </cell>
          <cell r="AE763">
            <v>4.2961258698252003</v>
          </cell>
          <cell r="AF763">
            <v>0</v>
          </cell>
          <cell r="AG763">
            <v>-41.616527631667502</v>
          </cell>
          <cell r="AH763">
            <v>5.6360000000000001</v>
          </cell>
          <cell r="AI763">
            <v>0</v>
          </cell>
          <cell r="AJ763">
            <v>1.8873861557097</v>
          </cell>
          <cell r="AK763">
            <v>0</v>
          </cell>
          <cell r="AL763">
            <v>0</v>
          </cell>
          <cell r="AM763">
            <v>425.46634809867697</v>
          </cell>
          <cell r="AN763">
            <v>-2.6182046899999998</v>
          </cell>
          <cell r="AO763">
            <v>281.53902556000003</v>
          </cell>
          <cell r="AP763">
            <v>0</v>
          </cell>
        </row>
        <row r="764">
          <cell r="B764" t="str">
            <v>60750TAllcustom2Allcustom3DKK Total</v>
          </cell>
          <cell r="H764">
            <v>-18318.412673497001</v>
          </cell>
          <cell r="I764">
            <v>-689.57774400000005</v>
          </cell>
          <cell r="J764">
            <v>0.34899999999999998</v>
          </cell>
          <cell r="K764">
            <v>-17628.834929497003</v>
          </cell>
          <cell r="L764">
            <v>0</v>
          </cell>
          <cell r="M764">
            <v>-17628.834929497003</v>
          </cell>
          <cell r="N764">
            <v>80.980974511887098</v>
          </cell>
          <cell r="O764">
            <v>-16709.678842305999</v>
          </cell>
          <cell r="P764">
            <v>-334.90949551034402</v>
          </cell>
          <cell r="Q764">
            <v>-695.66088822267</v>
          </cell>
          <cell r="R764">
            <v>-4.5428127005788008</v>
          </cell>
          <cell r="S764">
            <v>55.8089980739529</v>
          </cell>
          <cell r="T764">
            <v>-100.365932740676</v>
          </cell>
          <cell r="U764">
            <v>-47.5838609406674</v>
          </cell>
          <cell r="V764">
            <v>-96.683608307969706</v>
          </cell>
          <cell r="W764">
            <v>-60.352640441023297</v>
          </cell>
          <cell r="X764">
            <v>-58.316497488093304</v>
          </cell>
          <cell r="Y764">
            <v>-2.0361429529299997</v>
          </cell>
          <cell r="Z764">
            <v>0</v>
          </cell>
          <cell r="AA764">
            <v>-689.57774400000005</v>
          </cell>
          <cell r="AB764">
            <v>-63.667936893914899</v>
          </cell>
          <cell r="AC764">
            <v>1.8088760436799998E-2</v>
          </cell>
          <cell r="AD764">
            <v>4.2713638812134302</v>
          </cell>
          <cell r="AE764">
            <v>38.685913087168899</v>
          </cell>
          <cell r="AF764">
            <v>0</v>
          </cell>
          <cell r="AG764">
            <v>-42.368298300497301</v>
          </cell>
          <cell r="AH764">
            <v>-0.59499999999999997</v>
          </cell>
          <cell r="AI764">
            <v>0</v>
          </cell>
          <cell r="AJ764">
            <v>11.686014765335299</v>
          </cell>
          <cell r="AK764">
            <v>0</v>
          </cell>
          <cell r="AL764">
            <v>0</v>
          </cell>
          <cell r="AM764">
            <v>230.66169485199001</v>
          </cell>
          <cell r="AN764">
            <v>5.3937264000000003</v>
          </cell>
          <cell r="AO764">
            <v>-39.87682762</v>
          </cell>
          <cell r="AP764">
            <v>0</v>
          </cell>
        </row>
        <row r="765">
          <cell r="B765" t="str">
            <v>60760TAllcustom2Allcustom3DKK Total</v>
          </cell>
          <cell r="H765">
            <v>-18875.079105602799</v>
          </cell>
          <cell r="I765">
            <v>-689.57774400000005</v>
          </cell>
          <cell r="J765">
            <v>0.34899999999999998</v>
          </cell>
          <cell r="K765">
            <v>-18185.501361602797</v>
          </cell>
          <cell r="L765">
            <v>0</v>
          </cell>
          <cell r="M765">
            <v>-18185.501361602797</v>
          </cell>
          <cell r="N765">
            <v>-394.19054495386098</v>
          </cell>
          <cell r="O765">
            <v>-16709.678842305999</v>
          </cell>
          <cell r="P765">
            <v>-334.927269808196</v>
          </cell>
          <cell r="Q765">
            <v>-695.70139915322898</v>
          </cell>
          <cell r="R765">
            <v>-73.7233079483008</v>
          </cell>
          <cell r="S765">
            <v>48.9568578911774</v>
          </cell>
          <cell r="T765">
            <v>-104.43999582647</v>
          </cell>
          <cell r="U765">
            <v>-46.368485905019405</v>
          </cell>
          <cell r="V765">
            <v>-175.57493178861299</v>
          </cell>
          <cell r="W765">
            <v>-60.352640441023297</v>
          </cell>
          <cell r="X765">
            <v>-58.316497488093304</v>
          </cell>
          <cell r="Y765">
            <v>-2.0361429529299997</v>
          </cell>
          <cell r="Z765">
            <v>0</v>
          </cell>
          <cell r="AA765">
            <v>-689.57774400000005</v>
          </cell>
          <cell r="AB765">
            <v>-66.213240824891201</v>
          </cell>
          <cell r="AC765">
            <v>-0.35898603415605002</v>
          </cell>
          <cell r="AD765">
            <v>2.83477744305993</v>
          </cell>
          <cell r="AE765">
            <v>36.599754841121701</v>
          </cell>
          <cell r="AF765">
            <v>0</v>
          </cell>
          <cell r="AG765">
            <v>-42.450369190833598</v>
          </cell>
          <cell r="AH765">
            <v>-0.59499999999999997</v>
          </cell>
          <cell r="AI765">
            <v>0</v>
          </cell>
          <cell r="AJ765">
            <v>11.686014765335299</v>
          </cell>
          <cell r="AK765">
            <v>0</v>
          </cell>
          <cell r="AL765">
            <v>0</v>
          </cell>
          <cell r="AM765">
            <v>230.66169485199001</v>
          </cell>
          <cell r="AN765">
            <v>5.3937264000000003</v>
          </cell>
          <cell r="AO765">
            <v>-39.87682762</v>
          </cell>
          <cell r="AP765">
            <v>0</v>
          </cell>
        </row>
        <row r="766">
          <cell r="B766" t="str">
            <v>60761CAllcustom2Allcustom3DKK Total</v>
          </cell>
          <cell r="H766">
            <v>-0.10698061585353001</v>
          </cell>
          <cell r="I766">
            <v>0</v>
          </cell>
          <cell r="J766">
            <v>0</v>
          </cell>
          <cell r="K766">
            <v>-0.10698061585353001</v>
          </cell>
          <cell r="L766">
            <v>0</v>
          </cell>
          <cell r="M766">
            <v>-0.10698061585353001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-0.10698061585353001</v>
          </cell>
          <cell r="U766">
            <v>0</v>
          </cell>
          <cell r="V766">
            <v>-0.10698061585353001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</row>
        <row r="767">
          <cell r="B767" t="str">
            <v>60762CAllcustom2Allcustom3DKK Total</v>
          </cell>
          <cell r="H767">
            <v>-182.77986898582802</v>
          </cell>
          <cell r="I767">
            <v>0</v>
          </cell>
          <cell r="J767">
            <v>0</v>
          </cell>
          <cell r="K767">
            <v>-182.77986898582802</v>
          </cell>
          <cell r="L767">
            <v>0</v>
          </cell>
          <cell r="M767">
            <v>-182.77986898582802</v>
          </cell>
          <cell r="N767">
            <v>0</v>
          </cell>
          <cell r="O767">
            <v>-10.843637449999999</v>
          </cell>
          <cell r="P767">
            <v>0.83139235845823289</v>
          </cell>
          <cell r="Q767">
            <v>-4.3852119324999999</v>
          </cell>
          <cell r="R767">
            <v>-14.5167939496627</v>
          </cell>
          <cell r="S767">
            <v>0</v>
          </cell>
          <cell r="T767">
            <v>0</v>
          </cell>
          <cell r="U767">
            <v>-16.490148288798501</v>
          </cell>
          <cell r="V767">
            <v>-31.0069422384612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-0.43488055417487997</v>
          </cell>
          <cell r="AC767">
            <v>0</v>
          </cell>
          <cell r="AD767">
            <v>-1.2509999999999999</v>
          </cell>
          <cell r="AE767">
            <v>-1.2509999999999999</v>
          </cell>
          <cell r="AF767">
            <v>0</v>
          </cell>
          <cell r="AG767">
            <v>0.81611944582511997</v>
          </cell>
          <cell r="AH767">
            <v>0</v>
          </cell>
          <cell r="AI767">
            <v>0</v>
          </cell>
          <cell r="AJ767">
            <v>0.83211944582511999</v>
          </cell>
          <cell r="AK767">
            <v>0</v>
          </cell>
          <cell r="AL767">
            <v>0</v>
          </cell>
          <cell r="AM767">
            <v>-139.11493512415001</v>
          </cell>
          <cell r="AN767">
            <v>0</v>
          </cell>
          <cell r="AO767">
            <v>2.1743459550000002</v>
          </cell>
          <cell r="AP767">
            <v>0</v>
          </cell>
        </row>
        <row r="768">
          <cell r="B768" t="str">
            <v>60763CAllcustom2Allcustom3DKK Total</v>
          </cell>
          <cell r="H768">
            <v>-38.241082499745694</v>
          </cell>
          <cell r="I768">
            <v>-13.014177999999999</v>
          </cell>
          <cell r="J768">
            <v>0</v>
          </cell>
          <cell r="K768">
            <v>-25.2269044997457</v>
          </cell>
          <cell r="L768">
            <v>0</v>
          </cell>
          <cell r="M768">
            <v>-25.2269044997457</v>
          </cell>
          <cell r="N768">
            <v>-56.314646296775898</v>
          </cell>
          <cell r="O768">
            <v>0</v>
          </cell>
          <cell r="P768">
            <v>-4.2095204192048999E-2</v>
          </cell>
          <cell r="Q768">
            <v>3.1396431897200001</v>
          </cell>
          <cell r="R768">
            <v>0</v>
          </cell>
          <cell r="S768">
            <v>0</v>
          </cell>
          <cell r="T768">
            <v>3.55119250286796E-2</v>
          </cell>
          <cell r="U768">
            <v>-22.718253948526399</v>
          </cell>
          <cell r="V768">
            <v>-22.682742023497699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-13.014177999999999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50.672935835000004</v>
          </cell>
          <cell r="AP768">
            <v>0</v>
          </cell>
        </row>
        <row r="769">
          <cell r="B769" t="str">
            <v>60764CAllcustom2Allcustom3DKK Total</v>
          </cell>
          <cell r="H769">
            <v>112.42400000000001</v>
          </cell>
          <cell r="I769">
            <v>112.42400000000001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50.672935835000004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112.42400000000001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-50.672935835000004</v>
          </cell>
          <cell r="AP769">
            <v>0</v>
          </cell>
        </row>
        <row r="770">
          <cell r="B770" t="str">
            <v>60770TAllcustom2Allcustom3DKK Total</v>
          </cell>
          <cell r="H770">
            <v>-221.12793210142698</v>
          </cell>
          <cell r="I770">
            <v>-13.014177999999999</v>
          </cell>
          <cell r="J770">
            <v>0</v>
          </cell>
          <cell r="K770">
            <v>-208.11375410142699</v>
          </cell>
          <cell r="L770">
            <v>0</v>
          </cell>
          <cell r="M770">
            <v>-208.11375410142699</v>
          </cell>
          <cell r="N770">
            <v>-56.314646296775898</v>
          </cell>
          <cell r="O770">
            <v>-10.843637449999999</v>
          </cell>
          <cell r="P770">
            <v>0.78929715426618396</v>
          </cell>
          <cell r="Q770">
            <v>-1.24556874278</v>
          </cell>
          <cell r="R770">
            <v>-14.5167939496627</v>
          </cell>
          <cell r="S770">
            <v>0</v>
          </cell>
          <cell r="T770">
            <v>-7.1468690824850398E-2</v>
          </cell>
          <cell r="U770">
            <v>-39.208402237324904</v>
          </cell>
          <cell r="V770">
            <v>-53.796664877812404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-13.014177999999999</v>
          </cell>
          <cell r="AB770">
            <v>-0.43488055417487997</v>
          </cell>
          <cell r="AC770">
            <v>0</v>
          </cell>
          <cell r="AD770">
            <v>-1.2509999999999999</v>
          </cell>
          <cell r="AE770">
            <v>-1.2509999999999999</v>
          </cell>
          <cell r="AF770">
            <v>0</v>
          </cell>
          <cell r="AG770">
            <v>0.81611944582511997</v>
          </cell>
          <cell r="AH770">
            <v>0</v>
          </cell>
          <cell r="AI770">
            <v>0</v>
          </cell>
          <cell r="AJ770">
            <v>0.83211944582511999</v>
          </cell>
          <cell r="AK770">
            <v>0</v>
          </cell>
          <cell r="AL770">
            <v>0</v>
          </cell>
          <cell r="AM770">
            <v>-139.11493512415001</v>
          </cell>
          <cell r="AN770">
            <v>0</v>
          </cell>
          <cell r="AO770">
            <v>52.847281789999997</v>
          </cell>
          <cell r="AP770">
            <v>0</v>
          </cell>
        </row>
        <row r="771">
          <cell r="B771" t="str">
            <v>60771CAllcustom2Allcustom3DKK Total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</row>
        <row r="772">
          <cell r="B772" t="str">
            <v>60775TAllcustom2Allcustom3DKK Total</v>
          </cell>
          <cell r="H772">
            <v>-221.12793210142698</v>
          </cell>
          <cell r="I772">
            <v>-13.014177999999999</v>
          </cell>
          <cell r="J772">
            <v>0</v>
          </cell>
          <cell r="K772">
            <v>-208.11375410142699</v>
          </cell>
          <cell r="L772">
            <v>0</v>
          </cell>
          <cell r="M772">
            <v>-208.11375410142699</v>
          </cell>
          <cell r="N772">
            <v>-56.314646296775898</v>
          </cell>
          <cell r="O772">
            <v>-10.843637449999999</v>
          </cell>
          <cell r="P772">
            <v>0.78929715426618396</v>
          </cell>
          <cell r="Q772">
            <v>-1.24556874278</v>
          </cell>
          <cell r="R772">
            <v>-14.5167939496627</v>
          </cell>
          <cell r="S772">
            <v>0</v>
          </cell>
          <cell r="T772">
            <v>-7.1468690824850398E-2</v>
          </cell>
          <cell r="U772">
            <v>-39.208402237324904</v>
          </cell>
          <cell r="V772">
            <v>-53.796664877812404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-13.014177999999999</v>
          </cell>
          <cell r="AB772">
            <v>-0.43488055417487997</v>
          </cell>
          <cell r="AC772">
            <v>0</v>
          </cell>
          <cell r="AD772">
            <v>-1.2509999999999999</v>
          </cell>
          <cell r="AE772">
            <v>-1.2509999999999999</v>
          </cell>
          <cell r="AF772">
            <v>0</v>
          </cell>
          <cell r="AG772">
            <v>0.81611944582511997</v>
          </cell>
          <cell r="AH772">
            <v>0</v>
          </cell>
          <cell r="AI772">
            <v>0</v>
          </cell>
          <cell r="AJ772">
            <v>0.83211944582511999</v>
          </cell>
          <cell r="AK772">
            <v>0</v>
          </cell>
          <cell r="AL772">
            <v>0</v>
          </cell>
          <cell r="AM772">
            <v>-139.11493512415001</v>
          </cell>
          <cell r="AN772">
            <v>0</v>
          </cell>
          <cell r="AO772">
            <v>52.847281789999997</v>
          </cell>
          <cell r="AP772">
            <v>0</v>
          </cell>
        </row>
        <row r="773">
          <cell r="B773" t="str">
            <v>60780TAllcustom2Allcustom3DKK Total</v>
          </cell>
          <cell r="H773">
            <v>-108.703932101427</v>
          </cell>
          <cell r="I773">
            <v>99.409822000000005</v>
          </cell>
          <cell r="J773">
            <v>0</v>
          </cell>
          <cell r="K773">
            <v>-208.11375410142699</v>
          </cell>
          <cell r="L773">
            <v>0</v>
          </cell>
          <cell r="M773">
            <v>-208.11375410142699</v>
          </cell>
          <cell r="N773">
            <v>-56.314646296775898</v>
          </cell>
          <cell r="O773">
            <v>39.829298385000001</v>
          </cell>
          <cell r="P773">
            <v>0.78929715426618396</v>
          </cell>
          <cell r="Q773">
            <v>-1.24556874278</v>
          </cell>
          <cell r="R773">
            <v>-14.5167939496627</v>
          </cell>
          <cell r="S773">
            <v>0</v>
          </cell>
          <cell r="T773">
            <v>-7.1468690824850398E-2</v>
          </cell>
          <cell r="U773">
            <v>-39.208402237324904</v>
          </cell>
          <cell r="V773">
            <v>-53.796664877812404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99.409822000000005</v>
          </cell>
          <cell r="AB773">
            <v>-0.43488055417487997</v>
          </cell>
          <cell r="AC773">
            <v>0</v>
          </cell>
          <cell r="AD773">
            <v>-1.2509999999999999</v>
          </cell>
          <cell r="AE773">
            <v>-1.2509999999999999</v>
          </cell>
          <cell r="AF773">
            <v>0</v>
          </cell>
          <cell r="AG773">
            <v>0.81611944582511997</v>
          </cell>
          <cell r="AH773">
            <v>0</v>
          </cell>
          <cell r="AI773">
            <v>0</v>
          </cell>
          <cell r="AJ773">
            <v>0.83211944582511999</v>
          </cell>
          <cell r="AK773">
            <v>0</v>
          </cell>
          <cell r="AL773">
            <v>0</v>
          </cell>
          <cell r="AM773">
            <v>-139.11493512415001</v>
          </cell>
          <cell r="AN773">
            <v>0</v>
          </cell>
          <cell r="AO773">
            <v>2.1743459550000002</v>
          </cell>
          <cell r="AP773">
            <v>0</v>
          </cell>
        </row>
        <row r="774">
          <cell r="B774" t="str">
            <v>60805TAllcustom2Allcustom3DKK Total</v>
          </cell>
          <cell r="H774">
            <v>-282994.94585342502</v>
          </cell>
          <cell r="I774">
            <v>-53951.368285999997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</row>
        <row r="775">
          <cell r="B775" t="str">
            <v>60810TAllcustom2Allcustom3DKK Total</v>
          </cell>
          <cell r="H775">
            <v>40098.044763767</v>
          </cell>
          <cell r="I775">
            <v>2905.4393169999998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</row>
        <row r="776">
          <cell r="B776" t="str">
            <v>60811TAllcustom2Allcustom3DKK Total</v>
          </cell>
          <cell r="H776">
            <v>-18875.079105602799</v>
          </cell>
          <cell r="I776">
            <v>-689.57774400000005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</row>
        <row r="777">
          <cell r="B777" t="str">
            <v>60815TAllcustom2Allcustom3DKK Total</v>
          </cell>
          <cell r="H777">
            <v>21222.965658164398</v>
          </cell>
          <cell r="I777">
            <v>2215.8615730000001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</row>
        <row r="778">
          <cell r="B778" t="str">
            <v>60820TAllcustom2Allcustom3DKK Total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</row>
        <row r="779">
          <cell r="B779" t="str">
            <v>60821Allcustom2Allcustom3DKK Total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</row>
        <row r="780">
          <cell r="B780" t="str">
            <v>60830TAllcustom2Allcustom3DKK Total</v>
          </cell>
          <cell r="H780">
            <v>21222.965658164398</v>
          </cell>
          <cell r="I780">
            <v>2215.8615730000001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</row>
        <row r="781">
          <cell r="B781" t="str">
            <v>60835TAllcustom2Allcustom3DKK Total</v>
          </cell>
          <cell r="H781">
            <v>26571.182287549702</v>
          </cell>
          <cell r="I781">
            <v>20031.787</v>
          </cell>
          <cell r="J781">
            <v>0</v>
          </cell>
          <cell r="K781">
            <v>6539.3952875497107</v>
          </cell>
          <cell r="L781">
            <v>0</v>
          </cell>
          <cell r="M781">
            <v>6539.3952875497107</v>
          </cell>
          <cell r="N781">
            <v>0</v>
          </cell>
          <cell r="O781">
            <v>0</v>
          </cell>
          <cell r="P781">
            <v>884.77336955216504</v>
          </cell>
          <cell r="Q781">
            <v>0</v>
          </cell>
          <cell r="R781">
            <v>2.3815875622180299E-6</v>
          </cell>
          <cell r="S781">
            <v>5304.4454853838497</v>
          </cell>
          <cell r="T781">
            <v>29.095154275999501</v>
          </cell>
          <cell r="U781">
            <v>0.19227595610088</v>
          </cell>
          <cell r="V781">
            <v>5333.7329179975404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20031.787</v>
          </cell>
          <cell r="AB781">
            <v>320.88900000000001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320.88900000000001</v>
          </cell>
          <cell r="AH781">
            <v>319.45600000000002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</row>
        <row r="782">
          <cell r="B782" t="str">
            <v>60840TAllcustom2Allcustom3DKK Total</v>
          </cell>
          <cell r="H782">
            <v>10902.6987960482</v>
          </cell>
          <cell r="I782">
            <v>10680.393</v>
          </cell>
          <cell r="J782">
            <v>0</v>
          </cell>
          <cell r="K782">
            <v>222.30579604816799</v>
          </cell>
          <cell r="L782">
            <v>0</v>
          </cell>
          <cell r="M782">
            <v>222.30579604816799</v>
          </cell>
          <cell r="N782">
            <v>0</v>
          </cell>
          <cell r="O782">
            <v>0</v>
          </cell>
          <cell r="P782">
            <v>144.54679604816801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10680.393</v>
          </cell>
          <cell r="AB782">
            <v>77.759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77.759</v>
          </cell>
          <cell r="AH782">
            <v>73.790999999999997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</row>
        <row r="783">
          <cell r="B783" t="str">
            <v>60850TAllcustom2Allcustom3DKK Total</v>
          </cell>
          <cell r="H783">
            <v>37473.881083597902</v>
          </cell>
          <cell r="I783">
            <v>30712.18</v>
          </cell>
          <cell r="J783">
            <v>0</v>
          </cell>
          <cell r="K783">
            <v>6761.7010835978699</v>
          </cell>
          <cell r="L783">
            <v>0</v>
          </cell>
          <cell r="M783">
            <v>6761.7010835978699</v>
          </cell>
          <cell r="N783">
            <v>0</v>
          </cell>
          <cell r="O783">
            <v>0</v>
          </cell>
          <cell r="P783">
            <v>1029.32016560033</v>
          </cell>
          <cell r="Q783">
            <v>0</v>
          </cell>
          <cell r="R783">
            <v>2.3815875622180299E-6</v>
          </cell>
          <cell r="S783">
            <v>5304.4454853838497</v>
          </cell>
          <cell r="T783">
            <v>29.095154275999501</v>
          </cell>
          <cell r="U783">
            <v>0.19227595610088</v>
          </cell>
          <cell r="V783">
            <v>5333.7329179975404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30712.18</v>
          </cell>
          <cell r="AB783">
            <v>398.64800000000002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398.64800000000002</v>
          </cell>
          <cell r="AH783">
            <v>393.24700000000001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</row>
        <row r="784">
          <cell r="B784" t="str">
            <v>60855TAllcustom2Allcustom3DKK Total</v>
          </cell>
          <cell r="H784">
            <v>246.12042562792001</v>
          </cell>
          <cell r="I784">
            <v>229.32</v>
          </cell>
          <cell r="J784">
            <v>0</v>
          </cell>
          <cell r="K784">
            <v>16.8004256279199</v>
          </cell>
          <cell r="L784">
            <v>0</v>
          </cell>
          <cell r="M784">
            <v>16.8004256279199</v>
          </cell>
          <cell r="N784">
            <v>0</v>
          </cell>
          <cell r="O784">
            <v>0</v>
          </cell>
          <cell r="P784">
            <v>16.8004256279199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229.32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</row>
        <row r="785">
          <cell r="B785" t="str">
            <v>60855TAllcustom2M420DKK Total</v>
          </cell>
          <cell r="H785">
            <v>-6.7895009278141503</v>
          </cell>
          <cell r="I785">
            <v>0</v>
          </cell>
          <cell r="J785">
            <v>0</v>
          </cell>
          <cell r="K785">
            <v>-6.7895009278141503</v>
          </cell>
          <cell r="L785">
            <v>0</v>
          </cell>
          <cell r="M785">
            <v>-6.7895009278141503</v>
          </cell>
          <cell r="N785">
            <v>-6.7895009278141503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</row>
        <row r="786">
          <cell r="B786" t="str">
            <v>60860TAllcustom2Allcustom3DKK Total</v>
          </cell>
          <cell r="H786">
            <v>11281.6181297435</v>
          </cell>
          <cell r="I786">
            <v>11136.663</v>
          </cell>
          <cell r="J786">
            <v>0</v>
          </cell>
          <cell r="K786">
            <v>144.95512974351502</v>
          </cell>
          <cell r="L786">
            <v>0</v>
          </cell>
          <cell r="M786">
            <v>144.95512974351502</v>
          </cell>
          <cell r="N786">
            <v>0</v>
          </cell>
          <cell r="O786">
            <v>0</v>
          </cell>
          <cell r="P786">
            <v>103.654129743515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11136.663</v>
          </cell>
          <cell r="AB786">
            <v>41.301000000000002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41.301000000000002</v>
          </cell>
          <cell r="AH786">
            <v>40.356000000000002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</row>
        <row r="787">
          <cell r="B787" t="str">
            <v>60870TAllcustom2Allcustom3DKK Total</v>
          </cell>
          <cell r="H787">
            <v>11527.738555371401</v>
          </cell>
          <cell r="I787">
            <v>11365.983</v>
          </cell>
          <cell r="J787">
            <v>0</v>
          </cell>
          <cell r="K787">
            <v>161.75555537143498</v>
          </cell>
          <cell r="L787">
            <v>0</v>
          </cell>
          <cell r="M787">
            <v>161.75555537143498</v>
          </cell>
          <cell r="N787">
            <v>0</v>
          </cell>
          <cell r="O787">
            <v>0</v>
          </cell>
          <cell r="P787">
            <v>120.45455537143501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11365.983</v>
          </cell>
          <cell r="AB787">
            <v>41.301000000000002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41.301000000000002</v>
          </cell>
          <cell r="AH787">
            <v>40.356000000000002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</row>
        <row r="788">
          <cell r="B788" t="str">
            <v>61105Allcustom2M880TDKK Total</v>
          </cell>
          <cell r="H788">
            <v>2.6526000000000001E-2</v>
          </cell>
          <cell r="I788">
            <v>0</v>
          </cell>
          <cell r="J788">
            <v>0</v>
          </cell>
          <cell r="K788">
            <v>2.6526000000000001E-2</v>
          </cell>
          <cell r="L788">
            <v>0</v>
          </cell>
          <cell r="M788">
            <v>2.6526000000000001E-2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2.6526000000000001E-2</v>
          </cell>
          <cell r="AP788">
            <v>0</v>
          </cell>
        </row>
        <row r="789">
          <cell r="B789" t="str">
            <v>61105Allcustom2M882DKK Total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</row>
        <row r="790">
          <cell r="B790" t="str">
            <v>61105Allcustom2M883DKK Total</v>
          </cell>
          <cell r="H790">
            <v>-2.5439999999999998E-3</v>
          </cell>
          <cell r="I790">
            <v>0</v>
          </cell>
          <cell r="J790">
            <v>0</v>
          </cell>
          <cell r="K790">
            <v>-2.5439999999999998E-3</v>
          </cell>
          <cell r="L790">
            <v>0</v>
          </cell>
          <cell r="M790">
            <v>-2.5439999999999998E-3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-2.5439999999999998E-3</v>
          </cell>
          <cell r="AP790">
            <v>0</v>
          </cell>
        </row>
        <row r="791">
          <cell r="B791" t="str">
            <v>61120Allcustom2Allcustom3DKK Total</v>
          </cell>
          <cell r="H791">
            <v>4.3956</v>
          </cell>
          <cell r="I791">
            <v>0</v>
          </cell>
          <cell r="J791">
            <v>0</v>
          </cell>
          <cell r="K791">
            <v>4.3956</v>
          </cell>
          <cell r="L791">
            <v>0</v>
          </cell>
          <cell r="M791">
            <v>4.3956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4.3956</v>
          </cell>
          <cell r="AP791">
            <v>0</v>
          </cell>
        </row>
        <row r="792">
          <cell r="B792" t="str">
            <v>61125Allcustom2Allcustom3DKK Total</v>
          </cell>
          <cell r="H792">
            <v>2.8006E-2</v>
          </cell>
          <cell r="I792">
            <v>0</v>
          </cell>
          <cell r="J792">
            <v>0</v>
          </cell>
          <cell r="K792">
            <v>2.8006E-2</v>
          </cell>
          <cell r="L792">
            <v>0</v>
          </cell>
          <cell r="M792">
            <v>2.8006E-2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2.8006E-2</v>
          </cell>
          <cell r="AP792">
            <v>0</v>
          </cell>
        </row>
        <row r="793">
          <cell r="B793" t="str">
            <v>61130CAllcustom2Allcustom3DKK Total</v>
          </cell>
          <cell r="H793">
            <v>4.3675940000000004</v>
          </cell>
          <cell r="I793">
            <v>0</v>
          </cell>
          <cell r="J793">
            <v>0</v>
          </cell>
          <cell r="K793">
            <v>4.3675940000000004</v>
          </cell>
          <cell r="L793">
            <v>0</v>
          </cell>
          <cell r="M793">
            <v>4.3675940000000004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4.3675940000000004</v>
          </cell>
          <cell r="AP793">
            <v>0</v>
          </cell>
        </row>
        <row r="794">
          <cell r="B794" t="str">
            <v>61135Allcustom2Allcustom3DKK Total</v>
          </cell>
          <cell r="H794">
            <v>1.047E-3</v>
          </cell>
          <cell r="I794">
            <v>0</v>
          </cell>
          <cell r="J794">
            <v>0</v>
          </cell>
          <cell r="K794">
            <v>1.047E-3</v>
          </cell>
          <cell r="L794">
            <v>0</v>
          </cell>
          <cell r="M794">
            <v>1.047E-3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1.047E-3</v>
          </cell>
          <cell r="AP794">
            <v>0</v>
          </cell>
        </row>
        <row r="795">
          <cell r="B795" t="str">
            <v>61165SHA410Allcustom3DKK Total</v>
          </cell>
          <cell r="H795">
            <v>5.5899999999999998E-2</v>
          </cell>
          <cell r="I795">
            <v>0</v>
          </cell>
          <cell r="J795">
            <v>0</v>
          </cell>
          <cell r="K795">
            <v>5.5899999999999998E-2</v>
          </cell>
          <cell r="L795">
            <v>0</v>
          </cell>
          <cell r="M795">
            <v>5.5899999999999998E-2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5.5899999999999998E-2</v>
          </cell>
          <cell r="AP795">
            <v>0</v>
          </cell>
        </row>
        <row r="796">
          <cell r="B796" t="str">
            <v>61165SHA420Allcustom3DKK Total</v>
          </cell>
          <cell r="H796">
            <v>5.885E-2</v>
          </cell>
          <cell r="I796">
            <v>0</v>
          </cell>
          <cell r="J796">
            <v>0</v>
          </cell>
          <cell r="K796">
            <v>5.885E-2</v>
          </cell>
          <cell r="L796">
            <v>0</v>
          </cell>
          <cell r="M796">
            <v>5.885E-2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5.885E-2</v>
          </cell>
          <cell r="AP796">
            <v>0</v>
          </cell>
        </row>
        <row r="797">
          <cell r="B797" t="str">
            <v>61170CAllcustom2Allcustom3DKK Total</v>
          </cell>
          <cell r="H797">
            <v>250636.49489999999</v>
          </cell>
          <cell r="I797">
            <v>0</v>
          </cell>
          <cell r="J797">
            <v>0</v>
          </cell>
          <cell r="K797">
            <v>250636.49489999999</v>
          </cell>
          <cell r="L797">
            <v>0</v>
          </cell>
          <cell r="M797">
            <v>250636.49489999999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250636.49489999999</v>
          </cell>
          <cell r="AP797">
            <v>0</v>
          </cell>
        </row>
        <row r="798">
          <cell r="B798" t="str">
            <v>61500CAllcustom2Allcustom3DKK Total</v>
          </cell>
          <cell r="H798">
            <v>12.6535211753058</v>
          </cell>
          <cell r="I798">
            <v>0</v>
          </cell>
          <cell r="J798">
            <v>0</v>
          </cell>
          <cell r="K798">
            <v>12.6535211753058</v>
          </cell>
          <cell r="L798">
            <v>0</v>
          </cell>
          <cell r="M798">
            <v>12.6535211753058</v>
          </cell>
          <cell r="N798">
            <v>0</v>
          </cell>
          <cell r="O798">
            <v>0</v>
          </cell>
          <cell r="P798">
            <v>12.6535211753058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</row>
        <row r="799">
          <cell r="B799" t="str">
            <v>61502CAllcustom2Allcustom3DKK Total</v>
          </cell>
          <cell r="H799">
            <v>397.95701917878699</v>
          </cell>
          <cell r="I799">
            <v>0</v>
          </cell>
          <cell r="J799">
            <v>0</v>
          </cell>
          <cell r="K799">
            <v>397.95701917878699</v>
          </cell>
          <cell r="L799">
            <v>0</v>
          </cell>
          <cell r="M799">
            <v>397.95701917878699</v>
          </cell>
          <cell r="N799">
            <v>127.01224585621401</v>
          </cell>
          <cell r="O799">
            <v>0</v>
          </cell>
          <cell r="P799">
            <v>348.11416319205097</v>
          </cell>
          <cell r="Q799">
            <v>0</v>
          </cell>
          <cell r="R799">
            <v>0</v>
          </cell>
          <cell r="S799">
            <v>40.354232468904399</v>
          </cell>
          <cell r="T799">
            <v>0</v>
          </cell>
          <cell r="U799">
            <v>0</v>
          </cell>
          <cell r="V799">
            <v>40.354232468904399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-117.52362233838301</v>
          </cell>
          <cell r="AP799">
            <v>0</v>
          </cell>
        </row>
        <row r="800">
          <cell r="B800" t="str">
            <v>61504CAllcustom2Allcustom3DKK Total</v>
          </cell>
          <cell r="H800">
            <v>-6.7895009278141503</v>
          </cell>
          <cell r="I800">
            <v>0</v>
          </cell>
          <cell r="J800">
            <v>0</v>
          </cell>
          <cell r="K800">
            <v>-6.7895009278141503</v>
          </cell>
          <cell r="L800">
            <v>0</v>
          </cell>
          <cell r="M800">
            <v>-6.7895009278141503</v>
          </cell>
          <cell r="N800">
            <v>-6.7895009278141503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</row>
        <row r="801">
          <cell r="B801" t="str">
            <v>61506CAllcustom2Allcustom3DKK Total</v>
          </cell>
          <cell r="H801">
            <v>-201.48590120995701</v>
          </cell>
          <cell r="I801">
            <v>0</v>
          </cell>
          <cell r="J801">
            <v>0</v>
          </cell>
          <cell r="K801">
            <v>-201.48590120995701</v>
          </cell>
          <cell r="L801">
            <v>0</v>
          </cell>
          <cell r="M801">
            <v>-201.48590120995701</v>
          </cell>
          <cell r="N801">
            <v>-114.626823341715</v>
          </cell>
          <cell r="O801">
            <v>0</v>
          </cell>
          <cell r="P801">
            <v>-177.06201356036999</v>
          </cell>
          <cell r="Q801">
            <v>0</v>
          </cell>
          <cell r="R801">
            <v>0</v>
          </cell>
          <cell r="S801">
            <v>-27.320686646254902</v>
          </cell>
          <cell r="T801">
            <v>0</v>
          </cell>
          <cell r="U801">
            <v>0</v>
          </cell>
          <cell r="V801">
            <v>-27.320686646254902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117.52362233838301</v>
          </cell>
          <cell r="AP801">
            <v>0</v>
          </cell>
        </row>
        <row r="802">
          <cell r="B802" t="str">
            <v>61508TAllcustom2Allcustom3DKK Total</v>
          </cell>
          <cell r="H802">
            <v>202.33513821632098</v>
          </cell>
          <cell r="I802">
            <v>0</v>
          </cell>
          <cell r="J802">
            <v>0</v>
          </cell>
          <cell r="K802">
            <v>202.33513821632098</v>
          </cell>
          <cell r="L802">
            <v>0</v>
          </cell>
          <cell r="M802">
            <v>202.33513821632098</v>
          </cell>
          <cell r="N802">
            <v>5.5959215866848497</v>
          </cell>
          <cell r="O802">
            <v>0</v>
          </cell>
          <cell r="P802">
            <v>183.705670806987</v>
          </cell>
          <cell r="Q802">
            <v>0</v>
          </cell>
          <cell r="R802">
            <v>0</v>
          </cell>
          <cell r="S802">
            <v>13.033545822649499</v>
          </cell>
          <cell r="T802">
            <v>0</v>
          </cell>
          <cell r="U802">
            <v>0</v>
          </cell>
          <cell r="V802">
            <v>13.033545822649499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</row>
        <row r="803">
          <cell r="B803" t="str">
            <v>61620Allcustom2Allcustom3DKK Total</v>
          </cell>
          <cell r="H803">
            <v>65280.955550364502</v>
          </cell>
          <cell r="I803">
            <v>0</v>
          </cell>
          <cell r="J803">
            <v>0</v>
          </cell>
          <cell r="K803">
            <v>65280.955550364502</v>
          </cell>
          <cell r="L803">
            <v>0</v>
          </cell>
          <cell r="M803">
            <v>65280.955550364502</v>
          </cell>
          <cell r="N803">
            <v>21735.9675043846</v>
          </cell>
          <cell r="O803">
            <v>3137.5575785339997</v>
          </cell>
          <cell r="P803">
            <v>30669.629743787998</v>
          </cell>
          <cell r="Q803">
            <v>355.03135320773202</v>
          </cell>
          <cell r="R803">
            <v>2.6317903715378499</v>
          </cell>
          <cell r="S803">
            <v>7388.9952491936601</v>
          </cell>
          <cell r="T803">
            <v>850.67830176912298</v>
          </cell>
          <cell r="U803">
            <v>529.69262330418496</v>
          </cell>
          <cell r="V803">
            <v>8771.9979646385</v>
          </cell>
          <cell r="W803">
            <v>4.7431697844959997</v>
          </cell>
          <cell r="X803">
            <v>4.7431697844959997</v>
          </cell>
          <cell r="Y803">
            <v>0</v>
          </cell>
          <cell r="Z803">
            <v>0</v>
          </cell>
          <cell r="AA803">
            <v>0</v>
          </cell>
          <cell r="AB803">
            <v>603.410003155921</v>
          </cell>
          <cell r="AC803">
            <v>293.94771162850498</v>
          </cell>
          <cell r="AD803">
            <v>15.848000000000001</v>
          </cell>
          <cell r="AE803">
            <v>28.099258098680298</v>
          </cell>
          <cell r="AF803">
            <v>0</v>
          </cell>
          <cell r="AG803">
            <v>276.61986364423899</v>
          </cell>
          <cell r="AH803">
            <v>7.5999999999999998E-2</v>
          </cell>
          <cell r="AI803">
            <v>0</v>
          </cell>
          <cell r="AJ803">
            <v>1.66198406361815</v>
          </cell>
          <cell r="AK803">
            <v>0</v>
          </cell>
          <cell r="AL803">
            <v>0</v>
          </cell>
          <cell r="AM803">
            <v>7.3614026557286101</v>
          </cell>
          <cell r="AN803">
            <v>4.6603338389999998</v>
          </cell>
          <cell r="AO803">
            <v>0</v>
          </cell>
          <cell r="AP803">
            <v>0</v>
          </cell>
        </row>
        <row r="804">
          <cell r="B804" t="str">
            <v>61620MAT200Allcustom3DKK Total</v>
          </cell>
          <cell r="H804">
            <v>11947.301463804</v>
          </cell>
          <cell r="I804">
            <v>0</v>
          </cell>
          <cell r="J804">
            <v>0</v>
          </cell>
          <cell r="K804">
            <v>11947.301463804</v>
          </cell>
          <cell r="L804">
            <v>0</v>
          </cell>
          <cell r="M804">
            <v>11947.301463804</v>
          </cell>
          <cell r="N804">
            <v>7557.8223071470302</v>
          </cell>
          <cell r="O804">
            <v>960.15867561000005</v>
          </cell>
          <cell r="P804">
            <v>1385.7318507428802</v>
          </cell>
          <cell r="Q804">
            <v>25.804750420867702</v>
          </cell>
          <cell r="R804">
            <v>2.5795296801530498</v>
          </cell>
          <cell r="S804">
            <v>1293.07925921483</v>
          </cell>
          <cell r="T804">
            <v>274.89348316849703</v>
          </cell>
          <cell r="U804">
            <v>116.676018752339</v>
          </cell>
          <cell r="V804">
            <v>1687.2282908158199</v>
          </cell>
          <cell r="W804">
            <v>2.4746968081979999</v>
          </cell>
          <cell r="X804">
            <v>2.4746968081979999</v>
          </cell>
          <cell r="Y804">
            <v>0</v>
          </cell>
          <cell r="Z804">
            <v>0</v>
          </cell>
          <cell r="AA804">
            <v>0</v>
          </cell>
          <cell r="AB804">
            <v>325.341882046249</v>
          </cell>
          <cell r="AC804">
            <v>168.14873999757401</v>
          </cell>
          <cell r="AD804">
            <v>1.173</v>
          </cell>
          <cell r="AE804">
            <v>9.0003763375586399</v>
          </cell>
          <cell r="AF804">
            <v>0</v>
          </cell>
          <cell r="AG804">
            <v>145.71806890291899</v>
          </cell>
          <cell r="AH804">
            <v>7.5999999999999998E-2</v>
          </cell>
          <cell r="AI804">
            <v>0</v>
          </cell>
          <cell r="AJ804">
            <v>1.39375695196911</v>
          </cell>
          <cell r="AK804">
            <v>0</v>
          </cell>
          <cell r="AL804">
            <v>0</v>
          </cell>
          <cell r="AM804">
            <v>5.2137070211069103</v>
          </cell>
          <cell r="AN804">
            <v>3.4045876710000003</v>
          </cell>
          <cell r="AO804">
            <v>0</v>
          </cell>
          <cell r="AP804">
            <v>0</v>
          </cell>
        </row>
        <row r="805">
          <cell r="B805" t="str">
            <v>61620MAT205Allcustom3DKK Total</v>
          </cell>
          <cell r="H805">
            <v>8658.0617392047297</v>
          </cell>
          <cell r="I805">
            <v>0</v>
          </cell>
          <cell r="J805">
            <v>0</v>
          </cell>
          <cell r="K805">
            <v>8658.0617392047297</v>
          </cell>
          <cell r="L805">
            <v>0</v>
          </cell>
          <cell r="M805">
            <v>8658.0617392047297</v>
          </cell>
          <cell r="N805">
            <v>4812.2497262281104</v>
          </cell>
          <cell r="O805">
            <v>833.71802696999998</v>
          </cell>
          <cell r="P805">
            <v>1380.8064516808702</v>
          </cell>
          <cell r="Q805">
            <v>30.890253159887298</v>
          </cell>
          <cell r="R805">
            <v>5.2260691384799995E-2</v>
          </cell>
          <cell r="S805">
            <v>1092.3570270566299</v>
          </cell>
          <cell r="T805">
            <v>158.818661992356</v>
          </cell>
          <cell r="U805">
            <v>104.182541192372</v>
          </cell>
          <cell r="V805">
            <v>1355.41049093274</v>
          </cell>
          <cell r="W805">
            <v>2.2684729762980003</v>
          </cell>
          <cell r="X805">
            <v>2.2684729762980003</v>
          </cell>
          <cell r="Y805">
            <v>0</v>
          </cell>
          <cell r="Z805">
            <v>0</v>
          </cell>
          <cell r="AA805">
            <v>0</v>
          </cell>
          <cell r="AB805">
            <v>243.731044065117</v>
          </cell>
          <cell r="AC805">
            <v>125.79897163093101</v>
          </cell>
          <cell r="AD805">
            <v>0.84199999999999997</v>
          </cell>
          <cell r="AE805">
            <v>5.1938599552117699</v>
          </cell>
          <cell r="AF805">
            <v>0</v>
          </cell>
          <cell r="AG805">
            <v>110.46973950267599</v>
          </cell>
          <cell r="AH805">
            <v>0</v>
          </cell>
          <cell r="AI805">
            <v>0</v>
          </cell>
          <cell r="AJ805">
            <v>0.26822711164904001</v>
          </cell>
          <cell r="AK805">
            <v>0</v>
          </cell>
          <cell r="AL805">
            <v>0</v>
          </cell>
          <cell r="AM805">
            <v>1.2557461680000002</v>
          </cell>
          <cell r="AN805">
            <v>1.2557461680000002</v>
          </cell>
          <cell r="AO805">
            <v>0</v>
          </cell>
          <cell r="AP805">
            <v>0</v>
          </cell>
        </row>
        <row r="806">
          <cell r="B806" t="str">
            <v>61620MAT210Allcustom3DKK Total</v>
          </cell>
          <cell r="H806">
            <v>6845.02031041391</v>
          </cell>
          <cell r="I806">
            <v>0</v>
          </cell>
          <cell r="J806">
            <v>0</v>
          </cell>
          <cell r="K806">
            <v>6845.02031041391</v>
          </cell>
          <cell r="L806">
            <v>0</v>
          </cell>
          <cell r="M806">
            <v>6845.02031041391</v>
          </cell>
          <cell r="N806">
            <v>3516.0124814886599</v>
          </cell>
          <cell r="O806">
            <v>790.584228639</v>
          </cell>
          <cell r="P806">
            <v>1387.8019115100999</v>
          </cell>
          <cell r="Q806">
            <v>34.521585848289497</v>
          </cell>
          <cell r="R806">
            <v>0</v>
          </cell>
          <cell r="S806">
            <v>910.54140908978002</v>
          </cell>
          <cell r="T806">
            <v>119.155235224744</v>
          </cell>
          <cell r="U806">
            <v>65.439254494112205</v>
          </cell>
          <cell r="V806">
            <v>1095.1358988086399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20.964204119227499</v>
          </cell>
          <cell r="AC806">
            <v>0</v>
          </cell>
          <cell r="AD806">
            <v>0.58499999999999996</v>
          </cell>
          <cell r="AE806">
            <v>0.65702180590991999</v>
          </cell>
          <cell r="AF806">
            <v>0</v>
          </cell>
          <cell r="AG806">
            <v>20.3071823133176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</row>
        <row r="807">
          <cell r="B807" t="str">
            <v>61620MAT215Allcustom3DKK Total</v>
          </cell>
          <cell r="H807">
            <v>5233.3942949353395</v>
          </cell>
          <cell r="I807">
            <v>0</v>
          </cell>
          <cell r="J807">
            <v>0</v>
          </cell>
          <cell r="K807">
            <v>5233.3942949353395</v>
          </cell>
          <cell r="L807">
            <v>0</v>
          </cell>
          <cell r="M807">
            <v>5233.3942949353395</v>
          </cell>
          <cell r="N807">
            <v>2338.66456974636</v>
          </cell>
          <cell r="O807">
            <v>497.55153017699996</v>
          </cell>
          <cell r="P807">
            <v>1394.5527510301299</v>
          </cell>
          <cell r="Q807">
            <v>34.801568257072098</v>
          </cell>
          <cell r="R807">
            <v>0</v>
          </cell>
          <cell r="S807">
            <v>825.28528841805303</v>
          </cell>
          <cell r="T807">
            <v>103.308241140166</v>
          </cell>
          <cell r="U807">
            <v>38.5204732412274</v>
          </cell>
          <cell r="V807">
            <v>967.11400279944598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0.70987292532703805</v>
          </cell>
          <cell r="AC807">
            <v>0</v>
          </cell>
          <cell r="AD807">
            <v>0.58499999999999996</v>
          </cell>
          <cell r="AE807">
            <v>0.58499999999999996</v>
          </cell>
          <cell r="AF807">
            <v>0</v>
          </cell>
          <cell r="AG807">
            <v>0.124872925327038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</row>
        <row r="808">
          <cell r="B808" t="str">
            <v>61620MAT220Allcustom3DKK Total</v>
          </cell>
          <cell r="H808">
            <v>3710.8749080122798</v>
          </cell>
          <cell r="I808">
            <v>0</v>
          </cell>
          <cell r="J808">
            <v>0</v>
          </cell>
          <cell r="K808">
            <v>3710.8749080122798</v>
          </cell>
          <cell r="L808">
            <v>0</v>
          </cell>
          <cell r="M808">
            <v>3710.8749080122798</v>
          </cell>
          <cell r="N808">
            <v>1482.1833306770402</v>
          </cell>
          <cell r="O808">
            <v>15.518208033000001</v>
          </cell>
          <cell r="P808">
            <v>1309.94502534648</v>
          </cell>
          <cell r="Q808">
            <v>34.686799865766694</v>
          </cell>
          <cell r="R808">
            <v>0</v>
          </cell>
          <cell r="S808">
            <v>775.66955911193804</v>
          </cell>
          <cell r="T808">
            <v>59.9174329371684</v>
          </cell>
          <cell r="U808">
            <v>31.477602574259198</v>
          </cell>
          <cell r="V808">
            <v>867.06459462336602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0.58499999999999996</v>
          </cell>
          <cell r="AC808">
            <v>0</v>
          </cell>
          <cell r="AD808">
            <v>0.58499999999999996</v>
          </cell>
          <cell r="AE808">
            <v>0.58499999999999996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0.89194946662169994</v>
          </cell>
          <cell r="AN808">
            <v>0</v>
          </cell>
          <cell r="AO808">
            <v>0</v>
          </cell>
          <cell r="AP808">
            <v>0</v>
          </cell>
        </row>
        <row r="809">
          <cell r="B809" t="str">
            <v>61620MAT305Allcustom3DKK Total</v>
          </cell>
          <cell r="H809">
            <v>3227.2032408572604</v>
          </cell>
          <cell r="I809">
            <v>0</v>
          </cell>
          <cell r="J809">
            <v>0</v>
          </cell>
          <cell r="K809">
            <v>3227.2032408572604</v>
          </cell>
          <cell r="L809">
            <v>0</v>
          </cell>
          <cell r="M809">
            <v>3227.2032408572604</v>
          </cell>
          <cell r="N809">
            <v>1246.0831489601801</v>
          </cell>
          <cell r="O809">
            <v>15.518208033000001</v>
          </cell>
          <cell r="P809">
            <v>1303.88260383689</v>
          </cell>
          <cell r="Q809">
            <v>31.0759284323914</v>
          </cell>
          <cell r="R809">
            <v>0</v>
          </cell>
          <cell r="S809">
            <v>573.04583966850601</v>
          </cell>
          <cell r="T809">
            <v>42.4119778951519</v>
          </cell>
          <cell r="U809">
            <v>14.600534031141299</v>
          </cell>
          <cell r="V809">
            <v>630.05835159479909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0.58499999999999996</v>
          </cell>
          <cell r="AC809">
            <v>0</v>
          </cell>
          <cell r="AD809">
            <v>0.58499999999999996</v>
          </cell>
          <cell r="AE809">
            <v>0.58499999999999996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</row>
        <row r="810">
          <cell r="B810" t="str">
            <v>61620MAT310Allcustom3DKK Total</v>
          </cell>
          <cell r="H810">
            <v>2599.4659947513701</v>
          </cell>
          <cell r="I810">
            <v>0</v>
          </cell>
          <cell r="J810">
            <v>0</v>
          </cell>
          <cell r="K810">
            <v>2599.4659947513701</v>
          </cell>
          <cell r="L810">
            <v>0</v>
          </cell>
          <cell r="M810">
            <v>2599.4659947513701</v>
          </cell>
          <cell r="N810">
            <v>659.28104816255495</v>
          </cell>
          <cell r="O810">
            <v>5.7482863380000007</v>
          </cell>
          <cell r="P810">
            <v>1367.90146111798</v>
          </cell>
          <cell r="Q810">
            <v>31.737192446433102</v>
          </cell>
          <cell r="R810">
            <v>0</v>
          </cell>
          <cell r="S810">
            <v>485.61409505876901</v>
          </cell>
          <cell r="T810">
            <v>36.277095900439399</v>
          </cell>
          <cell r="U810">
            <v>12.427815727201299</v>
          </cell>
          <cell r="V810">
            <v>534.31900668641003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0.47899999999999998</v>
          </cell>
          <cell r="AC810">
            <v>0</v>
          </cell>
          <cell r="AD810">
            <v>0.47899999999999998</v>
          </cell>
          <cell r="AE810">
            <v>0.47899999999999998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</row>
        <row r="811">
          <cell r="B811" t="str">
            <v>61620MAT315Allcustom3DKK Total</v>
          </cell>
          <cell r="H811">
            <v>1889.8605429965501</v>
          </cell>
          <cell r="I811">
            <v>0</v>
          </cell>
          <cell r="J811">
            <v>0</v>
          </cell>
          <cell r="K811">
            <v>1889.8605429965501</v>
          </cell>
          <cell r="L811">
            <v>0</v>
          </cell>
          <cell r="M811">
            <v>1889.8605429965501</v>
          </cell>
          <cell r="N811">
            <v>68.807450004436902</v>
          </cell>
          <cell r="O811">
            <v>3.794301999</v>
          </cell>
          <cell r="P811">
            <v>1403.62311389508</v>
          </cell>
          <cell r="Q811">
            <v>32.4182943808961</v>
          </cell>
          <cell r="R811">
            <v>0</v>
          </cell>
          <cell r="S811">
            <v>336.28161018635399</v>
          </cell>
          <cell r="T811">
            <v>34.345882074596702</v>
          </cell>
          <cell r="U811">
            <v>10.1108904561857</v>
          </cell>
          <cell r="V811">
            <v>380.73838271713601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0.47899999999999998</v>
          </cell>
          <cell r="AC811">
            <v>0</v>
          </cell>
          <cell r="AD811">
            <v>0.47899999999999998</v>
          </cell>
          <cell r="AE811">
            <v>0.47899999999999998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</row>
        <row r="812">
          <cell r="B812" t="str">
            <v>61620MAT320Allcustom3DKK Total</v>
          </cell>
          <cell r="H812">
            <v>1800.35381217293</v>
          </cell>
          <cell r="I812">
            <v>0</v>
          </cell>
          <cell r="J812">
            <v>0</v>
          </cell>
          <cell r="K812">
            <v>1800.35381217293</v>
          </cell>
          <cell r="L812">
            <v>0</v>
          </cell>
          <cell r="M812">
            <v>1800.35381217293</v>
          </cell>
          <cell r="N812">
            <v>9.9384098927752103</v>
          </cell>
          <cell r="O812">
            <v>3.794301999</v>
          </cell>
          <cell r="P812">
            <v>1447.42960430208</v>
          </cell>
          <cell r="Q812">
            <v>33.119829373392996</v>
          </cell>
          <cell r="R812">
            <v>0</v>
          </cell>
          <cell r="S812">
            <v>284.12213087532302</v>
          </cell>
          <cell r="T812">
            <v>15.478908475581299</v>
          </cell>
          <cell r="U812">
            <v>5.9916272547775202</v>
          </cell>
          <cell r="V812">
            <v>305.59266660568204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0.47899999999999998</v>
          </cell>
          <cell r="AC812">
            <v>0</v>
          </cell>
          <cell r="AD812">
            <v>0.47899999999999998</v>
          </cell>
          <cell r="AE812">
            <v>0.47899999999999998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</row>
        <row r="813">
          <cell r="B813" t="str">
            <v>61620MAT325Allcustom3DKK Total</v>
          </cell>
          <cell r="H813">
            <v>1786.89418625178</v>
          </cell>
          <cell r="I813">
            <v>0</v>
          </cell>
          <cell r="J813">
            <v>0</v>
          </cell>
          <cell r="K813">
            <v>1786.89418625178</v>
          </cell>
          <cell r="L813">
            <v>0</v>
          </cell>
          <cell r="M813">
            <v>1786.89418625178</v>
          </cell>
          <cell r="N813">
            <v>9.9384098927752103</v>
          </cell>
          <cell r="O813">
            <v>4.0378734539999996</v>
          </cell>
          <cell r="P813">
            <v>1493.9271084561801</v>
          </cell>
          <cell r="Q813">
            <v>33.842410415664801</v>
          </cell>
          <cell r="R813">
            <v>0</v>
          </cell>
          <cell r="S813">
            <v>234.35053956490702</v>
          </cell>
          <cell r="T813">
            <v>6.0713829604223397</v>
          </cell>
          <cell r="U813">
            <v>4.2474615078269506</v>
          </cell>
          <cell r="V813">
            <v>244.66938403315601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0.47899999999999998</v>
          </cell>
          <cell r="AC813">
            <v>0</v>
          </cell>
          <cell r="AD813">
            <v>0.47899999999999998</v>
          </cell>
          <cell r="AE813">
            <v>0.47899999999999998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</row>
        <row r="814">
          <cell r="B814" t="str">
            <v>61620MAT330Allcustom3DKK Total</v>
          </cell>
          <cell r="H814">
            <v>17582.525056964401</v>
          </cell>
          <cell r="I814">
            <v>0</v>
          </cell>
          <cell r="J814">
            <v>0</v>
          </cell>
          <cell r="K814">
            <v>17582.525056964401</v>
          </cell>
          <cell r="L814">
            <v>0</v>
          </cell>
          <cell r="M814">
            <v>17582.525056964401</v>
          </cell>
          <cell r="N814">
            <v>34.986622184645306</v>
          </cell>
          <cell r="O814">
            <v>7.1339372819999998</v>
          </cell>
          <cell r="P814">
            <v>16794.027861869399</v>
          </cell>
          <cell r="Q814">
            <v>32.132740607069799</v>
          </cell>
          <cell r="R814">
            <v>0</v>
          </cell>
          <cell r="S814">
            <v>578.64849094856902</v>
          </cell>
          <cell r="T814">
            <v>0</v>
          </cell>
          <cell r="U814">
            <v>126.018404072742</v>
          </cell>
          <cell r="V814">
            <v>704.66689502131101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9.577</v>
          </cell>
          <cell r="AC814">
            <v>0</v>
          </cell>
          <cell r="AD814">
            <v>9.577</v>
          </cell>
          <cell r="AE814">
            <v>9.577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</row>
        <row r="815">
          <cell r="B815" t="str">
            <v>61680Allcustom2Allcustom3DKK Total</v>
          </cell>
          <cell r="H815">
            <v>47327.360634138102</v>
          </cell>
          <cell r="I815">
            <v>0</v>
          </cell>
          <cell r="J815">
            <v>0</v>
          </cell>
          <cell r="K815">
            <v>47327.360634138102</v>
          </cell>
          <cell r="L815">
            <v>0</v>
          </cell>
          <cell r="M815">
            <v>47327.360634138102</v>
          </cell>
          <cell r="N815">
            <v>19266.8904019201</v>
          </cell>
          <cell r="O815">
            <v>2823.6990911299699</v>
          </cell>
          <cell r="P815">
            <v>17363.360982627702</v>
          </cell>
          <cell r="Q815">
            <v>0</v>
          </cell>
          <cell r="R815">
            <v>0</v>
          </cell>
          <cell r="S815">
            <v>5887.3911008554605</v>
          </cell>
          <cell r="T815">
            <v>0</v>
          </cell>
          <cell r="U815">
            <v>0</v>
          </cell>
          <cell r="V815">
            <v>5887.3911008554605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1986.0190576048701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1986.0190576048701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</row>
        <row r="816">
          <cell r="B816" t="str">
            <v>61690TAllcustom2Allcustom3DKK Total</v>
          </cell>
          <cell r="H816">
            <v>45009.739828348997</v>
          </cell>
          <cell r="I816">
            <v>0</v>
          </cell>
          <cell r="J816">
            <v>0</v>
          </cell>
          <cell r="K816">
            <v>45009.739828348997</v>
          </cell>
          <cell r="L816">
            <v>0</v>
          </cell>
          <cell r="M816">
            <v>45009.739828348997</v>
          </cell>
          <cell r="N816">
            <v>11511.255091748899</v>
          </cell>
          <cell r="O816">
            <v>8864.718152337</v>
          </cell>
          <cell r="P816">
            <v>7200.5864756373303</v>
          </cell>
          <cell r="Q816">
            <v>15039.7254414</v>
          </cell>
          <cell r="R816">
            <v>526.30665571892098</v>
          </cell>
          <cell r="S816">
            <v>744.35436648000007</v>
          </cell>
          <cell r="T816">
            <v>0</v>
          </cell>
          <cell r="U816">
            <v>162.09689314333298</v>
          </cell>
          <cell r="V816">
            <v>1432.75791534225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960.69675188346105</v>
          </cell>
          <cell r="AC816">
            <v>0</v>
          </cell>
          <cell r="AD816">
            <v>523.30100000000004</v>
          </cell>
          <cell r="AE816">
            <v>523.30100000000004</v>
          </cell>
          <cell r="AF816">
            <v>0</v>
          </cell>
          <cell r="AG816">
            <v>437.395751883461</v>
          </cell>
          <cell r="AH816">
            <v>0</v>
          </cell>
          <cell r="AI816">
            <v>0</v>
          </cell>
          <cell r="AJ816">
            <v>436.94575188346101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</row>
        <row r="817">
          <cell r="B817" t="str">
            <v>61691Allcustom2Allcustom3DKK Total</v>
          </cell>
          <cell r="H817">
            <v>3360.5891080783299</v>
          </cell>
          <cell r="I817">
            <v>0</v>
          </cell>
          <cell r="J817">
            <v>0</v>
          </cell>
          <cell r="K817">
            <v>3360.5891080783299</v>
          </cell>
          <cell r="L817">
            <v>0</v>
          </cell>
          <cell r="M817">
            <v>3360.5891080783299</v>
          </cell>
          <cell r="N817">
            <v>0</v>
          </cell>
          <cell r="O817">
            <v>0</v>
          </cell>
          <cell r="P817">
            <v>3357.5891080783299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3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3</v>
          </cell>
          <cell r="AH817">
            <v>0</v>
          </cell>
          <cell r="AI817">
            <v>0</v>
          </cell>
          <cell r="AJ817">
            <v>3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</row>
        <row r="818">
          <cell r="B818" t="str">
            <v>61692Allcustom2Allcustom3DKK Total</v>
          </cell>
          <cell r="H818">
            <v>41323.753670408099</v>
          </cell>
          <cell r="I818">
            <v>0</v>
          </cell>
          <cell r="J818">
            <v>0</v>
          </cell>
          <cell r="K818">
            <v>41323.753670408099</v>
          </cell>
          <cell r="L818">
            <v>0</v>
          </cell>
          <cell r="M818">
            <v>41323.753670408099</v>
          </cell>
          <cell r="N818">
            <v>11511.255091748899</v>
          </cell>
          <cell r="O818">
            <v>8864.718152337</v>
          </cell>
          <cell r="P818">
            <v>3517.60031769644</v>
          </cell>
          <cell r="Q818">
            <v>15039.7254414</v>
          </cell>
          <cell r="R818">
            <v>526.30665571892098</v>
          </cell>
          <cell r="S818">
            <v>744.35436648000007</v>
          </cell>
          <cell r="T818">
            <v>0</v>
          </cell>
          <cell r="U818">
            <v>162.09689314333298</v>
          </cell>
          <cell r="V818">
            <v>1432.75791534225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957.69675188346105</v>
          </cell>
          <cell r="AC818">
            <v>0</v>
          </cell>
          <cell r="AD818">
            <v>523.30100000000004</v>
          </cell>
          <cell r="AE818">
            <v>523.30100000000004</v>
          </cell>
          <cell r="AF818">
            <v>0</v>
          </cell>
          <cell r="AG818">
            <v>434.395751883461</v>
          </cell>
          <cell r="AH818">
            <v>0</v>
          </cell>
          <cell r="AI818">
            <v>0</v>
          </cell>
          <cell r="AJ818">
            <v>433.94575188346101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</row>
        <row r="819">
          <cell r="B819" t="str">
            <v>61693Allcustom2Allcustom3DKK Total</v>
          </cell>
          <cell r="H819">
            <v>325.39704986256299</v>
          </cell>
          <cell r="I819">
            <v>0</v>
          </cell>
          <cell r="J819">
            <v>0</v>
          </cell>
          <cell r="K819">
            <v>325.39704986256299</v>
          </cell>
          <cell r="L819">
            <v>0</v>
          </cell>
          <cell r="M819">
            <v>325.39704986256299</v>
          </cell>
          <cell r="N819">
            <v>0</v>
          </cell>
          <cell r="O819">
            <v>0</v>
          </cell>
          <cell r="P819">
            <v>325.39704986256299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</row>
        <row r="820">
          <cell r="B820" t="str">
            <v>61710TAllcustom2Allcustom3DKK Total</v>
          </cell>
          <cell r="H820">
            <v>19292.895986365398</v>
          </cell>
          <cell r="I820">
            <v>0</v>
          </cell>
          <cell r="J820">
            <v>0</v>
          </cell>
          <cell r="K820">
            <v>19292.895986365398</v>
          </cell>
          <cell r="L820">
            <v>0</v>
          </cell>
          <cell r="M820">
            <v>19292.895986365398</v>
          </cell>
          <cell r="N820">
            <v>0</v>
          </cell>
          <cell r="O820">
            <v>9478.2692347830016</v>
          </cell>
          <cell r="P820">
            <v>9814.6267515824111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</row>
        <row r="821">
          <cell r="B821" t="str">
            <v>61711Allcustom2Allcustom3DKK Total</v>
          </cell>
          <cell r="H821">
            <v>1242.6085668000701</v>
          </cell>
          <cell r="I821">
            <v>0</v>
          </cell>
          <cell r="J821">
            <v>0</v>
          </cell>
          <cell r="K821">
            <v>1242.6085668000701</v>
          </cell>
          <cell r="L821">
            <v>0</v>
          </cell>
          <cell r="M821">
            <v>1242.6085668000701</v>
          </cell>
          <cell r="N821">
            <v>0</v>
          </cell>
          <cell r="O821">
            <v>0</v>
          </cell>
          <cell r="P821">
            <v>1242.6085668000701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</row>
        <row r="822">
          <cell r="B822" t="str">
            <v>61712Allcustom2Allcustom3DKK Total</v>
          </cell>
          <cell r="H822">
            <v>18050.287419565298</v>
          </cell>
          <cell r="I822">
            <v>0</v>
          </cell>
          <cell r="J822">
            <v>0</v>
          </cell>
          <cell r="K822">
            <v>18050.287419565298</v>
          </cell>
          <cell r="L822">
            <v>0</v>
          </cell>
          <cell r="M822">
            <v>18050.287419565298</v>
          </cell>
          <cell r="N822">
            <v>0</v>
          </cell>
          <cell r="O822">
            <v>9478.2692347830016</v>
          </cell>
          <cell r="P822">
            <v>8572.0181847823405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</row>
        <row r="823">
          <cell r="B823" t="str">
            <v>61713Allcustom2Allcustom3DKK Total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</row>
        <row r="824">
          <cell r="B824" t="str">
            <v>61720TAllcustom2Allcustom3DKK Total</v>
          </cell>
          <cell r="H824">
            <v>64302.635814714398</v>
          </cell>
          <cell r="I824">
            <v>0</v>
          </cell>
          <cell r="J824">
            <v>0</v>
          </cell>
          <cell r="K824">
            <v>64302.635814714398</v>
          </cell>
          <cell r="L824">
            <v>0</v>
          </cell>
          <cell r="M824">
            <v>64302.635814714398</v>
          </cell>
          <cell r="N824">
            <v>11511.255091748899</v>
          </cell>
          <cell r="O824">
            <v>18342.98738712</v>
          </cell>
          <cell r="P824">
            <v>17015.213227219701</v>
          </cell>
          <cell r="Q824">
            <v>15039.7254414</v>
          </cell>
          <cell r="R824">
            <v>526.30665571892098</v>
          </cell>
          <cell r="S824">
            <v>744.35436648000007</v>
          </cell>
          <cell r="T824">
            <v>0</v>
          </cell>
          <cell r="U824">
            <v>162.09689314333298</v>
          </cell>
          <cell r="V824">
            <v>1432.75791534225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960.69675188346105</v>
          </cell>
          <cell r="AC824">
            <v>0</v>
          </cell>
          <cell r="AD824">
            <v>523.30100000000004</v>
          </cell>
          <cell r="AE824">
            <v>523.30100000000004</v>
          </cell>
          <cell r="AF824">
            <v>0</v>
          </cell>
          <cell r="AG824">
            <v>437.395751883461</v>
          </cell>
          <cell r="AH824">
            <v>0</v>
          </cell>
          <cell r="AI824">
            <v>0</v>
          </cell>
          <cell r="AJ824">
            <v>436.94575188346101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</row>
        <row r="825">
          <cell r="B825" t="str">
            <v>61740Allcustom2Allcustom3DKK Total</v>
          </cell>
          <cell r="H825">
            <v>64302.636632032401</v>
          </cell>
          <cell r="I825">
            <v>0</v>
          </cell>
          <cell r="J825">
            <v>0</v>
          </cell>
          <cell r="K825">
            <v>64302.636632032401</v>
          </cell>
          <cell r="L825">
            <v>0</v>
          </cell>
          <cell r="M825">
            <v>64302.636632032401</v>
          </cell>
          <cell r="N825">
            <v>11511.255091748899</v>
          </cell>
          <cell r="O825">
            <v>18342.98738712</v>
          </cell>
          <cell r="P825">
            <v>17015.214044537799</v>
          </cell>
          <cell r="Q825">
            <v>15039.7254414</v>
          </cell>
          <cell r="R825">
            <v>526.30665571892098</v>
          </cell>
          <cell r="S825">
            <v>744.35436648000007</v>
          </cell>
          <cell r="T825">
            <v>0</v>
          </cell>
          <cell r="U825">
            <v>162.09689314333298</v>
          </cell>
          <cell r="V825">
            <v>1432.75791534225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960.69675188346196</v>
          </cell>
          <cell r="AC825">
            <v>0</v>
          </cell>
          <cell r="AD825">
            <v>523.30100000000004</v>
          </cell>
          <cell r="AE825">
            <v>523.30100000000004</v>
          </cell>
          <cell r="AF825">
            <v>0</v>
          </cell>
          <cell r="AG825">
            <v>437.39575188346203</v>
          </cell>
          <cell r="AH825">
            <v>0</v>
          </cell>
          <cell r="AI825">
            <v>0</v>
          </cell>
          <cell r="AJ825">
            <v>436.94575188346204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</row>
        <row r="826">
          <cell r="B826" t="str">
            <v>61740MAT200Allcustom3DKK Total</v>
          </cell>
          <cell r="H826">
            <v>35228.442860399402</v>
          </cell>
          <cell r="I826">
            <v>0</v>
          </cell>
          <cell r="J826">
            <v>0</v>
          </cell>
          <cell r="K826">
            <v>35228.442860399402</v>
          </cell>
          <cell r="L826">
            <v>0</v>
          </cell>
          <cell r="M826">
            <v>35228.442860399402</v>
          </cell>
          <cell r="N826">
            <v>7065.2769437083998</v>
          </cell>
          <cell r="O826">
            <v>9199.8021093299994</v>
          </cell>
          <cell r="P826">
            <v>6350.3880979540008</v>
          </cell>
          <cell r="Q826">
            <v>11215.112327999999</v>
          </cell>
          <cell r="R826">
            <v>438.16929973221102</v>
          </cell>
          <cell r="S826">
            <v>74.435436648000007</v>
          </cell>
          <cell r="T826">
            <v>0</v>
          </cell>
          <cell r="U826">
            <v>162.09689314333298</v>
          </cell>
          <cell r="V826">
            <v>674.70162952354394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723.16175188346199</v>
          </cell>
          <cell r="AC826">
            <v>0</v>
          </cell>
          <cell r="AD826">
            <v>285.76600000000002</v>
          </cell>
          <cell r="AE826">
            <v>285.76600000000002</v>
          </cell>
          <cell r="AF826">
            <v>0</v>
          </cell>
          <cell r="AG826">
            <v>437.39575188346203</v>
          </cell>
          <cell r="AH826">
            <v>0</v>
          </cell>
          <cell r="AI826">
            <v>0</v>
          </cell>
          <cell r="AJ826">
            <v>436.94575188346204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</row>
        <row r="827">
          <cell r="B827" t="str">
            <v>61740MAT300Allcustom3DKK Total</v>
          </cell>
          <cell r="H827">
            <v>22524.438054156701</v>
          </cell>
          <cell r="I827">
            <v>0</v>
          </cell>
          <cell r="J827">
            <v>0</v>
          </cell>
          <cell r="K827">
            <v>22524.438054156701</v>
          </cell>
          <cell r="L827">
            <v>0</v>
          </cell>
          <cell r="M827">
            <v>22524.438054156701</v>
          </cell>
          <cell r="N827">
            <v>4445.97814804051</v>
          </cell>
          <cell r="O827">
            <v>9143.1852777900003</v>
          </cell>
          <cell r="P827">
            <v>4115.0702291074504</v>
          </cell>
          <cell r="Q827">
            <v>3824.6131134000002</v>
          </cell>
          <cell r="R827">
            <v>88.137355986709991</v>
          </cell>
          <cell r="S827">
            <v>669.918929832</v>
          </cell>
          <cell r="T827">
            <v>0</v>
          </cell>
          <cell r="U827">
            <v>0</v>
          </cell>
          <cell r="V827">
            <v>758.05628581870997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237.535</v>
          </cell>
          <cell r="AC827">
            <v>0</v>
          </cell>
          <cell r="AD827">
            <v>237.535</v>
          </cell>
          <cell r="AE827">
            <v>237.535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</row>
        <row r="828">
          <cell r="B828" t="str">
            <v>61740MAT400Allcustom3DKK Total</v>
          </cell>
          <cell r="H828">
            <v>6549.7557174763806</v>
          </cell>
          <cell r="I828">
            <v>0</v>
          </cell>
          <cell r="J828">
            <v>0</v>
          </cell>
          <cell r="K828">
            <v>6549.7557174763806</v>
          </cell>
          <cell r="L828">
            <v>0</v>
          </cell>
          <cell r="M828">
            <v>6549.7557174763806</v>
          </cell>
          <cell r="N828">
            <v>0</v>
          </cell>
          <cell r="O828">
            <v>0</v>
          </cell>
          <cell r="P828">
            <v>6549.7557174763806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</row>
        <row r="829">
          <cell r="B829" t="str">
            <v>61901Allcustom2Allcustom3DKK Total</v>
          </cell>
          <cell r="H829">
            <v>11455.1522066446</v>
          </cell>
          <cell r="I829">
            <v>0</v>
          </cell>
          <cell r="J829">
            <v>0</v>
          </cell>
          <cell r="K829">
            <v>11455.1522066446</v>
          </cell>
          <cell r="L829">
            <v>0</v>
          </cell>
          <cell r="M829">
            <v>11455.1522066446</v>
          </cell>
          <cell r="N829">
            <v>11455.1522066446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</row>
        <row r="830">
          <cell r="B830" t="str">
            <v>61901MAT100Allcustom3DKK Total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</row>
        <row r="831">
          <cell r="B831" t="str">
            <v>61901MAT200Allcustom3DKK Total</v>
          </cell>
          <cell r="H831">
            <v>7050.3616668826307</v>
          </cell>
          <cell r="I831">
            <v>0</v>
          </cell>
          <cell r="J831">
            <v>0</v>
          </cell>
          <cell r="K831">
            <v>7050.3616668826307</v>
          </cell>
          <cell r="L831">
            <v>0</v>
          </cell>
          <cell r="M831">
            <v>7050.3616668826307</v>
          </cell>
          <cell r="N831">
            <v>7050.3616668826307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</row>
        <row r="832">
          <cell r="B832" t="str">
            <v>61901MAT205Allcustom3DKK Total</v>
          </cell>
          <cell r="H832">
            <v>4404.7905397619497</v>
          </cell>
          <cell r="I832">
            <v>0</v>
          </cell>
          <cell r="J832">
            <v>0</v>
          </cell>
          <cell r="K832">
            <v>4404.7905397619497</v>
          </cell>
          <cell r="L832">
            <v>0</v>
          </cell>
          <cell r="M832">
            <v>4404.7905397619497</v>
          </cell>
          <cell r="N832">
            <v>4404.7905397619497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</row>
        <row r="833">
          <cell r="B833" t="str">
            <v>61901MAT210Allcustom3DKK Total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</row>
        <row r="834">
          <cell r="B834" t="str">
            <v>61901MAT215Allcustom3DKK Total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</row>
        <row r="835">
          <cell r="B835" t="str">
            <v>61901MAT220Allcustom3DKK Total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</row>
        <row r="836">
          <cell r="B836" t="str">
            <v>61901MAT400Allcustom3DKK Total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</row>
        <row r="837">
          <cell r="B837" t="str">
            <v>61902Allcustom2Allcustom3DKK Total</v>
          </cell>
          <cell r="H837">
            <v>744.35436648000007</v>
          </cell>
          <cell r="I837">
            <v>0</v>
          </cell>
          <cell r="J837">
            <v>0</v>
          </cell>
          <cell r="K837">
            <v>744.35436648000007</v>
          </cell>
          <cell r="L837">
            <v>0</v>
          </cell>
          <cell r="M837">
            <v>744.35436648000007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744.35436648000007</v>
          </cell>
          <cell r="T837">
            <v>0</v>
          </cell>
          <cell r="U837">
            <v>0</v>
          </cell>
          <cell r="V837">
            <v>744.35436648000007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</row>
        <row r="838">
          <cell r="B838" t="str">
            <v>61902MAT100Allcustom3DKK Total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</row>
        <row r="839">
          <cell r="B839" t="str">
            <v>61902MAT200Allcustom3DKK Total</v>
          </cell>
          <cell r="H839">
            <v>74.435436648000007</v>
          </cell>
          <cell r="I839">
            <v>0</v>
          </cell>
          <cell r="J839">
            <v>0</v>
          </cell>
          <cell r="K839">
            <v>74.435436648000007</v>
          </cell>
          <cell r="L839">
            <v>0</v>
          </cell>
          <cell r="M839">
            <v>74.435436648000007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74.435436648000007</v>
          </cell>
          <cell r="T839">
            <v>0</v>
          </cell>
          <cell r="U839">
            <v>0</v>
          </cell>
          <cell r="V839">
            <v>74.435436648000007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</row>
        <row r="840">
          <cell r="B840" t="str">
            <v>61902MAT205Allcustom3DKK Total</v>
          </cell>
          <cell r="H840">
            <v>148.87087329600001</v>
          </cell>
          <cell r="I840">
            <v>0</v>
          </cell>
          <cell r="J840">
            <v>0</v>
          </cell>
          <cell r="K840">
            <v>148.87087329600001</v>
          </cell>
          <cell r="L840">
            <v>0</v>
          </cell>
          <cell r="M840">
            <v>148.87087329600001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148.87087329600001</v>
          </cell>
          <cell r="T840">
            <v>0</v>
          </cell>
          <cell r="U840">
            <v>0</v>
          </cell>
          <cell r="V840">
            <v>148.87087329600001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</row>
        <row r="841">
          <cell r="B841" t="str">
            <v>61902MAT210Allcustom3DKK Total</v>
          </cell>
          <cell r="H841">
            <v>521.04805653599999</v>
          </cell>
          <cell r="I841">
            <v>0</v>
          </cell>
          <cell r="J841">
            <v>0</v>
          </cell>
          <cell r="K841">
            <v>521.04805653599999</v>
          </cell>
          <cell r="L841">
            <v>0</v>
          </cell>
          <cell r="M841">
            <v>521.04805653599999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521.04805653599999</v>
          </cell>
          <cell r="T841">
            <v>0</v>
          </cell>
          <cell r="U841">
            <v>0</v>
          </cell>
          <cell r="V841">
            <v>521.04805653599999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</row>
        <row r="842">
          <cell r="B842" t="str">
            <v>61902MAT215Allcustom3DKK Total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</row>
        <row r="843">
          <cell r="B843" t="str">
            <v>61902MAT220Allcustom3DKK Total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</row>
        <row r="844">
          <cell r="B844" t="str">
            <v>61902MAT400Allcustom3DKK Total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</row>
        <row r="845">
          <cell r="B845" t="str">
            <v>61903Allcustom2Allcustom3DKK Total</v>
          </cell>
          <cell r="H845">
            <v>14403.192039</v>
          </cell>
          <cell r="I845">
            <v>0</v>
          </cell>
          <cell r="J845">
            <v>0</v>
          </cell>
          <cell r="K845">
            <v>14403.192039</v>
          </cell>
          <cell r="L845">
            <v>0</v>
          </cell>
          <cell r="M845">
            <v>14403.192039</v>
          </cell>
          <cell r="N845">
            <v>0</v>
          </cell>
          <cell r="O845">
            <v>0</v>
          </cell>
          <cell r="P845">
            <v>0</v>
          </cell>
          <cell r="Q845">
            <v>14403.192039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</row>
        <row r="846">
          <cell r="B846" t="str">
            <v>61903MAT100Allcustom3DKK Total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</row>
        <row r="847">
          <cell r="B847" t="str">
            <v>61903MAT200Allcustom3DKK Total</v>
          </cell>
          <cell r="H847">
            <v>10578.578925600001</v>
          </cell>
          <cell r="I847">
            <v>0</v>
          </cell>
          <cell r="J847">
            <v>0</v>
          </cell>
          <cell r="K847">
            <v>10578.578925600001</v>
          </cell>
          <cell r="L847">
            <v>0</v>
          </cell>
          <cell r="M847">
            <v>10578.578925600001</v>
          </cell>
          <cell r="N847">
            <v>0</v>
          </cell>
          <cell r="O847">
            <v>0</v>
          </cell>
          <cell r="P847">
            <v>0</v>
          </cell>
          <cell r="Q847">
            <v>10578.578925600001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</row>
        <row r="848">
          <cell r="B848" t="str">
            <v>61903MAT205Allcustom3DKK Total</v>
          </cell>
          <cell r="H848">
            <v>1496.6112734999999</v>
          </cell>
          <cell r="I848">
            <v>0</v>
          </cell>
          <cell r="J848">
            <v>0</v>
          </cell>
          <cell r="K848">
            <v>1496.6112734999999</v>
          </cell>
          <cell r="L848">
            <v>0</v>
          </cell>
          <cell r="M848">
            <v>1496.6112734999999</v>
          </cell>
          <cell r="N848">
            <v>0</v>
          </cell>
          <cell r="O848">
            <v>0</v>
          </cell>
          <cell r="P848">
            <v>0</v>
          </cell>
          <cell r="Q848">
            <v>1496.6112734999999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</row>
        <row r="849">
          <cell r="B849" t="str">
            <v>61903MAT210Allcustom3DKK Total</v>
          </cell>
          <cell r="H849">
            <v>2328.0018399</v>
          </cell>
          <cell r="I849">
            <v>0</v>
          </cell>
          <cell r="J849">
            <v>0</v>
          </cell>
          <cell r="K849">
            <v>2328.0018399</v>
          </cell>
          <cell r="L849">
            <v>0</v>
          </cell>
          <cell r="M849">
            <v>2328.0018399</v>
          </cell>
          <cell r="N849">
            <v>0</v>
          </cell>
          <cell r="O849">
            <v>0</v>
          </cell>
          <cell r="P849">
            <v>0</v>
          </cell>
          <cell r="Q849">
            <v>2328.0018399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</row>
        <row r="850">
          <cell r="B850" t="str">
            <v>61903MAT215Allcustom3DKK Total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</row>
        <row r="851">
          <cell r="B851" t="str">
            <v>61903MAT220Allcustom3DKK Total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</row>
        <row r="852">
          <cell r="B852" t="str">
            <v>61903MAT400Allcustom3DKK Total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</row>
        <row r="853">
          <cell r="B853" t="str">
            <v>61904Allcustom2Allcustom3DKK Total</v>
          </cell>
          <cell r="H853">
            <v>972.36038296742299</v>
          </cell>
          <cell r="I853">
            <v>0</v>
          </cell>
          <cell r="J853">
            <v>0</v>
          </cell>
          <cell r="K853">
            <v>972.36038296742299</v>
          </cell>
          <cell r="L853">
            <v>0</v>
          </cell>
          <cell r="M853">
            <v>972.36038296742299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286.96248982409003</v>
          </cell>
          <cell r="S853">
            <v>0</v>
          </cell>
          <cell r="T853">
            <v>0</v>
          </cell>
          <cell r="U853">
            <v>162.09689314333298</v>
          </cell>
          <cell r="V853">
            <v>449.05938296742301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523.30100000000004</v>
          </cell>
          <cell r="AC853">
            <v>0</v>
          </cell>
          <cell r="AD853">
            <v>523.30100000000004</v>
          </cell>
          <cell r="AE853">
            <v>523.30100000000004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</row>
        <row r="854">
          <cell r="B854" t="str">
            <v>61904MAT100Allcustom3DKK Total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</row>
        <row r="855">
          <cell r="B855" t="str">
            <v>61904MAT200Allcustom3DKK Total</v>
          </cell>
          <cell r="H855">
            <v>646.68802698071306</v>
          </cell>
          <cell r="I855">
            <v>0</v>
          </cell>
          <cell r="J855">
            <v>0</v>
          </cell>
          <cell r="K855">
            <v>646.68802698071306</v>
          </cell>
          <cell r="L855">
            <v>0</v>
          </cell>
          <cell r="M855">
            <v>646.68802698071306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198.82513383737998</v>
          </cell>
          <cell r="S855">
            <v>0</v>
          </cell>
          <cell r="T855">
            <v>0</v>
          </cell>
          <cell r="U855">
            <v>162.09689314333298</v>
          </cell>
          <cell r="V855">
            <v>360.92202698071299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285.76600000000002</v>
          </cell>
          <cell r="AC855">
            <v>0</v>
          </cell>
          <cell r="AD855">
            <v>285.76600000000002</v>
          </cell>
          <cell r="AE855">
            <v>285.76600000000002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</row>
        <row r="856">
          <cell r="B856" t="str">
            <v>61904MAT205Allcustom3DKK Total</v>
          </cell>
          <cell r="H856">
            <v>325.67235598670999</v>
          </cell>
          <cell r="I856">
            <v>0</v>
          </cell>
          <cell r="J856">
            <v>0</v>
          </cell>
          <cell r="K856">
            <v>325.67235598670999</v>
          </cell>
          <cell r="L856">
            <v>0</v>
          </cell>
          <cell r="M856">
            <v>325.67235598670999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88.137355986709991</v>
          </cell>
          <cell r="S856">
            <v>0</v>
          </cell>
          <cell r="T856">
            <v>0</v>
          </cell>
          <cell r="U856">
            <v>0</v>
          </cell>
          <cell r="V856">
            <v>88.137355986709991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237.535</v>
          </cell>
          <cell r="AC856">
            <v>0</v>
          </cell>
          <cell r="AD856">
            <v>237.535</v>
          </cell>
          <cell r="AE856">
            <v>237.535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</row>
        <row r="857">
          <cell r="B857" t="str">
            <v>61904MAT210Allcustom3DKK Total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</row>
        <row r="858">
          <cell r="B858" t="str">
            <v>61904MAT215Allcustom3DKK Total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</row>
        <row r="859">
          <cell r="B859" t="str">
            <v>61904MAT220Allcustom3DKK Total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</row>
        <row r="860">
          <cell r="B860" t="str">
            <v>61904MAT400Allcustom3DKK Total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</row>
        <row r="861">
          <cell r="B861" t="str">
            <v>61910TAllcustom2Allcustom3DKK Total</v>
          </cell>
          <cell r="H861">
            <v>27575.058995092</v>
          </cell>
          <cell r="I861">
            <v>0</v>
          </cell>
          <cell r="J861">
            <v>0</v>
          </cell>
          <cell r="K861">
            <v>27575.058995092</v>
          </cell>
          <cell r="L861">
            <v>0</v>
          </cell>
          <cell r="M861">
            <v>27575.058995092</v>
          </cell>
          <cell r="N861">
            <v>11455.1522066446</v>
          </cell>
          <cell r="O861">
            <v>0</v>
          </cell>
          <cell r="P861">
            <v>0</v>
          </cell>
          <cell r="Q861">
            <v>14403.192039</v>
          </cell>
          <cell r="R861">
            <v>286.96248982409003</v>
          </cell>
          <cell r="S861">
            <v>744.35436648000007</v>
          </cell>
          <cell r="T861">
            <v>0</v>
          </cell>
          <cell r="U861">
            <v>162.09689314333298</v>
          </cell>
          <cell r="V861">
            <v>1193.4137494474198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523.30100000000004</v>
          </cell>
          <cell r="AC861">
            <v>0</v>
          </cell>
          <cell r="AD861">
            <v>523.30100000000004</v>
          </cell>
          <cell r="AE861">
            <v>523.30100000000004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</row>
        <row r="862">
          <cell r="B862" t="str">
            <v>61910TMAT100Allcustom3DKK Total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</row>
        <row r="863">
          <cell r="B863" t="str">
            <v>61910TMAT200Allcustom3DKK Total</v>
          </cell>
          <cell r="H863">
            <v>18350.064056111303</v>
          </cell>
          <cell r="I863">
            <v>0</v>
          </cell>
          <cell r="J863">
            <v>0</v>
          </cell>
          <cell r="K863">
            <v>18350.064056111303</v>
          </cell>
          <cell r="L863">
            <v>0</v>
          </cell>
          <cell r="M863">
            <v>18350.064056111303</v>
          </cell>
          <cell r="N863">
            <v>7050.3616668826307</v>
          </cell>
          <cell r="O863">
            <v>0</v>
          </cell>
          <cell r="P863">
            <v>0</v>
          </cell>
          <cell r="Q863">
            <v>10578.578925600001</v>
          </cell>
          <cell r="R863">
            <v>198.82513383737998</v>
          </cell>
          <cell r="S863">
            <v>74.435436648000007</v>
          </cell>
          <cell r="T863">
            <v>0</v>
          </cell>
          <cell r="U863">
            <v>162.09689314333298</v>
          </cell>
          <cell r="V863">
            <v>435.35746362871299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285.76600000000002</v>
          </cell>
          <cell r="AC863">
            <v>0</v>
          </cell>
          <cell r="AD863">
            <v>285.76600000000002</v>
          </cell>
          <cell r="AE863">
            <v>285.76600000000002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</row>
        <row r="864">
          <cell r="B864" t="str">
            <v>61910TMAT205Allcustom3DKK Total</v>
          </cell>
          <cell r="H864">
            <v>6375.9450425446594</v>
          </cell>
          <cell r="I864">
            <v>0</v>
          </cell>
          <cell r="J864">
            <v>0</v>
          </cell>
          <cell r="K864">
            <v>6375.9450425446594</v>
          </cell>
          <cell r="L864">
            <v>0</v>
          </cell>
          <cell r="M864">
            <v>6375.9450425446594</v>
          </cell>
          <cell r="N864">
            <v>4404.7905397619497</v>
          </cell>
          <cell r="O864">
            <v>0</v>
          </cell>
          <cell r="P864">
            <v>0</v>
          </cell>
          <cell r="Q864">
            <v>1496.6112734999999</v>
          </cell>
          <cell r="R864">
            <v>88.137355986709991</v>
          </cell>
          <cell r="S864">
            <v>148.87087329600001</v>
          </cell>
          <cell r="T864">
            <v>0</v>
          </cell>
          <cell r="U864">
            <v>0</v>
          </cell>
          <cell r="V864">
            <v>237.00822928270998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237.535</v>
          </cell>
          <cell r="AC864">
            <v>0</v>
          </cell>
          <cell r="AD864">
            <v>237.535</v>
          </cell>
          <cell r="AE864">
            <v>237.535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</row>
        <row r="865">
          <cell r="B865" t="str">
            <v>61910TMAT210Allcustom3DKK Total</v>
          </cell>
          <cell r="H865">
            <v>2849.0498964359999</v>
          </cell>
          <cell r="I865">
            <v>0</v>
          </cell>
          <cell r="J865">
            <v>0</v>
          </cell>
          <cell r="K865">
            <v>2849.0498964359999</v>
          </cell>
          <cell r="L865">
            <v>0</v>
          </cell>
          <cell r="M865">
            <v>2849.0498964359999</v>
          </cell>
          <cell r="N865">
            <v>0</v>
          </cell>
          <cell r="O865">
            <v>0</v>
          </cell>
          <cell r="P865">
            <v>0</v>
          </cell>
          <cell r="Q865">
            <v>2328.0018399</v>
          </cell>
          <cell r="R865">
            <v>0</v>
          </cell>
          <cell r="S865">
            <v>521.04805653599999</v>
          </cell>
          <cell r="T865">
            <v>0</v>
          </cell>
          <cell r="U865">
            <v>0</v>
          </cell>
          <cell r="V865">
            <v>521.04805653599999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</row>
        <row r="866">
          <cell r="B866" t="str">
            <v>61910TMAT215Allcustom3DKK Total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</row>
        <row r="867">
          <cell r="B867" t="str">
            <v>61910TMAT220Allcustom3DKK Total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</row>
        <row r="868">
          <cell r="B868" t="str">
            <v>61910TMAT400Allcustom3DKK Total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</row>
        <row r="869">
          <cell r="B869" t="str">
            <v>61911Allcustom2Allcustom3DKK Total</v>
          </cell>
          <cell r="H869">
            <v>16</v>
          </cell>
          <cell r="I869">
            <v>0</v>
          </cell>
          <cell r="J869">
            <v>0</v>
          </cell>
          <cell r="K869">
            <v>16</v>
          </cell>
          <cell r="L869">
            <v>0</v>
          </cell>
          <cell r="M869">
            <v>16</v>
          </cell>
          <cell r="N869">
            <v>16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</row>
        <row r="870">
          <cell r="B870" t="str">
            <v>61911MAT100Allcustom3DKK Total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</row>
        <row r="871">
          <cell r="B871" t="str">
            <v>61911MAT200Allcustom3DKK Total</v>
          </cell>
          <cell r="H871">
            <v>9</v>
          </cell>
          <cell r="I871">
            <v>0</v>
          </cell>
          <cell r="J871">
            <v>0</v>
          </cell>
          <cell r="K871">
            <v>9</v>
          </cell>
          <cell r="L871">
            <v>0</v>
          </cell>
          <cell r="M871">
            <v>9</v>
          </cell>
          <cell r="N871">
            <v>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</row>
        <row r="872">
          <cell r="B872" t="str">
            <v>61911MAT205Allcustom3DKK Total</v>
          </cell>
          <cell r="H872">
            <v>7</v>
          </cell>
          <cell r="I872">
            <v>0</v>
          </cell>
          <cell r="J872">
            <v>0</v>
          </cell>
          <cell r="K872">
            <v>7</v>
          </cell>
          <cell r="L872">
            <v>0</v>
          </cell>
          <cell r="M872">
            <v>7</v>
          </cell>
          <cell r="N872">
            <v>7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</row>
        <row r="873">
          <cell r="B873" t="str">
            <v>61911MAT210Allcustom3DKK Total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</row>
        <row r="874">
          <cell r="B874" t="str">
            <v>61911MAT215Allcustom3DKK Total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</row>
        <row r="875">
          <cell r="B875" t="str">
            <v>61911MAT220Allcustom3DKK Total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</row>
        <row r="876">
          <cell r="B876" t="str">
            <v>61911MAT400Allcustom3DKK Total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</row>
        <row r="877">
          <cell r="B877" t="str">
            <v>61912Allcustom2Allcustom3DKK Total</v>
          </cell>
          <cell r="H877">
            <v>4</v>
          </cell>
          <cell r="I877">
            <v>0</v>
          </cell>
          <cell r="J877">
            <v>0</v>
          </cell>
          <cell r="K877">
            <v>4</v>
          </cell>
          <cell r="L877">
            <v>0</v>
          </cell>
          <cell r="M877">
            <v>4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4</v>
          </cell>
          <cell r="T877">
            <v>0</v>
          </cell>
          <cell r="U877">
            <v>0</v>
          </cell>
          <cell r="V877">
            <v>4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</row>
        <row r="878">
          <cell r="B878" t="str">
            <v>61912MAT100Allcustom3DKK Total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</row>
        <row r="879">
          <cell r="B879" t="str">
            <v>61912MAT200Allcustom3DKK Total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</row>
        <row r="880">
          <cell r="B880" t="str">
            <v>61912MAT205Allcustom3DKK Total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</row>
        <row r="881">
          <cell r="B881" t="str">
            <v>61912MAT210Allcustom3DKK Total</v>
          </cell>
          <cell r="H881">
            <v>4</v>
          </cell>
          <cell r="I881">
            <v>0</v>
          </cell>
          <cell r="J881">
            <v>0</v>
          </cell>
          <cell r="K881">
            <v>4</v>
          </cell>
          <cell r="L881">
            <v>0</v>
          </cell>
          <cell r="M881">
            <v>4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4</v>
          </cell>
          <cell r="T881">
            <v>0</v>
          </cell>
          <cell r="U881">
            <v>0</v>
          </cell>
          <cell r="V881">
            <v>4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</row>
        <row r="882">
          <cell r="B882" t="str">
            <v>61912MAT215Allcustom3DKK Total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</row>
        <row r="883">
          <cell r="B883" t="str">
            <v>61912MAT220Allcustom3DKK Total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</row>
        <row r="884">
          <cell r="B884" t="str">
            <v>61912MAT400Allcustom3DKK Total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</row>
        <row r="885">
          <cell r="B885" t="str">
            <v>61913Allcustom2Allcustom3DKK Total</v>
          </cell>
          <cell r="H885">
            <v>8</v>
          </cell>
          <cell r="I885">
            <v>0</v>
          </cell>
          <cell r="J885">
            <v>0</v>
          </cell>
          <cell r="K885">
            <v>8</v>
          </cell>
          <cell r="L885">
            <v>0</v>
          </cell>
          <cell r="M885">
            <v>8</v>
          </cell>
          <cell r="N885">
            <v>0</v>
          </cell>
          <cell r="O885">
            <v>0</v>
          </cell>
          <cell r="P885">
            <v>0</v>
          </cell>
          <cell r="Q885">
            <v>8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</row>
        <row r="886">
          <cell r="B886" t="str">
            <v>61913MAT100Allcustom3DKK Total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</row>
        <row r="887">
          <cell r="B887" t="str">
            <v>61913MAT200Allcustom3DKK Total</v>
          </cell>
          <cell r="H887">
            <v>6</v>
          </cell>
          <cell r="I887">
            <v>0</v>
          </cell>
          <cell r="J887">
            <v>0</v>
          </cell>
          <cell r="K887">
            <v>6</v>
          </cell>
          <cell r="L887">
            <v>0</v>
          </cell>
          <cell r="M887">
            <v>6</v>
          </cell>
          <cell r="N887">
            <v>0</v>
          </cell>
          <cell r="O887">
            <v>0</v>
          </cell>
          <cell r="P887">
            <v>0</v>
          </cell>
          <cell r="Q887">
            <v>6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</row>
        <row r="888">
          <cell r="B888" t="str">
            <v>61913MAT205Allcustom3DKK Total</v>
          </cell>
          <cell r="H888">
            <v>1</v>
          </cell>
          <cell r="I888">
            <v>0</v>
          </cell>
          <cell r="J888">
            <v>0</v>
          </cell>
          <cell r="K888">
            <v>1</v>
          </cell>
          <cell r="L888">
            <v>0</v>
          </cell>
          <cell r="M888">
            <v>1</v>
          </cell>
          <cell r="N888">
            <v>0</v>
          </cell>
          <cell r="O888">
            <v>0</v>
          </cell>
          <cell r="P888">
            <v>0</v>
          </cell>
          <cell r="Q888">
            <v>1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</row>
        <row r="889">
          <cell r="B889" t="str">
            <v>61913MAT210Allcustom3DKK Total</v>
          </cell>
          <cell r="H889">
            <v>1</v>
          </cell>
          <cell r="I889">
            <v>0</v>
          </cell>
          <cell r="J889">
            <v>0</v>
          </cell>
          <cell r="K889">
            <v>1</v>
          </cell>
          <cell r="L889">
            <v>0</v>
          </cell>
          <cell r="M889">
            <v>1</v>
          </cell>
          <cell r="N889">
            <v>0</v>
          </cell>
          <cell r="O889">
            <v>0</v>
          </cell>
          <cell r="P889">
            <v>0</v>
          </cell>
          <cell r="Q889">
            <v>1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</row>
        <row r="890">
          <cell r="B890" t="str">
            <v>61913MAT215Allcustom3DKK Total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</row>
        <row r="891">
          <cell r="B891" t="str">
            <v>61913MAT220Allcustom3DKK Total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</row>
        <row r="892">
          <cell r="B892" t="str">
            <v>61913MAT400Allcustom3DKK Total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</row>
        <row r="893">
          <cell r="B893" t="str">
            <v>61914Allcustom2Allcustom3DKK Total</v>
          </cell>
          <cell r="H893">
            <v>12</v>
          </cell>
          <cell r="I893">
            <v>0</v>
          </cell>
          <cell r="J893">
            <v>0</v>
          </cell>
          <cell r="K893">
            <v>12</v>
          </cell>
          <cell r="L893">
            <v>0</v>
          </cell>
          <cell r="M893">
            <v>12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2</v>
          </cell>
          <cell r="S893">
            <v>0</v>
          </cell>
          <cell r="T893">
            <v>0</v>
          </cell>
          <cell r="U893">
            <v>6</v>
          </cell>
          <cell r="V893">
            <v>8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4</v>
          </cell>
          <cell r="AC893">
            <v>0</v>
          </cell>
          <cell r="AD893">
            <v>4</v>
          </cell>
          <cell r="AE893">
            <v>4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</row>
        <row r="894">
          <cell r="B894" t="str">
            <v>61914MAT100Allcustom3DKK Total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</row>
        <row r="895">
          <cell r="B895" t="str">
            <v>61914MAT200Allcustom3DKK Total</v>
          </cell>
          <cell r="H895">
            <v>9</v>
          </cell>
          <cell r="I895">
            <v>0</v>
          </cell>
          <cell r="J895">
            <v>0</v>
          </cell>
          <cell r="K895">
            <v>9</v>
          </cell>
          <cell r="L895">
            <v>0</v>
          </cell>
          <cell r="M895">
            <v>9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</v>
          </cell>
          <cell r="S895">
            <v>0</v>
          </cell>
          <cell r="T895">
            <v>0</v>
          </cell>
          <cell r="U895">
            <v>5</v>
          </cell>
          <cell r="V895">
            <v>6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3</v>
          </cell>
          <cell r="AC895">
            <v>0</v>
          </cell>
          <cell r="AD895">
            <v>3</v>
          </cell>
          <cell r="AE895">
            <v>3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</row>
        <row r="896">
          <cell r="B896" t="str">
            <v>61914MAT205Allcustom3DKK Total</v>
          </cell>
          <cell r="H896">
            <v>3</v>
          </cell>
          <cell r="I896">
            <v>0</v>
          </cell>
          <cell r="J896">
            <v>0</v>
          </cell>
          <cell r="K896">
            <v>3</v>
          </cell>
          <cell r="L896">
            <v>0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  <cell r="T896">
            <v>0</v>
          </cell>
          <cell r="U896">
            <v>1</v>
          </cell>
          <cell r="V896">
            <v>2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1</v>
          </cell>
          <cell r="AC896">
            <v>0</v>
          </cell>
          <cell r="AD896">
            <v>1</v>
          </cell>
          <cell r="AE896">
            <v>1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</row>
        <row r="897">
          <cell r="B897" t="str">
            <v>61914MAT210Allcustom3DKK Total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</row>
        <row r="898">
          <cell r="B898" t="str">
            <v>61914MAT215Allcustom3DKK Total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</row>
        <row r="899">
          <cell r="B899" t="str">
            <v>61914MAT220Allcustom3DKK Total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</row>
        <row r="900">
          <cell r="B900" t="str">
            <v>61914MAT400Allcustom3DKK Total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</row>
        <row r="901">
          <cell r="B901" t="str">
            <v>61920TAllcustom2Allcustom3DKK Total</v>
          </cell>
          <cell r="H901">
            <v>40</v>
          </cell>
          <cell r="I901">
            <v>0</v>
          </cell>
          <cell r="J901">
            <v>0</v>
          </cell>
          <cell r="K901">
            <v>40</v>
          </cell>
          <cell r="L901">
            <v>0</v>
          </cell>
          <cell r="M901">
            <v>40</v>
          </cell>
          <cell r="N901">
            <v>16</v>
          </cell>
          <cell r="O901">
            <v>0</v>
          </cell>
          <cell r="P901">
            <v>0</v>
          </cell>
          <cell r="Q901">
            <v>8</v>
          </cell>
          <cell r="R901">
            <v>2</v>
          </cell>
          <cell r="S901">
            <v>4</v>
          </cell>
          <cell r="T901">
            <v>0</v>
          </cell>
          <cell r="U901">
            <v>6</v>
          </cell>
          <cell r="V901">
            <v>12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4</v>
          </cell>
          <cell r="AC901">
            <v>0</v>
          </cell>
          <cell r="AD901">
            <v>4</v>
          </cell>
          <cell r="AE901">
            <v>4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</row>
        <row r="902">
          <cell r="B902" t="str">
            <v>61920TMAT100Allcustom3DKK Total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</row>
        <row r="903">
          <cell r="B903" t="str">
            <v>61920TMAT200Allcustom3DKK Total</v>
          </cell>
          <cell r="H903">
            <v>24</v>
          </cell>
          <cell r="I903">
            <v>0</v>
          </cell>
          <cell r="J903">
            <v>0</v>
          </cell>
          <cell r="K903">
            <v>24</v>
          </cell>
          <cell r="L903">
            <v>0</v>
          </cell>
          <cell r="M903">
            <v>24</v>
          </cell>
          <cell r="N903">
            <v>9</v>
          </cell>
          <cell r="O903">
            <v>0</v>
          </cell>
          <cell r="P903">
            <v>0</v>
          </cell>
          <cell r="Q903">
            <v>6</v>
          </cell>
          <cell r="R903">
            <v>1</v>
          </cell>
          <cell r="S903">
            <v>0</v>
          </cell>
          <cell r="T903">
            <v>0</v>
          </cell>
          <cell r="U903">
            <v>5</v>
          </cell>
          <cell r="V903">
            <v>6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3</v>
          </cell>
          <cell r="AC903">
            <v>0</v>
          </cell>
          <cell r="AD903">
            <v>3</v>
          </cell>
          <cell r="AE903">
            <v>3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</row>
        <row r="904">
          <cell r="B904" t="str">
            <v>61920TMAT205Allcustom3DKK Total</v>
          </cell>
          <cell r="H904">
            <v>11</v>
          </cell>
          <cell r="I904">
            <v>0</v>
          </cell>
          <cell r="J904">
            <v>0</v>
          </cell>
          <cell r="K904">
            <v>11</v>
          </cell>
          <cell r="L904">
            <v>0</v>
          </cell>
          <cell r="M904">
            <v>11</v>
          </cell>
          <cell r="N904">
            <v>7</v>
          </cell>
          <cell r="O904">
            <v>0</v>
          </cell>
          <cell r="P904">
            <v>0</v>
          </cell>
          <cell r="Q904">
            <v>1</v>
          </cell>
          <cell r="R904">
            <v>1</v>
          </cell>
          <cell r="S904">
            <v>0</v>
          </cell>
          <cell r="T904">
            <v>0</v>
          </cell>
          <cell r="U904">
            <v>1</v>
          </cell>
          <cell r="V904">
            <v>2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1</v>
          </cell>
          <cell r="AC904">
            <v>0</v>
          </cell>
          <cell r="AD904">
            <v>1</v>
          </cell>
          <cell r="AE904">
            <v>1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</row>
        <row r="905">
          <cell r="B905" t="str">
            <v>61920TMAT210Allcustom3DKK Total</v>
          </cell>
          <cell r="H905">
            <v>5</v>
          </cell>
          <cell r="I905">
            <v>0</v>
          </cell>
          <cell r="J905">
            <v>0</v>
          </cell>
          <cell r="K905">
            <v>5</v>
          </cell>
          <cell r="L905">
            <v>0</v>
          </cell>
          <cell r="M905">
            <v>5</v>
          </cell>
          <cell r="N905">
            <v>0</v>
          </cell>
          <cell r="O905">
            <v>0</v>
          </cell>
          <cell r="P905">
            <v>0</v>
          </cell>
          <cell r="Q905">
            <v>1</v>
          </cell>
          <cell r="R905">
            <v>0</v>
          </cell>
          <cell r="S905">
            <v>4</v>
          </cell>
          <cell r="T905">
            <v>0</v>
          </cell>
          <cell r="U905">
            <v>0</v>
          </cell>
          <cell r="V905">
            <v>4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</row>
        <row r="906">
          <cell r="B906" t="str">
            <v>61920TMAT215Allcustom3DKK Total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</row>
        <row r="907">
          <cell r="B907" t="str">
            <v>61920TMAT220Allcustom3DKK Total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</row>
        <row r="908">
          <cell r="B908" t="str">
            <v>61920TMAT400Allcustom3DKK Total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</row>
        <row r="909">
          <cell r="B909" t="str">
            <v>62023Allcustom2Allcustom3DKK Total</v>
          </cell>
          <cell r="H909">
            <v>-102.66113603181199</v>
          </cell>
          <cell r="I909">
            <v>0</v>
          </cell>
          <cell r="J909">
            <v>0</v>
          </cell>
          <cell r="K909">
            <v>-102.66113603181199</v>
          </cell>
          <cell r="L909">
            <v>0</v>
          </cell>
          <cell r="M909">
            <v>-102.66113603181199</v>
          </cell>
          <cell r="N909">
            <v>-71.061624532080202</v>
          </cell>
          <cell r="O909">
            <v>0</v>
          </cell>
          <cell r="P909">
            <v>-0.93098422800000002</v>
          </cell>
          <cell r="Q909">
            <v>0</v>
          </cell>
          <cell r="R909">
            <v>-22.21247177523</v>
          </cell>
          <cell r="S909">
            <v>0</v>
          </cell>
          <cell r="T909">
            <v>-2.3462819255953598</v>
          </cell>
          <cell r="U909">
            <v>-6.1097735709066505</v>
          </cell>
          <cell r="V909">
            <v>-30.668527271732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</row>
        <row r="910">
          <cell r="B910" t="str">
            <v>62032TAllcustom2Allcustom3DKK Total</v>
          </cell>
          <cell r="H910">
            <v>-2112.0063600920403</v>
          </cell>
          <cell r="I910">
            <v>0</v>
          </cell>
          <cell r="J910">
            <v>0</v>
          </cell>
          <cell r="K910">
            <v>-2112.0063600920403</v>
          </cell>
          <cell r="L910">
            <v>0</v>
          </cell>
          <cell r="M910">
            <v>-2112.0063600920403</v>
          </cell>
          <cell r="N910">
            <v>-14.1274055039</v>
          </cell>
          <cell r="O910">
            <v>0</v>
          </cell>
          <cell r="P910">
            <v>-1092.72481021063</v>
          </cell>
          <cell r="Q910">
            <v>0</v>
          </cell>
          <cell r="R910">
            <v>0</v>
          </cell>
          <cell r="S910">
            <v>-10.090214328338799</v>
          </cell>
          <cell r="T910">
            <v>0</v>
          </cell>
          <cell r="U910">
            <v>0</v>
          </cell>
          <cell r="V910">
            <v>-10.090214328338799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-992.09993004917703</v>
          </cell>
          <cell r="AC910">
            <v>-992.09993004917703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-2.964</v>
          </cell>
          <cell r="AN910">
            <v>0</v>
          </cell>
          <cell r="AO910">
            <v>0</v>
          </cell>
          <cell r="AP910">
            <v>0</v>
          </cell>
        </row>
        <row r="911">
          <cell r="B911" t="str">
            <v>62035TAllcustom2Allcustom3DKK Total</v>
          </cell>
          <cell r="H911">
            <v>45.561086913646697</v>
          </cell>
          <cell r="I911">
            <v>0</v>
          </cell>
          <cell r="J911">
            <v>0</v>
          </cell>
          <cell r="K911">
            <v>45.561086913646697</v>
          </cell>
          <cell r="L911">
            <v>0</v>
          </cell>
          <cell r="M911">
            <v>45.561086913646697</v>
          </cell>
          <cell r="N911">
            <v>0</v>
          </cell>
          <cell r="O911">
            <v>0</v>
          </cell>
          <cell r="P911">
            <v>45.403520352016798</v>
          </cell>
          <cell r="Q911">
            <v>0</v>
          </cell>
          <cell r="R911">
            <v>0</v>
          </cell>
          <cell r="S911">
            <v>0.15656656162995</v>
          </cell>
          <cell r="T911">
            <v>0</v>
          </cell>
          <cell r="U911">
            <v>0</v>
          </cell>
          <cell r="V911">
            <v>0.15656656162995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1E-3</v>
          </cell>
          <cell r="AN911">
            <v>0</v>
          </cell>
          <cell r="AO911">
            <v>0</v>
          </cell>
          <cell r="AP911">
            <v>0</v>
          </cell>
        </row>
        <row r="912">
          <cell r="B912" t="str">
            <v>62038TAllcustom2Allcustom3DKK Total</v>
          </cell>
          <cell r="H912">
            <v>-952.07529990553792</v>
          </cell>
          <cell r="I912">
            <v>0</v>
          </cell>
          <cell r="J912">
            <v>0</v>
          </cell>
          <cell r="K912">
            <v>-952.07529990553792</v>
          </cell>
          <cell r="L912">
            <v>0</v>
          </cell>
          <cell r="M912">
            <v>-952.07529990553792</v>
          </cell>
          <cell r="N912">
            <v>0</v>
          </cell>
          <cell r="O912">
            <v>0</v>
          </cell>
          <cell r="P912">
            <v>-474.12226325388201</v>
          </cell>
          <cell r="Q912">
            <v>0</v>
          </cell>
          <cell r="R912">
            <v>0</v>
          </cell>
          <cell r="S912">
            <v>-6.8077816712000007E-3</v>
          </cell>
          <cell r="T912">
            <v>0</v>
          </cell>
          <cell r="U912">
            <v>-1.8703869985E-2</v>
          </cell>
          <cell r="V912">
            <v>-2.55116516562E-2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-477.569525</v>
          </cell>
          <cell r="AC912">
            <v>-477.569525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-0.35799999999999998</v>
          </cell>
          <cell r="AN912">
            <v>0</v>
          </cell>
          <cell r="AO912">
            <v>0</v>
          </cell>
          <cell r="AP912">
            <v>0</v>
          </cell>
        </row>
        <row r="913">
          <cell r="B913" t="str">
            <v>62041TAllcustom2Allcustom3DKK Total</v>
          </cell>
          <cell r="H913">
            <v>-3152.6870909865897</v>
          </cell>
          <cell r="I913">
            <v>0</v>
          </cell>
          <cell r="J913">
            <v>0</v>
          </cell>
          <cell r="K913">
            <v>-3152.6870909865897</v>
          </cell>
          <cell r="L913">
            <v>0</v>
          </cell>
          <cell r="M913">
            <v>-3152.6870909865897</v>
          </cell>
          <cell r="N913">
            <v>-0.59666791445041001</v>
          </cell>
          <cell r="O913">
            <v>0</v>
          </cell>
          <cell r="P913">
            <v>-261.58308955012103</v>
          </cell>
          <cell r="Q913">
            <v>0</v>
          </cell>
          <cell r="R913">
            <v>0</v>
          </cell>
          <cell r="S913">
            <v>-4.6948343017200002E-2</v>
          </cell>
          <cell r="T913">
            <v>0</v>
          </cell>
          <cell r="U913">
            <v>-0.18316195900000001</v>
          </cell>
          <cell r="V913">
            <v>-0.23011030201720001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-2891.7932232199996</v>
          </cell>
          <cell r="AC913">
            <v>52.206776779999998</v>
          </cell>
          <cell r="AD913">
            <v>0</v>
          </cell>
          <cell r="AE913">
            <v>0</v>
          </cell>
          <cell r="AF913">
            <v>0</v>
          </cell>
          <cell r="AG913">
            <v>-2944</v>
          </cell>
          <cell r="AH913">
            <v>0</v>
          </cell>
          <cell r="AI913">
            <v>-2944</v>
          </cell>
          <cell r="AJ913">
            <v>0</v>
          </cell>
          <cell r="AK913">
            <v>0</v>
          </cell>
          <cell r="AL913">
            <v>0</v>
          </cell>
          <cell r="AM913">
            <v>1.516</v>
          </cell>
          <cell r="AN913">
            <v>0</v>
          </cell>
          <cell r="AO913">
            <v>0</v>
          </cell>
          <cell r="AP913">
            <v>0</v>
          </cell>
        </row>
        <row r="914">
          <cell r="B914" t="str">
            <v>62053TAllcustom2Allcustom3DKK Total</v>
          </cell>
          <cell r="H914">
            <v>2280.8097756324501</v>
          </cell>
          <cell r="I914">
            <v>0</v>
          </cell>
          <cell r="J914">
            <v>0</v>
          </cell>
          <cell r="K914">
            <v>2280.8097756324501</v>
          </cell>
          <cell r="L914">
            <v>0</v>
          </cell>
          <cell r="M914">
            <v>2280.8097756324501</v>
          </cell>
          <cell r="N914">
            <v>26.081000242807701</v>
          </cell>
          <cell r="O914">
            <v>0</v>
          </cell>
          <cell r="P914">
            <v>1141.83890151891</v>
          </cell>
          <cell r="Q914">
            <v>0</v>
          </cell>
          <cell r="R914">
            <v>0</v>
          </cell>
          <cell r="S914">
            <v>61.701173431197205</v>
          </cell>
          <cell r="T914">
            <v>0</v>
          </cell>
          <cell r="U914">
            <v>1.0547293525380002</v>
          </cell>
          <cell r="V914">
            <v>62.755902783735202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1050.133971087</v>
          </cell>
          <cell r="AC914">
            <v>1050.133971087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</row>
        <row r="915">
          <cell r="B915" t="str">
            <v>62062TAllcustom2Allcustom3DKK Total</v>
          </cell>
          <cell r="H915">
            <v>109.705357240224</v>
          </cell>
          <cell r="I915">
            <v>0</v>
          </cell>
          <cell r="J915">
            <v>0</v>
          </cell>
          <cell r="K915">
            <v>109.705357240224</v>
          </cell>
          <cell r="L915">
            <v>0</v>
          </cell>
          <cell r="M915">
            <v>109.705357240224</v>
          </cell>
          <cell r="N915">
            <v>0</v>
          </cell>
          <cell r="O915">
            <v>0</v>
          </cell>
          <cell r="P915">
            <v>109.705357240224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</row>
        <row r="916">
          <cell r="B916" t="str">
            <v>62080TAllcustom2Allcustom3DKK Total</v>
          </cell>
          <cell r="H916">
            <v>11453.282084989401</v>
          </cell>
          <cell r="I916">
            <v>0</v>
          </cell>
          <cell r="J916">
            <v>0</v>
          </cell>
          <cell r="K916">
            <v>11453.282084989401</v>
          </cell>
          <cell r="L916">
            <v>0</v>
          </cell>
          <cell r="M916">
            <v>11453.282084989401</v>
          </cell>
          <cell r="N916">
            <v>10925.700856556499</v>
          </cell>
          <cell r="O916">
            <v>0</v>
          </cell>
          <cell r="P916">
            <v>1.1301715512000001</v>
          </cell>
          <cell r="Q916">
            <v>0</v>
          </cell>
          <cell r="R916">
            <v>0</v>
          </cell>
          <cell r="S916">
            <v>0</v>
          </cell>
          <cell r="T916">
            <v>1.80971036742077</v>
          </cell>
          <cell r="U916">
            <v>0.205065514314</v>
          </cell>
          <cell r="V916">
            <v>2.0147758817347698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524.43628100000001</v>
          </cell>
          <cell r="AC916">
            <v>0</v>
          </cell>
          <cell r="AD916">
            <v>524.43628100000001</v>
          </cell>
          <cell r="AE916">
            <v>524.43628100000001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</row>
        <row r="917">
          <cell r="B917" t="str">
            <v>62080TTAN140TAllcustom3DKK Total</v>
          </cell>
          <cell r="H917">
            <v>11444.837654025499</v>
          </cell>
          <cell r="I917">
            <v>0</v>
          </cell>
          <cell r="J917">
            <v>0</v>
          </cell>
          <cell r="K917">
            <v>11444.837654025499</v>
          </cell>
          <cell r="L917">
            <v>0</v>
          </cell>
          <cell r="M917">
            <v>11444.837654025499</v>
          </cell>
          <cell r="N917">
            <v>10920.401373025499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524.43628100000001</v>
          </cell>
          <cell r="AC917">
            <v>0</v>
          </cell>
          <cell r="AD917">
            <v>524.43628100000001</v>
          </cell>
          <cell r="AE917">
            <v>524.43628100000001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</row>
        <row r="918">
          <cell r="B918" t="str">
            <v>62080TTAN150Allcustom3DKK Total</v>
          </cell>
          <cell r="H918">
            <v>3.0230445199867999</v>
          </cell>
          <cell r="I918">
            <v>0</v>
          </cell>
          <cell r="J918">
            <v>0</v>
          </cell>
          <cell r="K918">
            <v>3.0230445199867999</v>
          </cell>
          <cell r="L918">
            <v>0</v>
          </cell>
          <cell r="M918">
            <v>3.0230445199867999</v>
          </cell>
          <cell r="N918">
            <v>8.3162601366029903E-2</v>
          </cell>
          <cell r="O918">
            <v>0</v>
          </cell>
          <cell r="P918">
            <v>1.1301715512000001</v>
          </cell>
          <cell r="Q918">
            <v>0</v>
          </cell>
          <cell r="R918">
            <v>0</v>
          </cell>
          <cell r="S918">
            <v>0</v>
          </cell>
          <cell r="T918">
            <v>1.80971036742077</v>
          </cell>
          <cell r="U918">
            <v>0</v>
          </cell>
          <cell r="V918">
            <v>1.80971036742077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</row>
        <row r="919">
          <cell r="B919" t="str">
            <v>62080TTAN180TAllcustom3DKK Total</v>
          </cell>
          <cell r="H919">
            <v>5.21632092962159</v>
          </cell>
          <cell r="I919">
            <v>0</v>
          </cell>
          <cell r="J919">
            <v>0</v>
          </cell>
          <cell r="K919">
            <v>5.21632092962159</v>
          </cell>
          <cell r="L919">
            <v>0</v>
          </cell>
          <cell r="M919">
            <v>5.21632092962159</v>
          </cell>
          <cell r="N919">
            <v>5.21632092962159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</row>
        <row r="920">
          <cell r="B920" t="str">
            <v>62080TTAN190Allcustom3DKK Total</v>
          </cell>
          <cell r="H920">
            <v>0.205065514314</v>
          </cell>
          <cell r="I920">
            <v>0</v>
          </cell>
          <cell r="J920">
            <v>0</v>
          </cell>
          <cell r="K920">
            <v>0.205065514314</v>
          </cell>
          <cell r="L920">
            <v>0</v>
          </cell>
          <cell r="M920">
            <v>0.205065514314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0.205065514314</v>
          </cell>
          <cell r="V920">
            <v>0.205065514314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</row>
        <row r="921">
          <cell r="B921" t="str">
            <v>62100TAllcustom2Allcustom3DKK Total</v>
          </cell>
          <cell r="H921">
            <v>24798.846124261501</v>
          </cell>
          <cell r="I921">
            <v>18334.379000000001</v>
          </cell>
          <cell r="J921">
            <v>0</v>
          </cell>
          <cell r="K921">
            <v>6464.4671242614895</v>
          </cell>
          <cell r="L921">
            <v>0</v>
          </cell>
          <cell r="M921">
            <v>6464.4671242614895</v>
          </cell>
          <cell r="N921">
            <v>0</v>
          </cell>
          <cell r="O921">
            <v>0</v>
          </cell>
          <cell r="P921">
            <v>810.39948222005</v>
          </cell>
          <cell r="Q921">
            <v>0</v>
          </cell>
          <cell r="R921">
            <v>2.3815875622180299E-6</v>
          </cell>
          <cell r="S921">
            <v>5304.4454853838497</v>
          </cell>
          <cell r="T921">
            <v>29.095154275999501</v>
          </cell>
          <cell r="U921">
            <v>0</v>
          </cell>
          <cell r="V921">
            <v>5333.5406420414402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18334.379000000001</v>
          </cell>
          <cell r="AB921">
            <v>320.52699999999999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320.52699999999999</v>
          </cell>
          <cell r="AH921">
            <v>319.45600000000002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</row>
        <row r="922">
          <cell r="B922" t="str">
            <v>62100TAllcustom2M175DKK Total</v>
          </cell>
          <cell r="H922">
            <v>-6.8617848113585405</v>
          </cell>
          <cell r="I922">
            <v>0</v>
          </cell>
          <cell r="J922">
            <v>0</v>
          </cell>
          <cell r="K922">
            <v>-6.8617848113585405</v>
          </cell>
          <cell r="L922">
            <v>0</v>
          </cell>
          <cell r="M922">
            <v>-6.8617848113585405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-4.8718546633585404</v>
          </cell>
          <cell r="U922">
            <v>-0.48993014800000001</v>
          </cell>
          <cell r="V922">
            <v>-5.3617848113585405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-1.5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-1.5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</row>
        <row r="923">
          <cell r="B923" t="str">
            <v>62100TAllcustom2M220DKK Total</v>
          </cell>
          <cell r="H923">
            <v>-1.2020112766599899E-2</v>
          </cell>
          <cell r="I923">
            <v>0</v>
          </cell>
          <cell r="J923">
            <v>0</v>
          </cell>
          <cell r="K923">
            <v>-1.2020112766599899E-2</v>
          </cell>
          <cell r="L923">
            <v>0</v>
          </cell>
          <cell r="M923">
            <v>-1.2020112766599899E-2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-2.20201127665999E-2</v>
          </cell>
          <cell r="T923">
            <v>0</v>
          </cell>
          <cell r="U923">
            <v>0</v>
          </cell>
          <cell r="V923">
            <v>-2.20201127665999E-2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0.01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0.01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</row>
        <row r="924">
          <cell r="B924" t="str">
            <v>62100TAllcustom2M420DKK Total</v>
          </cell>
          <cell r="H924">
            <v>-3.95470490648907</v>
          </cell>
          <cell r="I924">
            <v>0</v>
          </cell>
          <cell r="J924">
            <v>0</v>
          </cell>
          <cell r="K924">
            <v>-3.95470490648907</v>
          </cell>
          <cell r="L924">
            <v>0</v>
          </cell>
          <cell r="M924">
            <v>-3.95470490648907</v>
          </cell>
          <cell r="N924">
            <v>0</v>
          </cell>
          <cell r="O924">
            <v>0</v>
          </cell>
          <cell r="P924">
            <v>-3.95470490648907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</row>
        <row r="925">
          <cell r="B925" t="str">
            <v>62100TTAN140TM175DKK Total</v>
          </cell>
          <cell r="H925">
            <v>-0.48993014800000001</v>
          </cell>
          <cell r="I925">
            <v>0</v>
          </cell>
          <cell r="J925">
            <v>0</v>
          </cell>
          <cell r="K925">
            <v>-0.48993014800000001</v>
          </cell>
          <cell r="L925">
            <v>0</v>
          </cell>
          <cell r="M925">
            <v>-0.48993014800000001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-0.48993014800000001</v>
          </cell>
          <cell r="V925">
            <v>-0.48993014800000001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</row>
        <row r="926">
          <cell r="B926" t="str">
            <v>62100TTAN140TM190DKK Total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</row>
        <row r="927">
          <cell r="B927" t="str">
            <v>62100TTAN150M175DKK Total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</row>
        <row r="928">
          <cell r="B928" t="str">
            <v>62100TTAN150M190DKK Total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</row>
        <row r="929">
          <cell r="B929" t="str">
            <v>62100TTAN180TM175DKK Total</v>
          </cell>
          <cell r="H929">
            <v>-6.3718546633585404</v>
          </cell>
          <cell r="I929">
            <v>0</v>
          </cell>
          <cell r="J929">
            <v>0</v>
          </cell>
          <cell r="K929">
            <v>-6.3718546633585404</v>
          </cell>
          <cell r="L929">
            <v>0</v>
          </cell>
          <cell r="M929">
            <v>-6.3718546633585404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-4.8718546633585404</v>
          </cell>
          <cell r="U929">
            <v>0</v>
          </cell>
          <cell r="V929">
            <v>-4.8718546633585404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-1.5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-1.5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</row>
        <row r="930">
          <cell r="B930" t="str">
            <v>62100TTAN180TM190DKK Total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</row>
        <row r="931">
          <cell r="B931" t="str">
            <v>62100TTAN190M175DKK Total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</row>
        <row r="932">
          <cell r="B932" t="str">
            <v>62100TTAN190M190DKK Total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</row>
        <row r="933">
          <cell r="B933" t="str">
            <v>62105TAllcustom2Allcustom3DKK Total</v>
          </cell>
          <cell r="H933">
            <v>141161.31637217599</v>
          </cell>
          <cell r="I933">
            <v>0</v>
          </cell>
          <cell r="J933">
            <v>0</v>
          </cell>
          <cell r="K933">
            <v>141161.31637217599</v>
          </cell>
          <cell r="L933">
            <v>0</v>
          </cell>
          <cell r="M933">
            <v>141161.31637217599</v>
          </cell>
          <cell r="N933">
            <v>344.37252468443296</v>
          </cell>
          <cell r="O933">
            <v>0</v>
          </cell>
          <cell r="P933">
            <v>7815.3358031992502</v>
          </cell>
          <cell r="Q933">
            <v>0</v>
          </cell>
          <cell r="R933">
            <v>0</v>
          </cell>
          <cell r="S933">
            <v>35.288618188408201</v>
          </cell>
          <cell r="T933">
            <v>0</v>
          </cell>
          <cell r="U933">
            <v>23.027840649000002</v>
          </cell>
          <cell r="V933">
            <v>58.316458837408199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132943.22858545501</v>
          </cell>
          <cell r="AC933">
            <v>15486.914585455299</v>
          </cell>
          <cell r="AD933">
            <v>0</v>
          </cell>
          <cell r="AE933">
            <v>0</v>
          </cell>
          <cell r="AF933">
            <v>0</v>
          </cell>
          <cell r="AG933">
            <v>117456.314</v>
          </cell>
          <cell r="AH933">
            <v>0</v>
          </cell>
          <cell r="AI933">
            <v>117453</v>
          </cell>
          <cell r="AJ933">
            <v>0</v>
          </cell>
          <cell r="AK933">
            <v>0</v>
          </cell>
          <cell r="AL933">
            <v>0</v>
          </cell>
          <cell r="AM933">
            <v>6.3E-2</v>
          </cell>
          <cell r="AN933">
            <v>0</v>
          </cell>
          <cell r="AO933">
            <v>0</v>
          </cell>
          <cell r="AP933">
            <v>0</v>
          </cell>
        </row>
        <row r="934">
          <cell r="B934" t="str">
            <v>62110TAllcustom2Allcustom3DKK Total</v>
          </cell>
          <cell r="H934">
            <v>7936.0160682443702</v>
          </cell>
          <cell r="I934">
            <v>0</v>
          </cell>
          <cell r="J934">
            <v>0</v>
          </cell>
          <cell r="K934">
            <v>7936.0160682443702</v>
          </cell>
          <cell r="L934">
            <v>0</v>
          </cell>
          <cell r="M934">
            <v>7936.0160682443702</v>
          </cell>
          <cell r="N934">
            <v>-19.069484139171998</v>
          </cell>
          <cell r="O934">
            <v>-702.04967561000001</v>
          </cell>
          <cell r="P934">
            <v>1397.98227308731</v>
          </cell>
          <cell r="Q934">
            <v>0</v>
          </cell>
          <cell r="R934">
            <v>0</v>
          </cell>
          <cell r="S934">
            <v>3.8371543254876403</v>
          </cell>
          <cell r="T934">
            <v>-0.64902411992554998</v>
          </cell>
          <cell r="U934">
            <v>0.150142240195</v>
          </cell>
          <cell r="V934">
            <v>3.3382724457570903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7261.1096824604801</v>
          </cell>
          <cell r="AC934">
            <v>147.97768246047499</v>
          </cell>
          <cell r="AD934">
            <v>0</v>
          </cell>
          <cell r="AE934">
            <v>0</v>
          </cell>
          <cell r="AF934">
            <v>0</v>
          </cell>
          <cell r="AG934">
            <v>7113.1319999999996</v>
          </cell>
          <cell r="AH934">
            <v>0</v>
          </cell>
          <cell r="AI934">
            <v>7115</v>
          </cell>
          <cell r="AJ934">
            <v>0</v>
          </cell>
          <cell r="AK934">
            <v>0</v>
          </cell>
          <cell r="AL934">
            <v>0</v>
          </cell>
          <cell r="AM934">
            <v>-5.2949999999999999</v>
          </cell>
          <cell r="AN934">
            <v>0</v>
          </cell>
          <cell r="AO934">
            <v>0</v>
          </cell>
          <cell r="AP934">
            <v>0</v>
          </cell>
        </row>
        <row r="935">
          <cell r="B935" t="str">
            <v>62115TAllcustom2Allcustom3DKK Total</v>
          </cell>
          <cell r="H935">
            <v>3261172.2660205401</v>
          </cell>
          <cell r="I935">
            <v>0</v>
          </cell>
          <cell r="J935">
            <v>0</v>
          </cell>
          <cell r="K935">
            <v>3261172.2660205401</v>
          </cell>
          <cell r="L935">
            <v>0</v>
          </cell>
          <cell r="M935">
            <v>3261172.2660205401</v>
          </cell>
          <cell r="N935">
            <v>112.963134472261</v>
          </cell>
          <cell r="O935">
            <v>0</v>
          </cell>
          <cell r="P935">
            <v>20693.7638490955</v>
          </cell>
          <cell r="Q935">
            <v>1.28127640775427</v>
          </cell>
          <cell r="R935">
            <v>0</v>
          </cell>
          <cell r="S935">
            <v>64.370889621984205</v>
          </cell>
          <cell r="T935">
            <v>0</v>
          </cell>
          <cell r="U935">
            <v>3.7688677263989998</v>
          </cell>
          <cell r="V935">
            <v>68.139757348383199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3240250.4890032201</v>
          </cell>
          <cell r="AC935">
            <v>13193.4890032193</v>
          </cell>
          <cell r="AD935">
            <v>0</v>
          </cell>
          <cell r="AE935">
            <v>0</v>
          </cell>
          <cell r="AF935">
            <v>0</v>
          </cell>
          <cell r="AG935">
            <v>3227057</v>
          </cell>
          <cell r="AH935">
            <v>0</v>
          </cell>
          <cell r="AI935">
            <v>3227057</v>
          </cell>
          <cell r="AJ935">
            <v>0</v>
          </cell>
          <cell r="AK935">
            <v>0</v>
          </cell>
          <cell r="AL935">
            <v>0</v>
          </cell>
          <cell r="AM935">
            <v>45.628999999999998</v>
          </cell>
          <cell r="AN935">
            <v>0</v>
          </cell>
          <cell r="AO935">
            <v>0</v>
          </cell>
          <cell r="AP935">
            <v>0</v>
          </cell>
        </row>
        <row r="936">
          <cell r="B936" t="str">
            <v>62120TAllcustom2Allcustom3DKK Total</v>
          </cell>
          <cell r="H936">
            <v>3099487.1407447597</v>
          </cell>
          <cell r="I936">
            <v>0</v>
          </cell>
          <cell r="J936">
            <v>0</v>
          </cell>
          <cell r="K936">
            <v>3099487.1407447597</v>
          </cell>
          <cell r="L936">
            <v>0</v>
          </cell>
          <cell r="M936">
            <v>3099487.1407447597</v>
          </cell>
          <cell r="N936">
            <v>152.926311382769</v>
          </cell>
          <cell r="O936">
            <v>0</v>
          </cell>
          <cell r="P936">
            <v>10569.581816628799</v>
          </cell>
          <cell r="Q936">
            <v>0</v>
          </cell>
          <cell r="R936">
            <v>0</v>
          </cell>
          <cell r="S936">
            <v>0.33107899274892</v>
          </cell>
          <cell r="T936">
            <v>0</v>
          </cell>
          <cell r="U936">
            <v>2.8757723913989999</v>
          </cell>
          <cell r="V936">
            <v>3.20685138414792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3088745.9317653598</v>
          </cell>
          <cell r="AC936">
            <v>7346.3207653620002</v>
          </cell>
          <cell r="AD936">
            <v>0</v>
          </cell>
          <cell r="AE936">
            <v>0</v>
          </cell>
          <cell r="AF936">
            <v>0</v>
          </cell>
          <cell r="AG936">
            <v>3081399.611</v>
          </cell>
          <cell r="AH936">
            <v>0</v>
          </cell>
          <cell r="AI936">
            <v>3081399.611</v>
          </cell>
          <cell r="AJ936">
            <v>0</v>
          </cell>
          <cell r="AK936">
            <v>0</v>
          </cell>
          <cell r="AL936">
            <v>0</v>
          </cell>
          <cell r="AM936">
            <v>15.494</v>
          </cell>
          <cell r="AN936">
            <v>0</v>
          </cell>
          <cell r="AO936">
            <v>0</v>
          </cell>
          <cell r="AP936">
            <v>0</v>
          </cell>
        </row>
        <row r="937">
          <cell r="B937" t="str">
            <v>62175TAllcustom2Allcustom3DKK Total</v>
          </cell>
          <cell r="H937">
            <v>30170.9008371401</v>
          </cell>
          <cell r="I937">
            <v>0</v>
          </cell>
          <cell r="J937">
            <v>0</v>
          </cell>
          <cell r="K937">
            <v>30170.9008371401</v>
          </cell>
          <cell r="L937">
            <v>0</v>
          </cell>
          <cell r="M937">
            <v>30170.9008371401</v>
          </cell>
          <cell r="N937">
            <v>60.406520617822103</v>
          </cell>
          <cell r="O937">
            <v>10.733382117</v>
          </cell>
          <cell r="P937">
            <v>18969.9871499822</v>
          </cell>
          <cell r="Q937">
            <v>0</v>
          </cell>
          <cell r="R937">
            <v>0</v>
          </cell>
          <cell r="S937">
            <v>0</v>
          </cell>
          <cell r="T937">
            <v>1.3418036436868201</v>
          </cell>
          <cell r="U937">
            <v>0</v>
          </cell>
          <cell r="V937">
            <v>1.3418036436868201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11085.8040283913</v>
          </cell>
          <cell r="AC937">
            <v>11084.853028391301</v>
          </cell>
          <cell r="AD937">
            <v>0</v>
          </cell>
          <cell r="AE937">
            <v>0</v>
          </cell>
          <cell r="AF937">
            <v>0</v>
          </cell>
          <cell r="AG937">
            <v>0.95099999999999996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42.627952387999997</v>
          </cell>
          <cell r="AN937">
            <v>0</v>
          </cell>
          <cell r="AO937">
            <v>0</v>
          </cell>
          <cell r="AP937">
            <v>0</v>
          </cell>
        </row>
        <row r="938">
          <cell r="B938" t="str">
            <v>62180TAllcustom2Allcustom3DKK Total</v>
          </cell>
          <cell r="H938">
            <v>3232438.7505652001</v>
          </cell>
          <cell r="I938">
            <v>0</v>
          </cell>
          <cell r="J938">
            <v>0</v>
          </cell>
          <cell r="K938">
            <v>3232438.7505652001</v>
          </cell>
          <cell r="L938">
            <v>0</v>
          </cell>
          <cell r="M938">
            <v>3232438.7505652001</v>
          </cell>
          <cell r="N938">
            <v>97.739888147864704</v>
          </cell>
          <cell r="O938">
            <v>79.079532389999997</v>
          </cell>
          <cell r="P938">
            <v>3016.11413607349</v>
          </cell>
          <cell r="Q938">
            <v>1.28127640775427</v>
          </cell>
          <cell r="R938">
            <v>0</v>
          </cell>
          <cell r="S938">
            <v>64.370889621984205</v>
          </cell>
          <cell r="T938">
            <v>0</v>
          </cell>
          <cell r="U938">
            <v>3.7688677263989998</v>
          </cell>
          <cell r="V938">
            <v>68.139757348383199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3229173.3299748302</v>
          </cell>
          <cell r="AC938">
            <v>2108.6359748280001</v>
          </cell>
          <cell r="AD938">
            <v>0</v>
          </cell>
          <cell r="AE938">
            <v>0</v>
          </cell>
          <cell r="AF938">
            <v>0</v>
          </cell>
          <cell r="AG938">
            <v>3227064.6940000001</v>
          </cell>
          <cell r="AH938">
            <v>0</v>
          </cell>
          <cell r="AI938">
            <v>3227057</v>
          </cell>
          <cell r="AJ938">
            <v>0</v>
          </cell>
          <cell r="AK938">
            <v>0</v>
          </cell>
          <cell r="AL938">
            <v>0</v>
          </cell>
          <cell r="AM938">
            <v>3.0659999999999998</v>
          </cell>
          <cell r="AN938">
            <v>0</v>
          </cell>
          <cell r="AO938">
            <v>0</v>
          </cell>
          <cell r="AP938">
            <v>0</v>
          </cell>
        </row>
        <row r="939">
          <cell r="B939" t="str">
            <v>62185TAllcustom2Allcustom3DKK Total</v>
          </cell>
          <cell r="H939">
            <v>13437.861786593201</v>
          </cell>
          <cell r="I939">
            <v>0</v>
          </cell>
          <cell r="J939">
            <v>0</v>
          </cell>
          <cell r="K939">
            <v>13437.861786593201</v>
          </cell>
          <cell r="L939">
            <v>0</v>
          </cell>
          <cell r="M939">
            <v>13437.861786593201</v>
          </cell>
          <cell r="N939">
            <v>159.91657588545999</v>
          </cell>
          <cell r="O939">
            <v>7.5940166969999998</v>
          </cell>
          <cell r="P939">
            <v>7454.56194183352</v>
          </cell>
          <cell r="Q939">
            <v>0</v>
          </cell>
          <cell r="R939">
            <v>0</v>
          </cell>
          <cell r="S939">
            <v>0</v>
          </cell>
          <cell r="T939">
            <v>0.11390229378746999</v>
          </cell>
          <cell r="U939">
            <v>0.14705220643200001</v>
          </cell>
          <cell r="V939">
            <v>0.26095450021947003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5815.5282976770004</v>
          </cell>
          <cell r="AC939">
            <v>5815.5282976770004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</row>
        <row r="940">
          <cell r="B940" t="str">
            <v>62190TAllcustom2Allcustom3DKK Total</v>
          </cell>
          <cell r="H940">
            <v>3086359.35989345</v>
          </cell>
          <cell r="I940">
            <v>0</v>
          </cell>
          <cell r="J940">
            <v>0</v>
          </cell>
          <cell r="K940">
            <v>3086359.35989345</v>
          </cell>
          <cell r="L940">
            <v>0</v>
          </cell>
          <cell r="M940">
            <v>3086359.35989345</v>
          </cell>
          <cell r="N940">
            <v>15.8254255125944</v>
          </cell>
          <cell r="O940">
            <v>77.179675040999996</v>
          </cell>
          <cell r="P940">
            <v>3316.5105260331502</v>
          </cell>
          <cell r="Q940">
            <v>0</v>
          </cell>
          <cell r="R940">
            <v>0</v>
          </cell>
          <cell r="S940">
            <v>0.33107899274892</v>
          </cell>
          <cell r="T940">
            <v>0</v>
          </cell>
          <cell r="U940">
            <v>2.728720184967</v>
          </cell>
          <cell r="V940">
            <v>3.0597991777159197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3082931.2904676897</v>
          </cell>
          <cell r="AC940">
            <v>1530.792467685</v>
          </cell>
          <cell r="AD940">
            <v>0</v>
          </cell>
          <cell r="AE940">
            <v>0</v>
          </cell>
          <cell r="AF940">
            <v>0</v>
          </cell>
          <cell r="AG940">
            <v>3081400.4980000001</v>
          </cell>
          <cell r="AH940">
            <v>0</v>
          </cell>
          <cell r="AI940">
            <v>3081399.611</v>
          </cell>
          <cell r="AJ940">
            <v>0</v>
          </cell>
          <cell r="AK940">
            <v>0</v>
          </cell>
          <cell r="AL940">
            <v>0</v>
          </cell>
          <cell r="AM940">
            <v>15.494</v>
          </cell>
          <cell r="AN940">
            <v>0</v>
          </cell>
          <cell r="AO940">
            <v>0</v>
          </cell>
          <cell r="AP940">
            <v>0</v>
          </cell>
        </row>
        <row r="941">
          <cell r="B941" t="str">
            <v>62346Allcustom2Allcustom3DKK Total</v>
          </cell>
          <cell r="H941">
            <v>1412.9669105062699</v>
          </cell>
          <cell r="I941">
            <v>-1.9999999999999999E-6</v>
          </cell>
          <cell r="J941">
            <v>0</v>
          </cell>
          <cell r="K941">
            <v>1412.9669125062699</v>
          </cell>
          <cell r="L941">
            <v>0</v>
          </cell>
          <cell r="M941">
            <v>1412.9669125062699</v>
          </cell>
          <cell r="N941">
            <v>22.2343256176</v>
          </cell>
          <cell r="O941">
            <v>0</v>
          </cell>
          <cell r="P941">
            <v>1234.39740860911</v>
          </cell>
          <cell r="Q941">
            <v>3.3666987779999999</v>
          </cell>
          <cell r="R941">
            <v>0</v>
          </cell>
          <cell r="S941">
            <v>0</v>
          </cell>
          <cell r="T941">
            <v>50.506229564018895</v>
          </cell>
          <cell r="U941">
            <v>76.3704292893988</v>
          </cell>
          <cell r="V941">
            <v>126.87665885341799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-1.9999999999999999E-6</v>
          </cell>
          <cell r="AB941">
            <v>59.902999999999999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59.902999999999999</v>
          </cell>
          <cell r="AH941">
            <v>59.902999999999999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42.107336822148</v>
          </cell>
          <cell r="AN941">
            <v>0</v>
          </cell>
          <cell r="AO941">
            <v>-75.91851617399999</v>
          </cell>
          <cell r="AP941">
            <v>0</v>
          </cell>
        </row>
        <row r="942">
          <cell r="B942" t="str">
            <v>62347Allcustom2Allcustom3DKK Total</v>
          </cell>
          <cell r="H942">
            <v>711.11245002958708</v>
          </cell>
          <cell r="I942">
            <v>0</v>
          </cell>
          <cell r="J942">
            <v>0</v>
          </cell>
          <cell r="K942">
            <v>711.11245002958708</v>
          </cell>
          <cell r="L942">
            <v>0</v>
          </cell>
          <cell r="M942">
            <v>711.11245002958708</v>
          </cell>
          <cell r="N942">
            <v>294.99357719097503</v>
          </cell>
          <cell r="O942">
            <v>0</v>
          </cell>
          <cell r="P942">
            <v>99.248230802113</v>
          </cell>
          <cell r="Q942">
            <v>0</v>
          </cell>
          <cell r="R942">
            <v>4.1488646411159698</v>
          </cell>
          <cell r="S942">
            <v>0</v>
          </cell>
          <cell r="T942">
            <v>57.500366928455193</v>
          </cell>
          <cell r="U942">
            <v>278.63133364192799</v>
          </cell>
          <cell r="V942">
            <v>340.28056521149898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-23.409923174999999</v>
          </cell>
          <cell r="AP942">
            <v>0</v>
          </cell>
        </row>
        <row r="943">
          <cell r="B943" t="str">
            <v>62349Allcustom2Allcustom3DKK Total</v>
          </cell>
          <cell r="H943">
            <v>735.63622163820196</v>
          </cell>
          <cell r="I943">
            <v>0</v>
          </cell>
          <cell r="J943">
            <v>0</v>
          </cell>
          <cell r="K943">
            <v>735.63622163820196</v>
          </cell>
          <cell r="L943">
            <v>0</v>
          </cell>
          <cell r="M943">
            <v>735.63622163820196</v>
          </cell>
          <cell r="N943">
            <v>0</v>
          </cell>
          <cell r="O943">
            <v>0</v>
          </cell>
          <cell r="P943">
            <v>651.44168869320197</v>
          </cell>
          <cell r="Q943">
            <v>0</v>
          </cell>
          <cell r="R943">
            <v>0</v>
          </cell>
          <cell r="S943">
            <v>67.940197848000011</v>
          </cell>
          <cell r="T943">
            <v>0</v>
          </cell>
          <cell r="U943">
            <v>16.254335096999998</v>
          </cell>
          <cell r="V943">
            <v>84.194532944999992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</row>
        <row r="944">
          <cell r="B944" t="str">
            <v>62350TAllcustom2Allcustom3DKK Total</v>
          </cell>
          <cell r="H944">
            <v>2859.7155821740598</v>
          </cell>
          <cell r="I944">
            <v>-1.9999999999999999E-6</v>
          </cell>
          <cell r="J944">
            <v>0</v>
          </cell>
          <cell r="K944">
            <v>2859.71558417406</v>
          </cell>
          <cell r="L944">
            <v>0</v>
          </cell>
          <cell r="M944">
            <v>2859.71558417406</v>
          </cell>
          <cell r="N944">
            <v>317.22790280857498</v>
          </cell>
          <cell r="O944">
            <v>0</v>
          </cell>
          <cell r="P944">
            <v>1985.0873281044198</v>
          </cell>
          <cell r="Q944">
            <v>3.3666987779999999</v>
          </cell>
          <cell r="R944">
            <v>4.1488646411159698</v>
          </cell>
          <cell r="S944">
            <v>67.940197848000011</v>
          </cell>
          <cell r="T944">
            <v>108.006596492474</v>
          </cell>
          <cell r="U944">
            <v>371.25609802832696</v>
          </cell>
          <cell r="V944">
            <v>551.35175700991704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-1.9999999999999999E-6</v>
          </cell>
          <cell r="AB944">
            <v>59.902999999999999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59.902999999999999</v>
          </cell>
          <cell r="AH944">
            <v>59.902999999999999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42.107336822148</v>
          </cell>
          <cell r="AN944">
            <v>0</v>
          </cell>
          <cell r="AO944">
            <v>-99.328439349000007</v>
          </cell>
          <cell r="AP944">
            <v>0</v>
          </cell>
        </row>
        <row r="945">
          <cell r="B945" t="str">
            <v>62352TAllcustom2Allcustom3DKK Total</v>
          </cell>
          <cell r="H945">
            <v>1426.2321019014698</v>
          </cell>
          <cell r="I945">
            <v>-1.9999999999999999E-6</v>
          </cell>
          <cell r="J945">
            <v>28.065999999999999</v>
          </cell>
          <cell r="K945">
            <v>1426.2321039014701</v>
          </cell>
          <cell r="L945">
            <v>0</v>
          </cell>
          <cell r="M945">
            <v>1426.2321039014701</v>
          </cell>
          <cell r="N945">
            <v>16938.216361898598</v>
          </cell>
          <cell r="O945">
            <v>12935.992230841499</v>
          </cell>
          <cell r="P945">
            <v>7372.3045675527601</v>
          </cell>
          <cell r="Q945">
            <v>12917.894030499599</v>
          </cell>
          <cell r="R945">
            <v>2077.7404415778701</v>
          </cell>
          <cell r="S945">
            <v>3756.6293688379897</v>
          </cell>
          <cell r="T945">
            <v>919.88363761278401</v>
          </cell>
          <cell r="U945">
            <v>708.83254331826697</v>
          </cell>
          <cell r="V945">
            <v>7463.0859913469103</v>
          </cell>
          <cell r="W945">
            <v>1886.4656699715499</v>
          </cell>
          <cell r="X945">
            <v>1886.4656699715499</v>
          </cell>
          <cell r="Y945">
            <v>0</v>
          </cell>
          <cell r="Z945">
            <v>0</v>
          </cell>
          <cell r="AA945">
            <v>8455.5056039999999</v>
          </cell>
          <cell r="AB945">
            <v>2681.07953181016</v>
          </cell>
          <cell r="AC945">
            <v>9.6390693363022098E-2</v>
          </cell>
          <cell r="AD945">
            <v>0</v>
          </cell>
          <cell r="AE945">
            <v>0</v>
          </cell>
          <cell r="AF945">
            <v>0</v>
          </cell>
          <cell r="AG945">
            <v>766.451471145254</v>
          </cell>
          <cell r="AH945">
            <v>0</v>
          </cell>
          <cell r="AI945">
            <v>0</v>
          </cell>
          <cell r="AJ945">
            <v>33.781552636794899</v>
          </cell>
          <cell r="AK945">
            <v>0</v>
          </cell>
          <cell r="AL945">
            <v>0</v>
          </cell>
          <cell r="AM945">
            <v>59784.271355673598</v>
          </cell>
          <cell r="AN945">
            <v>1.9972859310000002</v>
          </cell>
          <cell r="AO945">
            <v>-118666.611965722</v>
          </cell>
          <cell r="AP945">
            <v>0</v>
          </cell>
        </row>
        <row r="946">
          <cell r="B946" t="str">
            <v>62354TAllcustom2Allcustom3DKK Total</v>
          </cell>
          <cell r="H946">
            <v>735.63762017136901</v>
          </cell>
          <cell r="I946">
            <v>0</v>
          </cell>
          <cell r="J946">
            <v>0</v>
          </cell>
          <cell r="K946">
            <v>735.63762017136901</v>
          </cell>
          <cell r="L946">
            <v>0</v>
          </cell>
          <cell r="M946">
            <v>735.63762017136901</v>
          </cell>
          <cell r="N946">
            <v>0</v>
          </cell>
          <cell r="O946">
            <v>0</v>
          </cell>
          <cell r="P946">
            <v>651.44168869320197</v>
          </cell>
          <cell r="Q946">
            <v>0</v>
          </cell>
          <cell r="R946">
            <v>0</v>
          </cell>
          <cell r="S946">
            <v>67.938895444366608</v>
          </cell>
          <cell r="T946">
            <v>0</v>
          </cell>
          <cell r="U946">
            <v>16.257036033801</v>
          </cell>
          <cell r="V946">
            <v>84.195931478167594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</row>
        <row r="947">
          <cell r="B947" t="str">
            <v>62356TAllcustom2Allcustom3DKK Total</v>
          </cell>
          <cell r="H947">
            <v>714.55595948263294</v>
          </cell>
          <cell r="I947">
            <v>0</v>
          </cell>
          <cell r="J947">
            <v>0</v>
          </cell>
          <cell r="K947">
            <v>714.55595948263294</v>
          </cell>
          <cell r="L947">
            <v>0</v>
          </cell>
          <cell r="M947">
            <v>714.55595948263294</v>
          </cell>
          <cell r="N947">
            <v>293.61675536798697</v>
          </cell>
          <cell r="O947">
            <v>0</v>
          </cell>
          <cell r="P947">
            <v>81.673242925984908</v>
          </cell>
          <cell r="Q947">
            <v>0</v>
          </cell>
          <cell r="R947">
            <v>3.0749664168222597</v>
          </cell>
          <cell r="S947">
            <v>0</v>
          </cell>
          <cell r="T947">
            <v>57.496764080534895</v>
          </cell>
          <cell r="U947">
            <v>278.69423069130403</v>
          </cell>
          <cell r="V947">
            <v>339.26596118866098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</row>
        <row r="948">
          <cell r="B948" t="str">
            <v>62357TAllcustom2Allcustom3DKK Total</v>
          </cell>
          <cell r="H948">
            <v>2876.42568155547</v>
          </cell>
          <cell r="I948">
            <v>-1.9999999999999999E-6</v>
          </cell>
          <cell r="J948">
            <v>28.065999999999999</v>
          </cell>
          <cell r="K948">
            <v>2876.4256835554702</v>
          </cell>
          <cell r="L948">
            <v>0</v>
          </cell>
          <cell r="M948">
            <v>2876.4256835554702</v>
          </cell>
          <cell r="N948">
            <v>17231.8331172666</v>
          </cell>
          <cell r="O948">
            <v>12935.992230841499</v>
          </cell>
          <cell r="P948">
            <v>8105.4194991719396</v>
          </cell>
          <cell r="Q948">
            <v>12917.894030499599</v>
          </cell>
          <cell r="R948">
            <v>2080.8154079946898</v>
          </cell>
          <cell r="S948">
            <v>3824.5682642823599</v>
          </cell>
          <cell r="T948">
            <v>977.38040169331896</v>
          </cell>
          <cell r="U948">
            <v>1003.78381004337</v>
          </cell>
          <cell r="V948">
            <v>7886.5478840137393</v>
          </cell>
          <cell r="W948">
            <v>1886.4656699715499</v>
          </cell>
          <cell r="X948">
            <v>1886.4656699715499</v>
          </cell>
          <cell r="Y948">
            <v>0</v>
          </cell>
          <cell r="Z948">
            <v>0</v>
          </cell>
          <cell r="AA948">
            <v>8455.5056039999999</v>
          </cell>
          <cell r="AB948">
            <v>2681.07953181016</v>
          </cell>
          <cell r="AC948">
            <v>9.6390693363022098E-2</v>
          </cell>
          <cell r="AD948">
            <v>0</v>
          </cell>
          <cell r="AE948">
            <v>0</v>
          </cell>
          <cell r="AF948">
            <v>0</v>
          </cell>
          <cell r="AG948">
            <v>766.451471145254</v>
          </cell>
          <cell r="AH948">
            <v>0</v>
          </cell>
          <cell r="AI948">
            <v>0</v>
          </cell>
          <cell r="AJ948">
            <v>33.781552636794899</v>
          </cell>
          <cell r="AK948">
            <v>0</v>
          </cell>
          <cell r="AL948">
            <v>0</v>
          </cell>
          <cell r="AM948">
            <v>59784.271355673598</v>
          </cell>
          <cell r="AN948">
            <v>1.9972859310000002</v>
          </cell>
          <cell r="AO948">
            <v>-118666.611965722</v>
          </cell>
          <cell r="AP948">
            <v>0</v>
          </cell>
        </row>
        <row r="949">
          <cell r="B949" t="str">
            <v>62358TAllcustom2Allcustom3DKK Total</v>
          </cell>
          <cell r="H949">
            <v>7386.5669285829199</v>
          </cell>
          <cell r="I949">
            <v>-5.5999999999999999E-5</v>
          </cell>
          <cell r="J949">
            <v>0.16500000000000001</v>
          </cell>
          <cell r="K949">
            <v>7386.5669845829198</v>
          </cell>
          <cell r="L949">
            <v>0</v>
          </cell>
          <cell r="M949">
            <v>7386.5669845829198</v>
          </cell>
          <cell r="N949">
            <v>978.27965117811402</v>
          </cell>
          <cell r="O949">
            <v>3302.37708222427</v>
          </cell>
          <cell r="P949">
            <v>1520.2119983192301</v>
          </cell>
          <cell r="Q949">
            <v>330.03115180831702</v>
          </cell>
          <cell r="R949">
            <v>86.655929133401898</v>
          </cell>
          <cell r="S949">
            <v>338.75947931514503</v>
          </cell>
          <cell r="T949">
            <v>161.32105037305598</v>
          </cell>
          <cell r="U949">
            <v>103.93912252796001</v>
          </cell>
          <cell r="V949">
            <v>690.67558134956209</v>
          </cell>
          <cell r="W949">
            <v>265.70398121099998</v>
          </cell>
          <cell r="X949">
            <v>265.70398121099998</v>
          </cell>
          <cell r="Y949">
            <v>0</v>
          </cell>
          <cell r="Z949">
            <v>0</v>
          </cell>
          <cell r="AA949">
            <v>13.476694</v>
          </cell>
          <cell r="AB949">
            <v>456.59163544243904</v>
          </cell>
          <cell r="AC949">
            <v>0.64888561453391991</v>
          </cell>
          <cell r="AD949">
            <v>7.9330109494666194</v>
          </cell>
          <cell r="AE949">
            <v>11.015172909608999</v>
          </cell>
          <cell r="AF949">
            <v>0</v>
          </cell>
          <cell r="AG949">
            <v>179.05859570729601</v>
          </cell>
          <cell r="AH949">
            <v>1.3893000000000001E-2</v>
          </cell>
          <cell r="AI949">
            <v>0</v>
          </cell>
          <cell r="AJ949">
            <v>131.407962741624</v>
          </cell>
          <cell r="AK949">
            <v>0</v>
          </cell>
          <cell r="AL949">
            <v>0</v>
          </cell>
          <cell r="AM949">
            <v>2419.8496665683797</v>
          </cell>
          <cell r="AN949">
            <v>25.434272601</v>
          </cell>
          <cell r="AO949">
            <v>-2311.4497823074003</v>
          </cell>
          <cell r="AP949">
            <v>0</v>
          </cell>
        </row>
        <row r="950">
          <cell r="B950" t="str">
            <v>62360TAllcustom2Allcustom3DKK Total</v>
          </cell>
          <cell r="H950">
            <v>10262.992610138399</v>
          </cell>
          <cell r="I950">
            <v>-5.8E-5</v>
          </cell>
          <cell r="J950">
            <v>28.231000000000002</v>
          </cell>
          <cell r="K950">
            <v>10262.992668138399</v>
          </cell>
          <cell r="L950">
            <v>0</v>
          </cell>
          <cell r="M950">
            <v>10262.992668138399</v>
          </cell>
          <cell r="N950">
            <v>18210.112768444698</v>
          </cell>
          <cell r="O950">
            <v>16238.369313065799</v>
          </cell>
          <cell r="P950">
            <v>9625.6314974911802</v>
          </cell>
          <cell r="Q950">
            <v>13247.925182307899</v>
          </cell>
          <cell r="R950">
            <v>2167.47133712809</v>
          </cell>
          <cell r="S950">
            <v>4163.3277435974996</v>
          </cell>
          <cell r="T950">
            <v>1138.7014520663799</v>
          </cell>
          <cell r="U950">
            <v>1107.7229325713301</v>
          </cell>
          <cell r="V950">
            <v>8577.2234653633004</v>
          </cell>
          <cell r="W950">
            <v>2152.1696511825498</v>
          </cell>
          <cell r="X950">
            <v>2152.1696511825498</v>
          </cell>
          <cell r="Y950">
            <v>0</v>
          </cell>
          <cell r="Z950">
            <v>0</v>
          </cell>
          <cell r="AA950">
            <v>8468.9822980000008</v>
          </cell>
          <cell r="AB950">
            <v>3137.6711672526003</v>
          </cell>
          <cell r="AC950">
            <v>0.74527630789694199</v>
          </cell>
          <cell r="AD950">
            <v>7.9330109494666194</v>
          </cell>
          <cell r="AE950">
            <v>11.015172909608999</v>
          </cell>
          <cell r="AF950">
            <v>0</v>
          </cell>
          <cell r="AG950">
            <v>945.51006685255004</v>
          </cell>
          <cell r="AH950">
            <v>1.3893000000000001E-2</v>
          </cell>
          <cell r="AI950">
            <v>0</v>
          </cell>
          <cell r="AJ950">
            <v>165.189515378419</v>
          </cell>
          <cell r="AK950">
            <v>0</v>
          </cell>
          <cell r="AL950">
            <v>0</v>
          </cell>
          <cell r="AM950">
            <v>62204.121022241998</v>
          </cell>
          <cell r="AN950">
            <v>27.431558532</v>
          </cell>
          <cell r="AO950">
            <v>-120978.06174802901</v>
          </cell>
          <cell r="AP950">
            <v>0</v>
          </cell>
        </row>
        <row r="951">
          <cell r="B951" t="str">
            <v>62401DEF110Allcustom3DKK Total</v>
          </cell>
          <cell r="H951">
            <v>305.25678173949302</v>
          </cell>
          <cell r="I951">
            <v>0</v>
          </cell>
          <cell r="J951">
            <v>0</v>
          </cell>
          <cell r="K951">
            <v>305.25678173949302</v>
          </cell>
          <cell r="L951">
            <v>0</v>
          </cell>
          <cell r="M951">
            <v>305.25678173949302</v>
          </cell>
          <cell r="N951">
            <v>10.6197822597989</v>
          </cell>
          <cell r="O951">
            <v>125.936785902789</v>
          </cell>
          <cell r="P951">
            <v>106.39216463059</v>
          </cell>
          <cell r="Q951">
            <v>0</v>
          </cell>
          <cell r="R951">
            <v>0</v>
          </cell>
          <cell r="S951">
            <v>0</v>
          </cell>
          <cell r="T951">
            <v>11.504843280072</v>
          </cell>
          <cell r="U951">
            <v>0</v>
          </cell>
          <cell r="V951">
            <v>11.504843280072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1.67213684324375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1.67213684324375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49.131068823</v>
          </cell>
          <cell r="AN951">
            <v>0</v>
          </cell>
          <cell r="AO951">
            <v>0</v>
          </cell>
          <cell r="AP951">
            <v>0</v>
          </cell>
        </row>
        <row r="952">
          <cell r="B952" t="str">
            <v>62401DEF120Allcustom3DKK Total</v>
          </cell>
          <cell r="H952">
            <v>710.58600369545695</v>
          </cell>
          <cell r="I952">
            <v>0</v>
          </cell>
          <cell r="J952">
            <v>0</v>
          </cell>
          <cell r="K952">
            <v>710.58600369545695</v>
          </cell>
          <cell r="L952">
            <v>0</v>
          </cell>
          <cell r="M952">
            <v>710.58600369545695</v>
          </cell>
          <cell r="N952">
            <v>73.878581256225999</v>
          </cell>
          <cell r="O952">
            <v>51.599259567000004</v>
          </cell>
          <cell r="P952">
            <v>314.40428587901403</v>
          </cell>
          <cell r="Q952">
            <v>111.712337212297</v>
          </cell>
          <cell r="R952">
            <v>2.0418634661301902</v>
          </cell>
          <cell r="S952">
            <v>1.5967462049999999E-2</v>
          </cell>
          <cell r="T952">
            <v>27.4661497984679</v>
          </cell>
          <cell r="U952">
            <v>46.843173374642298</v>
          </cell>
          <cell r="V952">
            <v>76.36715410129041</v>
          </cell>
          <cell r="W952">
            <v>0.67362662864699996</v>
          </cell>
          <cell r="X952">
            <v>0.67362662864699996</v>
          </cell>
          <cell r="Y952">
            <v>0</v>
          </cell>
          <cell r="Z952">
            <v>0</v>
          </cell>
          <cell r="AA952">
            <v>0</v>
          </cell>
          <cell r="AB952">
            <v>82.185957060629207</v>
          </cell>
          <cell r="AC952">
            <v>0</v>
          </cell>
          <cell r="AD952">
            <v>0</v>
          </cell>
          <cell r="AE952">
            <v>35.718715232938898</v>
          </cell>
          <cell r="AF952">
            <v>0</v>
          </cell>
          <cell r="AG952">
            <v>45.793615199043295</v>
          </cell>
          <cell r="AH952">
            <v>12.644</v>
          </cell>
          <cell r="AI952">
            <v>0</v>
          </cell>
          <cell r="AJ952">
            <v>18.087818605601601</v>
          </cell>
          <cell r="AK952">
            <v>0</v>
          </cell>
          <cell r="AL952">
            <v>0</v>
          </cell>
          <cell r="AM952">
            <v>0.43842861900000002</v>
          </cell>
          <cell r="AN952">
            <v>0</v>
          </cell>
          <cell r="AO952">
            <v>0</v>
          </cell>
          <cell r="AP952">
            <v>0</v>
          </cell>
        </row>
        <row r="953">
          <cell r="B953" t="str">
            <v>62401DEF130Allcustom3DKK Total</v>
          </cell>
          <cell r="H953">
            <v>10.106750878267899</v>
          </cell>
          <cell r="I953">
            <v>0</v>
          </cell>
          <cell r="J953">
            <v>0</v>
          </cell>
          <cell r="K953">
            <v>10.106750878267899</v>
          </cell>
          <cell r="L953">
            <v>0</v>
          </cell>
          <cell r="M953">
            <v>10.106750878267899</v>
          </cell>
          <cell r="N953">
            <v>0.45590856126794299</v>
          </cell>
          <cell r="O953">
            <v>0</v>
          </cell>
          <cell r="P953">
            <v>9.6508423170000004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</row>
        <row r="954">
          <cell r="B954" t="str">
            <v>62401DEF140Allcustom3DKK Total</v>
          </cell>
          <cell r="H954">
            <v>1.2610586699142901</v>
          </cell>
          <cell r="I954">
            <v>0</v>
          </cell>
          <cell r="J954">
            <v>0</v>
          </cell>
          <cell r="K954">
            <v>1.2610586699142901</v>
          </cell>
          <cell r="L954">
            <v>0</v>
          </cell>
          <cell r="M954">
            <v>1.2610586699142901</v>
          </cell>
          <cell r="N954">
            <v>0</v>
          </cell>
          <cell r="O954">
            <v>0</v>
          </cell>
          <cell r="P954">
            <v>1.11730179582808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0.143756874086203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0.143756874086203</v>
          </cell>
          <cell r="AH954">
            <v>0</v>
          </cell>
          <cell r="AI954">
            <v>0</v>
          </cell>
          <cell r="AJ954">
            <v>0.143756874086203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</row>
        <row r="955">
          <cell r="B955" t="str">
            <v>62401DEF150Allcustom3DKK Total</v>
          </cell>
          <cell r="H955">
            <v>15.9326452933085</v>
          </cell>
          <cell r="I955">
            <v>0</v>
          </cell>
          <cell r="J955">
            <v>0</v>
          </cell>
          <cell r="K955">
            <v>15.9326452933085</v>
          </cell>
          <cell r="L955">
            <v>0</v>
          </cell>
          <cell r="M955">
            <v>15.9326452933085</v>
          </cell>
          <cell r="N955">
            <v>0</v>
          </cell>
          <cell r="O955">
            <v>7.323381747</v>
          </cell>
          <cell r="P955">
            <v>3.0960942728590499</v>
          </cell>
          <cell r="Q955">
            <v>0.428442189345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5.0847270841044701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5.0847270841044701</v>
          </cell>
          <cell r="AH955">
            <v>0</v>
          </cell>
          <cell r="AI955">
            <v>0</v>
          </cell>
          <cell r="AJ955">
            <v>5.0448840906027801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</row>
        <row r="956">
          <cell r="B956" t="str">
            <v>62401DEF160Allcustom3DKK Total</v>
          </cell>
          <cell r="H956">
            <v>99.608941500761404</v>
          </cell>
          <cell r="I956">
            <v>0</v>
          </cell>
          <cell r="J956">
            <v>0</v>
          </cell>
          <cell r="K956">
            <v>99.608941500761404</v>
          </cell>
          <cell r="L956">
            <v>0</v>
          </cell>
          <cell r="M956">
            <v>99.608941500761404</v>
          </cell>
          <cell r="N956">
            <v>1.4161959665931401</v>
          </cell>
          <cell r="O956">
            <v>0</v>
          </cell>
          <cell r="P956">
            <v>1.1987684156840699</v>
          </cell>
          <cell r="Q956">
            <v>84.590802051488993</v>
          </cell>
          <cell r="R956">
            <v>0</v>
          </cell>
          <cell r="S956">
            <v>1.963212990795</v>
          </cell>
          <cell r="T956">
            <v>10.2143518106343</v>
          </cell>
          <cell r="U956">
            <v>7.2924393089203801E-2</v>
          </cell>
          <cell r="V956">
            <v>12.250489194518499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0.15268587247665102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0.15268587247665102</v>
          </cell>
          <cell r="AH956">
            <v>0</v>
          </cell>
          <cell r="AI956">
            <v>0</v>
          </cell>
          <cell r="AJ956">
            <v>0.15268587247665102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</row>
        <row r="957">
          <cell r="B957" t="str">
            <v>62401DEF170TAllcustom3DKK Total</v>
          </cell>
          <cell r="H957">
            <v>125.64833767233799</v>
          </cell>
          <cell r="I957">
            <v>0</v>
          </cell>
          <cell r="J957">
            <v>0</v>
          </cell>
          <cell r="K957">
            <v>125.64833767233799</v>
          </cell>
          <cell r="L957">
            <v>0</v>
          </cell>
          <cell r="M957">
            <v>125.64833767233799</v>
          </cell>
          <cell r="N957">
            <v>1.8721045278610799</v>
          </cell>
          <cell r="O957">
            <v>7.323381747</v>
          </cell>
          <cell r="P957">
            <v>13.9457050055431</v>
          </cell>
          <cell r="Q957">
            <v>85.019244240833999</v>
          </cell>
          <cell r="R957">
            <v>0</v>
          </cell>
          <cell r="S957">
            <v>1.963212990795</v>
          </cell>
          <cell r="T957">
            <v>10.2143518106343</v>
          </cell>
          <cell r="U957">
            <v>7.2924393089203801E-2</v>
          </cell>
          <cell r="V957">
            <v>12.250489194518499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5.23741295658112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5.23741295658112</v>
          </cell>
          <cell r="AH957">
            <v>0</v>
          </cell>
          <cell r="AI957">
            <v>0</v>
          </cell>
          <cell r="AJ957">
            <v>5.1975699630794301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</row>
        <row r="958">
          <cell r="B958" t="str">
            <v>62401DEF180Allcustom3DKK Total</v>
          </cell>
          <cell r="H958">
            <v>301.761230110143</v>
          </cell>
          <cell r="I958">
            <v>0</v>
          </cell>
          <cell r="J958">
            <v>0</v>
          </cell>
          <cell r="K958">
            <v>301.761230110143</v>
          </cell>
          <cell r="L958">
            <v>0</v>
          </cell>
          <cell r="M958">
            <v>301.761230110143</v>
          </cell>
          <cell r="N958">
            <v>128.870567105719</v>
          </cell>
          <cell r="O958">
            <v>36.048575340000006</v>
          </cell>
          <cell r="P958">
            <v>51.366793595602296</v>
          </cell>
          <cell r="Q958">
            <v>21.279867418165299</v>
          </cell>
          <cell r="R958">
            <v>0</v>
          </cell>
          <cell r="S958">
            <v>0</v>
          </cell>
          <cell r="T958">
            <v>1.8972573331567502</v>
          </cell>
          <cell r="U958">
            <v>62.095707311404198</v>
          </cell>
          <cell r="V958">
            <v>63.992964644560907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0.20246200609499998</v>
          </cell>
          <cell r="AN958">
            <v>0</v>
          </cell>
          <cell r="AO958">
            <v>0</v>
          </cell>
          <cell r="AP958">
            <v>0</v>
          </cell>
        </row>
        <row r="959">
          <cell r="B959" t="str">
            <v>62401DEF190Allcustom3DKK Total</v>
          </cell>
          <cell r="H959">
            <v>4093.13934849611</v>
          </cell>
          <cell r="I959">
            <v>0</v>
          </cell>
          <cell r="J959">
            <v>0</v>
          </cell>
          <cell r="K959">
            <v>4093.13934849611</v>
          </cell>
          <cell r="L959">
            <v>0</v>
          </cell>
          <cell r="M959">
            <v>4093.13934849611</v>
          </cell>
          <cell r="N959">
            <v>138.43404964580802</v>
          </cell>
          <cell r="O959">
            <v>3432.1274835120003</v>
          </cell>
          <cell r="P959">
            <v>-99.532401719883609</v>
          </cell>
          <cell r="Q959">
            <v>59.042363877301099</v>
          </cell>
          <cell r="R959">
            <v>8.5673397941111311</v>
          </cell>
          <cell r="S959">
            <v>0.36574148412899998</v>
          </cell>
          <cell r="T959">
            <v>80.123995121005208</v>
          </cell>
          <cell r="U959">
            <v>45.022877230148097</v>
          </cell>
          <cell r="V959">
            <v>134.079953629393</v>
          </cell>
          <cell r="W959">
            <v>129.41222039100001</v>
          </cell>
          <cell r="X959">
            <v>129.41222039100001</v>
          </cell>
          <cell r="Y959">
            <v>0</v>
          </cell>
          <cell r="Z959">
            <v>0</v>
          </cell>
          <cell r="AA959">
            <v>0</v>
          </cell>
          <cell r="AB959">
            <v>241.995387198488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112.583166807488</v>
          </cell>
          <cell r="AH959">
            <v>1.875</v>
          </cell>
          <cell r="AI959">
            <v>0</v>
          </cell>
          <cell r="AJ959">
            <v>13.176540942548501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186.992512353</v>
          </cell>
          <cell r="AP959">
            <v>0</v>
          </cell>
        </row>
        <row r="960">
          <cell r="B960" t="str">
            <v>62401DEF200Allcustom3DKK Total</v>
          </cell>
          <cell r="H960">
            <v>265.73772205269501</v>
          </cell>
          <cell r="I960">
            <v>0</v>
          </cell>
          <cell r="J960">
            <v>0</v>
          </cell>
          <cell r="K960">
            <v>265.73772205269501</v>
          </cell>
          <cell r="L960">
            <v>0</v>
          </cell>
          <cell r="M960">
            <v>265.73772205269501</v>
          </cell>
          <cell r="N960">
            <v>35.284214249188203</v>
          </cell>
          <cell r="O960">
            <v>0</v>
          </cell>
          <cell r="P960">
            <v>98.201425550448704</v>
          </cell>
          <cell r="Q960">
            <v>96.616585134117003</v>
          </cell>
          <cell r="R960">
            <v>0</v>
          </cell>
          <cell r="S960">
            <v>0</v>
          </cell>
          <cell r="T960">
            <v>24.148415444172599</v>
          </cell>
          <cell r="U960">
            <v>0.35093775236399999</v>
          </cell>
          <cell r="V960">
            <v>24.4993531965366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10.889102927345199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10.889102927345199</v>
          </cell>
          <cell r="AH960">
            <v>0</v>
          </cell>
          <cell r="AI960">
            <v>0</v>
          </cell>
          <cell r="AJ960">
            <v>10.280580876809399</v>
          </cell>
          <cell r="AK960">
            <v>0</v>
          </cell>
          <cell r="AL960">
            <v>0</v>
          </cell>
          <cell r="AM960">
            <v>0.24704099505900001</v>
          </cell>
          <cell r="AN960">
            <v>0</v>
          </cell>
          <cell r="AO960">
            <v>0</v>
          </cell>
          <cell r="AP960">
            <v>0</v>
          </cell>
        </row>
        <row r="961">
          <cell r="B961" t="str">
            <v>62401DEF210TAllcustom3DKK Total</v>
          </cell>
          <cell r="H961">
            <v>4660.6383006589494</v>
          </cell>
          <cell r="I961">
            <v>0</v>
          </cell>
          <cell r="J961">
            <v>0</v>
          </cell>
          <cell r="K961">
            <v>4660.6383006589494</v>
          </cell>
          <cell r="L961">
            <v>0</v>
          </cell>
          <cell r="M961">
            <v>4660.6383006589494</v>
          </cell>
          <cell r="N961">
            <v>302.58883100071597</v>
          </cell>
          <cell r="O961">
            <v>3468.1760588520001</v>
          </cell>
          <cell r="P961">
            <v>50.035817426167398</v>
          </cell>
          <cell r="Q961">
            <v>176.938816429583</v>
          </cell>
          <cell r="R961">
            <v>8.5673397941111311</v>
          </cell>
          <cell r="S961">
            <v>0.36574148412899998</v>
          </cell>
          <cell r="T961">
            <v>106.16966789833499</v>
          </cell>
          <cell r="U961">
            <v>107.469522293916</v>
          </cell>
          <cell r="V961">
            <v>222.57227147049099</v>
          </cell>
          <cell r="W961">
            <v>129.41222039100001</v>
          </cell>
          <cell r="X961">
            <v>129.41222039100001</v>
          </cell>
          <cell r="Y961">
            <v>0</v>
          </cell>
          <cell r="Z961">
            <v>0</v>
          </cell>
          <cell r="AA961">
            <v>0</v>
          </cell>
          <cell r="AB961">
            <v>252.88449012583399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123.472269734834</v>
          </cell>
          <cell r="AH961">
            <v>1.875</v>
          </cell>
          <cell r="AI961">
            <v>0</v>
          </cell>
          <cell r="AJ961">
            <v>23.457121819357901</v>
          </cell>
          <cell r="AK961">
            <v>0</v>
          </cell>
          <cell r="AL961">
            <v>0</v>
          </cell>
          <cell r="AM961">
            <v>0.44950300115399999</v>
          </cell>
          <cell r="AN961">
            <v>0</v>
          </cell>
          <cell r="AO961">
            <v>186.992512353</v>
          </cell>
          <cell r="AP961">
            <v>0</v>
          </cell>
        </row>
        <row r="962">
          <cell r="B962" t="str">
            <v>62401DEF220Allcustom3DKK Total</v>
          </cell>
          <cell r="H962">
            <v>2956.9958596669503</v>
          </cell>
          <cell r="I962">
            <v>0</v>
          </cell>
          <cell r="J962">
            <v>1.1419999999999999</v>
          </cell>
          <cell r="K962">
            <v>2956.9958596669503</v>
          </cell>
          <cell r="L962">
            <v>0</v>
          </cell>
          <cell r="M962">
            <v>2956.9958596669503</v>
          </cell>
          <cell r="N962">
            <v>18.286925904072298</v>
          </cell>
          <cell r="O962">
            <v>2468.5696329299999</v>
          </cell>
          <cell r="P962">
            <v>433.15950388046099</v>
          </cell>
          <cell r="Q962">
            <v>0.45277239645100503</v>
          </cell>
          <cell r="R962">
            <v>4.6631714350103106</v>
          </cell>
          <cell r="S962">
            <v>0</v>
          </cell>
          <cell r="T962">
            <v>78.442637537852491</v>
          </cell>
          <cell r="U962">
            <v>109.728978326399</v>
          </cell>
          <cell r="V962">
            <v>192.83478729926199</v>
          </cell>
          <cell r="W962">
            <v>0.61590019381200001</v>
          </cell>
          <cell r="X962">
            <v>0.61590019381200001</v>
          </cell>
          <cell r="Y962">
            <v>0</v>
          </cell>
          <cell r="Z962">
            <v>0</v>
          </cell>
          <cell r="AA962">
            <v>0</v>
          </cell>
          <cell r="AB962">
            <v>23.079907514700899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21.3220073208889</v>
          </cell>
          <cell r="AH962">
            <v>0</v>
          </cell>
          <cell r="AI962">
            <v>0</v>
          </cell>
          <cell r="AJ962">
            <v>17.846670026195198</v>
          </cell>
          <cell r="AK962">
            <v>0</v>
          </cell>
          <cell r="AL962">
            <v>0</v>
          </cell>
          <cell r="AM962">
            <v>7.6048420949999995</v>
          </cell>
          <cell r="AN962">
            <v>8.0595088110000006</v>
          </cell>
          <cell r="AO962">
            <v>-186.992512353</v>
          </cell>
          <cell r="AP962">
            <v>0</v>
          </cell>
        </row>
        <row r="963">
          <cell r="B963" t="str">
            <v>62401DEF230Allcustom3DKK Total</v>
          </cell>
          <cell r="H963">
            <v>261.73106014500001</v>
          </cell>
          <cell r="I963">
            <v>0</v>
          </cell>
          <cell r="J963">
            <v>0</v>
          </cell>
          <cell r="K963">
            <v>261.73106014500001</v>
          </cell>
          <cell r="L963">
            <v>0</v>
          </cell>
          <cell r="M963">
            <v>261.73106014500001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261.73106014500001</v>
          </cell>
          <cell r="AP963">
            <v>0</v>
          </cell>
        </row>
        <row r="964">
          <cell r="B964" t="str">
            <v>62401DEF290Allcustom3DKK Total</v>
          </cell>
          <cell r="H964">
            <v>224.073614862813</v>
          </cell>
          <cell r="I964">
            <v>0</v>
          </cell>
          <cell r="J964">
            <v>0</v>
          </cell>
          <cell r="K964">
            <v>224.073614862813</v>
          </cell>
          <cell r="L964">
            <v>0</v>
          </cell>
          <cell r="M964">
            <v>224.073614862813</v>
          </cell>
          <cell r="N964">
            <v>-148.30847210747098</v>
          </cell>
          <cell r="O964">
            <v>456.01989075</v>
          </cell>
          <cell r="P964">
            <v>19.639979339037101</v>
          </cell>
          <cell r="Q964">
            <v>0</v>
          </cell>
          <cell r="R964">
            <v>0</v>
          </cell>
          <cell r="S964">
            <v>0</v>
          </cell>
          <cell r="T964">
            <v>4.7109746302462101</v>
          </cell>
          <cell r="U964">
            <v>0</v>
          </cell>
          <cell r="V964">
            <v>4.7109746302462101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-107.988757749</v>
          </cell>
          <cell r="AP964">
            <v>0</v>
          </cell>
        </row>
        <row r="965">
          <cell r="B965" t="str">
            <v>62401DEF300TAllcustom3DKK Total</v>
          </cell>
          <cell r="H965">
            <v>9246.1910171109103</v>
          </cell>
          <cell r="I965">
            <v>0</v>
          </cell>
          <cell r="J965">
            <v>1.1419999999999999</v>
          </cell>
          <cell r="K965">
            <v>9246.1910171109103</v>
          </cell>
          <cell r="L965">
            <v>0</v>
          </cell>
          <cell r="M965">
            <v>9246.1910171109103</v>
          </cell>
          <cell r="N965">
            <v>258.93775284120397</v>
          </cell>
          <cell r="O965">
            <v>6577.62500974879</v>
          </cell>
          <cell r="P965">
            <v>938.69475795664005</v>
          </cell>
          <cell r="Q965">
            <v>374.123170279166</v>
          </cell>
          <cell r="R965">
            <v>15.272374695251601</v>
          </cell>
          <cell r="S965">
            <v>2.344921936974</v>
          </cell>
          <cell r="T965">
            <v>238.50862495560699</v>
          </cell>
          <cell r="U965">
            <v>264.114598388047</v>
          </cell>
          <cell r="V965">
            <v>520.24051997588003</v>
          </cell>
          <cell r="W965">
            <v>130.70174721345899</v>
          </cell>
          <cell r="X965">
            <v>130.70174721345899</v>
          </cell>
          <cell r="Y965">
            <v>0</v>
          </cell>
          <cell r="Z965">
            <v>0</v>
          </cell>
          <cell r="AA965">
            <v>0</v>
          </cell>
          <cell r="AB965">
            <v>365.203661375075</v>
          </cell>
          <cell r="AC965">
            <v>0</v>
          </cell>
          <cell r="AD965">
            <v>0</v>
          </cell>
          <cell r="AE965">
            <v>35.718715232938898</v>
          </cell>
          <cell r="AF965">
            <v>0</v>
          </cell>
          <cell r="AG965">
            <v>197.641198928677</v>
          </cell>
          <cell r="AH965">
            <v>14.519</v>
          </cell>
          <cell r="AI965">
            <v>0</v>
          </cell>
          <cell r="AJ965">
            <v>64.732937288320301</v>
          </cell>
          <cell r="AK965">
            <v>0</v>
          </cell>
          <cell r="AL965">
            <v>0</v>
          </cell>
          <cell r="AM965">
            <v>57.623842538154001</v>
          </cell>
          <cell r="AN965">
            <v>8.0595088110000006</v>
          </cell>
          <cell r="AO965">
            <v>153.74230239599999</v>
          </cell>
          <cell r="AP965">
            <v>0</v>
          </cell>
        </row>
        <row r="966">
          <cell r="B966" t="str">
            <v>62401DEF340TAllcustom3DKK Total</v>
          </cell>
          <cell r="H966">
            <v>-6656.16017037437</v>
          </cell>
          <cell r="I966">
            <v>0</v>
          </cell>
          <cell r="J966">
            <v>0</v>
          </cell>
          <cell r="K966">
            <v>-6656.16017037437</v>
          </cell>
          <cell r="L966">
            <v>0</v>
          </cell>
          <cell r="M966">
            <v>-6656.16017037437</v>
          </cell>
          <cell r="N966">
            <v>-38.1733104699058</v>
          </cell>
          <cell r="O966">
            <v>-5479.2914357970003</v>
          </cell>
          <cell r="P966">
            <v>-356.91267230092603</v>
          </cell>
          <cell r="Q966">
            <v>-31.831417682764901</v>
          </cell>
          <cell r="R966">
            <v>0</v>
          </cell>
          <cell r="S966">
            <v>0</v>
          </cell>
          <cell r="T966">
            <v>-10.4053061471771</v>
          </cell>
          <cell r="U966">
            <v>-41.997490934589898</v>
          </cell>
          <cell r="V966">
            <v>-52.402797081766998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-14.824999999999999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-14.824999999999999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-48.676402107000001</v>
          </cell>
          <cell r="AN966">
            <v>0</v>
          </cell>
          <cell r="AO966">
            <v>-634.04713493499992</v>
          </cell>
          <cell r="AP966">
            <v>0</v>
          </cell>
        </row>
        <row r="967">
          <cell r="B967" t="str">
            <v>62401DEF400TAllcustom3DKK Total</v>
          </cell>
          <cell r="H967">
            <v>2590.0308467365398</v>
          </cell>
          <cell r="I967">
            <v>0</v>
          </cell>
          <cell r="J967">
            <v>1.1419999999999999</v>
          </cell>
          <cell r="K967">
            <v>2590.0308467365398</v>
          </cell>
          <cell r="L967">
            <v>0</v>
          </cell>
          <cell r="M967">
            <v>2590.0308467365398</v>
          </cell>
          <cell r="N967">
            <v>220.76444237129797</v>
          </cell>
          <cell r="O967">
            <v>1098.3335739517902</v>
          </cell>
          <cell r="P967">
            <v>581.78208565571299</v>
          </cell>
          <cell r="Q967">
            <v>342.29175259640095</v>
          </cell>
          <cell r="R967">
            <v>15.272374695251601</v>
          </cell>
          <cell r="S967">
            <v>2.344921936974</v>
          </cell>
          <cell r="T967">
            <v>228.10331880842998</v>
          </cell>
          <cell r="U967">
            <v>222.11710745345701</v>
          </cell>
          <cell r="V967">
            <v>467.83772289411303</v>
          </cell>
          <cell r="W967">
            <v>130.70174721345899</v>
          </cell>
          <cell r="X967">
            <v>130.70174721345899</v>
          </cell>
          <cell r="Y967">
            <v>0</v>
          </cell>
          <cell r="Z967">
            <v>0</v>
          </cell>
          <cell r="AA967">
            <v>0</v>
          </cell>
          <cell r="AB967">
            <v>350.37866137507496</v>
          </cell>
          <cell r="AC967">
            <v>0</v>
          </cell>
          <cell r="AD967">
            <v>0</v>
          </cell>
          <cell r="AE967">
            <v>35.718715232938898</v>
          </cell>
          <cell r="AF967">
            <v>0</v>
          </cell>
          <cell r="AG967">
            <v>182.81619892867698</v>
          </cell>
          <cell r="AH967">
            <v>14.519</v>
          </cell>
          <cell r="AI967">
            <v>0</v>
          </cell>
          <cell r="AJ967">
            <v>64.732937288320301</v>
          </cell>
          <cell r="AK967">
            <v>0</v>
          </cell>
          <cell r="AL967">
            <v>0</v>
          </cell>
          <cell r="AM967">
            <v>8.9474404311539999</v>
          </cell>
          <cell r="AN967">
            <v>8.0595088110000006</v>
          </cell>
          <cell r="AO967">
            <v>-480.30483253899996</v>
          </cell>
          <cell r="AP967">
            <v>0</v>
          </cell>
        </row>
        <row r="968">
          <cell r="B968" t="str">
            <v>62402DEF110Allcustom3DKK Total</v>
          </cell>
          <cell r="H968">
            <v>792.31143802711199</v>
          </cell>
          <cell r="I968">
            <v>0</v>
          </cell>
          <cell r="J968">
            <v>0</v>
          </cell>
          <cell r="K968">
            <v>792.31143802711199</v>
          </cell>
          <cell r="L968">
            <v>0</v>
          </cell>
          <cell r="M968">
            <v>792.31143802711199</v>
          </cell>
          <cell r="N968">
            <v>0</v>
          </cell>
          <cell r="O968">
            <v>366.42889690200002</v>
          </cell>
          <cell r="P968">
            <v>361.74438110797502</v>
          </cell>
          <cell r="Q968">
            <v>0</v>
          </cell>
          <cell r="R968">
            <v>0</v>
          </cell>
          <cell r="S968">
            <v>0</v>
          </cell>
          <cell r="T968">
            <v>60.310311005758898</v>
          </cell>
          <cell r="U968">
            <v>0.72103483537830093</v>
          </cell>
          <cell r="V968">
            <v>61.031345841137203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3.1068141759999999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3.1068141759999999</v>
          </cell>
          <cell r="AH968">
            <v>0</v>
          </cell>
          <cell r="AI968">
            <v>0</v>
          </cell>
          <cell r="AJ968">
            <v>3.1068141759999999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</row>
        <row r="969">
          <cell r="B969" t="str">
            <v>62402DEF120Allcustom3DKK Total</v>
          </cell>
          <cell r="H969">
            <v>10900.227646740601</v>
          </cell>
          <cell r="I969">
            <v>1E-4</v>
          </cell>
          <cell r="J969">
            <v>0</v>
          </cell>
          <cell r="K969">
            <v>10900.2275467406</v>
          </cell>
          <cell r="L969">
            <v>0</v>
          </cell>
          <cell r="M969">
            <v>10900.2275467406</v>
          </cell>
          <cell r="N969">
            <v>359.92948929421505</v>
          </cell>
          <cell r="O969">
            <v>9685.6784477639994</v>
          </cell>
          <cell r="P969">
            <v>413.97029337991296</v>
          </cell>
          <cell r="Q969">
            <v>106.777657851415</v>
          </cell>
          <cell r="R969">
            <v>149.70034657186898</v>
          </cell>
          <cell r="S969">
            <v>66.571283835339798</v>
          </cell>
          <cell r="T969">
            <v>1.7200628771998401</v>
          </cell>
          <cell r="U969">
            <v>72.6839142359551</v>
          </cell>
          <cell r="V969">
            <v>290.675607520364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1E-4</v>
          </cell>
          <cell r="AB969">
            <v>9.4449376777012795</v>
          </cell>
          <cell r="AC969">
            <v>0</v>
          </cell>
          <cell r="AD969">
            <v>0.75046617790574699</v>
          </cell>
          <cell r="AE969">
            <v>0.75046617790574699</v>
          </cell>
          <cell r="AF969">
            <v>0</v>
          </cell>
          <cell r="AG969">
            <v>8.6944714997955295</v>
          </cell>
          <cell r="AH969">
            <v>0</v>
          </cell>
          <cell r="AI969">
            <v>0</v>
          </cell>
          <cell r="AJ969">
            <v>7.8064714997955296</v>
          </cell>
          <cell r="AK969">
            <v>0</v>
          </cell>
          <cell r="AL969">
            <v>0</v>
          </cell>
          <cell r="AM969">
            <v>15.880858866000001</v>
          </cell>
          <cell r="AN969">
            <v>0</v>
          </cell>
          <cell r="AO969">
            <v>17.870254386999999</v>
          </cell>
          <cell r="AP969">
            <v>0</v>
          </cell>
        </row>
        <row r="970">
          <cell r="B970" t="str">
            <v>62402DEF130Allcustom3DKK Total</v>
          </cell>
          <cell r="H970">
            <v>8.5198276794774106</v>
          </cell>
          <cell r="I970">
            <v>0</v>
          </cell>
          <cell r="J970">
            <v>0</v>
          </cell>
          <cell r="K970">
            <v>8.5198276794774106</v>
          </cell>
          <cell r="L970">
            <v>0</v>
          </cell>
          <cell r="M970">
            <v>8.5198276794774106</v>
          </cell>
          <cell r="N970">
            <v>0</v>
          </cell>
          <cell r="O970">
            <v>0</v>
          </cell>
          <cell r="P970">
            <v>7.2301716810674401</v>
          </cell>
          <cell r="Q970">
            <v>0</v>
          </cell>
          <cell r="R970">
            <v>0</v>
          </cell>
          <cell r="S970">
            <v>0</v>
          </cell>
          <cell r="T970">
            <v>1.28965599840997</v>
          </cell>
          <cell r="U970">
            <v>0</v>
          </cell>
          <cell r="V970">
            <v>1.28965599840997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</row>
        <row r="971">
          <cell r="B971" t="str">
            <v>62402DEF140Allcustom3DKK Total</v>
          </cell>
          <cell r="H971">
            <v>28.330955960257899</v>
          </cell>
          <cell r="I971">
            <v>0</v>
          </cell>
          <cell r="J971">
            <v>0</v>
          </cell>
          <cell r="K971">
            <v>28.330955960257899</v>
          </cell>
          <cell r="L971">
            <v>0</v>
          </cell>
          <cell r="M971">
            <v>28.330955960257899</v>
          </cell>
          <cell r="N971">
            <v>0</v>
          </cell>
          <cell r="O971">
            <v>0</v>
          </cell>
          <cell r="P971">
            <v>8.7740165616389501</v>
          </cell>
          <cell r="Q971">
            <v>3.6605612017451099</v>
          </cell>
          <cell r="R971">
            <v>3.7370935120646802</v>
          </cell>
          <cell r="S971">
            <v>0</v>
          </cell>
          <cell r="T971">
            <v>0</v>
          </cell>
          <cell r="U971">
            <v>4.48483667605303</v>
          </cell>
          <cell r="V971">
            <v>8.2219301881177103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7.6744480087561406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7.6744480087561406</v>
          </cell>
          <cell r="AH971">
            <v>0</v>
          </cell>
          <cell r="AI971">
            <v>0</v>
          </cell>
          <cell r="AJ971">
            <v>7.6744480087561406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</row>
        <row r="972">
          <cell r="B972" t="str">
            <v>62402DEF150Allcustom3DKK Total</v>
          </cell>
          <cell r="H972">
            <v>135.37903004025998</v>
          </cell>
          <cell r="I972">
            <v>0</v>
          </cell>
          <cell r="J972">
            <v>0</v>
          </cell>
          <cell r="K972">
            <v>135.37903004025998</v>
          </cell>
          <cell r="L972">
            <v>0</v>
          </cell>
          <cell r="M972">
            <v>135.37903004025998</v>
          </cell>
          <cell r="N972">
            <v>0</v>
          </cell>
          <cell r="O972">
            <v>113.95896474600001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6.5950652942601895</v>
          </cell>
          <cell r="V972">
            <v>6.5950652942601895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14.824999999999999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14.824999999999999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</row>
        <row r="973">
          <cell r="B973" t="str">
            <v>62402DEF160Allcustom3DKK Total</v>
          </cell>
          <cell r="H973">
            <v>331.24342273385901</v>
          </cell>
          <cell r="I973">
            <v>0</v>
          </cell>
          <cell r="J973">
            <v>0</v>
          </cell>
          <cell r="K973">
            <v>331.24342273385901</v>
          </cell>
          <cell r="L973">
            <v>0</v>
          </cell>
          <cell r="M973">
            <v>331.24342273385901</v>
          </cell>
          <cell r="N973">
            <v>0</v>
          </cell>
          <cell r="O973">
            <v>28.335479265</v>
          </cell>
          <cell r="P973">
            <v>245.51615792296002</v>
          </cell>
          <cell r="Q973">
            <v>56.963785545900002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0.42799999999999999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0.42799999999999999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</row>
        <row r="974">
          <cell r="B974" t="str">
            <v>62402DEF170TAllcustom3DKK Total</v>
          </cell>
          <cell r="H974">
            <v>475.14228045359698</v>
          </cell>
          <cell r="I974">
            <v>0</v>
          </cell>
          <cell r="J974">
            <v>0</v>
          </cell>
          <cell r="K974">
            <v>475.14228045359698</v>
          </cell>
          <cell r="L974">
            <v>0</v>
          </cell>
          <cell r="M974">
            <v>475.14228045359698</v>
          </cell>
          <cell r="N974">
            <v>0</v>
          </cell>
          <cell r="O974">
            <v>142.294444011</v>
          </cell>
          <cell r="P974">
            <v>252.74632960402701</v>
          </cell>
          <cell r="Q974">
            <v>56.963785545900002</v>
          </cell>
          <cell r="R974">
            <v>0</v>
          </cell>
          <cell r="S974">
            <v>0</v>
          </cell>
          <cell r="T974">
            <v>1.28965599840997</v>
          </cell>
          <cell r="U974">
            <v>6.5950652942601895</v>
          </cell>
          <cell r="V974">
            <v>7.88472129267016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15.253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15.253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</row>
        <row r="975">
          <cell r="B975" t="str">
            <v>62402DEF180Allcustom3DKK Total</v>
          </cell>
          <cell r="H975">
            <v>14.012488341019301</v>
          </cell>
          <cell r="I975">
            <v>0</v>
          </cell>
          <cell r="J975">
            <v>0</v>
          </cell>
          <cell r="K975">
            <v>14.012488341019301</v>
          </cell>
          <cell r="L975">
            <v>0</v>
          </cell>
          <cell r="M975">
            <v>14.012488341019301</v>
          </cell>
          <cell r="N975">
            <v>14.012488341019301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</row>
        <row r="976">
          <cell r="B976" t="str">
            <v>62402DEF190Allcustom3DKK Total</v>
          </cell>
          <cell r="H976">
            <v>6.8254629621638596</v>
          </cell>
          <cell r="I976">
            <v>0</v>
          </cell>
          <cell r="J976">
            <v>0</v>
          </cell>
          <cell r="K976">
            <v>6.8254629621638596</v>
          </cell>
          <cell r="L976">
            <v>0</v>
          </cell>
          <cell r="M976">
            <v>6.8254629621638596</v>
          </cell>
          <cell r="N976">
            <v>4.4037240038982199</v>
          </cell>
          <cell r="O976">
            <v>0</v>
          </cell>
          <cell r="P976">
            <v>134.944799231183</v>
          </cell>
          <cell r="Q976">
            <v>0</v>
          </cell>
          <cell r="R976">
            <v>0</v>
          </cell>
          <cell r="S976">
            <v>0</v>
          </cell>
          <cell r="T976">
            <v>2.05828766308223</v>
          </cell>
          <cell r="U976">
            <v>0</v>
          </cell>
          <cell r="V976">
            <v>2.05828766308223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-134.58134793599999</v>
          </cell>
          <cell r="AP976">
            <v>0</v>
          </cell>
        </row>
        <row r="977">
          <cell r="B977" t="str">
            <v>62402DEF200Allcustom3DKK Total</v>
          </cell>
          <cell r="H977">
            <v>250.534398307153</v>
          </cell>
          <cell r="I977">
            <v>0</v>
          </cell>
          <cell r="J977">
            <v>0</v>
          </cell>
          <cell r="K977">
            <v>250.534398307153</v>
          </cell>
          <cell r="L977">
            <v>0</v>
          </cell>
          <cell r="M977">
            <v>250.534398307153</v>
          </cell>
          <cell r="N977">
            <v>0</v>
          </cell>
          <cell r="O977">
            <v>0</v>
          </cell>
          <cell r="P977">
            <v>1.44182794618316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249.09257036097</v>
          </cell>
          <cell r="AN977">
            <v>0</v>
          </cell>
          <cell r="AO977">
            <v>0</v>
          </cell>
          <cell r="AP977">
            <v>0</v>
          </cell>
        </row>
        <row r="978">
          <cell r="B978" t="str">
            <v>62402DEF210TAllcustom3DKK Total</v>
          </cell>
          <cell r="H978">
            <v>271.37234961033602</v>
          </cell>
          <cell r="I978">
            <v>0</v>
          </cell>
          <cell r="J978">
            <v>0</v>
          </cell>
          <cell r="K978">
            <v>271.37234961033602</v>
          </cell>
          <cell r="L978">
            <v>0</v>
          </cell>
          <cell r="M978">
            <v>271.37234961033602</v>
          </cell>
          <cell r="N978">
            <v>18.416212344917497</v>
          </cell>
          <cell r="O978">
            <v>0</v>
          </cell>
          <cell r="P978">
            <v>136.38662717736699</v>
          </cell>
          <cell r="Q978">
            <v>0</v>
          </cell>
          <cell r="R978">
            <v>0</v>
          </cell>
          <cell r="S978">
            <v>0</v>
          </cell>
          <cell r="T978">
            <v>2.05828766308223</v>
          </cell>
          <cell r="U978">
            <v>0</v>
          </cell>
          <cell r="V978">
            <v>2.05828766308223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249.09257036097</v>
          </cell>
          <cell r="AN978">
            <v>0</v>
          </cell>
          <cell r="AO978">
            <v>-134.58134793599999</v>
          </cell>
          <cell r="AP978">
            <v>0</v>
          </cell>
        </row>
        <row r="979">
          <cell r="B979" t="str">
            <v>62402DEF220Allcustom3DKK Total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</row>
        <row r="980">
          <cell r="B980" t="str">
            <v>62402DEF230Allcustom3DKK Total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</row>
        <row r="981">
          <cell r="B981" t="str">
            <v>62402DEF290Allcustom3DKK Total</v>
          </cell>
          <cell r="H981">
            <v>196.083845423159</v>
          </cell>
          <cell r="I981">
            <v>0</v>
          </cell>
          <cell r="J981">
            <v>0</v>
          </cell>
          <cell r="K981">
            <v>196.083845423159</v>
          </cell>
          <cell r="L981">
            <v>0</v>
          </cell>
          <cell r="M981">
            <v>196.083845423159</v>
          </cell>
          <cell r="N981">
            <v>-131.24494403430299</v>
          </cell>
          <cell r="O981">
            <v>0</v>
          </cell>
          <cell r="P981">
            <v>39.587893028848299</v>
          </cell>
          <cell r="Q981">
            <v>0</v>
          </cell>
          <cell r="R981">
            <v>0</v>
          </cell>
          <cell r="S981">
            <v>0</v>
          </cell>
          <cell r="T981">
            <v>2.2666110078420001</v>
          </cell>
          <cell r="U981">
            <v>19.933985291772</v>
          </cell>
          <cell r="V981">
            <v>22.200596299614002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0.41299999999999998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0.41299999999999998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11.907937800000001</v>
          </cell>
          <cell r="AN981">
            <v>0</v>
          </cell>
          <cell r="AO981">
            <v>253.21936232900001</v>
          </cell>
          <cell r="AP981">
            <v>0</v>
          </cell>
        </row>
        <row r="982">
          <cell r="B982" t="str">
            <v>62402DEF300TAllcustom3DKK Total</v>
          </cell>
          <cell r="H982">
            <v>12663.4685162151</v>
          </cell>
          <cell r="I982">
            <v>1E-4</v>
          </cell>
          <cell r="J982">
            <v>0</v>
          </cell>
          <cell r="K982">
            <v>12663.468416215099</v>
          </cell>
          <cell r="L982">
            <v>0</v>
          </cell>
          <cell r="M982">
            <v>12663.468416215099</v>
          </cell>
          <cell r="N982">
            <v>247.10075760482903</v>
          </cell>
          <cell r="O982">
            <v>10194.401788677</v>
          </cell>
          <cell r="P982">
            <v>1213.20954085977</v>
          </cell>
          <cell r="Q982">
            <v>167.40200459906001</v>
          </cell>
          <cell r="R982">
            <v>153.43744008393401</v>
          </cell>
          <cell r="S982">
            <v>66.571283835339798</v>
          </cell>
          <cell r="T982">
            <v>67.644928552292896</v>
          </cell>
          <cell r="U982">
            <v>104.41883633341899</v>
          </cell>
          <cell r="V982">
            <v>392.07248880498497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1E-4</v>
          </cell>
          <cell r="AB982">
            <v>35.892199862457403</v>
          </cell>
          <cell r="AC982">
            <v>0</v>
          </cell>
          <cell r="AD982">
            <v>0.75046617790574699</v>
          </cell>
          <cell r="AE982">
            <v>0.75046617790574699</v>
          </cell>
          <cell r="AF982">
            <v>0</v>
          </cell>
          <cell r="AG982">
            <v>35.141733684551703</v>
          </cell>
          <cell r="AH982">
            <v>0</v>
          </cell>
          <cell r="AI982">
            <v>0</v>
          </cell>
          <cell r="AJ982">
            <v>18.587733684551701</v>
          </cell>
          <cell r="AK982">
            <v>0</v>
          </cell>
          <cell r="AL982">
            <v>0</v>
          </cell>
          <cell r="AM982">
            <v>276.88136702697005</v>
          </cell>
          <cell r="AN982">
            <v>0</v>
          </cell>
          <cell r="AO982">
            <v>136.50826878000001</v>
          </cell>
          <cell r="AP982">
            <v>0</v>
          </cell>
        </row>
        <row r="983">
          <cell r="B983" t="str">
            <v>62402DEF340TAllcustom3DKK Total</v>
          </cell>
          <cell r="H983">
            <v>-6656.16017037437</v>
          </cell>
          <cell r="I983">
            <v>0</v>
          </cell>
          <cell r="J983">
            <v>0</v>
          </cell>
          <cell r="K983">
            <v>-6656.16017037437</v>
          </cell>
          <cell r="L983">
            <v>0</v>
          </cell>
          <cell r="M983">
            <v>-6656.16017037437</v>
          </cell>
          <cell r="N983">
            <v>-38.1733104699058</v>
          </cell>
          <cell r="O983">
            <v>-5479.2914357970003</v>
          </cell>
          <cell r="P983">
            <v>-356.91267230092603</v>
          </cell>
          <cell r="Q983">
            <v>-31.831417682764901</v>
          </cell>
          <cell r="R983">
            <v>0</v>
          </cell>
          <cell r="S983">
            <v>0</v>
          </cell>
          <cell r="T983">
            <v>-10.4053061471771</v>
          </cell>
          <cell r="U983">
            <v>-41.997490934589898</v>
          </cell>
          <cell r="V983">
            <v>-52.402797081766998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-14.824999999999999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-14.824999999999999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-48.676402107000001</v>
          </cell>
          <cell r="AN983">
            <v>0</v>
          </cell>
          <cell r="AO983">
            <v>-634.04713493499992</v>
          </cell>
          <cell r="AP983">
            <v>0</v>
          </cell>
        </row>
        <row r="984">
          <cell r="B984" t="str">
            <v>62402DEF400TAllcustom3DKK Total</v>
          </cell>
          <cell r="H984">
            <v>6007.30834584071</v>
          </cell>
          <cell r="I984">
            <v>1E-4</v>
          </cell>
          <cell r="J984">
            <v>0</v>
          </cell>
          <cell r="K984">
            <v>6007.3082458407098</v>
          </cell>
          <cell r="L984">
            <v>0</v>
          </cell>
          <cell r="M984">
            <v>6007.3082458407098</v>
          </cell>
          <cell r="N984">
            <v>208.927447134923</v>
          </cell>
          <cell r="O984">
            <v>4715.1103528800004</v>
          </cell>
          <cell r="P984">
            <v>856.29686855884302</v>
          </cell>
          <cell r="Q984">
            <v>135.57058691629499</v>
          </cell>
          <cell r="R984">
            <v>153.43744008393401</v>
          </cell>
          <cell r="S984">
            <v>66.571283835339798</v>
          </cell>
          <cell r="T984">
            <v>57.239622405115796</v>
          </cell>
          <cell r="U984">
            <v>62.421345398828699</v>
          </cell>
          <cell r="V984">
            <v>339.66969172321802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1E-4</v>
          </cell>
          <cell r="AB984">
            <v>21.067199862457397</v>
          </cell>
          <cell r="AC984">
            <v>0</v>
          </cell>
          <cell r="AD984">
            <v>0.75046617790574699</v>
          </cell>
          <cell r="AE984">
            <v>0.75046617790574699</v>
          </cell>
          <cell r="AF984">
            <v>0</v>
          </cell>
          <cell r="AG984">
            <v>20.3167336845517</v>
          </cell>
          <cell r="AH984">
            <v>0</v>
          </cell>
          <cell r="AI984">
            <v>0</v>
          </cell>
          <cell r="AJ984">
            <v>18.587733684551701</v>
          </cell>
          <cell r="AK984">
            <v>0</v>
          </cell>
          <cell r="AL984">
            <v>0</v>
          </cell>
          <cell r="AM984">
            <v>228.20496491997</v>
          </cell>
          <cell r="AN984">
            <v>0</v>
          </cell>
          <cell r="AO984">
            <v>-497.53886615499999</v>
          </cell>
          <cell r="AP984">
            <v>0</v>
          </cell>
        </row>
        <row r="985">
          <cell r="B985" t="str">
            <v>62421Allcustom2M138CDKK Total</v>
          </cell>
          <cell r="H985">
            <v>-52.941581119656099</v>
          </cell>
          <cell r="I985">
            <v>-99.409822000000005</v>
          </cell>
          <cell r="J985">
            <v>0</v>
          </cell>
          <cell r="K985">
            <v>46.468240880343899</v>
          </cell>
          <cell r="L985">
            <v>0</v>
          </cell>
          <cell r="M985">
            <v>46.468240880343899</v>
          </cell>
          <cell r="N985">
            <v>56.107634415590596</v>
          </cell>
          <cell r="O985">
            <v>-50.672935835000004</v>
          </cell>
          <cell r="P985">
            <v>-0.78929715426618896</v>
          </cell>
          <cell r="Q985">
            <v>1.24556874278</v>
          </cell>
          <cell r="R985">
            <v>6.2334330939148597</v>
          </cell>
          <cell r="S985">
            <v>0</v>
          </cell>
          <cell r="T985">
            <v>7.1468690824850398E-2</v>
          </cell>
          <cell r="U985">
            <v>33.801859887324902</v>
          </cell>
          <cell r="V985">
            <v>40.1067616720646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-99.409822000000005</v>
          </cell>
          <cell r="AB985">
            <v>-0.81611944582511997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-0.81611944582511997</v>
          </cell>
          <cell r="AH985">
            <v>0</v>
          </cell>
          <cell r="AI985">
            <v>0</v>
          </cell>
          <cell r="AJ985">
            <v>-0.83211944582511999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1.286628485</v>
          </cell>
          <cell r="AP985">
            <v>0</v>
          </cell>
        </row>
        <row r="986">
          <cell r="B986" t="str">
            <v>62421Allcustom2M410DKK Total</v>
          </cell>
          <cell r="H986">
            <v>23.846880272339501</v>
          </cell>
          <cell r="I986">
            <v>0</v>
          </cell>
          <cell r="J986">
            <v>0</v>
          </cell>
          <cell r="K986">
            <v>23.846880272339501</v>
          </cell>
          <cell r="L986">
            <v>0</v>
          </cell>
          <cell r="M986">
            <v>23.846880272339501</v>
          </cell>
          <cell r="N986">
            <v>0</v>
          </cell>
          <cell r="O986">
            <v>0</v>
          </cell>
          <cell r="P986">
            <v>23.846880272339501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</row>
        <row r="987">
          <cell r="B987" t="str">
            <v>62421Allcustom2M420DKK Total</v>
          </cell>
          <cell r="H987">
            <v>1.12405642334739</v>
          </cell>
          <cell r="I987">
            <v>0</v>
          </cell>
          <cell r="J987">
            <v>0</v>
          </cell>
          <cell r="K987">
            <v>1.12405642334739</v>
          </cell>
          <cell r="L987">
            <v>0</v>
          </cell>
          <cell r="M987">
            <v>1.12405642334739</v>
          </cell>
          <cell r="N987">
            <v>0</v>
          </cell>
          <cell r="O987">
            <v>0</v>
          </cell>
          <cell r="P987">
            <v>1.12405642334739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</row>
        <row r="988">
          <cell r="B988" t="str">
            <v>62421Allcustom2M510DKK Total</v>
          </cell>
          <cell r="H988">
            <v>98.029556408491004</v>
          </cell>
          <cell r="I988">
            <v>76.397000000000006</v>
          </cell>
          <cell r="J988">
            <v>0</v>
          </cell>
          <cell r="K988">
            <v>21.632556408491002</v>
          </cell>
          <cell r="L988">
            <v>0</v>
          </cell>
          <cell r="M988">
            <v>21.632556408491002</v>
          </cell>
          <cell r="N988">
            <v>0</v>
          </cell>
          <cell r="O988">
            <v>0</v>
          </cell>
          <cell r="P988">
            <v>26.215556408491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76.397000000000006</v>
          </cell>
          <cell r="AB988">
            <v>-4.5830000000000002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-4.5830000000000002</v>
          </cell>
          <cell r="AH988">
            <v>-4.468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</row>
        <row r="989">
          <cell r="B989" t="str">
            <v>62421Allcustom2M549DKK Total</v>
          </cell>
          <cell r="H989">
            <v>81.951567298415199</v>
          </cell>
          <cell r="I989">
            <v>0</v>
          </cell>
          <cell r="J989">
            <v>1.415</v>
          </cell>
          <cell r="K989">
            <v>81.951567298415199</v>
          </cell>
          <cell r="L989">
            <v>0</v>
          </cell>
          <cell r="M989">
            <v>81.951567298415199</v>
          </cell>
          <cell r="N989">
            <v>52.700949262367502</v>
          </cell>
          <cell r="O989">
            <v>0</v>
          </cell>
          <cell r="P989">
            <v>-1.49011611938477E-14</v>
          </cell>
          <cell r="Q989">
            <v>2.66122527650499</v>
          </cell>
          <cell r="R989">
            <v>0</v>
          </cell>
          <cell r="S989">
            <v>52.182410396249395</v>
          </cell>
          <cell r="T989">
            <v>-3.25962901115417E-15</v>
          </cell>
          <cell r="U989">
            <v>40.381167233152595</v>
          </cell>
          <cell r="V989">
            <v>92.563577629401991</v>
          </cell>
          <cell r="W989">
            <v>38.340084907494997</v>
          </cell>
          <cell r="X989">
            <v>38.340084907494997</v>
          </cell>
          <cell r="Y989">
            <v>0</v>
          </cell>
          <cell r="Z989">
            <v>0</v>
          </cell>
          <cell r="AA989">
            <v>0</v>
          </cell>
          <cell r="AB989">
            <v>-65.9741848698593</v>
          </cell>
          <cell r="AC989">
            <v>0</v>
          </cell>
          <cell r="AD989">
            <v>0</v>
          </cell>
          <cell r="AE989">
            <v>-104.314269777354</v>
          </cell>
          <cell r="AF989">
            <v>0</v>
          </cell>
          <cell r="AG989">
            <v>-1.415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</row>
        <row r="990">
          <cell r="B990" t="str">
            <v>62421DEF110M136DKK Total</v>
          </cell>
          <cell r="H990">
            <v>-491.31918538361799</v>
          </cell>
          <cell r="I990">
            <v>42.457000000000001</v>
          </cell>
          <cell r="J990">
            <v>0</v>
          </cell>
          <cell r="K990">
            <v>-533.77618538361799</v>
          </cell>
          <cell r="L990">
            <v>0</v>
          </cell>
          <cell r="M990">
            <v>-533.77618538361799</v>
          </cell>
          <cell r="N990">
            <v>3.1759497105499999</v>
          </cell>
          <cell r="O990">
            <v>-460.47910399058503</v>
          </cell>
          <cell r="P990">
            <v>-17.311008598197798</v>
          </cell>
          <cell r="Q990">
            <v>0</v>
          </cell>
          <cell r="R990">
            <v>0</v>
          </cell>
          <cell r="S990">
            <v>0</v>
          </cell>
          <cell r="T990">
            <v>-3.1935381916262497</v>
          </cell>
          <cell r="U990">
            <v>-6.6011451586357595</v>
          </cell>
          <cell r="V990">
            <v>-9.7946833502620105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42.457000000000001</v>
          </cell>
          <cell r="AB990">
            <v>1.63146764987731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1.63146764987731</v>
          </cell>
          <cell r="AH990">
            <v>0</v>
          </cell>
          <cell r="AI990">
            <v>0</v>
          </cell>
          <cell r="AJ990">
            <v>0.65700000000000003</v>
          </cell>
          <cell r="AK990">
            <v>0</v>
          </cell>
          <cell r="AL990">
            <v>0</v>
          </cell>
          <cell r="AM990">
            <v>-50.998806805000001</v>
          </cell>
          <cell r="AN990">
            <v>0</v>
          </cell>
          <cell r="AO990">
            <v>0</v>
          </cell>
          <cell r="AP990">
            <v>0</v>
          </cell>
        </row>
        <row r="991">
          <cell r="B991" t="str">
            <v>62421DEF110M138CDKK Total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</row>
        <row r="992">
          <cell r="B992" t="str">
            <v>62421DEF110M500TDKK Total</v>
          </cell>
          <cell r="H992">
            <v>2.1624351631232299</v>
          </cell>
          <cell r="I992">
            <v>0</v>
          </cell>
          <cell r="J992">
            <v>0</v>
          </cell>
          <cell r="K992">
            <v>2.1624351631232299</v>
          </cell>
          <cell r="L992">
            <v>0</v>
          </cell>
          <cell r="M992">
            <v>2.1624351631232299</v>
          </cell>
          <cell r="N992">
            <v>0.212459152110369</v>
          </cell>
          <cell r="O992">
            <v>0</v>
          </cell>
          <cell r="P992">
            <v>1.9499760110128601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</row>
        <row r="993">
          <cell r="B993" t="str">
            <v>62421DEF120M136DKK Total</v>
          </cell>
          <cell r="H993">
            <v>2026.0757157365201</v>
          </cell>
          <cell r="I993">
            <v>156.87885</v>
          </cell>
          <cell r="J993">
            <v>0</v>
          </cell>
          <cell r="K993">
            <v>1869.1968657365201</v>
          </cell>
          <cell r="L993">
            <v>0</v>
          </cell>
          <cell r="M993">
            <v>1869.1968657365201</v>
          </cell>
          <cell r="N993">
            <v>-82.520090903604597</v>
          </cell>
          <cell r="O993">
            <v>1801.150654305</v>
          </cell>
          <cell r="P993">
            <v>-27.485245835791101</v>
          </cell>
          <cell r="Q993">
            <v>-465.94542883112103</v>
          </cell>
          <cell r="R993">
            <v>17.605418338743199</v>
          </cell>
          <cell r="S993">
            <v>-30.352667180289998</v>
          </cell>
          <cell r="T993">
            <v>-0.49088527028485596</v>
          </cell>
          <cell r="U993">
            <v>56.417979097304297</v>
          </cell>
          <cell r="V993">
            <v>43.179844985472599</v>
          </cell>
          <cell r="W993">
            <v>147.88752771663999</v>
          </cell>
          <cell r="X993">
            <v>147.88752771663999</v>
          </cell>
          <cell r="Y993">
            <v>0</v>
          </cell>
          <cell r="Z993">
            <v>0</v>
          </cell>
          <cell r="AA993">
            <v>156.87885</v>
          </cell>
          <cell r="AB993">
            <v>116.84694171156301</v>
          </cell>
          <cell r="AC993">
            <v>0</v>
          </cell>
          <cell r="AD993">
            <v>-2.8812322549226801E-2</v>
          </cell>
          <cell r="AE993">
            <v>-34.389871494318797</v>
          </cell>
          <cell r="AF993">
            <v>0</v>
          </cell>
          <cell r="AG993">
            <v>3.3492854892417996</v>
          </cell>
          <cell r="AH993">
            <v>3.8290000000000002</v>
          </cell>
          <cell r="AI993">
            <v>0</v>
          </cell>
          <cell r="AJ993">
            <v>3.4784592001000698</v>
          </cell>
          <cell r="AK993">
            <v>0</v>
          </cell>
          <cell r="AL993">
            <v>0</v>
          </cell>
          <cell r="AM993">
            <v>131.51702871999998</v>
          </cell>
          <cell r="AN993">
            <v>0</v>
          </cell>
          <cell r="AO993">
            <v>352.45316158499998</v>
          </cell>
          <cell r="AP993">
            <v>0</v>
          </cell>
        </row>
        <row r="994">
          <cell r="B994" t="str">
            <v>62421DEF120M500TDKK Total</v>
          </cell>
          <cell r="H994">
            <v>22.939995309673201</v>
          </cell>
          <cell r="I994">
            <v>0</v>
          </cell>
          <cell r="J994">
            <v>0</v>
          </cell>
          <cell r="K994">
            <v>22.939995309673201</v>
          </cell>
          <cell r="L994">
            <v>0</v>
          </cell>
          <cell r="M994">
            <v>22.939995309673201</v>
          </cell>
          <cell r="N994">
            <v>0.47619022771078096</v>
          </cell>
          <cell r="O994">
            <v>0</v>
          </cell>
          <cell r="P994">
            <v>0.57906531834738506</v>
          </cell>
          <cell r="Q994">
            <v>39.824316611767202</v>
          </cell>
          <cell r="R994">
            <v>0</v>
          </cell>
          <cell r="S994">
            <v>0</v>
          </cell>
          <cell r="T994">
            <v>0</v>
          </cell>
          <cell r="U994">
            <v>-1.1055033152185801E-2</v>
          </cell>
          <cell r="V994">
            <v>-1.1055033152185801E-2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-17.928521815</v>
          </cell>
          <cell r="AP994">
            <v>0</v>
          </cell>
        </row>
        <row r="995">
          <cell r="B995" t="str">
            <v>62421DEF130M136DKK Total</v>
          </cell>
          <cell r="H995">
            <v>0.329547971961692</v>
          </cell>
          <cell r="I995">
            <v>0</v>
          </cell>
          <cell r="J995">
            <v>0</v>
          </cell>
          <cell r="K995">
            <v>0.329547971961692</v>
          </cell>
          <cell r="L995">
            <v>0</v>
          </cell>
          <cell r="M995">
            <v>0.329547971961692</v>
          </cell>
          <cell r="N995">
            <v>-0.81410392736981707</v>
          </cell>
          <cell r="O995">
            <v>0</v>
          </cell>
          <cell r="P995">
            <v>2.6787023352967396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-1.5350504359652299</v>
          </cell>
          <cell r="V995">
            <v>-1.5350504359652299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</row>
        <row r="996">
          <cell r="B996" t="str">
            <v>62421DEF140M136DKK Total</v>
          </cell>
          <cell r="H996">
            <v>7.9566653558707392</v>
          </cell>
          <cell r="I996">
            <v>0</v>
          </cell>
          <cell r="J996">
            <v>0</v>
          </cell>
          <cell r="K996">
            <v>7.9566653558707392</v>
          </cell>
          <cell r="L996">
            <v>0</v>
          </cell>
          <cell r="M996">
            <v>7.9566653558707392</v>
          </cell>
          <cell r="N996">
            <v>0</v>
          </cell>
          <cell r="O996">
            <v>0</v>
          </cell>
          <cell r="P996">
            <v>9.4589349319125393</v>
          </cell>
          <cell r="Q996">
            <v>-0.58549297669572398</v>
          </cell>
          <cell r="R996">
            <v>0.38185188565392297</v>
          </cell>
          <cell r="S996">
            <v>0</v>
          </cell>
          <cell r="T996">
            <v>0</v>
          </cell>
          <cell r="U996">
            <v>0</v>
          </cell>
          <cell r="V996">
            <v>0.38185188565392297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-1.2E-2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-1.2E-2</v>
          </cell>
          <cell r="AH996">
            <v>0</v>
          </cell>
          <cell r="AI996">
            <v>0</v>
          </cell>
          <cell r="AJ996">
            <v>-1.2E-2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-1.286628485</v>
          </cell>
          <cell r="AP996">
            <v>0</v>
          </cell>
        </row>
        <row r="997">
          <cell r="B997" t="str">
            <v>62421DEF140M138CDKK Total</v>
          </cell>
          <cell r="H997">
            <v>21.341367645929999</v>
          </cell>
          <cell r="I997">
            <v>0</v>
          </cell>
          <cell r="J997">
            <v>0</v>
          </cell>
          <cell r="K997">
            <v>21.341367645929999</v>
          </cell>
          <cell r="L997">
            <v>0</v>
          </cell>
          <cell r="M997">
            <v>21.341367645929999</v>
          </cell>
          <cell r="N997">
            <v>0</v>
          </cell>
          <cell r="O997">
            <v>0</v>
          </cell>
          <cell r="P997">
            <v>-0.831392358458238</v>
          </cell>
          <cell r="Q997">
            <v>4.3852119324999999</v>
          </cell>
          <cell r="R997">
            <v>6.2334330939148597</v>
          </cell>
          <cell r="S997">
            <v>0</v>
          </cell>
          <cell r="T997">
            <v>0</v>
          </cell>
          <cell r="U997">
            <v>11.083605938798501</v>
          </cell>
          <cell r="V997">
            <v>17.317039032713399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-0.81611944582511997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-0.81611944582511997</v>
          </cell>
          <cell r="AH997">
            <v>0</v>
          </cell>
          <cell r="AI997">
            <v>0</v>
          </cell>
          <cell r="AJ997">
            <v>-0.83211944582511999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1.286628485</v>
          </cell>
          <cell r="AP997">
            <v>0</v>
          </cell>
        </row>
        <row r="998">
          <cell r="B998" t="str">
            <v>62421DEF150M136DKK Total</v>
          </cell>
          <cell r="H998">
            <v>-9.8491321895155295</v>
          </cell>
          <cell r="I998">
            <v>0</v>
          </cell>
          <cell r="J998">
            <v>0</v>
          </cell>
          <cell r="K998">
            <v>-9.8491321895155295</v>
          </cell>
          <cell r="L998">
            <v>0</v>
          </cell>
          <cell r="M998">
            <v>-9.8491321895155295</v>
          </cell>
          <cell r="N998">
            <v>0</v>
          </cell>
          <cell r="O998">
            <v>-10.46158183</v>
          </cell>
          <cell r="P998">
            <v>4.02599981509799E-2</v>
          </cell>
          <cell r="Q998">
            <v>-0.44472959707499998</v>
          </cell>
          <cell r="R998">
            <v>0</v>
          </cell>
          <cell r="S998">
            <v>0</v>
          </cell>
          <cell r="T998">
            <v>0</v>
          </cell>
          <cell r="U998">
            <v>-0.57188138750557294</v>
          </cell>
          <cell r="V998">
            <v>-0.57188138750557294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1.58880062691406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1.58880062691406</v>
          </cell>
          <cell r="AH998">
            <v>0</v>
          </cell>
          <cell r="AI998">
            <v>0</v>
          </cell>
          <cell r="AJ998">
            <v>-0.17543103859044398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</row>
        <row r="999">
          <cell r="B999" t="str">
            <v>62421DEF160M136DKK Total</v>
          </cell>
          <cell r="H999">
            <v>-10.9632408293613</v>
          </cell>
          <cell r="I999">
            <v>-1.698</v>
          </cell>
          <cell r="J999">
            <v>0</v>
          </cell>
          <cell r="K999">
            <v>-9.2652408293612698</v>
          </cell>
          <cell r="L999">
            <v>0</v>
          </cell>
          <cell r="M999">
            <v>-9.2652408293612698</v>
          </cell>
          <cell r="N999">
            <v>-0.21329762636689101</v>
          </cell>
          <cell r="O999">
            <v>29.412664274999997</v>
          </cell>
          <cell r="P999">
            <v>-12.6674648688253</v>
          </cell>
          <cell r="Q999">
            <v>-22.440149210000001</v>
          </cell>
          <cell r="R999">
            <v>0</v>
          </cell>
          <cell r="S999">
            <v>-1.1461668600000001</v>
          </cell>
          <cell r="T999">
            <v>-2.4324299519969403</v>
          </cell>
          <cell r="U999">
            <v>-7.2931177548772902E-2</v>
          </cell>
          <cell r="V999">
            <v>-3.65152798954571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-1.698</v>
          </cell>
          <cell r="AB999">
            <v>0.29453459037662699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0.29453459037662699</v>
          </cell>
          <cell r="AH999">
            <v>8.6999999999999994E-2</v>
          </cell>
          <cell r="AI999">
            <v>0</v>
          </cell>
          <cell r="AJ999">
            <v>9.7766255881132802E-2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</row>
        <row r="1000">
          <cell r="B1000" t="str">
            <v>62421DEF170TM136DKK Total</v>
          </cell>
          <cell r="H1000">
            <v>-20.482825046915099</v>
          </cell>
          <cell r="I1000">
            <v>-1.698</v>
          </cell>
          <cell r="J1000">
            <v>0</v>
          </cell>
          <cell r="K1000">
            <v>-18.784825046915099</v>
          </cell>
          <cell r="L1000">
            <v>0</v>
          </cell>
          <cell r="M1000">
            <v>-18.784825046915099</v>
          </cell>
          <cell r="N1000">
            <v>-1.02740155373671</v>
          </cell>
          <cell r="O1000">
            <v>18.951082445000001</v>
          </cell>
          <cell r="P1000">
            <v>-9.9485025353775605</v>
          </cell>
          <cell r="Q1000">
            <v>-22.884878807075001</v>
          </cell>
          <cell r="R1000">
            <v>0</v>
          </cell>
          <cell r="S1000">
            <v>-1.1461668600000001</v>
          </cell>
          <cell r="T1000">
            <v>-2.4324299519969403</v>
          </cell>
          <cell r="U1000">
            <v>-2.1798630010195796</v>
          </cell>
          <cell r="V1000">
            <v>-5.7584598130165201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-1.698</v>
          </cell>
          <cell r="AB1000">
            <v>1.8833352172906899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1.8833352172906899</v>
          </cell>
          <cell r="AH1000">
            <v>8.6999999999999994E-2</v>
          </cell>
          <cell r="AI1000">
            <v>0</v>
          </cell>
          <cell r="AJ1000">
            <v>-7.7664782709311195E-2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</row>
        <row r="1001">
          <cell r="B1001" t="str">
            <v>62421DEF170TM138CDKK Total</v>
          </cell>
          <cell r="H1001">
            <v>0.10698061585353001</v>
          </cell>
          <cell r="I1001">
            <v>0</v>
          </cell>
          <cell r="J1001">
            <v>0</v>
          </cell>
          <cell r="K1001">
            <v>0.10698061585353001</v>
          </cell>
          <cell r="L1001">
            <v>0</v>
          </cell>
          <cell r="M1001">
            <v>0.10698061585353001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0.10698061585353001</v>
          </cell>
          <cell r="U1001">
            <v>0</v>
          </cell>
          <cell r="V1001">
            <v>0.10698061585353001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</row>
        <row r="1002">
          <cell r="B1002" t="str">
            <v>62421DEF180M136DKK Total</v>
          </cell>
          <cell r="H1002">
            <v>39.681226644481896</v>
          </cell>
          <cell r="I1002">
            <v>0.64584799999999998</v>
          </cell>
          <cell r="J1002">
            <v>0</v>
          </cell>
          <cell r="K1002">
            <v>39.035378644481895</v>
          </cell>
          <cell r="L1002">
            <v>0</v>
          </cell>
          <cell r="M1002">
            <v>39.035378644481895</v>
          </cell>
          <cell r="N1002">
            <v>12.3877139126473</v>
          </cell>
          <cell r="O1002">
            <v>-54.00468558</v>
          </cell>
          <cell r="P1002">
            <v>1.8902848998191699</v>
          </cell>
          <cell r="Q1002">
            <v>-3.2249989099999996E-3</v>
          </cell>
          <cell r="R1002">
            <v>0</v>
          </cell>
          <cell r="S1002">
            <v>0</v>
          </cell>
          <cell r="T1002">
            <v>3.6620614258991497</v>
          </cell>
          <cell r="U1002">
            <v>24.4303729322293</v>
          </cell>
          <cell r="V1002">
            <v>28.092434358128397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0.64584799999999998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-7.9782202999999991E-5</v>
          </cell>
          <cell r="AN1002">
            <v>0</v>
          </cell>
          <cell r="AO1002">
            <v>50.672935835000004</v>
          </cell>
          <cell r="AP1002">
            <v>0</v>
          </cell>
        </row>
        <row r="1003">
          <cell r="B1003" t="str">
            <v>62421DEF190M136DKK Total</v>
          </cell>
          <cell r="H1003">
            <v>-1422.2877047648201</v>
          </cell>
          <cell r="I1003">
            <v>-9.5449999999999999</v>
          </cell>
          <cell r="J1003">
            <v>0</v>
          </cell>
          <cell r="K1003">
            <v>-1412.74270476482</v>
          </cell>
          <cell r="L1003">
            <v>0</v>
          </cell>
          <cell r="M1003">
            <v>-1412.74270476482</v>
          </cell>
          <cell r="N1003">
            <v>-63.140108782528301</v>
          </cell>
          <cell r="O1003">
            <v>-1098.25259048</v>
          </cell>
          <cell r="P1003">
            <v>-23.4781300908957</v>
          </cell>
          <cell r="Q1003">
            <v>-6.4947335846798806</v>
          </cell>
          <cell r="R1003">
            <v>-5.2119949770528402</v>
          </cell>
          <cell r="S1003">
            <v>0.15731702</v>
          </cell>
          <cell r="T1003">
            <v>-13.443672568471699</v>
          </cell>
          <cell r="U1003">
            <v>-14.356946071092301</v>
          </cell>
          <cell r="V1003">
            <v>-32.855296596616903</v>
          </cell>
          <cell r="W1003">
            <v>-56.504902505000004</v>
          </cell>
          <cell r="X1003">
            <v>-56.504902505000004</v>
          </cell>
          <cell r="Y1003">
            <v>0</v>
          </cell>
          <cell r="Z1003">
            <v>0</v>
          </cell>
          <cell r="AA1003">
            <v>-9.5449999999999999</v>
          </cell>
          <cell r="AB1003">
            <v>-41.627077805100399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14.8778246998996</v>
          </cell>
          <cell r="AH1003">
            <v>2.3140000000000001</v>
          </cell>
          <cell r="AI1003">
            <v>0</v>
          </cell>
          <cell r="AJ1003">
            <v>5.6827457445602292</v>
          </cell>
          <cell r="AK1003">
            <v>0</v>
          </cell>
          <cell r="AL1003">
            <v>0</v>
          </cell>
          <cell r="AM1003">
            <v>40.177643215000003</v>
          </cell>
          <cell r="AN1003">
            <v>0.35396329500000001</v>
          </cell>
          <cell r="AO1003">
            <v>-187.07241063999999</v>
          </cell>
          <cell r="AP1003">
            <v>0</v>
          </cell>
        </row>
        <row r="1004">
          <cell r="B1004" t="str">
            <v>62421DEF200M136DKK Total</v>
          </cell>
          <cell r="H1004">
            <v>-4.0602109904912398</v>
          </cell>
          <cell r="I1004">
            <v>-4.008</v>
          </cell>
          <cell r="J1004">
            <v>0</v>
          </cell>
          <cell r="K1004">
            <v>-5.2210990491241199E-2</v>
          </cell>
          <cell r="L1004">
            <v>0</v>
          </cell>
          <cell r="M1004">
            <v>-5.2210990491241199E-2</v>
          </cell>
          <cell r="N1004">
            <v>10.024735745109</v>
          </cell>
          <cell r="O1004">
            <v>0</v>
          </cell>
          <cell r="P1004">
            <v>2.07551909634673</v>
          </cell>
          <cell r="Q1004">
            <v>-96.882647350975006</v>
          </cell>
          <cell r="R1004">
            <v>0</v>
          </cell>
          <cell r="S1004">
            <v>0</v>
          </cell>
          <cell r="T1004">
            <v>-4.2336821783587402</v>
          </cell>
          <cell r="U1004">
            <v>-6.0721996929861</v>
          </cell>
          <cell r="V1004">
            <v>-10.305881871344798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-4.008</v>
          </cell>
          <cell r="AB1004">
            <v>-3.4669099373471499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-3.4669099373471499</v>
          </cell>
          <cell r="AH1004">
            <v>0</v>
          </cell>
          <cell r="AI1004">
            <v>0</v>
          </cell>
          <cell r="AJ1004">
            <v>-3.1769464644738199</v>
          </cell>
          <cell r="AK1004">
            <v>0</v>
          </cell>
          <cell r="AL1004">
            <v>0</v>
          </cell>
          <cell r="AM1004">
            <v>84.164650647719995</v>
          </cell>
          <cell r="AN1004">
            <v>0</v>
          </cell>
          <cell r="AO1004">
            <v>14.338322679999999</v>
          </cell>
          <cell r="AP1004">
            <v>0</v>
          </cell>
        </row>
        <row r="1005">
          <cell r="B1005" t="str">
            <v>62421DEF210TM136DKK Total</v>
          </cell>
          <cell r="H1005">
            <v>-1386.66668911083</v>
          </cell>
          <cell r="I1005">
            <v>-12.907152</v>
          </cell>
          <cell r="J1005">
            <v>0</v>
          </cell>
          <cell r="K1005">
            <v>-1373.75953711083</v>
          </cell>
          <cell r="L1005">
            <v>0</v>
          </cell>
          <cell r="M1005">
            <v>-1373.75953711083</v>
          </cell>
          <cell r="N1005">
            <v>-40.727659124771996</v>
          </cell>
          <cell r="O1005">
            <v>-1152.2572760599999</v>
          </cell>
          <cell r="P1005">
            <v>-19.512326094729801</v>
          </cell>
          <cell r="Q1005">
            <v>-103.380605934565</v>
          </cell>
          <cell r="R1005">
            <v>-5.2119949770528402</v>
          </cell>
          <cell r="S1005">
            <v>0.15731702</v>
          </cell>
          <cell r="T1005">
            <v>-14.015293320931301</v>
          </cell>
          <cell r="U1005">
            <v>4.0012271681508995</v>
          </cell>
          <cell r="V1005">
            <v>-15.0687441098333</v>
          </cell>
          <cell r="W1005">
            <v>-56.504902505000004</v>
          </cell>
          <cell r="X1005">
            <v>-56.504902505000004</v>
          </cell>
          <cell r="Y1005">
            <v>0</v>
          </cell>
          <cell r="Z1005">
            <v>0</v>
          </cell>
          <cell r="AA1005">
            <v>-12.907152</v>
          </cell>
          <cell r="AB1005">
            <v>-45.093987742447503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11.410914762552499</v>
          </cell>
          <cell r="AH1005">
            <v>2.3140000000000001</v>
          </cell>
          <cell r="AI1005">
            <v>0</v>
          </cell>
          <cell r="AJ1005">
            <v>2.5057992800864102</v>
          </cell>
          <cell r="AK1005">
            <v>0</v>
          </cell>
          <cell r="AL1005">
            <v>0</v>
          </cell>
          <cell r="AM1005">
            <v>124.342214080517</v>
          </cell>
          <cell r="AN1005">
            <v>0.35396329500000001</v>
          </cell>
          <cell r="AO1005">
            <v>-122.06115212500001</v>
          </cell>
          <cell r="AP1005">
            <v>0</v>
          </cell>
        </row>
        <row r="1006">
          <cell r="B1006" t="str">
            <v>62421DEF210TM138CDKK Total</v>
          </cell>
          <cell r="H1006">
            <v>38.034070618560406</v>
          </cell>
          <cell r="I1006">
            <v>13.014177999999999</v>
          </cell>
          <cell r="J1006">
            <v>0</v>
          </cell>
          <cell r="K1006">
            <v>25.019892618560402</v>
          </cell>
          <cell r="L1006">
            <v>0</v>
          </cell>
          <cell r="M1006">
            <v>25.019892618560402</v>
          </cell>
          <cell r="N1006">
            <v>56.107634415590596</v>
          </cell>
          <cell r="O1006">
            <v>0</v>
          </cell>
          <cell r="P1006">
            <v>4.2095204192048999E-2</v>
          </cell>
          <cell r="Q1006">
            <v>-3.1396431897200001</v>
          </cell>
          <cell r="R1006">
            <v>0</v>
          </cell>
          <cell r="S1006">
            <v>0</v>
          </cell>
          <cell r="T1006">
            <v>-3.55119250286796E-2</v>
          </cell>
          <cell r="U1006">
            <v>22.718253948526399</v>
          </cell>
          <cell r="V1006">
            <v>22.682742023497699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13.014177999999999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-50.672935835000004</v>
          </cell>
          <cell r="AP1006">
            <v>0</v>
          </cell>
        </row>
        <row r="1007">
          <cell r="B1007" t="str">
            <v>62421DEF220M136DKK Total</v>
          </cell>
          <cell r="H1007">
            <v>-236.49715225831301</v>
          </cell>
          <cell r="I1007">
            <v>0</v>
          </cell>
          <cell r="J1007">
            <v>-0.11125</v>
          </cell>
          <cell r="K1007">
            <v>-236.49715225831301</v>
          </cell>
          <cell r="L1007">
            <v>0</v>
          </cell>
          <cell r="M1007">
            <v>-236.49715225831301</v>
          </cell>
          <cell r="N1007">
            <v>45.883370264227899</v>
          </cell>
          <cell r="O1007">
            <v>-300.53731131500001</v>
          </cell>
          <cell r="P1007">
            <v>-42.826248903304503</v>
          </cell>
          <cell r="Q1007">
            <v>1.3331828972095801</v>
          </cell>
          <cell r="R1007">
            <v>4.3136090126095494</v>
          </cell>
          <cell r="S1007">
            <v>0</v>
          </cell>
          <cell r="T1007">
            <v>6.9289281140549095</v>
          </cell>
          <cell r="U1007">
            <v>-11.5614533903815</v>
          </cell>
          <cell r="V1007">
            <v>-0.31891626371703796</v>
          </cell>
          <cell r="W1007">
            <v>176.66642913964</v>
          </cell>
          <cell r="X1007">
            <v>176.66642913964</v>
          </cell>
          <cell r="Y1007">
            <v>0</v>
          </cell>
          <cell r="Z1007">
            <v>0</v>
          </cell>
          <cell r="AA1007">
            <v>0</v>
          </cell>
          <cell r="AB1007">
            <v>158.62901646227101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-17.9261626773689</v>
          </cell>
          <cell r="AH1007">
            <v>0</v>
          </cell>
          <cell r="AI1007">
            <v>0</v>
          </cell>
          <cell r="AJ1007">
            <v>-16.350152534339202</v>
          </cell>
          <cell r="AK1007">
            <v>0</v>
          </cell>
          <cell r="AL1007">
            <v>0</v>
          </cell>
          <cell r="AM1007">
            <v>-8.3658943849999989</v>
          </cell>
          <cell r="AN1007">
            <v>-8.3658943849999989</v>
          </cell>
          <cell r="AO1007">
            <v>-90.294351015000004</v>
          </cell>
          <cell r="AP1007">
            <v>0</v>
          </cell>
        </row>
        <row r="1008">
          <cell r="B1008" t="str">
            <v>62421DEF220M138CDKK Total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</row>
        <row r="1009">
          <cell r="B1009" t="str">
            <v>62421DEF230M136DKK Total</v>
          </cell>
          <cell r="H1009">
            <v>-271.68087507499996</v>
          </cell>
          <cell r="I1009">
            <v>0</v>
          </cell>
          <cell r="J1009">
            <v>0</v>
          </cell>
          <cell r="K1009">
            <v>-271.68087507499996</v>
          </cell>
          <cell r="L1009">
            <v>0</v>
          </cell>
          <cell r="M1009">
            <v>-271.68087507499996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-271.68087507499996</v>
          </cell>
          <cell r="AP1009">
            <v>0</v>
          </cell>
        </row>
        <row r="1010">
          <cell r="B1010" t="str">
            <v>62421DEF230M138CDKK Total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</row>
        <row r="1011">
          <cell r="B1011" t="str">
            <v>62421DEF290M136DKK Total</v>
          </cell>
          <cell r="H1011">
            <v>445.33525147046498</v>
          </cell>
          <cell r="I1011">
            <v>0</v>
          </cell>
          <cell r="J1011">
            <v>0</v>
          </cell>
          <cell r="K1011">
            <v>445.33525147046498</v>
          </cell>
          <cell r="L1011">
            <v>0</v>
          </cell>
          <cell r="M1011">
            <v>445.33525147046498</v>
          </cell>
          <cell r="N1011">
            <v>-9.89111278627907</v>
          </cell>
          <cell r="O1011">
            <v>50.82463439</v>
          </cell>
          <cell r="P1011">
            <v>25.358557249328598</v>
          </cell>
          <cell r="Q1011">
            <v>0</v>
          </cell>
          <cell r="R1011">
            <v>0</v>
          </cell>
          <cell r="S1011">
            <v>0</v>
          </cell>
          <cell r="T1011">
            <v>-30.909316125180201</v>
          </cell>
          <cell r="U1011">
            <v>-43.060670052404795</v>
          </cell>
          <cell r="V1011">
            <v>-73.969986177585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0.41299999999999998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0.41299999999999998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-1.6855395</v>
          </cell>
          <cell r="AN1011">
            <v>0</v>
          </cell>
          <cell r="AO1011">
            <v>454.28569829500003</v>
          </cell>
          <cell r="AP1011">
            <v>0</v>
          </cell>
        </row>
        <row r="1012">
          <cell r="B1012" t="str">
            <v>62421DEF290M138CDKK Total</v>
          </cell>
          <cell r="H1012">
            <v>-112.42400000000001</v>
          </cell>
          <cell r="I1012">
            <v>-112.42400000000001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-50.672935835000004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-112.42400000000001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50.672935835000004</v>
          </cell>
          <cell r="AP1012">
            <v>0</v>
          </cell>
        </row>
        <row r="1013">
          <cell r="B1013" t="str">
            <v>62421DEF300TM136DKK Total</v>
          </cell>
          <cell r="H1013">
            <v>72.720905688178405</v>
          </cell>
          <cell r="I1013">
            <v>184.73069799999999</v>
          </cell>
          <cell r="J1013">
            <v>-0.11125</v>
          </cell>
          <cell r="K1013">
            <v>-112.009792311822</v>
          </cell>
          <cell r="L1013">
            <v>0</v>
          </cell>
          <cell r="M1013">
            <v>-112.009792311822</v>
          </cell>
          <cell r="N1013">
            <v>-85.106944393614398</v>
          </cell>
          <cell r="O1013">
            <v>-42.347320225584902</v>
          </cell>
          <cell r="P1013">
            <v>-82.265839786159503</v>
          </cell>
          <cell r="Q1013">
            <v>-591.46322365224694</v>
          </cell>
          <cell r="R1013">
            <v>17.088884259953801</v>
          </cell>
          <cell r="S1013">
            <v>-31.341517020289999</v>
          </cell>
          <cell r="T1013">
            <v>-44.112534745964702</v>
          </cell>
          <cell r="U1013">
            <v>-2.9839253369864398</v>
          </cell>
          <cell r="V1013">
            <v>-61.349092843287295</v>
          </cell>
          <cell r="W1013">
            <v>268.04905435128001</v>
          </cell>
          <cell r="X1013">
            <v>268.04905435128001</v>
          </cell>
          <cell r="Y1013">
            <v>0</v>
          </cell>
          <cell r="Z1013">
            <v>0</v>
          </cell>
          <cell r="AA1013">
            <v>184.73069799999999</v>
          </cell>
          <cell r="AB1013">
            <v>234.297773298555</v>
          </cell>
          <cell r="AC1013">
            <v>0</v>
          </cell>
          <cell r="AD1013">
            <v>-2.8812322549226801E-2</v>
          </cell>
          <cell r="AE1013">
            <v>-34.389871494318797</v>
          </cell>
          <cell r="AF1013">
            <v>0</v>
          </cell>
          <cell r="AG1013">
            <v>0.74984044159338992</v>
          </cell>
          <cell r="AH1013">
            <v>6.23</v>
          </cell>
          <cell r="AI1013">
            <v>0</v>
          </cell>
          <cell r="AJ1013">
            <v>-9.7985588368620302</v>
          </cell>
          <cell r="AK1013">
            <v>0</v>
          </cell>
          <cell r="AL1013">
            <v>0</v>
          </cell>
          <cell r="AM1013">
            <v>194.80900211051699</v>
          </cell>
          <cell r="AN1013">
            <v>-8.0119310899999991</v>
          </cell>
          <cell r="AO1013">
            <v>321.41585318</v>
          </cell>
          <cell r="AP1013">
            <v>0</v>
          </cell>
        </row>
        <row r="1014">
          <cell r="B1014" t="str">
            <v>62421DEF300TM138CDKK Total</v>
          </cell>
          <cell r="H1014">
            <v>-52.941581119656099</v>
          </cell>
          <cell r="I1014">
            <v>-99.409822000000005</v>
          </cell>
          <cell r="J1014">
            <v>0</v>
          </cell>
          <cell r="K1014">
            <v>46.468240880343899</v>
          </cell>
          <cell r="L1014">
            <v>0</v>
          </cell>
          <cell r="M1014">
            <v>46.468240880343899</v>
          </cell>
          <cell r="N1014">
            <v>56.107634415590596</v>
          </cell>
          <cell r="O1014">
            <v>-50.672935835000004</v>
          </cell>
          <cell r="P1014">
            <v>-0.78929715426618896</v>
          </cell>
          <cell r="Q1014">
            <v>1.24556874278</v>
          </cell>
          <cell r="R1014">
            <v>6.2334330939148597</v>
          </cell>
          <cell r="S1014">
            <v>0</v>
          </cell>
          <cell r="T1014">
            <v>7.1468690824850398E-2</v>
          </cell>
          <cell r="U1014">
            <v>33.801859887324902</v>
          </cell>
          <cell r="V1014">
            <v>40.1067616720646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-99.409822000000005</v>
          </cell>
          <cell r="AB1014">
            <v>-0.81611944582511997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-0.81611944582511997</v>
          </cell>
          <cell r="AH1014">
            <v>0</v>
          </cell>
          <cell r="AI1014">
            <v>0</v>
          </cell>
          <cell r="AJ1014">
            <v>-0.83211944582511999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1.286628485</v>
          </cell>
          <cell r="AP1014">
            <v>0</v>
          </cell>
        </row>
        <row r="1015">
          <cell r="B1015" t="str">
            <v>62421DEF400TM138CDKK Total</v>
          </cell>
          <cell r="H1015">
            <v>-52.941581119656099</v>
          </cell>
          <cell r="I1015">
            <v>-99.409822000000005</v>
          </cell>
          <cell r="J1015">
            <v>0</v>
          </cell>
          <cell r="K1015">
            <v>46.468240880343899</v>
          </cell>
          <cell r="L1015">
            <v>0</v>
          </cell>
          <cell r="M1015">
            <v>46.468240880343899</v>
          </cell>
          <cell r="N1015">
            <v>56.107634415590596</v>
          </cell>
          <cell r="O1015">
            <v>-50.672935835000004</v>
          </cell>
          <cell r="P1015">
            <v>-0.78929715426618896</v>
          </cell>
          <cell r="Q1015">
            <v>1.24556874278</v>
          </cell>
          <cell r="R1015">
            <v>6.2334330939148597</v>
          </cell>
          <cell r="S1015">
            <v>0</v>
          </cell>
          <cell r="T1015">
            <v>7.1468690824850398E-2</v>
          </cell>
          <cell r="U1015">
            <v>33.801859887324902</v>
          </cell>
          <cell r="V1015">
            <v>40.1067616720646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-99.409822000000005</v>
          </cell>
          <cell r="AB1015">
            <v>-0.81611944582511997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-0.81611944582511997</v>
          </cell>
          <cell r="AH1015">
            <v>0</v>
          </cell>
          <cell r="AI1015">
            <v>0</v>
          </cell>
          <cell r="AJ1015">
            <v>-0.83211944582511999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1.286628485</v>
          </cell>
          <cell r="AP1015">
            <v>0</v>
          </cell>
        </row>
        <row r="1016">
          <cell r="B1016" t="str">
            <v>62441Allcustom2Allcustom3DKK Total</v>
          </cell>
          <cell r="H1016">
            <v>1372.9158330134999</v>
          </cell>
          <cell r="I1016">
            <v>11.795</v>
          </cell>
          <cell r="J1016">
            <v>0</v>
          </cell>
          <cell r="K1016">
            <v>1361.1208330135</v>
          </cell>
          <cell r="L1016">
            <v>0</v>
          </cell>
          <cell r="M1016">
            <v>1361.1208330135</v>
          </cell>
          <cell r="N1016">
            <v>37.981558406879998</v>
          </cell>
          <cell r="O1016">
            <v>1297.2832201259998</v>
          </cell>
          <cell r="P1016">
            <v>22.681238747893602</v>
          </cell>
          <cell r="Q1016">
            <v>0</v>
          </cell>
          <cell r="R1016">
            <v>0</v>
          </cell>
          <cell r="S1016">
            <v>0</v>
          </cell>
          <cell r="T1016">
            <v>3.1748157327299298</v>
          </cell>
          <cell r="U1016">
            <v>0</v>
          </cell>
          <cell r="V1016">
            <v>3.1748157327299298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11.795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</row>
        <row r="1017">
          <cell r="B1017" t="str">
            <v>62442Allcustom2Allcustom3DKK Total</v>
          </cell>
          <cell r="H1017">
            <v>3019.8725560715197</v>
          </cell>
          <cell r="I1017">
            <v>102.15900000000001</v>
          </cell>
          <cell r="J1017">
            <v>0</v>
          </cell>
          <cell r="K1017">
            <v>2917.7135560715196</v>
          </cell>
          <cell r="L1017">
            <v>0</v>
          </cell>
          <cell r="M1017">
            <v>2917.7135560715196</v>
          </cell>
          <cell r="N1017">
            <v>254.58952208042899</v>
          </cell>
          <cell r="O1017">
            <v>1787.5330193520001</v>
          </cell>
          <cell r="P1017">
            <v>717.03409845213901</v>
          </cell>
          <cell r="Q1017">
            <v>0</v>
          </cell>
          <cell r="R1017">
            <v>0</v>
          </cell>
          <cell r="S1017">
            <v>0</v>
          </cell>
          <cell r="T1017">
            <v>2.64116261668691</v>
          </cell>
          <cell r="U1017">
            <v>150.43775357026701</v>
          </cell>
          <cell r="V1017">
            <v>153.07891618695399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102.15900000000001</v>
          </cell>
          <cell r="AB1017">
            <v>5.4779999999999998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5.4779999999999998</v>
          </cell>
          <cell r="AH1017">
            <v>0</v>
          </cell>
          <cell r="AI1017">
            <v>0</v>
          </cell>
          <cell r="AJ1017">
            <v>5.4779999999999998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</row>
        <row r="1018">
          <cell r="B1018" t="str">
            <v>62445TAllcustom2Allcustom3DKK Total</v>
          </cell>
          <cell r="H1018">
            <v>4392.7883890850298</v>
          </cell>
          <cell r="I1018">
            <v>113.95399999999999</v>
          </cell>
          <cell r="J1018">
            <v>0</v>
          </cell>
          <cell r="K1018">
            <v>4278.8343890850301</v>
          </cell>
          <cell r="L1018">
            <v>0</v>
          </cell>
          <cell r="M1018">
            <v>4278.8343890850301</v>
          </cell>
          <cell r="N1018">
            <v>292.57108048730896</v>
          </cell>
          <cell r="O1018">
            <v>3084.8162394780002</v>
          </cell>
          <cell r="P1018">
            <v>739.71533720003299</v>
          </cell>
          <cell r="Q1018">
            <v>0</v>
          </cell>
          <cell r="R1018">
            <v>0</v>
          </cell>
          <cell r="S1018">
            <v>0</v>
          </cell>
          <cell r="T1018">
            <v>5.8159783494168398</v>
          </cell>
          <cell r="U1018">
            <v>150.43775357026701</v>
          </cell>
          <cell r="V1018">
            <v>156.25373191968399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113.95399999999999</v>
          </cell>
          <cell r="AB1018">
            <v>5.4779999999999998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5.4779999999999998</v>
          </cell>
          <cell r="AH1018">
            <v>0</v>
          </cell>
          <cell r="AI1018">
            <v>0</v>
          </cell>
          <cell r="AJ1018">
            <v>5.4779999999999998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</row>
        <row r="1019">
          <cell r="B1019" t="str">
            <v>62510TAllcustom2Allcustom3DKK Total</v>
          </cell>
          <cell r="H1019">
            <v>1461.66227424453</v>
          </cell>
          <cell r="I1019">
            <v>0</v>
          </cell>
          <cell r="J1019">
            <v>0</v>
          </cell>
          <cell r="K1019">
            <v>1461.66227424453</v>
          </cell>
          <cell r="L1019">
            <v>0</v>
          </cell>
          <cell r="M1019">
            <v>1461.66227424453</v>
          </cell>
          <cell r="N1019">
            <v>15.4319256440339</v>
          </cell>
          <cell r="O1019">
            <v>443.362248076431</v>
          </cell>
          <cell r="P1019">
            <v>357.09399150634601</v>
          </cell>
          <cell r="Q1019">
            <v>149.86222107991497</v>
          </cell>
          <cell r="R1019">
            <v>32.537074414542296</v>
          </cell>
          <cell r="S1019">
            <v>2.4033681525220199</v>
          </cell>
          <cell r="T1019">
            <v>2.5830042527186299</v>
          </cell>
          <cell r="U1019">
            <v>2.6882956174746901</v>
          </cell>
          <cell r="V1019">
            <v>40.211742437257605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453.50955043745898</v>
          </cell>
          <cell r="AC1019">
            <v>0</v>
          </cell>
          <cell r="AD1019">
            <v>1.9635830000000001</v>
          </cell>
          <cell r="AE1019">
            <v>4.8817998825123494</v>
          </cell>
          <cell r="AF1019">
            <v>0</v>
          </cell>
          <cell r="AG1019">
            <v>448.627750554947</v>
          </cell>
          <cell r="AH1019">
            <v>0</v>
          </cell>
          <cell r="AI1019">
            <v>0</v>
          </cell>
          <cell r="AJ1019">
            <v>381.87075055494699</v>
          </cell>
          <cell r="AK1019">
            <v>0</v>
          </cell>
          <cell r="AL1019">
            <v>0</v>
          </cell>
          <cell r="AM1019">
            <v>2.1905950630859996</v>
          </cell>
          <cell r="AN1019">
            <v>0</v>
          </cell>
          <cell r="AO1019">
            <v>0</v>
          </cell>
          <cell r="AP1019">
            <v>0</v>
          </cell>
        </row>
        <row r="1020">
          <cell r="B1020" t="str">
            <v>62626CDER110Allcustom3DKK Total</v>
          </cell>
          <cell r="H1020">
            <v>-37.763167958468401</v>
          </cell>
          <cell r="I1020">
            <v>0</v>
          </cell>
          <cell r="J1020">
            <v>0</v>
          </cell>
          <cell r="K1020">
            <v>-37.763167958468401</v>
          </cell>
          <cell r="L1020">
            <v>0</v>
          </cell>
          <cell r="M1020">
            <v>-37.763167958468401</v>
          </cell>
          <cell r="N1020">
            <v>2.5553351978998798E-3</v>
          </cell>
          <cell r="O1020">
            <v>0</v>
          </cell>
          <cell r="P1020">
            <v>8.1172602856233809</v>
          </cell>
          <cell r="Q1020">
            <v>0</v>
          </cell>
          <cell r="R1020">
            <v>-27.469281834472</v>
          </cell>
          <cell r="S1020">
            <v>0</v>
          </cell>
          <cell r="T1020">
            <v>0</v>
          </cell>
          <cell r="U1020">
            <v>-13.302244105149699</v>
          </cell>
          <cell r="V1020">
            <v>-40.771525939621704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-12.420596</v>
          </cell>
          <cell r="AC1020">
            <v>0</v>
          </cell>
          <cell r="AD1020">
            <v>-12.420596</v>
          </cell>
          <cell r="AE1020">
            <v>-12.420596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7.3091383603319997</v>
          </cell>
          <cell r="AN1020">
            <v>0</v>
          </cell>
          <cell r="AO1020">
            <v>0</v>
          </cell>
          <cell r="AP1020">
            <v>0</v>
          </cell>
        </row>
        <row r="1021">
          <cell r="B1021" t="str">
            <v>62626CDER120Allcustom3DKK Total</v>
          </cell>
          <cell r="H1021">
            <v>294.57329064427398</v>
          </cell>
          <cell r="I1021">
            <v>4.75E-4</v>
          </cell>
          <cell r="J1021">
            <v>0</v>
          </cell>
          <cell r="K1021">
            <v>294.57281564427399</v>
          </cell>
          <cell r="L1021">
            <v>0</v>
          </cell>
          <cell r="M1021">
            <v>294.57281564427399</v>
          </cell>
          <cell r="N1021">
            <v>-2.0026986300945299E-6</v>
          </cell>
          <cell r="O1021">
            <v>59.632018819541997</v>
          </cell>
          <cell r="P1021">
            <v>-5.9913020720282892</v>
          </cell>
          <cell r="Q1021">
            <v>18.059007157100599</v>
          </cell>
          <cell r="R1021">
            <v>26.321108392655599</v>
          </cell>
          <cell r="S1021">
            <v>2.0344782096386997</v>
          </cell>
          <cell r="T1021">
            <v>0</v>
          </cell>
          <cell r="U1021">
            <v>13.329788586843399</v>
          </cell>
          <cell r="V1021">
            <v>41.685375189137694</v>
          </cell>
          <cell r="W1021">
            <v>3.0040479449999998E-3</v>
          </cell>
          <cell r="X1021">
            <v>3.0040479449999998E-3</v>
          </cell>
          <cell r="Y1021">
            <v>0</v>
          </cell>
          <cell r="Z1021">
            <v>0</v>
          </cell>
          <cell r="AA1021">
            <v>4.75E-4</v>
          </cell>
          <cell r="AB1021">
            <v>29.507647493836298</v>
          </cell>
          <cell r="AC1021">
            <v>0</v>
          </cell>
          <cell r="AD1021">
            <v>4.4099999999999999E-4</v>
          </cell>
          <cell r="AE1021">
            <v>4.4099999999999999E-4</v>
          </cell>
          <cell r="AF1021">
            <v>0</v>
          </cell>
          <cell r="AG1021">
            <v>29.504202445891298</v>
          </cell>
          <cell r="AH1021">
            <v>0</v>
          </cell>
          <cell r="AI1021">
            <v>0</v>
          </cell>
          <cell r="AJ1021">
            <v>29.4412024458913</v>
          </cell>
          <cell r="AK1021">
            <v>0</v>
          </cell>
          <cell r="AL1021">
            <v>0</v>
          </cell>
          <cell r="AM1021">
            <v>151.68007105938398</v>
          </cell>
          <cell r="AN1021">
            <v>0</v>
          </cell>
          <cell r="AO1021">
            <v>0</v>
          </cell>
          <cell r="AP1021">
            <v>0</v>
          </cell>
        </row>
        <row r="1022">
          <cell r="B1022" t="str">
            <v>62626CDER140TAllcustom3DKK Total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</row>
        <row r="1023">
          <cell r="B1023" t="str">
            <v>62626CDER200TAllcustom3DKK Total</v>
          </cell>
          <cell r="H1023">
            <v>256.81012268580497</v>
          </cell>
          <cell r="I1023">
            <v>4.75E-4</v>
          </cell>
          <cell r="J1023">
            <v>0</v>
          </cell>
          <cell r="K1023">
            <v>256.80964768580498</v>
          </cell>
          <cell r="L1023">
            <v>0</v>
          </cell>
          <cell r="M1023">
            <v>256.80964768580498</v>
          </cell>
          <cell r="N1023">
            <v>2.5533324992697897E-3</v>
          </cell>
          <cell r="O1023">
            <v>59.632018819541997</v>
          </cell>
          <cell r="P1023">
            <v>2.1259582135950899</v>
          </cell>
          <cell r="Q1023">
            <v>18.059007157100599</v>
          </cell>
          <cell r="R1023">
            <v>-1.1481734418164</v>
          </cell>
          <cell r="S1023">
            <v>2.0344782096386997</v>
          </cell>
          <cell r="T1023">
            <v>0</v>
          </cell>
          <cell r="U1023">
            <v>2.7544481693699999E-2</v>
          </cell>
          <cell r="V1023">
            <v>0.913849249515999</v>
          </cell>
          <cell r="W1023">
            <v>3.0040479449999998E-3</v>
          </cell>
          <cell r="X1023">
            <v>3.0040479449999998E-3</v>
          </cell>
          <cell r="Y1023">
            <v>0</v>
          </cell>
          <cell r="Z1023">
            <v>0</v>
          </cell>
          <cell r="AA1023">
            <v>4.75E-4</v>
          </cell>
          <cell r="AB1023">
            <v>17.087051493836299</v>
          </cell>
          <cell r="AC1023">
            <v>0</v>
          </cell>
          <cell r="AD1023">
            <v>-12.420154999999999</v>
          </cell>
          <cell r="AE1023">
            <v>-12.420154999999999</v>
          </cell>
          <cell r="AF1023">
            <v>0</v>
          </cell>
          <cell r="AG1023">
            <v>29.504202445891298</v>
          </cell>
          <cell r="AH1023">
            <v>0</v>
          </cell>
          <cell r="AI1023">
            <v>0</v>
          </cell>
          <cell r="AJ1023">
            <v>29.4412024458913</v>
          </cell>
          <cell r="AK1023">
            <v>0</v>
          </cell>
          <cell r="AL1023">
            <v>0</v>
          </cell>
          <cell r="AM1023">
            <v>158.98920941971599</v>
          </cell>
          <cell r="AN1023">
            <v>0</v>
          </cell>
          <cell r="AO1023">
            <v>0</v>
          </cell>
          <cell r="AP1023">
            <v>0</v>
          </cell>
        </row>
        <row r="1024">
          <cell r="B1024" t="str">
            <v>62627CDER110Allcustom3DKK Total</v>
          </cell>
          <cell r="H1024">
            <v>138.028178568431</v>
          </cell>
          <cell r="I1024">
            <v>0</v>
          </cell>
          <cell r="J1024">
            <v>0</v>
          </cell>
          <cell r="K1024">
            <v>138.028178568431</v>
          </cell>
          <cell r="L1024">
            <v>0</v>
          </cell>
          <cell r="M1024">
            <v>138.028178568431</v>
          </cell>
          <cell r="N1024">
            <v>-2.5553351978998798E-3</v>
          </cell>
          <cell r="O1024">
            <v>0</v>
          </cell>
          <cell r="P1024">
            <v>83.42789593228359</v>
          </cell>
          <cell r="Q1024">
            <v>0</v>
          </cell>
          <cell r="R1024">
            <v>27.469281834472</v>
          </cell>
          <cell r="S1024">
            <v>0</v>
          </cell>
          <cell r="T1024">
            <v>0</v>
          </cell>
          <cell r="U1024">
            <v>-1.7420408948503099</v>
          </cell>
          <cell r="V1024">
            <v>25.727240939621701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-4.0400000000000001E-4</v>
          </cell>
          <cell r="AC1024">
            <v>0</v>
          </cell>
          <cell r="AD1024">
            <v>-4.0400000000000001E-4</v>
          </cell>
          <cell r="AE1024">
            <v>-4.0400000000000001E-4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28.8760010317236</v>
          </cell>
          <cell r="AN1024">
            <v>0</v>
          </cell>
          <cell r="AO1024">
            <v>0</v>
          </cell>
          <cell r="AP1024">
            <v>0</v>
          </cell>
        </row>
        <row r="1025">
          <cell r="B1025" t="str">
            <v>62627CDER120Allcustom3DKK Total</v>
          </cell>
          <cell r="H1025">
            <v>288.256690866714</v>
          </cell>
          <cell r="I1025">
            <v>-1.09E-3</v>
          </cell>
          <cell r="J1025">
            <v>0</v>
          </cell>
          <cell r="K1025">
            <v>288.25778086671403</v>
          </cell>
          <cell r="L1025">
            <v>0</v>
          </cell>
          <cell r="M1025">
            <v>288.25778086671403</v>
          </cell>
          <cell r="N1025">
            <v>195.97920302507998</v>
          </cell>
          <cell r="O1025">
            <v>-59.632018819541997</v>
          </cell>
          <cell r="P1025">
            <v>28.549616946574599</v>
          </cell>
          <cell r="Q1025">
            <v>-18.059007157100599</v>
          </cell>
          <cell r="R1025">
            <v>-26.321108392655599</v>
          </cell>
          <cell r="S1025">
            <v>-2.0344782096386997</v>
          </cell>
          <cell r="T1025">
            <v>0</v>
          </cell>
          <cell r="U1025">
            <v>-13.329788586843399</v>
          </cell>
          <cell r="V1025">
            <v>-41.685375189137694</v>
          </cell>
          <cell r="W1025">
            <v>-3.0040479449999998E-3</v>
          </cell>
          <cell r="X1025">
            <v>-3.0040479449999998E-3</v>
          </cell>
          <cell r="Y1025">
            <v>0</v>
          </cell>
          <cell r="Z1025">
            <v>0</v>
          </cell>
          <cell r="AA1025">
            <v>-1.09E-3</v>
          </cell>
          <cell r="AB1025">
            <v>-6.6954000853169507E-2</v>
          </cell>
          <cell r="AC1025">
            <v>0</v>
          </cell>
          <cell r="AD1025">
            <v>-4.4099999999999999E-4</v>
          </cell>
          <cell r="AE1025">
            <v>-4.4099999999999999E-4</v>
          </cell>
          <cell r="AF1025">
            <v>0</v>
          </cell>
          <cell r="AG1025">
            <v>-6.3508952908169505E-2</v>
          </cell>
          <cell r="AH1025">
            <v>0</v>
          </cell>
          <cell r="AI1025">
            <v>0</v>
          </cell>
          <cell r="AJ1025">
            <v>-5.08952908169478E-4</v>
          </cell>
          <cell r="AK1025">
            <v>0</v>
          </cell>
          <cell r="AL1025">
            <v>0</v>
          </cell>
          <cell r="AM1025">
            <v>183.74561722624901</v>
          </cell>
          <cell r="AN1025">
            <v>0</v>
          </cell>
          <cell r="AO1025">
            <v>-0.57330116455670099</v>
          </cell>
          <cell r="AP1025">
            <v>0</v>
          </cell>
        </row>
        <row r="1026">
          <cell r="B1026" t="str">
            <v>62627CDER140TAllcustom3DKK Total</v>
          </cell>
          <cell r="H1026">
            <v>-1.483563526</v>
          </cell>
          <cell r="I1026">
            <v>-4.84E-4</v>
          </cell>
          <cell r="J1026">
            <v>0</v>
          </cell>
          <cell r="K1026">
            <v>-1.483079526</v>
          </cell>
          <cell r="L1026">
            <v>0</v>
          </cell>
          <cell r="M1026">
            <v>-1.483079526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-4.84E-4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-1.483079526</v>
          </cell>
          <cell r="AN1026">
            <v>-1.483079526</v>
          </cell>
          <cell r="AO1026">
            <v>0</v>
          </cell>
          <cell r="AP1026">
            <v>0</v>
          </cell>
        </row>
        <row r="1027">
          <cell r="B1027" t="str">
            <v>62627CDER200TAllcustom3DKK Total</v>
          </cell>
          <cell r="H1027">
            <v>424.80130590914501</v>
          </cell>
          <cell r="I1027">
            <v>-1.5740000000000001E-3</v>
          </cell>
          <cell r="J1027">
            <v>0</v>
          </cell>
          <cell r="K1027">
            <v>424.80287990914502</v>
          </cell>
          <cell r="L1027">
            <v>0</v>
          </cell>
          <cell r="M1027">
            <v>424.80287990914502</v>
          </cell>
          <cell r="N1027">
            <v>195.97664768988201</v>
          </cell>
          <cell r="O1027">
            <v>-59.632018819541997</v>
          </cell>
          <cell r="P1027">
            <v>111.97751287885799</v>
          </cell>
          <cell r="Q1027">
            <v>-18.059007157100599</v>
          </cell>
          <cell r="R1027">
            <v>1.1481734418164</v>
          </cell>
          <cell r="S1027">
            <v>-2.0344782096386997</v>
          </cell>
          <cell r="T1027">
            <v>0</v>
          </cell>
          <cell r="U1027">
            <v>-15.071829481693699</v>
          </cell>
          <cell r="V1027">
            <v>-15.958134249515998</v>
          </cell>
          <cell r="W1027">
            <v>-3.0040479449999998E-3</v>
          </cell>
          <cell r="X1027">
            <v>-3.0040479449999998E-3</v>
          </cell>
          <cell r="Y1027">
            <v>0</v>
          </cell>
          <cell r="Z1027">
            <v>0</v>
          </cell>
          <cell r="AA1027">
            <v>-1.5740000000000001E-3</v>
          </cell>
          <cell r="AB1027">
            <v>-6.7358000853169508E-2</v>
          </cell>
          <cell r="AC1027">
            <v>0</v>
          </cell>
          <cell r="AD1027">
            <v>-8.4500000000000005E-4</v>
          </cell>
          <cell r="AE1027">
            <v>-8.4500000000000005E-4</v>
          </cell>
          <cell r="AF1027">
            <v>0</v>
          </cell>
          <cell r="AG1027">
            <v>-6.3508952908169505E-2</v>
          </cell>
          <cell r="AH1027">
            <v>0</v>
          </cell>
          <cell r="AI1027">
            <v>0</v>
          </cell>
          <cell r="AJ1027">
            <v>-5.08952908169478E-4</v>
          </cell>
          <cell r="AK1027">
            <v>0</v>
          </cell>
          <cell r="AL1027">
            <v>0</v>
          </cell>
          <cell r="AM1027">
            <v>211.138538731973</v>
          </cell>
          <cell r="AN1027">
            <v>-1.483079526</v>
          </cell>
          <cell r="AO1027">
            <v>-0.57330116455670099</v>
          </cell>
          <cell r="AP1027">
            <v>0</v>
          </cell>
        </row>
        <row r="1028">
          <cell r="B1028" t="str">
            <v>62630TDER110Allcustom3DKK Total</v>
          </cell>
          <cell r="H1028">
            <v>100.265010609963</v>
          </cell>
          <cell r="I1028">
            <v>0</v>
          </cell>
          <cell r="J1028">
            <v>0</v>
          </cell>
          <cell r="K1028">
            <v>100.265010609963</v>
          </cell>
          <cell r="L1028">
            <v>0</v>
          </cell>
          <cell r="M1028">
            <v>100.265010609963</v>
          </cell>
          <cell r="N1028">
            <v>0</v>
          </cell>
          <cell r="O1028">
            <v>0</v>
          </cell>
          <cell r="P1028">
            <v>91.545156217906992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-15.044285</v>
          </cell>
          <cell r="V1028">
            <v>-15.044285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-12.420999999999999</v>
          </cell>
          <cell r="AC1028">
            <v>0</v>
          </cell>
          <cell r="AD1028">
            <v>-12.420999999999999</v>
          </cell>
          <cell r="AE1028">
            <v>-12.420999999999999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36.185139392055603</v>
          </cell>
          <cell r="AN1028">
            <v>0</v>
          </cell>
          <cell r="AO1028">
            <v>0</v>
          </cell>
          <cell r="AP1028">
            <v>0</v>
          </cell>
        </row>
        <row r="1029">
          <cell r="B1029" t="str">
            <v>62630TDER120Allcustom3DKK Total</v>
          </cell>
          <cell r="H1029">
            <v>582.82998151098707</v>
          </cell>
          <cell r="I1029">
            <v>-6.1499999999999999E-4</v>
          </cell>
          <cell r="J1029">
            <v>0</v>
          </cell>
          <cell r="K1029">
            <v>582.83059651098699</v>
          </cell>
          <cell r="L1029">
            <v>0</v>
          </cell>
          <cell r="M1029">
            <v>582.83059651098699</v>
          </cell>
          <cell r="N1029">
            <v>195.97920102238101</v>
          </cell>
          <cell r="O1029">
            <v>0</v>
          </cell>
          <cell r="P1029">
            <v>22.558314874546301</v>
          </cell>
          <cell r="Q1029">
            <v>-8.31063218242889E-16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-1.8626451492309601E-15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-6.1499999999999999E-4</v>
          </cell>
          <cell r="AB1029">
            <v>29.440693492983097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29.440693492983097</v>
          </cell>
          <cell r="AH1029">
            <v>0</v>
          </cell>
          <cell r="AI1029">
            <v>0</v>
          </cell>
          <cell r="AJ1029">
            <v>29.440693492983097</v>
          </cell>
          <cell r="AK1029">
            <v>0</v>
          </cell>
          <cell r="AL1029">
            <v>0</v>
          </cell>
          <cell r="AM1029">
            <v>335.42568828563304</v>
          </cell>
          <cell r="AN1029">
            <v>0</v>
          </cell>
          <cell r="AO1029">
            <v>-0.57330116455670099</v>
          </cell>
          <cell r="AP1029">
            <v>0</v>
          </cell>
        </row>
        <row r="1030">
          <cell r="B1030" t="str">
            <v>62630TDER132Allcustom3DKK Total</v>
          </cell>
          <cell r="H1030">
            <v>-1.483079526</v>
          </cell>
          <cell r="I1030">
            <v>0</v>
          </cell>
          <cell r="J1030">
            <v>0</v>
          </cell>
          <cell r="K1030">
            <v>-1.483079526</v>
          </cell>
          <cell r="L1030">
            <v>0</v>
          </cell>
          <cell r="M1030">
            <v>-1.483079526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-1.483079526</v>
          </cell>
          <cell r="AN1030">
            <v>-1.483079526</v>
          </cell>
          <cell r="AO1030">
            <v>0</v>
          </cell>
          <cell r="AP1030">
            <v>0</v>
          </cell>
        </row>
        <row r="1031">
          <cell r="B1031" t="str">
            <v>62630TDER134Allcustom3DKK Total</v>
          </cell>
          <cell r="H1031">
            <v>-4.84E-4</v>
          </cell>
          <cell r="I1031">
            <v>-4.84E-4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-4.84E-4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</row>
        <row r="1032">
          <cell r="B1032" t="str">
            <v>62630TDER136Allcustom3DKK Total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</row>
        <row r="1033">
          <cell r="B1033" t="str">
            <v>62630TDER140TAllcustom3DKK Total</v>
          </cell>
          <cell r="H1033">
            <v>-1.483563526</v>
          </cell>
          <cell r="I1033">
            <v>-4.84E-4</v>
          </cell>
          <cell r="J1033">
            <v>0</v>
          </cell>
          <cell r="K1033">
            <v>-1.483079526</v>
          </cell>
          <cell r="L1033">
            <v>0</v>
          </cell>
          <cell r="M1033">
            <v>-1.483079526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-4.84E-4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-1.483079526</v>
          </cell>
          <cell r="AN1033">
            <v>-1.483079526</v>
          </cell>
          <cell r="AO1033">
            <v>0</v>
          </cell>
          <cell r="AP1033">
            <v>0</v>
          </cell>
        </row>
        <row r="1034">
          <cell r="B1034" t="str">
            <v>62630TDER200TAllcustom3DKK Total</v>
          </cell>
          <cell r="H1034">
            <v>681.61142859494998</v>
          </cell>
          <cell r="I1034">
            <v>-1.0989999999999999E-3</v>
          </cell>
          <cell r="J1034">
            <v>0</v>
          </cell>
          <cell r="K1034">
            <v>681.61252759494994</v>
          </cell>
          <cell r="L1034">
            <v>0</v>
          </cell>
          <cell r="M1034">
            <v>681.61252759494994</v>
          </cell>
          <cell r="N1034">
            <v>195.97920102238101</v>
          </cell>
          <cell r="O1034">
            <v>0</v>
          </cell>
          <cell r="P1034">
            <v>114.10347109245301</v>
          </cell>
          <cell r="Q1034">
            <v>-8.31063218242889E-16</v>
          </cell>
          <cell r="R1034">
            <v>0</v>
          </cell>
          <cell r="S1034">
            <v>0</v>
          </cell>
          <cell r="T1034">
            <v>0</v>
          </cell>
          <cell r="U1034">
            <v>-15.044285</v>
          </cell>
          <cell r="V1034">
            <v>-15.044285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-1.0989999999999999E-3</v>
          </cell>
          <cell r="AB1034">
            <v>17.019693492983098</v>
          </cell>
          <cell r="AC1034">
            <v>0</v>
          </cell>
          <cell r="AD1034">
            <v>-12.420999999999999</v>
          </cell>
          <cell r="AE1034">
            <v>-12.420999999999999</v>
          </cell>
          <cell r="AF1034">
            <v>0</v>
          </cell>
          <cell r="AG1034">
            <v>29.440693492983097</v>
          </cell>
          <cell r="AH1034">
            <v>0</v>
          </cell>
          <cell r="AI1034">
            <v>0</v>
          </cell>
          <cell r="AJ1034">
            <v>29.440693492983097</v>
          </cell>
          <cell r="AK1034">
            <v>0</v>
          </cell>
          <cell r="AL1034">
            <v>0</v>
          </cell>
          <cell r="AM1034">
            <v>370.12774815168899</v>
          </cell>
          <cell r="AN1034">
            <v>-1.483079526</v>
          </cell>
          <cell r="AO1034">
            <v>-0.57330116455670099</v>
          </cell>
          <cell r="AP1034">
            <v>0</v>
          </cell>
        </row>
        <row r="1035">
          <cell r="B1035" t="str">
            <v>62671DER110Allcustom3DKK Total</v>
          </cell>
          <cell r="H1035">
            <v>-63.179561132613706</v>
          </cell>
          <cell r="I1035">
            <v>0</v>
          </cell>
          <cell r="J1035">
            <v>0</v>
          </cell>
          <cell r="K1035">
            <v>-63.179561132613706</v>
          </cell>
          <cell r="L1035">
            <v>0</v>
          </cell>
          <cell r="M1035">
            <v>-63.179561132613706</v>
          </cell>
          <cell r="N1035">
            <v>0</v>
          </cell>
          <cell r="O1035">
            <v>0</v>
          </cell>
          <cell r="P1035">
            <v>0.59247898034805901</v>
          </cell>
          <cell r="Q1035">
            <v>0</v>
          </cell>
          <cell r="R1035">
            <v>-3.67990995324763</v>
          </cell>
          <cell r="S1035">
            <v>0</v>
          </cell>
          <cell r="T1035">
            <v>0</v>
          </cell>
          <cell r="U1035">
            <v>-3.6789999999999998</v>
          </cell>
          <cell r="V1035">
            <v>-7.3589099532476299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-2.6150000000000002</v>
          </cell>
          <cell r="AC1035">
            <v>0</v>
          </cell>
          <cell r="AD1035">
            <v>-2.6150000000000002</v>
          </cell>
          <cell r="AE1035">
            <v>-2.6150000000000002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-53.798130159714106</v>
          </cell>
          <cell r="AN1035">
            <v>0</v>
          </cell>
          <cell r="AO1035">
            <v>0</v>
          </cell>
          <cell r="AP1035">
            <v>0</v>
          </cell>
        </row>
        <row r="1036">
          <cell r="B1036" t="str">
            <v>62671DER120Allcustom3DKK Total</v>
          </cell>
          <cell r="H1036">
            <v>275.004262394818</v>
          </cell>
          <cell r="I1036">
            <v>0</v>
          </cell>
          <cell r="J1036">
            <v>0</v>
          </cell>
          <cell r="K1036">
            <v>275.004262394818</v>
          </cell>
          <cell r="L1036">
            <v>0</v>
          </cell>
          <cell r="M1036">
            <v>275.004262394818</v>
          </cell>
          <cell r="N1036">
            <v>0</v>
          </cell>
          <cell r="O1036">
            <v>59.631704883000005</v>
          </cell>
          <cell r="P1036">
            <v>-6.9195289546536892E-2</v>
          </cell>
          <cell r="Q1036">
            <v>18.058573437529702</v>
          </cell>
          <cell r="R1036">
            <v>0.834427781965144</v>
          </cell>
          <cell r="S1036">
            <v>2.0351748239999998</v>
          </cell>
          <cell r="T1036">
            <v>0</v>
          </cell>
          <cell r="U1036">
            <v>13.3294555868434</v>
          </cell>
          <cell r="V1036">
            <v>16.199058192808501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29.504050652918799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29.504050652918799</v>
          </cell>
          <cell r="AH1036">
            <v>0</v>
          </cell>
          <cell r="AI1036">
            <v>0</v>
          </cell>
          <cell r="AJ1036">
            <v>29.441050652918801</v>
          </cell>
          <cell r="AK1036">
            <v>0</v>
          </cell>
          <cell r="AL1036">
            <v>0</v>
          </cell>
          <cell r="AM1036">
            <v>151.68007051810699</v>
          </cell>
          <cell r="AN1036">
            <v>0</v>
          </cell>
          <cell r="AO1036">
            <v>0</v>
          </cell>
          <cell r="AP1036">
            <v>0</v>
          </cell>
        </row>
        <row r="1037">
          <cell r="B1037" t="str">
            <v>62671DER140TAllcustom3DKK Total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</row>
        <row r="1038">
          <cell r="B1038" t="str">
            <v>62671DER200TAllcustom3DKK Total</v>
          </cell>
          <cell r="H1038">
            <v>211.824701262204</v>
          </cell>
          <cell r="I1038">
            <v>0</v>
          </cell>
          <cell r="J1038">
            <v>0</v>
          </cell>
          <cell r="K1038">
            <v>211.824701262204</v>
          </cell>
          <cell r="L1038">
            <v>0</v>
          </cell>
          <cell r="M1038">
            <v>211.824701262204</v>
          </cell>
          <cell r="N1038">
            <v>0</v>
          </cell>
          <cell r="O1038">
            <v>59.631704883000005</v>
          </cell>
          <cell r="P1038">
            <v>0.52328369080152204</v>
          </cell>
          <cell r="Q1038">
            <v>18.058573437529702</v>
          </cell>
          <cell r="R1038">
            <v>-2.8454821712824896</v>
          </cell>
          <cell r="S1038">
            <v>2.0351748239999998</v>
          </cell>
          <cell r="T1038">
            <v>0</v>
          </cell>
          <cell r="U1038">
            <v>9.6504555868433997</v>
          </cell>
          <cell r="V1038">
            <v>8.840148239560909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26.889050652918801</v>
          </cell>
          <cell r="AC1038">
            <v>0</v>
          </cell>
          <cell r="AD1038">
            <v>-2.6150000000000002</v>
          </cell>
          <cell r="AE1038">
            <v>-2.6150000000000002</v>
          </cell>
          <cell r="AF1038">
            <v>0</v>
          </cell>
          <cell r="AG1038">
            <v>29.504050652918799</v>
          </cell>
          <cell r="AH1038">
            <v>0</v>
          </cell>
          <cell r="AI1038">
            <v>0</v>
          </cell>
          <cell r="AJ1038">
            <v>29.441050652918801</v>
          </cell>
          <cell r="AK1038">
            <v>0</v>
          </cell>
          <cell r="AL1038">
            <v>0</v>
          </cell>
          <cell r="AM1038">
            <v>97.881940358392896</v>
          </cell>
          <cell r="AN1038">
            <v>0</v>
          </cell>
          <cell r="AO1038">
            <v>0</v>
          </cell>
          <cell r="AP1038">
            <v>0</v>
          </cell>
        </row>
        <row r="1039">
          <cell r="B1039" t="str">
            <v>62672DER110Allcustom3DKK Total</v>
          </cell>
          <cell r="H1039">
            <v>-1.57961409441659</v>
          </cell>
          <cell r="I1039">
            <v>0</v>
          </cell>
          <cell r="J1039">
            <v>0</v>
          </cell>
          <cell r="K1039">
            <v>-1.57961409441659</v>
          </cell>
          <cell r="L1039">
            <v>0</v>
          </cell>
          <cell r="M1039">
            <v>-1.57961409441659</v>
          </cell>
          <cell r="N1039">
            <v>0</v>
          </cell>
          <cell r="O1039">
            <v>0</v>
          </cell>
          <cell r="P1039">
            <v>6.7780589538354103</v>
          </cell>
          <cell r="Q1039">
            <v>0</v>
          </cell>
          <cell r="R1039">
            <v>-12.834044653092301</v>
          </cell>
          <cell r="S1039">
            <v>0</v>
          </cell>
          <cell r="T1039">
            <v>0</v>
          </cell>
          <cell r="U1039">
            <v>-9.6219999999999999</v>
          </cell>
          <cell r="V1039">
            <v>-22.456044653092299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-9.8059999999999992</v>
          </cell>
          <cell r="AC1039">
            <v>0</v>
          </cell>
          <cell r="AD1039">
            <v>-9.8059999999999992</v>
          </cell>
          <cell r="AE1039">
            <v>-9.8059999999999992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23.9043716048403</v>
          </cell>
          <cell r="AN1039">
            <v>0</v>
          </cell>
          <cell r="AO1039">
            <v>0</v>
          </cell>
          <cell r="AP1039">
            <v>0</v>
          </cell>
        </row>
        <row r="1040">
          <cell r="B1040" t="str">
            <v>62672DER120Allcustom3DKK Total</v>
          </cell>
          <cell r="H1040">
            <v>3.2569658917730999</v>
          </cell>
          <cell r="I1040">
            <v>0</v>
          </cell>
          <cell r="J1040">
            <v>0</v>
          </cell>
          <cell r="K1040">
            <v>3.2569658917730999</v>
          </cell>
          <cell r="L1040">
            <v>0</v>
          </cell>
          <cell r="M1040">
            <v>3.2569658917730999</v>
          </cell>
          <cell r="N1040">
            <v>0</v>
          </cell>
          <cell r="O1040">
            <v>0</v>
          </cell>
          <cell r="P1040">
            <v>-1.0922380694315501</v>
          </cell>
          <cell r="Q1040">
            <v>0</v>
          </cell>
          <cell r="R1040">
            <v>4.3492039612046502</v>
          </cell>
          <cell r="S1040">
            <v>0</v>
          </cell>
          <cell r="T1040">
            <v>0</v>
          </cell>
          <cell r="U1040">
            <v>0</v>
          </cell>
          <cell r="V1040">
            <v>4.3492039612046502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</row>
        <row r="1041">
          <cell r="B1041" t="str">
            <v>62672DER140TAllcustom3DKK Total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</row>
        <row r="1042">
          <cell r="B1042" t="str">
            <v>62672DER200TAllcustom3DKK Total</v>
          </cell>
          <cell r="H1042">
            <v>1.67735179735651</v>
          </cell>
          <cell r="I1042">
            <v>0</v>
          </cell>
          <cell r="J1042">
            <v>0</v>
          </cell>
          <cell r="K1042">
            <v>1.67735179735651</v>
          </cell>
          <cell r="L1042">
            <v>0</v>
          </cell>
          <cell r="M1042">
            <v>1.67735179735651</v>
          </cell>
          <cell r="N1042">
            <v>0</v>
          </cell>
          <cell r="O1042">
            <v>0</v>
          </cell>
          <cell r="P1042">
            <v>5.68582088440386</v>
          </cell>
          <cell r="Q1042">
            <v>0</v>
          </cell>
          <cell r="R1042">
            <v>-8.4848406918876513</v>
          </cell>
          <cell r="S1042">
            <v>0</v>
          </cell>
          <cell r="T1042">
            <v>0</v>
          </cell>
          <cell r="U1042">
            <v>-9.6219999999999999</v>
          </cell>
          <cell r="V1042">
            <v>-18.106840691887697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-9.8059999999999992</v>
          </cell>
          <cell r="AC1042">
            <v>0</v>
          </cell>
          <cell r="AD1042">
            <v>-9.8059999999999992</v>
          </cell>
          <cell r="AE1042">
            <v>-9.8059999999999992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23.9043716048403</v>
          </cell>
          <cell r="AN1042">
            <v>0</v>
          </cell>
          <cell r="AO1042">
            <v>0</v>
          </cell>
          <cell r="AP1042">
            <v>0</v>
          </cell>
        </row>
        <row r="1043">
          <cell r="B1043" t="str">
            <v>62673DER110Allcustom3DKK Total</v>
          </cell>
          <cell r="H1043">
            <v>26.992716810111702</v>
          </cell>
          <cell r="I1043">
            <v>0</v>
          </cell>
          <cell r="J1043">
            <v>0</v>
          </cell>
          <cell r="K1043">
            <v>26.992716810111702</v>
          </cell>
          <cell r="L1043">
            <v>0</v>
          </cell>
          <cell r="M1043">
            <v>26.992716810111702</v>
          </cell>
          <cell r="N1043">
            <v>0</v>
          </cell>
          <cell r="O1043">
            <v>0</v>
          </cell>
          <cell r="P1043">
            <v>0.74695246200000009</v>
          </cell>
          <cell r="Q1043">
            <v>0</v>
          </cell>
          <cell r="R1043">
            <v>-10.957105884524601</v>
          </cell>
          <cell r="S1043">
            <v>0</v>
          </cell>
          <cell r="T1043">
            <v>0</v>
          </cell>
          <cell r="U1043">
            <v>0</v>
          </cell>
          <cell r="V1043">
            <v>-10.957105884524601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37.2028702326363</v>
          </cell>
          <cell r="AN1043">
            <v>0</v>
          </cell>
          <cell r="AO1043">
            <v>0</v>
          </cell>
          <cell r="AP1043">
            <v>0</v>
          </cell>
        </row>
        <row r="1044">
          <cell r="B1044" t="str">
            <v>62673DER120Allcustom3DKK Total</v>
          </cell>
          <cell r="H1044">
            <v>16.306526269557001</v>
          </cell>
          <cell r="I1044">
            <v>0</v>
          </cell>
          <cell r="J1044">
            <v>0</v>
          </cell>
          <cell r="K1044">
            <v>16.306526269557001</v>
          </cell>
          <cell r="L1044">
            <v>0</v>
          </cell>
          <cell r="M1044">
            <v>16.306526269557001</v>
          </cell>
          <cell r="N1044">
            <v>0</v>
          </cell>
          <cell r="O1044">
            <v>0</v>
          </cell>
          <cell r="P1044">
            <v>-4.8273830873263197</v>
          </cell>
          <cell r="Q1044">
            <v>0</v>
          </cell>
          <cell r="R1044">
            <v>21.133909356883297</v>
          </cell>
          <cell r="S1044">
            <v>0</v>
          </cell>
          <cell r="T1044">
            <v>0</v>
          </cell>
          <cell r="U1044">
            <v>0</v>
          </cell>
          <cell r="V1044">
            <v>21.133909356883297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</row>
        <row r="1045">
          <cell r="B1045" t="str">
            <v>62673DER140TAllcustom3DKK Total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</row>
        <row r="1046">
          <cell r="B1046" t="str">
            <v>62673DER200TAllcustom3DKK Total</v>
          </cell>
          <cell r="H1046">
            <v>43.299243079668699</v>
          </cell>
          <cell r="I1046">
            <v>0</v>
          </cell>
          <cell r="J1046">
            <v>0</v>
          </cell>
          <cell r="K1046">
            <v>43.299243079668699</v>
          </cell>
          <cell r="L1046">
            <v>0</v>
          </cell>
          <cell r="M1046">
            <v>43.299243079668699</v>
          </cell>
          <cell r="N1046">
            <v>0</v>
          </cell>
          <cell r="O1046">
            <v>0</v>
          </cell>
          <cell r="P1046">
            <v>-4.0804306253263203</v>
          </cell>
          <cell r="Q1046">
            <v>0</v>
          </cell>
          <cell r="R1046">
            <v>10.176803472358699</v>
          </cell>
          <cell r="S1046">
            <v>0</v>
          </cell>
          <cell r="T1046">
            <v>0</v>
          </cell>
          <cell r="U1046">
            <v>0</v>
          </cell>
          <cell r="V1046">
            <v>10.176803472358699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37.2028702326363</v>
          </cell>
          <cell r="AN1046">
            <v>0</v>
          </cell>
          <cell r="AO1046">
            <v>0</v>
          </cell>
          <cell r="AP1046">
            <v>0</v>
          </cell>
        </row>
        <row r="1047">
          <cell r="B1047" t="str">
            <v>62680TDER110Allcustom3DKK Total</v>
          </cell>
          <cell r="H1047">
            <v>-37.766458416918596</v>
          </cell>
          <cell r="I1047">
            <v>0</v>
          </cell>
          <cell r="J1047">
            <v>0</v>
          </cell>
          <cell r="K1047">
            <v>-37.766458416918596</v>
          </cell>
          <cell r="L1047">
            <v>0</v>
          </cell>
          <cell r="M1047">
            <v>-37.766458416918596</v>
          </cell>
          <cell r="N1047">
            <v>0</v>
          </cell>
          <cell r="O1047">
            <v>0</v>
          </cell>
          <cell r="P1047">
            <v>8.1174903961834701</v>
          </cell>
          <cell r="Q1047">
            <v>0</v>
          </cell>
          <cell r="R1047">
            <v>-27.471060490864499</v>
          </cell>
          <cell r="S1047">
            <v>0</v>
          </cell>
          <cell r="T1047">
            <v>0</v>
          </cell>
          <cell r="U1047">
            <v>-13.301</v>
          </cell>
          <cell r="V1047">
            <v>-40.772060490864497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-12.420999999999999</v>
          </cell>
          <cell r="AC1047">
            <v>0</v>
          </cell>
          <cell r="AD1047">
            <v>-12.420999999999999</v>
          </cell>
          <cell r="AE1047">
            <v>-12.420999999999999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7.3091116777625</v>
          </cell>
          <cell r="AN1047">
            <v>0</v>
          </cell>
          <cell r="AO1047">
            <v>0</v>
          </cell>
          <cell r="AP1047">
            <v>0</v>
          </cell>
        </row>
        <row r="1048">
          <cell r="B1048" t="str">
            <v>62680TDER120Allcustom3DKK Total</v>
          </cell>
          <cell r="H1048">
            <v>294.56775455614797</v>
          </cell>
          <cell r="I1048">
            <v>0</v>
          </cell>
          <cell r="J1048">
            <v>0</v>
          </cell>
          <cell r="K1048">
            <v>294.56775455614797</v>
          </cell>
          <cell r="L1048">
            <v>0</v>
          </cell>
          <cell r="M1048">
            <v>294.56775455614797</v>
          </cell>
          <cell r="N1048">
            <v>0</v>
          </cell>
          <cell r="O1048">
            <v>59.631704883000005</v>
          </cell>
          <cell r="P1048">
            <v>-5.9888164463044005</v>
          </cell>
          <cell r="Q1048">
            <v>18.058573437529702</v>
          </cell>
          <cell r="R1048">
            <v>26.317541100053102</v>
          </cell>
          <cell r="S1048">
            <v>2.0351748239999998</v>
          </cell>
          <cell r="T1048">
            <v>0</v>
          </cell>
          <cell r="U1048">
            <v>13.3294555868434</v>
          </cell>
          <cell r="V1048">
            <v>41.682171510896495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29.504050652918799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29.504050652918799</v>
          </cell>
          <cell r="AH1048">
            <v>0</v>
          </cell>
          <cell r="AI1048">
            <v>0</v>
          </cell>
          <cell r="AJ1048">
            <v>29.441050652918801</v>
          </cell>
          <cell r="AK1048">
            <v>0</v>
          </cell>
          <cell r="AL1048">
            <v>0</v>
          </cell>
          <cell r="AM1048">
            <v>151.68007051810699</v>
          </cell>
          <cell r="AN1048">
            <v>0</v>
          </cell>
          <cell r="AO1048">
            <v>0</v>
          </cell>
          <cell r="AP1048">
            <v>0</v>
          </cell>
        </row>
        <row r="1049">
          <cell r="B1049" t="str">
            <v>62680TDER140TAllcustom3DKK Total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</row>
        <row r="1050">
          <cell r="B1050" t="str">
            <v>62680TDER200TAllcustom3DKK Total</v>
          </cell>
          <cell r="H1050">
            <v>256.80129613922901</v>
          </cell>
          <cell r="I1050">
            <v>0</v>
          </cell>
          <cell r="J1050">
            <v>0</v>
          </cell>
          <cell r="K1050">
            <v>256.80129613922901</v>
          </cell>
          <cell r="L1050">
            <v>0</v>
          </cell>
          <cell r="M1050">
            <v>256.80129613922901</v>
          </cell>
          <cell r="N1050">
            <v>0</v>
          </cell>
          <cell r="O1050">
            <v>59.631704883000005</v>
          </cell>
          <cell r="P1050">
            <v>2.1286739498790697</v>
          </cell>
          <cell r="Q1050">
            <v>18.058573437529702</v>
          </cell>
          <cell r="R1050">
            <v>-1.1535193908114401</v>
          </cell>
          <cell r="S1050">
            <v>2.0351748239999998</v>
          </cell>
          <cell r="T1050">
            <v>0</v>
          </cell>
          <cell r="U1050">
            <v>2.84555868433993E-2</v>
          </cell>
          <cell r="V1050">
            <v>0.91011102003196298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17.0830506529188</v>
          </cell>
          <cell r="AC1050">
            <v>0</v>
          </cell>
          <cell r="AD1050">
            <v>-12.420999999999999</v>
          </cell>
          <cell r="AE1050">
            <v>-12.420999999999999</v>
          </cell>
          <cell r="AF1050">
            <v>0</v>
          </cell>
          <cell r="AG1050">
            <v>29.504050652918799</v>
          </cell>
          <cell r="AH1050">
            <v>0</v>
          </cell>
          <cell r="AI1050">
            <v>0</v>
          </cell>
          <cell r="AJ1050">
            <v>29.441050652918801</v>
          </cell>
          <cell r="AK1050">
            <v>0</v>
          </cell>
          <cell r="AL1050">
            <v>0</v>
          </cell>
          <cell r="AM1050">
            <v>158.98918219587</v>
          </cell>
          <cell r="AN1050">
            <v>0</v>
          </cell>
          <cell r="AO1050">
            <v>0</v>
          </cell>
          <cell r="AP1050">
            <v>0</v>
          </cell>
        </row>
        <row r="1051">
          <cell r="B1051" t="str">
            <v>62730TAllcustom2Allcustom3DKK Total</v>
          </cell>
          <cell r="H1051">
            <v>-7.3432399266344994</v>
          </cell>
          <cell r="I1051">
            <v>0</v>
          </cell>
          <cell r="J1051">
            <v>0</v>
          </cell>
          <cell r="K1051">
            <v>-7.3432399266344994</v>
          </cell>
          <cell r="L1051">
            <v>0</v>
          </cell>
          <cell r="M1051">
            <v>-7.3432399266344994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-1.7753411116345001</v>
          </cell>
          <cell r="T1051">
            <v>0</v>
          </cell>
          <cell r="U1051">
            <v>0</v>
          </cell>
          <cell r="V1051">
            <v>-1.7753411116345001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-5.5678988150000004</v>
          </cell>
          <cell r="AN1051">
            <v>-5.5678988150000004</v>
          </cell>
          <cell r="AO1051">
            <v>-2.4915891572163698E-16</v>
          </cell>
          <cell r="AP1051">
            <v>0</v>
          </cell>
        </row>
        <row r="1052">
          <cell r="B1052" t="str">
            <v>62735TAllcustom2Allcustom3DKK Total</v>
          </cell>
          <cell r="H1052">
            <v>-380.17984535098202</v>
          </cell>
          <cell r="I1052">
            <v>55.603287999999999</v>
          </cell>
          <cell r="J1052">
            <v>0</v>
          </cell>
          <cell r="K1052">
            <v>-435.78313335098198</v>
          </cell>
          <cell r="L1052">
            <v>0</v>
          </cell>
          <cell r="M1052">
            <v>-435.78313335098198</v>
          </cell>
          <cell r="N1052">
            <v>5.05487677589001E-3</v>
          </cell>
          <cell r="O1052">
            <v>0</v>
          </cell>
          <cell r="P1052">
            <v>14.267831599967302</v>
          </cell>
          <cell r="Q1052">
            <v>-6.1022148365000001E-2</v>
          </cell>
          <cell r="R1052">
            <v>5.4004221182668696E-3</v>
          </cell>
          <cell r="S1052">
            <v>0</v>
          </cell>
          <cell r="T1052">
            <v>0</v>
          </cell>
          <cell r="U1052">
            <v>0.166850870000011</v>
          </cell>
          <cell r="V1052">
            <v>0.172251292118275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55.603287999999999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-454.45413776647803</v>
          </cell>
          <cell r="AN1052">
            <v>0</v>
          </cell>
          <cell r="AO1052">
            <v>4.2868887950000296</v>
          </cell>
          <cell r="AP1052">
            <v>0</v>
          </cell>
        </row>
        <row r="1053">
          <cell r="B1053" t="str">
            <v>62740TAllcustom2Allcustom3DKK Total</v>
          </cell>
          <cell r="H1053">
            <v>904.17414534260706</v>
          </cell>
          <cell r="I1053">
            <v>-46.101619999999997</v>
          </cell>
          <cell r="J1053">
            <v>0</v>
          </cell>
          <cell r="K1053">
            <v>950.27576534260697</v>
          </cell>
          <cell r="L1053">
            <v>0</v>
          </cell>
          <cell r="M1053">
            <v>950.27576534260697</v>
          </cell>
          <cell r="N1053">
            <v>3.8152243890842898</v>
          </cell>
          <cell r="O1053">
            <v>59.137664637816101</v>
          </cell>
          <cell r="P1053">
            <v>40.1560546227578</v>
          </cell>
          <cell r="Q1053">
            <v>10.2678928340527</v>
          </cell>
          <cell r="R1053">
            <v>-96.951162307871599</v>
          </cell>
          <cell r="S1053">
            <v>-2.3511224723428503</v>
          </cell>
          <cell r="T1053">
            <v>0.79676008393035003</v>
          </cell>
          <cell r="U1053">
            <v>12.7953098791433</v>
          </cell>
          <cell r="V1053">
            <v>-85.710214817140809</v>
          </cell>
          <cell r="W1053">
            <v>-1.0316063586499999</v>
          </cell>
          <cell r="X1053">
            <v>-1.0316063586499999</v>
          </cell>
          <cell r="Y1053">
            <v>0</v>
          </cell>
          <cell r="Z1053">
            <v>0</v>
          </cell>
          <cell r="AA1053">
            <v>-46.101619999999997</v>
          </cell>
          <cell r="AB1053">
            <v>-1.04760635865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-1.6E-2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918.77992241469599</v>
          </cell>
          <cell r="AN1053">
            <v>0</v>
          </cell>
          <cell r="AO1053">
            <v>4.8768276199902001</v>
          </cell>
          <cell r="AP1053">
            <v>0</v>
          </cell>
        </row>
        <row r="1054">
          <cell r="B1054" t="str">
            <v>62744CAllcustom2Allcustom3DKK Total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</row>
        <row r="1055">
          <cell r="B1055" t="str">
            <v>62746CAllcustom2Allcustom3DKK Total</v>
          </cell>
          <cell r="H1055">
            <v>31.9890369968874</v>
          </cell>
          <cell r="I1055">
            <v>0</v>
          </cell>
          <cell r="J1055">
            <v>0</v>
          </cell>
          <cell r="K1055">
            <v>31.9890369968874</v>
          </cell>
          <cell r="L1055">
            <v>0</v>
          </cell>
          <cell r="M1055">
            <v>31.9890369968874</v>
          </cell>
          <cell r="N1055">
            <v>0</v>
          </cell>
          <cell r="O1055">
            <v>0</v>
          </cell>
          <cell r="P1055">
            <v>9.1611406894629805</v>
          </cell>
          <cell r="Q1055">
            <v>6.8055337795381501</v>
          </cell>
          <cell r="R1055">
            <v>8.5553625710226999</v>
          </cell>
          <cell r="S1055">
            <v>0</v>
          </cell>
          <cell r="T1055">
            <v>0</v>
          </cell>
          <cell r="U1055">
            <v>7.9899999568635804</v>
          </cell>
          <cell r="V1055">
            <v>16.545362527886301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-0.52300000000000002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-0.52300000000000002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</row>
        <row r="1056">
          <cell r="B1056" t="str">
            <v>62748TAllcustom2Allcustom3DKK Total</v>
          </cell>
          <cell r="H1056">
            <v>72.627974850714395</v>
          </cell>
          <cell r="I1056">
            <v>0</v>
          </cell>
          <cell r="J1056">
            <v>0</v>
          </cell>
          <cell r="K1056">
            <v>72.627974850714395</v>
          </cell>
          <cell r="L1056">
            <v>0</v>
          </cell>
          <cell r="M1056">
            <v>72.627974850714395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72.627974850714395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72.627974850714395</v>
          </cell>
          <cell r="AH1056">
            <v>0</v>
          </cell>
          <cell r="AI1056">
            <v>0</v>
          </cell>
          <cell r="AJ1056">
            <v>72.627974850714395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</row>
        <row r="1057">
          <cell r="B1057" t="str">
            <v>62750TAllcustom2Allcustom3DKK Total</v>
          </cell>
          <cell r="H1057">
            <v>-19.685005542704999</v>
          </cell>
          <cell r="I1057">
            <v>0</v>
          </cell>
          <cell r="J1057">
            <v>0</v>
          </cell>
          <cell r="K1057">
            <v>-19.685005542704999</v>
          </cell>
          <cell r="L1057">
            <v>0</v>
          </cell>
          <cell r="M1057">
            <v>-19.685005542704999</v>
          </cell>
          <cell r="N1057">
            <v>0</v>
          </cell>
          <cell r="O1057">
            <v>0</v>
          </cell>
          <cell r="P1057">
            <v>0</v>
          </cell>
          <cell r="Q1057">
            <v>1.2728070611003799E-3</v>
          </cell>
          <cell r="R1057">
            <v>-13.656977673785699</v>
          </cell>
          <cell r="S1057">
            <v>0</v>
          </cell>
          <cell r="T1057">
            <v>0</v>
          </cell>
          <cell r="U1057">
            <v>0</v>
          </cell>
          <cell r="V1057">
            <v>-13.656977673785699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-6.0293006759803802</v>
          </cell>
          <cell r="AN1057">
            <v>0</v>
          </cell>
          <cell r="AO1057">
            <v>0</v>
          </cell>
          <cell r="AP1057">
            <v>0</v>
          </cell>
        </row>
        <row r="1058">
          <cell r="B1058" t="str">
            <v>62760TAllcustom2Allcustom3DKK Total</v>
          </cell>
          <cell r="H1058">
            <v>-141.47024664307699</v>
          </cell>
          <cell r="I1058">
            <v>0</v>
          </cell>
          <cell r="J1058">
            <v>0</v>
          </cell>
          <cell r="K1058">
            <v>-141.47024664307699</v>
          </cell>
          <cell r="L1058">
            <v>0</v>
          </cell>
          <cell r="M1058">
            <v>-141.47024664307699</v>
          </cell>
          <cell r="N1058">
            <v>136.53267254133999</v>
          </cell>
          <cell r="O1058">
            <v>-54.741030365969998</v>
          </cell>
          <cell r="P1058">
            <v>-11.057212864056901</v>
          </cell>
          <cell r="Q1058">
            <v>36.764048784683098</v>
          </cell>
          <cell r="R1058">
            <v>24.874191633359498</v>
          </cell>
          <cell r="S1058">
            <v>0.1072045822334</v>
          </cell>
          <cell r="T1058">
            <v>0</v>
          </cell>
          <cell r="U1058">
            <v>-31.231922418339302</v>
          </cell>
          <cell r="V1058">
            <v>-6.2505262027464097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67.788974850714396</v>
          </cell>
          <cell r="AC1058">
            <v>0</v>
          </cell>
          <cell r="AD1058">
            <v>-4.3159999999999998</v>
          </cell>
          <cell r="AE1058">
            <v>-4.3159999999999998</v>
          </cell>
          <cell r="AF1058">
            <v>0</v>
          </cell>
          <cell r="AG1058">
            <v>72.104974850714399</v>
          </cell>
          <cell r="AH1058">
            <v>0</v>
          </cell>
          <cell r="AI1058">
            <v>0</v>
          </cell>
          <cell r="AJ1058">
            <v>72.627974850714395</v>
          </cell>
          <cell r="AK1058">
            <v>0</v>
          </cell>
          <cell r="AL1058">
            <v>0</v>
          </cell>
          <cell r="AM1058">
            <v>-346.67885105704102</v>
          </cell>
          <cell r="AN1058">
            <v>0</v>
          </cell>
          <cell r="AO1058">
            <v>36.171677670000001</v>
          </cell>
          <cell r="AP1058">
            <v>0</v>
          </cell>
        </row>
        <row r="1059">
          <cell r="B1059" t="str">
            <v>62780TAllcustom2Allcustom3DKK Total</v>
          </cell>
          <cell r="H1059">
            <v>516.65106006499002</v>
          </cell>
          <cell r="I1059">
            <v>9.5016680000000004</v>
          </cell>
          <cell r="J1059">
            <v>0</v>
          </cell>
          <cell r="K1059">
            <v>507.14939206498997</v>
          </cell>
          <cell r="L1059">
            <v>0</v>
          </cell>
          <cell r="M1059">
            <v>507.14939206498997</v>
          </cell>
          <cell r="N1059">
            <v>3.8202792658601799</v>
          </cell>
          <cell r="O1059">
            <v>59.137664637816101</v>
          </cell>
          <cell r="P1059">
            <v>54.423886222725102</v>
          </cell>
          <cell r="Q1059">
            <v>10.206870685687701</v>
          </cell>
          <cell r="R1059">
            <v>-96.945761885753399</v>
          </cell>
          <cell r="S1059">
            <v>-4.1264635839773502</v>
          </cell>
          <cell r="T1059">
            <v>0.79676008393035003</v>
          </cell>
          <cell r="U1059">
            <v>12.962160749143399</v>
          </cell>
          <cell r="V1059">
            <v>-87.313304636656994</v>
          </cell>
          <cell r="W1059">
            <v>-1.0316063586499999</v>
          </cell>
          <cell r="X1059">
            <v>-1.0316063586499999</v>
          </cell>
          <cell r="Y1059">
            <v>0</v>
          </cell>
          <cell r="Z1059">
            <v>0</v>
          </cell>
          <cell r="AA1059">
            <v>9.5016680000000004</v>
          </cell>
          <cell r="AB1059">
            <v>-1.04760635865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-1.6E-2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458.75788583321798</v>
          </cell>
          <cell r="AN1059">
            <v>-5.5678988150000004</v>
          </cell>
          <cell r="AO1059">
            <v>9.1637164149902208</v>
          </cell>
          <cell r="AP1059">
            <v>0</v>
          </cell>
        </row>
        <row r="1060">
          <cell r="B1060" t="str">
            <v>62790TAllcustom2Allcustom3DKK Total</v>
          </cell>
          <cell r="H1060">
            <v>-161.15525218578199</v>
          </cell>
          <cell r="I1060">
            <v>0</v>
          </cell>
          <cell r="J1060">
            <v>0</v>
          </cell>
          <cell r="K1060">
            <v>-161.15525218578199</v>
          </cell>
          <cell r="L1060">
            <v>0</v>
          </cell>
          <cell r="M1060">
            <v>-161.15525218578199</v>
          </cell>
          <cell r="N1060">
            <v>136.53267254133999</v>
          </cell>
          <cell r="O1060">
            <v>-54.741030365969998</v>
          </cell>
          <cell r="P1060">
            <v>-11.057212864056901</v>
          </cell>
          <cell r="Q1060">
            <v>36.765321591744303</v>
          </cell>
          <cell r="R1060">
            <v>11.217213959573799</v>
          </cell>
          <cell r="S1060">
            <v>0.1072045822334</v>
          </cell>
          <cell r="T1060">
            <v>0</v>
          </cell>
          <cell r="U1060">
            <v>-31.231922418339302</v>
          </cell>
          <cell r="V1060">
            <v>-19.9075038765321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67.788974850714396</v>
          </cell>
          <cell r="AC1060">
            <v>0</v>
          </cell>
          <cell r="AD1060">
            <v>-4.3159999999999998</v>
          </cell>
          <cell r="AE1060">
            <v>-4.3159999999999998</v>
          </cell>
          <cell r="AF1060">
            <v>0</v>
          </cell>
          <cell r="AG1060">
            <v>72.104974850714399</v>
          </cell>
          <cell r="AH1060">
            <v>0</v>
          </cell>
          <cell r="AI1060">
            <v>0</v>
          </cell>
          <cell r="AJ1060">
            <v>72.627974850714395</v>
          </cell>
          <cell r="AK1060">
            <v>0</v>
          </cell>
          <cell r="AL1060">
            <v>0</v>
          </cell>
          <cell r="AM1060">
            <v>-352.708151733021</v>
          </cell>
          <cell r="AN1060">
            <v>0</v>
          </cell>
          <cell r="AO1060">
            <v>36.171677670000001</v>
          </cell>
          <cell r="AP1060">
            <v>0</v>
          </cell>
        </row>
        <row r="1061">
          <cell r="B1061" t="str">
            <v>62800TAllcustom2Allcustom3DKK Total</v>
          </cell>
          <cell r="H1061">
            <v>355.495807879209</v>
          </cell>
          <cell r="I1061">
            <v>9.5016680000000004</v>
          </cell>
          <cell r="J1061">
            <v>0</v>
          </cell>
          <cell r="K1061">
            <v>345.99413987920803</v>
          </cell>
          <cell r="L1061">
            <v>0</v>
          </cell>
          <cell r="M1061">
            <v>345.99413987920803</v>
          </cell>
          <cell r="N1061">
            <v>140.35295180720001</v>
          </cell>
          <cell r="O1061">
            <v>4.3966342718461</v>
          </cell>
          <cell r="P1061">
            <v>43.366673358668201</v>
          </cell>
          <cell r="Q1061">
            <v>46.972192277432001</v>
          </cell>
          <cell r="R1061">
            <v>-85.728547926179601</v>
          </cell>
          <cell r="S1061">
            <v>-4.0192590017439498</v>
          </cell>
          <cell r="T1061">
            <v>0.79676008393035003</v>
          </cell>
          <cell r="U1061">
            <v>-18.269761669195997</v>
          </cell>
          <cell r="V1061">
            <v>-107.220808513189</v>
          </cell>
          <cell r="W1061">
            <v>-1.0316063586499999</v>
          </cell>
          <cell r="X1061">
            <v>-1.0316063586499999</v>
          </cell>
          <cell r="Y1061">
            <v>0</v>
          </cell>
          <cell r="Z1061">
            <v>0</v>
          </cell>
          <cell r="AA1061">
            <v>9.5016680000000004</v>
          </cell>
          <cell r="AB1061">
            <v>66.741368492064396</v>
          </cell>
          <cell r="AC1061">
            <v>0</v>
          </cell>
          <cell r="AD1061">
            <v>-4.3159999999999998</v>
          </cell>
          <cell r="AE1061">
            <v>-4.3159999999999998</v>
          </cell>
          <cell r="AF1061">
            <v>0</v>
          </cell>
          <cell r="AG1061">
            <v>72.088974850714393</v>
          </cell>
          <cell r="AH1061">
            <v>0</v>
          </cell>
          <cell r="AI1061">
            <v>0</v>
          </cell>
          <cell r="AJ1061">
            <v>72.627974850714395</v>
          </cell>
          <cell r="AK1061">
            <v>0</v>
          </cell>
          <cell r="AL1061">
            <v>0</v>
          </cell>
          <cell r="AM1061">
            <v>106.049734100197</v>
          </cell>
          <cell r="AN1061">
            <v>-5.5678988150000004</v>
          </cell>
          <cell r="AO1061">
            <v>45.335394084990206</v>
          </cell>
          <cell r="AP1061">
            <v>0</v>
          </cell>
        </row>
        <row r="1062">
          <cell r="B1062" t="str">
            <v>62801Allcustom2Allcustom3DKK Total</v>
          </cell>
          <cell r="H1062">
            <v>1.4374E-2</v>
          </cell>
          <cell r="I1062">
            <v>0</v>
          </cell>
          <cell r="J1062">
            <v>0</v>
          </cell>
          <cell r="K1062">
            <v>1.4374E-2</v>
          </cell>
          <cell r="L1062">
            <v>0</v>
          </cell>
          <cell r="M1062">
            <v>1.4374E-2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1.4374E-2</v>
          </cell>
          <cell r="AN1062">
            <v>0</v>
          </cell>
          <cell r="AO1062">
            <v>0</v>
          </cell>
          <cell r="AP1062">
            <v>0</v>
          </cell>
        </row>
        <row r="1063">
          <cell r="B1063" t="str">
            <v>62801Allcustom2M884DKK Total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</row>
        <row r="1064">
          <cell r="B1064" t="str">
            <v>62801Allcustom2M885DKK Total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</row>
        <row r="1065">
          <cell r="B1065" t="str">
            <v>62801Allcustom2M886DKK Total</v>
          </cell>
          <cell r="H1065">
            <v>-3.6709999999999998E-3</v>
          </cell>
          <cell r="I1065">
            <v>0</v>
          </cell>
          <cell r="J1065">
            <v>0</v>
          </cell>
          <cell r="K1065">
            <v>-3.6709999999999998E-3</v>
          </cell>
          <cell r="L1065">
            <v>0</v>
          </cell>
          <cell r="M1065">
            <v>-3.6709999999999998E-3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-3.6709999999999998E-3</v>
          </cell>
          <cell r="AN1065">
            <v>0</v>
          </cell>
          <cell r="AO1065">
            <v>0</v>
          </cell>
          <cell r="AP1065">
            <v>0</v>
          </cell>
        </row>
        <row r="1066">
          <cell r="B1066" t="str">
            <v>62801Allcustom2M887DKK Total</v>
          </cell>
          <cell r="H1066">
            <v>-2.5439999999999998E-3</v>
          </cell>
          <cell r="I1066">
            <v>0</v>
          </cell>
          <cell r="J1066">
            <v>0</v>
          </cell>
          <cell r="K1066">
            <v>-2.5439999999999998E-3</v>
          </cell>
          <cell r="L1066">
            <v>0</v>
          </cell>
          <cell r="M1066">
            <v>-2.5439999999999998E-3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-2.5439999999999998E-3</v>
          </cell>
          <cell r="AN1066">
            <v>0</v>
          </cell>
          <cell r="AO1066">
            <v>0</v>
          </cell>
          <cell r="AP1066">
            <v>0</v>
          </cell>
        </row>
        <row r="1067">
          <cell r="B1067" t="str">
            <v>62801SHA430Allcustom3DKK Total</v>
          </cell>
          <cell r="H1067">
            <v>3.8939999999999999E-3</v>
          </cell>
          <cell r="I1067">
            <v>0</v>
          </cell>
          <cell r="J1067">
            <v>0</v>
          </cell>
          <cell r="K1067">
            <v>3.8939999999999999E-3</v>
          </cell>
          <cell r="L1067">
            <v>0</v>
          </cell>
          <cell r="M1067">
            <v>3.8939999999999999E-3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3.8939999999999999E-3</v>
          </cell>
          <cell r="AN1067">
            <v>0</v>
          </cell>
          <cell r="AO1067">
            <v>0</v>
          </cell>
          <cell r="AP1067">
            <v>0</v>
          </cell>
        </row>
        <row r="1068">
          <cell r="B1068" t="str">
            <v>62801SHA430M884DKK Total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</row>
        <row r="1069">
          <cell r="B1069" t="str">
            <v>62801SHA430M885DKK Total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</row>
        <row r="1070">
          <cell r="B1070" t="str">
            <v>62801SHA430M886DKK Total</v>
          </cell>
          <cell r="H1070">
            <v>-1.1199999999999999E-3</v>
          </cell>
          <cell r="I1070">
            <v>0</v>
          </cell>
          <cell r="J1070">
            <v>0</v>
          </cell>
          <cell r="K1070">
            <v>-1.1199999999999999E-3</v>
          </cell>
          <cell r="L1070">
            <v>0</v>
          </cell>
          <cell r="M1070">
            <v>-1.1199999999999999E-3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-1.1199999999999999E-3</v>
          </cell>
          <cell r="AN1070">
            <v>0</v>
          </cell>
          <cell r="AO1070">
            <v>0</v>
          </cell>
          <cell r="AP1070">
            <v>0</v>
          </cell>
        </row>
        <row r="1071">
          <cell r="B1071" t="str">
            <v>62801SHA430M887DKK Total</v>
          </cell>
          <cell r="H1071">
            <v>-2.3699999999999999E-4</v>
          </cell>
          <cell r="I1071">
            <v>0</v>
          </cell>
          <cell r="J1071">
            <v>0</v>
          </cell>
          <cell r="K1071">
            <v>-2.3699999999999999E-4</v>
          </cell>
          <cell r="L1071">
            <v>0</v>
          </cell>
          <cell r="M1071">
            <v>-2.3699999999999999E-4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-2.3699999999999999E-4</v>
          </cell>
          <cell r="AN1071">
            <v>0</v>
          </cell>
          <cell r="AO1071">
            <v>0</v>
          </cell>
          <cell r="AP1071">
            <v>0</v>
          </cell>
        </row>
        <row r="1072">
          <cell r="B1072" t="str">
            <v>62801SHA440Allcustom3DKK Total</v>
          </cell>
          <cell r="H1072">
            <v>1.048E-2</v>
          </cell>
          <cell r="I1072">
            <v>0</v>
          </cell>
          <cell r="J1072">
            <v>0</v>
          </cell>
          <cell r="K1072">
            <v>1.048E-2</v>
          </cell>
          <cell r="L1072">
            <v>0</v>
          </cell>
          <cell r="M1072">
            <v>1.048E-2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1.048E-2</v>
          </cell>
          <cell r="AN1072">
            <v>0</v>
          </cell>
          <cell r="AO1072">
            <v>0</v>
          </cell>
          <cell r="AP1072">
            <v>0</v>
          </cell>
        </row>
        <row r="1073">
          <cell r="B1073" t="str">
            <v>62801SHA440M884DKK Total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</row>
        <row r="1074">
          <cell r="B1074" t="str">
            <v>62801SHA440M885DKK Total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</row>
        <row r="1075">
          <cell r="B1075" t="str">
            <v>62801SHA440M886DKK Total</v>
          </cell>
          <cell r="H1075">
            <v>-2.5509999999999999E-3</v>
          </cell>
          <cell r="I1075">
            <v>0</v>
          </cell>
          <cell r="J1075">
            <v>0</v>
          </cell>
          <cell r="K1075">
            <v>-2.5509999999999999E-3</v>
          </cell>
          <cell r="L1075">
            <v>0</v>
          </cell>
          <cell r="M1075">
            <v>-2.5509999999999999E-3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-2.5509999999999999E-3</v>
          </cell>
          <cell r="AN1075">
            <v>0</v>
          </cell>
          <cell r="AO1075">
            <v>0</v>
          </cell>
          <cell r="AP1075">
            <v>0</v>
          </cell>
        </row>
        <row r="1076">
          <cell r="B1076" t="str">
            <v>62801SHA440M887DKK Total</v>
          </cell>
          <cell r="H1076">
            <v>-2.307E-3</v>
          </cell>
          <cell r="I1076">
            <v>0</v>
          </cell>
          <cell r="J1076">
            <v>0</v>
          </cell>
          <cell r="K1076">
            <v>-2.307E-3</v>
          </cell>
          <cell r="L1076">
            <v>0</v>
          </cell>
          <cell r="M1076">
            <v>-2.307E-3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-2.307E-3</v>
          </cell>
          <cell r="AN1076">
            <v>0</v>
          </cell>
          <cell r="AO1076">
            <v>0</v>
          </cell>
          <cell r="AP1076">
            <v>0</v>
          </cell>
        </row>
        <row r="1077">
          <cell r="B1077" t="str">
            <v>62802Allcustom2Allcustom3DKK Total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</row>
        <row r="1078">
          <cell r="B1078" t="str">
            <v>62803Allcustom2Allcustom3DKK Total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</row>
        <row r="1079">
          <cell r="B1079" t="str">
            <v>62804Allcustom2Allcustom3DKK Total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</row>
        <row r="1080">
          <cell r="B1080" t="str">
            <v>62805Allcustom2Allcustom3DKK Total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</row>
        <row r="1081">
          <cell r="B1081" t="str">
            <v>62806Allcustom2Allcustom3DKK Total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</row>
        <row r="1082">
          <cell r="B1082" t="str">
            <v>62807Allcustom2Allcustom3DKK Total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</row>
        <row r="1083">
          <cell r="B1083" t="str">
            <v>62808Allcustom2Allcustom3DKK Total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</row>
        <row r="1084">
          <cell r="B1084" t="str">
            <v>62809Allcustom2Allcustom3DKK Total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</row>
        <row r="1085">
          <cell r="B1085" t="str">
            <v>62810Allcustom2Allcustom3DKK Total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</row>
        <row r="1086">
          <cell r="B1086" t="str">
            <v>62811Allcustom2Allcustom3DKK Total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</row>
        <row r="1087">
          <cell r="B1087" t="str">
            <v>62812Allcustom2Allcustom3DKK Total</v>
          </cell>
          <cell r="H1087">
            <v>5.3478999999999999E-2</v>
          </cell>
          <cell r="I1087">
            <v>0</v>
          </cell>
          <cell r="J1087">
            <v>0</v>
          </cell>
          <cell r="K1087">
            <v>5.3478999999999999E-2</v>
          </cell>
          <cell r="L1087">
            <v>0</v>
          </cell>
          <cell r="M1087">
            <v>5.3478999999999999E-2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5.3478999999999999E-2</v>
          </cell>
          <cell r="AN1087">
            <v>0</v>
          </cell>
          <cell r="AO1087">
            <v>0</v>
          </cell>
          <cell r="AP1087">
            <v>0</v>
          </cell>
        </row>
        <row r="1088">
          <cell r="B1088" t="str">
            <v>62813Allcustom2Allcustom3DKK Total</v>
          </cell>
          <cell r="H1088">
            <v>4.7393999999999999E-2</v>
          </cell>
          <cell r="I1088">
            <v>0</v>
          </cell>
          <cell r="J1088">
            <v>0</v>
          </cell>
          <cell r="K1088">
            <v>4.7393999999999999E-2</v>
          </cell>
          <cell r="L1088">
            <v>0</v>
          </cell>
          <cell r="M1088">
            <v>4.7393999999999999E-2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4.7393999999999999E-2</v>
          </cell>
          <cell r="AN1088">
            <v>0</v>
          </cell>
          <cell r="AO1088">
            <v>0</v>
          </cell>
          <cell r="AP1088">
            <v>0</v>
          </cell>
        </row>
        <row r="1089">
          <cell r="B1089" t="str">
            <v>62814Allcustom2Allcustom3DKK Total</v>
          </cell>
          <cell r="H1089">
            <v>4.6085000000000001E-2</v>
          </cell>
          <cell r="I1089">
            <v>0</v>
          </cell>
          <cell r="J1089">
            <v>0</v>
          </cell>
          <cell r="K1089">
            <v>4.6085000000000001E-2</v>
          </cell>
          <cell r="L1089">
            <v>0</v>
          </cell>
          <cell r="M1089">
            <v>4.6085000000000001E-2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4.6085000000000001E-2</v>
          </cell>
          <cell r="AN1089">
            <v>0</v>
          </cell>
          <cell r="AO1089">
            <v>0</v>
          </cell>
          <cell r="AP1089">
            <v>0</v>
          </cell>
        </row>
        <row r="1090">
          <cell r="B1090" t="str">
            <v>62815Allcustom2Allcustom3DKK Total</v>
          </cell>
          <cell r="H1090">
            <v>9.3670000000000003E-3</v>
          </cell>
          <cell r="I1090">
            <v>0</v>
          </cell>
          <cell r="J1090">
            <v>0</v>
          </cell>
          <cell r="K1090">
            <v>9.3670000000000003E-3</v>
          </cell>
          <cell r="L1090">
            <v>0</v>
          </cell>
          <cell r="M1090">
            <v>9.3670000000000003E-3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9.3670000000000003E-3</v>
          </cell>
          <cell r="AN1090">
            <v>0</v>
          </cell>
          <cell r="AO1090">
            <v>0</v>
          </cell>
          <cell r="AP1090">
            <v>0</v>
          </cell>
        </row>
        <row r="1091">
          <cell r="B1091" t="str">
            <v>62815SHA430Allcustom3DKK Total</v>
          </cell>
          <cell r="H1091">
            <v>3.1020000000000002E-3</v>
          </cell>
          <cell r="I1091">
            <v>0</v>
          </cell>
          <cell r="J1091">
            <v>0</v>
          </cell>
          <cell r="K1091">
            <v>3.1020000000000002E-3</v>
          </cell>
          <cell r="L1091">
            <v>0</v>
          </cell>
          <cell r="M1091">
            <v>3.1020000000000002E-3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3.1020000000000002E-3</v>
          </cell>
          <cell r="AN1091">
            <v>0</v>
          </cell>
          <cell r="AO1091">
            <v>0</v>
          </cell>
          <cell r="AP1091">
            <v>0</v>
          </cell>
        </row>
        <row r="1092">
          <cell r="B1092" t="str">
            <v>62815SHA440Allcustom3DKK Total</v>
          </cell>
          <cell r="H1092">
            <v>6.2649999999999997E-3</v>
          </cell>
          <cell r="I1092">
            <v>0</v>
          </cell>
          <cell r="J1092">
            <v>0</v>
          </cell>
          <cell r="K1092">
            <v>6.2649999999999997E-3</v>
          </cell>
          <cell r="L1092">
            <v>0</v>
          </cell>
          <cell r="M1092">
            <v>6.2649999999999997E-3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6.2649999999999997E-3</v>
          </cell>
          <cell r="AN1092">
            <v>0</v>
          </cell>
          <cell r="AO1092">
            <v>0</v>
          </cell>
          <cell r="AP1092">
            <v>0</v>
          </cell>
        </row>
        <row r="1093">
          <cell r="B1093" t="str">
            <v>62816Allcustom2Allcustom3DKK Total</v>
          </cell>
          <cell r="H1093">
            <v>3.0421E-2</v>
          </cell>
          <cell r="I1093">
            <v>0</v>
          </cell>
          <cell r="J1093">
            <v>0</v>
          </cell>
          <cell r="K1093">
            <v>3.0421E-2</v>
          </cell>
          <cell r="L1093">
            <v>0</v>
          </cell>
          <cell r="M1093">
            <v>3.0421E-2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3.0421E-2</v>
          </cell>
          <cell r="AN1093">
            <v>0</v>
          </cell>
          <cell r="AO1093">
            <v>0</v>
          </cell>
          <cell r="AP1093">
            <v>0</v>
          </cell>
        </row>
        <row r="1094">
          <cell r="B1094" t="str">
            <v>62930TAllcustom2Allcustom3DKK Total</v>
          </cell>
          <cell r="H1094">
            <v>3657.3174466379</v>
          </cell>
          <cell r="I1094">
            <v>3651.7310000000002</v>
          </cell>
          <cell r="J1094">
            <v>0</v>
          </cell>
          <cell r="K1094">
            <v>5.5864466379000008</v>
          </cell>
          <cell r="L1094">
            <v>0</v>
          </cell>
          <cell r="M1094">
            <v>5.5864466379000008</v>
          </cell>
          <cell r="N1094">
            <v>0</v>
          </cell>
          <cell r="O1094">
            <v>0</v>
          </cell>
          <cell r="P1094">
            <v>5.5864466379000008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3651.7310000000002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</row>
        <row r="1095">
          <cell r="B1095" t="str">
            <v>62942TAllcustom2Allcustom3DKK Total</v>
          </cell>
          <cell r="H1095">
            <v>46838.497697127998</v>
          </cell>
          <cell r="I1095">
            <v>3.8999999999999999E-4</v>
          </cell>
          <cell r="J1095">
            <v>0</v>
          </cell>
          <cell r="K1095">
            <v>46838.497307127996</v>
          </cell>
          <cell r="L1095">
            <v>-1.56263659000397E-3</v>
          </cell>
          <cell r="M1095">
            <v>46838.498869764604</v>
          </cell>
          <cell r="N1095">
            <v>6580.4057807892796</v>
          </cell>
          <cell r="O1095">
            <v>4.5466799736022897E-6</v>
          </cell>
          <cell r="P1095">
            <v>2717.68898894124</v>
          </cell>
          <cell r="Q1095">
            <v>1699.4510603666799</v>
          </cell>
          <cell r="R1095">
            <v>5359.6314056609999</v>
          </cell>
          <cell r="S1095">
            <v>1051.0056878847599</v>
          </cell>
          <cell r="T1095">
            <v>111.721684194576</v>
          </cell>
          <cell r="U1095">
            <v>1150.86123716821</v>
          </cell>
          <cell r="V1095">
            <v>7673.2200149085402</v>
          </cell>
          <cell r="W1095">
            <v>-2.1650799959898001E-6</v>
          </cell>
          <cell r="X1095">
            <v>-2.1650799959898001E-6</v>
          </cell>
          <cell r="Y1095">
            <v>0</v>
          </cell>
          <cell r="Z1095">
            <v>0</v>
          </cell>
          <cell r="AA1095">
            <v>3.8999999999999999E-4</v>
          </cell>
          <cell r="AB1095">
            <v>1532.3768604827299</v>
          </cell>
          <cell r="AC1095">
            <v>0</v>
          </cell>
          <cell r="AD1095">
            <v>1217.1292135836302</v>
          </cell>
          <cell r="AE1095">
            <v>1244.8097534008998</v>
          </cell>
          <cell r="AF1095">
            <v>0</v>
          </cell>
          <cell r="AG1095">
            <v>287.567109246911</v>
          </cell>
          <cell r="AH1095">
            <v>0</v>
          </cell>
          <cell r="AI1095">
            <v>0</v>
          </cell>
          <cell r="AJ1095">
            <v>244.977003740154</v>
          </cell>
          <cell r="AK1095">
            <v>0</v>
          </cell>
          <cell r="AL1095">
            <v>0</v>
          </cell>
          <cell r="AM1095">
            <v>26646.8080860558</v>
          </cell>
          <cell r="AN1095">
            <v>5.4126990000009497E-3</v>
          </cell>
          <cell r="AO1095">
            <v>-11.451926326361601</v>
          </cell>
          <cell r="AP1095">
            <v>0</v>
          </cell>
        </row>
        <row r="1096">
          <cell r="B1096" t="str">
            <v>62950TAllcustom2Allcustom3DKK Total</v>
          </cell>
          <cell r="H1096">
            <v>10746.929655277299</v>
          </cell>
          <cell r="I1096">
            <v>0</v>
          </cell>
          <cell r="J1096">
            <v>0</v>
          </cell>
          <cell r="K1096">
            <v>10746.929655277299</v>
          </cell>
          <cell r="L1096">
            <v>0</v>
          </cell>
          <cell r="M1096">
            <v>10746.929655277299</v>
          </cell>
          <cell r="N1096">
            <v>7629.5948070766799</v>
          </cell>
          <cell r="O1096">
            <v>0</v>
          </cell>
          <cell r="P1096">
            <v>563.81652715911309</v>
          </cell>
          <cell r="Q1096">
            <v>0</v>
          </cell>
          <cell r="R1096">
            <v>0</v>
          </cell>
          <cell r="S1096">
            <v>0</v>
          </cell>
          <cell r="T1096">
            <v>1.52366234524383</v>
          </cell>
          <cell r="U1096">
            <v>0.15155557199999997</v>
          </cell>
          <cell r="V1096">
            <v>1.67521791724383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2551.8431031242699</v>
          </cell>
          <cell r="AN1096">
            <v>0</v>
          </cell>
          <cell r="AO1096">
            <v>0</v>
          </cell>
          <cell r="AP1096">
            <v>0</v>
          </cell>
        </row>
        <row r="1097">
          <cell r="B1097" t="str">
            <v>62954TAllcustom2Allcustom3DKK Total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</row>
        <row r="1098">
          <cell r="B1098" t="str">
            <v>62955TAllcustom2Allcustom3DKK Total</v>
          </cell>
          <cell r="H1098">
            <v>85213.264710035699</v>
          </cell>
          <cell r="I1098">
            <v>3.8999999999999999E-4</v>
          </cell>
          <cell r="J1098">
            <v>0</v>
          </cell>
          <cell r="K1098">
            <v>85213.264320035712</v>
          </cell>
          <cell r="L1098">
            <v>-1.56263659000397E-3</v>
          </cell>
          <cell r="M1098">
            <v>85213.265882672305</v>
          </cell>
          <cell r="N1098">
            <v>14210.000587865999</v>
          </cell>
          <cell r="O1098">
            <v>4.5466799736022897E-6</v>
          </cell>
          <cell r="P1098">
            <v>3281.5055161003497</v>
          </cell>
          <cell r="Q1098">
            <v>1699.4510603666799</v>
          </cell>
          <cell r="R1098">
            <v>5359.6314056609999</v>
          </cell>
          <cell r="S1098">
            <v>1051.0056878847599</v>
          </cell>
          <cell r="T1098">
            <v>113.245346539819</v>
          </cell>
          <cell r="U1098">
            <v>1151.01279274021</v>
          </cell>
          <cell r="V1098">
            <v>7674.8952328257801</v>
          </cell>
          <cell r="W1098">
            <v>-2.1650799959898001E-6</v>
          </cell>
          <cell r="X1098">
            <v>-2.1650799959898001E-6</v>
          </cell>
          <cell r="Y1098">
            <v>0</v>
          </cell>
          <cell r="Z1098">
            <v>0</v>
          </cell>
          <cell r="AA1098">
            <v>3.8999999999999999E-4</v>
          </cell>
          <cell r="AB1098">
            <v>1532.3768604827299</v>
          </cell>
          <cell r="AC1098">
            <v>0</v>
          </cell>
          <cell r="AD1098">
            <v>1217.1292135836302</v>
          </cell>
          <cell r="AE1098">
            <v>1244.8097534008998</v>
          </cell>
          <cell r="AF1098">
            <v>0</v>
          </cell>
          <cell r="AG1098">
            <v>287.567109246911</v>
          </cell>
          <cell r="AH1098">
            <v>0</v>
          </cell>
          <cell r="AI1098">
            <v>0</v>
          </cell>
          <cell r="AJ1098">
            <v>244.977003740154</v>
          </cell>
          <cell r="AK1098">
            <v>0</v>
          </cell>
          <cell r="AL1098">
            <v>0</v>
          </cell>
          <cell r="AM1098">
            <v>56826.488546810499</v>
          </cell>
          <cell r="AN1098">
            <v>5.4126990000009497E-3</v>
          </cell>
          <cell r="AO1098">
            <v>-11.451926326361601</v>
          </cell>
          <cell r="AP1098">
            <v>0</v>
          </cell>
        </row>
        <row r="1099">
          <cell r="B1099" t="str">
            <v>62961Allcustom2Allcustom3DKK Total</v>
          </cell>
          <cell r="H1099">
            <v>28905.1711168406</v>
          </cell>
          <cell r="I1099">
            <v>0</v>
          </cell>
          <cell r="J1099">
            <v>0</v>
          </cell>
          <cell r="K1099">
            <v>28905.1711168406</v>
          </cell>
          <cell r="L1099">
            <v>0</v>
          </cell>
          <cell r="M1099">
            <v>28905.1711168406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28905.1711168406</v>
          </cell>
          <cell r="AN1099">
            <v>0</v>
          </cell>
          <cell r="AO1099">
            <v>0</v>
          </cell>
          <cell r="AP1099">
            <v>0</v>
          </cell>
        </row>
        <row r="1100">
          <cell r="B1100" t="str">
            <v>62965TAllcustom2Allcustom3DKK Total</v>
          </cell>
          <cell r="H1100">
            <v>48562.397133240796</v>
          </cell>
          <cell r="I1100">
            <v>3.8999999999999999E-4</v>
          </cell>
          <cell r="J1100">
            <v>0</v>
          </cell>
          <cell r="K1100">
            <v>48562.396743240795</v>
          </cell>
          <cell r="L1100">
            <v>-1.56263659000397E-3</v>
          </cell>
          <cell r="M1100">
            <v>48562.398305877403</v>
          </cell>
          <cell r="N1100">
            <v>7033.3329696792298</v>
          </cell>
          <cell r="O1100">
            <v>4.5466799736022897E-6</v>
          </cell>
          <cell r="P1100">
            <v>2723.82432232576</v>
          </cell>
          <cell r="Q1100">
            <v>1837.4803286219201</v>
          </cell>
          <cell r="R1100">
            <v>5448.2095078331904</v>
          </cell>
          <cell r="S1100">
            <v>1096.91987981427</v>
          </cell>
          <cell r="T1100">
            <v>111.727694353845</v>
          </cell>
          <cell r="U1100">
            <v>1161.3274483903301</v>
          </cell>
          <cell r="V1100">
            <v>7818.1845303916298</v>
          </cell>
          <cell r="W1100">
            <v>-2.1650799959898001E-6</v>
          </cell>
          <cell r="X1100">
            <v>-2.1650799959898001E-6</v>
          </cell>
          <cell r="Y1100">
            <v>0</v>
          </cell>
          <cell r="Z1100">
            <v>0</v>
          </cell>
          <cell r="AA1100">
            <v>3.8999999999999999E-4</v>
          </cell>
          <cell r="AB1100">
            <v>1559.0042742432101</v>
          </cell>
          <cell r="AC1100">
            <v>0</v>
          </cell>
          <cell r="AD1100">
            <v>1241.8346245836301</v>
          </cell>
          <cell r="AE1100">
            <v>1269.5151671613801</v>
          </cell>
          <cell r="AF1100">
            <v>0</v>
          </cell>
          <cell r="AG1100">
            <v>289.48910924691097</v>
          </cell>
          <cell r="AH1100">
            <v>0</v>
          </cell>
          <cell r="AI1100">
            <v>0</v>
          </cell>
          <cell r="AJ1100">
            <v>244.977003740154</v>
          </cell>
          <cell r="AK1100">
            <v>0</v>
          </cell>
          <cell r="AL1100">
            <v>0</v>
          </cell>
          <cell r="AM1100">
            <v>27602.023802395302</v>
          </cell>
          <cell r="AN1100">
            <v>5.4126990000009497E-3</v>
          </cell>
          <cell r="AO1100">
            <v>-11.451926326361601</v>
          </cell>
          <cell r="AP1100">
            <v>0</v>
          </cell>
        </row>
        <row r="1101">
          <cell r="B1101" t="str">
            <v>62967TAllcustom2Allcustom3DKK Total</v>
          </cell>
          <cell r="H1101">
            <v>11964.5174999882</v>
          </cell>
          <cell r="I1101">
            <v>0</v>
          </cell>
          <cell r="J1101">
            <v>0</v>
          </cell>
          <cell r="K1101">
            <v>11964.5174999882</v>
          </cell>
          <cell r="L1101">
            <v>0</v>
          </cell>
          <cell r="M1101">
            <v>11964.5174999882</v>
          </cell>
          <cell r="N1101">
            <v>8829.9287802999406</v>
          </cell>
          <cell r="O1101">
            <v>0</v>
          </cell>
          <cell r="P1101">
            <v>564.74841585168008</v>
          </cell>
          <cell r="Q1101">
            <v>0</v>
          </cell>
          <cell r="R1101">
            <v>0</v>
          </cell>
          <cell r="S1101">
            <v>0</v>
          </cell>
          <cell r="T1101">
            <v>1.5240572582362899</v>
          </cell>
          <cell r="U1101">
            <v>0.15155557199999997</v>
          </cell>
          <cell r="V1101">
            <v>1.67561283023629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2568.16469100634</v>
          </cell>
          <cell r="AN1101">
            <v>0</v>
          </cell>
          <cell r="AO1101">
            <v>0</v>
          </cell>
          <cell r="AP1101">
            <v>0</v>
          </cell>
        </row>
        <row r="1102">
          <cell r="B1102" t="str">
            <v>62970TAllcustom2Allcustom3DKK Total</v>
          </cell>
          <cell r="H1102">
            <v>89432.0857500696</v>
          </cell>
          <cell r="I1102">
            <v>3.8999999999999999E-4</v>
          </cell>
          <cell r="J1102">
            <v>0</v>
          </cell>
          <cell r="K1102">
            <v>89432.085360069599</v>
          </cell>
          <cell r="L1102">
            <v>-1.56263659000397E-3</v>
          </cell>
          <cell r="M1102">
            <v>89432.086922706207</v>
          </cell>
          <cell r="N1102">
            <v>15863.2617499792</v>
          </cell>
          <cell r="O1102">
            <v>4.5466799736022897E-6</v>
          </cell>
          <cell r="P1102">
            <v>3288.57273817744</v>
          </cell>
          <cell r="Q1102">
            <v>1837.4803286219201</v>
          </cell>
          <cell r="R1102">
            <v>5448.2095078331904</v>
          </cell>
          <cell r="S1102">
            <v>1096.91987981427</v>
          </cell>
          <cell r="T1102">
            <v>113.25175161208101</v>
          </cell>
          <cell r="U1102">
            <v>1161.4790039623301</v>
          </cell>
          <cell r="V1102">
            <v>7819.8601432218702</v>
          </cell>
          <cell r="W1102">
            <v>-2.1650799959898001E-6</v>
          </cell>
          <cell r="X1102">
            <v>-2.1650799959898001E-6</v>
          </cell>
          <cell r="Y1102">
            <v>0</v>
          </cell>
          <cell r="Z1102">
            <v>0</v>
          </cell>
          <cell r="AA1102">
            <v>3.8999999999999999E-4</v>
          </cell>
          <cell r="AB1102">
            <v>1559.0042742432101</v>
          </cell>
          <cell r="AC1102">
            <v>0</v>
          </cell>
          <cell r="AD1102">
            <v>1241.8346245836301</v>
          </cell>
          <cell r="AE1102">
            <v>1269.5151671613801</v>
          </cell>
          <cell r="AF1102">
            <v>0</v>
          </cell>
          <cell r="AG1102">
            <v>289.48910924691097</v>
          </cell>
          <cell r="AH1102">
            <v>0</v>
          </cell>
          <cell r="AI1102">
            <v>0</v>
          </cell>
          <cell r="AJ1102">
            <v>244.977003740154</v>
          </cell>
          <cell r="AK1102">
            <v>0</v>
          </cell>
          <cell r="AL1102">
            <v>0</v>
          </cell>
          <cell r="AM1102">
            <v>59075.359610242303</v>
          </cell>
          <cell r="AN1102">
            <v>5.4126990000009497E-3</v>
          </cell>
          <cell r="AO1102">
            <v>-11.451926326361601</v>
          </cell>
          <cell r="AP1102">
            <v>0</v>
          </cell>
        </row>
        <row r="1103">
          <cell r="B1103" t="str">
            <v>63005TAllcustom2Allcustom3DKK Total</v>
          </cell>
          <cell r="H1103">
            <v>1713.4565615546999</v>
          </cell>
          <cell r="I1103">
            <v>303.25101599999999</v>
          </cell>
          <cell r="J1103">
            <v>0</v>
          </cell>
          <cell r="K1103">
            <v>1410.2055455546999</v>
          </cell>
          <cell r="L1103">
            <v>0</v>
          </cell>
          <cell r="M1103">
            <v>1410.2055455546999</v>
          </cell>
          <cell r="N1103">
            <v>695.95909488975894</v>
          </cell>
          <cell r="O1103">
            <v>0</v>
          </cell>
          <cell r="P1103">
            <v>115.782442607793</v>
          </cell>
          <cell r="Q1103">
            <v>62.523562495803496</v>
          </cell>
          <cell r="R1103">
            <v>123.14859384994</v>
          </cell>
          <cell r="S1103">
            <v>16.171883453132999</v>
          </cell>
          <cell r="T1103">
            <v>35.115136032362003</v>
          </cell>
          <cell r="U1103">
            <v>358.659832225912</v>
          </cell>
          <cell r="V1103">
            <v>533.09544556134699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303.25101599999999</v>
          </cell>
          <cell r="AB1103">
            <v>2.8450000000000002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2.8450000000000002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</row>
        <row r="1104">
          <cell r="B1104" t="str">
            <v>63011Allcustom2Allcustom3DKK Total</v>
          </cell>
          <cell r="H1104">
            <v>740.69484922295908</v>
          </cell>
          <cell r="I1104">
            <v>303.25101599999999</v>
          </cell>
          <cell r="J1104">
            <v>0</v>
          </cell>
          <cell r="K1104">
            <v>437.44383322295897</v>
          </cell>
          <cell r="L1104">
            <v>0</v>
          </cell>
          <cell r="M1104">
            <v>437.44383322295897</v>
          </cell>
          <cell r="N1104">
            <v>268.19822981369401</v>
          </cell>
          <cell r="O1104">
            <v>0</v>
          </cell>
          <cell r="P1104">
            <v>77.008654026706793</v>
          </cell>
          <cell r="Q1104">
            <v>0</v>
          </cell>
          <cell r="R1104">
            <v>0</v>
          </cell>
          <cell r="S1104">
            <v>16.173144611999998</v>
          </cell>
          <cell r="T1104">
            <v>25.3029523599259</v>
          </cell>
          <cell r="U1104">
            <v>50.760852410632403</v>
          </cell>
          <cell r="V1104">
            <v>92.236949382558308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303.25101599999999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</row>
        <row r="1105">
          <cell r="B1105" t="str">
            <v>63012Allcustom2Allcustom3DKK Total</v>
          </cell>
          <cell r="H1105">
            <v>13715.791146547501</v>
          </cell>
          <cell r="I1105">
            <v>0</v>
          </cell>
          <cell r="J1105">
            <v>0</v>
          </cell>
          <cell r="K1105">
            <v>13715.791146547501</v>
          </cell>
          <cell r="L1105">
            <v>0</v>
          </cell>
          <cell r="M1105">
            <v>13715.791146547501</v>
          </cell>
          <cell r="N1105">
            <v>9883.8429010413602</v>
          </cell>
          <cell r="O1105">
            <v>0</v>
          </cell>
          <cell r="P1105">
            <v>115.262984338441</v>
          </cell>
          <cell r="Q1105">
            <v>229.42580459211902</v>
          </cell>
          <cell r="R1105">
            <v>571.91292110268</v>
          </cell>
          <cell r="S1105">
            <v>0</v>
          </cell>
          <cell r="T1105">
            <v>26.706144374380901</v>
          </cell>
          <cell r="U1105">
            <v>2888.64039109851</v>
          </cell>
          <cell r="V1105">
            <v>3487.2594565755703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</row>
        <row r="1106">
          <cell r="B1106" t="str">
            <v>63013Allcustom2Allcustom3DKK Total</v>
          </cell>
          <cell r="H1106">
            <v>12858.732629969601</v>
          </cell>
          <cell r="I1106">
            <v>0</v>
          </cell>
          <cell r="J1106">
            <v>0</v>
          </cell>
          <cell r="K1106">
            <v>12858.732629969601</v>
          </cell>
          <cell r="L1106">
            <v>0</v>
          </cell>
          <cell r="M1106">
            <v>12858.732629969601</v>
          </cell>
          <cell r="N1106">
            <v>9536.4322737849907</v>
          </cell>
          <cell r="O1106">
            <v>0</v>
          </cell>
          <cell r="P1106">
            <v>78.266004037774096</v>
          </cell>
          <cell r="Q1106">
            <v>166.902233977267</v>
          </cell>
          <cell r="R1106">
            <v>470.976796484001</v>
          </cell>
          <cell r="S1106">
            <v>0</v>
          </cell>
          <cell r="T1106">
            <v>19.304146937411801</v>
          </cell>
          <cell r="U1106">
            <v>2586.8511747481498</v>
          </cell>
          <cell r="V1106">
            <v>3077.1321181695598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</row>
        <row r="1107">
          <cell r="B1107" t="str">
            <v>63015TAllcustom2Allcustom3DKK Total</v>
          </cell>
          <cell r="H1107">
            <v>857.05851657790106</v>
          </cell>
          <cell r="I1107">
            <v>0</v>
          </cell>
          <cell r="J1107">
            <v>0</v>
          </cell>
          <cell r="K1107">
            <v>857.05851657790106</v>
          </cell>
          <cell r="L1107">
            <v>0</v>
          </cell>
          <cell r="M1107">
            <v>857.05851657790106</v>
          </cell>
          <cell r="N1107">
            <v>347.41062725637101</v>
          </cell>
          <cell r="O1107">
            <v>0</v>
          </cell>
          <cell r="P1107">
            <v>36.996980300667303</v>
          </cell>
          <cell r="Q1107">
            <v>62.523570614851998</v>
          </cell>
          <cell r="R1107">
            <v>100.936124618679</v>
          </cell>
          <cell r="S1107">
            <v>0</v>
          </cell>
          <cell r="T1107">
            <v>7.4019974369691397</v>
          </cell>
          <cell r="U1107">
            <v>301.78921635035999</v>
          </cell>
          <cell r="V1107">
            <v>410.12733840600799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</row>
        <row r="1108">
          <cell r="B1108" t="str">
            <v>63020TAllcustom2Allcustom3DKK Total</v>
          </cell>
          <cell r="H1108">
            <v>1597.7533658008599</v>
          </cell>
          <cell r="I1108">
            <v>303.25101599999999</v>
          </cell>
          <cell r="J1108">
            <v>0</v>
          </cell>
          <cell r="K1108">
            <v>1294.50234980086</v>
          </cell>
          <cell r="L1108">
            <v>0</v>
          </cell>
          <cell r="M1108">
            <v>1294.50234980086</v>
          </cell>
          <cell r="N1108">
            <v>615.60885707006503</v>
          </cell>
          <cell r="O1108">
            <v>0</v>
          </cell>
          <cell r="P1108">
            <v>114.005634327374</v>
          </cell>
          <cell r="Q1108">
            <v>62.523570614851998</v>
          </cell>
          <cell r="R1108">
            <v>100.936124618679</v>
          </cell>
          <cell r="S1108">
            <v>16.173144611999998</v>
          </cell>
          <cell r="T1108">
            <v>32.7049497968951</v>
          </cell>
          <cell r="U1108">
            <v>352.55006876099299</v>
          </cell>
          <cell r="V1108">
            <v>502.364287788566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303.25101599999999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</row>
        <row r="1109">
          <cell r="B1109" t="str">
            <v>63021Allcustom2Allcustom3DKK Total</v>
          </cell>
          <cell r="H1109">
            <v>3.5431793109513401</v>
          </cell>
          <cell r="I1109">
            <v>0</v>
          </cell>
          <cell r="J1109">
            <v>0</v>
          </cell>
          <cell r="K1109">
            <v>3.5431793109513401</v>
          </cell>
          <cell r="L1109">
            <v>0</v>
          </cell>
          <cell r="M1109">
            <v>3.5431793109513401</v>
          </cell>
          <cell r="N1109">
            <v>-9.4161062322529993E-2</v>
          </cell>
          <cell r="O1109">
            <v>0</v>
          </cell>
          <cell r="P1109">
            <v>0.79234037327386597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2.8450000000000002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2.8450000000000002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</row>
        <row r="1110">
          <cell r="B1110" t="str">
            <v>63022Allcustom2Allcustom3DKK Total</v>
          </cell>
          <cell r="H1110">
            <v>-9.4679952319480112</v>
          </cell>
          <cell r="I1110">
            <v>0</v>
          </cell>
          <cell r="J1110">
            <v>0</v>
          </cell>
          <cell r="K1110">
            <v>-9.4679952319480112</v>
          </cell>
          <cell r="L1110">
            <v>0</v>
          </cell>
          <cell r="M1110">
            <v>-9.4679952319480112</v>
          </cell>
          <cell r="N1110">
            <v>-9.4091672310412804</v>
          </cell>
          <cell r="O1110">
            <v>0</v>
          </cell>
          <cell r="P1110">
            <v>-5.7019026507350898E-2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-1.8089743993801302E-3</v>
          </cell>
          <cell r="V1110">
            <v>-1.8089743993801302E-3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</row>
        <row r="1111">
          <cell r="B1111" t="str">
            <v>63025TAllcustom2Allcustom3DKK Total</v>
          </cell>
          <cell r="H1111">
            <v>1713.42567637557</v>
          </cell>
          <cell r="I1111">
            <v>303.25101599999999</v>
          </cell>
          <cell r="J1111">
            <v>0</v>
          </cell>
          <cell r="K1111">
            <v>1410.1746603755701</v>
          </cell>
          <cell r="L1111">
            <v>0</v>
          </cell>
          <cell r="M1111">
            <v>1410.1746603755701</v>
          </cell>
          <cell r="N1111">
            <v>695.98548777086398</v>
          </cell>
          <cell r="O1111">
            <v>0</v>
          </cell>
          <cell r="P1111">
            <v>115.785977955155</v>
          </cell>
          <cell r="Q1111">
            <v>62.523570614851998</v>
          </cell>
          <cell r="R1111">
            <v>123.148596393909</v>
          </cell>
          <cell r="S1111">
            <v>16.173144611999998</v>
          </cell>
          <cell r="T1111">
            <v>35.0512317224904</v>
          </cell>
          <cell r="U1111">
            <v>358.66165130629895</v>
          </cell>
          <cell r="V1111">
            <v>533.034624034697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303.25101599999999</v>
          </cell>
          <cell r="AB1111">
            <v>2.8450000000000002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2.8450000000000002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</row>
        <row r="1112">
          <cell r="B1112" t="str">
            <v>63031Allcustom2Allcustom3DKK Total</v>
          </cell>
          <cell r="H1112">
            <v>61330.850968809194</v>
          </cell>
          <cell r="I1112">
            <v>0</v>
          </cell>
          <cell r="J1112">
            <v>0</v>
          </cell>
          <cell r="K1112">
            <v>61330.850968809194</v>
          </cell>
          <cell r="L1112">
            <v>0</v>
          </cell>
          <cell r="M1112">
            <v>61330.850968809194</v>
          </cell>
          <cell r="N1112">
            <v>0</v>
          </cell>
          <cell r="O1112">
            <v>0</v>
          </cell>
          <cell r="P1112">
            <v>45841.906958175001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15488.944010634199</v>
          </cell>
          <cell r="AC1112">
            <v>0</v>
          </cell>
          <cell r="AD1112">
            <v>0</v>
          </cell>
          <cell r="AE1112">
            <v>15488.944010634199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</row>
        <row r="1113">
          <cell r="B1113" t="str">
            <v>63032Allcustom2Allcustom3DKK Total</v>
          </cell>
          <cell r="H1113">
            <v>49730.160913893</v>
          </cell>
          <cell r="I1113">
            <v>0</v>
          </cell>
          <cell r="J1113">
            <v>0</v>
          </cell>
          <cell r="K1113">
            <v>49730.160913893</v>
          </cell>
          <cell r="L1113">
            <v>0</v>
          </cell>
          <cell r="M1113">
            <v>49730.160913893</v>
          </cell>
          <cell r="N1113">
            <v>0</v>
          </cell>
          <cell r="O1113">
            <v>0</v>
          </cell>
          <cell r="P1113">
            <v>33823.945225602001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15906.215688291</v>
          </cell>
          <cell r="AC1113">
            <v>0</v>
          </cell>
          <cell r="AD1113">
            <v>0</v>
          </cell>
          <cell r="AE1113">
            <v>15906.215688291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</row>
        <row r="1114">
          <cell r="B1114" t="str">
            <v>63035TAllcustom2Allcustom3DKK Total</v>
          </cell>
          <cell r="H1114">
            <v>11600.6900549162</v>
          </cell>
          <cell r="I1114">
            <v>0</v>
          </cell>
          <cell r="J1114">
            <v>0</v>
          </cell>
          <cell r="K1114">
            <v>11600.6900549162</v>
          </cell>
          <cell r="L1114">
            <v>0</v>
          </cell>
          <cell r="M1114">
            <v>11600.6900549162</v>
          </cell>
          <cell r="N1114">
            <v>0</v>
          </cell>
          <cell r="O1114">
            <v>0</v>
          </cell>
          <cell r="P1114">
            <v>12017.961732573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-417.27167765680099</v>
          </cell>
          <cell r="AC1114">
            <v>0</v>
          </cell>
          <cell r="AD1114">
            <v>0</v>
          </cell>
          <cell r="AE1114">
            <v>-417.27167765680099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</row>
        <row r="1115">
          <cell r="B1115" t="str">
            <v>63101MAT400Allcustom3DKK Total</v>
          </cell>
          <cell r="H1115">
            <v>9450.596473934349</v>
          </cell>
          <cell r="I1115">
            <v>0</v>
          </cell>
          <cell r="J1115">
            <v>0</v>
          </cell>
          <cell r="K1115">
            <v>9450.596473934349</v>
          </cell>
          <cell r="L1115">
            <v>0</v>
          </cell>
          <cell r="M1115">
            <v>9450.596473934349</v>
          </cell>
          <cell r="N1115">
            <v>0</v>
          </cell>
          <cell r="O1115">
            <v>9448.656796982621</v>
          </cell>
          <cell r="P1115">
            <v>1.9396769517332899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</row>
        <row r="1116">
          <cell r="B1116" t="str">
            <v>63102MAT400Allcustom3DKK Total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</row>
        <row r="1117">
          <cell r="B1117" t="str">
            <v>63103MAT400Allcustom3DKK Total</v>
          </cell>
          <cell r="H1117">
            <v>498.54513519437097</v>
          </cell>
          <cell r="I1117">
            <v>0</v>
          </cell>
          <cell r="J1117">
            <v>0</v>
          </cell>
          <cell r="K1117">
            <v>498.54513519437097</v>
          </cell>
          <cell r="L1117">
            <v>0</v>
          </cell>
          <cell r="M1117">
            <v>498.54513519437097</v>
          </cell>
          <cell r="N1117">
            <v>488.481748242413</v>
          </cell>
          <cell r="O1117">
            <v>0</v>
          </cell>
          <cell r="P1117">
            <v>9.8082309738260189</v>
          </cell>
          <cell r="Q1117">
            <v>0</v>
          </cell>
          <cell r="R1117">
            <v>0.255155978131755</v>
          </cell>
          <cell r="S1117">
            <v>0</v>
          </cell>
          <cell r="T1117">
            <v>0</v>
          </cell>
          <cell r="U1117">
            <v>0</v>
          </cell>
          <cell r="V1117">
            <v>0.255155978131755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</row>
        <row r="1118">
          <cell r="B1118" t="str">
            <v>63104MAT400Allcustom3DKK Total</v>
          </cell>
          <cell r="H1118">
            <v>248.00986818000001</v>
          </cell>
          <cell r="I1118">
            <v>0</v>
          </cell>
          <cell r="J1118">
            <v>0</v>
          </cell>
          <cell r="K1118">
            <v>248.00986818000001</v>
          </cell>
          <cell r="L1118">
            <v>0</v>
          </cell>
          <cell r="M1118">
            <v>248.00986818000001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248.00986818000001</v>
          </cell>
          <cell r="T1118">
            <v>0</v>
          </cell>
          <cell r="U1118">
            <v>0</v>
          </cell>
          <cell r="V1118">
            <v>248.00986818000001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</row>
        <row r="1119">
          <cell r="B1119" t="str">
            <v>63105MAT400Allcustom3DKK Total</v>
          </cell>
          <cell r="H1119">
            <v>-2.0000000000000002E-5</v>
          </cell>
          <cell r="I1119">
            <v>-2.0000000000000002E-5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-2.0000000000000002E-5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</row>
        <row r="1120">
          <cell r="B1120" t="str">
            <v>63106MAT400Allcustom3DKK Total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</row>
        <row r="1121">
          <cell r="B1121" t="str">
            <v>63108MAT400Allcustom3DKK Total</v>
          </cell>
          <cell r="H1121">
            <v>254.88438093628801</v>
          </cell>
          <cell r="I1121">
            <v>0</v>
          </cell>
          <cell r="J1121">
            <v>0</v>
          </cell>
          <cell r="K1121">
            <v>254.88438093628801</v>
          </cell>
          <cell r="L1121">
            <v>0</v>
          </cell>
          <cell r="M1121">
            <v>254.88438093628801</v>
          </cell>
          <cell r="N1121">
            <v>223.25631796462602</v>
          </cell>
          <cell r="O1121">
            <v>0</v>
          </cell>
          <cell r="P1121">
            <v>28.4653386921105</v>
          </cell>
          <cell r="Q1121">
            <v>0</v>
          </cell>
          <cell r="R1121">
            <v>2.1799766754745997</v>
          </cell>
          <cell r="S1121">
            <v>0</v>
          </cell>
          <cell r="T1121">
            <v>0.98274760407754302</v>
          </cell>
          <cell r="U1121">
            <v>0</v>
          </cell>
          <cell r="V1121">
            <v>3.16272427955214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</row>
        <row r="1122">
          <cell r="B1122" t="str">
            <v>63109MAT400Allcustom3DKK Total</v>
          </cell>
          <cell r="H1122">
            <v>1.2427968810393901</v>
          </cell>
          <cell r="I1122">
            <v>0</v>
          </cell>
          <cell r="J1122">
            <v>0</v>
          </cell>
          <cell r="K1122">
            <v>1.2427968810393901</v>
          </cell>
          <cell r="L1122">
            <v>0</v>
          </cell>
          <cell r="M1122">
            <v>1.2427968810393901</v>
          </cell>
          <cell r="N1122">
            <v>1.2427968810393901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</row>
        <row r="1123">
          <cell r="B1123" t="str">
            <v>63110TMAT400Allcustom3DKK Total</v>
          </cell>
          <cell r="H1123">
            <v>10537.345101112302</v>
          </cell>
          <cell r="I1123">
            <v>-3.6200000000000002E-4</v>
          </cell>
          <cell r="J1123">
            <v>6.57</v>
          </cell>
          <cell r="K1123">
            <v>10537.3454631123</v>
          </cell>
          <cell r="L1123">
            <v>0</v>
          </cell>
          <cell r="M1123">
            <v>10537.3454631123</v>
          </cell>
          <cell r="N1123">
            <v>754.05803809378199</v>
          </cell>
          <cell r="O1123">
            <v>9474.6864664736186</v>
          </cell>
          <cell r="P1123">
            <v>49.681486434741799</v>
          </cell>
          <cell r="Q1123">
            <v>0</v>
          </cell>
          <cell r="R1123">
            <v>2.4351326536063502</v>
          </cell>
          <cell r="S1123">
            <v>248.00986818000001</v>
          </cell>
          <cell r="T1123">
            <v>1.9044712765393799</v>
          </cell>
          <cell r="U1123">
            <v>0</v>
          </cell>
          <cell r="V1123">
            <v>252.349472110146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-3.6200000000000002E-4</v>
          </cell>
          <cell r="AB1123">
            <v>6.57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</row>
        <row r="1124">
          <cell r="B1124" t="str">
            <v>63113MAT400Allcustom3DKK Total</v>
          </cell>
          <cell r="H1124">
            <v>84.066465986237503</v>
          </cell>
          <cell r="I1124">
            <v>-3.4200000000000002E-4</v>
          </cell>
          <cell r="J1124">
            <v>6.57</v>
          </cell>
          <cell r="K1124">
            <v>84.066807986237492</v>
          </cell>
          <cell r="L1124">
            <v>0</v>
          </cell>
          <cell r="M1124">
            <v>84.066807986237492</v>
          </cell>
          <cell r="N1124">
            <v>41.077175005703701</v>
          </cell>
          <cell r="O1124">
            <v>26.029669491</v>
          </cell>
          <cell r="P1124">
            <v>9.4682398170719999</v>
          </cell>
          <cell r="Q1124">
            <v>0</v>
          </cell>
          <cell r="R1124">
            <v>0</v>
          </cell>
          <cell r="S1124">
            <v>0</v>
          </cell>
          <cell r="T1124">
            <v>0.92172367246183495</v>
          </cell>
          <cell r="U1124">
            <v>0</v>
          </cell>
          <cell r="V1124">
            <v>0.92172367246183495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-3.4200000000000002E-4</v>
          </cell>
          <cell r="AB1124">
            <v>6.57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</row>
        <row r="1125">
          <cell r="B1125" t="str">
            <v>63114TMAT400Allcustom3DKK Total</v>
          </cell>
          <cell r="H1125">
            <v>753.42951613065895</v>
          </cell>
          <cell r="I1125">
            <v>0</v>
          </cell>
          <cell r="J1125">
            <v>0</v>
          </cell>
          <cell r="K1125">
            <v>753.42951613065895</v>
          </cell>
          <cell r="L1125">
            <v>0</v>
          </cell>
          <cell r="M1125">
            <v>753.42951613065895</v>
          </cell>
          <cell r="N1125">
            <v>711.73806620703897</v>
          </cell>
          <cell r="O1125">
            <v>0</v>
          </cell>
          <cell r="P1125">
            <v>38.273569665936499</v>
          </cell>
          <cell r="Q1125">
            <v>0</v>
          </cell>
          <cell r="R1125">
            <v>2.4351326536063502</v>
          </cell>
          <cell r="S1125">
            <v>0</v>
          </cell>
          <cell r="T1125">
            <v>0.98274760407754302</v>
          </cell>
          <cell r="U1125">
            <v>0</v>
          </cell>
          <cell r="V1125">
            <v>3.4178802576839002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</row>
        <row r="1126">
          <cell r="B1126" t="str">
            <v>63115TMAT400Allcustom3DKK Total</v>
          </cell>
          <cell r="H1126">
            <v>333.31911104727698</v>
          </cell>
          <cell r="I1126">
            <v>-3.6200000000000002E-4</v>
          </cell>
          <cell r="J1126">
            <v>6.57</v>
          </cell>
          <cell r="K1126">
            <v>333.31947304727697</v>
          </cell>
          <cell r="L1126">
            <v>0</v>
          </cell>
          <cell r="M1126">
            <v>333.31947304727697</v>
          </cell>
          <cell r="N1126">
            <v>42.319971886743097</v>
          </cell>
          <cell r="O1126">
            <v>26.029669491</v>
          </cell>
          <cell r="P1126">
            <v>9.4682398170719999</v>
          </cell>
          <cell r="Q1126">
            <v>0</v>
          </cell>
          <cell r="R1126">
            <v>0</v>
          </cell>
          <cell r="S1126">
            <v>248.00986818000001</v>
          </cell>
          <cell r="T1126">
            <v>0.92172367246183495</v>
          </cell>
          <cell r="U1126">
            <v>0</v>
          </cell>
          <cell r="V1126">
            <v>248.93159185246199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-3.6200000000000002E-4</v>
          </cell>
          <cell r="AB1126">
            <v>6.57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</row>
        <row r="1127">
          <cell r="B1127" t="str">
            <v>63200TAllcustom2Allcustom3DKK Total</v>
          </cell>
          <cell r="H1127">
            <v>164.84180985068801</v>
          </cell>
          <cell r="I1127">
            <v>0</v>
          </cell>
          <cell r="J1127">
            <v>0</v>
          </cell>
          <cell r="K1127">
            <v>164.84180985068801</v>
          </cell>
          <cell r="L1127">
            <v>0</v>
          </cell>
          <cell r="M1127">
            <v>164.84180985068801</v>
          </cell>
          <cell r="N1127">
            <v>0</v>
          </cell>
          <cell r="O1127">
            <v>0</v>
          </cell>
          <cell r="P1127">
            <v>37.022861159999998</v>
          </cell>
          <cell r="Q1127">
            <v>0</v>
          </cell>
          <cell r="R1127">
            <v>0</v>
          </cell>
          <cell r="S1127">
            <v>0</v>
          </cell>
          <cell r="T1127">
            <v>127.805948690688</v>
          </cell>
          <cell r="U1127">
            <v>0</v>
          </cell>
          <cell r="V1127">
            <v>127.805948690688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1.2999999999999999E-2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1.2999999999999999E-2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</row>
        <row r="1128">
          <cell r="B1128" t="str">
            <v>63210TAllcustom2Allcustom3DKK Total</v>
          </cell>
          <cell r="H1128">
            <v>7083.0895879243399</v>
          </cell>
          <cell r="I1128">
            <v>8.0599999999999997E-4</v>
          </cell>
          <cell r="J1128">
            <v>0.16800000000000001</v>
          </cell>
          <cell r="K1128">
            <v>7083.0887819243399</v>
          </cell>
          <cell r="L1128">
            <v>-13.476749999999999</v>
          </cell>
          <cell r="M1128">
            <v>7096.5655319243406</v>
          </cell>
          <cell r="N1128">
            <v>1754.6786047796099</v>
          </cell>
          <cell r="O1128">
            <v>523.83827353368304</v>
          </cell>
          <cell r="P1128">
            <v>898.83683480950799</v>
          </cell>
          <cell r="Q1128">
            <v>2037.5643339936701</v>
          </cell>
          <cell r="R1128">
            <v>100.19431899841901</v>
          </cell>
          <cell r="S1128">
            <v>309.99713495342797</v>
          </cell>
          <cell r="T1128">
            <v>419.153229610788</v>
          </cell>
          <cell r="U1128">
            <v>424.66448964997602</v>
          </cell>
          <cell r="V1128">
            <v>1254.00917321261</v>
          </cell>
          <cell r="W1128">
            <v>3.5027036657730002</v>
          </cell>
          <cell r="X1128">
            <v>3.5027036657730002</v>
          </cell>
          <cell r="Y1128">
            <v>0</v>
          </cell>
          <cell r="Z1128">
            <v>0</v>
          </cell>
          <cell r="AA1128">
            <v>8.0599999999999997E-4</v>
          </cell>
          <cell r="AB1128">
            <v>243.98173619229001</v>
          </cell>
          <cell r="AC1128">
            <v>-3.5628495770610003E-2</v>
          </cell>
          <cell r="AD1128">
            <v>50.474265000000003</v>
          </cell>
          <cell r="AE1128">
            <v>74.359265854167106</v>
          </cell>
          <cell r="AF1128">
            <v>0</v>
          </cell>
          <cell r="AG1128">
            <v>165.987395168121</v>
          </cell>
          <cell r="AH1128">
            <v>9.5485609999999994</v>
          </cell>
          <cell r="AI1128">
            <v>0</v>
          </cell>
          <cell r="AJ1128">
            <v>69.18643408082751</v>
          </cell>
          <cell r="AK1128">
            <v>0</v>
          </cell>
          <cell r="AL1128">
            <v>0</v>
          </cell>
          <cell r="AM1128">
            <v>2847.85272349038</v>
          </cell>
          <cell r="AN1128">
            <v>14.955287337</v>
          </cell>
          <cell r="AO1128">
            <v>-2464.1961480874102</v>
          </cell>
          <cell r="AP1128">
            <v>0</v>
          </cell>
        </row>
        <row r="1129">
          <cell r="B1129" t="str">
            <v>63301Allcustom2Allcustom3DKK Total</v>
          </cell>
          <cell r="H1129">
            <v>17639.9604640826</v>
          </cell>
          <cell r="I1129">
            <v>5.4100000000000003E-4</v>
          </cell>
          <cell r="J1129">
            <v>0</v>
          </cell>
          <cell r="K1129">
            <v>17639.959923082599</v>
          </cell>
          <cell r="L1129">
            <v>0</v>
          </cell>
          <cell r="M1129">
            <v>17639.959923082599</v>
          </cell>
          <cell r="N1129">
            <v>2998.8848412802599</v>
          </cell>
          <cell r="O1129">
            <v>1368.2377879359901</v>
          </cell>
          <cell r="P1129">
            <v>2956.1202511720198</v>
          </cell>
          <cell r="Q1129">
            <v>477.88708203138299</v>
          </cell>
          <cell r="R1129">
            <v>24.9749235858779</v>
          </cell>
          <cell r="S1129">
            <v>327.91038121717503</v>
          </cell>
          <cell r="T1129">
            <v>658.45925199047508</v>
          </cell>
          <cell r="U1129">
            <v>269.08374283055701</v>
          </cell>
          <cell r="V1129">
            <v>1280.42829962408</v>
          </cell>
          <cell r="W1129">
            <v>48.641893823414399</v>
          </cell>
          <cell r="X1129">
            <v>48.641893823414399</v>
          </cell>
          <cell r="Y1129">
            <v>0</v>
          </cell>
          <cell r="Z1129">
            <v>0</v>
          </cell>
          <cell r="AA1129">
            <v>5.4100000000000003E-4</v>
          </cell>
          <cell r="AB1129">
            <v>190.888976976111</v>
          </cell>
          <cell r="AC1129">
            <v>0</v>
          </cell>
          <cell r="AD1129">
            <v>25.2041062886011</v>
          </cell>
          <cell r="AE1129">
            <v>36.552917207457199</v>
          </cell>
          <cell r="AF1129">
            <v>0</v>
          </cell>
          <cell r="AG1129">
            <v>105.69416594523899</v>
          </cell>
          <cell r="AH1129">
            <v>0</v>
          </cell>
          <cell r="AI1129">
            <v>0</v>
          </cell>
          <cell r="AJ1129">
            <v>80.538991358471492</v>
          </cell>
          <cell r="AK1129">
            <v>0</v>
          </cell>
          <cell r="AL1129">
            <v>0</v>
          </cell>
          <cell r="AM1129">
            <v>8367.51268406278</v>
          </cell>
          <cell r="AN1129">
            <v>0</v>
          </cell>
          <cell r="AO1129">
            <v>0</v>
          </cell>
          <cell r="AP1129">
            <v>0</v>
          </cell>
        </row>
        <row r="1130">
          <cell r="B1130" t="str">
            <v>63301CUR110Allcustom3DKK Total</v>
          </cell>
          <cell r="H1130">
            <v>5532.0239109822196</v>
          </cell>
          <cell r="I1130">
            <v>4.7199999999999998E-4</v>
          </cell>
          <cell r="J1130">
            <v>0</v>
          </cell>
          <cell r="K1130">
            <v>5532.0234389822199</v>
          </cell>
          <cell r="L1130">
            <v>0</v>
          </cell>
          <cell r="M1130">
            <v>5532.0234389822199</v>
          </cell>
          <cell r="N1130">
            <v>447.54894998665702</v>
          </cell>
          <cell r="O1130">
            <v>1063.29029919706</v>
          </cell>
          <cell r="P1130">
            <v>907.72900374666699</v>
          </cell>
          <cell r="Q1130">
            <v>60.0028481866037</v>
          </cell>
          <cell r="R1130">
            <v>0</v>
          </cell>
          <cell r="S1130">
            <v>303.81236218656096</v>
          </cell>
          <cell r="T1130">
            <v>324.901384613858</v>
          </cell>
          <cell r="U1130">
            <v>183.807377910138</v>
          </cell>
          <cell r="V1130">
            <v>812.52112471055693</v>
          </cell>
          <cell r="W1130">
            <v>1.9781087384430001E-2</v>
          </cell>
          <cell r="X1130">
            <v>1.9781087384430001E-2</v>
          </cell>
          <cell r="Y1130">
            <v>0</v>
          </cell>
          <cell r="Z1130">
            <v>0</v>
          </cell>
          <cell r="AA1130">
            <v>4.7199999999999998E-4</v>
          </cell>
          <cell r="AB1130">
            <v>41.986678081025303</v>
          </cell>
          <cell r="AC1130">
            <v>0</v>
          </cell>
          <cell r="AD1130">
            <v>3.44</v>
          </cell>
          <cell r="AE1130">
            <v>14.788810918856099</v>
          </cell>
          <cell r="AF1130">
            <v>0</v>
          </cell>
          <cell r="AG1130">
            <v>27.178086074784702</v>
          </cell>
          <cell r="AH1130">
            <v>0</v>
          </cell>
          <cell r="AI1130">
            <v>0</v>
          </cell>
          <cell r="AJ1130">
            <v>26.361872881416602</v>
          </cell>
          <cell r="AK1130">
            <v>0</v>
          </cell>
          <cell r="AL1130">
            <v>0</v>
          </cell>
          <cell r="AM1130">
            <v>2198.9445350736501</v>
          </cell>
          <cell r="AN1130">
            <v>0</v>
          </cell>
          <cell r="AO1130">
            <v>0</v>
          </cell>
          <cell r="AP1130">
            <v>0</v>
          </cell>
        </row>
        <row r="1131">
          <cell r="B1131" t="str">
            <v>63301CUR120Allcustom3DKK Total</v>
          </cell>
          <cell r="H1131">
            <v>525.04086536332795</v>
          </cell>
          <cell r="I1131">
            <v>2.7999999999999998E-4</v>
          </cell>
          <cell r="J1131">
            <v>0</v>
          </cell>
          <cell r="K1131">
            <v>525.04058536332798</v>
          </cell>
          <cell r="L1131">
            <v>0</v>
          </cell>
          <cell r="M1131">
            <v>525.04058536332798</v>
          </cell>
          <cell r="N1131">
            <v>59.331612219191996</v>
          </cell>
          <cell r="O1131">
            <v>8.5248872583209998</v>
          </cell>
          <cell r="P1131">
            <v>87.301154415177592</v>
          </cell>
          <cell r="Q1131">
            <v>3.5008300058871602</v>
          </cell>
          <cell r="R1131">
            <v>3.0805347945690301E-2</v>
          </cell>
          <cell r="S1131">
            <v>13.619978444970199</v>
          </cell>
          <cell r="T1131">
            <v>47.960951141966603</v>
          </cell>
          <cell r="U1131">
            <v>24.356236898772899</v>
          </cell>
          <cell r="V1131">
            <v>85.967971833655398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2.7999999999999998E-4</v>
          </cell>
          <cell r="AB1131">
            <v>1.5480590873465998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1.5480590873465998</v>
          </cell>
          <cell r="AH1131">
            <v>1E-3</v>
          </cell>
          <cell r="AI1131">
            <v>0</v>
          </cell>
          <cell r="AJ1131">
            <v>0.28326906871995999</v>
          </cell>
          <cell r="AK1131">
            <v>0</v>
          </cell>
          <cell r="AL1131">
            <v>0</v>
          </cell>
          <cell r="AM1131">
            <v>278.86607054374804</v>
          </cell>
          <cell r="AN1131">
            <v>0</v>
          </cell>
          <cell r="AO1131">
            <v>0</v>
          </cell>
          <cell r="AP1131">
            <v>0</v>
          </cell>
        </row>
        <row r="1132">
          <cell r="B1132" t="str">
            <v>63301CUR130Allcustom3DKK Total</v>
          </cell>
          <cell r="H1132">
            <v>3319.4760915781003</v>
          </cell>
          <cell r="I1132">
            <v>-2.41E-4</v>
          </cell>
          <cell r="J1132">
            <v>0</v>
          </cell>
          <cell r="K1132">
            <v>3319.4763325781</v>
          </cell>
          <cell r="L1132">
            <v>0</v>
          </cell>
          <cell r="M1132">
            <v>3319.4763325781</v>
          </cell>
          <cell r="N1132">
            <v>8.8170918884380497E-3</v>
          </cell>
          <cell r="O1132">
            <v>65.758880151</v>
          </cell>
          <cell r="P1132">
            <v>2.6950999999999999E-2</v>
          </cell>
          <cell r="Q1132">
            <v>205.34990834584599</v>
          </cell>
          <cell r="R1132">
            <v>0</v>
          </cell>
          <cell r="S1132">
            <v>0</v>
          </cell>
          <cell r="T1132">
            <v>1.2756418770167E-4</v>
          </cell>
          <cell r="U1132">
            <v>0.34344158318950496</v>
          </cell>
          <cell r="V1132">
            <v>0.34356914737720701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-2.41E-4</v>
          </cell>
          <cell r="AB1132">
            <v>17.433137197907602</v>
          </cell>
          <cell r="AC1132">
            <v>0</v>
          </cell>
          <cell r="AD1132">
            <v>14.164</v>
          </cell>
          <cell r="AE1132">
            <v>14.164</v>
          </cell>
          <cell r="AF1132">
            <v>0</v>
          </cell>
          <cell r="AG1132">
            <v>3.2691371979075803</v>
          </cell>
          <cell r="AH1132">
            <v>-1E-3</v>
          </cell>
          <cell r="AI1132">
            <v>0</v>
          </cell>
          <cell r="AJ1132">
            <v>2.91371979075816E-2</v>
          </cell>
          <cell r="AK1132">
            <v>0</v>
          </cell>
          <cell r="AL1132">
            <v>0</v>
          </cell>
          <cell r="AM1132">
            <v>3030.55506964408</v>
          </cell>
          <cell r="AN1132">
            <v>0</v>
          </cell>
          <cell r="AO1132">
            <v>0</v>
          </cell>
          <cell r="AP1132">
            <v>0</v>
          </cell>
        </row>
        <row r="1133">
          <cell r="B1133" t="str">
            <v>63301CUR140Allcustom3DKK Total</v>
          </cell>
          <cell r="H1133">
            <v>2425.8733623062099</v>
          </cell>
          <cell r="I1133">
            <v>-2.03E-4</v>
          </cell>
          <cell r="J1133">
            <v>0</v>
          </cell>
          <cell r="K1133">
            <v>2425.8735653062099</v>
          </cell>
          <cell r="L1133">
            <v>0</v>
          </cell>
          <cell r="M1133">
            <v>2425.8735653062099</v>
          </cell>
          <cell r="N1133">
            <v>7.3646710810178604</v>
          </cell>
          <cell r="O1133">
            <v>-5.608617053004</v>
          </cell>
          <cell r="P1133">
            <v>1.16714240771818</v>
          </cell>
          <cell r="Q1133">
            <v>17.854271005520701</v>
          </cell>
          <cell r="R1133">
            <v>0</v>
          </cell>
          <cell r="S1133">
            <v>0</v>
          </cell>
          <cell r="T1133">
            <v>0.26974256081644704</v>
          </cell>
          <cell r="U1133">
            <v>2.8871281406126301</v>
          </cell>
          <cell r="V1133">
            <v>3.1568707014290802</v>
          </cell>
          <cell r="W1133">
            <v>5.2503180300000002E-3</v>
          </cell>
          <cell r="X1133">
            <v>5.2503180300000002E-3</v>
          </cell>
          <cell r="Y1133">
            <v>0</v>
          </cell>
          <cell r="Z1133">
            <v>0</v>
          </cell>
          <cell r="AA1133">
            <v>-2.03E-4</v>
          </cell>
          <cell r="AB1133">
            <v>15.517674125629402</v>
          </cell>
          <cell r="AC1133">
            <v>0</v>
          </cell>
          <cell r="AD1133">
            <v>7.5629194946662199</v>
          </cell>
          <cell r="AE1133">
            <v>7.5629194946662199</v>
          </cell>
          <cell r="AF1133">
            <v>0</v>
          </cell>
          <cell r="AG1133">
            <v>7.9495043129331302</v>
          </cell>
          <cell r="AH1133">
            <v>0</v>
          </cell>
          <cell r="AI1133">
            <v>0</v>
          </cell>
          <cell r="AJ1133">
            <v>2.1540599999999997E-3</v>
          </cell>
          <cell r="AK1133">
            <v>0</v>
          </cell>
          <cell r="AL1133">
            <v>0</v>
          </cell>
          <cell r="AM1133">
            <v>2386.4215530379001</v>
          </cell>
          <cell r="AN1133">
            <v>0</v>
          </cell>
          <cell r="AO1133">
            <v>0</v>
          </cell>
          <cell r="AP1133">
            <v>0</v>
          </cell>
        </row>
        <row r="1134">
          <cell r="B1134" t="str">
            <v>63301CUR150Allcustom3DKK Total</v>
          </cell>
          <cell r="H1134">
            <v>134.69485806759798</v>
          </cell>
          <cell r="I1134">
            <v>0</v>
          </cell>
          <cell r="J1134">
            <v>0</v>
          </cell>
          <cell r="K1134">
            <v>134.69485806759798</v>
          </cell>
          <cell r="L1134">
            <v>0</v>
          </cell>
          <cell r="M1134">
            <v>134.69485806759798</v>
          </cell>
          <cell r="N1134">
            <v>-1.3802382450000001E-3</v>
          </cell>
          <cell r="O1134">
            <v>6.5872546830000003</v>
          </cell>
          <cell r="P1134">
            <v>0</v>
          </cell>
          <cell r="Q1134">
            <v>53.784578347239503</v>
          </cell>
          <cell r="R1134">
            <v>0</v>
          </cell>
          <cell r="S1134">
            <v>0</v>
          </cell>
          <cell r="T1134">
            <v>-1.6768541501999999E-4</v>
          </cell>
          <cell r="U1134">
            <v>0</v>
          </cell>
          <cell r="V1134">
            <v>-1.6768541501999999E-4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3.3905690770660399</v>
          </cell>
          <cell r="AC1134">
            <v>0</v>
          </cell>
          <cell r="AD1134">
            <v>3.7186793934910901E-2</v>
          </cell>
          <cell r="AE1134">
            <v>3.7186793934910901E-2</v>
          </cell>
          <cell r="AF1134">
            <v>0</v>
          </cell>
          <cell r="AG1134">
            <v>3.35338228313113</v>
          </cell>
          <cell r="AH1134">
            <v>0</v>
          </cell>
          <cell r="AI1134">
            <v>0</v>
          </cell>
          <cell r="AJ1134">
            <v>3.7303E-4</v>
          </cell>
          <cell r="AK1134">
            <v>0</v>
          </cell>
          <cell r="AL1134">
            <v>0</v>
          </cell>
          <cell r="AM1134">
            <v>70.934003883952201</v>
          </cell>
          <cell r="AN1134">
            <v>0</v>
          </cell>
          <cell r="AO1134">
            <v>0</v>
          </cell>
          <cell r="AP1134">
            <v>0</v>
          </cell>
        </row>
        <row r="1135">
          <cell r="B1135" t="str">
            <v>63301CUR160Allcustom3DKK Total</v>
          </cell>
          <cell r="H1135">
            <v>62.247261299830399</v>
          </cell>
          <cell r="I1135">
            <v>2.43E-4</v>
          </cell>
          <cell r="J1135">
            <v>0</v>
          </cell>
          <cell r="K1135">
            <v>62.247018299830401</v>
          </cell>
          <cell r="L1135">
            <v>0</v>
          </cell>
          <cell r="M1135">
            <v>62.247018299830401</v>
          </cell>
          <cell r="N1135">
            <v>5.8566882250848407</v>
          </cell>
          <cell r="O1135">
            <v>0</v>
          </cell>
          <cell r="P1135">
            <v>0.13121146279564599</v>
          </cell>
          <cell r="Q1135">
            <v>0</v>
          </cell>
          <cell r="R1135">
            <v>0</v>
          </cell>
          <cell r="S1135">
            <v>0</v>
          </cell>
          <cell r="T1135">
            <v>48.704546747632804</v>
          </cell>
          <cell r="U1135">
            <v>5.5999999999999999E-5</v>
          </cell>
          <cell r="V1135">
            <v>48.704602747632805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2.43E-4</v>
          </cell>
          <cell r="AB1135">
            <v>1.3511266550316601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1.3511266550316601</v>
          </cell>
          <cell r="AH1135">
            <v>0</v>
          </cell>
          <cell r="AI1135">
            <v>0</v>
          </cell>
          <cell r="AJ1135">
            <v>1.3511266550316601</v>
          </cell>
          <cell r="AK1135">
            <v>0</v>
          </cell>
          <cell r="AL1135">
            <v>0</v>
          </cell>
          <cell r="AM1135">
            <v>6.2033892092854206</v>
          </cell>
          <cell r="AN1135">
            <v>0</v>
          </cell>
          <cell r="AO1135">
            <v>0</v>
          </cell>
          <cell r="AP1135">
            <v>0</v>
          </cell>
        </row>
        <row r="1136">
          <cell r="B1136" t="str">
            <v>63301CUR170Allcustom3DKK Total</v>
          </cell>
          <cell r="H1136">
            <v>-4.1623033638100502</v>
          </cell>
          <cell r="I1136">
            <v>0</v>
          </cell>
          <cell r="J1136">
            <v>0</v>
          </cell>
          <cell r="K1136">
            <v>-4.1623033638100502</v>
          </cell>
          <cell r="L1136">
            <v>0</v>
          </cell>
          <cell r="M1136">
            <v>-4.1623033638100502</v>
          </cell>
          <cell r="N1136">
            <v>0.72613134779446398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3.9296194739999996E-5</v>
          </cell>
          <cell r="T1136">
            <v>0</v>
          </cell>
          <cell r="U1136">
            <v>-2.5996485850040001</v>
          </cell>
          <cell r="V1136">
            <v>-2.5996092888092597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4.3069982419007297E-3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4.3069982419007297E-3</v>
          </cell>
          <cell r="AH1136">
            <v>0</v>
          </cell>
          <cell r="AI1136">
            <v>0</v>
          </cell>
          <cell r="AJ1136">
            <v>4.3069982419007297E-3</v>
          </cell>
          <cell r="AK1136">
            <v>0</v>
          </cell>
          <cell r="AL1136">
            <v>0</v>
          </cell>
          <cell r="AM1136">
            <v>-2.29313242103715</v>
          </cell>
          <cell r="AN1136">
            <v>0</v>
          </cell>
          <cell r="AO1136">
            <v>0</v>
          </cell>
          <cell r="AP1136">
            <v>0</v>
          </cell>
        </row>
        <row r="1137">
          <cell r="B1137" t="str">
            <v>63301CUR180Allcustom3DKK Total</v>
          </cell>
          <cell r="H1137">
            <v>26.656883918634602</v>
          </cell>
          <cell r="I1137">
            <v>0</v>
          </cell>
          <cell r="J1137">
            <v>0</v>
          </cell>
          <cell r="K1137">
            <v>26.656883918634602</v>
          </cell>
          <cell r="L1137">
            <v>0</v>
          </cell>
          <cell r="M1137">
            <v>26.656883918634602</v>
          </cell>
          <cell r="N1137">
            <v>6.9193874381689593</v>
          </cell>
          <cell r="O1137">
            <v>0</v>
          </cell>
          <cell r="P1137">
            <v>1.1643493500953701</v>
          </cell>
          <cell r="Q1137">
            <v>0</v>
          </cell>
          <cell r="R1137">
            <v>0</v>
          </cell>
          <cell r="S1137">
            <v>0</v>
          </cell>
          <cell r="T1137">
            <v>1.8680067019137201</v>
          </cell>
          <cell r="U1137">
            <v>2.0599999999999999E-4</v>
          </cell>
          <cell r="V1137">
            <v>1.86821270191372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5.4987490342684395E-3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5.4987490342684395E-3</v>
          </cell>
          <cell r="AH1137">
            <v>0</v>
          </cell>
          <cell r="AI1137">
            <v>0</v>
          </cell>
          <cell r="AJ1137">
            <v>5.4987490342684395E-3</v>
          </cell>
          <cell r="AK1137">
            <v>0</v>
          </cell>
          <cell r="AL1137">
            <v>0</v>
          </cell>
          <cell r="AM1137">
            <v>16.699435679422301</v>
          </cell>
          <cell r="AN1137">
            <v>0</v>
          </cell>
          <cell r="AO1137">
            <v>0</v>
          </cell>
          <cell r="AP1137">
            <v>0</v>
          </cell>
        </row>
        <row r="1138">
          <cell r="B1138" t="str">
            <v>63301CUR190Allcustom3DKK Total</v>
          </cell>
          <cell r="H1138">
            <v>96.366005595406293</v>
          </cell>
          <cell r="I1138">
            <v>0</v>
          </cell>
          <cell r="J1138">
            <v>0</v>
          </cell>
          <cell r="K1138">
            <v>96.366005595406293</v>
          </cell>
          <cell r="L1138">
            <v>0</v>
          </cell>
          <cell r="M1138">
            <v>96.366005595406293</v>
          </cell>
          <cell r="N1138">
            <v>0</v>
          </cell>
          <cell r="O1138">
            <v>0</v>
          </cell>
          <cell r="P1138">
            <v>0</v>
          </cell>
          <cell r="Q1138">
            <v>2.4106137537843901</v>
          </cell>
          <cell r="R1138">
            <v>11.619178319144501</v>
          </cell>
          <cell r="S1138">
            <v>0</v>
          </cell>
          <cell r="T1138">
            <v>3.5385557014843703</v>
          </cell>
          <cell r="U1138">
            <v>23.4328712232764</v>
          </cell>
          <cell r="V1138">
            <v>38.590605243905301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7.5438999999999997E-4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7.5438999999999997E-4</v>
          </cell>
          <cell r="AH1138">
            <v>0</v>
          </cell>
          <cell r="AI1138">
            <v>0</v>
          </cell>
          <cell r="AJ1138">
            <v>7.5438999999999997E-4</v>
          </cell>
          <cell r="AK1138">
            <v>0</v>
          </cell>
          <cell r="AL1138">
            <v>0</v>
          </cell>
          <cell r="AM1138">
            <v>55.364032207716598</v>
          </cell>
          <cell r="AN1138">
            <v>0</v>
          </cell>
          <cell r="AO1138">
            <v>0</v>
          </cell>
          <cell r="AP1138">
            <v>0</v>
          </cell>
        </row>
        <row r="1139">
          <cell r="B1139" t="str">
            <v>63301CUR210Allcustom3DKK Total</v>
          </cell>
          <cell r="H1139">
            <v>184.34772700384201</v>
          </cell>
          <cell r="I1139">
            <v>3.8200000000000002E-4</v>
          </cell>
          <cell r="J1139">
            <v>0</v>
          </cell>
          <cell r="K1139">
            <v>184.34734500384201</v>
          </cell>
          <cell r="L1139">
            <v>0</v>
          </cell>
          <cell r="M1139">
            <v>184.34734500384201</v>
          </cell>
          <cell r="N1139">
            <v>0.48254560615102499</v>
          </cell>
          <cell r="O1139">
            <v>0</v>
          </cell>
          <cell r="P1139">
            <v>4.1779997900463398E-2</v>
          </cell>
          <cell r="Q1139">
            <v>0</v>
          </cell>
          <cell r="R1139">
            <v>0</v>
          </cell>
          <cell r="S1139">
            <v>6.2775573127298108</v>
          </cell>
          <cell r="T1139">
            <v>2.0572470966188199</v>
          </cell>
          <cell r="U1139">
            <v>1.4130146090230701E-2</v>
          </cell>
          <cell r="V1139">
            <v>8.348934555438861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3.8200000000000002E-4</v>
          </cell>
          <cell r="AB1139">
            <v>1.0885699999999999E-3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1.0885699999999999E-3</v>
          </cell>
          <cell r="AH1139">
            <v>0</v>
          </cell>
          <cell r="AI1139">
            <v>0</v>
          </cell>
          <cell r="AJ1139">
            <v>8.8569999999999987E-5</v>
          </cell>
          <cell r="AK1139">
            <v>0</v>
          </cell>
          <cell r="AL1139">
            <v>0</v>
          </cell>
          <cell r="AM1139">
            <v>175.47299627435203</v>
          </cell>
          <cell r="AN1139">
            <v>0</v>
          </cell>
          <cell r="AO1139">
            <v>0</v>
          </cell>
          <cell r="AP1139">
            <v>0</v>
          </cell>
        </row>
        <row r="1140">
          <cell r="B1140" t="str">
            <v>63301CUR220Allcustom3DKK Total</v>
          </cell>
          <cell r="H1140">
            <v>303.84335401079898</v>
          </cell>
          <cell r="I1140">
            <v>0</v>
          </cell>
          <cell r="J1140">
            <v>0</v>
          </cell>
          <cell r="K1140">
            <v>303.84335401079898</v>
          </cell>
          <cell r="L1140">
            <v>0</v>
          </cell>
          <cell r="M1140">
            <v>303.84335401079898</v>
          </cell>
          <cell r="N1140">
            <v>163.51441352582799</v>
          </cell>
          <cell r="O1140">
            <v>0</v>
          </cell>
          <cell r="P1140">
            <v>7.26155009081765</v>
          </cell>
          <cell r="Q1140">
            <v>0</v>
          </cell>
          <cell r="R1140">
            <v>0</v>
          </cell>
          <cell r="S1140">
            <v>0</v>
          </cell>
          <cell r="T1140">
            <v>19.768731983977499</v>
          </cell>
          <cell r="U1140">
            <v>0</v>
          </cell>
          <cell r="V1140">
            <v>19.768731983977499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48.836932548812101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48.836932548812101</v>
          </cell>
          <cell r="AH1140">
            <v>0</v>
          </cell>
          <cell r="AI1140">
            <v>0</v>
          </cell>
          <cell r="AJ1140">
            <v>48.836932548812101</v>
          </cell>
          <cell r="AK1140">
            <v>0</v>
          </cell>
          <cell r="AL1140">
            <v>0</v>
          </cell>
          <cell r="AM1140">
            <v>64.461725861364201</v>
          </cell>
          <cell r="AN1140">
            <v>0</v>
          </cell>
          <cell r="AO1140">
            <v>0</v>
          </cell>
          <cell r="AP1140">
            <v>0</v>
          </cell>
        </row>
        <row r="1141">
          <cell r="B1141" t="str">
            <v>63301CUR390Allcustom3DKK Total</v>
          </cell>
          <cell r="H1141">
            <v>5033.5524473204696</v>
          </cell>
          <cell r="I1141">
            <v>-3.9199999999999999E-4</v>
          </cell>
          <cell r="J1141">
            <v>0</v>
          </cell>
          <cell r="K1141">
            <v>5033.5528393204695</v>
          </cell>
          <cell r="L1141">
            <v>0</v>
          </cell>
          <cell r="M1141">
            <v>5033.5528393204695</v>
          </cell>
          <cell r="N1141">
            <v>2307.13300499672</v>
          </cell>
          <cell r="O1141">
            <v>229.685083699617</v>
          </cell>
          <cell r="P1141">
            <v>1951.29710870085</v>
          </cell>
          <cell r="Q1141">
            <v>134.98403238650201</v>
          </cell>
          <cell r="R1141">
            <v>13.324939918787699</v>
          </cell>
          <cell r="S1141">
            <v>4.2004439767189803</v>
          </cell>
          <cell r="T1141">
            <v>209.390125563434</v>
          </cell>
          <cell r="U1141">
            <v>36.841943513481496</v>
          </cell>
          <cell r="V1141">
            <v>263.75745297242202</v>
          </cell>
          <cell r="W1141">
            <v>48.616862417999997</v>
          </cell>
          <cell r="X1141">
            <v>48.616862417999997</v>
          </cell>
          <cell r="Y1141">
            <v>0</v>
          </cell>
          <cell r="Z1141">
            <v>0</v>
          </cell>
          <cell r="AA1141">
            <v>-3.9199999999999999E-4</v>
          </cell>
          <cell r="AB1141">
            <v>60.813151496015799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12.1962890780158</v>
          </cell>
          <cell r="AH1141">
            <v>0</v>
          </cell>
          <cell r="AI1141">
            <v>0</v>
          </cell>
          <cell r="AJ1141">
            <v>3.6634772093074401</v>
          </cell>
          <cell r="AK1141">
            <v>0</v>
          </cell>
          <cell r="AL1141">
            <v>0</v>
          </cell>
          <cell r="AM1141">
            <v>85.883005068339301</v>
          </cell>
          <cell r="AN1141">
            <v>0</v>
          </cell>
          <cell r="AO1141">
            <v>0</v>
          </cell>
          <cell r="AP1141">
            <v>0</v>
          </cell>
        </row>
        <row r="1142">
          <cell r="B1142" t="str">
            <v>63308TAllcustom2Allcustom3DKK Total</v>
          </cell>
          <cell r="H1142">
            <v>85213.246995822905</v>
          </cell>
          <cell r="I1142">
            <v>-5.1000000000000004E-4</v>
          </cell>
          <cell r="J1142">
            <v>0</v>
          </cell>
          <cell r="K1142">
            <v>85213.247505822903</v>
          </cell>
          <cell r="L1142">
            <v>-1.56263659000397E-3</v>
          </cell>
          <cell r="M1142">
            <v>85213.249068459496</v>
          </cell>
          <cell r="N1142">
            <v>14209.9984048885</v>
          </cell>
          <cell r="O1142">
            <v>4.5466799736022897E-6</v>
          </cell>
          <cell r="P1142">
            <v>3281.5003240953201</v>
          </cell>
          <cell r="Q1142">
            <v>1699.44619309271</v>
          </cell>
          <cell r="R1142">
            <v>5359.6314208514295</v>
          </cell>
          <cell r="S1142">
            <v>1051.00568907555</v>
          </cell>
          <cell r="T1142">
            <v>113.24341187763201</v>
          </cell>
          <cell r="U1142">
            <v>1151.0100422573801</v>
          </cell>
          <cell r="V1142">
            <v>7674.8905640619896</v>
          </cell>
          <cell r="W1142">
            <v>-2.1650799959898001E-6</v>
          </cell>
          <cell r="X1142">
            <v>-2.1650799959898001E-6</v>
          </cell>
          <cell r="Y1142">
            <v>0</v>
          </cell>
          <cell r="Z1142">
            <v>0</v>
          </cell>
          <cell r="AA1142">
            <v>-5.1000000000000004E-4</v>
          </cell>
          <cell r="AB1142">
            <v>1532.37716048273</v>
          </cell>
          <cell r="AC1142">
            <v>0</v>
          </cell>
          <cell r="AD1142">
            <v>1217.1296245836302</v>
          </cell>
          <cell r="AE1142">
            <v>1244.8101644008998</v>
          </cell>
          <cell r="AF1142">
            <v>0</v>
          </cell>
          <cell r="AG1142">
            <v>287.566998246911</v>
          </cell>
          <cell r="AH1142">
            <v>0</v>
          </cell>
          <cell r="AI1142">
            <v>0</v>
          </cell>
          <cell r="AJ1142">
            <v>244.976892740154</v>
          </cell>
          <cell r="AK1142">
            <v>0</v>
          </cell>
          <cell r="AL1142">
            <v>0</v>
          </cell>
          <cell r="AM1142">
            <v>56826.488343617799</v>
          </cell>
          <cell r="AN1142">
            <v>5.4126990000009497E-3</v>
          </cell>
          <cell r="AO1142">
            <v>-11.451926326191</v>
          </cell>
          <cell r="AP1142">
            <v>0</v>
          </cell>
        </row>
        <row r="1143">
          <cell r="B1143" t="str">
            <v>63308TCUR110Allcustom3DKK Total</v>
          </cell>
          <cell r="H1143">
            <v>48145.815221148201</v>
          </cell>
          <cell r="I1143">
            <v>0</v>
          </cell>
          <cell r="J1143">
            <v>0</v>
          </cell>
          <cell r="K1143">
            <v>48145.815221148201</v>
          </cell>
          <cell r="L1143">
            <v>-1.56263659000397E-3</v>
          </cell>
          <cell r="M1143">
            <v>48145.816783784794</v>
          </cell>
          <cell r="N1143">
            <v>12784.1670685881</v>
          </cell>
          <cell r="O1143">
            <v>4.5466799736022897E-6</v>
          </cell>
          <cell r="P1143">
            <v>1942.1810116901399</v>
          </cell>
          <cell r="Q1143">
            <v>1609.7045962827101</v>
          </cell>
          <cell r="R1143">
            <v>3842.6933175027398</v>
          </cell>
          <cell r="S1143">
            <v>1051.00568907555</v>
          </cell>
          <cell r="T1143">
            <v>42.1548611420111</v>
          </cell>
          <cell r="U1143">
            <v>-14.928691145086701</v>
          </cell>
          <cell r="V1143">
            <v>4920.9251765752097</v>
          </cell>
          <cell r="W1143">
            <v>-2.1650799959898001E-6</v>
          </cell>
          <cell r="X1143">
            <v>-2.1650799959898001E-6</v>
          </cell>
          <cell r="Y1143">
            <v>0</v>
          </cell>
          <cell r="Z1143">
            <v>0</v>
          </cell>
          <cell r="AA1143">
            <v>0</v>
          </cell>
          <cell r="AB1143">
            <v>272.65016048273202</v>
          </cell>
          <cell r="AC1143">
            <v>0</v>
          </cell>
          <cell r="AD1143">
            <v>-3.7541636776970699E-4</v>
          </cell>
          <cell r="AE1143">
            <v>27.6801644009015</v>
          </cell>
          <cell r="AF1143">
            <v>0</v>
          </cell>
          <cell r="AG1143">
            <v>244.96999824691099</v>
          </cell>
          <cell r="AH1143">
            <v>0</v>
          </cell>
          <cell r="AI1143">
            <v>0</v>
          </cell>
          <cell r="AJ1143">
            <v>244.976892740154</v>
          </cell>
          <cell r="AK1143">
            <v>0</v>
          </cell>
          <cell r="AL1143">
            <v>0</v>
          </cell>
          <cell r="AM1143">
            <v>26627.640691945398</v>
          </cell>
          <cell r="AN1143">
            <v>5.4126990000009497E-3</v>
          </cell>
          <cell r="AO1143">
            <v>-11.451926326191</v>
          </cell>
          <cell r="AP1143">
            <v>0</v>
          </cell>
        </row>
        <row r="1144">
          <cell r="B1144" t="str">
            <v>63308TCUR120Allcustom3DKK Total</v>
          </cell>
          <cell r="H1144">
            <v>16496.040793936299</v>
          </cell>
          <cell r="I1144">
            <v>-4.5199999999999998E-4</v>
          </cell>
          <cell r="J1144">
            <v>0</v>
          </cell>
          <cell r="K1144">
            <v>16496.0412459363</v>
          </cell>
          <cell r="L1144">
            <v>0</v>
          </cell>
          <cell r="M1144">
            <v>16496.0412459363</v>
          </cell>
          <cell r="N1144">
            <v>1.3678519325091698</v>
          </cell>
          <cell r="O1144">
            <v>0</v>
          </cell>
          <cell r="P1144">
            <v>248.21994947940001</v>
          </cell>
          <cell r="Q1144">
            <v>0</v>
          </cell>
          <cell r="R1144">
            <v>0</v>
          </cell>
          <cell r="S1144">
            <v>0</v>
          </cell>
          <cell r="T1144">
            <v>0.59213391160190698</v>
          </cell>
          <cell r="U1144">
            <v>92.576502713675097</v>
          </cell>
          <cell r="V1144">
            <v>93.168636625277003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-4.5199999999999998E-4</v>
          </cell>
          <cell r="AB1144">
            <v>522.37400000000002</v>
          </cell>
          <cell r="AC1144">
            <v>0</v>
          </cell>
          <cell r="AD1144">
            <v>522.37400000000002</v>
          </cell>
          <cell r="AE1144">
            <v>522.37400000000002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15630.910807899099</v>
          </cell>
          <cell r="AN1144">
            <v>0</v>
          </cell>
          <cell r="AO1144">
            <v>0</v>
          </cell>
          <cell r="AP1144">
            <v>0</v>
          </cell>
        </row>
        <row r="1145">
          <cell r="B1145" t="str">
            <v>63308TCUR130Allcustom3DKK Total</v>
          </cell>
          <cell r="H1145">
            <v>742.92846651381603</v>
          </cell>
          <cell r="I1145">
            <v>3.59E-4</v>
          </cell>
          <cell r="J1145">
            <v>0</v>
          </cell>
          <cell r="K1145">
            <v>742.92810751381603</v>
          </cell>
          <cell r="L1145">
            <v>0</v>
          </cell>
          <cell r="M1145">
            <v>742.92810751381603</v>
          </cell>
          <cell r="N1145">
            <v>0</v>
          </cell>
          <cell r="O1145">
            <v>0</v>
          </cell>
          <cell r="P1145">
            <v>40</v>
          </cell>
          <cell r="Q1145">
            <v>2.11</v>
          </cell>
          <cell r="R1145">
            <v>0</v>
          </cell>
          <cell r="S1145">
            <v>0</v>
          </cell>
          <cell r="T1145">
            <v>0</v>
          </cell>
          <cell r="U1145">
            <v>11.24</v>
          </cell>
          <cell r="V1145">
            <v>11.24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3.59E-4</v>
          </cell>
          <cell r="AB1145">
            <v>625.24300000000005</v>
          </cell>
          <cell r="AC1145">
            <v>0</v>
          </cell>
          <cell r="AD1145">
            <v>582.64599999999996</v>
          </cell>
          <cell r="AE1145">
            <v>582.64599999999996</v>
          </cell>
          <cell r="AF1145">
            <v>0</v>
          </cell>
          <cell r="AG1145">
            <v>42.597000000000001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64.335107513815998</v>
          </cell>
          <cell r="AN1145">
            <v>0</v>
          </cell>
          <cell r="AO1145">
            <v>0</v>
          </cell>
          <cell r="AP1145">
            <v>0</v>
          </cell>
        </row>
        <row r="1146">
          <cell r="B1146" t="str">
            <v>63308TCUR140Allcustom3DKK Total</v>
          </cell>
          <cell r="H1146">
            <v>3877.06076235605</v>
          </cell>
          <cell r="I1146">
            <v>-4.17E-4</v>
          </cell>
          <cell r="J1146">
            <v>0</v>
          </cell>
          <cell r="K1146">
            <v>3877.0611793560502</v>
          </cell>
          <cell r="L1146">
            <v>0</v>
          </cell>
          <cell r="M1146">
            <v>3877.0611793560502</v>
          </cell>
          <cell r="N1146">
            <v>1284.3089806229998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8.5874441787337314</v>
          </cell>
          <cell r="V1146">
            <v>8.5874441787337314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-4.17E-4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2584.1647545543196</v>
          </cell>
          <cell r="AN1146">
            <v>0</v>
          </cell>
          <cell r="AO1146">
            <v>0</v>
          </cell>
          <cell r="AP1146">
            <v>0</v>
          </cell>
        </row>
        <row r="1147">
          <cell r="B1147" t="str">
            <v>63308TCUR150Allcustom3DKK Total</v>
          </cell>
          <cell r="H1147">
            <v>7317.1835938578597</v>
          </cell>
          <cell r="I1147">
            <v>0</v>
          </cell>
          <cell r="J1147">
            <v>0</v>
          </cell>
          <cell r="K1147">
            <v>7317.1835938578597</v>
          </cell>
          <cell r="L1147">
            <v>0</v>
          </cell>
          <cell r="M1147">
            <v>7317.1835938578597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896.22239330888294</v>
          </cell>
          <cell r="S1147">
            <v>0</v>
          </cell>
          <cell r="T1147">
            <v>0</v>
          </cell>
          <cell r="U1147">
            <v>0</v>
          </cell>
          <cell r="V1147">
            <v>896.22239330888294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112.11</v>
          </cell>
          <cell r="AC1147">
            <v>0</v>
          </cell>
          <cell r="AD1147">
            <v>112.11</v>
          </cell>
          <cell r="AE1147">
            <v>112.11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6308.8512005489802</v>
          </cell>
          <cell r="AN1147">
            <v>0</v>
          </cell>
          <cell r="AO1147">
            <v>0</v>
          </cell>
          <cell r="AP1147">
            <v>0</v>
          </cell>
        </row>
        <row r="1148">
          <cell r="B1148" t="str">
            <v>63308TCUR160Allcustom3DKK Total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</row>
        <row r="1149">
          <cell r="B1149" t="str">
            <v>63308TCUR170Allcustom3DKK Total</v>
          </cell>
          <cell r="H1149">
            <v>0.15155557199999997</v>
          </cell>
          <cell r="I1149">
            <v>0</v>
          </cell>
          <cell r="J1149">
            <v>0</v>
          </cell>
          <cell r="K1149">
            <v>0.15155557199999997</v>
          </cell>
          <cell r="L1149">
            <v>0</v>
          </cell>
          <cell r="M1149">
            <v>0.15155557199999997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0.15155557199999997</v>
          </cell>
          <cell r="V1149">
            <v>0.15155557199999997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</row>
        <row r="1150">
          <cell r="B1150" t="str">
            <v>63308TCUR180Allcustom3DKK Total</v>
          </cell>
          <cell r="H1150">
            <v>513.38487020070102</v>
          </cell>
          <cell r="I1150">
            <v>0</v>
          </cell>
          <cell r="J1150">
            <v>0</v>
          </cell>
          <cell r="K1150">
            <v>513.38487020070102</v>
          </cell>
          <cell r="L1150">
            <v>0</v>
          </cell>
          <cell r="M1150">
            <v>513.38487020070102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513.38487020070102</v>
          </cell>
          <cell r="AN1150">
            <v>0</v>
          </cell>
          <cell r="AO1150">
            <v>0</v>
          </cell>
          <cell r="AP1150">
            <v>0</v>
          </cell>
        </row>
        <row r="1151">
          <cell r="B1151" t="str">
            <v>63308TCUR190Allcustom3DKK Total</v>
          </cell>
          <cell r="H1151">
            <v>1034.5793495978</v>
          </cell>
          <cell r="I1151">
            <v>0</v>
          </cell>
          <cell r="J1151">
            <v>0</v>
          </cell>
          <cell r="K1151">
            <v>1034.5793495978</v>
          </cell>
          <cell r="L1151">
            <v>0</v>
          </cell>
          <cell r="M1151">
            <v>1034.5793495978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1034.5696231941999</v>
          </cell>
          <cell r="V1151">
            <v>1034.5696231941999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9.7264035950399997E-3</v>
          </cell>
          <cell r="AN1151">
            <v>0</v>
          </cell>
          <cell r="AO1151">
            <v>0</v>
          </cell>
          <cell r="AP1151">
            <v>0</v>
          </cell>
        </row>
        <row r="1152">
          <cell r="B1152" t="str">
            <v>63308TCUR210Allcustom3DKK Total</v>
          </cell>
          <cell r="H1152">
            <v>5025.48831279349</v>
          </cell>
          <cell r="I1152">
            <v>0</v>
          </cell>
          <cell r="J1152">
            <v>0</v>
          </cell>
          <cell r="K1152">
            <v>5025.48831279349</v>
          </cell>
          <cell r="L1152">
            <v>0</v>
          </cell>
          <cell r="M1152">
            <v>5025.48831279349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16.280159743856501</v>
          </cell>
          <cell r="V1152">
            <v>16.280159743856501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5009.2081530496298</v>
          </cell>
          <cell r="AN1152">
            <v>0</v>
          </cell>
          <cell r="AO1152">
            <v>0</v>
          </cell>
          <cell r="AP1152">
            <v>0</v>
          </cell>
        </row>
        <row r="1153">
          <cell r="B1153" t="str">
            <v>63308TCUR220Allcustom3DKK Total</v>
          </cell>
          <cell r="H1153">
            <v>131.256276339577</v>
          </cell>
          <cell r="I1153">
            <v>0</v>
          </cell>
          <cell r="J1153">
            <v>0</v>
          </cell>
          <cell r="K1153">
            <v>131.256276339577</v>
          </cell>
          <cell r="L1153">
            <v>0</v>
          </cell>
          <cell r="M1153">
            <v>131.256276339577</v>
          </cell>
          <cell r="N1153">
            <v>131.256276339577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</row>
        <row r="1154">
          <cell r="B1154" t="str">
            <v>63308TCUR390Allcustom3DKK Total</v>
          </cell>
          <cell r="H1154">
            <v>1929.3577935071498</v>
          </cell>
          <cell r="I1154">
            <v>0</v>
          </cell>
          <cell r="J1154">
            <v>0</v>
          </cell>
          <cell r="K1154">
            <v>1929.3577935071498</v>
          </cell>
          <cell r="L1154">
            <v>0</v>
          </cell>
          <cell r="M1154">
            <v>1929.3577935071498</v>
          </cell>
          <cell r="N1154">
            <v>8.8982274052757511</v>
          </cell>
          <cell r="O1154">
            <v>0</v>
          </cell>
          <cell r="P1154">
            <v>1051.09936292578</v>
          </cell>
          <cell r="Q1154">
            <v>87.631596810000005</v>
          </cell>
          <cell r="R1154">
            <v>620.71571003981603</v>
          </cell>
          <cell r="S1154">
            <v>0</v>
          </cell>
          <cell r="T1154">
            <v>70.496416824019292</v>
          </cell>
          <cell r="U1154">
            <v>2.5334479999999999</v>
          </cell>
          <cell r="V1154">
            <v>693.74557486383503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87.983031502259195</v>
          </cell>
          <cell r="AN1154">
            <v>0</v>
          </cell>
          <cell r="AO1154">
            <v>0</v>
          </cell>
          <cell r="AP1154">
            <v>0</v>
          </cell>
        </row>
        <row r="1155">
          <cell r="B1155" t="str">
            <v>63310TAllcustom2Allcustom3DKK Total</v>
          </cell>
          <cell r="H1155">
            <v>4558.22537956009</v>
          </cell>
          <cell r="I1155">
            <v>-8.1800000000000004E-4</v>
          </cell>
          <cell r="J1155">
            <v>0</v>
          </cell>
          <cell r="K1155">
            <v>4558.2261975600904</v>
          </cell>
          <cell r="L1155">
            <v>0</v>
          </cell>
          <cell r="M1155">
            <v>4558.2261975600904</v>
          </cell>
          <cell r="N1155">
            <v>402.53170828569</v>
          </cell>
          <cell r="O1155">
            <v>0</v>
          </cell>
          <cell r="P1155">
            <v>1958.4233321327902</v>
          </cell>
          <cell r="Q1155">
            <v>0.74153976300000002</v>
          </cell>
          <cell r="R1155">
            <v>3.07037661045123</v>
          </cell>
          <cell r="S1155">
            <v>67.940197848000011</v>
          </cell>
          <cell r="T1155">
            <v>108.056973290602</v>
          </cell>
          <cell r="U1155">
            <v>372.29056936829903</v>
          </cell>
          <cell r="V1155">
            <v>551.35811711735198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-8.1800000000000004E-4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1645.17150026126</v>
          </cell>
          <cell r="AN1155">
            <v>0</v>
          </cell>
          <cell r="AO1155">
            <v>0</v>
          </cell>
          <cell r="AP1155">
            <v>0</v>
          </cell>
        </row>
        <row r="1156">
          <cell r="B1156" t="str">
            <v>63310TCUR110Allcustom3DKK Total</v>
          </cell>
          <cell r="H1156">
            <v>3142.2670335556204</v>
          </cell>
          <cell r="I1156">
            <v>-3.4499999999999998E-4</v>
          </cell>
          <cell r="J1156">
            <v>0</v>
          </cell>
          <cell r="K1156">
            <v>3142.2673785556203</v>
          </cell>
          <cell r="L1156">
            <v>0</v>
          </cell>
          <cell r="M1156">
            <v>3142.2673785556203</v>
          </cell>
          <cell r="N1156">
            <v>53.622679622313697</v>
          </cell>
          <cell r="O1156">
            <v>0</v>
          </cell>
          <cell r="P1156">
            <v>1359.28548758532</v>
          </cell>
          <cell r="Q1156">
            <v>0.74153976300000002</v>
          </cell>
          <cell r="R1156">
            <v>0</v>
          </cell>
          <cell r="S1156">
            <v>67.940197848000011</v>
          </cell>
          <cell r="T1156">
            <v>14.8589434993624</v>
          </cell>
          <cell r="U1156">
            <v>349.087416235033</v>
          </cell>
          <cell r="V1156">
            <v>431.88655758239503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-3.4499999999999998E-4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1296.7311140026</v>
          </cell>
          <cell r="AN1156">
            <v>0</v>
          </cell>
          <cell r="AO1156">
            <v>0</v>
          </cell>
          <cell r="AP1156">
            <v>0</v>
          </cell>
        </row>
        <row r="1157">
          <cell r="B1157" t="str">
            <v>63310TCUR120Allcustom3DKK Total</v>
          </cell>
          <cell r="H1157">
            <v>548.13524212888399</v>
          </cell>
          <cell r="I1157">
            <v>-2.6400000000000002E-4</v>
          </cell>
          <cell r="J1157">
            <v>0</v>
          </cell>
          <cell r="K1157">
            <v>548.135506128884</v>
          </cell>
          <cell r="L1157">
            <v>0</v>
          </cell>
          <cell r="M1157">
            <v>548.135506128884</v>
          </cell>
          <cell r="N1157">
            <v>5.8266925604923303</v>
          </cell>
          <cell r="O1157">
            <v>0</v>
          </cell>
          <cell r="P1157">
            <v>539.61162940346503</v>
          </cell>
          <cell r="Q1157">
            <v>0</v>
          </cell>
          <cell r="R1157">
            <v>0</v>
          </cell>
          <cell r="S1157">
            <v>0</v>
          </cell>
          <cell r="T1157">
            <v>2.69718416492604</v>
          </cell>
          <cell r="U1157">
            <v>0</v>
          </cell>
          <cell r="V1157">
            <v>2.69718416492604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-2.6400000000000002E-4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</row>
        <row r="1158">
          <cell r="B1158" t="str">
            <v>63310TCUR130Allcustom3DKK Total</v>
          </cell>
          <cell r="H1158">
            <v>349.86133086358302</v>
          </cell>
          <cell r="I1158">
            <v>-2.2599999999999999E-4</v>
          </cell>
          <cell r="J1158">
            <v>0</v>
          </cell>
          <cell r="K1158">
            <v>349.86155686358302</v>
          </cell>
          <cell r="L1158">
            <v>0</v>
          </cell>
          <cell r="M1158">
            <v>349.86155686358302</v>
          </cell>
          <cell r="N1158">
            <v>1.3969260000000001E-2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1.4072013449269201</v>
          </cell>
          <cell r="U1158">
            <v>0</v>
          </cell>
          <cell r="V1158">
            <v>1.4072013449269201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-2.2599999999999999E-4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348.44038625865602</v>
          </cell>
          <cell r="AN1158">
            <v>0</v>
          </cell>
          <cell r="AO1158">
            <v>0</v>
          </cell>
          <cell r="AP1158">
            <v>0</v>
          </cell>
        </row>
        <row r="1159">
          <cell r="B1159" t="str">
            <v>63310TCUR140Allcustom3DKK Total</v>
          </cell>
          <cell r="H1159">
            <v>143.39352083546399</v>
          </cell>
          <cell r="I1159">
            <v>1.7E-5</v>
          </cell>
          <cell r="J1159">
            <v>0</v>
          </cell>
          <cell r="K1159">
            <v>143.393503835464</v>
          </cell>
          <cell r="L1159">
            <v>0</v>
          </cell>
          <cell r="M1159">
            <v>143.393503835464</v>
          </cell>
          <cell r="N1159">
            <v>143.393503835464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1.7E-5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</row>
        <row r="1160">
          <cell r="B1160" t="str">
            <v>63310TCUR150Allcustom3DKK Total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</row>
        <row r="1161">
          <cell r="B1161" t="str">
            <v>63310TCUR160Allcustom3DKK Total</v>
          </cell>
          <cell r="H1161">
            <v>5.3856766311552002</v>
          </cell>
          <cell r="I1161">
            <v>0</v>
          </cell>
          <cell r="J1161">
            <v>0</v>
          </cell>
          <cell r="K1161">
            <v>5.3856766311552002</v>
          </cell>
          <cell r="L1161">
            <v>0</v>
          </cell>
          <cell r="M1161">
            <v>5.3856766311552002</v>
          </cell>
          <cell r="N1161">
            <v>4.2926994987738896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1.09297713238131</v>
          </cell>
          <cell r="U1161">
            <v>0</v>
          </cell>
          <cell r="V1161">
            <v>1.09297713238131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</row>
        <row r="1162">
          <cell r="B1162" t="str">
            <v>63310TCUR170Allcustom3DKK Total</v>
          </cell>
          <cell r="H1162">
            <v>1.7877781692501898E-2</v>
          </cell>
          <cell r="I1162">
            <v>0</v>
          </cell>
          <cell r="J1162">
            <v>0</v>
          </cell>
          <cell r="K1162">
            <v>1.7877781692501898E-2</v>
          </cell>
          <cell r="L1162">
            <v>0</v>
          </cell>
          <cell r="M1162">
            <v>1.7877781692501898E-2</v>
          </cell>
          <cell r="N1162">
            <v>1.7877781692501898E-2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</row>
        <row r="1163">
          <cell r="B1163" t="str">
            <v>63310TCUR180Allcustom3DKK Total</v>
          </cell>
          <cell r="H1163">
            <v>13.349456956180699</v>
          </cell>
          <cell r="I1163">
            <v>0</v>
          </cell>
          <cell r="J1163">
            <v>0</v>
          </cell>
          <cell r="K1163">
            <v>13.349456956180699</v>
          </cell>
          <cell r="L1163">
            <v>0</v>
          </cell>
          <cell r="M1163">
            <v>13.349456956180699</v>
          </cell>
          <cell r="N1163">
            <v>0</v>
          </cell>
          <cell r="O1163">
            <v>0</v>
          </cell>
          <cell r="P1163">
            <v>12.672263531165001</v>
          </cell>
          <cell r="Q1163">
            <v>0</v>
          </cell>
          <cell r="R1163">
            <v>0</v>
          </cell>
          <cell r="S1163">
            <v>0</v>
          </cell>
          <cell r="T1163">
            <v>0.67719342501567203</v>
          </cell>
          <cell r="U1163">
            <v>0</v>
          </cell>
          <cell r="V1163">
            <v>0.67719342501567203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</row>
        <row r="1164">
          <cell r="B1164" t="str">
            <v>63310TCUR190Allcustom3DKK Total</v>
          </cell>
          <cell r="H1164">
            <v>3.5311049601164899</v>
          </cell>
          <cell r="I1164">
            <v>0</v>
          </cell>
          <cell r="J1164">
            <v>0</v>
          </cell>
          <cell r="K1164">
            <v>3.5311049601164899</v>
          </cell>
          <cell r="L1164">
            <v>0</v>
          </cell>
          <cell r="M1164">
            <v>3.5311049601164899</v>
          </cell>
          <cell r="N1164">
            <v>1.13486585720926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2.1631045061349E-2</v>
          </cell>
          <cell r="U1164">
            <v>2.3746080578458799</v>
          </cell>
          <cell r="V1164">
            <v>2.3962391029072303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</row>
        <row r="1165">
          <cell r="B1165" t="str">
            <v>63310TCUR210Allcustom3DKK Total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</row>
        <row r="1166">
          <cell r="B1166" t="str">
            <v>63310TCUR220Allcustom3DKK Total</v>
          </cell>
          <cell r="H1166">
            <v>32.855290814940503</v>
          </cell>
          <cell r="I1166">
            <v>0</v>
          </cell>
          <cell r="J1166">
            <v>0</v>
          </cell>
          <cell r="K1166">
            <v>32.855290814940503</v>
          </cell>
          <cell r="L1166">
            <v>0</v>
          </cell>
          <cell r="M1166">
            <v>32.855290814940503</v>
          </cell>
          <cell r="N1166">
            <v>7.3460275896877407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25.509263225252798</v>
          </cell>
          <cell r="U1166">
            <v>0</v>
          </cell>
          <cell r="V1166">
            <v>25.509263225252798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</row>
        <row r="1167">
          <cell r="B1167" t="str">
            <v>63310TCUR390Allcustom3DKK Total</v>
          </cell>
          <cell r="H1167">
            <v>319.42884503244397</v>
          </cell>
          <cell r="I1167">
            <v>0</v>
          </cell>
          <cell r="J1167">
            <v>0</v>
          </cell>
          <cell r="K1167">
            <v>319.42884503244397</v>
          </cell>
          <cell r="L1167">
            <v>0</v>
          </cell>
          <cell r="M1167">
            <v>319.42884503244397</v>
          </cell>
          <cell r="N1167">
            <v>186.883392280056</v>
          </cell>
          <cell r="O1167">
            <v>0</v>
          </cell>
          <cell r="P1167">
            <v>46.853951612840895</v>
          </cell>
          <cell r="Q1167">
            <v>0</v>
          </cell>
          <cell r="R1167">
            <v>3.07037661045123</v>
          </cell>
          <cell r="S1167">
            <v>0</v>
          </cell>
          <cell r="T1167">
            <v>61.792579453675799</v>
          </cell>
          <cell r="U1167">
            <v>20.828545075419999</v>
          </cell>
          <cell r="V1167">
            <v>85.691501139547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</row>
        <row r="1168">
          <cell r="B1168" t="str">
            <v>63311CUR110Allcustom3DKK Total</v>
          </cell>
          <cell r="H1168">
            <v>48162.860966491302</v>
          </cell>
          <cell r="I1168">
            <v>0</v>
          </cell>
          <cell r="J1168">
            <v>0</v>
          </cell>
          <cell r="K1168">
            <v>48162.860966491302</v>
          </cell>
          <cell r="L1168">
            <v>0</v>
          </cell>
          <cell r="M1168">
            <v>48162.860966491302</v>
          </cell>
          <cell r="N1168">
            <v>12787.1254030114</v>
          </cell>
          <cell r="O1168">
            <v>0</v>
          </cell>
          <cell r="P1168">
            <v>1945.68021297525</v>
          </cell>
          <cell r="Q1168">
            <v>1609.7045961203301</v>
          </cell>
          <cell r="R1168">
            <v>3842.6933149046404</v>
          </cell>
          <cell r="S1168">
            <v>1051.00568907555</v>
          </cell>
          <cell r="T1168">
            <v>42.160438681752503</v>
          </cell>
          <cell r="U1168">
            <v>-14.926071157480701</v>
          </cell>
          <cell r="V1168">
            <v>4920.9333715044604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272.65743266567699</v>
          </cell>
          <cell r="AC1168">
            <v>0</v>
          </cell>
          <cell r="AD1168">
            <v>0</v>
          </cell>
          <cell r="AE1168">
            <v>27.680539925523501</v>
          </cell>
          <cell r="AF1168">
            <v>0</v>
          </cell>
          <cell r="AG1168">
            <v>244.976892740154</v>
          </cell>
          <cell r="AH1168">
            <v>0</v>
          </cell>
          <cell r="AI1168">
            <v>0</v>
          </cell>
          <cell r="AJ1168">
            <v>244.976892740154</v>
          </cell>
          <cell r="AK1168">
            <v>0</v>
          </cell>
          <cell r="AL1168">
            <v>0</v>
          </cell>
          <cell r="AM1168">
            <v>26626.7599502142</v>
          </cell>
          <cell r="AN1168">
            <v>0</v>
          </cell>
          <cell r="AO1168">
            <v>0</v>
          </cell>
          <cell r="AP1168">
            <v>0</v>
          </cell>
        </row>
        <row r="1169">
          <cell r="B1169" t="str">
            <v>63311CUR120Allcustom3DKK Total</v>
          </cell>
          <cell r="H1169">
            <v>16496.040793936299</v>
          </cell>
          <cell r="I1169">
            <v>-4.5199999999999998E-4</v>
          </cell>
          <cell r="J1169">
            <v>0</v>
          </cell>
          <cell r="K1169">
            <v>16496.0412459363</v>
          </cell>
          <cell r="L1169">
            <v>0</v>
          </cell>
          <cell r="M1169">
            <v>16496.0412459363</v>
          </cell>
          <cell r="N1169">
            <v>1.3678519325091698</v>
          </cell>
          <cell r="O1169">
            <v>0</v>
          </cell>
          <cell r="P1169">
            <v>248.21994947940001</v>
          </cell>
          <cell r="Q1169">
            <v>0</v>
          </cell>
          <cell r="R1169">
            <v>0</v>
          </cell>
          <cell r="S1169">
            <v>0</v>
          </cell>
          <cell r="T1169">
            <v>0.59213391160190698</v>
          </cell>
          <cell r="U1169">
            <v>92.576502713675097</v>
          </cell>
          <cell r="V1169">
            <v>93.168636625277003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-4.5199999999999998E-4</v>
          </cell>
          <cell r="AB1169">
            <v>522.37400000000002</v>
          </cell>
          <cell r="AC1169">
            <v>0</v>
          </cell>
          <cell r="AD1169">
            <v>522.37400000000002</v>
          </cell>
          <cell r="AE1169">
            <v>522.37400000000002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15630.910807899099</v>
          </cell>
          <cell r="AN1169">
            <v>0</v>
          </cell>
          <cell r="AO1169">
            <v>0</v>
          </cell>
          <cell r="AP1169">
            <v>0</v>
          </cell>
        </row>
        <row r="1170">
          <cell r="B1170" t="str">
            <v>63311CUR130Allcustom3DKK Total</v>
          </cell>
          <cell r="H1170">
            <v>742.92846651381603</v>
          </cell>
          <cell r="I1170">
            <v>3.59E-4</v>
          </cell>
          <cell r="J1170">
            <v>0</v>
          </cell>
          <cell r="K1170">
            <v>742.92810751381603</v>
          </cell>
          <cell r="L1170">
            <v>0</v>
          </cell>
          <cell r="M1170">
            <v>742.92810751381603</v>
          </cell>
          <cell r="N1170">
            <v>0</v>
          </cell>
          <cell r="O1170">
            <v>0</v>
          </cell>
          <cell r="P1170">
            <v>40</v>
          </cell>
          <cell r="Q1170">
            <v>2.11</v>
          </cell>
          <cell r="R1170">
            <v>0</v>
          </cell>
          <cell r="S1170">
            <v>0</v>
          </cell>
          <cell r="T1170">
            <v>0</v>
          </cell>
          <cell r="U1170">
            <v>11.24</v>
          </cell>
          <cell r="V1170">
            <v>11.24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3.59E-4</v>
          </cell>
          <cell r="AB1170">
            <v>625.24300000000005</v>
          </cell>
          <cell r="AC1170">
            <v>0</v>
          </cell>
          <cell r="AD1170">
            <v>582.64599999999996</v>
          </cell>
          <cell r="AE1170">
            <v>582.64599999999996</v>
          </cell>
          <cell r="AF1170">
            <v>0</v>
          </cell>
          <cell r="AG1170">
            <v>42.597000000000001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64.335107513815998</v>
          </cell>
          <cell r="AN1170">
            <v>0</v>
          </cell>
          <cell r="AO1170">
            <v>0</v>
          </cell>
          <cell r="AP1170">
            <v>0</v>
          </cell>
        </row>
        <row r="1171">
          <cell r="B1171" t="str">
            <v>63311CUR140Allcustom3DKK Total</v>
          </cell>
          <cell r="H1171">
            <v>3877.06076235605</v>
          </cell>
          <cell r="I1171">
            <v>-4.17E-4</v>
          </cell>
          <cell r="J1171">
            <v>0</v>
          </cell>
          <cell r="K1171">
            <v>3877.0611793560502</v>
          </cell>
          <cell r="L1171">
            <v>0</v>
          </cell>
          <cell r="M1171">
            <v>3877.0611793560502</v>
          </cell>
          <cell r="N1171">
            <v>1284.3089806229998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8.5874441787337314</v>
          </cell>
          <cell r="V1171">
            <v>8.5874441787337314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-4.17E-4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2584.1647545543196</v>
          </cell>
          <cell r="AN1171">
            <v>0</v>
          </cell>
          <cell r="AO1171">
            <v>0</v>
          </cell>
          <cell r="AP1171">
            <v>0</v>
          </cell>
        </row>
        <row r="1172">
          <cell r="B1172" t="str">
            <v>63311CUR150Allcustom3DKK Total</v>
          </cell>
          <cell r="H1172">
            <v>7317.1835938578597</v>
          </cell>
          <cell r="I1172">
            <v>0</v>
          </cell>
          <cell r="J1172">
            <v>0</v>
          </cell>
          <cell r="K1172">
            <v>7317.1835938578597</v>
          </cell>
          <cell r="L1172">
            <v>0</v>
          </cell>
          <cell r="M1172">
            <v>7317.1835938578597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896.22239330888294</v>
          </cell>
          <cell r="S1172">
            <v>0</v>
          </cell>
          <cell r="T1172">
            <v>0</v>
          </cell>
          <cell r="U1172">
            <v>0</v>
          </cell>
          <cell r="V1172">
            <v>896.22239330888294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112.11</v>
          </cell>
          <cell r="AC1172">
            <v>0</v>
          </cell>
          <cell r="AD1172">
            <v>112.11</v>
          </cell>
          <cell r="AE1172">
            <v>112.11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6308.8512005489802</v>
          </cell>
          <cell r="AN1172">
            <v>0</v>
          </cell>
          <cell r="AO1172">
            <v>0</v>
          </cell>
          <cell r="AP1172">
            <v>0</v>
          </cell>
        </row>
        <row r="1173">
          <cell r="B1173" t="str">
            <v>63311CUR160Allcustom3DKK Total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</row>
        <row r="1174">
          <cell r="B1174" t="str">
            <v>63311CUR170Allcustom3DKK Total</v>
          </cell>
          <cell r="H1174">
            <v>0.15155557199999997</v>
          </cell>
          <cell r="I1174">
            <v>0</v>
          </cell>
          <cell r="J1174">
            <v>0</v>
          </cell>
          <cell r="K1174">
            <v>0.15155557199999997</v>
          </cell>
          <cell r="L1174">
            <v>0</v>
          </cell>
          <cell r="M1174">
            <v>0.15155557199999997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0.15155557199999997</v>
          </cell>
          <cell r="V1174">
            <v>0.15155557199999997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</row>
        <row r="1175">
          <cell r="B1175" t="str">
            <v>63311CUR180Allcustom3DKK Total</v>
          </cell>
          <cell r="H1175">
            <v>513.38487020070102</v>
          </cell>
          <cell r="I1175">
            <v>0</v>
          </cell>
          <cell r="J1175">
            <v>0</v>
          </cell>
          <cell r="K1175">
            <v>513.38487020070102</v>
          </cell>
          <cell r="L1175">
            <v>0</v>
          </cell>
          <cell r="M1175">
            <v>513.38487020070102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513.38487020070102</v>
          </cell>
          <cell r="AN1175">
            <v>0</v>
          </cell>
          <cell r="AO1175">
            <v>0</v>
          </cell>
          <cell r="AP1175">
            <v>0</v>
          </cell>
        </row>
        <row r="1176">
          <cell r="B1176" t="str">
            <v>63311CUR190Allcustom3DKK Total</v>
          </cell>
          <cell r="H1176">
            <v>1034.5793495978</v>
          </cell>
          <cell r="I1176">
            <v>0</v>
          </cell>
          <cell r="J1176">
            <v>0</v>
          </cell>
          <cell r="K1176">
            <v>1034.5793495978</v>
          </cell>
          <cell r="L1176">
            <v>0</v>
          </cell>
          <cell r="M1176">
            <v>1034.5793495978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1034.5696231941999</v>
          </cell>
          <cell r="V1176">
            <v>1034.5696231941999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9.7264035950399997E-3</v>
          </cell>
          <cell r="AN1176">
            <v>0</v>
          </cell>
          <cell r="AO1176">
            <v>0</v>
          </cell>
          <cell r="AP1176">
            <v>0</v>
          </cell>
        </row>
        <row r="1177">
          <cell r="B1177" t="str">
            <v>63311CUR210Allcustom3DKK Total</v>
          </cell>
          <cell r="H1177">
            <v>5025.48831279349</v>
          </cell>
          <cell r="I1177">
            <v>0</v>
          </cell>
          <cell r="J1177">
            <v>0</v>
          </cell>
          <cell r="K1177">
            <v>5025.48831279349</v>
          </cell>
          <cell r="L1177">
            <v>0</v>
          </cell>
          <cell r="M1177">
            <v>5025.48831279349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16.280159743856501</v>
          </cell>
          <cell r="V1177">
            <v>16.280159743856501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5009.2081530496298</v>
          </cell>
          <cell r="AN1177">
            <v>0</v>
          </cell>
          <cell r="AO1177">
            <v>0</v>
          </cell>
          <cell r="AP1177">
            <v>0</v>
          </cell>
        </row>
        <row r="1178">
          <cell r="B1178" t="str">
            <v>63311CUR220Allcustom3DKK Total</v>
          </cell>
          <cell r="H1178">
            <v>131.256276339577</v>
          </cell>
          <cell r="I1178">
            <v>0</v>
          </cell>
          <cell r="J1178">
            <v>0</v>
          </cell>
          <cell r="K1178">
            <v>131.256276339577</v>
          </cell>
          <cell r="L1178">
            <v>0</v>
          </cell>
          <cell r="M1178">
            <v>131.256276339577</v>
          </cell>
          <cell r="N1178">
            <v>131.256276339577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</row>
        <row r="1179">
          <cell r="B1179" t="str">
            <v>63311CUR390Allcustom3DKK Total</v>
          </cell>
          <cell r="H1179">
            <v>1929.3577935071498</v>
          </cell>
          <cell r="I1179">
            <v>0</v>
          </cell>
          <cell r="J1179">
            <v>0</v>
          </cell>
          <cell r="K1179">
            <v>1929.3577935071498</v>
          </cell>
          <cell r="L1179">
            <v>0</v>
          </cell>
          <cell r="M1179">
            <v>1929.3577935071498</v>
          </cell>
          <cell r="N1179">
            <v>8.8982274052757511</v>
          </cell>
          <cell r="O1179">
            <v>0</v>
          </cell>
          <cell r="P1179">
            <v>1051.09936292578</v>
          </cell>
          <cell r="Q1179">
            <v>87.631596810000005</v>
          </cell>
          <cell r="R1179">
            <v>620.71571003981603</v>
          </cell>
          <cell r="S1179">
            <v>0</v>
          </cell>
          <cell r="T1179">
            <v>70.496416824019292</v>
          </cell>
          <cell r="U1179">
            <v>2.5334479999999999</v>
          </cell>
          <cell r="V1179">
            <v>693.74557486383503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87.983031502259195</v>
          </cell>
          <cell r="AN1179">
            <v>0</v>
          </cell>
          <cell r="AO1179">
            <v>0</v>
          </cell>
          <cell r="AP1179">
            <v>0</v>
          </cell>
        </row>
        <row r="1180">
          <cell r="B1180" t="str">
            <v>63312TAllcustom2Allcustom3DKK Total</v>
          </cell>
          <cell r="H1180">
            <v>582.83196489843408</v>
          </cell>
          <cell r="I1180">
            <v>3.8499999999999998E-4</v>
          </cell>
          <cell r="J1180">
            <v>0</v>
          </cell>
          <cell r="K1180">
            <v>582.83157989843403</v>
          </cell>
          <cell r="L1180">
            <v>0</v>
          </cell>
          <cell r="M1180">
            <v>582.83157989843403</v>
          </cell>
          <cell r="N1180">
            <v>195.97920026460298</v>
          </cell>
          <cell r="O1180">
            <v>0</v>
          </cell>
          <cell r="P1180">
            <v>22.558699749807499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3.8499999999999998E-4</v>
          </cell>
          <cell r="AB1180">
            <v>29.441050652918801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29.441050652918801</v>
          </cell>
          <cell r="AH1180">
            <v>0</v>
          </cell>
          <cell r="AI1180">
            <v>0</v>
          </cell>
          <cell r="AJ1180">
            <v>29.441050652918801</v>
          </cell>
          <cell r="AK1180">
            <v>0</v>
          </cell>
          <cell r="AL1180">
            <v>0</v>
          </cell>
          <cell r="AM1180">
            <v>335.425930395661</v>
          </cell>
          <cell r="AN1180">
            <v>0</v>
          </cell>
          <cell r="AO1180">
            <v>-0.57330116455670099</v>
          </cell>
          <cell r="AP1180">
            <v>0</v>
          </cell>
        </row>
        <row r="1181">
          <cell r="B1181" t="str">
            <v>63312TCUR110Allcustom3DKK Total</v>
          </cell>
          <cell r="H1181">
            <v>51.426353184042199</v>
          </cell>
          <cell r="I1181">
            <v>-9.6000000000000002E-5</v>
          </cell>
          <cell r="J1181">
            <v>0</v>
          </cell>
          <cell r="K1181">
            <v>51.426449184042198</v>
          </cell>
          <cell r="L1181">
            <v>0</v>
          </cell>
          <cell r="M1181">
            <v>51.426449184042198</v>
          </cell>
          <cell r="N1181">
            <v>0</v>
          </cell>
          <cell r="O1181">
            <v>0</v>
          </cell>
          <cell r="P1181">
            <v>22.558699749807499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-9.6000000000000002E-5</v>
          </cell>
          <cell r="AB1181">
            <v>29.441050652918801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29.441050652918801</v>
          </cell>
          <cell r="AH1181">
            <v>0</v>
          </cell>
          <cell r="AI1181">
            <v>0</v>
          </cell>
          <cell r="AJ1181">
            <v>29.441050652918801</v>
          </cell>
          <cell r="AK1181">
            <v>0</v>
          </cell>
          <cell r="AL1181">
            <v>0</v>
          </cell>
          <cell r="AM1181">
            <v>-5.41273951530457E-8</v>
          </cell>
          <cell r="AN1181">
            <v>0</v>
          </cell>
          <cell r="AO1181">
            <v>-0.57330116455670099</v>
          </cell>
          <cell r="AP1181">
            <v>0</v>
          </cell>
        </row>
        <row r="1182">
          <cell r="B1182" t="str">
            <v>63312TCUR120Allcustom3DKK Total</v>
          </cell>
          <cell r="H1182">
            <v>154.98904559472999</v>
          </cell>
          <cell r="I1182">
            <v>3.6099999999999999E-4</v>
          </cell>
          <cell r="J1182">
            <v>0</v>
          </cell>
          <cell r="K1182">
            <v>154.98868459472999</v>
          </cell>
          <cell r="L1182">
            <v>0</v>
          </cell>
          <cell r="M1182">
            <v>154.98868459472999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3.6099999999999999E-4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154.98868459472999</v>
          </cell>
          <cell r="AN1182">
            <v>0</v>
          </cell>
          <cell r="AO1182">
            <v>0</v>
          </cell>
          <cell r="AP1182">
            <v>0</v>
          </cell>
        </row>
        <row r="1183">
          <cell r="B1183" t="str">
            <v>63312TCUR130Allcustom3DKK Total</v>
          </cell>
          <cell r="H1183">
            <v>284.85948232263098</v>
          </cell>
          <cell r="I1183">
            <v>0</v>
          </cell>
          <cell r="J1183">
            <v>0</v>
          </cell>
          <cell r="K1183">
            <v>284.85948232263098</v>
          </cell>
          <cell r="L1183">
            <v>0</v>
          </cell>
          <cell r="M1183">
            <v>284.85948232263098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284.85948232263098</v>
          </cell>
          <cell r="AN1183">
            <v>0</v>
          </cell>
          <cell r="AO1183">
            <v>0</v>
          </cell>
          <cell r="AP1183">
            <v>0</v>
          </cell>
        </row>
        <row r="1184">
          <cell r="B1184" t="str">
            <v>63312TCUR140Allcustom3DKK Total</v>
          </cell>
          <cell r="H1184">
            <v>590.11684655963393</v>
          </cell>
          <cell r="I1184">
            <v>-1.7E-5</v>
          </cell>
          <cell r="J1184">
            <v>0</v>
          </cell>
          <cell r="K1184">
            <v>590.116863559634</v>
          </cell>
          <cell r="L1184">
            <v>0</v>
          </cell>
          <cell r="M1184">
            <v>590.116863559634</v>
          </cell>
          <cell r="N1184">
            <v>195.97920026460298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-1.7E-5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394.13766329503102</v>
          </cell>
          <cell r="AN1184">
            <v>0</v>
          </cell>
          <cell r="AO1184">
            <v>0</v>
          </cell>
          <cell r="AP1184">
            <v>0</v>
          </cell>
        </row>
        <row r="1185">
          <cell r="B1185" t="str">
            <v>63312TCUR150Allcustom3DKK Total</v>
          </cell>
          <cell r="H1185">
            <v>-498.19131119880001</v>
          </cell>
          <cell r="I1185">
            <v>0</v>
          </cell>
          <cell r="J1185">
            <v>0</v>
          </cell>
          <cell r="K1185">
            <v>-498.19131119880001</v>
          </cell>
          <cell r="L1185">
            <v>0</v>
          </cell>
          <cell r="M1185">
            <v>-498.19131119880001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-498.19131119880001</v>
          </cell>
          <cell r="AN1185">
            <v>0</v>
          </cell>
          <cell r="AO1185">
            <v>0</v>
          </cell>
          <cell r="AP1185">
            <v>0</v>
          </cell>
        </row>
        <row r="1186">
          <cell r="B1186" t="str">
            <v>63312TCUR160Allcustom3DKK Total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</row>
        <row r="1187">
          <cell r="B1187" t="str">
            <v>63312TCUR170Allcustom3DKK Total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</row>
        <row r="1188">
          <cell r="B1188" t="str">
            <v>63312TCUR180Allcustom3DKK Total</v>
          </cell>
          <cell r="H1188">
            <v>-39.298846962509998</v>
          </cell>
          <cell r="I1188">
            <v>0</v>
          </cell>
          <cell r="J1188">
            <v>0</v>
          </cell>
          <cell r="K1188">
            <v>-39.298846962509998</v>
          </cell>
          <cell r="L1188">
            <v>0</v>
          </cell>
          <cell r="M1188">
            <v>-39.298846962509998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-39.298846962509998</v>
          </cell>
          <cell r="AN1188">
            <v>0</v>
          </cell>
          <cell r="AO1188">
            <v>0</v>
          </cell>
          <cell r="AP1188">
            <v>0</v>
          </cell>
        </row>
        <row r="1189">
          <cell r="B1189" t="str">
            <v>63312TCUR190Allcustom3DKK Total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</row>
        <row r="1190">
          <cell r="B1190" t="str">
            <v>63312TCUR210Allcustom3DKK Total</v>
          </cell>
          <cell r="H1190">
            <v>41.447182132152001</v>
          </cell>
          <cell r="I1190">
            <v>-2.7900000000000001E-4</v>
          </cell>
          <cell r="J1190">
            <v>0</v>
          </cell>
          <cell r="K1190">
            <v>41.447461132152</v>
          </cell>
          <cell r="L1190">
            <v>0</v>
          </cell>
          <cell r="M1190">
            <v>41.447461132152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-2.7900000000000001E-4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41.447461132152</v>
          </cell>
          <cell r="AN1190">
            <v>0</v>
          </cell>
          <cell r="AO1190">
            <v>0</v>
          </cell>
          <cell r="AP1190">
            <v>0</v>
          </cell>
        </row>
        <row r="1191">
          <cell r="B1191" t="str">
            <v>63312TCUR220Allcustom3DKK Total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</row>
        <row r="1192">
          <cell r="B1192" t="str">
            <v>63312TCUR390Allcustom3DKK Total</v>
          </cell>
          <cell r="H1192">
            <v>-2.516786733445</v>
          </cell>
          <cell r="I1192">
            <v>4.1599999999999997E-4</v>
          </cell>
          <cell r="J1192">
            <v>0</v>
          </cell>
          <cell r="K1192">
            <v>-2.517202733445</v>
          </cell>
          <cell r="L1192">
            <v>0</v>
          </cell>
          <cell r="M1192">
            <v>-2.517202733445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4.1599999999999997E-4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-2.517202733445</v>
          </cell>
          <cell r="AN1192">
            <v>0</v>
          </cell>
          <cell r="AO1192">
            <v>0</v>
          </cell>
          <cell r="AP1192">
            <v>0</v>
          </cell>
        </row>
        <row r="1193">
          <cell r="B1193" t="str">
            <v>63315TAllcustom2Allcustom3DKK Total</v>
          </cell>
          <cell r="H1193">
            <v>63015.061152180198</v>
          </cell>
          <cell r="I1193">
            <v>-2.33E-4</v>
          </cell>
          <cell r="J1193">
            <v>0</v>
          </cell>
          <cell r="K1193">
            <v>63015.061385180197</v>
          </cell>
          <cell r="L1193">
            <v>-1.56263659000397E-3</v>
          </cell>
          <cell r="M1193">
            <v>63015.062947816805</v>
          </cell>
          <cell r="N1193">
            <v>10808.5818553226</v>
          </cell>
          <cell r="O1193">
            <v>-1368.2377833893099</v>
          </cell>
          <cell r="P1193">
            <v>-1633.0432592094901</v>
          </cell>
          <cell r="Q1193">
            <v>1220.81757129833</v>
          </cell>
          <cell r="R1193">
            <v>5331.5861206551108</v>
          </cell>
          <cell r="S1193">
            <v>655.15511001037498</v>
          </cell>
          <cell r="T1193">
            <v>-653.27281340344496</v>
          </cell>
          <cell r="U1193">
            <v>509.635730058523</v>
          </cell>
          <cell r="V1193">
            <v>5843.1041473205605</v>
          </cell>
          <cell r="W1193">
            <v>-48.641895988494404</v>
          </cell>
          <cell r="X1193">
            <v>-48.641895988494404</v>
          </cell>
          <cell r="Y1193">
            <v>0</v>
          </cell>
          <cell r="Z1193">
            <v>0</v>
          </cell>
          <cell r="AA1193">
            <v>-2.33E-4</v>
          </cell>
          <cell r="AB1193">
            <v>1341.4881835066199</v>
          </cell>
          <cell r="AC1193">
            <v>0</v>
          </cell>
          <cell r="AD1193">
            <v>1191.9255182950301</v>
          </cell>
          <cell r="AE1193">
            <v>1208.25724719344</v>
          </cell>
          <cell r="AF1193">
            <v>0</v>
          </cell>
          <cell r="AG1193">
            <v>181.87283230167202</v>
          </cell>
          <cell r="AH1193">
            <v>0</v>
          </cell>
          <cell r="AI1193">
            <v>0</v>
          </cell>
          <cell r="AJ1193">
            <v>164.437901381682</v>
          </cell>
          <cell r="AK1193">
            <v>0</v>
          </cell>
          <cell r="AL1193">
            <v>0</v>
          </cell>
          <cell r="AM1193">
            <v>46813.804159293701</v>
          </cell>
          <cell r="AN1193">
            <v>5.4126990000009497E-3</v>
          </cell>
          <cell r="AO1193">
            <v>-11.451926326191</v>
          </cell>
          <cell r="AP1193">
            <v>0</v>
          </cell>
        </row>
        <row r="1194">
          <cell r="B1194" t="str">
            <v>63315TCUR110Allcustom3DKK Total</v>
          </cell>
          <cell r="H1194">
            <v>39471.524276610398</v>
          </cell>
          <cell r="I1194">
            <v>-1.27E-4</v>
          </cell>
          <cell r="J1194">
            <v>0</v>
          </cell>
          <cell r="K1194">
            <v>39471.524403610398</v>
          </cell>
          <cell r="L1194">
            <v>-1.56263659000397E-3</v>
          </cell>
          <cell r="M1194">
            <v>39471.525966246903</v>
          </cell>
          <cell r="N1194">
            <v>12282.9954389792</v>
          </cell>
          <cell r="O1194">
            <v>-1063.29029465038</v>
          </cell>
          <cell r="P1194">
            <v>-324.83347964183901</v>
          </cell>
          <cell r="Q1194">
            <v>1548.9602083331101</v>
          </cell>
          <cell r="R1194">
            <v>3842.6933175027398</v>
          </cell>
          <cell r="S1194">
            <v>679.25312904098905</v>
          </cell>
          <cell r="T1194">
            <v>-297.60546697120901</v>
          </cell>
          <cell r="U1194">
            <v>-547.82348529025808</v>
          </cell>
          <cell r="V1194">
            <v>3676.51749428226</v>
          </cell>
          <cell r="W1194">
            <v>-1.9783252464426002E-2</v>
          </cell>
          <cell r="X1194">
            <v>-1.9783252464426002E-2</v>
          </cell>
          <cell r="Y1194">
            <v>0</v>
          </cell>
          <cell r="Z1194">
            <v>0</v>
          </cell>
          <cell r="AA1194">
            <v>-1.27E-4</v>
          </cell>
          <cell r="AB1194">
            <v>230.663482401707</v>
          </cell>
          <cell r="AC1194">
            <v>0</v>
          </cell>
          <cell r="AD1194">
            <v>-3.44037541636777</v>
          </cell>
          <cell r="AE1194">
            <v>12.891353482045401</v>
          </cell>
          <cell r="AF1194">
            <v>0</v>
          </cell>
          <cell r="AG1194">
            <v>217.79191217212599</v>
          </cell>
          <cell r="AH1194">
            <v>0</v>
          </cell>
          <cell r="AI1194">
            <v>0</v>
          </cell>
          <cell r="AJ1194">
            <v>218.61501985873699</v>
          </cell>
          <cell r="AK1194">
            <v>0</v>
          </cell>
          <cell r="AL1194">
            <v>0</v>
          </cell>
          <cell r="AM1194">
            <v>23131.965042869098</v>
          </cell>
          <cell r="AN1194">
            <v>5.4126990000009497E-3</v>
          </cell>
          <cell r="AO1194">
            <v>-11.451926326191</v>
          </cell>
          <cell r="AP1194">
            <v>0</v>
          </cell>
        </row>
        <row r="1195">
          <cell r="B1195" t="str">
            <v>63315TCUR120Allcustom3DKK Total</v>
          </cell>
          <cell r="H1195">
            <v>15422.8646864441</v>
          </cell>
          <cell r="I1195">
            <v>-4.6799999999999999E-4</v>
          </cell>
          <cell r="J1195">
            <v>0</v>
          </cell>
          <cell r="K1195">
            <v>15422.8651544441</v>
          </cell>
          <cell r="L1195">
            <v>0</v>
          </cell>
          <cell r="M1195">
            <v>15422.8651544441</v>
          </cell>
          <cell r="N1195">
            <v>-63.790452847175203</v>
          </cell>
          <cell r="O1195">
            <v>-8.5248872583209998</v>
          </cell>
          <cell r="P1195">
            <v>-378.69283433924301</v>
          </cell>
          <cell r="Q1195">
            <v>-3.5008300058871602</v>
          </cell>
          <cell r="R1195">
            <v>-3.0805347945690301E-2</v>
          </cell>
          <cell r="S1195">
            <v>-13.619978444970199</v>
          </cell>
          <cell r="T1195">
            <v>-50.066001395290705</v>
          </cell>
          <cell r="U1195">
            <v>68.220265814902206</v>
          </cell>
          <cell r="V1195">
            <v>4.5034806266956098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-4.6799999999999999E-4</v>
          </cell>
          <cell r="AB1195">
            <v>520.82594091265298</v>
          </cell>
          <cell r="AC1195">
            <v>0</v>
          </cell>
          <cell r="AD1195">
            <v>522.37400000000002</v>
          </cell>
          <cell r="AE1195">
            <v>522.37400000000002</v>
          </cell>
          <cell r="AF1195">
            <v>0</v>
          </cell>
          <cell r="AG1195">
            <v>-1.5480590873465998</v>
          </cell>
          <cell r="AH1195">
            <v>-1E-3</v>
          </cell>
          <cell r="AI1195">
            <v>0</v>
          </cell>
          <cell r="AJ1195">
            <v>-0.28326906871995999</v>
          </cell>
          <cell r="AK1195">
            <v>0</v>
          </cell>
          <cell r="AL1195">
            <v>0</v>
          </cell>
          <cell r="AM1195">
            <v>15352.0447373554</v>
          </cell>
          <cell r="AN1195">
            <v>0</v>
          </cell>
          <cell r="AO1195">
            <v>0</v>
          </cell>
          <cell r="AP1195">
            <v>0</v>
          </cell>
        </row>
        <row r="1196">
          <cell r="B1196" t="str">
            <v>63315TCUR130Allcustom3DKK Total</v>
          </cell>
          <cell r="H1196">
            <v>-2926.40895592787</v>
          </cell>
          <cell r="I1196">
            <v>8.2600000000000002E-4</v>
          </cell>
          <cell r="J1196">
            <v>0</v>
          </cell>
          <cell r="K1196">
            <v>-2926.40978192787</v>
          </cell>
          <cell r="L1196">
            <v>0</v>
          </cell>
          <cell r="M1196">
            <v>-2926.40978192787</v>
          </cell>
          <cell r="N1196">
            <v>-2.2786351888438101E-2</v>
          </cell>
          <cell r="O1196">
            <v>-65.758880151</v>
          </cell>
          <cell r="P1196">
            <v>39.973049000000003</v>
          </cell>
          <cell r="Q1196">
            <v>-203.239908345846</v>
          </cell>
          <cell r="R1196">
            <v>0</v>
          </cell>
          <cell r="S1196">
            <v>0</v>
          </cell>
          <cell r="T1196">
            <v>-1.4073289091146199</v>
          </cell>
          <cell r="U1196">
            <v>10.8965584168105</v>
          </cell>
          <cell r="V1196">
            <v>9.489229507695871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8.2600000000000002E-4</v>
          </cell>
          <cell r="AB1196">
            <v>607.80986280209197</v>
          </cell>
          <cell r="AC1196">
            <v>0</v>
          </cell>
          <cell r="AD1196">
            <v>568.48199999999997</v>
          </cell>
          <cell r="AE1196">
            <v>568.48199999999997</v>
          </cell>
          <cell r="AF1196">
            <v>0</v>
          </cell>
          <cell r="AG1196">
            <v>39.327862802092405</v>
          </cell>
          <cell r="AH1196">
            <v>1E-3</v>
          </cell>
          <cell r="AI1196">
            <v>0</v>
          </cell>
          <cell r="AJ1196">
            <v>-2.91371979075816E-2</v>
          </cell>
          <cell r="AK1196">
            <v>0</v>
          </cell>
          <cell r="AL1196">
            <v>0</v>
          </cell>
          <cell r="AM1196">
            <v>-3314.6603483889198</v>
          </cell>
          <cell r="AN1196">
            <v>0</v>
          </cell>
          <cell r="AO1196">
            <v>0</v>
          </cell>
          <cell r="AP1196">
            <v>0</v>
          </cell>
        </row>
        <row r="1197">
          <cell r="B1197" t="str">
            <v>63315TCUR140Allcustom3DKK Total</v>
          </cell>
          <cell r="H1197">
            <v>1307.79387921438</v>
          </cell>
          <cell r="I1197">
            <v>-2.31E-4</v>
          </cell>
          <cell r="J1197">
            <v>0</v>
          </cell>
          <cell r="K1197">
            <v>1307.79411021438</v>
          </cell>
          <cell r="L1197">
            <v>0</v>
          </cell>
          <cell r="M1197">
            <v>1307.79411021438</v>
          </cell>
          <cell r="N1197">
            <v>1133.5508057065201</v>
          </cell>
          <cell r="O1197">
            <v>5.608617053004</v>
          </cell>
          <cell r="P1197">
            <v>-1.16714240771818</v>
          </cell>
          <cell r="Q1197">
            <v>-17.854271005520701</v>
          </cell>
          <cell r="R1197">
            <v>0</v>
          </cell>
          <cell r="S1197">
            <v>0</v>
          </cell>
          <cell r="T1197">
            <v>-0.26974256081644704</v>
          </cell>
          <cell r="U1197">
            <v>5.7003160381211</v>
          </cell>
          <cell r="V1197">
            <v>5.4305734773046499</v>
          </cell>
          <cell r="W1197">
            <v>-5.2503180300000002E-3</v>
          </cell>
          <cell r="X1197">
            <v>-5.2503180300000002E-3</v>
          </cell>
          <cell r="Y1197">
            <v>0</v>
          </cell>
          <cell r="Z1197">
            <v>0</v>
          </cell>
          <cell r="AA1197">
            <v>-2.31E-4</v>
          </cell>
          <cell r="AB1197">
            <v>-15.517674125629402</v>
          </cell>
          <cell r="AC1197">
            <v>0</v>
          </cell>
          <cell r="AD1197">
            <v>-7.5629194946662199</v>
          </cell>
          <cell r="AE1197">
            <v>-7.5629194946662199</v>
          </cell>
          <cell r="AF1197">
            <v>0</v>
          </cell>
          <cell r="AG1197">
            <v>-7.9495043129331302</v>
          </cell>
          <cell r="AH1197">
            <v>0</v>
          </cell>
          <cell r="AI1197">
            <v>0</v>
          </cell>
          <cell r="AJ1197">
            <v>-2.1540599999999997E-3</v>
          </cell>
          <cell r="AK1197">
            <v>0</v>
          </cell>
          <cell r="AL1197">
            <v>0</v>
          </cell>
          <cell r="AM1197">
            <v>197.743201516418</v>
          </cell>
          <cell r="AN1197">
            <v>0</v>
          </cell>
          <cell r="AO1197">
            <v>0</v>
          </cell>
          <cell r="AP1197">
            <v>0</v>
          </cell>
        </row>
        <row r="1198">
          <cell r="B1198" t="str">
            <v>63315TCUR150Allcustom3DKK Total</v>
          </cell>
          <cell r="H1198">
            <v>7182.4887357902699</v>
          </cell>
          <cell r="I1198">
            <v>0</v>
          </cell>
          <cell r="J1198">
            <v>0</v>
          </cell>
          <cell r="K1198">
            <v>7182.4887357902699</v>
          </cell>
          <cell r="L1198">
            <v>0</v>
          </cell>
          <cell r="M1198">
            <v>7182.4887357902699</v>
          </cell>
          <cell r="N1198">
            <v>1.3802382450000001E-3</v>
          </cell>
          <cell r="O1198">
            <v>-6.5872546830000003</v>
          </cell>
          <cell r="P1198">
            <v>0</v>
          </cell>
          <cell r="Q1198">
            <v>-53.784578347239503</v>
          </cell>
          <cell r="R1198">
            <v>896.22239330888294</v>
          </cell>
          <cell r="S1198">
            <v>0</v>
          </cell>
          <cell r="T1198">
            <v>1.6768541501999999E-4</v>
          </cell>
          <cell r="U1198">
            <v>0</v>
          </cell>
          <cell r="V1198">
            <v>896.22256099429796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108.719430922934</v>
          </cell>
          <cell r="AC1198">
            <v>0</v>
          </cell>
          <cell r="AD1198">
            <v>112.07281320606499</v>
          </cell>
          <cell r="AE1198">
            <v>112.07281320606499</v>
          </cell>
          <cell r="AF1198">
            <v>0</v>
          </cell>
          <cell r="AG1198">
            <v>-3.35338228313113</v>
          </cell>
          <cell r="AH1198">
            <v>0</v>
          </cell>
          <cell r="AI1198">
            <v>0</v>
          </cell>
          <cell r="AJ1198">
            <v>-3.7303E-4</v>
          </cell>
          <cell r="AK1198">
            <v>0</v>
          </cell>
          <cell r="AL1198">
            <v>0</v>
          </cell>
          <cell r="AM1198">
            <v>6237.9171966650292</v>
          </cell>
          <cell r="AN1198">
            <v>0</v>
          </cell>
          <cell r="AO1198">
            <v>0</v>
          </cell>
          <cell r="AP1198">
            <v>0</v>
          </cell>
        </row>
        <row r="1199">
          <cell r="B1199" t="str">
            <v>63315TCUR160Allcustom3DKK Total</v>
          </cell>
          <cell r="H1199">
            <v>-67.632937930985605</v>
          </cell>
          <cell r="I1199">
            <v>-2.43E-4</v>
          </cell>
          <cell r="J1199">
            <v>0</v>
          </cell>
          <cell r="K1199">
            <v>-67.632694930985593</v>
          </cell>
          <cell r="L1199">
            <v>0</v>
          </cell>
          <cell r="M1199">
            <v>-67.632694930985593</v>
          </cell>
          <cell r="N1199">
            <v>-10.1493877238587</v>
          </cell>
          <cell r="O1199">
            <v>0</v>
          </cell>
          <cell r="P1199">
            <v>-0.13121146279564599</v>
          </cell>
          <cell r="Q1199">
            <v>0</v>
          </cell>
          <cell r="R1199">
            <v>0</v>
          </cell>
          <cell r="S1199">
            <v>0</v>
          </cell>
          <cell r="T1199">
            <v>-49.797523880014097</v>
          </cell>
          <cell r="U1199">
            <v>-5.5999999999999999E-5</v>
          </cell>
          <cell r="V1199">
            <v>-49.797579880014098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-2.43E-4</v>
          </cell>
          <cell r="AB1199">
            <v>-1.3511266550316601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-1.3511266550316601</v>
          </cell>
          <cell r="AH1199">
            <v>0</v>
          </cell>
          <cell r="AI1199">
            <v>0</v>
          </cell>
          <cell r="AJ1199">
            <v>-1.3511266550316601</v>
          </cell>
          <cell r="AK1199">
            <v>0</v>
          </cell>
          <cell r="AL1199">
            <v>0</v>
          </cell>
          <cell r="AM1199">
            <v>-6.2033892092854206</v>
          </cell>
          <cell r="AN1199">
            <v>0</v>
          </cell>
          <cell r="AO1199">
            <v>0</v>
          </cell>
          <cell r="AP1199">
            <v>0</v>
          </cell>
        </row>
        <row r="1200">
          <cell r="B1200" t="str">
            <v>63315TCUR170Allcustom3DKK Total</v>
          </cell>
          <cell r="H1200">
            <v>4.2959811541175403</v>
          </cell>
          <cell r="I1200">
            <v>0</v>
          </cell>
          <cell r="J1200">
            <v>0</v>
          </cell>
          <cell r="K1200">
            <v>4.2959811541175403</v>
          </cell>
          <cell r="L1200">
            <v>0</v>
          </cell>
          <cell r="M1200">
            <v>4.2959811541175403</v>
          </cell>
          <cell r="N1200">
            <v>-0.74400912948696596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-3.9296194739999996E-5</v>
          </cell>
          <cell r="T1200">
            <v>0</v>
          </cell>
          <cell r="U1200">
            <v>2.751204157004</v>
          </cell>
          <cell r="V1200">
            <v>2.75116486080926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-4.3069982419007297E-3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-4.3069982419007297E-3</v>
          </cell>
          <cell r="AH1200">
            <v>0</v>
          </cell>
          <cell r="AI1200">
            <v>0</v>
          </cell>
          <cell r="AJ1200">
            <v>-4.3069982419007297E-3</v>
          </cell>
          <cell r="AK1200">
            <v>0</v>
          </cell>
          <cell r="AL1200">
            <v>0</v>
          </cell>
          <cell r="AM1200">
            <v>2.29313242103715</v>
          </cell>
          <cell r="AN1200">
            <v>0</v>
          </cell>
          <cell r="AO1200">
            <v>0</v>
          </cell>
          <cell r="AP1200">
            <v>0</v>
          </cell>
        </row>
        <row r="1201">
          <cell r="B1201" t="str">
            <v>63315TCUR180Allcustom3DKK Total</v>
          </cell>
          <cell r="H1201">
            <v>473.37852932588601</v>
          </cell>
          <cell r="I1201">
            <v>0</v>
          </cell>
          <cell r="J1201">
            <v>0</v>
          </cell>
          <cell r="K1201">
            <v>473.37852932588601</v>
          </cell>
          <cell r="L1201">
            <v>0</v>
          </cell>
          <cell r="M1201">
            <v>473.37852932588601</v>
          </cell>
          <cell r="N1201">
            <v>-6.9193874381689593</v>
          </cell>
          <cell r="O1201">
            <v>0</v>
          </cell>
          <cell r="P1201">
            <v>-13.8366128812604</v>
          </cell>
          <cell r="Q1201">
            <v>0</v>
          </cell>
          <cell r="R1201">
            <v>0</v>
          </cell>
          <cell r="S1201">
            <v>0</v>
          </cell>
          <cell r="T1201">
            <v>-2.5452001269293896</v>
          </cell>
          <cell r="U1201">
            <v>-2.0599999999999999E-4</v>
          </cell>
          <cell r="V1201">
            <v>-2.5454061269293899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-5.4987490342684395E-3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-5.4987490342684395E-3</v>
          </cell>
          <cell r="AH1201">
            <v>0</v>
          </cell>
          <cell r="AI1201">
            <v>0</v>
          </cell>
          <cell r="AJ1201">
            <v>-5.4987490342684395E-3</v>
          </cell>
          <cell r="AK1201">
            <v>0</v>
          </cell>
          <cell r="AL1201">
            <v>0</v>
          </cell>
          <cell r="AM1201">
            <v>496.68543452127898</v>
          </cell>
          <cell r="AN1201">
            <v>0</v>
          </cell>
          <cell r="AO1201">
            <v>0</v>
          </cell>
          <cell r="AP1201">
            <v>0</v>
          </cell>
        </row>
        <row r="1202">
          <cell r="B1202" t="str">
            <v>63315TCUR190Allcustom3DKK Total</v>
          </cell>
          <cell r="H1202">
            <v>934.68223904227193</v>
          </cell>
          <cell r="I1202">
            <v>0</v>
          </cell>
          <cell r="J1202">
            <v>0</v>
          </cell>
          <cell r="K1202">
            <v>934.68223904227193</v>
          </cell>
          <cell r="L1202">
            <v>0</v>
          </cell>
          <cell r="M1202">
            <v>934.68223904227193</v>
          </cell>
          <cell r="N1202">
            <v>-1.13486585720926</v>
          </cell>
          <cell r="O1202">
            <v>0</v>
          </cell>
          <cell r="P1202">
            <v>0</v>
          </cell>
          <cell r="Q1202">
            <v>-2.4106137537843901</v>
          </cell>
          <cell r="R1202">
            <v>-11.619178319144501</v>
          </cell>
          <cell r="S1202">
            <v>0</v>
          </cell>
          <cell r="T1202">
            <v>-3.5601867465457198</v>
          </cell>
          <cell r="U1202">
            <v>1008.76214391308</v>
          </cell>
          <cell r="V1202">
            <v>993.582778847388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-7.5438999999999997E-4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-7.5438999999999997E-4</v>
          </cell>
          <cell r="AH1202">
            <v>0</v>
          </cell>
          <cell r="AI1202">
            <v>0</v>
          </cell>
          <cell r="AJ1202">
            <v>-7.5438999999999997E-4</v>
          </cell>
          <cell r="AK1202">
            <v>0</v>
          </cell>
          <cell r="AL1202">
            <v>0</v>
          </cell>
          <cell r="AM1202">
            <v>-55.354305804121601</v>
          </cell>
          <cell r="AN1202">
            <v>0</v>
          </cell>
          <cell r="AO1202">
            <v>0</v>
          </cell>
          <cell r="AP1202">
            <v>0</v>
          </cell>
        </row>
        <row r="1203">
          <cell r="B1203" t="str">
            <v>63315TCUR210Allcustom3DKK Total</v>
          </cell>
          <cell r="H1203">
            <v>4841.1405857896407</v>
          </cell>
          <cell r="I1203">
            <v>-3.8200000000000002E-4</v>
          </cell>
          <cell r="J1203">
            <v>0</v>
          </cell>
          <cell r="K1203">
            <v>4841.1409677896409</v>
          </cell>
          <cell r="L1203">
            <v>0</v>
          </cell>
          <cell r="M1203">
            <v>4841.1409677896409</v>
          </cell>
          <cell r="N1203">
            <v>-0.48254560615102499</v>
          </cell>
          <cell r="O1203">
            <v>0</v>
          </cell>
          <cell r="P1203">
            <v>-4.1779997900463398E-2</v>
          </cell>
          <cell r="Q1203">
            <v>0</v>
          </cell>
          <cell r="R1203">
            <v>0</v>
          </cell>
          <cell r="S1203">
            <v>-6.2775573127298108</v>
          </cell>
          <cell r="T1203">
            <v>-2.0572470966188199</v>
          </cell>
          <cell r="U1203">
            <v>16.266029597766302</v>
          </cell>
          <cell r="V1203">
            <v>7.9312251884176392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-3.8200000000000002E-4</v>
          </cell>
          <cell r="AB1203">
            <v>-1.0885699999999999E-3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-1.0885699999999999E-3</v>
          </cell>
          <cell r="AH1203">
            <v>0</v>
          </cell>
          <cell r="AI1203">
            <v>0</v>
          </cell>
          <cell r="AJ1203">
            <v>-8.8569999999999987E-5</v>
          </cell>
          <cell r="AK1203">
            <v>0</v>
          </cell>
          <cell r="AL1203">
            <v>0</v>
          </cell>
          <cell r="AM1203">
            <v>4833.7351567752803</v>
          </cell>
          <cell r="AN1203">
            <v>0</v>
          </cell>
          <cell r="AO1203">
            <v>0</v>
          </cell>
          <cell r="AP1203">
            <v>0</v>
          </cell>
        </row>
        <row r="1204">
          <cell r="B1204" t="str">
            <v>63315TCUR220Allcustom3DKK Total</v>
          </cell>
          <cell r="H1204">
            <v>-205.442368486162</v>
          </cell>
          <cell r="I1204">
            <v>0</v>
          </cell>
          <cell r="J1204">
            <v>0</v>
          </cell>
          <cell r="K1204">
            <v>-205.442368486162</v>
          </cell>
          <cell r="L1204">
            <v>0</v>
          </cell>
          <cell r="M1204">
            <v>-205.442368486162</v>
          </cell>
          <cell r="N1204">
            <v>-39.604164775938301</v>
          </cell>
          <cell r="O1204">
            <v>0</v>
          </cell>
          <cell r="P1204">
            <v>-7.26155009081765</v>
          </cell>
          <cell r="Q1204">
            <v>0</v>
          </cell>
          <cell r="R1204">
            <v>0</v>
          </cell>
          <cell r="S1204">
            <v>0</v>
          </cell>
          <cell r="T1204">
            <v>-45.277995209230198</v>
          </cell>
          <cell r="U1204">
            <v>0</v>
          </cell>
          <cell r="V1204">
            <v>-45.277995209230198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-48.836932548812101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-48.836932548812101</v>
          </cell>
          <cell r="AH1204">
            <v>0</v>
          </cell>
          <cell r="AI1204">
            <v>0</v>
          </cell>
          <cell r="AJ1204">
            <v>-48.836932548812101</v>
          </cell>
          <cell r="AK1204">
            <v>0</v>
          </cell>
          <cell r="AL1204">
            <v>0</v>
          </cell>
          <cell r="AM1204">
            <v>-64.461725861364201</v>
          </cell>
          <cell r="AN1204">
            <v>0</v>
          </cell>
          <cell r="AO1204">
            <v>0</v>
          </cell>
          <cell r="AP1204">
            <v>0</v>
          </cell>
        </row>
        <row r="1205">
          <cell r="B1205" t="str">
            <v>63315TCUR390Allcustom3DKK Total</v>
          </cell>
          <cell r="H1205">
            <v>-3423.62349884576</v>
          </cell>
          <cell r="I1205">
            <v>3.9199999999999999E-4</v>
          </cell>
          <cell r="J1205">
            <v>0</v>
          </cell>
          <cell r="K1205">
            <v>-3423.6238908457599</v>
          </cell>
          <cell r="L1205">
            <v>0</v>
          </cell>
          <cell r="M1205">
            <v>-3423.6238908457599</v>
          </cell>
          <cell r="N1205">
            <v>-2485.1181698715</v>
          </cell>
          <cell r="O1205">
            <v>-229.685083699617</v>
          </cell>
          <cell r="P1205">
            <v>-947.05169738791392</v>
          </cell>
          <cell r="Q1205">
            <v>-47.352435576501897</v>
          </cell>
          <cell r="R1205">
            <v>604.32039351057699</v>
          </cell>
          <cell r="S1205">
            <v>-4.2004439767189803</v>
          </cell>
          <cell r="T1205">
            <v>-200.68628819308998</v>
          </cell>
          <cell r="U1205">
            <v>-55.137040588901499</v>
          </cell>
          <cell r="V1205">
            <v>344.29662075186599</v>
          </cell>
          <cell r="W1205">
            <v>-48.616862417999997</v>
          </cell>
          <cell r="X1205">
            <v>-48.616862417999997</v>
          </cell>
          <cell r="Y1205">
            <v>0</v>
          </cell>
          <cell r="Z1205">
            <v>0</v>
          </cell>
          <cell r="AA1205">
            <v>3.9199999999999999E-4</v>
          </cell>
          <cell r="AB1205">
            <v>-60.813151496015799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-12.1962890780158</v>
          </cell>
          <cell r="AH1205">
            <v>0</v>
          </cell>
          <cell r="AI1205">
            <v>0</v>
          </cell>
          <cell r="AJ1205">
            <v>-3.6634772093074401</v>
          </cell>
          <cell r="AK1205">
            <v>0</v>
          </cell>
          <cell r="AL1205">
            <v>0</v>
          </cell>
          <cell r="AM1205">
            <v>2.1000264339199401</v>
          </cell>
          <cell r="AN1205">
            <v>0</v>
          </cell>
          <cell r="AO1205">
            <v>0</v>
          </cell>
          <cell r="AP1205">
            <v>0</v>
          </cell>
        </row>
        <row r="1206">
          <cell r="B1206" t="str">
            <v>63318CCUR110Allcustom3DKK Total</v>
          </cell>
          <cell r="H1206">
            <v>-17.045745343092399</v>
          </cell>
          <cell r="I1206">
            <v>0</v>
          </cell>
          <cell r="J1206">
            <v>0</v>
          </cell>
          <cell r="K1206">
            <v>-17.045745343092399</v>
          </cell>
          <cell r="L1206">
            <v>-1.56263659000397E-3</v>
          </cell>
          <cell r="M1206">
            <v>-17.044182706502401</v>
          </cell>
          <cell r="N1206">
            <v>-2.9583344232442901</v>
          </cell>
          <cell r="O1206">
            <v>4.5466799736022897E-6</v>
          </cell>
          <cell r="P1206">
            <v>-3.4992012851033003</v>
          </cell>
          <cell r="Q1206">
            <v>1.6238107439130501E-7</v>
          </cell>
          <cell r="R1206">
            <v>2.5980954989790898E-6</v>
          </cell>
          <cell r="S1206">
            <v>0</v>
          </cell>
          <cell r="T1206">
            <v>-5.5775397414565093E-3</v>
          </cell>
          <cell r="U1206">
            <v>-2.61998760600016E-3</v>
          </cell>
          <cell r="V1206">
            <v>-8.1949292519614102E-3</v>
          </cell>
          <cell r="W1206">
            <v>-2.1650799959898001E-6</v>
          </cell>
          <cell r="X1206">
            <v>-2.1650799959898001E-6</v>
          </cell>
          <cell r="Y1206">
            <v>0</v>
          </cell>
          <cell r="Z1206">
            <v>0</v>
          </cell>
          <cell r="AA1206">
            <v>0</v>
          </cell>
          <cell r="AB1206">
            <v>-7.27218294527708E-3</v>
          </cell>
          <cell r="AC1206">
            <v>0</v>
          </cell>
          <cell r="AD1206">
            <v>-3.7541636776970699E-4</v>
          </cell>
          <cell r="AE1206">
            <v>-3.7552462197141699E-4</v>
          </cell>
          <cell r="AF1206">
            <v>0</v>
          </cell>
          <cell r="AG1206">
            <v>-6.89449324330967E-3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0.88074173117239707</v>
          </cell>
          <cell r="AN1206">
            <v>5.4126990000009497E-3</v>
          </cell>
          <cell r="AO1206">
            <v>-11.451926326191</v>
          </cell>
          <cell r="AP1206">
            <v>0</v>
          </cell>
        </row>
        <row r="1207">
          <cell r="B1207" t="str">
            <v>63321Allcustom2Allcustom3DKK Total</v>
          </cell>
          <cell r="H1207">
            <v>583.405266117118</v>
          </cell>
          <cell r="I1207">
            <v>3.8499999999999998E-4</v>
          </cell>
          <cell r="J1207">
            <v>0</v>
          </cell>
          <cell r="K1207">
            <v>583.40488111711795</v>
          </cell>
          <cell r="L1207">
            <v>0</v>
          </cell>
          <cell r="M1207">
            <v>583.40488111711795</v>
          </cell>
          <cell r="N1207">
            <v>195.97920026460298</v>
          </cell>
          <cell r="O1207">
            <v>0</v>
          </cell>
          <cell r="P1207">
            <v>22.558699749807499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3.8499999999999998E-4</v>
          </cell>
          <cell r="AB1207">
            <v>29.441050652918801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29.441050652918801</v>
          </cell>
          <cell r="AH1207">
            <v>0</v>
          </cell>
          <cell r="AI1207">
            <v>0</v>
          </cell>
          <cell r="AJ1207">
            <v>29.441050652918801</v>
          </cell>
          <cell r="AK1207">
            <v>0</v>
          </cell>
          <cell r="AL1207">
            <v>0</v>
          </cell>
          <cell r="AM1207">
            <v>335.42593044978901</v>
          </cell>
          <cell r="AN1207">
            <v>0</v>
          </cell>
          <cell r="AO1207">
            <v>0</v>
          </cell>
          <cell r="AP1207">
            <v>0</v>
          </cell>
        </row>
        <row r="1208">
          <cell r="B1208" t="str">
            <v>63321CUR110Allcustom3DKK Total</v>
          </cell>
          <cell r="H1208">
            <v>51.9996544027263</v>
          </cell>
          <cell r="I1208">
            <v>-9.6000000000000002E-5</v>
          </cell>
          <cell r="J1208">
            <v>0</v>
          </cell>
          <cell r="K1208">
            <v>51.999750402726299</v>
          </cell>
          <cell r="L1208">
            <v>0</v>
          </cell>
          <cell r="M1208">
            <v>51.999750402726299</v>
          </cell>
          <cell r="N1208">
            <v>0</v>
          </cell>
          <cell r="O1208">
            <v>0</v>
          </cell>
          <cell r="P1208">
            <v>22.558699749807499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-9.6000000000000002E-5</v>
          </cell>
          <cell r="AB1208">
            <v>29.441050652918801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29.441050652918801</v>
          </cell>
          <cell r="AH1208">
            <v>0</v>
          </cell>
          <cell r="AI1208">
            <v>0</v>
          </cell>
          <cell r="AJ1208">
            <v>29.441050652918801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</row>
        <row r="1209">
          <cell r="B1209" t="str">
            <v>63321CUR120Allcustom3DKK Total</v>
          </cell>
          <cell r="H1209">
            <v>154.98904559472999</v>
          </cell>
          <cell r="I1209">
            <v>3.6099999999999999E-4</v>
          </cell>
          <cell r="J1209">
            <v>0</v>
          </cell>
          <cell r="K1209">
            <v>154.98868459472999</v>
          </cell>
          <cell r="L1209">
            <v>0</v>
          </cell>
          <cell r="M1209">
            <v>154.98868459472999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3.6099999999999999E-4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154.98868459472999</v>
          </cell>
          <cell r="AN1209">
            <v>0</v>
          </cell>
          <cell r="AO1209">
            <v>0</v>
          </cell>
          <cell r="AP1209">
            <v>0</v>
          </cell>
        </row>
        <row r="1210">
          <cell r="B1210" t="str">
            <v>63321CUR130Allcustom3DKK Total</v>
          </cell>
          <cell r="H1210">
            <v>284.85948232263098</v>
          </cell>
          <cell r="I1210">
            <v>0</v>
          </cell>
          <cell r="J1210">
            <v>0</v>
          </cell>
          <cell r="K1210">
            <v>284.85948232263098</v>
          </cell>
          <cell r="L1210">
            <v>0</v>
          </cell>
          <cell r="M1210">
            <v>284.85948232263098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284.85948232263098</v>
          </cell>
          <cell r="AN1210">
            <v>0</v>
          </cell>
          <cell r="AO1210">
            <v>0</v>
          </cell>
          <cell r="AP1210">
            <v>0</v>
          </cell>
        </row>
        <row r="1211">
          <cell r="B1211" t="str">
            <v>63321CUR140Allcustom3DKK Total</v>
          </cell>
          <cell r="H1211">
            <v>590.11684655963393</v>
          </cell>
          <cell r="I1211">
            <v>-1.7E-5</v>
          </cell>
          <cell r="J1211">
            <v>0</v>
          </cell>
          <cell r="K1211">
            <v>590.116863559634</v>
          </cell>
          <cell r="L1211">
            <v>0</v>
          </cell>
          <cell r="M1211">
            <v>590.116863559634</v>
          </cell>
          <cell r="N1211">
            <v>195.97920026460298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-1.7E-5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394.13766329503102</v>
          </cell>
          <cell r="AN1211">
            <v>0</v>
          </cell>
          <cell r="AO1211">
            <v>0</v>
          </cell>
          <cell r="AP1211">
            <v>0</v>
          </cell>
        </row>
        <row r="1212">
          <cell r="B1212" t="str">
            <v>63321CUR150Allcustom3DKK Total</v>
          </cell>
          <cell r="H1212">
            <v>-498.19131119880001</v>
          </cell>
          <cell r="I1212">
            <v>0</v>
          </cell>
          <cell r="J1212">
            <v>0</v>
          </cell>
          <cell r="K1212">
            <v>-498.19131119880001</v>
          </cell>
          <cell r="L1212">
            <v>0</v>
          </cell>
          <cell r="M1212">
            <v>-498.19131119880001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-498.19131119880001</v>
          </cell>
          <cell r="AN1212">
            <v>0</v>
          </cell>
          <cell r="AO1212">
            <v>0</v>
          </cell>
          <cell r="AP1212">
            <v>0</v>
          </cell>
        </row>
        <row r="1213">
          <cell r="B1213" t="str">
            <v>63321CUR160Allcustom3DKK Total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</row>
        <row r="1214">
          <cell r="B1214" t="str">
            <v>63321CUR170Allcustom3DKK Total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</row>
        <row r="1215">
          <cell r="B1215" t="str">
            <v>63321CUR180Allcustom3DKK Total</v>
          </cell>
          <cell r="H1215">
            <v>-39.298846962509998</v>
          </cell>
          <cell r="I1215">
            <v>0</v>
          </cell>
          <cell r="J1215">
            <v>0</v>
          </cell>
          <cell r="K1215">
            <v>-39.298846962509998</v>
          </cell>
          <cell r="L1215">
            <v>0</v>
          </cell>
          <cell r="M1215">
            <v>-39.298846962509998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-39.298846962509998</v>
          </cell>
          <cell r="AN1215">
            <v>0</v>
          </cell>
          <cell r="AO1215">
            <v>0</v>
          </cell>
          <cell r="AP1215">
            <v>0</v>
          </cell>
        </row>
        <row r="1216">
          <cell r="B1216" t="str">
            <v>63321CUR190Allcustom3DKK Total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</row>
        <row r="1217">
          <cell r="B1217" t="str">
            <v>63321CUR210Allcustom3DKK Total</v>
          </cell>
          <cell r="H1217">
            <v>41.447182132152001</v>
          </cell>
          <cell r="I1217">
            <v>-2.7900000000000001E-4</v>
          </cell>
          <cell r="J1217">
            <v>0</v>
          </cell>
          <cell r="K1217">
            <v>41.447461132152</v>
          </cell>
          <cell r="L1217">
            <v>0</v>
          </cell>
          <cell r="M1217">
            <v>41.447461132152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-2.7900000000000001E-4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41.447461132152</v>
          </cell>
          <cell r="AN1217">
            <v>0</v>
          </cell>
          <cell r="AO1217">
            <v>0</v>
          </cell>
          <cell r="AP1217">
            <v>0</v>
          </cell>
        </row>
        <row r="1218">
          <cell r="B1218" t="str">
            <v>63321CUR220Allcustom3DKK Total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</row>
        <row r="1219">
          <cell r="B1219" t="str">
            <v>63321CUR390Allcustom3DKK Total</v>
          </cell>
          <cell r="H1219">
            <v>-2.516786733445</v>
          </cell>
          <cell r="I1219">
            <v>4.1599999999999997E-4</v>
          </cell>
          <cell r="J1219">
            <v>0</v>
          </cell>
          <cell r="K1219">
            <v>-2.517202733445</v>
          </cell>
          <cell r="L1219">
            <v>0</v>
          </cell>
          <cell r="M1219">
            <v>-2.517202733445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4.1599999999999997E-4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-2.517202733445</v>
          </cell>
          <cell r="AN1219">
            <v>0</v>
          </cell>
          <cell r="AO1219">
            <v>0</v>
          </cell>
          <cell r="AP1219">
            <v>0</v>
          </cell>
        </row>
        <row r="1220">
          <cell r="B1220" t="str">
            <v>63328CCUR110Allcustom3DKK Total</v>
          </cell>
          <cell r="H1220">
            <v>-0.573301218684096</v>
          </cell>
          <cell r="I1220">
            <v>0</v>
          </cell>
          <cell r="J1220">
            <v>0</v>
          </cell>
          <cell r="K1220">
            <v>-0.573301218684096</v>
          </cell>
          <cell r="L1220">
            <v>0</v>
          </cell>
          <cell r="M1220">
            <v>-0.573301218684096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-5.41273951530457E-8</v>
          </cell>
          <cell r="AN1220">
            <v>0</v>
          </cell>
          <cell r="AO1220">
            <v>-0.57330116455670099</v>
          </cell>
          <cell r="AP1220">
            <v>0</v>
          </cell>
        </row>
        <row r="1221">
          <cell r="B1221" t="str">
            <v>63331Allcustom2Allcustom3DKK Total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</row>
        <row r="1222">
          <cell r="B1222" t="str">
            <v>63331CUR110Allcustom3DKK Total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</row>
        <row r="1223">
          <cell r="B1223" t="str">
            <v>63331CUR120Allcustom3DKK Total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</row>
        <row r="1224">
          <cell r="B1224" t="str">
            <v>63331CUR130Allcustom3DKK Total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</row>
        <row r="1225">
          <cell r="B1225" t="str">
            <v>63331CUR140Allcustom3DKK Total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</row>
        <row r="1226">
          <cell r="B1226" t="str">
            <v>63331CUR150Allcustom3DKK Total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</row>
        <row r="1227">
          <cell r="B1227" t="str">
            <v>63331CUR160Allcustom3DKK Total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</row>
        <row r="1228">
          <cell r="B1228" t="str">
            <v>63331CUR170Allcustom3DKK Total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</row>
        <row r="1229">
          <cell r="B1229" t="str">
            <v>63331CUR180Allcustom3DKK Total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</row>
        <row r="1230">
          <cell r="B1230" t="str">
            <v>63331CUR190Allcustom3DKK Total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</row>
        <row r="1231">
          <cell r="B1231" t="str">
            <v>63331CUR210Allcustom3DKK Total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</row>
        <row r="1232">
          <cell r="B1232" t="str">
            <v>63331CUR220Allcustom3DKK Total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</row>
        <row r="1233">
          <cell r="B1233" t="str">
            <v>63331CUR390Allcustom3DKK Total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</row>
        <row r="1234">
          <cell r="B1234" t="str">
            <v>63390TAllcustom2Allcustom3DKK Total</v>
          </cell>
          <cell r="H1234">
            <v>18982.937613973998</v>
          </cell>
          <cell r="I1234">
            <v>3.3700000000000001E-4</v>
          </cell>
          <cell r="J1234">
            <v>0</v>
          </cell>
          <cell r="K1234">
            <v>18982.937276974</v>
          </cell>
          <cell r="L1234">
            <v>-6.5199830295459407</v>
          </cell>
          <cell r="M1234">
            <v>18989.457260003503</v>
          </cell>
          <cell r="N1234">
            <v>7064.17694191788</v>
          </cell>
          <cell r="O1234">
            <v>3884.9109862124301</v>
          </cell>
          <cell r="P1234">
            <v>2046.9875991215001</v>
          </cell>
          <cell r="Q1234">
            <v>1694.5894996296402</v>
          </cell>
          <cell r="R1234">
            <v>654.27211516517491</v>
          </cell>
          <cell r="S1234">
            <v>811.643605690345</v>
          </cell>
          <cell r="T1234">
            <v>2781.6012583782904</v>
          </cell>
          <cell r="U1234">
            <v>729.62332121307691</v>
          </cell>
          <cell r="V1234">
            <v>4969.6251835364501</v>
          </cell>
          <cell r="W1234">
            <v>61.216207616989003</v>
          </cell>
          <cell r="X1234">
            <v>61.216207616989003</v>
          </cell>
          <cell r="Y1234">
            <v>0</v>
          </cell>
          <cell r="Z1234">
            <v>0</v>
          </cell>
          <cell r="AA1234">
            <v>3.3700000000000001E-4</v>
          </cell>
          <cell r="AB1234">
            <v>1627.5461221607002</v>
          </cell>
          <cell r="AC1234">
            <v>125.08103299469801</v>
          </cell>
          <cell r="AD1234">
            <v>130.17583099999999</v>
          </cell>
          <cell r="AE1234">
            <v>507.421187370871</v>
          </cell>
          <cell r="AF1234">
            <v>0</v>
          </cell>
          <cell r="AG1234">
            <v>938.47691049134596</v>
          </cell>
          <cell r="AH1234">
            <v>-4.5199999999999998E-4</v>
          </cell>
          <cell r="AI1234">
            <v>0</v>
          </cell>
          <cell r="AJ1234">
            <v>743.22711904258301</v>
          </cell>
          <cell r="AK1234">
            <v>0</v>
          </cell>
          <cell r="AL1234">
            <v>-4.6492163131991999</v>
          </cell>
          <cell r="AM1234">
            <v>2347.3990323607704</v>
          </cell>
          <cell r="AN1234">
            <v>774.68171897699995</v>
          </cell>
          <cell r="AO1234">
            <v>-4653.2932218462493</v>
          </cell>
          <cell r="AP1234">
            <v>0</v>
          </cell>
        </row>
        <row r="1235">
          <cell r="B1235" t="str">
            <v>63395TAllcustom2Allcustom3DKK Total</v>
          </cell>
          <cell r="H1235">
            <v>5300.0197584444395</v>
          </cell>
          <cell r="I1235">
            <v>0</v>
          </cell>
          <cell r="J1235">
            <v>0</v>
          </cell>
          <cell r="K1235">
            <v>5300.0197584444395</v>
          </cell>
          <cell r="L1235">
            <v>0</v>
          </cell>
          <cell r="M1235">
            <v>5300.0197584444395</v>
          </cell>
          <cell r="N1235">
            <v>3145.3947559063699</v>
          </cell>
          <cell r="O1235">
            <v>103.203931833</v>
          </cell>
          <cell r="P1235">
            <v>309.00370526747901</v>
          </cell>
          <cell r="Q1235">
            <v>342.99254445776199</v>
          </cell>
          <cell r="R1235">
            <v>143.04052274806</v>
          </cell>
          <cell r="S1235">
            <v>202.33977230427701</v>
          </cell>
          <cell r="T1235">
            <v>902.79608925793696</v>
          </cell>
          <cell r="U1235">
            <v>108.01722349857999</v>
          </cell>
          <cell r="V1235">
            <v>1356.1936078088499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23.144687181976899</v>
          </cell>
          <cell r="AC1235">
            <v>1.13722348609215</v>
          </cell>
          <cell r="AD1235">
            <v>1.252</v>
          </cell>
          <cell r="AE1235">
            <v>2.5368216173452898</v>
          </cell>
          <cell r="AF1235">
            <v>0</v>
          </cell>
          <cell r="AG1235">
            <v>19.470642078539402</v>
          </cell>
          <cell r="AH1235">
            <v>0</v>
          </cell>
          <cell r="AI1235">
            <v>0</v>
          </cell>
          <cell r="AJ1235">
            <v>6.88720303044673</v>
          </cell>
          <cell r="AK1235">
            <v>0</v>
          </cell>
          <cell r="AL1235">
            <v>0</v>
          </cell>
          <cell r="AM1235">
            <v>20.086525988999998</v>
          </cell>
          <cell r="AN1235">
            <v>0</v>
          </cell>
          <cell r="AO1235">
            <v>0</v>
          </cell>
          <cell r="AP1235">
            <v>0</v>
          </cell>
        </row>
        <row r="1236">
          <cell r="B1236" t="str">
            <v>63405TAllcustom2Allcustom3DKK Total</v>
          </cell>
          <cell r="H1236">
            <v>27037.8927785296</v>
          </cell>
          <cell r="I1236">
            <v>3.3700000000000001E-4</v>
          </cell>
          <cell r="J1236">
            <v>0</v>
          </cell>
          <cell r="K1236">
            <v>27037.892441529599</v>
          </cell>
          <cell r="L1236">
            <v>-6.5199830295459407</v>
          </cell>
          <cell r="M1236">
            <v>27044.412424559101</v>
          </cell>
          <cell r="N1236">
            <v>11442.5234491108</v>
          </cell>
          <cell r="O1236">
            <v>4051.3893693554301</v>
          </cell>
          <cell r="P1236">
            <v>2548.3349507334401</v>
          </cell>
          <cell r="Q1236">
            <v>2823.1149259847498</v>
          </cell>
          <cell r="R1236">
            <v>852.68135794521902</v>
          </cell>
          <cell r="S1236">
            <v>1114.6365646526001</v>
          </cell>
          <cell r="T1236">
            <v>3928.72233455488</v>
          </cell>
          <cell r="U1236">
            <v>872.62983122960395</v>
          </cell>
          <cell r="V1236">
            <v>6761.1549714718803</v>
          </cell>
          <cell r="W1236">
            <v>82.907631335683007</v>
          </cell>
          <cell r="X1236">
            <v>82.907631335683007</v>
          </cell>
          <cell r="Y1236">
            <v>0</v>
          </cell>
          <cell r="Z1236">
            <v>0</v>
          </cell>
          <cell r="AA1236">
            <v>3.3700000000000001E-4</v>
          </cell>
          <cell r="AB1236">
            <v>1682.7096839788499</v>
          </cell>
          <cell r="AC1236">
            <v>133.19240666640502</v>
          </cell>
          <cell r="AD1236">
            <v>131.427831</v>
          </cell>
          <cell r="AE1236">
            <v>510.22860577868801</v>
          </cell>
          <cell r="AF1236">
            <v>0</v>
          </cell>
          <cell r="AG1236">
            <v>961.03025651127598</v>
          </cell>
          <cell r="AH1236">
            <v>0.38954800000000001</v>
          </cell>
          <cell r="AI1236">
            <v>0</v>
          </cell>
          <cell r="AJ1236">
            <v>750.34914707802602</v>
          </cell>
          <cell r="AK1236">
            <v>0</v>
          </cell>
          <cell r="AL1236">
            <v>-4.6492163131991999</v>
          </cell>
          <cell r="AM1236">
            <v>2380.9631788597699</v>
          </cell>
          <cell r="AN1236">
            <v>775.60187780700005</v>
          </cell>
          <cell r="AO1236">
            <v>-4653.2932218462493</v>
          </cell>
          <cell r="AP1236">
            <v>0</v>
          </cell>
        </row>
        <row r="1237">
          <cell r="B1237" t="str">
            <v>63410TAllcustom2Allcustom3DKK Total</v>
          </cell>
          <cell r="H1237">
            <v>25046.969422718299</v>
          </cell>
          <cell r="I1237">
            <v>3.3700000000000001E-4</v>
          </cell>
          <cell r="J1237">
            <v>0</v>
          </cell>
          <cell r="K1237">
            <v>25046.969085718301</v>
          </cell>
          <cell r="L1237">
            <v>-6.5199830295459407</v>
          </cell>
          <cell r="M1237">
            <v>25053.4890687478</v>
          </cell>
          <cell r="N1237">
            <v>10635.1224709738</v>
          </cell>
          <cell r="O1237">
            <v>3987.7914935833501</v>
          </cell>
          <cell r="P1237">
            <v>2393.2998376348601</v>
          </cell>
          <cell r="Q1237">
            <v>2124.3950033394599</v>
          </cell>
          <cell r="R1237">
            <v>807.88565108446892</v>
          </cell>
          <cell r="S1237">
            <v>1055.7362186788</v>
          </cell>
          <cell r="T1237">
            <v>3802.6340596669997</v>
          </cell>
          <cell r="U1237">
            <v>846.97273860444602</v>
          </cell>
          <cell r="V1237">
            <v>6505.7135511242905</v>
          </cell>
          <cell r="W1237">
            <v>82.907631335683007</v>
          </cell>
          <cell r="X1237">
            <v>82.907631335683007</v>
          </cell>
          <cell r="Y1237">
            <v>0</v>
          </cell>
          <cell r="Z1237">
            <v>0</v>
          </cell>
          <cell r="AA1237">
            <v>3.3700000000000001E-4</v>
          </cell>
          <cell r="AB1237">
            <v>1672.4850191751</v>
          </cell>
          <cell r="AC1237">
            <v>129.017583105006</v>
          </cell>
          <cell r="AD1237">
            <v>131.40283099999999</v>
          </cell>
          <cell r="AE1237">
            <v>507.01632427841002</v>
          </cell>
          <cell r="AF1237">
            <v>0</v>
          </cell>
          <cell r="AG1237">
            <v>958.19269676920408</v>
          </cell>
          <cell r="AH1237">
            <v>3.4548000000000002E-2</v>
          </cell>
          <cell r="AI1237">
            <v>0</v>
          </cell>
          <cell r="AJ1237">
            <v>749.49829648795799</v>
          </cell>
          <cell r="AK1237">
            <v>0</v>
          </cell>
          <cell r="AL1237">
            <v>-4.6492163131991999</v>
          </cell>
          <cell r="AM1237">
            <v>2380.45979785277</v>
          </cell>
          <cell r="AN1237">
            <v>775.09849679999991</v>
          </cell>
          <cell r="AO1237">
            <v>-4653.2932218462493</v>
          </cell>
          <cell r="AP1237">
            <v>0</v>
          </cell>
        </row>
        <row r="1238">
          <cell r="B1238" t="str">
            <v>63421Allcustom2Allcustom3DKK Total</v>
          </cell>
          <cell r="H1238">
            <v>51904.570734720597</v>
          </cell>
          <cell r="I1238">
            <v>3.8999999999999999E-4</v>
          </cell>
          <cell r="J1238">
            <v>0</v>
          </cell>
          <cell r="K1238">
            <v>51904.570344720596</v>
          </cell>
          <cell r="L1238">
            <v>0</v>
          </cell>
          <cell r="M1238">
            <v>51904.570344720596</v>
          </cell>
          <cell r="N1238">
            <v>6045.9100318235796</v>
          </cell>
          <cell r="O1238">
            <v>0</v>
          </cell>
          <cell r="P1238">
            <v>179.67619385605801</v>
          </cell>
          <cell r="Q1238">
            <v>2.11</v>
          </cell>
          <cell r="R1238">
            <v>4280.2600395326799</v>
          </cell>
          <cell r="S1238">
            <v>618.99800052907801</v>
          </cell>
          <cell r="T1238">
            <v>47.478295311731799</v>
          </cell>
          <cell r="U1238">
            <v>1091.9287209870702</v>
          </cell>
          <cell r="V1238">
            <v>6038.6650563605608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3.8999999999999999E-4</v>
          </cell>
          <cell r="AB1238">
            <v>911.86254268599998</v>
          </cell>
          <cell r="AC1238">
            <v>0</v>
          </cell>
          <cell r="AD1238">
            <v>884.18200000000002</v>
          </cell>
          <cell r="AE1238">
            <v>911.86254268599998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38726.346519994397</v>
          </cell>
          <cell r="AN1238">
            <v>0</v>
          </cell>
          <cell r="AO1238">
            <v>0</v>
          </cell>
          <cell r="AP1238">
            <v>0</v>
          </cell>
        </row>
        <row r="1239">
          <cell r="B1239" t="str">
            <v>63421MAT200Allcustom3DKK Total</v>
          </cell>
          <cell r="H1239">
            <v>38051.679038377704</v>
          </cell>
          <cell r="I1239">
            <v>3.8999999999999999E-4</v>
          </cell>
          <cell r="J1239">
            <v>0</v>
          </cell>
          <cell r="K1239">
            <v>38051.678648377703</v>
          </cell>
          <cell r="L1239">
            <v>0</v>
          </cell>
          <cell r="M1239">
            <v>38051.678648377703</v>
          </cell>
          <cell r="N1239">
            <v>6045.6002857439807</v>
          </cell>
          <cell r="O1239">
            <v>0</v>
          </cell>
          <cell r="P1239">
            <v>73.475860740636605</v>
          </cell>
          <cell r="Q1239">
            <v>2.11</v>
          </cell>
          <cell r="R1239">
            <v>4280.2600395326799</v>
          </cell>
          <cell r="S1239">
            <v>618.99800052907801</v>
          </cell>
          <cell r="T1239">
            <v>35.990553843643596</v>
          </cell>
          <cell r="U1239">
            <v>1091.7585578072701</v>
          </cell>
          <cell r="V1239">
            <v>6027.0071517126707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3.8999999999999999E-4</v>
          </cell>
          <cell r="AB1239">
            <v>911.86254268599998</v>
          </cell>
          <cell r="AC1239">
            <v>0</v>
          </cell>
          <cell r="AD1239">
            <v>884.18200000000002</v>
          </cell>
          <cell r="AE1239">
            <v>911.86254268599998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24991.622807494401</v>
          </cell>
          <cell r="AN1239">
            <v>0</v>
          </cell>
          <cell r="AO1239">
            <v>0</v>
          </cell>
          <cell r="AP1239">
            <v>0</v>
          </cell>
        </row>
        <row r="1240">
          <cell r="B1240" t="str">
            <v>63421MAT300Allcustom3DKK Total</v>
          </cell>
          <cell r="H1240">
            <v>10727.8613836476</v>
          </cell>
          <cell r="I1240">
            <v>0</v>
          </cell>
          <cell r="J1240">
            <v>0</v>
          </cell>
          <cell r="K1240">
            <v>10727.8613836476</v>
          </cell>
          <cell r="L1240">
            <v>0</v>
          </cell>
          <cell r="M1240">
            <v>10727.8613836476</v>
          </cell>
          <cell r="N1240">
            <v>0.309746079598616</v>
          </cell>
          <cell r="O1240">
            <v>0</v>
          </cell>
          <cell r="P1240">
            <v>52.960262915884599</v>
          </cell>
          <cell r="Q1240">
            <v>0</v>
          </cell>
          <cell r="R1240">
            <v>0</v>
          </cell>
          <cell r="S1240">
            <v>0</v>
          </cell>
          <cell r="T1240">
            <v>11.487741468088201</v>
          </cell>
          <cell r="U1240">
            <v>8.6603184E-2</v>
          </cell>
          <cell r="V1240">
            <v>11.5743446520882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10663.017030000001</v>
          </cell>
          <cell r="AN1240">
            <v>0</v>
          </cell>
          <cell r="AO1240">
            <v>0</v>
          </cell>
          <cell r="AP1240">
            <v>0</v>
          </cell>
        </row>
        <row r="1241">
          <cell r="B1241" t="str">
            <v>63421MAT400Allcustom3DKK Total</v>
          </cell>
          <cell r="H1241">
            <v>3125.0303126953399</v>
          </cell>
          <cell r="I1241">
            <v>0</v>
          </cell>
          <cell r="J1241">
            <v>0</v>
          </cell>
          <cell r="K1241">
            <v>3125.0303126953399</v>
          </cell>
          <cell r="L1241">
            <v>0</v>
          </cell>
          <cell r="M1241">
            <v>3125.0303126953399</v>
          </cell>
          <cell r="N1241">
            <v>0</v>
          </cell>
          <cell r="O1241">
            <v>0</v>
          </cell>
          <cell r="P1241">
            <v>53.240070199537101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8.3559995800926906E-2</v>
          </cell>
          <cell r="V1241">
            <v>8.3559995800926906E-2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3071.7066825000002</v>
          </cell>
          <cell r="AN1241">
            <v>0</v>
          </cell>
          <cell r="AO1241">
            <v>0</v>
          </cell>
          <cell r="AP1241">
            <v>0</v>
          </cell>
        </row>
        <row r="1242">
          <cell r="B1242" t="str">
            <v>63422Allcustom2Allcustom3DKK Total</v>
          </cell>
          <cell r="H1242">
            <v>19898.2516325094</v>
          </cell>
          <cell r="I1242">
            <v>0</v>
          </cell>
          <cell r="J1242">
            <v>0</v>
          </cell>
          <cell r="K1242">
            <v>19898.2516325094</v>
          </cell>
          <cell r="L1242">
            <v>0</v>
          </cell>
          <cell r="M1242">
            <v>19898.2516325094</v>
          </cell>
          <cell r="N1242">
            <v>3078.6654629559303</v>
          </cell>
          <cell r="O1242">
            <v>0</v>
          </cell>
          <cell r="P1242">
            <v>1035.03324373384</v>
          </cell>
          <cell r="Q1242">
            <v>1648.4825861487</v>
          </cell>
          <cell r="R1242">
            <v>1079.3713787295101</v>
          </cell>
          <cell r="S1242">
            <v>432.00768031917301</v>
          </cell>
          <cell r="T1242">
            <v>19.771810073578699</v>
          </cell>
          <cell r="U1242">
            <v>49.616574245064598</v>
          </cell>
          <cell r="V1242">
            <v>1580.7674433673301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620.52189274015404</v>
          </cell>
          <cell r="AC1242">
            <v>0</v>
          </cell>
          <cell r="AD1242">
            <v>332.94799999999998</v>
          </cell>
          <cell r="AE1242">
            <v>332.94799999999998</v>
          </cell>
          <cell r="AF1242">
            <v>0</v>
          </cell>
          <cell r="AG1242">
            <v>287.57389274015401</v>
          </cell>
          <cell r="AH1242">
            <v>0</v>
          </cell>
          <cell r="AI1242">
            <v>0</v>
          </cell>
          <cell r="AJ1242">
            <v>244.976892740154</v>
          </cell>
          <cell r="AK1242">
            <v>0</v>
          </cell>
          <cell r="AL1242">
            <v>0</v>
          </cell>
          <cell r="AM1242">
            <v>11934.781003563401</v>
          </cell>
          <cell r="AN1242">
            <v>0</v>
          </cell>
          <cell r="AO1242">
            <v>0</v>
          </cell>
          <cell r="AP1242">
            <v>0</v>
          </cell>
        </row>
        <row r="1243">
          <cell r="B1243" t="str">
            <v>63422MAT200Allcustom3DKK Total</v>
          </cell>
          <cell r="H1243">
            <v>6796.7128301284201</v>
          </cell>
          <cell r="I1243">
            <v>0</v>
          </cell>
          <cell r="J1243">
            <v>0</v>
          </cell>
          <cell r="K1243">
            <v>6796.7128301284201</v>
          </cell>
          <cell r="L1243">
            <v>0</v>
          </cell>
          <cell r="M1243">
            <v>6796.7128301284201</v>
          </cell>
          <cell r="N1243">
            <v>1428.4258297865802</v>
          </cell>
          <cell r="O1243">
            <v>0</v>
          </cell>
          <cell r="P1243">
            <v>1035.03324373384</v>
          </cell>
          <cell r="Q1243">
            <v>1648.4825861487</v>
          </cell>
          <cell r="R1243">
            <v>0</v>
          </cell>
          <cell r="S1243">
            <v>0</v>
          </cell>
          <cell r="T1243">
            <v>10.9893465768805</v>
          </cell>
          <cell r="U1243">
            <v>25.294574245064602</v>
          </cell>
          <cell r="V1243">
            <v>36.283920821945102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378.00289274015404</v>
          </cell>
          <cell r="AC1243">
            <v>0</v>
          </cell>
          <cell r="AD1243">
            <v>130.64400000000001</v>
          </cell>
          <cell r="AE1243">
            <v>130.64400000000001</v>
          </cell>
          <cell r="AF1243">
            <v>0</v>
          </cell>
          <cell r="AG1243">
            <v>247.358892740154</v>
          </cell>
          <cell r="AH1243">
            <v>0</v>
          </cell>
          <cell r="AI1243">
            <v>0</v>
          </cell>
          <cell r="AJ1243">
            <v>244.976892740154</v>
          </cell>
          <cell r="AK1243">
            <v>0</v>
          </cell>
          <cell r="AL1243">
            <v>0</v>
          </cell>
          <cell r="AM1243">
            <v>2270.4843568972001</v>
          </cell>
          <cell r="AN1243">
            <v>0</v>
          </cell>
          <cell r="AO1243">
            <v>0</v>
          </cell>
          <cell r="AP1243">
            <v>0</v>
          </cell>
        </row>
        <row r="1244">
          <cell r="B1244" t="str">
            <v>63422MAT300Allcustom3DKK Total</v>
          </cell>
          <cell r="H1244">
            <v>3934.3091732604198</v>
          </cell>
          <cell r="I1244">
            <v>0</v>
          </cell>
          <cell r="J1244">
            <v>0</v>
          </cell>
          <cell r="K1244">
            <v>3934.3091732604198</v>
          </cell>
          <cell r="L1244">
            <v>0</v>
          </cell>
          <cell r="M1244">
            <v>3934.3091732604198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432.00768031917301</v>
          </cell>
          <cell r="T1244">
            <v>0</v>
          </cell>
          <cell r="U1244">
            <v>24.321999999999999</v>
          </cell>
          <cell r="V1244">
            <v>456.32968031917295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62.668999999999997</v>
          </cell>
          <cell r="AC1244">
            <v>0</v>
          </cell>
          <cell r="AD1244">
            <v>40.283000000000001</v>
          </cell>
          <cell r="AE1244">
            <v>40.283000000000001</v>
          </cell>
          <cell r="AF1244">
            <v>0</v>
          </cell>
          <cell r="AG1244">
            <v>22.385999999999999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3415.3104929412498</v>
          </cell>
          <cell r="AN1244">
            <v>0</v>
          </cell>
          <cell r="AO1244">
            <v>0</v>
          </cell>
          <cell r="AP1244">
            <v>0</v>
          </cell>
        </row>
        <row r="1245">
          <cell r="B1245" t="str">
            <v>63422MAT400Allcustom3DKK Total</v>
          </cell>
          <cell r="H1245">
            <v>9167.2296291205093</v>
          </cell>
          <cell r="I1245">
            <v>0</v>
          </cell>
          <cell r="J1245">
            <v>0</v>
          </cell>
          <cell r="K1245">
            <v>9167.2296291205093</v>
          </cell>
          <cell r="L1245">
            <v>0</v>
          </cell>
          <cell r="M1245">
            <v>9167.2296291205093</v>
          </cell>
          <cell r="N1245">
            <v>1650.2396331693499</v>
          </cell>
          <cell r="O1245">
            <v>0</v>
          </cell>
          <cell r="P1245">
            <v>0</v>
          </cell>
          <cell r="Q1245">
            <v>0</v>
          </cell>
          <cell r="R1245">
            <v>1079.3713787295101</v>
          </cell>
          <cell r="S1245">
            <v>0</v>
          </cell>
          <cell r="T1245">
            <v>8.7824634966981705</v>
          </cell>
          <cell r="U1245">
            <v>0</v>
          </cell>
          <cell r="V1245">
            <v>1088.1538422262101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179.85</v>
          </cell>
          <cell r="AC1245">
            <v>0</v>
          </cell>
          <cell r="AD1245">
            <v>162.02099999999999</v>
          </cell>
          <cell r="AE1245">
            <v>162.02099999999999</v>
          </cell>
          <cell r="AF1245">
            <v>0</v>
          </cell>
          <cell r="AG1245">
            <v>17.829000000000001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6248.9861537249499</v>
          </cell>
          <cell r="AN1245">
            <v>0</v>
          </cell>
          <cell r="AO1245">
            <v>0</v>
          </cell>
          <cell r="AP1245">
            <v>0</v>
          </cell>
        </row>
        <row r="1246">
          <cell r="B1246" t="str">
            <v>63424CMAT200Allcustom3DKK Total</v>
          </cell>
          <cell r="H1246">
            <v>-17.045745343092399</v>
          </cell>
          <cell r="I1246">
            <v>0</v>
          </cell>
          <cell r="J1246">
            <v>0</v>
          </cell>
          <cell r="K1246">
            <v>-17.045745343092399</v>
          </cell>
          <cell r="L1246">
            <v>-1.56263659000397E-3</v>
          </cell>
          <cell r="M1246">
            <v>-17.044182706502401</v>
          </cell>
          <cell r="N1246">
            <v>-2.9583344232442901</v>
          </cell>
          <cell r="O1246">
            <v>4.5466799736022897E-6</v>
          </cell>
          <cell r="P1246">
            <v>-3.4992012851033003</v>
          </cell>
          <cell r="Q1246">
            <v>1.6238107439130501E-7</v>
          </cell>
          <cell r="R1246">
            <v>2.5980954989790898E-6</v>
          </cell>
          <cell r="S1246">
            <v>0</v>
          </cell>
          <cell r="T1246">
            <v>-5.5775397414565093E-3</v>
          </cell>
          <cell r="U1246">
            <v>-2.61998760600016E-3</v>
          </cell>
          <cell r="V1246">
            <v>-8.1949292519614102E-3</v>
          </cell>
          <cell r="W1246">
            <v>-2.1650799959898001E-6</v>
          </cell>
          <cell r="X1246">
            <v>-2.1650799959898001E-6</v>
          </cell>
          <cell r="Y1246">
            <v>0</v>
          </cell>
          <cell r="Z1246">
            <v>0</v>
          </cell>
          <cell r="AA1246">
            <v>0</v>
          </cell>
          <cell r="AB1246">
            <v>-7.27218294527708E-3</v>
          </cell>
          <cell r="AC1246">
            <v>0</v>
          </cell>
          <cell r="AD1246">
            <v>-3.7541636776970699E-4</v>
          </cell>
          <cell r="AE1246">
            <v>-3.7552462197141699E-4</v>
          </cell>
          <cell r="AF1246">
            <v>0</v>
          </cell>
          <cell r="AG1246">
            <v>-6.89449324330967E-3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0.88074173117239707</v>
          </cell>
          <cell r="AN1246">
            <v>5.4126990000009497E-3</v>
          </cell>
          <cell r="AO1246">
            <v>-11.451926326191</v>
          </cell>
          <cell r="AP1246">
            <v>0</v>
          </cell>
        </row>
        <row r="1247">
          <cell r="B1247" t="str">
            <v>63425TAllcustom2Allcustom3DKK Total</v>
          </cell>
          <cell r="H1247">
            <v>85213.252414310395</v>
          </cell>
          <cell r="I1247">
            <v>3.8999999999999999E-4</v>
          </cell>
          <cell r="J1247">
            <v>0</v>
          </cell>
          <cell r="K1247">
            <v>85213.252024310394</v>
          </cell>
          <cell r="L1247">
            <v>-1.56263659000397E-3</v>
          </cell>
          <cell r="M1247">
            <v>85213.253586947001</v>
          </cell>
          <cell r="N1247">
            <v>14210.000535277701</v>
          </cell>
          <cell r="O1247">
            <v>4.5466799736022897E-6</v>
          </cell>
          <cell r="P1247">
            <v>3281.5052405309202</v>
          </cell>
          <cell r="Q1247">
            <v>1699.4479971994099</v>
          </cell>
          <cell r="R1247">
            <v>5359.6314208602898</v>
          </cell>
          <cell r="S1247">
            <v>1051.00568084825</v>
          </cell>
          <cell r="T1247">
            <v>113.245570974979</v>
          </cell>
          <cell r="U1247">
            <v>1151.0031194232599</v>
          </cell>
          <cell r="V1247">
            <v>7674.8857921067802</v>
          </cell>
          <cell r="W1247">
            <v>-2.1650799959898001E-6</v>
          </cell>
          <cell r="X1247">
            <v>-2.1650799959898001E-6</v>
          </cell>
          <cell r="Y1247">
            <v>0</v>
          </cell>
          <cell r="Z1247">
            <v>0</v>
          </cell>
          <cell r="AA1247">
            <v>3.8999999999999999E-4</v>
          </cell>
          <cell r="AB1247">
            <v>1532.3771632432101</v>
          </cell>
          <cell r="AC1247">
            <v>0</v>
          </cell>
          <cell r="AD1247">
            <v>1217.1296245836302</v>
          </cell>
          <cell r="AE1247">
            <v>1244.8101671613801</v>
          </cell>
          <cell r="AF1247">
            <v>0</v>
          </cell>
          <cell r="AG1247">
            <v>287.566998246911</v>
          </cell>
          <cell r="AH1247">
            <v>0</v>
          </cell>
          <cell r="AI1247">
            <v>0</v>
          </cell>
          <cell r="AJ1247">
            <v>244.976892740154</v>
          </cell>
          <cell r="AK1247">
            <v>0</v>
          </cell>
          <cell r="AL1247">
            <v>0</v>
          </cell>
          <cell r="AM1247">
            <v>56826.488780368498</v>
          </cell>
          <cell r="AN1247">
            <v>5.4126990000009497E-3</v>
          </cell>
          <cell r="AO1247">
            <v>-11.451926326191</v>
          </cell>
          <cell r="AP1247">
            <v>0</v>
          </cell>
        </row>
        <row r="1248">
          <cell r="B1248" t="str">
            <v>63425TMAT200Allcustom3DKK Total</v>
          </cell>
          <cell r="H1248">
            <v>51606.183514456396</v>
          </cell>
          <cell r="I1248">
            <v>3.8999999999999999E-4</v>
          </cell>
          <cell r="J1248">
            <v>0</v>
          </cell>
          <cell r="K1248">
            <v>51606.183124456395</v>
          </cell>
          <cell r="L1248">
            <v>-1.56263659000397E-3</v>
          </cell>
          <cell r="M1248">
            <v>51606.184687093002</v>
          </cell>
          <cell r="N1248">
            <v>7516.7139269807594</v>
          </cell>
          <cell r="O1248">
            <v>4.5466799736022897E-6</v>
          </cell>
          <cell r="P1248">
            <v>1777.5914427427699</v>
          </cell>
          <cell r="Q1248">
            <v>1699.4479971994099</v>
          </cell>
          <cell r="R1248">
            <v>4280.2600421307798</v>
          </cell>
          <cell r="S1248">
            <v>618.99800052907801</v>
          </cell>
          <cell r="T1248">
            <v>85.928950700753191</v>
          </cell>
          <cell r="U1248">
            <v>1126.51095624346</v>
          </cell>
          <cell r="V1248">
            <v>6111.6979496040694</v>
          </cell>
          <cell r="W1248">
            <v>-2.1650799959898001E-6</v>
          </cell>
          <cell r="X1248">
            <v>-2.1650799959898001E-6</v>
          </cell>
          <cell r="Y1248">
            <v>0</v>
          </cell>
          <cell r="Z1248">
            <v>0</v>
          </cell>
          <cell r="AA1248">
            <v>3.8999999999999999E-4</v>
          </cell>
          <cell r="AB1248">
            <v>1289.8581632432101</v>
          </cell>
          <cell r="AC1248">
            <v>0</v>
          </cell>
          <cell r="AD1248">
            <v>1014.82562458363</v>
          </cell>
          <cell r="AE1248">
            <v>1042.5061671613801</v>
          </cell>
          <cell r="AF1248">
            <v>0</v>
          </cell>
          <cell r="AG1248">
            <v>247.35199824691099</v>
          </cell>
          <cell r="AH1248">
            <v>0</v>
          </cell>
          <cell r="AI1248">
            <v>0</v>
          </cell>
          <cell r="AJ1248">
            <v>244.976892740154</v>
          </cell>
          <cell r="AK1248">
            <v>0</v>
          </cell>
          <cell r="AL1248">
            <v>0</v>
          </cell>
          <cell r="AM1248">
            <v>33222.327129102297</v>
          </cell>
          <cell r="AN1248">
            <v>5.4126990000009497E-3</v>
          </cell>
          <cell r="AO1248">
            <v>-11.451926326191</v>
          </cell>
          <cell r="AP1248">
            <v>0</v>
          </cell>
        </row>
        <row r="1249">
          <cell r="B1249" t="str">
            <v>63425TMAT300Allcustom3DKK Total</v>
          </cell>
          <cell r="H1249">
            <v>16115.898916074801</v>
          </cell>
          <cell r="I1249">
            <v>0</v>
          </cell>
          <cell r="J1249">
            <v>0</v>
          </cell>
          <cell r="K1249">
            <v>16115.898916074801</v>
          </cell>
          <cell r="L1249">
            <v>0</v>
          </cell>
          <cell r="M1249">
            <v>16115.898916074801</v>
          </cell>
          <cell r="N1249">
            <v>246.13050768873799</v>
          </cell>
          <cell r="O1249">
            <v>0</v>
          </cell>
          <cell r="P1249">
            <v>1052.4085595841</v>
          </cell>
          <cell r="Q1249">
            <v>0</v>
          </cell>
          <cell r="R1249">
            <v>0</v>
          </cell>
          <cell r="S1249">
            <v>432.00768031917301</v>
          </cell>
          <cell r="T1249">
            <v>14.8057502575034</v>
          </cell>
          <cell r="U1249">
            <v>24.408603184</v>
          </cell>
          <cell r="V1249">
            <v>471.22203376067603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62.668999999999997</v>
          </cell>
          <cell r="AC1249">
            <v>0</v>
          </cell>
          <cell r="AD1249">
            <v>40.283000000000001</v>
          </cell>
          <cell r="AE1249">
            <v>40.283000000000001</v>
          </cell>
          <cell r="AF1249">
            <v>0</v>
          </cell>
          <cell r="AG1249">
            <v>22.385999999999999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14283.4688150413</v>
          </cell>
          <cell r="AN1249">
            <v>0</v>
          </cell>
          <cell r="AO1249">
            <v>0</v>
          </cell>
          <cell r="AP1249">
            <v>0</v>
          </cell>
        </row>
        <row r="1250">
          <cell r="B1250" t="str">
            <v>63425TMAT400Allcustom3DKK Total</v>
          </cell>
          <cell r="H1250">
            <v>17491.1699837792</v>
          </cell>
          <cell r="I1250">
            <v>0</v>
          </cell>
          <cell r="J1250">
            <v>0</v>
          </cell>
          <cell r="K1250">
            <v>17491.1699837792</v>
          </cell>
          <cell r="L1250">
            <v>0</v>
          </cell>
          <cell r="M1250">
            <v>17491.1699837792</v>
          </cell>
          <cell r="N1250">
            <v>6447.1561006082093</v>
          </cell>
          <cell r="O1250">
            <v>0</v>
          </cell>
          <cell r="P1250">
            <v>451.50523820404703</v>
          </cell>
          <cell r="Q1250">
            <v>0</v>
          </cell>
          <cell r="R1250">
            <v>1079.3713787295101</v>
          </cell>
          <cell r="S1250">
            <v>0</v>
          </cell>
          <cell r="T1250">
            <v>12.5108700167227</v>
          </cell>
          <cell r="U1250">
            <v>8.3559995800926906E-2</v>
          </cell>
          <cell r="V1250">
            <v>1091.9658087420298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179.85</v>
          </cell>
          <cell r="AC1250">
            <v>0</v>
          </cell>
          <cell r="AD1250">
            <v>162.02099999999999</v>
          </cell>
          <cell r="AE1250">
            <v>162.02099999999999</v>
          </cell>
          <cell r="AF1250">
            <v>0</v>
          </cell>
          <cell r="AG1250">
            <v>17.829000000000001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9320.692836224951</v>
          </cell>
          <cell r="AN1250">
            <v>0</v>
          </cell>
          <cell r="AO1250">
            <v>0</v>
          </cell>
          <cell r="AP1250">
            <v>0</v>
          </cell>
        </row>
        <row r="1251">
          <cell r="B1251" t="str">
            <v>63426Allcustom2Allcustom3DKK Total</v>
          </cell>
          <cell r="H1251">
            <v>41004.619742698698</v>
          </cell>
          <cell r="I1251">
            <v>0</v>
          </cell>
          <cell r="J1251">
            <v>0</v>
          </cell>
          <cell r="K1251">
            <v>41004.619742698698</v>
          </cell>
          <cell r="L1251">
            <v>0</v>
          </cell>
          <cell r="M1251">
            <v>41004.619742698698</v>
          </cell>
          <cell r="N1251">
            <v>6786.5118572586207</v>
          </cell>
          <cell r="O1251">
            <v>0</v>
          </cell>
          <cell r="P1251">
            <v>1679.9087901204</v>
          </cell>
          <cell r="Q1251">
            <v>48.855410888328002</v>
          </cell>
          <cell r="R1251">
            <v>1079.3713787295101</v>
          </cell>
          <cell r="S1251">
            <v>432.00768031917301</v>
          </cell>
          <cell r="T1251">
            <v>76.5902156048287</v>
          </cell>
          <cell r="U1251">
            <v>67.92205839711221</v>
          </cell>
          <cell r="V1251">
            <v>1655.89133305062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282.89654268599998</v>
          </cell>
          <cell r="AC1251">
            <v>0</v>
          </cell>
          <cell r="AD1251">
            <v>212.619</v>
          </cell>
          <cell r="AE1251">
            <v>240.299542686</v>
          </cell>
          <cell r="AF1251">
            <v>0</v>
          </cell>
          <cell r="AG1251">
            <v>42.597000000000001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30550.555808694698</v>
          </cell>
          <cell r="AN1251">
            <v>0</v>
          </cell>
          <cell r="AO1251">
            <v>0</v>
          </cell>
          <cell r="AP1251">
            <v>0</v>
          </cell>
        </row>
        <row r="1252">
          <cell r="B1252" t="str">
            <v>63430TAllcustom2Allcustom3DKK Total</v>
          </cell>
          <cell r="H1252">
            <v>85213.252487496793</v>
          </cell>
          <cell r="I1252">
            <v>3.8999999999999999E-4</v>
          </cell>
          <cell r="J1252">
            <v>0</v>
          </cell>
          <cell r="K1252">
            <v>85213.252097496792</v>
          </cell>
          <cell r="L1252">
            <v>-1.56263659000397E-3</v>
          </cell>
          <cell r="M1252">
            <v>85213.253660133414</v>
          </cell>
          <cell r="N1252">
            <v>14209.9996121935</v>
          </cell>
          <cell r="O1252">
            <v>4.5466799736022897E-6</v>
          </cell>
          <cell r="P1252">
            <v>3281.5052419429599</v>
          </cell>
          <cell r="Q1252">
            <v>1699.4479971994099</v>
          </cell>
          <cell r="R1252">
            <v>5359.6314208602898</v>
          </cell>
          <cell r="S1252">
            <v>1051.00568084825</v>
          </cell>
          <cell r="T1252">
            <v>113.24557124621501</v>
          </cell>
          <cell r="U1252">
            <v>1151.0041194232599</v>
          </cell>
          <cell r="V1252">
            <v>7674.8867923780099</v>
          </cell>
          <cell r="W1252">
            <v>-2.1650799959898001E-6</v>
          </cell>
          <cell r="X1252">
            <v>-2.1650799959898001E-6</v>
          </cell>
          <cell r="Y1252">
            <v>0</v>
          </cell>
          <cell r="Z1252">
            <v>0</v>
          </cell>
          <cell r="AA1252">
            <v>3.8999999999999999E-4</v>
          </cell>
          <cell r="AB1252">
            <v>1532.3771632432101</v>
          </cell>
          <cell r="AC1252">
            <v>0</v>
          </cell>
          <cell r="AD1252">
            <v>1217.1296245836302</v>
          </cell>
          <cell r="AE1252">
            <v>1244.8101671613801</v>
          </cell>
          <cell r="AF1252">
            <v>0</v>
          </cell>
          <cell r="AG1252">
            <v>287.566998246911</v>
          </cell>
          <cell r="AH1252">
            <v>0</v>
          </cell>
          <cell r="AI1252">
            <v>0</v>
          </cell>
          <cell r="AJ1252">
            <v>244.976892740154</v>
          </cell>
          <cell r="AK1252">
            <v>0</v>
          </cell>
          <cell r="AL1252">
            <v>0</v>
          </cell>
          <cell r="AM1252">
            <v>56826.488774955804</v>
          </cell>
          <cell r="AN1252">
            <v>5.4126990000009497E-3</v>
          </cell>
          <cell r="AO1252">
            <v>-11.451926326191</v>
          </cell>
          <cell r="AP1252">
            <v>0</v>
          </cell>
        </row>
        <row r="1253">
          <cell r="B1253" t="str">
            <v>63435TAllcustom2Allcustom3DKK Total</v>
          </cell>
          <cell r="H1253">
            <v>13410.430047080499</v>
          </cell>
          <cell r="I1253">
            <v>0</v>
          </cell>
          <cell r="J1253">
            <v>0</v>
          </cell>
          <cell r="K1253">
            <v>13410.430047080499</v>
          </cell>
          <cell r="L1253">
            <v>-1.56263659000397E-3</v>
          </cell>
          <cell r="M1253">
            <v>13410.431609717099</v>
          </cell>
          <cell r="N1253">
            <v>5085.4250404982004</v>
          </cell>
          <cell r="O1253">
            <v>4.5466799736022897E-6</v>
          </cell>
          <cell r="P1253">
            <v>2066.7958029410102</v>
          </cell>
          <cell r="Q1253">
            <v>48.855411050709101</v>
          </cell>
          <cell r="R1253">
            <v>2.5980954989790898E-6</v>
          </cell>
          <cell r="S1253">
            <v>0</v>
          </cell>
          <cell r="T1253">
            <v>45.995465589668804</v>
          </cell>
          <cell r="U1253">
            <v>9.457824191127731</v>
          </cell>
          <cell r="V1253">
            <v>55.453292378891994</v>
          </cell>
          <cell r="W1253">
            <v>-2.1650799959898001E-6</v>
          </cell>
          <cell r="X1253">
            <v>-2.1650799959898001E-6</v>
          </cell>
          <cell r="Y1253">
            <v>0</v>
          </cell>
          <cell r="Z1253">
            <v>0</v>
          </cell>
          <cell r="AA1253">
            <v>0</v>
          </cell>
          <cell r="AB1253">
            <v>-7.27218294527708E-3</v>
          </cell>
          <cell r="AC1253">
            <v>0</v>
          </cell>
          <cell r="AD1253">
            <v>-3.7541636776970699E-4</v>
          </cell>
          <cell r="AE1253">
            <v>-3.7552462197141699E-4</v>
          </cell>
          <cell r="AF1253">
            <v>0</v>
          </cell>
          <cell r="AG1253">
            <v>-6.89449324330967E-3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6165.3612568107001</v>
          </cell>
          <cell r="AN1253">
            <v>5.4126990000009497E-3</v>
          </cell>
          <cell r="AO1253">
            <v>-11.451926326191</v>
          </cell>
          <cell r="AP1253">
            <v>0</v>
          </cell>
        </row>
        <row r="1254">
          <cell r="B1254" t="str">
            <v>63435TMAT200Allcustom3DKK Total</v>
          </cell>
          <cell r="H1254">
            <v>6757.7916459503094</v>
          </cell>
          <cell r="I1254">
            <v>0</v>
          </cell>
          <cell r="J1254">
            <v>0</v>
          </cell>
          <cell r="K1254">
            <v>6757.7916459503094</v>
          </cell>
          <cell r="L1254">
            <v>-1.56263659000397E-3</v>
          </cell>
          <cell r="M1254">
            <v>6757.7932085868997</v>
          </cell>
          <cell r="N1254">
            <v>42.6878114501977</v>
          </cell>
          <cell r="O1254">
            <v>4.5466799736022897E-6</v>
          </cell>
          <cell r="P1254">
            <v>669.08233826829201</v>
          </cell>
          <cell r="Q1254">
            <v>48.855411050709101</v>
          </cell>
          <cell r="R1254">
            <v>2.5980954989790898E-6</v>
          </cell>
          <cell r="S1254">
            <v>0</v>
          </cell>
          <cell r="T1254">
            <v>38.949050280229102</v>
          </cell>
          <cell r="U1254">
            <v>9.457824191127731</v>
          </cell>
          <cell r="V1254">
            <v>48.4068770694523</v>
          </cell>
          <cell r="W1254">
            <v>-2.1650799959898001E-6</v>
          </cell>
          <cell r="X1254">
            <v>-2.1650799959898001E-6</v>
          </cell>
          <cell r="Y1254">
            <v>0</v>
          </cell>
          <cell r="Z1254">
            <v>0</v>
          </cell>
          <cell r="AA1254">
            <v>0</v>
          </cell>
          <cell r="AB1254">
            <v>-7.27218294527708E-3</v>
          </cell>
          <cell r="AC1254">
            <v>0</v>
          </cell>
          <cell r="AD1254">
            <v>-3.7541636776970699E-4</v>
          </cell>
          <cell r="AE1254">
            <v>-3.7552462197141699E-4</v>
          </cell>
          <cell r="AF1254">
            <v>0</v>
          </cell>
          <cell r="AG1254">
            <v>-6.89449324330967E-3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5960.2199647107</v>
          </cell>
          <cell r="AN1254">
            <v>5.4126990000009497E-3</v>
          </cell>
          <cell r="AO1254">
            <v>-11.451926326191</v>
          </cell>
          <cell r="AP1254">
            <v>0</v>
          </cell>
        </row>
        <row r="1255">
          <cell r="B1255" t="str">
            <v>63435TMAT300Allcustom3DKK Total</v>
          </cell>
          <cell r="H1255">
            <v>1453.7283591667699</v>
          </cell>
          <cell r="I1255">
            <v>0</v>
          </cell>
          <cell r="J1255">
            <v>0</v>
          </cell>
          <cell r="K1255">
            <v>1453.7283591667699</v>
          </cell>
          <cell r="L1255">
            <v>0</v>
          </cell>
          <cell r="M1255">
            <v>1453.7283591667699</v>
          </cell>
          <cell r="N1255">
            <v>245.820761609139</v>
          </cell>
          <cell r="O1255">
            <v>0</v>
          </cell>
          <cell r="P1255">
            <v>999.44829666821306</v>
          </cell>
          <cell r="Q1255">
            <v>0</v>
          </cell>
          <cell r="R1255">
            <v>0</v>
          </cell>
          <cell r="S1255">
            <v>0</v>
          </cell>
          <cell r="T1255">
            <v>3.3180087894152299</v>
          </cell>
          <cell r="U1255">
            <v>0</v>
          </cell>
          <cell r="V1255">
            <v>3.3180087894152299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205.14129209999999</v>
          </cell>
          <cell r="AN1255">
            <v>0</v>
          </cell>
          <cell r="AO1255">
            <v>0</v>
          </cell>
          <cell r="AP1255">
            <v>0</v>
          </cell>
        </row>
        <row r="1256">
          <cell r="B1256" t="str">
            <v>63435TMAT400Allcustom3DKK Total</v>
          </cell>
          <cell r="H1256">
            <v>5198.9100419633996</v>
          </cell>
          <cell r="I1256">
            <v>0</v>
          </cell>
          <cell r="J1256">
            <v>0</v>
          </cell>
          <cell r="K1256">
            <v>5198.9100419633996</v>
          </cell>
          <cell r="L1256">
            <v>0</v>
          </cell>
          <cell r="M1256">
            <v>5198.9100419633996</v>
          </cell>
          <cell r="N1256">
            <v>4796.9164674388603</v>
          </cell>
          <cell r="O1256">
            <v>0</v>
          </cell>
          <cell r="P1256">
            <v>398.26516800450997</v>
          </cell>
          <cell r="Q1256">
            <v>0</v>
          </cell>
          <cell r="R1256">
            <v>0</v>
          </cell>
          <cell r="S1256">
            <v>0</v>
          </cell>
          <cell r="T1256">
            <v>3.72840652002448</v>
          </cell>
          <cell r="U1256">
            <v>0</v>
          </cell>
          <cell r="V1256">
            <v>3.72840652002448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</row>
        <row r="1257">
          <cell r="B1257" t="str">
            <v>63440TAllcustom2Allcustom3DKK Total</v>
          </cell>
          <cell r="H1257">
            <v>44208.632744798102</v>
          </cell>
          <cell r="I1257">
            <v>3.8999999999999999E-4</v>
          </cell>
          <cell r="J1257">
            <v>0</v>
          </cell>
          <cell r="K1257">
            <v>44208.632354798101</v>
          </cell>
          <cell r="L1257">
            <v>-1.56263659000397E-3</v>
          </cell>
          <cell r="M1257">
            <v>44208.633917434701</v>
          </cell>
          <cell r="N1257">
            <v>7423.4877549349203</v>
          </cell>
          <cell r="O1257">
            <v>4.5466799736022897E-6</v>
          </cell>
          <cell r="P1257">
            <v>1601.5964518225601</v>
          </cell>
          <cell r="Q1257">
            <v>1650.5925863110799</v>
          </cell>
          <cell r="R1257">
            <v>4280.2600421307798</v>
          </cell>
          <cell r="S1257">
            <v>618.99800052907801</v>
          </cell>
          <cell r="T1257">
            <v>36.655355641386102</v>
          </cell>
          <cell r="U1257">
            <v>1083.0820610261401</v>
          </cell>
          <cell r="V1257">
            <v>6018.9954593273806</v>
          </cell>
          <cell r="W1257">
            <v>-2.1650799959898001E-6</v>
          </cell>
          <cell r="X1257">
            <v>-2.1650799959898001E-6</v>
          </cell>
          <cell r="Y1257">
            <v>0</v>
          </cell>
          <cell r="Z1257">
            <v>0</v>
          </cell>
          <cell r="AA1257">
            <v>3.8999999999999999E-4</v>
          </cell>
          <cell r="AB1257">
            <v>1249.4806205572099</v>
          </cell>
          <cell r="AC1257">
            <v>0</v>
          </cell>
          <cell r="AD1257">
            <v>1004.5106245836299</v>
          </cell>
          <cell r="AE1257">
            <v>1004.5106244753799</v>
          </cell>
          <cell r="AF1257">
            <v>0</v>
          </cell>
          <cell r="AG1257">
            <v>244.96999824691099</v>
          </cell>
          <cell r="AH1257">
            <v>0</v>
          </cell>
          <cell r="AI1257">
            <v>0</v>
          </cell>
          <cell r="AJ1257">
            <v>244.976892740154</v>
          </cell>
          <cell r="AK1257">
            <v>0</v>
          </cell>
          <cell r="AL1257">
            <v>0</v>
          </cell>
          <cell r="AM1257">
            <v>26275.932966261102</v>
          </cell>
          <cell r="AN1257">
            <v>5.4126990000009497E-3</v>
          </cell>
          <cell r="AO1257">
            <v>-11.451926326191</v>
          </cell>
          <cell r="AP1257">
            <v>0</v>
          </cell>
        </row>
        <row r="1258">
          <cell r="B1258" t="str">
            <v>63470TAllcustom2Allcustom3DKK Total</v>
          </cell>
          <cell r="H1258">
            <v>1630.5403400779801</v>
          </cell>
          <cell r="I1258">
            <v>8.7699999999999996E-4</v>
          </cell>
          <cell r="J1258">
            <v>0</v>
          </cell>
          <cell r="K1258">
            <v>1630.5394630779801</v>
          </cell>
          <cell r="L1258">
            <v>0</v>
          </cell>
          <cell r="M1258">
            <v>1630.5394630779801</v>
          </cell>
          <cell r="N1258">
            <v>0</v>
          </cell>
          <cell r="O1258">
            <v>0</v>
          </cell>
          <cell r="P1258">
            <v>4.5907319425590005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15.044283</v>
          </cell>
          <cell r="V1258">
            <v>15.044283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8.7699999999999996E-4</v>
          </cell>
          <cell r="AB1258">
            <v>12.9951345965058</v>
          </cell>
          <cell r="AC1258">
            <v>0</v>
          </cell>
          <cell r="AD1258">
            <v>12.420999999999999</v>
          </cell>
          <cell r="AE1258">
            <v>12.420999999999999</v>
          </cell>
          <cell r="AF1258">
            <v>0</v>
          </cell>
          <cell r="AG1258">
            <v>0.57413459650576804</v>
          </cell>
          <cell r="AH1258">
            <v>0</v>
          </cell>
          <cell r="AI1258">
            <v>0</v>
          </cell>
          <cell r="AJ1258">
            <v>0.57413459650576804</v>
          </cell>
          <cell r="AK1258">
            <v>0</v>
          </cell>
          <cell r="AL1258">
            <v>0</v>
          </cell>
          <cell r="AM1258">
            <v>1597.3360123743601</v>
          </cell>
          <cell r="AN1258">
            <v>11.074382153999998</v>
          </cell>
          <cell r="AO1258">
            <v>0.57330116455670099</v>
          </cell>
          <cell r="AP1258">
            <v>0</v>
          </cell>
        </row>
        <row r="1259">
          <cell r="B1259" t="str">
            <v>63470TMAT200Allcustom3DKK Total</v>
          </cell>
          <cell r="H1259">
            <v>944.78737340990608</v>
          </cell>
          <cell r="I1259">
            <v>7.0299999999999996E-4</v>
          </cell>
          <cell r="J1259">
            <v>0</v>
          </cell>
          <cell r="K1259">
            <v>944.78667040990604</v>
          </cell>
          <cell r="L1259">
            <v>0</v>
          </cell>
          <cell r="M1259">
            <v>944.78667040990604</v>
          </cell>
          <cell r="N1259">
            <v>0</v>
          </cell>
          <cell r="O1259">
            <v>0</v>
          </cell>
          <cell r="P1259">
            <v>4.5907319425590005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5.0772830000000004</v>
          </cell>
          <cell r="V1259">
            <v>5.0772830000000004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7.0299999999999996E-4</v>
          </cell>
          <cell r="AB1259">
            <v>3.1891345965057698</v>
          </cell>
          <cell r="AC1259">
            <v>0</v>
          </cell>
          <cell r="AD1259">
            <v>2.6150000000000002</v>
          </cell>
          <cell r="AE1259">
            <v>2.6150000000000002</v>
          </cell>
          <cell r="AF1259">
            <v>0</v>
          </cell>
          <cell r="AG1259">
            <v>0.57413459650576804</v>
          </cell>
          <cell r="AH1259">
            <v>0</v>
          </cell>
          <cell r="AI1259">
            <v>0</v>
          </cell>
          <cell r="AJ1259">
            <v>0.57413459650576804</v>
          </cell>
          <cell r="AK1259">
            <v>0</v>
          </cell>
          <cell r="AL1259">
            <v>0</v>
          </cell>
          <cell r="AM1259">
            <v>931.35621970628404</v>
          </cell>
          <cell r="AN1259">
            <v>11.074382153999998</v>
          </cell>
          <cell r="AO1259">
            <v>0.57330116455670099</v>
          </cell>
          <cell r="AP1259">
            <v>0</v>
          </cell>
        </row>
        <row r="1260">
          <cell r="B1260" t="str">
            <v>63470TMAT300Allcustom3DKK Total</v>
          </cell>
          <cell r="H1260">
            <v>515.42563708205398</v>
          </cell>
          <cell r="I1260">
            <v>1.74E-4</v>
          </cell>
          <cell r="J1260">
            <v>0</v>
          </cell>
          <cell r="K1260">
            <v>515.42546308205397</v>
          </cell>
          <cell r="L1260">
            <v>0</v>
          </cell>
          <cell r="M1260">
            <v>515.42546308205397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9.9670000000000005</v>
          </cell>
          <cell r="V1260">
            <v>9.9670000000000005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1.74E-4</v>
          </cell>
          <cell r="AB1260">
            <v>9.8059999999999992</v>
          </cell>
          <cell r="AC1260">
            <v>0</v>
          </cell>
          <cell r="AD1260">
            <v>9.8059999999999992</v>
          </cell>
          <cell r="AE1260">
            <v>9.8059999999999992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495.652463082054</v>
          </cell>
          <cell r="AN1260">
            <v>0</v>
          </cell>
          <cell r="AO1260">
            <v>0</v>
          </cell>
          <cell r="AP1260">
            <v>0</v>
          </cell>
        </row>
        <row r="1261">
          <cell r="B1261" t="str">
            <v>63470TMAT400Allcustom3DKK Total</v>
          </cell>
          <cell r="H1261">
            <v>170.32732958602398</v>
          </cell>
          <cell r="I1261">
            <v>0</v>
          </cell>
          <cell r="J1261">
            <v>0</v>
          </cell>
          <cell r="K1261">
            <v>170.32732958602398</v>
          </cell>
          <cell r="L1261">
            <v>0</v>
          </cell>
          <cell r="M1261">
            <v>170.32732958602398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170.32732958602398</v>
          </cell>
          <cell r="AN1261">
            <v>0</v>
          </cell>
          <cell r="AO1261">
            <v>0</v>
          </cell>
          <cell r="AP1261">
            <v>0</v>
          </cell>
        </row>
        <row r="1262">
          <cell r="B1262" t="str">
            <v>63471Allcustom2Allcustom3DKK Total</v>
          </cell>
          <cell r="H1262">
            <v>32671.0685983035</v>
          </cell>
          <cell r="I1262">
            <v>0</v>
          </cell>
          <cell r="J1262">
            <v>0</v>
          </cell>
          <cell r="K1262">
            <v>32671.0685983035</v>
          </cell>
          <cell r="L1262">
            <v>0</v>
          </cell>
          <cell r="M1262">
            <v>32671.0685983035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32671.0685983035</v>
          </cell>
          <cell r="AN1262">
            <v>0</v>
          </cell>
          <cell r="AO1262">
            <v>0</v>
          </cell>
          <cell r="AP1262">
            <v>0</v>
          </cell>
        </row>
        <row r="1263">
          <cell r="B1263" t="str">
            <v>63471MAT200Allcustom3DKK Total</v>
          </cell>
          <cell r="H1263">
            <v>8489.9033933504888</v>
          </cell>
          <cell r="I1263">
            <v>0</v>
          </cell>
          <cell r="J1263">
            <v>0</v>
          </cell>
          <cell r="K1263">
            <v>8489.9033933504888</v>
          </cell>
          <cell r="L1263">
            <v>0</v>
          </cell>
          <cell r="M1263">
            <v>8489.9033933504888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8489.9033933504888</v>
          </cell>
          <cell r="AN1263">
            <v>0</v>
          </cell>
          <cell r="AO1263">
            <v>0</v>
          </cell>
          <cell r="AP1263">
            <v>0</v>
          </cell>
        </row>
        <row r="1264">
          <cell r="B1264" t="str">
            <v>63471MAT300Allcustom3DKK Total</v>
          </cell>
          <cell r="H1264">
            <v>13713.8649675701</v>
          </cell>
          <cell r="I1264">
            <v>0</v>
          </cell>
          <cell r="J1264">
            <v>0</v>
          </cell>
          <cell r="K1264">
            <v>13713.8649675701</v>
          </cell>
          <cell r="L1264">
            <v>0</v>
          </cell>
          <cell r="M1264">
            <v>13713.8649675701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13713.8649675701</v>
          </cell>
          <cell r="AN1264">
            <v>0</v>
          </cell>
          <cell r="AO1264">
            <v>0</v>
          </cell>
          <cell r="AP1264">
            <v>0</v>
          </cell>
        </row>
        <row r="1265">
          <cell r="B1265" t="str">
            <v>63471MAT400Allcustom3DKK Total</v>
          </cell>
          <cell r="H1265">
            <v>10467.3002373829</v>
          </cell>
          <cell r="I1265">
            <v>0</v>
          </cell>
          <cell r="J1265">
            <v>0</v>
          </cell>
          <cell r="K1265">
            <v>10467.3002373829</v>
          </cell>
          <cell r="L1265">
            <v>0</v>
          </cell>
          <cell r="M1265">
            <v>10467.3002373829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10467.3002373829</v>
          </cell>
          <cell r="AN1265">
            <v>0</v>
          </cell>
          <cell r="AO1265">
            <v>0</v>
          </cell>
          <cell r="AP1265">
            <v>0</v>
          </cell>
        </row>
        <row r="1266">
          <cell r="B1266" t="str">
            <v>63473CMAT200Allcustom3DKK Total</v>
          </cell>
          <cell r="H1266">
            <v>52.615070530672803</v>
          </cell>
          <cell r="I1266">
            <v>0</v>
          </cell>
          <cell r="J1266">
            <v>0</v>
          </cell>
          <cell r="K1266">
            <v>52.615070530672803</v>
          </cell>
          <cell r="L1266">
            <v>0</v>
          </cell>
          <cell r="M1266">
            <v>52.615070530672803</v>
          </cell>
          <cell r="N1266">
            <v>3.4407896719689002</v>
          </cell>
          <cell r="O1266">
            <v>0</v>
          </cell>
          <cell r="P1266">
            <v>0.11930404164918801</v>
          </cell>
          <cell r="Q1266">
            <v>0</v>
          </cell>
          <cell r="R1266">
            <v>0</v>
          </cell>
          <cell r="S1266">
            <v>0</v>
          </cell>
          <cell r="T1266">
            <v>1.4250433847433601</v>
          </cell>
          <cell r="U1266">
            <v>47.6298224323114</v>
          </cell>
          <cell r="V1266">
            <v>49.054865817054804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1.11E-4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1.11E-4</v>
          </cell>
          <cell r="AH1266">
            <v>0</v>
          </cell>
          <cell r="AI1266">
            <v>0</v>
          </cell>
          <cell r="AJ1266">
            <v>1.11E-4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</row>
        <row r="1267">
          <cell r="B1267" t="str">
            <v>63476Allcustom2Allcustom3DKK Total</v>
          </cell>
          <cell r="H1267">
            <v>52790.224370714597</v>
          </cell>
          <cell r="I1267">
            <v>8.2000000000000001E-5</v>
          </cell>
          <cell r="J1267">
            <v>0</v>
          </cell>
          <cell r="K1267">
            <v>52790.224288714599</v>
          </cell>
          <cell r="L1267">
            <v>0</v>
          </cell>
          <cell r="M1267">
            <v>52790.224288714599</v>
          </cell>
          <cell r="N1267">
            <v>7233.0400471949897</v>
          </cell>
          <cell r="O1267">
            <v>0</v>
          </cell>
          <cell r="P1267">
            <v>3137.6433611593598</v>
          </cell>
          <cell r="Q1267">
            <v>1920.0768386923</v>
          </cell>
          <cell r="R1267">
            <v>5814.0291731551597</v>
          </cell>
          <cell r="S1267">
            <v>1184.6366508557301</v>
          </cell>
          <cell r="T1267">
            <v>30.245195285448101</v>
          </cell>
          <cell r="U1267">
            <v>1117.71624109759</v>
          </cell>
          <cell r="V1267">
            <v>8146.6272603939397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8.2000000000000001E-5</v>
          </cell>
          <cell r="AB1267">
            <v>1732.3215673693298</v>
          </cell>
          <cell r="AC1267">
            <v>0</v>
          </cell>
          <cell r="AD1267">
            <v>1393.8130000000001</v>
          </cell>
          <cell r="AE1267">
            <v>1421.948209402</v>
          </cell>
          <cell r="AF1267">
            <v>0</v>
          </cell>
          <cell r="AG1267">
            <v>310.37335796733498</v>
          </cell>
          <cell r="AH1267">
            <v>0</v>
          </cell>
          <cell r="AI1267">
            <v>0</v>
          </cell>
          <cell r="AJ1267">
            <v>246.49035796733497</v>
          </cell>
          <cell r="AK1267">
            <v>0</v>
          </cell>
          <cell r="AL1267">
            <v>0</v>
          </cell>
          <cell r="AM1267">
            <v>30035.402452004699</v>
          </cell>
          <cell r="AN1267">
            <v>0</v>
          </cell>
          <cell r="AO1267">
            <v>585.11276190000001</v>
          </cell>
          <cell r="AP1267">
            <v>0</v>
          </cell>
        </row>
        <row r="1268">
          <cell r="B1268" t="str">
            <v>63476MAT200Allcustom3DKK Total</v>
          </cell>
          <cell r="H1268">
            <v>9220.5792922169203</v>
          </cell>
          <cell r="I1268">
            <v>1.15E-4</v>
          </cell>
          <cell r="J1268">
            <v>0</v>
          </cell>
          <cell r="K1268">
            <v>9220.5791772169214</v>
          </cell>
          <cell r="L1268">
            <v>0</v>
          </cell>
          <cell r="M1268">
            <v>9220.5791772169214</v>
          </cell>
          <cell r="N1268">
            <v>1142.14610059199</v>
          </cell>
          <cell r="O1268">
            <v>0</v>
          </cell>
          <cell r="P1268">
            <v>784.06603166305194</v>
          </cell>
          <cell r="Q1268">
            <v>245.14496653960799</v>
          </cell>
          <cell r="R1268">
            <v>698.09758890601393</v>
          </cell>
          <cell r="S1268">
            <v>195.86641044284099</v>
          </cell>
          <cell r="T1268">
            <v>26.453706912179399</v>
          </cell>
          <cell r="U1268">
            <v>1095.8968455018301</v>
          </cell>
          <cell r="V1268">
            <v>2016.31455176286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1.15E-4</v>
          </cell>
          <cell r="AB1268">
            <v>435.29156736933498</v>
          </cell>
          <cell r="AC1268">
            <v>0</v>
          </cell>
          <cell r="AD1268">
            <v>156.071</v>
          </cell>
          <cell r="AE1268">
            <v>184.20620940200001</v>
          </cell>
          <cell r="AF1268">
            <v>0</v>
          </cell>
          <cell r="AG1268">
            <v>251.085357967335</v>
          </cell>
          <cell r="AH1268">
            <v>0</v>
          </cell>
          <cell r="AI1268">
            <v>0</v>
          </cell>
          <cell r="AJ1268">
            <v>246.49035796733497</v>
          </cell>
          <cell r="AK1268">
            <v>0</v>
          </cell>
          <cell r="AL1268">
            <v>0</v>
          </cell>
          <cell r="AM1268">
            <v>4012.50319739007</v>
          </cell>
          <cell r="AN1268">
            <v>0</v>
          </cell>
          <cell r="AO1268">
            <v>585.11276190000001</v>
          </cell>
          <cell r="AP1268">
            <v>0</v>
          </cell>
        </row>
        <row r="1269">
          <cell r="B1269" t="str">
            <v>63476MAT200TAllcustom3DKK Total</v>
          </cell>
          <cell r="H1269">
            <v>31527.578891568999</v>
          </cell>
          <cell r="I1269">
            <v>2.1100000000000001E-4</v>
          </cell>
          <cell r="J1269">
            <v>0</v>
          </cell>
          <cell r="K1269">
            <v>31527.578680569</v>
          </cell>
          <cell r="L1269">
            <v>0</v>
          </cell>
          <cell r="M1269">
            <v>31527.578680569</v>
          </cell>
          <cell r="N1269">
            <v>3743.179056945</v>
          </cell>
          <cell r="O1269">
            <v>0</v>
          </cell>
          <cell r="P1269">
            <v>1892.5913689593101</v>
          </cell>
          <cell r="Q1269">
            <v>1674.9318721526899</v>
          </cell>
          <cell r="R1269">
            <v>3521.21400156255</v>
          </cell>
          <cell r="S1269">
            <v>664.18092762209994</v>
          </cell>
          <cell r="T1269">
            <v>3.7914883732687099</v>
          </cell>
          <cell r="U1269">
            <v>21.734999999999999</v>
          </cell>
          <cell r="V1269">
            <v>4210.92141755792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2.1100000000000001E-4</v>
          </cell>
          <cell r="AB1269">
            <v>470.63099999999997</v>
          </cell>
          <cell r="AC1269">
            <v>0</v>
          </cell>
          <cell r="AD1269">
            <v>440.702</v>
          </cell>
          <cell r="AE1269">
            <v>440.702</v>
          </cell>
          <cell r="AF1269">
            <v>0</v>
          </cell>
          <cell r="AG1269">
            <v>29.928999999999998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19535.323964954103</v>
          </cell>
          <cell r="AN1269">
            <v>0</v>
          </cell>
          <cell r="AO1269">
            <v>0</v>
          </cell>
          <cell r="AP1269">
            <v>0</v>
          </cell>
        </row>
        <row r="1270">
          <cell r="B1270" t="str">
            <v>63476MAT400Allcustom3DKK Total</v>
          </cell>
          <cell r="H1270">
            <v>12042.0661869287</v>
          </cell>
          <cell r="I1270">
            <v>-2.4399999999999999E-4</v>
          </cell>
          <cell r="J1270">
            <v>0</v>
          </cell>
          <cell r="K1270">
            <v>12042.0664309287</v>
          </cell>
          <cell r="L1270">
            <v>0</v>
          </cell>
          <cell r="M1270">
            <v>12042.0664309287</v>
          </cell>
          <cell r="N1270">
            <v>2347.7148896580002</v>
          </cell>
          <cell r="O1270">
            <v>0</v>
          </cell>
          <cell r="P1270">
            <v>460.98596053699305</v>
          </cell>
          <cell r="Q1270">
            <v>0</v>
          </cell>
          <cell r="R1270">
            <v>1594.7175826866001</v>
          </cell>
          <cell r="S1270">
            <v>324.58931279079297</v>
          </cell>
          <cell r="T1270">
            <v>0</v>
          </cell>
          <cell r="U1270">
            <v>8.4395595758936195E-2</v>
          </cell>
          <cell r="V1270">
            <v>1919.3912910731499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-2.4399999999999999E-4</v>
          </cell>
          <cell r="AB1270">
            <v>826.399</v>
          </cell>
          <cell r="AC1270">
            <v>0</v>
          </cell>
          <cell r="AD1270">
            <v>797.04</v>
          </cell>
          <cell r="AE1270">
            <v>797.04</v>
          </cell>
          <cell r="AF1270">
            <v>0</v>
          </cell>
          <cell r="AG1270">
            <v>29.359000000000002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6487.57528966054</v>
          </cell>
          <cell r="AN1270">
            <v>0</v>
          </cell>
          <cell r="AO1270">
            <v>0</v>
          </cell>
          <cell r="AP1270">
            <v>0</v>
          </cell>
        </row>
        <row r="1271">
          <cell r="B1271" t="str">
            <v>63478Allcustom2Allcustom3DKK Total</v>
          </cell>
          <cell r="H1271">
            <v>7083.0858339024699</v>
          </cell>
          <cell r="I1271">
            <v>-1.94E-4</v>
          </cell>
          <cell r="J1271">
            <v>0.16800000000000001</v>
          </cell>
          <cell r="K1271">
            <v>7083.0860279024701</v>
          </cell>
          <cell r="L1271">
            <v>0</v>
          </cell>
          <cell r="M1271">
            <v>7083.0860279024701</v>
          </cell>
          <cell r="N1271">
            <v>1912.9139911938</v>
          </cell>
          <cell r="O1271">
            <v>11334.299959979999</v>
          </cell>
          <cell r="P1271">
            <v>1027.2315699752201</v>
          </cell>
          <cell r="Q1271">
            <v>2067.48774912823</v>
          </cell>
          <cell r="R1271">
            <v>100.195472372119</v>
          </cell>
          <cell r="S1271">
            <v>559.30160852898007</v>
          </cell>
          <cell r="T1271">
            <v>580.51554389743808</v>
          </cell>
          <cell r="U1271">
            <v>424.63104522091595</v>
          </cell>
          <cell r="V1271">
            <v>1664.6436700194499</v>
          </cell>
          <cell r="W1271">
            <v>3.5020162529999999</v>
          </cell>
          <cell r="X1271">
            <v>3.5020162529999999</v>
          </cell>
          <cell r="Y1271">
            <v>0</v>
          </cell>
          <cell r="Z1271">
            <v>0</v>
          </cell>
          <cell r="AA1271">
            <v>-1.94E-4</v>
          </cell>
          <cell r="AB1271">
            <v>245.13597840593999</v>
          </cell>
          <cell r="AC1271">
            <v>-4.3301592E-2</v>
          </cell>
          <cell r="AD1271">
            <v>50.473999999999997</v>
          </cell>
          <cell r="AE1271">
            <v>74.360240687000001</v>
          </cell>
          <cell r="AF1271">
            <v>0</v>
          </cell>
          <cell r="AG1271">
            <v>167.14902305794001</v>
          </cell>
          <cell r="AH1271">
            <v>9.5489999999999995</v>
          </cell>
          <cell r="AI1271">
            <v>0</v>
          </cell>
          <cell r="AJ1271">
            <v>69.186966771079497</v>
          </cell>
          <cell r="AK1271">
            <v>0</v>
          </cell>
          <cell r="AL1271">
            <v>0</v>
          </cell>
          <cell r="AM1271">
            <v>3283.6042011398099</v>
          </cell>
          <cell r="AN1271">
            <v>14.955287337</v>
          </cell>
          <cell r="AO1271">
            <v>-14452.231091940001</v>
          </cell>
          <cell r="AP1271">
            <v>0</v>
          </cell>
        </row>
        <row r="1272">
          <cell r="B1272" t="str">
            <v>63478MAT200Allcustom3DKK Total</v>
          </cell>
          <cell r="H1272">
            <v>6966.4965054677696</v>
          </cell>
          <cell r="I1272">
            <v>-1.94E-4</v>
          </cell>
          <cell r="J1272">
            <v>0.16800000000000001</v>
          </cell>
          <cell r="K1272">
            <v>6966.4966994677698</v>
          </cell>
          <cell r="L1272">
            <v>0</v>
          </cell>
          <cell r="M1272">
            <v>6966.4966994677698</v>
          </cell>
          <cell r="N1272">
            <v>1912.9139911938</v>
          </cell>
          <cell r="O1272">
            <v>11334.299959979999</v>
          </cell>
          <cell r="P1272">
            <v>1027.2315699752201</v>
          </cell>
          <cell r="Q1272">
            <v>2067.48774912823</v>
          </cell>
          <cell r="R1272">
            <v>100.195472372119</v>
          </cell>
          <cell r="S1272">
            <v>559.30160852898007</v>
          </cell>
          <cell r="T1272">
            <v>463.92621546273898</v>
          </cell>
          <cell r="U1272">
            <v>424.63104522091595</v>
          </cell>
          <cell r="V1272">
            <v>1548.0543415847499</v>
          </cell>
          <cell r="W1272">
            <v>3.5020162529999999</v>
          </cell>
          <cell r="X1272">
            <v>3.5020162529999999</v>
          </cell>
          <cell r="Y1272">
            <v>0</v>
          </cell>
          <cell r="Z1272">
            <v>0</v>
          </cell>
          <cell r="AA1272">
            <v>-1.94E-4</v>
          </cell>
          <cell r="AB1272">
            <v>245.13597840593999</v>
          </cell>
          <cell r="AC1272">
            <v>-4.3301592E-2</v>
          </cell>
          <cell r="AD1272">
            <v>50.473999999999997</v>
          </cell>
          <cell r="AE1272">
            <v>74.360240687000001</v>
          </cell>
          <cell r="AF1272">
            <v>0</v>
          </cell>
          <cell r="AG1272">
            <v>167.14902305794001</v>
          </cell>
          <cell r="AH1272">
            <v>9.5489999999999995</v>
          </cell>
          <cell r="AI1272">
            <v>0</v>
          </cell>
          <cell r="AJ1272">
            <v>69.186966771079497</v>
          </cell>
          <cell r="AK1272">
            <v>0</v>
          </cell>
          <cell r="AL1272">
            <v>0</v>
          </cell>
          <cell r="AM1272">
            <v>3283.6042011398099</v>
          </cell>
          <cell r="AN1272">
            <v>14.955287337</v>
          </cell>
          <cell r="AO1272">
            <v>-14452.231091940001</v>
          </cell>
          <cell r="AP1272">
            <v>0</v>
          </cell>
        </row>
        <row r="1273">
          <cell r="B1273" t="str">
            <v>63478MAT300Allcustom3DKK Total</v>
          </cell>
          <cell r="H1273">
            <v>116.58932843469999</v>
          </cell>
          <cell r="I1273">
            <v>0</v>
          </cell>
          <cell r="J1273">
            <v>0</v>
          </cell>
          <cell r="K1273">
            <v>116.58932843469999</v>
          </cell>
          <cell r="L1273">
            <v>0</v>
          </cell>
          <cell r="M1273">
            <v>116.58932843469999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116.58932843469999</v>
          </cell>
          <cell r="U1273">
            <v>0</v>
          </cell>
          <cell r="V1273">
            <v>116.58932843469999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</row>
        <row r="1274">
          <cell r="B1274" t="str">
            <v>63478MAT400Allcustom3DKK Total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</row>
        <row r="1275">
          <cell r="B1275" t="str">
            <v>63481Allcustom2Allcustom3DKK Total</v>
          </cell>
          <cell r="H1275">
            <v>14356.6306900825</v>
          </cell>
          <cell r="I1275">
            <v>0</v>
          </cell>
          <cell r="J1275">
            <v>0</v>
          </cell>
          <cell r="K1275">
            <v>14356.6306900825</v>
          </cell>
          <cell r="L1275">
            <v>0</v>
          </cell>
          <cell r="M1275">
            <v>14356.6306900825</v>
          </cell>
          <cell r="N1275">
            <v>10091.073608852501</v>
          </cell>
          <cell r="O1275">
            <v>0</v>
          </cell>
          <cell r="P1275">
            <v>1528.9644143948701</v>
          </cell>
          <cell r="Q1275">
            <v>0</v>
          </cell>
          <cell r="R1275">
            <v>0</v>
          </cell>
          <cell r="S1275">
            <v>0</v>
          </cell>
          <cell r="T1275">
            <v>1.87076755025179</v>
          </cell>
          <cell r="U1275">
            <v>0.16779366900000001</v>
          </cell>
          <cell r="V1275">
            <v>2.0385612192517901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2734.55410561588</v>
          </cell>
          <cell r="AN1275">
            <v>0</v>
          </cell>
          <cell r="AO1275">
            <v>0</v>
          </cell>
          <cell r="AP1275">
            <v>0</v>
          </cell>
        </row>
        <row r="1276">
          <cell r="B1276" t="str">
            <v>63481MAT200Allcustom3DKK Total</v>
          </cell>
          <cell r="H1276">
            <v>1623.8909601214002</v>
          </cell>
          <cell r="I1276">
            <v>0</v>
          </cell>
          <cell r="J1276">
            <v>0</v>
          </cell>
          <cell r="K1276">
            <v>1623.8909601214002</v>
          </cell>
          <cell r="L1276">
            <v>0</v>
          </cell>
          <cell r="M1276">
            <v>1623.8909601214002</v>
          </cell>
          <cell r="N1276">
            <v>1044.23005356557</v>
          </cell>
          <cell r="O1276">
            <v>0</v>
          </cell>
          <cell r="P1276">
            <v>81.93431244623099</v>
          </cell>
          <cell r="Q1276">
            <v>0</v>
          </cell>
          <cell r="R1276">
            <v>0</v>
          </cell>
          <cell r="S1276">
            <v>0</v>
          </cell>
          <cell r="T1276">
            <v>0.77210628309639406</v>
          </cell>
          <cell r="U1276">
            <v>7.0365086999999993E-2</v>
          </cell>
          <cell r="V1276">
            <v>0.84247137009639395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496.88412273950399</v>
          </cell>
          <cell r="AN1276">
            <v>0</v>
          </cell>
          <cell r="AO1276">
            <v>0</v>
          </cell>
          <cell r="AP1276">
            <v>0</v>
          </cell>
        </row>
        <row r="1277">
          <cell r="B1277" t="str">
            <v>63481MAT300Allcustom3DKK Total</v>
          </cell>
          <cell r="H1277">
            <v>5153.5135704751701</v>
          </cell>
          <cell r="I1277">
            <v>0</v>
          </cell>
          <cell r="J1277">
            <v>0</v>
          </cell>
          <cell r="K1277">
            <v>5153.5135704751701</v>
          </cell>
          <cell r="L1277">
            <v>0</v>
          </cell>
          <cell r="M1277">
            <v>5153.5135704751701</v>
          </cell>
          <cell r="N1277">
            <v>3523.7796226769301</v>
          </cell>
          <cell r="O1277">
            <v>0</v>
          </cell>
          <cell r="P1277">
            <v>277.44775834630002</v>
          </cell>
          <cell r="Q1277">
            <v>0</v>
          </cell>
          <cell r="R1277">
            <v>0</v>
          </cell>
          <cell r="S1277">
            <v>0</v>
          </cell>
          <cell r="T1277">
            <v>0.90745958331617593</v>
          </cell>
          <cell r="U1277">
            <v>9.7428582E-2</v>
          </cell>
          <cell r="V1277">
            <v>1.0048881653161801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1351.28130128662</v>
          </cell>
          <cell r="AN1277">
            <v>0</v>
          </cell>
          <cell r="AO1277">
            <v>0</v>
          </cell>
          <cell r="AP1277">
            <v>0</v>
          </cell>
        </row>
        <row r="1278">
          <cell r="B1278" t="str">
            <v>63481MAT400Allcustom3DKK Total</v>
          </cell>
          <cell r="H1278">
            <v>7579.2261594859401</v>
          </cell>
          <cell r="I1278">
            <v>0</v>
          </cell>
          <cell r="J1278">
            <v>0</v>
          </cell>
          <cell r="K1278">
            <v>7579.2261594859401</v>
          </cell>
          <cell r="L1278">
            <v>0</v>
          </cell>
          <cell r="M1278">
            <v>7579.2261594859401</v>
          </cell>
          <cell r="N1278">
            <v>5523.0639326099999</v>
          </cell>
          <cell r="O1278">
            <v>0</v>
          </cell>
          <cell r="P1278">
            <v>1169.58234360234</v>
          </cell>
          <cell r="Q1278">
            <v>0</v>
          </cell>
          <cell r="R1278">
            <v>0</v>
          </cell>
          <cell r="S1278">
            <v>0</v>
          </cell>
          <cell r="T1278">
            <v>0.19120168383921499</v>
          </cell>
          <cell r="U1278">
            <v>0</v>
          </cell>
          <cell r="V1278">
            <v>0.19120168383921499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886.38868158975902</v>
          </cell>
          <cell r="AN1278">
            <v>0</v>
          </cell>
          <cell r="AO1278">
            <v>0</v>
          </cell>
          <cell r="AP1278">
            <v>0</v>
          </cell>
        </row>
        <row r="1279">
          <cell r="B1279" t="str">
            <v>63482Allcustom2Allcustom3DKK Total</v>
          </cell>
          <cell r="H1279">
            <v>3609.6981448808897</v>
          </cell>
          <cell r="I1279">
            <v>0</v>
          </cell>
          <cell r="J1279">
            <v>0</v>
          </cell>
          <cell r="K1279">
            <v>3609.6981448808897</v>
          </cell>
          <cell r="L1279">
            <v>0</v>
          </cell>
          <cell r="M1279">
            <v>3609.6981448808897</v>
          </cell>
          <cell r="N1279">
            <v>2461.4703714915699</v>
          </cell>
          <cell r="O1279">
            <v>0</v>
          </cell>
          <cell r="P1279">
            <v>965.15075671647298</v>
          </cell>
          <cell r="Q1279">
            <v>0</v>
          </cell>
          <cell r="R1279">
            <v>0</v>
          </cell>
          <cell r="S1279">
            <v>0</v>
          </cell>
          <cell r="T1279">
            <v>0.34977608423700102</v>
          </cell>
          <cell r="U1279">
            <v>1.6238097E-2</v>
          </cell>
          <cell r="V1279">
            <v>0.36601418123700097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182.71100249161199</v>
          </cell>
          <cell r="AN1279">
            <v>0</v>
          </cell>
          <cell r="AO1279">
            <v>0</v>
          </cell>
          <cell r="AP1279">
            <v>0</v>
          </cell>
        </row>
        <row r="1280">
          <cell r="B1280" t="str">
            <v>63482MAT200Allcustom3DKK Total</v>
          </cell>
          <cell r="H1280">
            <v>506.05042493312197</v>
          </cell>
          <cell r="I1280">
            <v>0</v>
          </cell>
          <cell r="J1280">
            <v>0</v>
          </cell>
          <cell r="K1280">
            <v>506.05042493312197</v>
          </cell>
          <cell r="L1280">
            <v>0</v>
          </cell>
          <cell r="M1280">
            <v>506.05042493312197</v>
          </cell>
          <cell r="N1280">
            <v>418.04890945423102</v>
          </cell>
          <cell r="O1280">
            <v>0</v>
          </cell>
          <cell r="P1280">
            <v>55.408423313702201</v>
          </cell>
          <cell r="Q1280">
            <v>0</v>
          </cell>
          <cell r="R1280">
            <v>0</v>
          </cell>
          <cell r="S1280">
            <v>0</v>
          </cell>
          <cell r="T1280">
            <v>0.17773148925048102</v>
          </cell>
          <cell r="U1280">
            <v>5.412699E-3</v>
          </cell>
          <cell r="V1280">
            <v>0.18314418825048101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32.409947976939002</v>
          </cell>
          <cell r="AN1280">
            <v>0</v>
          </cell>
          <cell r="AO1280">
            <v>0</v>
          </cell>
          <cell r="AP1280">
            <v>0</v>
          </cell>
        </row>
        <row r="1281">
          <cell r="B1281" t="str">
            <v>63482MAT300Allcustom3DKK Total</v>
          </cell>
          <cell r="H1281">
            <v>1681.3402024605898</v>
          </cell>
          <cell r="I1281">
            <v>0</v>
          </cell>
          <cell r="J1281">
            <v>0</v>
          </cell>
          <cell r="K1281">
            <v>1681.3402024605898</v>
          </cell>
          <cell r="L1281">
            <v>0</v>
          </cell>
          <cell r="M1281">
            <v>1681.3402024605898</v>
          </cell>
          <cell r="N1281">
            <v>1341.95190973433</v>
          </cell>
          <cell r="O1281">
            <v>0</v>
          </cell>
          <cell r="P1281">
            <v>216.05567085502</v>
          </cell>
          <cell r="Q1281">
            <v>0</v>
          </cell>
          <cell r="R1281">
            <v>0</v>
          </cell>
          <cell r="S1281">
            <v>0</v>
          </cell>
          <cell r="T1281">
            <v>0.15714601408953399</v>
          </cell>
          <cell r="U1281">
            <v>1.0825398E-2</v>
          </cell>
          <cell r="V1281">
            <v>0.16797141208953398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123.164650459143</v>
          </cell>
          <cell r="AN1281">
            <v>0</v>
          </cell>
          <cell r="AO1281">
            <v>0</v>
          </cell>
          <cell r="AP1281">
            <v>0</v>
          </cell>
        </row>
        <row r="1282">
          <cell r="B1282" t="str">
            <v>63482MAT400Allcustom3DKK Total</v>
          </cell>
          <cell r="H1282">
            <v>1422.3075174871799</v>
          </cell>
          <cell r="I1282">
            <v>0</v>
          </cell>
          <cell r="J1282">
            <v>0</v>
          </cell>
          <cell r="K1282">
            <v>1422.3075174871799</v>
          </cell>
          <cell r="L1282">
            <v>0</v>
          </cell>
          <cell r="M1282">
            <v>1422.3075174871799</v>
          </cell>
          <cell r="N1282">
            <v>701.469552303</v>
          </cell>
          <cell r="O1282">
            <v>0</v>
          </cell>
          <cell r="P1282">
            <v>693.68666254775098</v>
          </cell>
          <cell r="Q1282">
            <v>0</v>
          </cell>
          <cell r="R1282">
            <v>0</v>
          </cell>
          <cell r="S1282">
            <v>0</v>
          </cell>
          <cell r="T1282">
            <v>1.4898580896986199E-2</v>
          </cell>
          <cell r="U1282">
            <v>0</v>
          </cell>
          <cell r="V1282">
            <v>1.4898580896986199E-2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27.136404055530001</v>
          </cell>
          <cell r="AN1282">
            <v>0</v>
          </cell>
          <cell r="AO1282">
            <v>0</v>
          </cell>
          <cell r="AP1282">
            <v>0</v>
          </cell>
        </row>
        <row r="1283">
          <cell r="B1283" t="str">
            <v>63483Allcustom2Allcustom3DKK Total</v>
          </cell>
          <cell r="H1283">
            <v>1010.21008007337</v>
          </cell>
          <cell r="I1283">
            <v>0</v>
          </cell>
          <cell r="J1283">
            <v>0</v>
          </cell>
          <cell r="K1283">
            <v>1010.21008007337</v>
          </cell>
          <cell r="L1283">
            <v>0</v>
          </cell>
          <cell r="M1283">
            <v>1010.21008007337</v>
          </cell>
          <cell r="N1283">
            <v>0</v>
          </cell>
          <cell r="O1283">
            <v>0</v>
          </cell>
          <cell r="P1283">
            <v>872.65402643364496</v>
          </cell>
          <cell r="Q1283">
            <v>0</v>
          </cell>
          <cell r="R1283">
            <v>0</v>
          </cell>
          <cell r="S1283">
            <v>105.047383445721</v>
          </cell>
          <cell r="T1283">
            <v>0</v>
          </cell>
          <cell r="U1283">
            <v>32.508670193999997</v>
          </cell>
          <cell r="V1283">
            <v>137.556053639721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</row>
        <row r="1284">
          <cell r="B1284" t="str">
            <v>63483CAllcustom2Allcustom3DKK Total</v>
          </cell>
          <cell r="H1284">
            <v>29123.7675532623</v>
          </cell>
          <cell r="I1284">
            <v>-3.3500000000000001E-4</v>
          </cell>
          <cell r="J1284">
            <v>0</v>
          </cell>
          <cell r="K1284">
            <v>29123.7678882623</v>
          </cell>
          <cell r="L1284">
            <v>0.67170097045406496</v>
          </cell>
          <cell r="M1284">
            <v>29123.0961872919</v>
          </cell>
          <cell r="N1284">
            <v>15996.7252842699</v>
          </cell>
          <cell r="O1284">
            <v>6759.6311539491799</v>
          </cell>
          <cell r="P1284">
            <v>2508.4082909503104</v>
          </cell>
          <cell r="Q1284">
            <v>917.70481281408797</v>
          </cell>
          <cell r="R1284">
            <v>544.70654457614</v>
          </cell>
          <cell r="S1284">
            <v>1106.9305660351099</v>
          </cell>
          <cell r="T1284">
            <v>3124.1385820064997</v>
          </cell>
          <cell r="U1284">
            <v>491.26917511925296</v>
          </cell>
          <cell r="V1284">
            <v>5259.5297508265694</v>
          </cell>
          <cell r="W1284">
            <v>86.377122518011092</v>
          </cell>
          <cell r="X1284">
            <v>86.377122518011092</v>
          </cell>
          <cell r="Y1284">
            <v>0</v>
          </cell>
          <cell r="Z1284">
            <v>0</v>
          </cell>
          <cell r="AA1284">
            <v>7.1913489999999998</v>
          </cell>
          <cell r="AB1284">
            <v>1357.41142021002</v>
          </cell>
          <cell r="AC1284">
            <v>163.16893009187601</v>
          </cell>
          <cell r="AD1284">
            <v>45.7841658838542</v>
          </cell>
          <cell r="AE1284">
            <v>127.92752337278999</v>
          </cell>
          <cell r="AF1284">
            <v>0</v>
          </cell>
          <cell r="AG1284">
            <v>984.58706054054301</v>
          </cell>
          <cell r="AH1284">
            <v>0.13600000000000001</v>
          </cell>
          <cell r="AI1284">
            <v>0</v>
          </cell>
          <cell r="AJ1284">
            <v>844.416677327971</v>
          </cell>
          <cell r="AK1284">
            <v>0</v>
          </cell>
          <cell r="AL1284">
            <v>-4.6492163131991999</v>
          </cell>
          <cell r="AM1284">
            <v>816.713592331943</v>
          </cell>
          <cell r="AN1284">
            <v>21.044573712000002</v>
          </cell>
          <cell r="AO1284">
            <v>-4500.5432349705898</v>
          </cell>
          <cell r="AP1284">
            <v>0</v>
          </cell>
        </row>
        <row r="1285">
          <cell r="B1285" t="str">
            <v>63483CMAT200Allcustom3DKK Total</v>
          </cell>
          <cell r="H1285">
            <v>29123.7675532623</v>
          </cell>
          <cell r="I1285">
            <v>-3.3500000000000001E-4</v>
          </cell>
          <cell r="J1285">
            <v>0</v>
          </cell>
          <cell r="K1285">
            <v>29123.7678882623</v>
          </cell>
          <cell r="L1285">
            <v>0.67170097045406496</v>
          </cell>
          <cell r="M1285">
            <v>29123.0961872919</v>
          </cell>
          <cell r="N1285">
            <v>15996.7252842699</v>
          </cell>
          <cell r="O1285">
            <v>6759.6311539491799</v>
          </cell>
          <cell r="P1285">
            <v>2508.4082909503104</v>
          </cell>
          <cell r="Q1285">
            <v>917.70481281408797</v>
          </cell>
          <cell r="R1285">
            <v>544.70654457614</v>
          </cell>
          <cell r="S1285">
            <v>1106.9305660351099</v>
          </cell>
          <cell r="T1285">
            <v>3124.1385820064997</v>
          </cell>
          <cell r="U1285">
            <v>491.26917511925296</v>
          </cell>
          <cell r="V1285">
            <v>5259.5297508265694</v>
          </cell>
          <cell r="W1285">
            <v>86.377122518011092</v>
          </cell>
          <cell r="X1285">
            <v>86.377122518011092</v>
          </cell>
          <cell r="Y1285">
            <v>0</v>
          </cell>
          <cell r="Z1285">
            <v>0</v>
          </cell>
          <cell r="AA1285">
            <v>7.1913489999999998</v>
          </cell>
          <cell r="AB1285">
            <v>1357.41142021002</v>
          </cell>
          <cell r="AC1285">
            <v>163.16893009187601</v>
          </cell>
          <cell r="AD1285">
            <v>45.7841658838542</v>
          </cell>
          <cell r="AE1285">
            <v>127.92752337278999</v>
          </cell>
          <cell r="AF1285">
            <v>0</v>
          </cell>
          <cell r="AG1285">
            <v>984.58706054054301</v>
          </cell>
          <cell r="AH1285">
            <v>0.13600000000000001</v>
          </cell>
          <cell r="AI1285">
            <v>0</v>
          </cell>
          <cell r="AJ1285">
            <v>844.416677327971</v>
          </cell>
          <cell r="AK1285">
            <v>0</v>
          </cell>
          <cell r="AL1285">
            <v>-4.6492163131991999</v>
          </cell>
          <cell r="AM1285">
            <v>816.713592331943</v>
          </cell>
          <cell r="AN1285">
            <v>21.044573712000002</v>
          </cell>
          <cell r="AO1285">
            <v>-4500.5432349705898</v>
          </cell>
          <cell r="AP1285">
            <v>0</v>
          </cell>
        </row>
        <row r="1286">
          <cell r="B1286" t="str">
            <v>63483CMAT300Allcustom3DKK Total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</row>
        <row r="1287">
          <cell r="B1287" t="str">
            <v>63483CMAT400Allcustom3DKK Total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</row>
        <row r="1288">
          <cell r="B1288" t="str">
            <v>63483MAT200Allcustom3DKK Total</v>
          </cell>
          <cell r="H1288">
            <v>72.910531352587697</v>
          </cell>
          <cell r="I1288">
            <v>0</v>
          </cell>
          <cell r="J1288">
            <v>0</v>
          </cell>
          <cell r="K1288">
            <v>72.910531352587697</v>
          </cell>
          <cell r="L1288">
            <v>0</v>
          </cell>
          <cell r="M1288">
            <v>72.910531352587697</v>
          </cell>
          <cell r="N1288">
            <v>0</v>
          </cell>
          <cell r="O1288">
            <v>0</v>
          </cell>
          <cell r="P1288">
            <v>47.405130474028702</v>
          </cell>
          <cell r="Q1288">
            <v>0</v>
          </cell>
          <cell r="R1288">
            <v>0</v>
          </cell>
          <cell r="S1288">
            <v>10.685431016558999</v>
          </cell>
          <cell r="T1288">
            <v>0</v>
          </cell>
          <cell r="U1288">
            <v>14.819969861999999</v>
          </cell>
          <cell r="V1288">
            <v>25.505400878559001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</row>
        <row r="1289">
          <cell r="B1289" t="str">
            <v>63483MAT300Allcustom3DKK Total</v>
          </cell>
          <cell r="H1289">
            <v>262.01897127802602</v>
          </cell>
          <cell r="I1289">
            <v>0</v>
          </cell>
          <cell r="J1289">
            <v>0</v>
          </cell>
          <cell r="K1289">
            <v>262.01897127802602</v>
          </cell>
          <cell r="L1289">
            <v>0</v>
          </cell>
          <cell r="M1289">
            <v>262.01897127802602</v>
          </cell>
          <cell r="N1289">
            <v>0</v>
          </cell>
          <cell r="O1289">
            <v>0</v>
          </cell>
          <cell r="P1289">
            <v>194.912329076026</v>
          </cell>
          <cell r="Q1289">
            <v>0</v>
          </cell>
          <cell r="R1289">
            <v>0</v>
          </cell>
          <cell r="S1289">
            <v>49.41794187</v>
          </cell>
          <cell r="T1289">
            <v>0</v>
          </cell>
          <cell r="U1289">
            <v>17.688700332</v>
          </cell>
          <cell r="V1289">
            <v>67.106642202000003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</row>
        <row r="1290">
          <cell r="B1290" t="str">
            <v>63483MAT400Allcustom3DKK Total</v>
          </cell>
          <cell r="H1290">
            <v>675.28057744275202</v>
          </cell>
          <cell r="I1290">
            <v>0</v>
          </cell>
          <cell r="J1290">
            <v>0</v>
          </cell>
          <cell r="K1290">
            <v>675.28057744275202</v>
          </cell>
          <cell r="L1290">
            <v>0</v>
          </cell>
          <cell r="M1290">
            <v>675.28057744275202</v>
          </cell>
          <cell r="N1290">
            <v>0</v>
          </cell>
          <cell r="O1290">
            <v>0</v>
          </cell>
          <cell r="P1290">
            <v>630.33656688358997</v>
          </cell>
          <cell r="Q1290">
            <v>0</v>
          </cell>
          <cell r="R1290">
            <v>0</v>
          </cell>
          <cell r="S1290">
            <v>44.944010559161995</v>
          </cell>
          <cell r="T1290">
            <v>0</v>
          </cell>
          <cell r="U1290">
            <v>0</v>
          </cell>
          <cell r="V1290">
            <v>44.944010559161995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</row>
        <row r="1291">
          <cell r="B1291" t="str">
            <v>63484Allcustom2Allcustom3DKK Total</v>
          </cell>
          <cell r="H1291">
            <v>274.57685068540195</v>
          </cell>
          <cell r="I1291">
            <v>0</v>
          </cell>
          <cell r="J1291">
            <v>0</v>
          </cell>
          <cell r="K1291">
            <v>274.57685068540195</v>
          </cell>
          <cell r="L1291">
            <v>0</v>
          </cell>
          <cell r="M1291">
            <v>274.57685068540195</v>
          </cell>
          <cell r="N1291">
            <v>0</v>
          </cell>
          <cell r="O1291">
            <v>0</v>
          </cell>
          <cell r="P1291">
            <v>221.214030942921</v>
          </cell>
          <cell r="Q1291">
            <v>0</v>
          </cell>
          <cell r="R1291">
            <v>0</v>
          </cell>
          <cell r="S1291">
            <v>37.108484645480999</v>
          </cell>
          <cell r="T1291">
            <v>0</v>
          </cell>
          <cell r="U1291">
            <v>16.254335096999998</v>
          </cell>
          <cell r="V1291">
            <v>53.362819742481001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</row>
        <row r="1292">
          <cell r="B1292" t="str">
            <v>63484CAllcustom2Allcustom3DKK Total</v>
          </cell>
          <cell r="H1292">
            <v>6966.4989878842298</v>
          </cell>
          <cell r="I1292">
            <v>8.0599999999999997E-4</v>
          </cell>
          <cell r="J1292">
            <v>0.16800000000000001</v>
          </cell>
          <cell r="K1292">
            <v>6966.4981818842298</v>
          </cell>
          <cell r="L1292">
            <v>-13.476749999999999</v>
          </cell>
          <cell r="M1292">
            <v>6979.9749318842296</v>
          </cell>
          <cell r="N1292">
            <v>1754.6786047796099</v>
          </cell>
          <cell r="O1292">
            <v>523.83827353368201</v>
          </cell>
          <cell r="P1292">
            <v>898.83683480950606</v>
          </cell>
          <cell r="Q1292">
            <v>2037.5643339936701</v>
          </cell>
          <cell r="R1292">
            <v>100.194318998418</v>
          </cell>
          <cell r="S1292">
            <v>309.99713495343002</v>
          </cell>
          <cell r="T1292">
            <v>302.56262957071499</v>
          </cell>
          <cell r="U1292">
            <v>424.66448964997602</v>
          </cell>
          <cell r="V1292">
            <v>1137.4185731725399</v>
          </cell>
          <cell r="W1292">
            <v>3.5027036657730002</v>
          </cell>
          <cell r="X1292">
            <v>3.5027036657730002</v>
          </cell>
          <cell r="Y1292">
            <v>0</v>
          </cell>
          <cell r="Z1292">
            <v>0</v>
          </cell>
          <cell r="AA1292">
            <v>8.0599999999999997E-4</v>
          </cell>
          <cell r="AB1292">
            <v>243.98173619229001</v>
          </cell>
          <cell r="AC1292">
            <v>-3.5628495770610003E-2</v>
          </cell>
          <cell r="AD1292">
            <v>50.474265000000003</v>
          </cell>
          <cell r="AE1292">
            <v>74.359265854167106</v>
          </cell>
          <cell r="AF1292">
            <v>0</v>
          </cell>
          <cell r="AG1292">
            <v>165.987395168121</v>
          </cell>
          <cell r="AH1292">
            <v>9.5485609999999994</v>
          </cell>
          <cell r="AI1292">
            <v>0</v>
          </cell>
          <cell r="AJ1292">
            <v>69.18643408082751</v>
          </cell>
          <cell r="AK1292">
            <v>0</v>
          </cell>
          <cell r="AL1292">
            <v>0</v>
          </cell>
          <cell r="AM1292">
            <v>2847.85272349038</v>
          </cell>
          <cell r="AN1292">
            <v>14.955287337</v>
          </cell>
          <cell r="AO1292">
            <v>-2464.1961480874402</v>
          </cell>
          <cell r="AP1292">
            <v>0</v>
          </cell>
        </row>
        <row r="1293">
          <cell r="B1293" t="str">
            <v>63484CMAT200Allcustom3DKK Total</v>
          </cell>
          <cell r="H1293">
            <v>6966.4989878842298</v>
          </cell>
          <cell r="I1293">
            <v>8.0599999999999997E-4</v>
          </cell>
          <cell r="J1293">
            <v>0.16800000000000001</v>
          </cell>
          <cell r="K1293">
            <v>6966.4981818842298</v>
          </cell>
          <cell r="L1293">
            <v>-13.476749999999999</v>
          </cell>
          <cell r="M1293">
            <v>6979.9749318842296</v>
          </cell>
          <cell r="N1293">
            <v>1754.6786047796099</v>
          </cell>
          <cell r="O1293">
            <v>523.83827353368201</v>
          </cell>
          <cell r="P1293">
            <v>898.83683480950606</v>
          </cell>
          <cell r="Q1293">
            <v>2037.5643339936701</v>
          </cell>
          <cell r="R1293">
            <v>100.194318998418</v>
          </cell>
          <cell r="S1293">
            <v>309.99713495343002</v>
          </cell>
          <cell r="T1293">
            <v>302.56262957071499</v>
          </cell>
          <cell r="U1293">
            <v>424.66448964997602</v>
          </cell>
          <cell r="V1293">
            <v>1137.4185731725399</v>
          </cell>
          <cell r="W1293">
            <v>3.5027036657730002</v>
          </cell>
          <cell r="X1293">
            <v>3.5027036657730002</v>
          </cell>
          <cell r="Y1293">
            <v>0</v>
          </cell>
          <cell r="Z1293">
            <v>0</v>
          </cell>
          <cell r="AA1293">
            <v>8.0599999999999997E-4</v>
          </cell>
          <cell r="AB1293">
            <v>243.98173619229001</v>
          </cell>
          <cell r="AC1293">
            <v>-3.5628495770610003E-2</v>
          </cell>
          <cell r="AD1293">
            <v>50.474265000000003</v>
          </cell>
          <cell r="AE1293">
            <v>74.359265854167106</v>
          </cell>
          <cell r="AF1293">
            <v>0</v>
          </cell>
          <cell r="AG1293">
            <v>165.987395168121</v>
          </cell>
          <cell r="AH1293">
            <v>9.5485609999999994</v>
          </cell>
          <cell r="AI1293">
            <v>0</v>
          </cell>
          <cell r="AJ1293">
            <v>69.18643408082751</v>
          </cell>
          <cell r="AK1293">
            <v>0</v>
          </cell>
          <cell r="AL1293">
            <v>0</v>
          </cell>
          <cell r="AM1293">
            <v>2847.85272349038</v>
          </cell>
          <cell r="AN1293">
            <v>14.955287337</v>
          </cell>
          <cell r="AO1293">
            <v>-2464.1961480874402</v>
          </cell>
          <cell r="AP1293">
            <v>0</v>
          </cell>
        </row>
        <row r="1294">
          <cell r="B1294" t="str">
            <v>63484CMAT300Allcustom3DKK Total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</row>
        <row r="1295">
          <cell r="B1295" t="str">
            <v>63484CMAT400Allcustom3DKK Total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</row>
        <row r="1296">
          <cell r="B1296" t="str">
            <v>63484MAT200Allcustom3DKK Total</v>
          </cell>
          <cell r="H1296">
            <v>30.530846484364698</v>
          </cell>
          <cell r="I1296">
            <v>0</v>
          </cell>
          <cell r="J1296">
            <v>0</v>
          </cell>
          <cell r="K1296">
            <v>30.530846484364698</v>
          </cell>
          <cell r="L1296">
            <v>0</v>
          </cell>
          <cell r="M1296">
            <v>30.530846484364698</v>
          </cell>
          <cell r="N1296">
            <v>0</v>
          </cell>
          <cell r="O1296">
            <v>0</v>
          </cell>
          <cell r="P1296">
            <v>16.969523997028702</v>
          </cell>
          <cell r="Q1296">
            <v>0</v>
          </cell>
          <cell r="R1296">
            <v>0</v>
          </cell>
          <cell r="S1296">
            <v>6.1513375563359993</v>
          </cell>
          <cell r="T1296">
            <v>0</v>
          </cell>
          <cell r="U1296">
            <v>7.4099849309999994</v>
          </cell>
          <cell r="V1296">
            <v>13.561322487336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</row>
        <row r="1297">
          <cell r="B1297" t="str">
            <v>63484MAT300Allcustom3DKK Total</v>
          </cell>
          <cell r="H1297">
            <v>100.531800263896</v>
          </cell>
          <cell r="I1297">
            <v>0</v>
          </cell>
          <cell r="J1297">
            <v>0</v>
          </cell>
          <cell r="K1297">
            <v>100.531800263896</v>
          </cell>
          <cell r="L1297">
            <v>0</v>
          </cell>
          <cell r="M1297">
            <v>100.531800263896</v>
          </cell>
          <cell r="N1297">
            <v>0</v>
          </cell>
          <cell r="O1297">
            <v>0</v>
          </cell>
          <cell r="P1297">
            <v>67.351251743025998</v>
          </cell>
          <cell r="Q1297">
            <v>0</v>
          </cell>
          <cell r="R1297">
            <v>0</v>
          </cell>
          <cell r="S1297">
            <v>24.33619835487</v>
          </cell>
          <cell r="T1297">
            <v>0</v>
          </cell>
          <cell r="U1297">
            <v>8.8443501659999999</v>
          </cell>
          <cell r="V1297">
            <v>33.180548520869998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</row>
        <row r="1298">
          <cell r="B1298" t="str">
            <v>63484MAT400Allcustom3DKK Total</v>
          </cell>
          <cell r="H1298">
            <v>143.51420393714099</v>
          </cell>
          <cell r="I1298">
            <v>0</v>
          </cell>
          <cell r="J1298">
            <v>0</v>
          </cell>
          <cell r="K1298">
            <v>143.51420393714099</v>
          </cell>
          <cell r="L1298">
            <v>0</v>
          </cell>
          <cell r="M1298">
            <v>143.51420393714099</v>
          </cell>
          <cell r="N1298">
            <v>0</v>
          </cell>
          <cell r="O1298">
            <v>0</v>
          </cell>
          <cell r="P1298">
            <v>136.89325520286599</v>
          </cell>
          <cell r="Q1298">
            <v>0</v>
          </cell>
          <cell r="R1298">
            <v>0</v>
          </cell>
          <cell r="S1298">
            <v>6.6209487342750002</v>
          </cell>
          <cell r="T1298">
            <v>0</v>
          </cell>
          <cell r="U1298">
            <v>0</v>
          </cell>
          <cell r="V1298">
            <v>6.6209487342750002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</row>
        <row r="1299">
          <cell r="B1299" t="str">
            <v>63485TAllcustom2Allcustom3DKK Total</v>
          </cell>
          <cell r="H1299">
            <v>10746.932545201598</v>
          </cell>
          <cell r="I1299">
            <v>0</v>
          </cell>
          <cell r="J1299">
            <v>0</v>
          </cell>
          <cell r="K1299">
            <v>10746.932545201598</v>
          </cell>
          <cell r="L1299">
            <v>0</v>
          </cell>
          <cell r="M1299">
            <v>10746.932545201598</v>
          </cell>
          <cell r="N1299">
            <v>7629.6032373609396</v>
          </cell>
          <cell r="O1299">
            <v>0</v>
          </cell>
          <cell r="P1299">
            <v>563.81365767839895</v>
          </cell>
          <cell r="Q1299">
            <v>0</v>
          </cell>
          <cell r="R1299">
            <v>0</v>
          </cell>
          <cell r="S1299">
            <v>0</v>
          </cell>
          <cell r="T1299">
            <v>1.5209914660147801</v>
          </cell>
          <cell r="U1299">
            <v>0.15155557199999997</v>
          </cell>
          <cell r="V1299">
            <v>1.67254703801478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2551.8431031242699</v>
          </cell>
          <cell r="AN1299">
            <v>0</v>
          </cell>
          <cell r="AO1299">
            <v>0</v>
          </cell>
          <cell r="AP1299">
            <v>0</v>
          </cell>
        </row>
        <row r="1300">
          <cell r="B1300" t="str">
            <v>63485TMAT200Allcustom3DKK Total</v>
          </cell>
          <cell r="H1300">
            <v>1117.84053518828</v>
          </cell>
          <cell r="I1300">
            <v>0</v>
          </cell>
          <cell r="J1300">
            <v>0</v>
          </cell>
          <cell r="K1300">
            <v>1117.84053518828</v>
          </cell>
          <cell r="L1300">
            <v>0</v>
          </cell>
          <cell r="M1300">
            <v>1117.84053518828</v>
          </cell>
          <cell r="N1300">
            <v>626.18114411134195</v>
          </cell>
          <cell r="O1300">
            <v>0</v>
          </cell>
          <cell r="P1300">
            <v>26.5258891325288</v>
          </cell>
          <cell r="Q1300">
            <v>0</v>
          </cell>
          <cell r="R1300">
            <v>0</v>
          </cell>
          <cell r="S1300">
            <v>0</v>
          </cell>
          <cell r="T1300">
            <v>0.59437479384591307</v>
          </cell>
          <cell r="U1300">
            <v>6.4952388E-2</v>
          </cell>
          <cell r="V1300">
            <v>0.65932718184591199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464.47417476256504</v>
          </cell>
          <cell r="AN1300">
            <v>0</v>
          </cell>
          <cell r="AO1300">
            <v>0</v>
          </cell>
          <cell r="AP1300">
            <v>0</v>
          </cell>
        </row>
        <row r="1301">
          <cell r="B1301" t="str">
            <v>63485TMAT300Allcustom3DKK Total</v>
          </cell>
          <cell r="H1301">
            <v>3472.1733680145799</v>
          </cell>
          <cell r="I1301">
            <v>0</v>
          </cell>
          <cell r="J1301">
            <v>0</v>
          </cell>
          <cell r="K1301">
            <v>3472.1733680145799</v>
          </cell>
          <cell r="L1301">
            <v>0</v>
          </cell>
          <cell r="M1301">
            <v>3472.1733680145799</v>
          </cell>
          <cell r="N1301">
            <v>2181.8277129425996</v>
          </cell>
          <cell r="O1301">
            <v>0</v>
          </cell>
          <cell r="P1301">
            <v>61.392087491280897</v>
          </cell>
          <cell r="Q1301">
            <v>0</v>
          </cell>
          <cell r="R1301">
            <v>0</v>
          </cell>
          <cell r="S1301">
            <v>0</v>
          </cell>
          <cell r="T1301">
            <v>0.75031356922664205</v>
          </cell>
          <cell r="U1301">
            <v>8.6603184E-2</v>
          </cell>
          <cell r="V1301">
            <v>0.83691675322664205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1228.11665082748</v>
          </cell>
          <cell r="AN1301">
            <v>0</v>
          </cell>
          <cell r="AO1301">
            <v>0</v>
          </cell>
          <cell r="AP1301">
            <v>0</v>
          </cell>
        </row>
        <row r="1302">
          <cell r="B1302" t="str">
            <v>63485TMAT400Allcustom3DKK Total</v>
          </cell>
          <cell r="H1302">
            <v>6156.91864199876</v>
          </cell>
          <cell r="I1302">
            <v>0</v>
          </cell>
          <cell r="J1302">
            <v>0</v>
          </cell>
          <cell r="K1302">
            <v>6156.91864199876</v>
          </cell>
          <cell r="L1302">
            <v>0</v>
          </cell>
          <cell r="M1302">
            <v>6156.91864199876</v>
          </cell>
          <cell r="N1302">
            <v>4821.5943803070004</v>
          </cell>
          <cell r="O1302">
            <v>0</v>
          </cell>
          <cell r="P1302">
            <v>475.89568105458898</v>
          </cell>
          <cell r="Q1302">
            <v>0</v>
          </cell>
          <cell r="R1302">
            <v>0</v>
          </cell>
          <cell r="S1302">
            <v>0</v>
          </cell>
          <cell r="T1302">
            <v>0.17630310294222898</v>
          </cell>
          <cell r="U1302">
            <v>0</v>
          </cell>
          <cell r="V1302">
            <v>0.17630310294222898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859.25227753422905</v>
          </cell>
          <cell r="AN1302">
            <v>0</v>
          </cell>
          <cell r="AO1302">
            <v>0</v>
          </cell>
          <cell r="AP1302">
            <v>0</v>
          </cell>
        </row>
        <row r="1303">
          <cell r="B1303" t="str">
            <v>63486TAllcustom2Allcustom3DKK Total</v>
          </cell>
          <cell r="H1303">
            <v>735.63322938796398</v>
          </cell>
          <cell r="I1303">
            <v>0</v>
          </cell>
          <cell r="J1303">
            <v>0</v>
          </cell>
          <cell r="K1303">
            <v>735.63322938796398</v>
          </cell>
          <cell r="L1303">
            <v>0</v>
          </cell>
          <cell r="M1303">
            <v>735.63322938796398</v>
          </cell>
          <cell r="N1303">
            <v>0</v>
          </cell>
          <cell r="O1303">
            <v>0</v>
          </cell>
          <cell r="P1303">
            <v>651.43999549072396</v>
          </cell>
          <cell r="Q1303">
            <v>0</v>
          </cell>
          <cell r="R1303">
            <v>0</v>
          </cell>
          <cell r="S1303">
            <v>67.938898800239997</v>
          </cell>
          <cell r="T1303">
            <v>0</v>
          </cell>
          <cell r="U1303">
            <v>16.254335096999998</v>
          </cell>
          <cell r="V1303">
            <v>84.193233897239992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</row>
        <row r="1304">
          <cell r="B1304" t="str">
            <v>63486TMAT200Allcustom3DKK Total</v>
          </cell>
          <cell r="H1304">
            <v>42.379684868222995</v>
          </cell>
          <cell r="I1304">
            <v>0</v>
          </cell>
          <cell r="J1304">
            <v>0</v>
          </cell>
          <cell r="K1304">
            <v>42.379684868222995</v>
          </cell>
          <cell r="L1304">
            <v>0</v>
          </cell>
          <cell r="M1304">
            <v>42.379684868222995</v>
          </cell>
          <cell r="N1304">
            <v>0</v>
          </cell>
          <cell r="O1304">
            <v>0</v>
          </cell>
          <cell r="P1304">
            <v>30.435606477</v>
          </cell>
          <cell r="Q1304">
            <v>0</v>
          </cell>
          <cell r="R1304">
            <v>0</v>
          </cell>
          <cell r="S1304">
            <v>4.5340934602229996</v>
          </cell>
          <cell r="T1304">
            <v>0</v>
          </cell>
          <cell r="U1304">
            <v>7.4099849309999994</v>
          </cell>
          <cell r="V1304">
            <v>11.944078391223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</row>
        <row r="1305">
          <cell r="B1305" t="str">
            <v>63486TMAT300Allcustom3DKK Total</v>
          </cell>
          <cell r="H1305">
            <v>161.48717101412998</v>
          </cell>
          <cell r="I1305">
            <v>0</v>
          </cell>
          <cell r="J1305">
            <v>0</v>
          </cell>
          <cell r="K1305">
            <v>161.48717101412998</v>
          </cell>
          <cell r="L1305">
            <v>0</v>
          </cell>
          <cell r="M1305">
            <v>161.48717101412998</v>
          </cell>
          <cell r="N1305">
            <v>0</v>
          </cell>
          <cell r="O1305">
            <v>0</v>
          </cell>
          <cell r="P1305">
            <v>127.561077333</v>
          </cell>
          <cell r="Q1305">
            <v>0</v>
          </cell>
          <cell r="R1305">
            <v>0</v>
          </cell>
          <cell r="S1305">
            <v>25.081743515129997</v>
          </cell>
          <cell r="T1305">
            <v>0</v>
          </cell>
          <cell r="U1305">
            <v>8.8443501659999999</v>
          </cell>
          <cell r="V1305">
            <v>33.926093681129998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</row>
        <row r="1306">
          <cell r="B1306" t="str">
            <v>63486TMAT400Allcustom3DKK Total</v>
          </cell>
          <cell r="H1306">
            <v>531.766373505611</v>
          </cell>
          <cell r="I1306">
            <v>0</v>
          </cell>
          <cell r="J1306">
            <v>0</v>
          </cell>
          <cell r="K1306">
            <v>531.766373505611</v>
          </cell>
          <cell r="L1306">
            <v>0</v>
          </cell>
          <cell r="M1306">
            <v>531.766373505611</v>
          </cell>
          <cell r="N1306">
            <v>0</v>
          </cell>
          <cell r="O1306">
            <v>0</v>
          </cell>
          <cell r="P1306">
            <v>493.44331168072404</v>
          </cell>
          <cell r="Q1306">
            <v>0</v>
          </cell>
          <cell r="R1306">
            <v>0</v>
          </cell>
          <cell r="S1306">
            <v>38.323061824886999</v>
          </cell>
          <cell r="T1306">
            <v>0</v>
          </cell>
          <cell r="U1306">
            <v>0</v>
          </cell>
          <cell r="V1306">
            <v>38.323061824886999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</row>
        <row r="1307">
          <cell r="B1307" t="str">
            <v>63490TAllcustom2Allcustom3DKK Total</v>
          </cell>
          <cell r="H1307">
            <v>53375.341896925202</v>
          </cell>
          <cell r="I1307">
            <v>4.7199999999999998E-4</v>
          </cell>
          <cell r="J1307">
            <v>0</v>
          </cell>
          <cell r="K1307">
            <v>53375.341424925202</v>
          </cell>
          <cell r="L1307">
            <v>-1.56263659000397E-3</v>
          </cell>
          <cell r="M1307">
            <v>53375.342987561795</v>
          </cell>
          <cell r="N1307">
            <v>7233.5225024437104</v>
          </cell>
          <cell r="O1307">
            <v>4.5466799736022897E-6</v>
          </cell>
          <cell r="P1307">
            <v>3134.2634639159096</v>
          </cell>
          <cell r="Q1307">
            <v>1920.0768388546801</v>
          </cell>
          <cell r="R1307">
            <v>5814.0291757532596</v>
          </cell>
          <cell r="S1307">
            <v>1184.6366508557301</v>
          </cell>
          <cell r="T1307">
            <v>111.947876951175</v>
          </cell>
          <cell r="U1307">
            <v>1168.2209046538401</v>
          </cell>
          <cell r="V1307">
            <v>8278.8346082140106</v>
          </cell>
          <cell r="W1307">
            <v>-2.1650799959898001E-6</v>
          </cell>
          <cell r="X1307">
            <v>-2.1650799959898001E-6</v>
          </cell>
          <cell r="Y1307">
            <v>0</v>
          </cell>
          <cell r="Z1307">
            <v>0</v>
          </cell>
          <cell r="AA1307">
            <v>4.7199999999999998E-4</v>
          </cell>
          <cell r="AB1307">
            <v>1732.31440618639</v>
          </cell>
          <cell r="AC1307">
            <v>0</v>
          </cell>
          <cell r="AD1307">
            <v>1393.8126245836302</v>
          </cell>
          <cell r="AE1307">
            <v>1421.9478338773799</v>
          </cell>
          <cell r="AF1307">
            <v>0</v>
          </cell>
          <cell r="AG1307">
            <v>310.36657447409203</v>
          </cell>
          <cell r="AH1307">
            <v>0</v>
          </cell>
          <cell r="AI1307">
            <v>0</v>
          </cell>
          <cell r="AJ1307">
            <v>246.49046896733498</v>
          </cell>
          <cell r="AK1307">
            <v>0</v>
          </cell>
          <cell r="AL1307">
            <v>0</v>
          </cell>
          <cell r="AM1307">
            <v>30502.6703278266</v>
          </cell>
          <cell r="AN1307">
            <v>5.4126990000009497E-3</v>
          </cell>
          <cell r="AO1307">
            <v>573.66083557380898</v>
          </cell>
          <cell r="AP1307">
            <v>0</v>
          </cell>
        </row>
        <row r="1308">
          <cell r="B1308" t="str">
            <v>63490TMAT200Allcustom3DKK Total</v>
          </cell>
          <cell r="H1308">
            <v>9805.6968184275302</v>
          </cell>
          <cell r="I1308">
            <v>5.0500000000000002E-4</v>
          </cell>
          <cell r="J1308">
            <v>0</v>
          </cell>
          <cell r="K1308">
            <v>9805.6963134275302</v>
          </cell>
          <cell r="L1308">
            <v>-1.56263659000397E-3</v>
          </cell>
          <cell r="M1308">
            <v>9805.6978760641196</v>
          </cell>
          <cell r="N1308">
            <v>1142.6285558407099</v>
          </cell>
          <cell r="O1308">
            <v>4.5466799736022897E-6</v>
          </cell>
          <cell r="P1308">
            <v>780.68613441959803</v>
          </cell>
          <cell r="Q1308">
            <v>245.14496670198901</v>
          </cell>
          <cell r="R1308">
            <v>698.09759150411003</v>
          </cell>
          <cell r="S1308">
            <v>195.86641044284099</v>
          </cell>
          <cell r="T1308">
            <v>108.15638857790699</v>
          </cell>
          <cell r="U1308">
            <v>1146.4015090580799</v>
          </cell>
          <cell r="V1308">
            <v>2148.52189958294</v>
          </cell>
          <cell r="W1308">
            <v>-2.1650799959898001E-6</v>
          </cell>
          <cell r="X1308">
            <v>-2.1650799959898001E-6</v>
          </cell>
          <cell r="Y1308">
            <v>0</v>
          </cell>
          <cell r="Z1308">
            <v>0</v>
          </cell>
          <cell r="AA1308">
            <v>5.0500000000000002E-4</v>
          </cell>
          <cell r="AB1308">
            <v>435.28440618638996</v>
          </cell>
          <cell r="AC1308">
            <v>0</v>
          </cell>
          <cell r="AD1308">
            <v>156.070624583632</v>
          </cell>
          <cell r="AE1308">
            <v>184.20583387737798</v>
          </cell>
          <cell r="AF1308">
            <v>0</v>
          </cell>
          <cell r="AG1308">
            <v>251.07857447409199</v>
          </cell>
          <cell r="AH1308">
            <v>0</v>
          </cell>
          <cell r="AI1308">
            <v>0</v>
          </cell>
          <cell r="AJ1308">
            <v>246.49046896733498</v>
          </cell>
          <cell r="AK1308">
            <v>0</v>
          </cell>
          <cell r="AL1308">
            <v>0</v>
          </cell>
          <cell r="AM1308">
            <v>4479.7710732120104</v>
          </cell>
          <cell r="AN1308">
            <v>5.4126990000009497E-3</v>
          </cell>
          <cell r="AO1308">
            <v>573.66083557380898</v>
          </cell>
          <cell r="AP1308">
            <v>0</v>
          </cell>
        </row>
        <row r="1309">
          <cell r="B1309" t="str">
            <v>63490TMAT300Allcustom3DKK Total</v>
          </cell>
          <cell r="H1309">
            <v>29852.647019416301</v>
          </cell>
          <cell r="I1309">
            <v>2.1100000000000001E-4</v>
          </cell>
          <cell r="J1309">
            <v>0</v>
          </cell>
          <cell r="K1309">
            <v>29852.646808416303</v>
          </cell>
          <cell r="L1309">
            <v>0</v>
          </cell>
          <cell r="M1309">
            <v>29852.646808416303</v>
          </cell>
          <cell r="N1309">
            <v>3743.179056945</v>
          </cell>
          <cell r="O1309">
            <v>0</v>
          </cell>
          <cell r="P1309">
            <v>1892.5913689593101</v>
          </cell>
          <cell r="Q1309">
            <v>0</v>
          </cell>
          <cell r="R1309">
            <v>3521.21400156255</v>
          </cell>
          <cell r="S1309">
            <v>664.18092762209994</v>
          </cell>
          <cell r="T1309">
            <v>3.7914883732687099</v>
          </cell>
          <cell r="U1309">
            <v>21.734999999999999</v>
          </cell>
          <cell r="V1309">
            <v>4210.92141755792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2.1100000000000001E-4</v>
          </cell>
          <cell r="AB1309">
            <v>470.63099999999997</v>
          </cell>
          <cell r="AC1309">
            <v>0</v>
          </cell>
          <cell r="AD1309">
            <v>440.702</v>
          </cell>
          <cell r="AE1309">
            <v>440.702</v>
          </cell>
          <cell r="AF1309">
            <v>0</v>
          </cell>
          <cell r="AG1309">
            <v>29.928999999999998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19535.323964954103</v>
          </cell>
          <cell r="AN1309">
            <v>0</v>
          </cell>
          <cell r="AO1309">
            <v>0</v>
          </cell>
          <cell r="AP1309">
            <v>0</v>
          </cell>
        </row>
        <row r="1310">
          <cell r="B1310" t="str">
            <v>63490TMAT300TAllcustom3DKK Total</v>
          </cell>
          <cell r="H1310">
            <v>12042.0661869287</v>
          </cell>
          <cell r="I1310">
            <v>-2.4399999999999999E-4</v>
          </cell>
          <cell r="J1310">
            <v>0</v>
          </cell>
          <cell r="K1310">
            <v>12042.0664309287</v>
          </cell>
          <cell r="L1310">
            <v>0</v>
          </cell>
          <cell r="M1310">
            <v>12042.0664309287</v>
          </cell>
          <cell r="N1310">
            <v>2347.7148896580002</v>
          </cell>
          <cell r="O1310">
            <v>0</v>
          </cell>
          <cell r="P1310">
            <v>460.98596053699305</v>
          </cell>
          <cell r="Q1310">
            <v>0</v>
          </cell>
          <cell r="R1310">
            <v>1594.7175826866001</v>
          </cell>
          <cell r="S1310">
            <v>324.58931279079297</v>
          </cell>
          <cell r="T1310">
            <v>0</v>
          </cell>
          <cell r="U1310">
            <v>8.4395595758936195E-2</v>
          </cell>
          <cell r="V1310">
            <v>1919.3912910731499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-2.4399999999999999E-4</v>
          </cell>
          <cell r="AB1310">
            <v>826.399</v>
          </cell>
          <cell r="AC1310">
            <v>0</v>
          </cell>
          <cell r="AD1310">
            <v>797.04</v>
          </cell>
          <cell r="AE1310">
            <v>797.04</v>
          </cell>
          <cell r="AF1310">
            <v>0</v>
          </cell>
          <cell r="AG1310">
            <v>29.359000000000002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6487.57528966054</v>
          </cell>
          <cell r="AN1310">
            <v>0</v>
          </cell>
          <cell r="AO1310">
            <v>0</v>
          </cell>
          <cell r="AP1310">
            <v>0</v>
          </cell>
        </row>
        <row r="1311">
          <cell r="B1311" t="str">
            <v>63490TMAT400Allcustom3DKK Total</v>
          </cell>
          <cell r="H1311">
            <v>12042.0661869287</v>
          </cell>
          <cell r="I1311">
            <v>-2.4399999999999999E-4</v>
          </cell>
          <cell r="J1311">
            <v>0</v>
          </cell>
          <cell r="K1311">
            <v>12042.0664309287</v>
          </cell>
          <cell r="L1311">
            <v>0</v>
          </cell>
          <cell r="M1311">
            <v>12042.0664309287</v>
          </cell>
          <cell r="N1311">
            <v>2347.7148896580002</v>
          </cell>
          <cell r="O1311">
            <v>0</v>
          </cell>
          <cell r="P1311">
            <v>460.98596053699305</v>
          </cell>
          <cell r="Q1311">
            <v>0</v>
          </cell>
          <cell r="R1311">
            <v>1594.7175826866001</v>
          </cell>
          <cell r="S1311">
            <v>324.58931279079297</v>
          </cell>
          <cell r="T1311">
            <v>0</v>
          </cell>
          <cell r="U1311">
            <v>8.4395595758936195E-2</v>
          </cell>
          <cell r="V1311">
            <v>1919.3912910731499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-2.4399999999999999E-4</v>
          </cell>
          <cell r="AB1311">
            <v>826.399</v>
          </cell>
          <cell r="AC1311">
            <v>0</v>
          </cell>
          <cell r="AD1311">
            <v>797.04</v>
          </cell>
          <cell r="AE1311">
            <v>797.04</v>
          </cell>
          <cell r="AF1311">
            <v>0</v>
          </cell>
          <cell r="AG1311">
            <v>29.359000000000002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6487.57528966054</v>
          </cell>
          <cell r="AN1311">
            <v>0</v>
          </cell>
          <cell r="AO1311">
            <v>0</v>
          </cell>
          <cell r="AP1311">
            <v>0</v>
          </cell>
        </row>
        <row r="1312">
          <cell r="B1312" t="str">
            <v>63495TAllcustom2Allcustom3DKK Total</v>
          </cell>
          <cell r="H1312">
            <v>138240.43491255399</v>
          </cell>
          <cell r="I1312">
            <v>8.1999999999999998E-4</v>
          </cell>
          <cell r="J1312">
            <v>0.16800000000000001</v>
          </cell>
          <cell r="K1312">
            <v>138240.43409255397</v>
          </cell>
          <cell r="L1312">
            <v>0.67013833386406108</v>
          </cell>
          <cell r="M1312">
            <v>138239.76395421999</v>
          </cell>
          <cell r="N1312">
            <v>35234.235386759901</v>
          </cell>
          <cell r="O1312">
            <v>18093.931118475899</v>
          </cell>
          <cell r="P1312">
            <v>8203.4584711788702</v>
          </cell>
          <cell r="Q1312">
            <v>4905.2694007970003</v>
          </cell>
          <cell r="R1312">
            <v>6458.9311927015196</v>
          </cell>
          <cell r="S1312">
            <v>2850.86882541982</v>
          </cell>
          <cell r="T1312">
            <v>3818.4727704053703</v>
          </cell>
          <cell r="U1312">
            <v>2099.3332016630097</v>
          </cell>
          <cell r="V1312">
            <v>15220.090873279301</v>
          </cell>
          <cell r="W1312">
            <v>89.879136605931109</v>
          </cell>
          <cell r="X1312">
            <v>89.879136605931109</v>
          </cell>
          <cell r="Y1312">
            <v>0</v>
          </cell>
          <cell r="Z1312">
            <v>0</v>
          </cell>
          <cell r="AA1312">
            <v>7.1925039999999996</v>
          </cell>
          <cell r="AB1312">
            <v>3347.85693939886</v>
          </cell>
          <cell r="AC1312">
            <v>163.125628499876</v>
          </cell>
          <cell r="AD1312">
            <v>1502.4917904674899</v>
          </cell>
          <cell r="AE1312">
            <v>1636.6565979371701</v>
          </cell>
          <cell r="AF1312">
            <v>0</v>
          </cell>
          <cell r="AG1312">
            <v>1462.67679266908</v>
          </cell>
          <cell r="AH1312">
            <v>9.6850000000000005</v>
          </cell>
          <cell r="AI1312">
            <v>0</v>
          </cell>
          <cell r="AJ1312">
            <v>1160.6682476628901</v>
          </cell>
          <cell r="AK1312">
            <v>0</v>
          </cell>
          <cell r="AL1312">
            <v>-4.6492163131991999</v>
          </cell>
          <cell r="AM1312">
            <v>71605.946837592099</v>
          </cell>
          <cell r="AN1312">
            <v>47.079655902000006</v>
          </cell>
          <cell r="AO1312">
            <v>-18378.5401901722</v>
          </cell>
          <cell r="AP1312">
            <v>0</v>
          </cell>
        </row>
        <row r="1313">
          <cell r="B1313" t="str">
            <v>63495TMAT200Allcustom3DKK Total</v>
          </cell>
          <cell r="H1313">
            <v>56954.542604039496</v>
          </cell>
          <cell r="I1313">
            <v>6.7900000000000002E-4</v>
          </cell>
          <cell r="J1313">
            <v>0.16800000000000001</v>
          </cell>
          <cell r="K1313">
            <v>56954.541925039499</v>
          </cell>
          <cell r="L1313">
            <v>0.67013833386406108</v>
          </cell>
          <cell r="M1313">
            <v>56953.871786705597</v>
          </cell>
          <cell r="N1313">
            <v>20096.497884869998</v>
          </cell>
          <cell r="O1313">
            <v>18093.931118475899</v>
          </cell>
          <cell r="P1313">
            <v>4402.8510397339205</v>
          </cell>
          <cell r="Q1313">
            <v>3230.3375286443102</v>
          </cell>
          <cell r="R1313">
            <v>1342.99960845237</v>
          </cell>
          <cell r="S1313">
            <v>1862.0985850069301</v>
          </cell>
          <cell r="T1313">
            <v>3696.9932923302399</v>
          </cell>
          <cell r="U1313">
            <v>2067.4493774852499</v>
          </cell>
          <cell r="V1313">
            <v>8962.0257463643611</v>
          </cell>
          <cell r="W1313">
            <v>89.879136605931109</v>
          </cell>
          <cell r="X1313">
            <v>89.879136605931109</v>
          </cell>
          <cell r="Y1313">
            <v>0</v>
          </cell>
          <cell r="Z1313">
            <v>0</v>
          </cell>
          <cell r="AA1313">
            <v>7.1923630000000003</v>
          </cell>
          <cell r="AB1313">
            <v>2041.02093939886</v>
          </cell>
          <cell r="AC1313">
            <v>163.125628499876</v>
          </cell>
          <cell r="AD1313">
            <v>254.943790467486</v>
          </cell>
          <cell r="AE1313">
            <v>389.10859793716799</v>
          </cell>
          <cell r="AF1313">
            <v>0</v>
          </cell>
          <cell r="AG1313">
            <v>1403.38879266908</v>
          </cell>
          <cell r="AH1313">
            <v>9.6850000000000005</v>
          </cell>
          <cell r="AI1313">
            <v>0</v>
          </cell>
          <cell r="AJ1313">
            <v>1160.6682476628901</v>
          </cell>
          <cell r="AK1313">
            <v>0</v>
          </cell>
          <cell r="AL1313">
            <v>-4.6492163131991999</v>
          </cell>
          <cell r="AM1313">
            <v>18498.232602479999</v>
          </cell>
          <cell r="AN1313">
            <v>47.079655902000006</v>
          </cell>
          <cell r="AO1313">
            <v>-18378.5401901722</v>
          </cell>
          <cell r="AP1313">
            <v>0</v>
          </cell>
        </row>
        <row r="1314">
          <cell r="B1314" t="str">
            <v>63495TMAT300Allcustom3DKK Total</v>
          </cell>
          <cell r="H1314">
            <v>49352.040522978401</v>
          </cell>
          <cell r="I1314">
            <v>3.8499999999999998E-4</v>
          </cell>
          <cell r="J1314">
            <v>0</v>
          </cell>
          <cell r="K1314">
            <v>49352.040137978402</v>
          </cell>
          <cell r="L1314">
            <v>0</v>
          </cell>
          <cell r="M1314">
            <v>49352.040137978402</v>
          </cell>
          <cell r="N1314">
            <v>7266.9586796219301</v>
          </cell>
          <cell r="O1314">
            <v>0</v>
          </cell>
          <cell r="P1314">
            <v>2170.0391273056102</v>
          </cell>
          <cell r="Q1314">
            <v>0</v>
          </cell>
          <cell r="R1314">
            <v>3521.21400156255</v>
          </cell>
          <cell r="S1314">
            <v>664.18092762209994</v>
          </cell>
          <cell r="T1314">
            <v>121.288276391285</v>
          </cell>
          <cell r="U1314">
            <v>31.799428581999997</v>
          </cell>
          <cell r="V1314">
            <v>4338.4826341579301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3.8499999999999998E-4</v>
          </cell>
          <cell r="AB1314">
            <v>480.43700000000001</v>
          </cell>
          <cell r="AC1314">
            <v>0</v>
          </cell>
          <cell r="AD1314">
            <v>450.50799999999998</v>
          </cell>
          <cell r="AE1314">
            <v>450.50799999999998</v>
          </cell>
          <cell r="AF1314">
            <v>0</v>
          </cell>
          <cell r="AG1314">
            <v>29.928999999999998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35096.122696892897</v>
          </cell>
          <cell r="AN1314">
            <v>0</v>
          </cell>
          <cell r="AO1314">
            <v>0</v>
          </cell>
          <cell r="AP1314">
            <v>0</v>
          </cell>
        </row>
        <row r="1315">
          <cell r="B1315" t="str">
            <v>63495TMAT400Allcustom3DKK Total</v>
          </cell>
          <cell r="H1315">
            <v>30258.919913383499</v>
          </cell>
          <cell r="I1315">
            <v>-2.4399999999999999E-4</v>
          </cell>
          <cell r="J1315">
            <v>0</v>
          </cell>
          <cell r="K1315">
            <v>30258.920157383498</v>
          </cell>
          <cell r="L1315">
            <v>0</v>
          </cell>
          <cell r="M1315">
            <v>30258.920157383498</v>
          </cell>
          <cell r="N1315">
            <v>7870.7788222679992</v>
          </cell>
          <cell r="O1315">
            <v>0</v>
          </cell>
          <cell r="P1315">
            <v>1630.5683041393299</v>
          </cell>
          <cell r="Q1315">
            <v>0</v>
          </cell>
          <cell r="R1315">
            <v>1594.7175826866001</v>
          </cell>
          <cell r="S1315">
            <v>324.58931279079297</v>
          </cell>
          <cell r="T1315">
            <v>0.19120168383921499</v>
          </cell>
          <cell r="U1315">
            <v>8.4395595758936195E-2</v>
          </cell>
          <cell r="V1315">
            <v>1919.58249275699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-2.4399999999999999E-4</v>
          </cell>
          <cell r="AB1315">
            <v>826.399</v>
          </cell>
          <cell r="AC1315">
            <v>0</v>
          </cell>
          <cell r="AD1315">
            <v>797.04</v>
          </cell>
          <cell r="AE1315">
            <v>797.04</v>
          </cell>
          <cell r="AF1315">
            <v>0</v>
          </cell>
          <cell r="AG1315">
            <v>29.359000000000002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18011.5915382192</v>
          </cell>
          <cell r="AN1315">
            <v>0</v>
          </cell>
          <cell r="AO1315">
            <v>0</v>
          </cell>
          <cell r="AP1315">
            <v>0</v>
          </cell>
        </row>
        <row r="1316">
          <cell r="B1316" t="str">
            <v>63533Allcustom2Allcustom3DKK Total</v>
          </cell>
          <cell r="H1316">
            <v>164.84180985068801</v>
          </cell>
          <cell r="I1316">
            <v>0</v>
          </cell>
          <cell r="J1316">
            <v>0</v>
          </cell>
          <cell r="K1316">
            <v>164.84180985068801</v>
          </cell>
          <cell r="L1316">
            <v>0</v>
          </cell>
          <cell r="M1316">
            <v>164.84180985068801</v>
          </cell>
          <cell r="N1316">
            <v>0</v>
          </cell>
          <cell r="O1316">
            <v>0</v>
          </cell>
          <cell r="P1316">
            <v>37.022861159999998</v>
          </cell>
          <cell r="Q1316">
            <v>0</v>
          </cell>
          <cell r="R1316">
            <v>0</v>
          </cell>
          <cell r="S1316">
            <v>0</v>
          </cell>
          <cell r="T1316">
            <v>127.805948690688</v>
          </cell>
          <cell r="U1316">
            <v>0</v>
          </cell>
          <cell r="V1316">
            <v>127.805948690688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1.2999999999999999E-2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1.2999999999999999E-2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</row>
        <row r="1317">
          <cell r="B1317" t="str">
            <v>63533FVL130Allcustom3DKK Total</v>
          </cell>
          <cell r="H1317">
            <v>164.84180985068801</v>
          </cell>
          <cell r="I1317">
            <v>0</v>
          </cell>
          <cell r="J1317">
            <v>0</v>
          </cell>
          <cell r="K1317">
            <v>164.84180985068801</v>
          </cell>
          <cell r="L1317">
            <v>0</v>
          </cell>
          <cell r="M1317">
            <v>164.84180985068801</v>
          </cell>
          <cell r="N1317">
            <v>0</v>
          </cell>
          <cell r="O1317">
            <v>0</v>
          </cell>
          <cell r="P1317">
            <v>37.022861159999998</v>
          </cell>
          <cell r="Q1317">
            <v>0</v>
          </cell>
          <cell r="R1317">
            <v>0</v>
          </cell>
          <cell r="S1317">
            <v>0</v>
          </cell>
          <cell r="T1317">
            <v>127.805948690688</v>
          </cell>
          <cell r="U1317">
            <v>0</v>
          </cell>
          <cell r="V1317">
            <v>127.805948690688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1.2999999999999999E-2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1.2999999999999999E-2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</row>
        <row r="1318">
          <cell r="B1318" t="str">
            <v>63533FVL130M152DKK Total</v>
          </cell>
          <cell r="H1318">
            <v>-102.69663997288001</v>
          </cell>
          <cell r="I1318">
            <v>0</v>
          </cell>
          <cell r="J1318">
            <v>0</v>
          </cell>
          <cell r="K1318">
            <v>-102.69663997288001</v>
          </cell>
          <cell r="L1318">
            <v>0</v>
          </cell>
          <cell r="M1318">
            <v>-102.69663997288001</v>
          </cell>
          <cell r="N1318">
            <v>0</v>
          </cell>
          <cell r="O1318">
            <v>0</v>
          </cell>
          <cell r="P1318">
            <v>-51.992543024010502</v>
          </cell>
          <cell r="Q1318">
            <v>0</v>
          </cell>
          <cell r="R1318">
            <v>0</v>
          </cell>
          <cell r="S1318">
            <v>0</v>
          </cell>
          <cell r="T1318">
            <v>-50.566096948869401</v>
          </cell>
          <cell r="U1318">
            <v>0</v>
          </cell>
          <cell r="V1318">
            <v>-50.566096948869401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-0.13800000000000001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-0.13800000000000001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</row>
        <row r="1319">
          <cell r="B1319" t="str">
            <v>63533FVL130M154DKK Total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</row>
        <row r="1320">
          <cell r="B1320" t="str">
            <v>63533FVL130M220DKK Total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</row>
        <row r="1321">
          <cell r="B1321" t="str">
            <v>63533FVL130M230DKK Total</v>
          </cell>
          <cell r="H1321">
            <v>-0.217</v>
          </cell>
          <cell r="I1321">
            <v>0</v>
          </cell>
          <cell r="J1321">
            <v>0</v>
          </cell>
          <cell r="K1321">
            <v>-0.217</v>
          </cell>
          <cell r="L1321">
            <v>0</v>
          </cell>
          <cell r="M1321">
            <v>-0.217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-0.217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-0.217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</row>
        <row r="1322">
          <cell r="B1322" t="str">
            <v>63533FVL130M410DKK Total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</row>
        <row r="1323">
          <cell r="B1323" t="str">
            <v>63533FVL130M420DKK Total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</row>
        <row r="1324">
          <cell r="B1324" t="str">
            <v>63533FVL130M510DKK Total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</row>
        <row r="1325">
          <cell r="B1325" t="str">
            <v>63533FVL130M600TDKK Total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</row>
        <row r="1326">
          <cell r="B1326" t="str">
            <v>63536Allcustom2Allcustom3DKK Total</v>
          </cell>
          <cell r="H1326">
            <v>7.8333107666152507E-2</v>
          </cell>
          <cell r="I1326">
            <v>0</v>
          </cell>
          <cell r="J1326">
            <v>0</v>
          </cell>
          <cell r="K1326">
            <v>7.8333107666152507E-2</v>
          </cell>
          <cell r="L1326">
            <v>0</v>
          </cell>
          <cell r="M1326">
            <v>7.8333107666152507E-2</v>
          </cell>
          <cell r="N1326">
            <v>7.8333107666152507E-2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</row>
        <row r="1327">
          <cell r="B1327" t="str">
            <v>63536FVL110Allcustom3DKK Total</v>
          </cell>
          <cell r="H1327">
            <v>7.8333107666152507E-2</v>
          </cell>
          <cell r="I1327">
            <v>0</v>
          </cell>
          <cell r="J1327">
            <v>0</v>
          </cell>
          <cell r="K1327">
            <v>7.8333107666152507E-2</v>
          </cell>
          <cell r="L1327">
            <v>0</v>
          </cell>
          <cell r="M1327">
            <v>7.8333107666152507E-2</v>
          </cell>
          <cell r="N1327">
            <v>7.8333107666152507E-2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</row>
        <row r="1328">
          <cell r="B1328" t="str">
            <v>63537Allcustom2Allcustom3DKK Total</v>
          </cell>
          <cell r="H1328">
            <v>387.13399954262798</v>
          </cell>
          <cell r="I1328">
            <v>0</v>
          </cell>
          <cell r="J1328">
            <v>0</v>
          </cell>
          <cell r="K1328">
            <v>387.13399954262798</v>
          </cell>
          <cell r="L1328">
            <v>0</v>
          </cell>
          <cell r="M1328">
            <v>387.13399954262798</v>
          </cell>
          <cell r="N1328">
            <v>3.7584937978041402</v>
          </cell>
          <cell r="O1328">
            <v>0</v>
          </cell>
          <cell r="P1328">
            <v>0.23588239536893998</v>
          </cell>
          <cell r="Q1328">
            <v>0</v>
          </cell>
          <cell r="R1328">
            <v>0</v>
          </cell>
          <cell r="S1328">
            <v>0</v>
          </cell>
          <cell r="T1328">
            <v>12.1369092970941</v>
          </cell>
          <cell r="U1328">
            <v>2.9948570742747402</v>
          </cell>
          <cell r="V1328">
            <v>15.1317663713688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368.00785697808601</v>
          </cell>
          <cell r="AN1328">
            <v>0</v>
          </cell>
          <cell r="AO1328">
            <v>0</v>
          </cell>
          <cell r="AP1328">
            <v>0</v>
          </cell>
        </row>
        <row r="1329">
          <cell r="B1329" t="str">
            <v>63537FVL130Allcustom3DKK Total</v>
          </cell>
          <cell r="H1329">
            <v>387.13399954262798</v>
          </cell>
          <cell r="I1329">
            <v>0</v>
          </cell>
          <cell r="J1329">
            <v>0</v>
          </cell>
          <cell r="K1329">
            <v>387.13399954262798</v>
          </cell>
          <cell r="L1329">
            <v>0</v>
          </cell>
          <cell r="M1329">
            <v>387.13399954262798</v>
          </cell>
          <cell r="N1329">
            <v>3.7584937978041402</v>
          </cell>
          <cell r="O1329">
            <v>0</v>
          </cell>
          <cell r="P1329">
            <v>0.23588239536893998</v>
          </cell>
          <cell r="Q1329">
            <v>0</v>
          </cell>
          <cell r="R1329">
            <v>0</v>
          </cell>
          <cell r="S1329">
            <v>0</v>
          </cell>
          <cell r="T1329">
            <v>12.1369092970941</v>
          </cell>
          <cell r="U1329">
            <v>2.9948570742747402</v>
          </cell>
          <cell r="V1329">
            <v>15.1317663713688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368.00785697808601</v>
          </cell>
          <cell r="AN1329">
            <v>0</v>
          </cell>
          <cell r="AO1329">
            <v>0</v>
          </cell>
          <cell r="AP1329">
            <v>0</v>
          </cell>
        </row>
        <row r="1330">
          <cell r="B1330" t="str">
            <v>63537FVL130M152DKK Total</v>
          </cell>
          <cell r="H1330">
            <v>5.968792024452E-2</v>
          </cell>
          <cell r="I1330">
            <v>0</v>
          </cell>
          <cell r="J1330">
            <v>0</v>
          </cell>
          <cell r="K1330">
            <v>5.968792024452E-2</v>
          </cell>
          <cell r="L1330">
            <v>0</v>
          </cell>
          <cell r="M1330">
            <v>5.968792024452E-2</v>
          </cell>
          <cell r="N1330">
            <v>5.968792024452E-2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</row>
        <row r="1331">
          <cell r="B1331" t="str">
            <v>63537FVL130M154DKK Total</v>
          </cell>
          <cell r="H1331">
            <v>18.944836839855601</v>
          </cell>
          <cell r="I1331">
            <v>0</v>
          </cell>
          <cell r="J1331">
            <v>0</v>
          </cell>
          <cell r="K1331">
            <v>18.944836839855601</v>
          </cell>
          <cell r="L1331">
            <v>0</v>
          </cell>
          <cell r="M1331">
            <v>18.944836839855601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0.64836737047055404</v>
          </cell>
          <cell r="U1331">
            <v>0</v>
          </cell>
          <cell r="V1331">
            <v>0.64836737047055404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18.296469469385002</v>
          </cell>
          <cell r="AN1331">
            <v>0</v>
          </cell>
          <cell r="AO1331">
            <v>0</v>
          </cell>
          <cell r="AP1331">
            <v>0</v>
          </cell>
        </row>
        <row r="1332">
          <cell r="B1332" t="str">
            <v>63537FVL130M220DKK Total</v>
          </cell>
          <cell r="H1332">
            <v>0.75849730323979092</v>
          </cell>
          <cell r="I1332">
            <v>0</v>
          </cell>
          <cell r="J1332">
            <v>0</v>
          </cell>
          <cell r="K1332">
            <v>0.75849730323979092</v>
          </cell>
          <cell r="L1332">
            <v>0</v>
          </cell>
          <cell r="M1332">
            <v>0.75849730323979092</v>
          </cell>
          <cell r="N1332">
            <v>0.74609900305650001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1.23983001832914E-2</v>
          </cell>
          <cell r="U1332">
            <v>0</v>
          </cell>
          <cell r="V1332">
            <v>1.23983001832914E-2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</row>
        <row r="1333">
          <cell r="B1333" t="str">
            <v>63537FVL130M230DKK Total</v>
          </cell>
          <cell r="H1333">
            <v>-3.8373329364900002</v>
          </cell>
          <cell r="I1333">
            <v>0</v>
          </cell>
          <cell r="J1333">
            <v>0</v>
          </cell>
          <cell r="K1333">
            <v>-3.8373329364900002</v>
          </cell>
          <cell r="L1333">
            <v>0</v>
          </cell>
          <cell r="M1333">
            <v>-3.8373329364900002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-3.8373329364900002</v>
          </cell>
          <cell r="AN1333">
            <v>0</v>
          </cell>
          <cell r="AO1333">
            <v>0</v>
          </cell>
          <cell r="AP1333">
            <v>0</v>
          </cell>
        </row>
        <row r="1334">
          <cell r="B1334" t="str">
            <v>63537FVL130M410DKK Total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</row>
        <row r="1335">
          <cell r="B1335" t="str">
            <v>63537FVL130M420DKK Total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</row>
        <row r="1336">
          <cell r="B1336" t="str">
            <v>63537FVL130M510DKK Total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</row>
        <row r="1337">
          <cell r="B1337" t="str">
            <v>63537FVL130M600TDKK Total</v>
          </cell>
          <cell r="H1337">
            <v>0.12959318059528599</v>
          </cell>
          <cell r="I1337">
            <v>0</v>
          </cell>
          <cell r="J1337">
            <v>0</v>
          </cell>
          <cell r="K1337">
            <v>0.12959318059528599</v>
          </cell>
          <cell r="L1337">
            <v>0</v>
          </cell>
          <cell r="M1337">
            <v>0.12959318059528599</v>
          </cell>
          <cell r="N1337">
            <v>0.12959318059528599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</row>
        <row r="1338">
          <cell r="B1338" t="str">
            <v>63540TAllcustom2Allcustom3DKK Total</v>
          </cell>
          <cell r="H1338">
            <v>387.212332650294</v>
          </cell>
          <cell r="I1338">
            <v>0</v>
          </cell>
          <cell r="J1338">
            <v>0</v>
          </cell>
          <cell r="K1338">
            <v>387.212332650294</v>
          </cell>
          <cell r="L1338">
            <v>0</v>
          </cell>
          <cell r="M1338">
            <v>387.212332650294</v>
          </cell>
          <cell r="N1338">
            <v>3.8368269054702901</v>
          </cell>
          <cell r="O1338">
            <v>0</v>
          </cell>
          <cell r="P1338">
            <v>0.23588239536893998</v>
          </cell>
          <cell r="Q1338">
            <v>0</v>
          </cell>
          <cell r="R1338">
            <v>0</v>
          </cell>
          <cell r="S1338">
            <v>0</v>
          </cell>
          <cell r="T1338">
            <v>12.1369092970941</v>
          </cell>
          <cell r="U1338">
            <v>2.9948570742747402</v>
          </cell>
          <cell r="V1338">
            <v>15.1317663713688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368.00785697808601</v>
          </cell>
          <cell r="AN1338">
            <v>0</v>
          </cell>
          <cell r="AO1338">
            <v>0</v>
          </cell>
          <cell r="AP1338">
            <v>0</v>
          </cell>
        </row>
        <row r="1339">
          <cell r="B1339" t="str">
            <v>63540TFVL110Allcustom3DKK Total</v>
          </cell>
          <cell r="H1339">
            <v>7.8333107666152507E-2</v>
          </cell>
          <cell r="I1339">
            <v>0</v>
          </cell>
          <cell r="J1339">
            <v>0</v>
          </cell>
          <cell r="K1339">
            <v>7.8333107666152507E-2</v>
          </cell>
          <cell r="L1339">
            <v>0</v>
          </cell>
          <cell r="M1339">
            <v>7.8333107666152507E-2</v>
          </cell>
          <cell r="N1339">
            <v>7.8333107666152507E-2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</row>
        <row r="1340">
          <cell r="B1340" t="str">
            <v>63540TFVL120Allcustom3DKK Total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</row>
        <row r="1341">
          <cell r="B1341" t="str">
            <v>63540TFVL130Allcustom3DKK Total</v>
          </cell>
          <cell r="H1341">
            <v>387.13399954262798</v>
          </cell>
          <cell r="I1341">
            <v>0</v>
          </cell>
          <cell r="J1341">
            <v>0</v>
          </cell>
          <cell r="K1341">
            <v>387.13399954262798</v>
          </cell>
          <cell r="L1341">
            <v>0</v>
          </cell>
          <cell r="M1341">
            <v>387.13399954262798</v>
          </cell>
          <cell r="N1341">
            <v>3.7584937978041402</v>
          </cell>
          <cell r="O1341">
            <v>0</v>
          </cell>
          <cell r="P1341">
            <v>0.23588239536893998</v>
          </cell>
          <cell r="Q1341">
            <v>0</v>
          </cell>
          <cell r="R1341">
            <v>0</v>
          </cell>
          <cell r="S1341">
            <v>0</v>
          </cell>
          <cell r="T1341">
            <v>12.1369092970941</v>
          </cell>
          <cell r="U1341">
            <v>2.9948570742747402</v>
          </cell>
          <cell r="V1341">
            <v>15.1317663713688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368.00785697808601</v>
          </cell>
          <cell r="AN1341">
            <v>0</v>
          </cell>
          <cell r="AO1341">
            <v>0</v>
          </cell>
          <cell r="AP1341">
            <v>0</v>
          </cell>
        </row>
        <row r="1342">
          <cell r="B1342" t="str">
            <v>63541Allcustom2Allcustom3DKK Total</v>
          </cell>
          <cell r="H1342">
            <v>1673.96627909773</v>
          </cell>
          <cell r="I1342">
            <v>-2.23E-4</v>
          </cell>
          <cell r="J1342">
            <v>0</v>
          </cell>
          <cell r="K1342">
            <v>1673.96650209773</v>
          </cell>
          <cell r="L1342">
            <v>0</v>
          </cell>
          <cell r="M1342">
            <v>1673.96650209773</v>
          </cell>
          <cell r="N1342">
            <v>79.304197038127413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-2.23E-4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1594.6623050596002</v>
          </cell>
          <cell r="AN1342">
            <v>0</v>
          </cell>
          <cell r="AO1342">
            <v>0</v>
          </cell>
          <cell r="AP1342">
            <v>0</v>
          </cell>
        </row>
        <row r="1343">
          <cell r="B1343" t="str">
            <v>63541FVL110Allcustom3DKK Total</v>
          </cell>
          <cell r="H1343">
            <v>1673.96627909773</v>
          </cell>
          <cell r="I1343">
            <v>-2.23E-4</v>
          </cell>
          <cell r="J1343">
            <v>0</v>
          </cell>
          <cell r="K1343">
            <v>1673.96650209773</v>
          </cell>
          <cell r="L1343">
            <v>0</v>
          </cell>
          <cell r="M1343">
            <v>1673.96650209773</v>
          </cell>
          <cell r="N1343">
            <v>79.304197038127413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-2.23E-4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1594.6623050596002</v>
          </cell>
          <cell r="AN1343">
            <v>0</v>
          </cell>
          <cell r="AO1343">
            <v>0</v>
          </cell>
          <cell r="AP1343">
            <v>0</v>
          </cell>
        </row>
        <row r="1344">
          <cell r="B1344" t="str">
            <v>63542Allcustom2Allcustom3DKK Total</v>
          </cell>
          <cell r="H1344">
            <v>7.9277122339706594</v>
          </cell>
          <cell r="I1344">
            <v>4.06E-4</v>
          </cell>
          <cell r="J1344">
            <v>0</v>
          </cell>
          <cell r="K1344">
            <v>7.9273062339706595</v>
          </cell>
          <cell r="L1344">
            <v>0</v>
          </cell>
          <cell r="M1344">
            <v>7.9273062339706595</v>
          </cell>
          <cell r="N1344">
            <v>4.75817096947066</v>
          </cell>
          <cell r="O1344">
            <v>0</v>
          </cell>
          <cell r="P1344">
            <v>3.1691352644999999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4.06E-4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</row>
        <row r="1345">
          <cell r="B1345" t="str">
            <v>63542FVL110Allcustom3DKK Total</v>
          </cell>
          <cell r="H1345">
            <v>0.46547147069676698</v>
          </cell>
          <cell r="I1345">
            <v>0</v>
          </cell>
          <cell r="J1345">
            <v>0</v>
          </cell>
          <cell r="K1345">
            <v>0.46547147069676698</v>
          </cell>
          <cell r="L1345">
            <v>0</v>
          </cell>
          <cell r="M1345">
            <v>0.46547147069676698</v>
          </cell>
          <cell r="N1345">
            <v>0.46547147069676698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</row>
        <row r="1346">
          <cell r="B1346" t="str">
            <v>63542FVL120Allcustom3DKK Total</v>
          </cell>
          <cell r="H1346">
            <v>4.06E-4</v>
          </cell>
          <cell r="I1346">
            <v>4.06E-4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4.06E-4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</row>
        <row r="1347">
          <cell r="B1347" t="str">
            <v>63542FVL130Allcustom3DKK Total</v>
          </cell>
          <cell r="H1347">
            <v>7.4618347632738899</v>
          </cell>
          <cell r="I1347">
            <v>0</v>
          </cell>
          <cell r="J1347">
            <v>0</v>
          </cell>
          <cell r="K1347">
            <v>7.4618347632738899</v>
          </cell>
          <cell r="L1347">
            <v>0</v>
          </cell>
          <cell r="M1347">
            <v>7.4618347632738899</v>
          </cell>
          <cell r="N1347">
            <v>4.2926994987738896</v>
          </cell>
          <cell r="O1347">
            <v>0</v>
          </cell>
          <cell r="P1347">
            <v>3.1691352644999999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</row>
        <row r="1348">
          <cell r="B1348" t="str">
            <v>63542FVL130M152DKK Total</v>
          </cell>
          <cell r="H1348">
            <v>1.36240426461061</v>
          </cell>
          <cell r="I1348">
            <v>0</v>
          </cell>
          <cell r="J1348">
            <v>0</v>
          </cell>
          <cell r="K1348">
            <v>1.36240426461061</v>
          </cell>
          <cell r="L1348">
            <v>0</v>
          </cell>
          <cell r="M1348">
            <v>1.36240426461061</v>
          </cell>
          <cell r="N1348">
            <v>1.36240426461061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</row>
        <row r="1349">
          <cell r="B1349" t="str">
            <v>63542FVL130M154DKK Total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</row>
        <row r="1350">
          <cell r="B1350" t="str">
            <v>63542FVL130M220DKK Total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</row>
        <row r="1351">
          <cell r="B1351" t="str">
            <v>63542FVL130M230DKK Total</v>
          </cell>
          <cell r="H1351">
            <v>-3.9043863638971401</v>
          </cell>
          <cell r="I1351">
            <v>0</v>
          </cell>
          <cell r="J1351">
            <v>0</v>
          </cell>
          <cell r="K1351">
            <v>-3.9043863638971401</v>
          </cell>
          <cell r="L1351">
            <v>0</v>
          </cell>
          <cell r="M1351">
            <v>-3.9043863638971401</v>
          </cell>
          <cell r="N1351">
            <v>-3.9043863638971401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</row>
        <row r="1352">
          <cell r="B1352" t="str">
            <v>63542FVL130M410DKK Total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</row>
        <row r="1353">
          <cell r="B1353" t="str">
            <v>63542FVL130M420DKK Total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</row>
        <row r="1354">
          <cell r="B1354" t="str">
            <v>63542FVL130M510DKK Total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</row>
        <row r="1355">
          <cell r="B1355" t="str">
            <v>63542FVL130M530DKK Total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</row>
        <row r="1356">
          <cell r="B1356" t="str">
            <v>63542FVL130M600TDKK Total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</row>
        <row r="1357">
          <cell r="B1357" t="str">
            <v>63543Allcustom2Allcustom3DKK Total</v>
          </cell>
          <cell r="H1357">
            <v>1.42352948501603</v>
          </cell>
          <cell r="I1357">
            <v>0</v>
          </cell>
          <cell r="J1357">
            <v>0</v>
          </cell>
          <cell r="K1357">
            <v>1.42352948501603</v>
          </cell>
          <cell r="L1357">
            <v>0</v>
          </cell>
          <cell r="M1357">
            <v>1.42352948501603</v>
          </cell>
          <cell r="N1357">
            <v>1.39752948501603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2.5999999999999999E-2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2.5999999999999999E-2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</row>
        <row r="1358">
          <cell r="B1358" t="str">
            <v>63543FVL110Allcustom3DKK Total</v>
          </cell>
          <cell r="H1358">
            <v>1.42352948501603</v>
          </cell>
          <cell r="I1358">
            <v>0</v>
          </cell>
          <cell r="J1358">
            <v>0</v>
          </cell>
          <cell r="K1358">
            <v>1.42352948501603</v>
          </cell>
          <cell r="L1358">
            <v>0</v>
          </cell>
          <cell r="M1358">
            <v>1.42352948501603</v>
          </cell>
          <cell r="N1358">
            <v>1.39752948501603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2.5999999999999999E-2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2.5999999999999999E-2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</row>
        <row r="1359">
          <cell r="B1359" t="str">
            <v>63543FVL110M884TDKK Total</v>
          </cell>
          <cell r="H1359">
            <v>2.8470589700320601</v>
          </cell>
          <cell r="I1359">
            <v>0</v>
          </cell>
          <cell r="J1359">
            <v>0</v>
          </cell>
          <cell r="K1359">
            <v>2.8470589700320601</v>
          </cell>
          <cell r="L1359">
            <v>0</v>
          </cell>
          <cell r="M1359">
            <v>2.8470589700320601</v>
          </cell>
          <cell r="N1359">
            <v>2.7950589700320601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5.1999999999999998E-2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5.1999999999999998E-2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</row>
        <row r="1360">
          <cell r="B1360" t="str">
            <v>63544Allcustom2Allcustom3DKK Total</v>
          </cell>
          <cell r="H1360">
            <v>3.9240967967525799</v>
          </cell>
          <cell r="I1360">
            <v>4.2200000000000001E-4</v>
          </cell>
          <cell r="J1360">
            <v>0</v>
          </cell>
          <cell r="K1360">
            <v>3.92367479675258</v>
          </cell>
          <cell r="L1360">
            <v>0</v>
          </cell>
          <cell r="M1360">
            <v>3.92367479675258</v>
          </cell>
          <cell r="N1360">
            <v>6.3734006456293804E-2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5.5943026292286001E-2</v>
          </cell>
          <cell r="U1360">
            <v>0</v>
          </cell>
          <cell r="V1360">
            <v>5.5943026292286001E-2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4.2200000000000001E-4</v>
          </cell>
          <cell r="AB1360">
            <v>0.42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0.42</v>
          </cell>
          <cell r="AH1360">
            <v>0.42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3.383997764004</v>
          </cell>
          <cell r="AN1360">
            <v>0</v>
          </cell>
          <cell r="AO1360">
            <v>0</v>
          </cell>
          <cell r="AP1360">
            <v>0</v>
          </cell>
        </row>
        <row r="1361">
          <cell r="B1361" t="str">
            <v>63544FVL130Allcustom3DKK Total</v>
          </cell>
          <cell r="H1361">
            <v>3.9240967967525799</v>
          </cell>
          <cell r="I1361">
            <v>4.2200000000000001E-4</v>
          </cell>
          <cell r="J1361">
            <v>0</v>
          </cell>
          <cell r="K1361">
            <v>3.92367479675258</v>
          </cell>
          <cell r="L1361">
            <v>0</v>
          </cell>
          <cell r="M1361">
            <v>3.92367479675258</v>
          </cell>
          <cell r="N1361">
            <v>6.3734006456293804E-2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5.5943026292286001E-2</v>
          </cell>
          <cell r="U1361">
            <v>0</v>
          </cell>
          <cell r="V1361">
            <v>5.5943026292286001E-2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4.2200000000000001E-4</v>
          </cell>
          <cell r="AB1361">
            <v>0.42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0.42</v>
          </cell>
          <cell r="AH1361">
            <v>0.42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3.383997764004</v>
          </cell>
          <cell r="AN1361">
            <v>0</v>
          </cell>
          <cell r="AO1361">
            <v>0</v>
          </cell>
          <cell r="AP1361">
            <v>0</v>
          </cell>
        </row>
        <row r="1362">
          <cell r="B1362" t="str">
            <v>63544FVL130M152DKK Total</v>
          </cell>
          <cell r="H1362">
            <v>0.272624777195</v>
          </cell>
          <cell r="I1362">
            <v>0</v>
          </cell>
          <cell r="J1362">
            <v>0</v>
          </cell>
          <cell r="K1362">
            <v>0.272624777195</v>
          </cell>
          <cell r="L1362">
            <v>0</v>
          </cell>
          <cell r="M1362">
            <v>0.272624777195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0.272624777195</v>
          </cell>
          <cell r="AN1362">
            <v>0</v>
          </cell>
          <cell r="AO1362">
            <v>0</v>
          </cell>
          <cell r="AP1362">
            <v>0</v>
          </cell>
        </row>
        <row r="1363">
          <cell r="B1363" t="str">
            <v>63544FVL130M154DKK Total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</row>
        <row r="1364">
          <cell r="B1364" t="str">
            <v>63544FVL130M220DKK Total</v>
          </cell>
          <cell r="H1364">
            <v>7.460990030565E-3</v>
          </cell>
          <cell r="I1364">
            <v>0</v>
          </cell>
          <cell r="J1364">
            <v>0</v>
          </cell>
          <cell r="K1364">
            <v>7.460990030565E-3</v>
          </cell>
          <cell r="L1364">
            <v>0</v>
          </cell>
          <cell r="M1364">
            <v>7.460990030565E-3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7.460990030565E-3</v>
          </cell>
          <cell r="U1364">
            <v>0</v>
          </cell>
          <cell r="V1364">
            <v>7.460990030565E-3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</row>
        <row r="1365">
          <cell r="B1365" t="str">
            <v>63544FVL130M230DKK Total</v>
          </cell>
          <cell r="H1365">
            <v>-0.63289659706629997</v>
          </cell>
          <cell r="I1365">
            <v>0</v>
          </cell>
          <cell r="J1365">
            <v>0</v>
          </cell>
          <cell r="K1365">
            <v>-0.63289659706629997</v>
          </cell>
          <cell r="L1365">
            <v>0</v>
          </cell>
          <cell r="M1365">
            <v>-0.63289659706629997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-0.63289659706629997</v>
          </cell>
          <cell r="AN1365">
            <v>0</v>
          </cell>
          <cell r="AO1365">
            <v>0</v>
          </cell>
          <cell r="AP1365">
            <v>0</v>
          </cell>
        </row>
        <row r="1366">
          <cell r="B1366" t="str">
            <v>63544FVL130M410DKK Total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</row>
        <row r="1367">
          <cell r="B1367" t="str">
            <v>63544FVL130M420DKK Total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</row>
        <row r="1368">
          <cell r="B1368" t="str">
            <v>63544FVL130M510DKK Total</v>
          </cell>
          <cell r="H1368">
            <v>-4.5030000000000001</v>
          </cell>
          <cell r="I1368">
            <v>-4.5030000000000001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-4.5030000000000001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</row>
        <row r="1369">
          <cell r="B1369" t="str">
            <v>63544FVL130M530DKK Total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</row>
        <row r="1370">
          <cell r="B1370" t="str">
            <v>63544FVL130M600TDKK Total</v>
          </cell>
          <cell r="H1370">
            <v>-4.4834213602975899</v>
          </cell>
          <cell r="I1370">
            <v>-4.5030000000000001</v>
          </cell>
          <cell r="J1370">
            <v>0</v>
          </cell>
          <cell r="K1370">
            <v>1.9578639702407502E-2</v>
          </cell>
          <cell r="L1370">
            <v>0</v>
          </cell>
          <cell r="M1370">
            <v>1.9578639702407502E-2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1.9578639702407502E-2</v>
          </cell>
          <cell r="U1370">
            <v>0</v>
          </cell>
          <cell r="V1370">
            <v>1.9578639702407502E-2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-4.5030000000000001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</row>
        <row r="1371">
          <cell r="B1371" t="str">
            <v>63544FVL130M888TDKK Total</v>
          </cell>
          <cell r="H1371">
            <v>7.8481935935051599</v>
          </cell>
          <cell r="I1371">
            <v>8.4400000000000002E-4</v>
          </cell>
          <cell r="J1371">
            <v>0</v>
          </cell>
          <cell r="K1371">
            <v>7.84734959350516</v>
          </cell>
          <cell r="L1371">
            <v>0</v>
          </cell>
          <cell r="M1371">
            <v>7.84734959350516</v>
          </cell>
          <cell r="N1371">
            <v>0.127468012912588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0.111886052584572</v>
          </cell>
          <cell r="U1371">
            <v>0</v>
          </cell>
          <cell r="V1371">
            <v>0.111886052584572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8.4400000000000002E-4</v>
          </cell>
          <cell r="AB1371">
            <v>0.84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0.84</v>
          </cell>
          <cell r="AH1371">
            <v>0.84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6.767995528008</v>
          </cell>
          <cell r="AN1371">
            <v>0</v>
          </cell>
          <cell r="AO1371">
            <v>0</v>
          </cell>
          <cell r="AP1371">
            <v>0</v>
          </cell>
        </row>
        <row r="1372">
          <cell r="B1372" t="str">
            <v>63550TAllcustom2Allcustom3DKK Total</v>
          </cell>
          <cell r="H1372">
            <v>1687.24161761347</v>
          </cell>
          <cell r="I1372">
            <v>6.0499999999999996E-4</v>
          </cell>
          <cell r="J1372">
            <v>0</v>
          </cell>
          <cell r="K1372">
            <v>1687.24101261347</v>
          </cell>
          <cell r="L1372">
            <v>0</v>
          </cell>
          <cell r="M1372">
            <v>1687.24101261347</v>
          </cell>
          <cell r="N1372">
            <v>85.523631499070405</v>
          </cell>
          <cell r="O1372">
            <v>0</v>
          </cell>
          <cell r="P1372">
            <v>3.1691352644999999</v>
          </cell>
          <cell r="Q1372">
            <v>0</v>
          </cell>
          <cell r="R1372">
            <v>0</v>
          </cell>
          <cell r="S1372">
            <v>0</v>
          </cell>
          <cell r="T1372">
            <v>5.5943026292286001E-2</v>
          </cell>
          <cell r="U1372">
            <v>0</v>
          </cell>
          <cell r="V1372">
            <v>5.5943026292286001E-2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6.0499999999999996E-4</v>
          </cell>
          <cell r="AB1372">
            <v>0.44600000000000001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0.44600000000000001</v>
          </cell>
          <cell r="AH1372">
            <v>0.42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1598.0463028235999</v>
          </cell>
          <cell r="AN1372">
            <v>0</v>
          </cell>
          <cell r="AO1372">
            <v>0</v>
          </cell>
          <cell r="AP1372">
            <v>0</v>
          </cell>
        </row>
        <row r="1373">
          <cell r="B1373" t="str">
            <v>63550TFVL110Allcustom3DKK Total</v>
          </cell>
          <cell r="H1373">
            <v>1675.8552800534401</v>
          </cell>
          <cell r="I1373">
            <v>-2.23E-4</v>
          </cell>
          <cell r="J1373">
            <v>0</v>
          </cell>
          <cell r="K1373">
            <v>1675.8555030534401</v>
          </cell>
          <cell r="L1373">
            <v>0</v>
          </cell>
          <cell r="M1373">
            <v>1675.8555030534401</v>
          </cell>
          <cell r="N1373">
            <v>81.167197993840205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-2.23E-4</v>
          </cell>
          <cell r="AB1373">
            <v>2.5999999999999999E-2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2.5999999999999999E-2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1594.6623050596002</v>
          </cell>
          <cell r="AN1373">
            <v>0</v>
          </cell>
          <cell r="AO1373">
            <v>0</v>
          </cell>
          <cell r="AP1373">
            <v>0</v>
          </cell>
        </row>
        <row r="1374">
          <cell r="B1374" t="str">
            <v>63550TFVL120Allcustom3DKK Total</v>
          </cell>
          <cell r="H1374">
            <v>4.06E-4</v>
          </cell>
          <cell r="I1374">
            <v>4.06E-4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4.06E-4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</row>
        <row r="1375">
          <cell r="B1375" t="str">
            <v>63550TFVL130Allcustom3DKK Total</v>
          </cell>
          <cell r="H1375">
            <v>11.385931560026501</v>
          </cell>
          <cell r="I1375">
            <v>4.2200000000000001E-4</v>
          </cell>
          <cell r="J1375">
            <v>0</v>
          </cell>
          <cell r="K1375">
            <v>11.385509560026501</v>
          </cell>
          <cell r="L1375">
            <v>0</v>
          </cell>
          <cell r="M1375">
            <v>11.385509560026501</v>
          </cell>
          <cell r="N1375">
            <v>4.3564335052301804</v>
          </cell>
          <cell r="O1375">
            <v>0</v>
          </cell>
          <cell r="P1375">
            <v>3.1691352644999999</v>
          </cell>
          <cell r="Q1375">
            <v>0</v>
          </cell>
          <cell r="R1375">
            <v>0</v>
          </cell>
          <cell r="S1375">
            <v>0</v>
          </cell>
          <cell r="T1375">
            <v>5.5943026292286001E-2</v>
          </cell>
          <cell r="U1375">
            <v>0</v>
          </cell>
          <cell r="V1375">
            <v>5.5943026292286001E-2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4.2200000000000001E-4</v>
          </cell>
          <cell r="AB1375">
            <v>0.42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0.42</v>
          </cell>
          <cell r="AH1375">
            <v>0.42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3.383997764004</v>
          </cell>
          <cell r="AN1375">
            <v>0</v>
          </cell>
          <cell r="AO1375">
            <v>0</v>
          </cell>
          <cell r="AP1375">
            <v>0</v>
          </cell>
        </row>
        <row r="1376">
          <cell r="B1376" t="str">
            <v>63555TAllcustom2Allcustom3DKK Total</v>
          </cell>
          <cell r="H1376">
            <v>2312.1501690599198</v>
          </cell>
          <cell r="I1376">
            <v>-2.22E-4</v>
          </cell>
          <cell r="J1376">
            <v>0</v>
          </cell>
          <cell r="K1376">
            <v>2312.1503910599199</v>
          </cell>
          <cell r="L1376">
            <v>0</v>
          </cell>
          <cell r="M1376">
            <v>2312.1503910599199</v>
          </cell>
          <cell r="N1376">
            <v>195.97759269299999</v>
          </cell>
          <cell r="O1376">
            <v>0</v>
          </cell>
          <cell r="P1376">
            <v>118.694605925487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-2.22E-4</v>
          </cell>
          <cell r="AB1376">
            <v>30.015185249424498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30.015185249424498</v>
          </cell>
          <cell r="AH1376">
            <v>0</v>
          </cell>
          <cell r="AI1376">
            <v>0</v>
          </cell>
          <cell r="AJ1376">
            <v>30.015185249424498</v>
          </cell>
          <cell r="AK1376">
            <v>0</v>
          </cell>
          <cell r="AL1376">
            <v>0</v>
          </cell>
          <cell r="AM1376">
            <v>1967.4630071920099</v>
          </cell>
          <cell r="AN1376">
            <v>9.5913026280000011</v>
          </cell>
          <cell r="AO1376">
            <v>0</v>
          </cell>
          <cell r="AP1376">
            <v>0</v>
          </cell>
        </row>
        <row r="1377">
          <cell r="B1377" t="str">
            <v>63555TFVL110Allcustom3DKK Total</v>
          </cell>
          <cell r="H1377">
            <v>1.1761223199590999E-4</v>
          </cell>
          <cell r="I1377">
            <v>-2.22E-4</v>
          </cell>
          <cell r="J1377">
            <v>0</v>
          </cell>
          <cell r="K1377">
            <v>3.3961223199590999E-4</v>
          </cell>
          <cell r="L1377">
            <v>0</v>
          </cell>
          <cell r="M1377">
            <v>3.3961223199590999E-4</v>
          </cell>
          <cell r="N1377">
            <v>0</v>
          </cell>
          <cell r="O1377">
            <v>0</v>
          </cell>
          <cell r="P1377">
            <v>22.558699749807499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-2.22E-4</v>
          </cell>
          <cell r="AB1377">
            <v>30.015185249424498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30.015185249424498</v>
          </cell>
          <cell r="AH1377">
            <v>0</v>
          </cell>
          <cell r="AI1377">
            <v>0</v>
          </cell>
          <cell r="AJ1377">
            <v>30.015185249424498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-52.573545387000003</v>
          </cell>
          <cell r="AP1377">
            <v>0</v>
          </cell>
        </row>
        <row r="1378">
          <cell r="B1378" t="str">
            <v>63555TFVL120Allcustom3DKK Total</v>
          </cell>
          <cell r="H1378">
            <v>2312.1500514476902</v>
          </cell>
          <cell r="I1378">
            <v>0</v>
          </cell>
          <cell r="J1378">
            <v>0</v>
          </cell>
          <cell r="K1378">
            <v>2312.1500514476902</v>
          </cell>
          <cell r="L1378">
            <v>0</v>
          </cell>
          <cell r="M1378">
            <v>2312.1500514476902</v>
          </cell>
          <cell r="N1378">
            <v>195.97759269299999</v>
          </cell>
          <cell r="O1378">
            <v>0</v>
          </cell>
          <cell r="P1378">
            <v>96.135906175679906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1967.4630071920099</v>
          </cell>
          <cell r="AN1378">
            <v>9.5913026280000011</v>
          </cell>
          <cell r="AO1378">
            <v>52.573545387000003</v>
          </cell>
          <cell r="AP1378">
            <v>0</v>
          </cell>
        </row>
        <row r="1379">
          <cell r="B1379" t="str">
            <v>63555TFVL130Allcustom3DKK Total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</row>
        <row r="1380">
          <cell r="B1380" t="str">
            <v>63560TAllcustom2Allcustom3DKK Total</v>
          </cell>
          <cell r="H1380">
            <v>4386.6041193236797</v>
          </cell>
          <cell r="I1380">
            <v>3.8299999999999999E-4</v>
          </cell>
          <cell r="J1380">
            <v>0</v>
          </cell>
          <cell r="K1380">
            <v>4386.6037363236801</v>
          </cell>
          <cell r="L1380">
            <v>0</v>
          </cell>
          <cell r="M1380">
            <v>4386.6037363236801</v>
          </cell>
          <cell r="N1380">
            <v>285.33805109754098</v>
          </cell>
          <cell r="O1380">
            <v>0</v>
          </cell>
          <cell r="P1380">
            <v>122.099623585356</v>
          </cell>
          <cell r="Q1380">
            <v>0</v>
          </cell>
          <cell r="R1380">
            <v>0</v>
          </cell>
          <cell r="S1380">
            <v>0</v>
          </cell>
          <cell r="T1380">
            <v>12.192852323386399</v>
          </cell>
          <cell r="U1380">
            <v>2.9948570742747402</v>
          </cell>
          <cell r="V1380">
            <v>15.187709397661099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3.8299999999999999E-4</v>
          </cell>
          <cell r="AB1380">
            <v>30.461185249424499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30.461185249424499</v>
          </cell>
          <cell r="AH1380">
            <v>0.42</v>
          </cell>
          <cell r="AI1380">
            <v>0</v>
          </cell>
          <cell r="AJ1380">
            <v>30.015185249424498</v>
          </cell>
          <cell r="AK1380">
            <v>0</v>
          </cell>
          <cell r="AL1380">
            <v>0</v>
          </cell>
          <cell r="AM1380">
            <v>3933.5171669936999</v>
          </cell>
          <cell r="AN1380">
            <v>9.5913026280000011</v>
          </cell>
          <cell r="AO1380">
            <v>0</v>
          </cell>
          <cell r="AP1380">
            <v>0</v>
          </cell>
        </row>
        <row r="1381">
          <cell r="B1381" t="str">
            <v>63560TFVL110Allcustom3DKK Total</v>
          </cell>
          <cell r="H1381">
            <v>1675.9337307733399</v>
          </cell>
          <cell r="I1381">
            <v>-4.4499999999999997E-4</v>
          </cell>
          <cell r="J1381">
            <v>0</v>
          </cell>
          <cell r="K1381">
            <v>1675.93417577334</v>
          </cell>
          <cell r="L1381">
            <v>0</v>
          </cell>
          <cell r="M1381">
            <v>1675.93417577334</v>
          </cell>
          <cell r="N1381">
            <v>81.245531101506401</v>
          </cell>
          <cell r="O1381">
            <v>0</v>
          </cell>
          <cell r="P1381">
            <v>22.558699749807499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-4.4499999999999997E-4</v>
          </cell>
          <cell r="AB1381">
            <v>30.041185249424498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30.041185249424498</v>
          </cell>
          <cell r="AH1381">
            <v>0</v>
          </cell>
          <cell r="AI1381">
            <v>0</v>
          </cell>
          <cell r="AJ1381">
            <v>30.015185249424498</v>
          </cell>
          <cell r="AK1381">
            <v>0</v>
          </cell>
          <cell r="AL1381">
            <v>0</v>
          </cell>
          <cell r="AM1381">
            <v>1594.6623050596002</v>
          </cell>
          <cell r="AN1381">
            <v>0</v>
          </cell>
          <cell r="AO1381">
            <v>-52.573545387000003</v>
          </cell>
          <cell r="AP1381">
            <v>0</v>
          </cell>
        </row>
        <row r="1382">
          <cell r="B1382" t="str">
            <v>63560TFVL120Allcustom3DKK Total</v>
          </cell>
          <cell r="H1382">
            <v>2312.1504574476899</v>
          </cell>
          <cell r="I1382">
            <v>4.06E-4</v>
          </cell>
          <cell r="J1382">
            <v>0</v>
          </cell>
          <cell r="K1382">
            <v>2312.1500514476902</v>
          </cell>
          <cell r="L1382">
            <v>0</v>
          </cell>
          <cell r="M1382">
            <v>2312.1500514476902</v>
          </cell>
          <cell r="N1382">
            <v>195.97759269299999</v>
          </cell>
          <cell r="O1382">
            <v>0</v>
          </cell>
          <cell r="P1382">
            <v>96.135906175679906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4.06E-4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1967.4630071920099</v>
          </cell>
          <cell r="AN1382">
            <v>9.5913026280000011</v>
          </cell>
          <cell r="AO1382">
            <v>52.573545387000003</v>
          </cell>
          <cell r="AP1382">
            <v>0</v>
          </cell>
        </row>
        <row r="1383">
          <cell r="B1383" t="str">
            <v>63560TFVL130Allcustom3DKK Total</v>
          </cell>
          <cell r="H1383">
            <v>398.51993110265397</v>
          </cell>
          <cell r="I1383">
            <v>4.2200000000000001E-4</v>
          </cell>
          <cell r="J1383">
            <v>0</v>
          </cell>
          <cell r="K1383">
            <v>398.51950910265396</v>
          </cell>
          <cell r="L1383">
            <v>0</v>
          </cell>
          <cell r="M1383">
            <v>398.51950910265396</v>
          </cell>
          <cell r="N1383">
            <v>8.1149273030343192</v>
          </cell>
          <cell r="O1383">
            <v>0</v>
          </cell>
          <cell r="P1383">
            <v>3.4050176598689399</v>
          </cell>
          <cell r="Q1383">
            <v>0</v>
          </cell>
          <cell r="R1383">
            <v>0</v>
          </cell>
          <cell r="S1383">
            <v>0</v>
          </cell>
          <cell r="T1383">
            <v>12.192852323386399</v>
          </cell>
          <cell r="U1383">
            <v>2.9948570742747402</v>
          </cell>
          <cell r="V1383">
            <v>15.187709397661099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4.2200000000000001E-4</v>
          </cell>
          <cell r="AB1383">
            <v>0.42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0.42</v>
          </cell>
          <cell r="AH1383">
            <v>0.42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371.39185474209</v>
          </cell>
          <cell r="AN1383">
            <v>0</v>
          </cell>
          <cell r="AO1383">
            <v>0</v>
          </cell>
          <cell r="AP1383">
            <v>0</v>
          </cell>
        </row>
        <row r="1384">
          <cell r="B1384" t="str">
            <v>63565TAllcustom2Allcustom3DKK Total</v>
          </cell>
          <cell r="H1384">
            <v>1630.53620561918</v>
          </cell>
          <cell r="I1384">
            <v>-1.2300000000000001E-4</v>
          </cell>
          <cell r="J1384">
            <v>0</v>
          </cell>
          <cell r="K1384">
            <v>1630.53632861918</v>
          </cell>
          <cell r="L1384">
            <v>0</v>
          </cell>
          <cell r="M1384">
            <v>1630.53632861918</v>
          </cell>
          <cell r="N1384">
            <v>0</v>
          </cell>
          <cell r="O1384">
            <v>0</v>
          </cell>
          <cell r="P1384">
            <v>4.5907319425590005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15.044285</v>
          </cell>
          <cell r="V1384">
            <v>15.044285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-1.2300000000000001E-4</v>
          </cell>
          <cell r="AB1384">
            <v>12.9951345965058</v>
          </cell>
          <cell r="AC1384">
            <v>0</v>
          </cell>
          <cell r="AD1384">
            <v>12.420999999999999</v>
          </cell>
          <cell r="AE1384">
            <v>12.420999999999999</v>
          </cell>
          <cell r="AF1384">
            <v>0</v>
          </cell>
          <cell r="AG1384">
            <v>0.57413459650576804</v>
          </cell>
          <cell r="AH1384">
            <v>0</v>
          </cell>
          <cell r="AI1384">
            <v>0</v>
          </cell>
          <cell r="AJ1384">
            <v>0.57413459650576804</v>
          </cell>
          <cell r="AK1384">
            <v>0</v>
          </cell>
          <cell r="AL1384">
            <v>0</v>
          </cell>
          <cell r="AM1384">
            <v>1597.33287591556</v>
          </cell>
          <cell r="AN1384">
            <v>11.074382153999998</v>
          </cell>
          <cell r="AO1384">
            <v>0.57330116455670099</v>
          </cell>
          <cell r="AP1384">
            <v>0</v>
          </cell>
        </row>
        <row r="1385">
          <cell r="B1385" t="str">
            <v>63565TFVL110Allcustom3DKK Total</v>
          </cell>
          <cell r="H1385">
            <v>0.57401159650576805</v>
          </cell>
          <cell r="I1385">
            <v>-1.2300000000000001E-4</v>
          </cell>
          <cell r="J1385">
            <v>0</v>
          </cell>
          <cell r="K1385">
            <v>0.57413459650576804</v>
          </cell>
          <cell r="L1385">
            <v>0</v>
          </cell>
          <cell r="M1385">
            <v>0.57413459650576804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-1.2300000000000001E-4</v>
          </cell>
          <cell r="AB1385">
            <v>0.57413459650576804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0.57413459650576804</v>
          </cell>
          <cell r="AH1385">
            <v>0</v>
          </cell>
          <cell r="AI1385">
            <v>0</v>
          </cell>
          <cell r="AJ1385">
            <v>0.57413459650576804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</row>
        <row r="1386">
          <cell r="B1386" t="str">
            <v>63565TFVL120Allcustom3DKK Total</v>
          </cell>
          <cell r="H1386">
            <v>1629.96219402267</v>
          </cell>
          <cell r="I1386">
            <v>0</v>
          </cell>
          <cell r="J1386">
            <v>0</v>
          </cell>
          <cell r="K1386">
            <v>1629.96219402267</v>
          </cell>
          <cell r="L1386">
            <v>0</v>
          </cell>
          <cell r="M1386">
            <v>1629.96219402267</v>
          </cell>
          <cell r="N1386">
            <v>0</v>
          </cell>
          <cell r="O1386">
            <v>0</v>
          </cell>
          <cell r="P1386">
            <v>4.5907319425590005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15.044285</v>
          </cell>
          <cell r="V1386">
            <v>15.044285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12.420999999999999</v>
          </cell>
          <cell r="AC1386">
            <v>0</v>
          </cell>
          <cell r="AD1386">
            <v>12.420999999999999</v>
          </cell>
          <cell r="AE1386">
            <v>12.420999999999999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1597.33287591556</v>
          </cell>
          <cell r="AN1386">
            <v>11.074382153999998</v>
          </cell>
          <cell r="AO1386">
            <v>0.57330116455670099</v>
          </cell>
          <cell r="AP1386">
            <v>0</v>
          </cell>
        </row>
        <row r="1387">
          <cell r="B1387" t="str">
            <v>63565TFVL130Allcustom3DKK Total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</row>
        <row r="1388">
          <cell r="B1388" t="str">
            <v>63570TAllcustom2Allcustom3DKK Total</v>
          </cell>
          <cell r="H1388">
            <v>1795.37801546987</v>
          </cell>
          <cell r="I1388">
            <v>-1.2300000000000001E-4</v>
          </cell>
          <cell r="J1388">
            <v>0</v>
          </cell>
          <cell r="K1388">
            <v>1795.37813846987</v>
          </cell>
          <cell r="L1388">
            <v>0</v>
          </cell>
          <cell r="M1388">
            <v>1795.37813846987</v>
          </cell>
          <cell r="N1388">
            <v>0</v>
          </cell>
          <cell r="O1388">
            <v>0</v>
          </cell>
          <cell r="P1388">
            <v>41.613593102559001</v>
          </cell>
          <cell r="Q1388">
            <v>0</v>
          </cell>
          <cell r="R1388">
            <v>0</v>
          </cell>
          <cell r="S1388">
            <v>0</v>
          </cell>
          <cell r="T1388">
            <v>127.805948690688</v>
          </cell>
          <cell r="U1388">
            <v>15.044285</v>
          </cell>
          <cell r="V1388">
            <v>142.85023369068801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-1.2300000000000001E-4</v>
          </cell>
          <cell r="AB1388">
            <v>13.0081345965058</v>
          </cell>
          <cell r="AC1388">
            <v>0</v>
          </cell>
          <cell r="AD1388">
            <v>12.420999999999999</v>
          </cell>
          <cell r="AE1388">
            <v>12.420999999999999</v>
          </cell>
          <cell r="AF1388">
            <v>0</v>
          </cell>
          <cell r="AG1388">
            <v>0.58713459650576805</v>
          </cell>
          <cell r="AH1388">
            <v>0</v>
          </cell>
          <cell r="AI1388">
            <v>0</v>
          </cell>
          <cell r="AJ1388">
            <v>0.57413459650576804</v>
          </cell>
          <cell r="AK1388">
            <v>0</v>
          </cell>
          <cell r="AL1388">
            <v>0</v>
          </cell>
          <cell r="AM1388">
            <v>1597.33287591556</v>
          </cell>
          <cell r="AN1388">
            <v>11.074382153999998</v>
          </cell>
          <cell r="AO1388">
            <v>0.57330116455670099</v>
          </cell>
          <cell r="AP1388">
            <v>0</v>
          </cell>
        </row>
        <row r="1389">
          <cell r="B1389" t="str">
            <v>63570TFVL110Allcustom3DKK Total</v>
          </cell>
          <cell r="H1389">
            <v>0.57401159650576805</v>
          </cell>
          <cell r="I1389">
            <v>-1.2300000000000001E-4</v>
          </cell>
          <cell r="J1389">
            <v>0</v>
          </cell>
          <cell r="K1389">
            <v>0.57413459650576804</v>
          </cell>
          <cell r="L1389">
            <v>0</v>
          </cell>
          <cell r="M1389">
            <v>0.57413459650576804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-1.2300000000000001E-4</v>
          </cell>
          <cell r="AB1389">
            <v>0.57413459650576804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0.57413459650576804</v>
          </cell>
          <cell r="AH1389">
            <v>0</v>
          </cell>
          <cell r="AI1389">
            <v>0</v>
          </cell>
          <cell r="AJ1389">
            <v>0.57413459650576804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</row>
        <row r="1390">
          <cell r="B1390" t="str">
            <v>63570TFVL120Allcustom3DKK Total</v>
          </cell>
          <cell r="H1390">
            <v>1629.96219402267</v>
          </cell>
          <cell r="I1390">
            <v>0</v>
          </cell>
          <cell r="J1390">
            <v>0</v>
          </cell>
          <cell r="K1390">
            <v>1629.96219402267</v>
          </cell>
          <cell r="L1390">
            <v>0</v>
          </cell>
          <cell r="M1390">
            <v>1629.96219402267</v>
          </cell>
          <cell r="N1390">
            <v>0</v>
          </cell>
          <cell r="O1390">
            <v>0</v>
          </cell>
          <cell r="P1390">
            <v>4.5907319425590005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15.044285</v>
          </cell>
          <cell r="V1390">
            <v>15.044285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12.420999999999999</v>
          </cell>
          <cell r="AC1390">
            <v>0</v>
          </cell>
          <cell r="AD1390">
            <v>12.420999999999999</v>
          </cell>
          <cell r="AE1390">
            <v>12.420999999999999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1597.33287591556</v>
          </cell>
          <cell r="AN1390">
            <v>11.074382153999998</v>
          </cell>
          <cell r="AO1390">
            <v>0.57330116455670099</v>
          </cell>
          <cell r="AP1390">
            <v>0</v>
          </cell>
        </row>
        <row r="1391">
          <cell r="B1391" t="str">
            <v>63570TFVL130Allcustom3DKK Total</v>
          </cell>
          <cell r="H1391">
            <v>164.84180985068801</v>
          </cell>
          <cell r="I1391">
            <v>0</v>
          </cell>
          <cell r="J1391">
            <v>0</v>
          </cell>
          <cell r="K1391">
            <v>164.84180985068801</v>
          </cell>
          <cell r="L1391">
            <v>0</v>
          </cell>
          <cell r="M1391">
            <v>164.84180985068801</v>
          </cell>
          <cell r="N1391">
            <v>0</v>
          </cell>
          <cell r="O1391">
            <v>0</v>
          </cell>
          <cell r="P1391">
            <v>37.022861159999998</v>
          </cell>
          <cell r="Q1391">
            <v>0</v>
          </cell>
          <cell r="R1391">
            <v>0</v>
          </cell>
          <cell r="S1391">
            <v>0</v>
          </cell>
          <cell r="T1391">
            <v>127.805948690688</v>
          </cell>
          <cell r="U1391">
            <v>0</v>
          </cell>
          <cell r="V1391">
            <v>127.805948690688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1.2999999999999999E-2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1.2999999999999999E-2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</row>
        <row r="1392">
          <cell r="B1392" t="str">
            <v>64005TAllcustom2Allcustom3DKK Total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</row>
        <row r="1393">
          <cell r="B1393" t="str">
            <v>64010TAllcustom2Allcustom3DKK Total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</row>
        <row r="1394">
          <cell r="B1394" t="str">
            <v>64015TAllcustom2Allcustom3DKK Total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</row>
        <row r="1395">
          <cell r="B1395" t="str">
            <v>64020TAllcustom2Allcustom3DKK Total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</row>
        <row r="1396">
          <cell r="B1396" t="str">
            <v>64025TAllcustom2Allcustom3DKK Total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</row>
        <row r="1397">
          <cell r="B1397" t="str">
            <v>64030TAllcustom2Allcustom3DKK Total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</row>
        <row r="1398">
          <cell r="B1398" t="str">
            <v>64035TAllcustom2Allcustom3DKK Total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</row>
        <row r="1399">
          <cell r="B1399" t="str">
            <v>64045TAllcustom2Allcustom3DKK Total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</row>
        <row r="1400">
          <cell r="B1400" t="str">
            <v>64050TAllcustom2Allcustom3DKK Total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</row>
        <row r="1401">
          <cell r="B1401" t="str">
            <v>64505TAllcustom2Allcustom3DKK Total</v>
          </cell>
          <cell r="H1401">
            <v>18762.127801159699</v>
          </cell>
          <cell r="I1401">
            <v>0</v>
          </cell>
          <cell r="J1401">
            <v>0</v>
          </cell>
          <cell r="K1401">
            <v>18762.127801159699</v>
          </cell>
          <cell r="L1401">
            <v>0</v>
          </cell>
          <cell r="M1401">
            <v>18762.127801159699</v>
          </cell>
          <cell r="N1401">
            <v>0</v>
          </cell>
          <cell r="O1401">
            <v>0</v>
          </cell>
          <cell r="P1401">
            <v>13459.112628589399</v>
          </cell>
          <cell r="Q1401">
            <v>2908.8878379788898</v>
          </cell>
          <cell r="R1401">
            <v>30.862311623020602</v>
          </cell>
          <cell r="S1401">
            <v>91.94798619259501</v>
          </cell>
          <cell r="T1401">
            <v>557.67504153679897</v>
          </cell>
          <cell r="U1401">
            <v>1042.8449819423499</v>
          </cell>
          <cell r="V1401">
            <v>1723.3303212947601</v>
          </cell>
          <cell r="W1401">
            <v>667.09101329656994</v>
          </cell>
          <cell r="X1401">
            <v>667.09101329656994</v>
          </cell>
          <cell r="Y1401">
            <v>0</v>
          </cell>
          <cell r="Z1401">
            <v>0</v>
          </cell>
          <cell r="AA1401">
            <v>0</v>
          </cell>
          <cell r="AB1401">
            <v>667.09101329656994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3.706</v>
          </cell>
          <cell r="AN1401">
            <v>0</v>
          </cell>
          <cell r="AO1401">
            <v>0</v>
          </cell>
          <cell r="AP1401">
            <v>0</v>
          </cell>
        </row>
        <row r="1402">
          <cell r="B1402" t="str">
            <v>64515TAllcustom2Allcustom3DKK Total</v>
          </cell>
          <cell r="H1402">
            <v>-2844.3247918939401</v>
          </cell>
          <cell r="I1402">
            <v>0</v>
          </cell>
          <cell r="J1402">
            <v>0</v>
          </cell>
          <cell r="K1402">
            <v>-2844.3247918939401</v>
          </cell>
          <cell r="L1402">
            <v>0</v>
          </cell>
          <cell r="M1402">
            <v>-2844.3247918939401</v>
          </cell>
          <cell r="N1402">
            <v>0</v>
          </cell>
          <cell r="O1402">
            <v>0</v>
          </cell>
          <cell r="P1402">
            <v>-2255.0414665352896</v>
          </cell>
          <cell r="Q1402">
            <v>-393.289189877007</v>
          </cell>
          <cell r="R1402">
            <v>-0.102360566449</v>
          </cell>
          <cell r="S1402">
            <v>-18.0796453201073</v>
          </cell>
          <cell r="T1402">
            <v>-19.989106146790899</v>
          </cell>
          <cell r="U1402">
            <v>-109.57429232531001</v>
          </cell>
          <cell r="V1402">
            <v>-147.745404358657</v>
          </cell>
          <cell r="W1402">
            <v>-48.248731122984999</v>
          </cell>
          <cell r="X1402">
            <v>-48.248731122984999</v>
          </cell>
          <cell r="Y1402">
            <v>0</v>
          </cell>
          <cell r="Z1402">
            <v>0</v>
          </cell>
          <cell r="AA1402">
            <v>0</v>
          </cell>
          <cell r="AB1402">
            <v>-48.248731122984999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</row>
        <row r="1403">
          <cell r="B1403" t="str">
            <v>64525TAllcustom2Allcustom3DKK Total</v>
          </cell>
          <cell r="H1403">
            <v>186.53521664048401</v>
          </cell>
          <cell r="I1403">
            <v>0</v>
          </cell>
          <cell r="J1403">
            <v>0</v>
          </cell>
          <cell r="K1403">
            <v>186.53521664048401</v>
          </cell>
          <cell r="L1403">
            <v>0</v>
          </cell>
          <cell r="M1403">
            <v>186.53521664048401</v>
          </cell>
          <cell r="N1403">
            <v>0</v>
          </cell>
          <cell r="O1403">
            <v>0</v>
          </cell>
          <cell r="P1403">
            <v>182.01029623997201</v>
          </cell>
          <cell r="Q1403">
            <v>0</v>
          </cell>
          <cell r="R1403">
            <v>0</v>
          </cell>
          <cell r="S1403">
            <v>6.2563480596666604E-4</v>
          </cell>
          <cell r="T1403">
            <v>3.3425776885370997</v>
          </cell>
          <cell r="U1403">
            <v>1.1407135195995299</v>
          </cell>
          <cell r="V1403">
            <v>4.4839168429426</v>
          </cell>
          <cell r="W1403">
            <v>4.1003557569999995E-2</v>
          </cell>
          <cell r="X1403">
            <v>4.1003557569999995E-2</v>
          </cell>
          <cell r="Y1403">
            <v>0</v>
          </cell>
          <cell r="Z1403">
            <v>0</v>
          </cell>
          <cell r="AA1403">
            <v>0</v>
          </cell>
          <cell r="AB1403">
            <v>4.1003557569999995E-2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</row>
        <row r="1404">
          <cell r="B1404" t="str">
            <v>64535TAllcustom2Allcustom3DKK Total</v>
          </cell>
          <cell r="H1404">
            <v>-1176.7427906099701</v>
          </cell>
          <cell r="I1404">
            <v>0</v>
          </cell>
          <cell r="J1404">
            <v>0</v>
          </cell>
          <cell r="K1404">
            <v>-1176.7427906099701</v>
          </cell>
          <cell r="L1404">
            <v>0</v>
          </cell>
          <cell r="M1404">
            <v>-1176.7427906099701</v>
          </cell>
          <cell r="N1404">
            <v>0</v>
          </cell>
          <cell r="O1404">
            <v>0</v>
          </cell>
          <cell r="P1404">
            <v>-991.95506111466705</v>
          </cell>
          <cell r="Q1404">
            <v>-151.95138592500001</v>
          </cell>
          <cell r="R1404">
            <v>-4.1397524335800004E-2</v>
          </cell>
          <cell r="S1404">
            <v>-10.925483204066099</v>
          </cell>
          <cell r="T1404">
            <v>-0.145466342502513</v>
          </cell>
          <cell r="U1404">
            <v>-21.669829159252401</v>
          </cell>
          <cell r="V1404">
            <v>-32.7821762301568</v>
          </cell>
          <cell r="W1404">
            <v>-5.4167340141750002E-2</v>
          </cell>
          <cell r="X1404">
            <v>-5.4167340141750002E-2</v>
          </cell>
          <cell r="Y1404">
            <v>0</v>
          </cell>
          <cell r="Z1404">
            <v>0</v>
          </cell>
          <cell r="AA1404">
            <v>0</v>
          </cell>
          <cell r="AB1404">
            <v>-5.4167340141750002E-2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</row>
        <row r="1405">
          <cell r="B1405" t="str">
            <v>64545TAllcustom2Allcustom3DKK Total</v>
          </cell>
          <cell r="H1405">
            <v>-601.30167295922399</v>
          </cell>
          <cell r="I1405">
            <v>0</v>
          </cell>
          <cell r="J1405">
            <v>0</v>
          </cell>
          <cell r="K1405">
            <v>-601.30167295922399</v>
          </cell>
          <cell r="L1405">
            <v>0</v>
          </cell>
          <cell r="M1405">
            <v>-601.30167295922399</v>
          </cell>
          <cell r="N1405">
            <v>0</v>
          </cell>
          <cell r="O1405">
            <v>0</v>
          </cell>
          <cell r="P1405">
            <v>-465.57357219116801</v>
          </cell>
          <cell r="Q1405">
            <v>-96.65572558587121</v>
          </cell>
          <cell r="R1405">
            <v>-6.4893270749993203E-5</v>
          </cell>
          <cell r="S1405">
            <v>-0.45056322318780501</v>
          </cell>
          <cell r="T1405">
            <v>-29.053793675344298</v>
          </cell>
          <cell r="U1405">
            <v>20.180151173640603</v>
          </cell>
          <cell r="V1405">
            <v>-9.3242706181622506</v>
          </cell>
          <cell r="W1405">
            <v>-29.748104564021801</v>
          </cell>
          <cell r="X1405">
            <v>-29.748104564021801</v>
          </cell>
          <cell r="Y1405">
            <v>0</v>
          </cell>
          <cell r="Z1405">
            <v>0</v>
          </cell>
          <cell r="AA1405">
            <v>0</v>
          </cell>
          <cell r="AB1405">
            <v>-29.748104564021801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</row>
        <row r="1406">
          <cell r="B1406" t="str">
            <v>64555TAllcustom2Allcustom3DKK Total</v>
          </cell>
          <cell r="H1406">
            <v>2521.37903530521</v>
          </cell>
          <cell r="I1406">
            <v>0</v>
          </cell>
          <cell r="J1406">
            <v>0</v>
          </cell>
          <cell r="K1406">
            <v>2521.37903530521</v>
          </cell>
          <cell r="L1406">
            <v>0</v>
          </cell>
          <cell r="M1406">
            <v>2521.37903530521</v>
          </cell>
          <cell r="N1406">
            <v>0</v>
          </cell>
          <cell r="O1406">
            <v>0</v>
          </cell>
          <cell r="P1406">
            <v>1754.5721528591</v>
          </cell>
          <cell r="Q1406">
            <v>214.19387927679398</v>
          </cell>
          <cell r="R1406">
            <v>-6.9585410435905999</v>
          </cell>
          <cell r="S1406">
            <v>-2.2407851779031001</v>
          </cell>
          <cell r="T1406">
            <v>91.849333012598606</v>
          </cell>
          <cell r="U1406">
            <v>348.76023098806604</v>
          </cell>
          <cell r="V1406">
            <v>431.41023777917098</v>
          </cell>
          <cell r="W1406">
            <v>119.37476539014401</v>
          </cell>
          <cell r="X1406">
            <v>119.37476539014401</v>
          </cell>
          <cell r="Y1406">
            <v>0</v>
          </cell>
          <cell r="Z1406">
            <v>0</v>
          </cell>
          <cell r="AA1406">
            <v>0</v>
          </cell>
          <cell r="AB1406">
            <v>119.37476539014401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1.8280000000000001</v>
          </cell>
          <cell r="AN1406">
            <v>0</v>
          </cell>
          <cell r="AO1406">
            <v>0</v>
          </cell>
          <cell r="AP1406">
            <v>0</v>
          </cell>
        </row>
        <row r="1407">
          <cell r="B1407" t="str">
            <v>64565TAllcustom2Allcustom3DKK Total</v>
          </cell>
          <cell r="H1407">
            <v>80449.648364536304</v>
          </cell>
          <cell r="I1407">
            <v>0</v>
          </cell>
          <cell r="J1407">
            <v>0</v>
          </cell>
          <cell r="K1407">
            <v>80449.648364536304</v>
          </cell>
          <cell r="L1407">
            <v>0</v>
          </cell>
          <cell r="M1407">
            <v>80449.648364536304</v>
          </cell>
          <cell r="N1407">
            <v>0</v>
          </cell>
          <cell r="O1407">
            <v>0</v>
          </cell>
          <cell r="P1407">
            <v>73254.601077532599</v>
          </cell>
          <cell r="Q1407">
            <v>5812.5813117309708</v>
          </cell>
          <cell r="R1407">
            <v>0.70610347217087999</v>
          </cell>
          <cell r="S1407">
            <v>0</v>
          </cell>
          <cell r="T1407">
            <v>141.39797275295601</v>
          </cell>
          <cell r="U1407">
            <v>1052.8554346864</v>
          </cell>
          <cell r="V1407">
            <v>1194.9595109115301</v>
          </cell>
          <cell r="W1407">
            <v>187.50646436114698</v>
          </cell>
          <cell r="X1407">
            <v>187.50646436114698</v>
          </cell>
          <cell r="Y1407">
            <v>0</v>
          </cell>
          <cell r="Z1407">
            <v>0</v>
          </cell>
          <cell r="AA1407">
            <v>0</v>
          </cell>
          <cell r="AB1407">
            <v>187.50646436114698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</row>
        <row r="1408">
          <cell r="B1408" t="str">
            <v>64575TAllcustom2Allcustom3DKK Total</v>
          </cell>
          <cell r="H1408">
            <v>8712.5607145976101</v>
          </cell>
          <cell r="I1408">
            <v>0</v>
          </cell>
          <cell r="J1408">
            <v>0</v>
          </cell>
          <cell r="K1408">
            <v>8712.5607145976101</v>
          </cell>
          <cell r="L1408">
            <v>0</v>
          </cell>
          <cell r="M1408">
            <v>8712.5607145976101</v>
          </cell>
          <cell r="N1408">
            <v>0</v>
          </cell>
          <cell r="O1408">
            <v>0</v>
          </cell>
          <cell r="P1408">
            <v>6447.9987034612996</v>
          </cell>
          <cell r="Q1408">
            <v>1029.72574773978</v>
          </cell>
          <cell r="R1408">
            <v>17.965376557734899</v>
          </cell>
          <cell r="S1408">
            <v>330.111293359417</v>
          </cell>
          <cell r="T1408">
            <v>333.71337049654102</v>
          </cell>
          <cell r="U1408">
            <v>353.29680766280103</v>
          </cell>
          <cell r="V1408">
            <v>1035.08684807649</v>
          </cell>
          <cell r="W1408">
            <v>199.749415320037</v>
          </cell>
          <cell r="X1408">
            <v>199.749415320037</v>
          </cell>
          <cell r="Y1408">
            <v>0</v>
          </cell>
          <cell r="Z1408">
            <v>0</v>
          </cell>
          <cell r="AA1408">
            <v>0</v>
          </cell>
          <cell r="AB1408">
            <v>199.749415320037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</row>
        <row r="1409">
          <cell r="B1409" t="str">
            <v>64585TAllcustom2Allcustom3DKK Total</v>
          </cell>
          <cell r="H1409">
            <v>28048.735502481701</v>
          </cell>
          <cell r="I1409">
            <v>0</v>
          </cell>
          <cell r="J1409">
            <v>0</v>
          </cell>
          <cell r="K1409">
            <v>28048.735502481701</v>
          </cell>
          <cell r="L1409">
            <v>0</v>
          </cell>
          <cell r="M1409">
            <v>28048.735502481701</v>
          </cell>
          <cell r="N1409">
            <v>0</v>
          </cell>
          <cell r="O1409">
            <v>0</v>
          </cell>
          <cell r="P1409">
            <v>24982.2912091748</v>
          </cell>
          <cell r="Q1409">
            <v>2691.3686100355703</v>
          </cell>
          <cell r="R1409">
            <v>0</v>
          </cell>
          <cell r="S1409">
            <v>0</v>
          </cell>
          <cell r="T1409">
            <v>1.3723909287627098</v>
          </cell>
          <cell r="U1409">
            <v>336.84771064512699</v>
          </cell>
          <cell r="V1409">
            <v>338.22010157388996</v>
          </cell>
          <cell r="W1409">
            <v>36.855581697405</v>
          </cell>
          <cell r="X1409">
            <v>36.855581697405</v>
          </cell>
          <cell r="Y1409">
            <v>0</v>
          </cell>
          <cell r="Z1409">
            <v>0</v>
          </cell>
          <cell r="AA1409">
            <v>0</v>
          </cell>
          <cell r="AB1409">
            <v>36.855581697405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</row>
        <row r="1410">
          <cell r="B1410" t="str">
            <v>64595TAllcustom2Allcustom3DKK Total</v>
          </cell>
          <cell r="H1410">
            <v>13029.9097984988</v>
          </cell>
          <cell r="I1410">
            <v>0</v>
          </cell>
          <cell r="J1410">
            <v>0</v>
          </cell>
          <cell r="K1410">
            <v>13029.9097984988</v>
          </cell>
          <cell r="L1410">
            <v>0</v>
          </cell>
          <cell r="M1410">
            <v>13029.9097984988</v>
          </cell>
          <cell r="N1410">
            <v>0</v>
          </cell>
          <cell r="O1410">
            <v>0</v>
          </cell>
          <cell r="P1410">
            <v>10139.561951673901</v>
          </cell>
          <cell r="Q1410">
            <v>2078.6036098311401</v>
          </cell>
          <cell r="R1410">
            <v>24.8339073404609</v>
          </cell>
          <cell r="S1410">
            <v>284.10428666614501</v>
          </cell>
          <cell r="T1410">
            <v>147.362560884852</v>
          </cell>
          <cell r="U1410">
            <v>211.86580068078899</v>
          </cell>
          <cell r="V1410">
            <v>668.16655557224703</v>
          </cell>
          <cell r="W1410">
            <v>143.52768142149401</v>
          </cell>
          <cell r="X1410">
            <v>143.52768142149401</v>
          </cell>
          <cell r="Y1410">
            <v>0</v>
          </cell>
          <cell r="Z1410">
            <v>0</v>
          </cell>
          <cell r="AA1410">
            <v>0</v>
          </cell>
          <cell r="AB1410">
            <v>143.52768142149401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0.05</v>
          </cell>
          <cell r="AN1410">
            <v>0</v>
          </cell>
          <cell r="AO1410">
            <v>0</v>
          </cell>
          <cell r="AP1410">
            <v>0</v>
          </cell>
        </row>
        <row r="1411">
          <cell r="B1411" t="str">
            <v>64605TAllcustom2Allcustom3DKK Total</v>
          </cell>
          <cell r="H1411">
            <v>2710.4524462164604</v>
          </cell>
          <cell r="I1411">
            <v>0</v>
          </cell>
          <cell r="J1411">
            <v>0</v>
          </cell>
          <cell r="K1411">
            <v>2710.4524462164604</v>
          </cell>
          <cell r="L1411">
            <v>0</v>
          </cell>
          <cell r="M1411">
            <v>2710.4524462164604</v>
          </cell>
          <cell r="N1411">
            <v>0</v>
          </cell>
          <cell r="O1411">
            <v>0</v>
          </cell>
          <cell r="P1411">
            <v>1939.0996131582899</v>
          </cell>
          <cell r="Q1411">
            <v>68.423551868700002</v>
          </cell>
          <cell r="R1411">
            <v>1.3192686833051799</v>
          </cell>
          <cell r="S1411">
            <v>321.04873155032197</v>
          </cell>
          <cell r="T1411">
            <v>176.555165081882</v>
          </cell>
          <cell r="U1411">
            <v>104.40293050710901</v>
          </cell>
          <cell r="V1411">
            <v>603.32609582261796</v>
          </cell>
          <cell r="W1411">
            <v>95.897185366852597</v>
          </cell>
          <cell r="X1411">
            <v>95.897185366852597</v>
          </cell>
          <cell r="Y1411">
            <v>0</v>
          </cell>
          <cell r="Z1411">
            <v>0</v>
          </cell>
          <cell r="AA1411">
            <v>0</v>
          </cell>
          <cell r="AB1411">
            <v>95.897185366852597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3.706</v>
          </cell>
          <cell r="AN1411">
            <v>0</v>
          </cell>
          <cell r="AO1411">
            <v>0</v>
          </cell>
          <cell r="AP1411">
            <v>0</v>
          </cell>
        </row>
        <row r="1412">
          <cell r="B1412" t="str">
            <v>64635TAllcustom2Allcustom3DKK Total</v>
          </cell>
          <cell r="H1412">
            <v>6477.2929441502702</v>
          </cell>
          <cell r="I1412">
            <v>0</v>
          </cell>
          <cell r="J1412">
            <v>0</v>
          </cell>
          <cell r="K1412">
            <v>6477.2929441502702</v>
          </cell>
          <cell r="L1412">
            <v>0</v>
          </cell>
          <cell r="M1412">
            <v>6477.2929441502702</v>
          </cell>
          <cell r="N1412">
            <v>0</v>
          </cell>
          <cell r="O1412">
            <v>0</v>
          </cell>
          <cell r="P1412">
            <v>6313.9260548704397</v>
          </cell>
          <cell r="Q1412">
            <v>163.366889279834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</row>
        <row r="1413">
          <cell r="B1413" t="str">
            <v>66059CAllcustom2Allcustom3DKK Total</v>
          </cell>
          <cell r="H1413">
            <v>2.6713949565934001E-3</v>
          </cell>
          <cell r="I1413">
            <v>0</v>
          </cell>
          <cell r="J1413">
            <v>0</v>
          </cell>
          <cell r="K1413">
            <v>2.6713949565934001E-3</v>
          </cell>
          <cell r="L1413">
            <v>-82.487766422460709</v>
          </cell>
          <cell r="M1413">
            <v>82.490437817417899</v>
          </cell>
          <cell r="N1413">
            <v>2863.5347452235901</v>
          </cell>
          <cell r="O1413">
            <v>2.49797999862664</v>
          </cell>
          <cell r="P1413">
            <v>9160.65258338067</v>
          </cell>
          <cell r="Q1413">
            <v>-0.77736379431875091</v>
          </cell>
          <cell r="R1413">
            <v>45.9579509969711</v>
          </cell>
          <cell r="S1413">
            <v>5.5385807656743902</v>
          </cell>
          <cell r="T1413">
            <v>1.1095662755511101E-2</v>
          </cell>
          <cell r="U1413">
            <v>118.041195290139</v>
          </cell>
          <cell r="V1413">
            <v>152.73753368116098</v>
          </cell>
          <cell r="W1413">
            <v>0.46234477709694999</v>
          </cell>
          <cell r="X1413">
            <v>0.46234477709694999</v>
          </cell>
          <cell r="Y1413">
            <v>0</v>
          </cell>
          <cell r="Z1413">
            <v>0</v>
          </cell>
          <cell r="AA1413">
            <v>0</v>
          </cell>
          <cell r="AB1413">
            <v>2330.5546936788501</v>
          </cell>
          <cell r="AC1413">
            <v>0</v>
          </cell>
          <cell r="AD1413">
            <v>73.643563</v>
          </cell>
          <cell r="AE1413">
            <v>204.67614272171599</v>
          </cell>
          <cell r="AF1413">
            <v>0</v>
          </cell>
          <cell r="AG1413">
            <v>2162.9513181248699</v>
          </cell>
          <cell r="AH1413">
            <v>0.97955999999999999</v>
          </cell>
          <cell r="AI1413">
            <v>0</v>
          </cell>
          <cell r="AJ1413">
            <v>1862.34896141746</v>
          </cell>
          <cell r="AK1413">
            <v>0</v>
          </cell>
          <cell r="AL1413">
            <v>-37.535111944834199</v>
          </cell>
          <cell r="AM1413">
            <v>-1.3248114643768401</v>
          </cell>
          <cell r="AN1413">
            <v>-4.2724423110485099E-14</v>
          </cell>
          <cell r="AO1413">
            <v>-14442.1962119212</v>
          </cell>
          <cell r="AP1413">
            <v>0</v>
          </cell>
        </row>
        <row r="1414">
          <cell r="B1414" t="str">
            <v>70110CAllcustom2Allcustom3DKK Total</v>
          </cell>
          <cell r="H1414">
            <v>-19186.399002614602</v>
          </cell>
          <cell r="I1414">
            <v>-573.493112</v>
          </cell>
          <cell r="J1414">
            <v>0.27200000000000002</v>
          </cell>
          <cell r="K1414">
            <v>-18612.905890614602</v>
          </cell>
          <cell r="L1414">
            <v>0</v>
          </cell>
          <cell r="M1414">
            <v>-18612.905890614602</v>
          </cell>
          <cell r="N1414">
            <v>-344.51550531701798</v>
          </cell>
          <cell r="O1414">
            <v>-16877.288890186002</v>
          </cell>
          <cell r="P1414">
            <v>-315.27532945158305</v>
          </cell>
          <cell r="Q1414">
            <v>-670.09778199492098</v>
          </cell>
          <cell r="R1414">
            <v>-108.443862975832</v>
          </cell>
          <cell r="S1414">
            <v>10.435210096006001</v>
          </cell>
          <cell r="T1414">
            <v>-125.23665157521499</v>
          </cell>
          <cell r="U1414">
            <v>-115.926595819052</v>
          </cell>
          <cell r="V1414">
            <v>-339.17190027409299</v>
          </cell>
          <cell r="W1414">
            <v>-68.008835149601509</v>
          </cell>
          <cell r="X1414">
            <v>-65.972692196671503</v>
          </cell>
          <cell r="Y1414">
            <v>-2.0361429529299997</v>
          </cell>
          <cell r="Z1414">
            <v>0</v>
          </cell>
          <cell r="AA1414">
            <v>-573.493112</v>
          </cell>
          <cell r="AB1414">
            <v>-91.571536564340605</v>
          </cell>
          <cell r="AC1414">
            <v>-0.35898603415605002</v>
          </cell>
          <cell r="AD1414">
            <v>-2.4672225569400803</v>
          </cell>
          <cell r="AE1414">
            <v>31.297754841121698</v>
          </cell>
          <cell r="AF1414">
            <v>0</v>
          </cell>
          <cell r="AG1414">
            <v>-54.773470221704805</v>
          </cell>
          <cell r="AH1414">
            <v>-0.59499999999999997</v>
          </cell>
          <cell r="AI1414">
            <v>0</v>
          </cell>
          <cell r="AJ1414">
            <v>-1.2400862655359099</v>
          </cell>
          <cell r="AK1414">
            <v>0</v>
          </cell>
          <cell r="AL1414">
            <v>0</v>
          </cell>
          <cell r="AM1414">
            <v>62.717534838328397</v>
          </cell>
          <cell r="AN1414">
            <v>5.3937264000000003</v>
          </cell>
          <cell r="AO1414">
            <v>-37.702481665000001</v>
          </cell>
          <cell r="AP1414">
            <v>0</v>
          </cell>
        </row>
        <row r="1415">
          <cell r="B1415" t="str">
            <v>70130Allcustom2Allcustom3DKK Total</v>
          </cell>
          <cell r="H1415">
            <v>311.31989701182403</v>
          </cell>
          <cell r="I1415">
            <v>-116.084632</v>
          </cell>
          <cell r="J1415">
            <v>7.6999999999999999E-2</v>
          </cell>
          <cell r="K1415">
            <v>427.40452901182402</v>
          </cell>
          <cell r="L1415">
            <v>0</v>
          </cell>
          <cell r="M1415">
            <v>427.40452901182402</v>
          </cell>
          <cell r="N1415">
            <v>-49.675039636842897</v>
          </cell>
          <cell r="O1415">
            <v>167.61004788</v>
          </cell>
          <cell r="P1415">
            <v>-19.651940356613199</v>
          </cell>
          <cell r="Q1415">
            <v>-25.603617158306598</v>
          </cell>
          <cell r="R1415">
            <v>34.720555027530601</v>
          </cell>
          <cell r="S1415">
            <v>38.521647795171198</v>
          </cell>
          <cell r="T1415">
            <v>20.796655748745099</v>
          </cell>
          <cell r="U1415">
            <v>69.558109914030595</v>
          </cell>
          <cell r="V1415">
            <v>163.59696848547699</v>
          </cell>
          <cell r="W1415">
            <v>7.6561947085785098</v>
          </cell>
          <cell r="X1415">
            <v>7.6561947085785098</v>
          </cell>
          <cell r="Y1415">
            <v>0</v>
          </cell>
          <cell r="Z1415">
            <v>0</v>
          </cell>
          <cell r="AA1415">
            <v>-116.084632</v>
          </cell>
          <cell r="AB1415">
            <v>25.358295739449503</v>
          </cell>
          <cell r="AC1415">
            <v>0</v>
          </cell>
          <cell r="AD1415">
            <v>5.3019999999999996</v>
          </cell>
          <cell r="AE1415">
            <v>5.3019999999999996</v>
          </cell>
          <cell r="AF1415">
            <v>0</v>
          </cell>
          <cell r="AG1415">
            <v>12.323101030870999</v>
          </cell>
          <cell r="AH1415">
            <v>0</v>
          </cell>
          <cell r="AI1415">
            <v>0</v>
          </cell>
          <cell r="AJ1415">
            <v>12.926101030871001</v>
          </cell>
          <cell r="AK1415">
            <v>0</v>
          </cell>
          <cell r="AL1415">
            <v>0</v>
          </cell>
          <cell r="AM1415">
            <v>167.94416001366002</v>
          </cell>
          <cell r="AN1415">
            <v>0</v>
          </cell>
          <cell r="AO1415">
            <v>-2.1743459550000002</v>
          </cell>
          <cell r="AP1415">
            <v>0</v>
          </cell>
        </row>
        <row r="1416">
          <cell r="B1416" t="str">
            <v>70200TAllcustom2Allcustom3DKK Total</v>
          </cell>
          <cell r="H1416">
            <v>-18875.079105602799</v>
          </cell>
          <cell r="I1416">
            <v>-689.57774400000005</v>
          </cell>
          <cell r="J1416">
            <v>0.34899999999999998</v>
          </cell>
          <cell r="K1416">
            <v>-18185.501361602797</v>
          </cell>
          <cell r="L1416">
            <v>0</v>
          </cell>
          <cell r="M1416">
            <v>-18185.501361602797</v>
          </cell>
          <cell r="N1416">
            <v>-394.19054495386098</v>
          </cell>
          <cell r="O1416">
            <v>-16709.678842305999</v>
          </cell>
          <cell r="P1416">
            <v>-334.92726980819702</v>
          </cell>
          <cell r="Q1416">
            <v>-695.70139915322807</v>
          </cell>
          <cell r="R1416">
            <v>-73.723307948301411</v>
          </cell>
          <cell r="S1416">
            <v>48.956857891177201</v>
          </cell>
          <cell r="T1416">
            <v>-104.43999582647</v>
          </cell>
          <cell r="U1416">
            <v>-46.368485905021402</v>
          </cell>
          <cell r="V1416">
            <v>-175.57493178861498</v>
          </cell>
          <cell r="W1416">
            <v>-60.352640441022999</v>
          </cell>
          <cell r="X1416">
            <v>-58.316497488093006</v>
          </cell>
          <cell r="Y1416">
            <v>-2.0361429529299997</v>
          </cell>
          <cell r="Z1416">
            <v>0</v>
          </cell>
          <cell r="AA1416">
            <v>-689.57774400000005</v>
          </cell>
          <cell r="AB1416">
            <v>-66.213240824891002</v>
          </cell>
          <cell r="AC1416">
            <v>-0.35898603415605002</v>
          </cell>
          <cell r="AD1416">
            <v>2.8347774430599197</v>
          </cell>
          <cell r="AE1416">
            <v>36.599754841121701</v>
          </cell>
          <cell r="AF1416">
            <v>0</v>
          </cell>
          <cell r="AG1416">
            <v>-42.450369190833797</v>
          </cell>
          <cell r="AH1416">
            <v>-0.59499999999999997</v>
          </cell>
          <cell r="AI1416">
            <v>0</v>
          </cell>
          <cell r="AJ1416">
            <v>11.6860147653351</v>
          </cell>
          <cell r="AK1416">
            <v>0</v>
          </cell>
          <cell r="AL1416">
            <v>0</v>
          </cell>
          <cell r="AM1416">
            <v>230.66169485198799</v>
          </cell>
          <cell r="AN1416">
            <v>5.3937264000000003</v>
          </cell>
          <cell r="AO1416">
            <v>-39.87682762</v>
          </cell>
          <cell r="AP1416">
            <v>0</v>
          </cell>
        </row>
        <row r="1417">
          <cell r="B1417" t="str">
            <v>70260Allcustom2Allcustom3DKK Total</v>
          </cell>
          <cell r="H1417">
            <v>2754.9354061111399</v>
          </cell>
          <cell r="I1417">
            <v>0</v>
          </cell>
          <cell r="J1417">
            <v>0</v>
          </cell>
          <cell r="K1417">
            <v>2754.9354061111399</v>
          </cell>
          <cell r="L1417">
            <v>0</v>
          </cell>
          <cell r="M1417">
            <v>2754.9354061111399</v>
          </cell>
          <cell r="N1417">
            <v>1232.95175128659</v>
          </cell>
          <cell r="O1417">
            <v>63.274451310000003</v>
          </cell>
          <cell r="P1417">
            <v>192.34364634445899</v>
          </cell>
          <cell r="Q1417">
            <v>785.53288189735304</v>
          </cell>
          <cell r="R1417">
            <v>55.368720031983898</v>
          </cell>
          <cell r="S1417">
            <v>100.65318665797899</v>
          </cell>
          <cell r="T1417">
            <v>244.32498691866002</v>
          </cell>
          <cell r="U1417">
            <v>34.9892865179472</v>
          </cell>
          <cell r="V1417">
            <v>435.33618012657098</v>
          </cell>
          <cell r="W1417">
            <v>21.691423718694001</v>
          </cell>
          <cell r="X1417">
            <v>21.691423718694001</v>
          </cell>
          <cell r="Y1417">
            <v>0</v>
          </cell>
          <cell r="Z1417">
            <v>0</v>
          </cell>
          <cell r="AA1417">
            <v>0</v>
          </cell>
          <cell r="AB1417">
            <v>32.018874636170999</v>
          </cell>
          <cell r="AC1417">
            <v>6.9741501856147794</v>
          </cell>
          <cell r="AD1417">
            <v>0</v>
          </cell>
          <cell r="AE1417">
            <v>0.27059679047205004</v>
          </cell>
          <cell r="AF1417">
            <v>0</v>
          </cell>
          <cell r="AG1417">
            <v>3.0827039413901898</v>
          </cell>
          <cell r="AH1417">
            <v>0.39</v>
          </cell>
          <cell r="AI1417">
            <v>0</v>
          </cell>
          <cell r="AJ1417">
            <v>0.23482500499673201</v>
          </cell>
          <cell r="AK1417">
            <v>0</v>
          </cell>
          <cell r="AL1417">
            <v>0</v>
          </cell>
          <cell r="AM1417">
            <v>13.477620509999999</v>
          </cell>
          <cell r="AN1417">
            <v>0.92015882999999998</v>
          </cell>
          <cell r="AO1417">
            <v>0</v>
          </cell>
          <cell r="AP1417">
            <v>0</v>
          </cell>
        </row>
        <row r="1418">
          <cell r="B1418" t="str">
            <v>10050CAllcustom2Allcustom3USD Total</v>
          </cell>
          <cell r="H1418">
            <v>12.926657877323201</v>
          </cell>
          <cell r="I1418">
            <v>0</v>
          </cell>
          <cell r="J1418">
            <v>0</v>
          </cell>
          <cell r="K1418">
            <v>12.926657877323201</v>
          </cell>
          <cell r="L1418">
            <v>0</v>
          </cell>
          <cell r="M1418">
            <v>12.926657877323201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12.926657877323201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12.926657877323201</v>
          </cell>
          <cell r="AH1418">
            <v>0</v>
          </cell>
          <cell r="AI1418">
            <v>0</v>
          </cell>
          <cell r="AJ1418">
            <v>12.926657877323201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</row>
        <row r="1419">
          <cell r="B1419" t="str">
            <v>10100TAllcustom2Allcustom3USD Total</v>
          </cell>
          <cell r="H1419">
            <v>19924.9505602809</v>
          </cell>
          <cell r="I1419">
            <v>10075.2419943881</v>
          </cell>
          <cell r="J1419">
            <v>0</v>
          </cell>
          <cell r="K1419">
            <v>9849.7085658928099</v>
          </cell>
          <cell r="L1419">
            <v>0</v>
          </cell>
          <cell r="M1419">
            <v>9849.7085658928099</v>
          </cell>
          <cell r="N1419">
            <v>0</v>
          </cell>
          <cell r="O1419">
            <v>9070.7162427099993</v>
          </cell>
          <cell r="P1419">
            <v>72.807179430476609</v>
          </cell>
          <cell r="Q1419">
            <v>7.5549380907418699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10075.2419943881</v>
          </cell>
          <cell r="AB1419">
            <v>351.640205661594</v>
          </cell>
          <cell r="AC1419">
            <v>0</v>
          </cell>
          <cell r="AD1419">
            <v>1.1282962517342401</v>
          </cell>
          <cell r="AE1419">
            <v>1.1282962517342401</v>
          </cell>
          <cell r="AF1419">
            <v>0</v>
          </cell>
          <cell r="AG1419">
            <v>350.51190940985902</v>
          </cell>
          <cell r="AH1419">
            <v>11.231611303087199</v>
          </cell>
          <cell r="AI1419">
            <v>0</v>
          </cell>
          <cell r="AJ1419">
            <v>329.64990973557104</v>
          </cell>
          <cell r="AK1419">
            <v>0</v>
          </cell>
          <cell r="AL1419">
            <v>0</v>
          </cell>
          <cell r="AM1419">
            <v>375.02100000000002</v>
          </cell>
          <cell r="AN1419">
            <v>375.02100000000002</v>
          </cell>
          <cell r="AO1419">
            <v>-28.030999999999999</v>
          </cell>
          <cell r="AP1419">
            <v>0</v>
          </cell>
        </row>
        <row r="1420">
          <cell r="B1420" t="str">
            <v>10150CAllcustom2Allcustom3USD Total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</row>
        <row r="1421">
          <cell r="B1421" t="str">
            <v>10900TAllcustom2Allcustom3USD Total</v>
          </cell>
          <cell r="H1421">
            <v>57505.562572195602</v>
          </cell>
          <cell r="I1421">
            <v>10119.6336727202</v>
          </cell>
          <cell r="J1421">
            <v>3.61308649248505E-2</v>
          </cell>
          <cell r="K1421">
            <v>47385.928899475402</v>
          </cell>
          <cell r="L1421">
            <v>-14.6815485052343</v>
          </cell>
          <cell r="M1421">
            <v>47400.610447980696</v>
          </cell>
          <cell r="N1421">
            <v>26196.4791332965</v>
          </cell>
          <cell r="O1421">
            <v>9142.0222616116498</v>
          </cell>
          <cell r="P1421">
            <v>4332.3797875277796</v>
          </cell>
          <cell r="Q1421">
            <v>1971.58563304074</v>
          </cell>
          <cell r="R1421">
            <v>771.87155734868202</v>
          </cell>
          <cell r="S1421">
            <v>1625.3441400474999</v>
          </cell>
          <cell r="T1421">
            <v>3212.3614144478001</v>
          </cell>
          <cell r="U1421">
            <v>831.36415350547691</v>
          </cell>
          <cell r="V1421">
            <v>6437.9491155301803</v>
          </cell>
          <cell r="W1421">
            <v>17.137126989999999</v>
          </cell>
          <cell r="X1421">
            <v>17.137126989999999</v>
          </cell>
          <cell r="Y1421">
            <v>0</v>
          </cell>
          <cell r="Z1421">
            <v>0</v>
          </cell>
          <cell r="AA1421">
            <v>10119.6336727202</v>
          </cell>
          <cell r="AB1421">
            <v>1475.0747932714801</v>
          </cell>
          <cell r="AC1421">
            <v>165.51832443000001</v>
          </cell>
          <cell r="AD1421">
            <v>157.63821684392499</v>
          </cell>
          <cell r="AE1421">
            <v>341.78782029392397</v>
          </cell>
          <cell r="AF1421">
            <v>0</v>
          </cell>
          <cell r="AG1421">
            <v>957.27606093705504</v>
          </cell>
          <cell r="AH1421">
            <v>16.771663968717402</v>
          </cell>
          <cell r="AI1421">
            <v>0</v>
          </cell>
          <cell r="AJ1421">
            <v>662.62795100539404</v>
          </cell>
          <cell r="AK1421">
            <v>0</v>
          </cell>
          <cell r="AL1421">
            <v>-6.6806702444233901</v>
          </cell>
          <cell r="AM1421">
            <v>440.64645837114</v>
          </cell>
          <cell r="AN1421">
            <v>376.14400000000001</v>
          </cell>
          <cell r="AO1421">
            <v>-2598.51888448813</v>
          </cell>
          <cell r="AP1421">
            <v>0</v>
          </cell>
        </row>
        <row r="1422">
          <cell r="B1422" t="str">
            <v>10950TAllcustom2Allcustom3USD Total</v>
          </cell>
          <cell r="H1422">
            <v>286.42820727476601</v>
          </cell>
          <cell r="I1422">
            <v>0</v>
          </cell>
          <cell r="J1422">
            <v>0</v>
          </cell>
          <cell r="K1422">
            <v>286.42820727476601</v>
          </cell>
          <cell r="L1422">
            <v>0</v>
          </cell>
          <cell r="M1422">
            <v>286.42820727476601</v>
          </cell>
          <cell r="N1422">
            <v>5.2562848367328501</v>
          </cell>
          <cell r="O1422">
            <v>230.24818502000002</v>
          </cell>
          <cell r="P1422">
            <v>12.401876828879399</v>
          </cell>
          <cell r="Q1422">
            <v>0</v>
          </cell>
          <cell r="R1422">
            <v>0</v>
          </cell>
          <cell r="S1422">
            <v>0.17153135</v>
          </cell>
          <cell r="T1422">
            <v>10.8001302041947</v>
          </cell>
          <cell r="U1422">
            <v>0</v>
          </cell>
          <cell r="V1422">
            <v>10.9716615541947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0.126369034958837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0.126369034958837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33.244999999999997</v>
          </cell>
          <cell r="AN1422">
            <v>33.244999999999997</v>
          </cell>
          <cell r="AO1422">
            <v>-5.8211700000000004</v>
          </cell>
          <cell r="AP1422">
            <v>0</v>
          </cell>
        </row>
        <row r="1423">
          <cell r="B1423" t="str">
            <v>11010Allcustom2Allcustom3USD Total</v>
          </cell>
          <cell r="H1423">
            <v>-7955.3837350134299</v>
          </cell>
          <cell r="I1423">
            <v>-7405.5778195645798</v>
          </cell>
          <cell r="J1423">
            <v>0</v>
          </cell>
          <cell r="K1423">
            <v>-549.80591544884703</v>
          </cell>
          <cell r="L1423">
            <v>0</v>
          </cell>
          <cell r="M1423">
            <v>-549.80591544884703</v>
          </cell>
          <cell r="N1423">
            <v>0</v>
          </cell>
          <cell r="O1423">
            <v>-92.481999999999999</v>
          </cell>
          <cell r="P1423">
            <v>-46.963343615305298</v>
          </cell>
          <cell r="Q1423">
            <v>-6.7459121913191602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-7405.5778195645798</v>
          </cell>
          <cell r="AB1423">
            <v>-542.34146181667995</v>
          </cell>
          <cell r="AC1423">
            <v>0</v>
          </cell>
          <cell r="AD1423">
            <v>-0.78917355541059697</v>
          </cell>
          <cell r="AE1423">
            <v>-0.78917355541059697</v>
          </cell>
          <cell r="AF1423">
            <v>0</v>
          </cell>
          <cell r="AG1423">
            <v>-541.55228826127006</v>
          </cell>
          <cell r="AH1423">
            <v>-0.64011896487741804</v>
          </cell>
          <cell r="AI1423">
            <v>0</v>
          </cell>
          <cell r="AJ1423">
            <v>-533.84475853562401</v>
          </cell>
          <cell r="AK1423">
            <v>0</v>
          </cell>
          <cell r="AL1423">
            <v>0</v>
          </cell>
          <cell r="AM1423">
            <v>-111.376</v>
          </cell>
          <cell r="AN1423">
            <v>-111.376</v>
          </cell>
          <cell r="AO1423">
            <v>250.10280217445799</v>
          </cell>
          <cell r="AP1423">
            <v>0</v>
          </cell>
        </row>
        <row r="1424">
          <cell r="B1424" t="str">
            <v>11011Allcustom2Allcustom3USD Total</v>
          </cell>
          <cell r="H1424">
            <v>-4505.0145927950098</v>
          </cell>
          <cell r="I1424">
            <v>0</v>
          </cell>
          <cell r="J1424">
            <v>0</v>
          </cell>
          <cell r="K1424">
            <v>-4505.0145927950098</v>
          </cell>
          <cell r="L1424">
            <v>0</v>
          </cell>
          <cell r="M1424">
            <v>-4505.0145927950098</v>
          </cell>
          <cell r="N1424">
            <v>-4385.4420546248102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-119.56439817019901</v>
          </cell>
          <cell r="U1424">
            <v>-8.1399999999999997E-3</v>
          </cell>
          <cell r="V1424">
            <v>-119.57253817019901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</row>
        <row r="1425">
          <cell r="B1425" t="str">
            <v>11012Allcustom2Allcustom3USD Total</v>
          </cell>
          <cell r="H1425">
            <v>-3105.9093434685601</v>
          </cell>
          <cell r="I1425">
            <v>0</v>
          </cell>
          <cell r="J1425">
            <v>0</v>
          </cell>
          <cell r="K1425">
            <v>-3105.9093434685601</v>
          </cell>
          <cell r="L1425">
            <v>0</v>
          </cell>
          <cell r="M1425">
            <v>-3105.9093434685601</v>
          </cell>
          <cell r="N1425">
            <v>-2526.2418446160495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-579.66749885251295</v>
          </cell>
          <cell r="U1425">
            <v>0</v>
          </cell>
          <cell r="V1425">
            <v>-579.66749885251295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</row>
        <row r="1426">
          <cell r="B1426" t="str">
            <v>11013Allcustom2Allcustom3USD Total</v>
          </cell>
          <cell r="H1426">
            <v>-1921.5312786033101</v>
          </cell>
          <cell r="I1426">
            <v>0</v>
          </cell>
          <cell r="J1426">
            <v>0</v>
          </cell>
          <cell r="K1426">
            <v>-1921.5312786033101</v>
          </cell>
          <cell r="L1426">
            <v>0</v>
          </cell>
          <cell r="M1426">
            <v>-1921.5312786033101</v>
          </cell>
          <cell r="N1426">
            <v>-1721.0702559077001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-183.97383338</v>
          </cell>
          <cell r="T1426">
            <v>0</v>
          </cell>
          <cell r="U1426">
            <v>-8.9693865156166694</v>
          </cell>
          <cell r="V1426">
            <v>-192.94321989561701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-7.5178028000000001</v>
          </cell>
          <cell r="AC1426">
            <v>-0.36018224999999998</v>
          </cell>
          <cell r="AD1426">
            <v>0</v>
          </cell>
          <cell r="AE1426">
            <v>-7.1576205499999999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</row>
        <row r="1427">
          <cell r="B1427" t="str">
            <v>11015Allcustom2Allcustom3USD Total</v>
          </cell>
          <cell r="H1427">
            <v>-5890.3305979987999</v>
          </cell>
          <cell r="I1427">
            <v>0</v>
          </cell>
          <cell r="J1427">
            <v>0</v>
          </cell>
          <cell r="K1427">
            <v>-5890.3305979987999</v>
          </cell>
          <cell r="L1427">
            <v>0</v>
          </cell>
          <cell r="M1427">
            <v>-5890.3305979987999</v>
          </cell>
          <cell r="N1427">
            <v>-138.15977031894499</v>
          </cell>
          <cell r="O1427">
            <v>0</v>
          </cell>
          <cell r="P1427">
            <v>0</v>
          </cell>
          <cell r="Q1427">
            <v>0</v>
          </cell>
          <cell r="R1427">
            <v>-21.2919745056059</v>
          </cell>
          <cell r="S1427">
            <v>279.73291760000001</v>
          </cell>
          <cell r="T1427">
            <v>-1.0231815394945E-18</v>
          </cell>
          <cell r="U1427">
            <v>-56.229566066319698</v>
          </cell>
          <cell r="V1427">
            <v>202.211377028074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-10.909204707929199</v>
          </cell>
          <cell r="AC1427">
            <v>-2.3600000000000001E-3</v>
          </cell>
          <cell r="AD1427">
            <v>-3.3945611479291902</v>
          </cell>
          <cell r="AE1427">
            <v>-10.906844707929199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-5943.473</v>
          </cell>
          <cell r="AN1427">
            <v>-5943.473</v>
          </cell>
          <cell r="AO1427">
            <v>0</v>
          </cell>
          <cell r="AP1427">
            <v>0</v>
          </cell>
        </row>
        <row r="1428">
          <cell r="B1428" t="str">
            <v>11040Allcustom2Allcustom3USD Total</v>
          </cell>
          <cell r="H1428">
            <v>-1148.74797392</v>
          </cell>
          <cell r="I1428">
            <v>0</v>
          </cell>
          <cell r="J1428">
            <v>0</v>
          </cell>
          <cell r="K1428">
            <v>-1148.74797392</v>
          </cell>
          <cell r="L1428">
            <v>0</v>
          </cell>
          <cell r="M1428">
            <v>-1148.74797392</v>
          </cell>
          <cell r="N1428">
            <v>0</v>
          </cell>
          <cell r="O1428">
            <v>-1148.74797392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</row>
        <row r="1429">
          <cell r="B1429" t="str">
            <v>11130CAllcustom2Allcustom3USD Total</v>
          </cell>
          <cell r="H1429">
            <v>26.199298980000002</v>
          </cell>
          <cell r="I1429">
            <v>0</v>
          </cell>
          <cell r="J1429">
            <v>0</v>
          </cell>
          <cell r="K1429">
            <v>26.199298980000002</v>
          </cell>
          <cell r="L1429">
            <v>0</v>
          </cell>
          <cell r="M1429">
            <v>26.199298980000002</v>
          </cell>
          <cell r="N1429">
            <v>29.023007370000002</v>
          </cell>
          <cell r="O1429">
            <v>-9.7430579999999996</v>
          </cell>
          <cell r="P1429">
            <v>0</v>
          </cell>
          <cell r="Q1429">
            <v>5.3321529999999999</v>
          </cell>
          <cell r="R1429">
            <v>3.1168183599999999</v>
          </cell>
          <cell r="S1429">
            <v>1.9080759999999999E-2</v>
          </cell>
          <cell r="T1429">
            <v>0</v>
          </cell>
          <cell r="U1429">
            <v>0</v>
          </cell>
          <cell r="V1429">
            <v>3.1358991199999999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-1.54870251</v>
          </cell>
          <cell r="AN1429">
            <v>0</v>
          </cell>
          <cell r="AO1429">
            <v>0</v>
          </cell>
          <cell r="AP1429">
            <v>0</v>
          </cell>
        </row>
        <row r="1430">
          <cell r="B1430" t="str">
            <v>12030Allcustom2Allcustom3USD Total</v>
          </cell>
          <cell r="H1430">
            <v>-425.45806711069099</v>
          </cell>
          <cell r="I1430">
            <v>-64.616047087594396</v>
          </cell>
          <cell r="J1430">
            <v>0</v>
          </cell>
          <cell r="K1430">
            <v>-360.84202002309604</v>
          </cell>
          <cell r="L1430">
            <v>0</v>
          </cell>
          <cell r="M1430">
            <v>-360.84202002309604</v>
          </cell>
          <cell r="N1430">
            <v>-104.46703658271601</v>
          </cell>
          <cell r="O1430">
            <v>-38.504607644716202</v>
          </cell>
          <cell r="P1430">
            <v>-122.502690104303</v>
          </cell>
          <cell r="Q1430">
            <v>0</v>
          </cell>
          <cell r="R1430">
            <v>-6.5167795184019299</v>
          </cell>
          <cell r="S1430">
            <v>-4.4827377000000004</v>
          </cell>
          <cell r="T1430">
            <v>-51.519848534275098</v>
          </cell>
          <cell r="U1430">
            <v>-18.142265272492402</v>
          </cell>
          <cell r="V1430">
            <v>-80.661631025169399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-64.616047087594396</v>
          </cell>
          <cell r="AB1430">
            <v>-14.201458867148499</v>
          </cell>
          <cell r="AC1430">
            <v>-0.83983818999999993</v>
          </cell>
          <cell r="AD1430">
            <v>-1.0335653955306301</v>
          </cell>
          <cell r="AE1430">
            <v>-7.19884450553063</v>
          </cell>
          <cell r="AF1430">
            <v>0</v>
          </cell>
          <cell r="AG1430">
            <v>-6.1627761716178302</v>
          </cell>
          <cell r="AH1430">
            <v>-1.2218461804069301E-2</v>
          </cell>
          <cell r="AI1430">
            <v>0</v>
          </cell>
          <cell r="AJ1430">
            <v>-2.6894421868396803</v>
          </cell>
          <cell r="AK1430">
            <v>0</v>
          </cell>
          <cell r="AL1430">
            <v>0</v>
          </cell>
          <cell r="AM1430">
            <v>-0.50459579904254703</v>
          </cell>
          <cell r="AN1430">
            <v>0</v>
          </cell>
          <cell r="AO1430">
            <v>0</v>
          </cell>
          <cell r="AP1430">
            <v>0</v>
          </cell>
        </row>
        <row r="1431">
          <cell r="B1431" t="str">
            <v>12050Allcustom2Allcustom3USD Total</v>
          </cell>
          <cell r="H1431">
            <v>118.23169581944499</v>
          </cell>
          <cell r="I1431">
            <v>0</v>
          </cell>
          <cell r="J1431">
            <v>0</v>
          </cell>
          <cell r="K1431">
            <v>118.23169581944499</v>
          </cell>
          <cell r="L1431">
            <v>0</v>
          </cell>
          <cell r="M1431">
            <v>118.23169581944499</v>
          </cell>
          <cell r="N1431">
            <v>0</v>
          </cell>
          <cell r="O1431">
            <v>122.578612637473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-4.3469168180277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-4.3469168180277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</row>
        <row r="1432">
          <cell r="B1432" t="str">
            <v>12110Allcustom2Allcustom3USD Total</v>
          </cell>
          <cell r="H1432">
            <v>96.990698177242805</v>
          </cell>
          <cell r="I1432">
            <v>10.322748295130401</v>
          </cell>
          <cell r="J1432">
            <v>0</v>
          </cell>
          <cell r="K1432">
            <v>86.667949882112396</v>
          </cell>
          <cell r="L1432">
            <v>0</v>
          </cell>
          <cell r="M1432">
            <v>86.667949882112396</v>
          </cell>
          <cell r="N1432">
            <v>0</v>
          </cell>
          <cell r="O1432">
            <v>71.303356137025887</v>
          </cell>
          <cell r="P1432">
            <v>0.6371</v>
          </cell>
          <cell r="Q1432">
            <v>14.86726079</v>
          </cell>
          <cell r="R1432">
            <v>0</v>
          </cell>
          <cell r="S1432">
            <v>0</v>
          </cell>
          <cell r="T1432">
            <v>0</v>
          </cell>
          <cell r="U1432">
            <v>-0.13976704491351299</v>
          </cell>
          <cell r="V1432">
            <v>-0.13976704491351299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10.322748295130401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</row>
        <row r="1433">
          <cell r="B1433" t="str">
            <v>12900TAllcustom2Allcustom3USD Total</v>
          </cell>
          <cell r="H1433">
            <v>-6795.2366822353297</v>
          </cell>
          <cell r="I1433">
            <v>-1169.4359628475002</v>
          </cell>
          <cell r="J1433">
            <v>0</v>
          </cell>
          <cell r="K1433">
            <v>-5625.8007193878402</v>
          </cell>
          <cell r="L1433">
            <v>0</v>
          </cell>
          <cell r="M1433">
            <v>-5625.8007193878402</v>
          </cell>
          <cell r="N1433">
            <v>-1604.71485135801</v>
          </cell>
          <cell r="O1433">
            <v>-444.49550638493298</v>
          </cell>
          <cell r="P1433">
            <v>-1224.34105148907</v>
          </cell>
          <cell r="Q1433">
            <v>-593.170361870335</v>
          </cell>
          <cell r="R1433">
            <v>-206.81188376105698</v>
          </cell>
          <cell r="S1433">
            <v>-194.83481648</v>
          </cell>
          <cell r="T1433">
            <v>-502.90325204903502</v>
          </cell>
          <cell r="U1433">
            <v>-329.60538682888597</v>
          </cell>
          <cell r="V1433">
            <v>-1234.15533911898</v>
          </cell>
          <cell r="W1433">
            <v>-11.320823794797299</v>
          </cell>
          <cell r="X1433">
            <v>-11.320823794797299</v>
          </cell>
          <cell r="Y1433">
            <v>0</v>
          </cell>
          <cell r="Z1433">
            <v>0</v>
          </cell>
          <cell r="AA1433">
            <v>-1169.4359628475002</v>
          </cell>
          <cell r="AB1433">
            <v>-390.89884232870401</v>
          </cell>
          <cell r="AC1433">
            <v>-19.823577190000002</v>
          </cell>
          <cell r="AD1433">
            <v>-52.913758117208197</v>
          </cell>
          <cell r="AE1433">
            <v>-181.29232041720797</v>
          </cell>
          <cell r="AF1433">
            <v>0</v>
          </cell>
          <cell r="AG1433">
            <v>-178.46212092669901</v>
          </cell>
          <cell r="AH1433">
            <v>-2.2218791075498401</v>
          </cell>
          <cell r="AI1433">
            <v>0</v>
          </cell>
          <cell r="AJ1433">
            <v>-78.448460027353491</v>
          </cell>
          <cell r="AK1433">
            <v>0</v>
          </cell>
          <cell r="AL1433">
            <v>0</v>
          </cell>
          <cell r="AM1433">
            <v>-134.02476683781799</v>
          </cell>
          <cell r="AN1433">
            <v>-11.035</v>
          </cell>
          <cell r="AO1433">
            <v>5.2154064178466796E-14</v>
          </cell>
          <cell r="AP1433">
            <v>0</v>
          </cell>
        </row>
        <row r="1434">
          <cell r="B1434" t="str">
            <v>13100TAllcustom2Allcustom3USD Total</v>
          </cell>
          <cell r="H1434">
            <v>-108.869902990955</v>
          </cell>
          <cell r="I1434">
            <v>0</v>
          </cell>
          <cell r="J1434">
            <v>0</v>
          </cell>
          <cell r="K1434">
            <v>-108.869902990955</v>
          </cell>
          <cell r="L1434">
            <v>0</v>
          </cell>
          <cell r="M1434">
            <v>-108.869902990955</v>
          </cell>
          <cell r="N1434">
            <v>-32.138158817758303</v>
          </cell>
          <cell r="O1434">
            <v>0</v>
          </cell>
          <cell r="P1434">
            <v>-1.7400113812878901</v>
          </cell>
          <cell r="Q1434">
            <v>0</v>
          </cell>
          <cell r="R1434">
            <v>-1.70921145927935E-3</v>
          </cell>
          <cell r="S1434">
            <v>-36.405215179999999</v>
          </cell>
          <cell r="T1434">
            <v>-38.494121784152796</v>
          </cell>
          <cell r="U1434">
            <v>-9.0686616296862393E-2</v>
          </cell>
          <cell r="V1434">
            <v>-74.991732791909001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</row>
        <row r="1435">
          <cell r="B1435" t="str">
            <v>13900TAllcustom2Allcustom3USD Total</v>
          </cell>
          <cell r="H1435">
            <v>-45803.610999479701</v>
          </cell>
          <cell r="I1435">
            <v>-9542.1388646187006</v>
          </cell>
          <cell r="J1435">
            <v>-4.2351425166838298E-2</v>
          </cell>
          <cell r="K1435">
            <v>-36261.472134861098</v>
          </cell>
          <cell r="L1435">
            <v>-5.1463626769128705</v>
          </cell>
          <cell r="M1435">
            <v>-36256.325772184195</v>
          </cell>
          <cell r="N1435">
            <v>-22888.483654699699</v>
          </cell>
          <cell r="O1435">
            <v>-3612.1749238375101</v>
          </cell>
          <cell r="P1435">
            <v>-3442.7805232789897</v>
          </cell>
          <cell r="Q1435">
            <v>-1108.90595808743</v>
          </cell>
          <cell r="R1435">
            <v>-422.58363221116196</v>
          </cell>
          <cell r="S1435">
            <v>-1603.64517611882</v>
          </cell>
          <cell r="T1435">
            <v>-3288.5275840796598</v>
          </cell>
          <cell r="U1435">
            <v>-614.50550310289896</v>
          </cell>
          <cell r="V1435">
            <v>-5926.2697456932601</v>
          </cell>
          <cell r="W1435">
            <v>15.5363289052027</v>
          </cell>
          <cell r="X1435">
            <v>15.5363289052027</v>
          </cell>
          <cell r="Y1435">
            <v>0</v>
          </cell>
          <cell r="Z1435">
            <v>0</v>
          </cell>
          <cell r="AA1435">
            <v>-9561.96677580084</v>
          </cell>
          <cell r="AB1435">
            <v>-1286.2968445510801</v>
          </cell>
          <cell r="AC1435">
            <v>-144.19973771000002</v>
          </cell>
          <cell r="AD1435">
            <v>-85.988122933622606</v>
          </cell>
          <cell r="AE1435">
            <v>-264.00987747362302</v>
          </cell>
          <cell r="AF1435">
            <v>0</v>
          </cell>
          <cell r="AG1435">
            <v>-900.26187709191402</v>
          </cell>
          <cell r="AH1435">
            <v>-9.9535930187337698</v>
          </cell>
          <cell r="AI1435">
            <v>0</v>
          </cell>
          <cell r="AJ1435">
            <v>-649.99484590682698</v>
          </cell>
          <cell r="AK1435">
            <v>0</v>
          </cell>
          <cell r="AL1435">
            <v>6.6806702444233901</v>
          </cell>
          <cell r="AM1435">
            <v>-583.28421521946393</v>
          </cell>
          <cell r="AN1435">
            <v>-371.74200000000002</v>
          </cell>
          <cell r="AO1435">
            <v>2594.8622430024398</v>
          </cell>
          <cell r="AP1435">
            <v>0</v>
          </cell>
        </row>
        <row r="1436">
          <cell r="B1436" t="str">
            <v>14500TAllcustom2Allcustom3USD Total</v>
          </cell>
          <cell r="H1436">
            <v>-39.004537368743797</v>
          </cell>
          <cell r="I1436">
            <v>0</v>
          </cell>
          <cell r="J1436">
            <v>0</v>
          </cell>
          <cell r="K1436">
            <v>-39.004537368743797</v>
          </cell>
          <cell r="L1436">
            <v>0</v>
          </cell>
          <cell r="M1436">
            <v>-39.004537368743797</v>
          </cell>
          <cell r="N1436">
            <v>0</v>
          </cell>
          <cell r="O1436">
            <v>0</v>
          </cell>
          <cell r="P1436">
            <v>-10.00270257</v>
          </cell>
          <cell r="Q1436">
            <v>0</v>
          </cell>
          <cell r="R1436">
            <v>0</v>
          </cell>
          <cell r="S1436">
            <v>-0.56494830000000007</v>
          </cell>
          <cell r="T1436">
            <v>-2.2056498743759E-2</v>
          </cell>
          <cell r="U1436">
            <v>0</v>
          </cell>
          <cell r="V1436">
            <v>-0.5870047987437591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-34.235999999999997</v>
          </cell>
          <cell r="AN1436">
            <v>-34.235999999999997</v>
          </cell>
          <cell r="AO1436">
            <v>5.8211700000000004</v>
          </cell>
          <cell r="AP1436">
            <v>0</v>
          </cell>
        </row>
        <row r="1437">
          <cell r="B1437" t="str">
            <v>14900TAllcustom2Allcustom3USD Total</v>
          </cell>
          <cell r="H1437">
            <v>11949.3752426217</v>
          </cell>
          <cell r="I1437">
            <v>577.49480810147202</v>
          </cell>
          <cell r="J1437">
            <v>-6.2205602419877996E-3</v>
          </cell>
          <cell r="K1437">
            <v>11371.880434520201</v>
          </cell>
          <cell r="L1437">
            <v>-19.827911182147201</v>
          </cell>
          <cell r="M1437">
            <v>11391.7083457023</v>
          </cell>
          <cell r="N1437">
            <v>3313.25176343353</v>
          </cell>
          <cell r="O1437">
            <v>5760.0955227941395</v>
          </cell>
          <cell r="P1437">
            <v>891.99843850767297</v>
          </cell>
          <cell r="Q1437">
            <v>862.67967495331391</v>
          </cell>
          <cell r="R1437">
            <v>349.28792513752001</v>
          </cell>
          <cell r="S1437">
            <v>21.305546978682699</v>
          </cell>
          <cell r="T1437">
            <v>-65.388095926412007</v>
          </cell>
          <cell r="U1437">
            <v>216.85865040257701</v>
          </cell>
          <cell r="V1437">
            <v>522.06402659237597</v>
          </cell>
          <cell r="W1437">
            <v>32.6734558952027</v>
          </cell>
          <cell r="X1437">
            <v>32.6734558952027</v>
          </cell>
          <cell r="Y1437">
            <v>0</v>
          </cell>
          <cell r="Z1437">
            <v>0</v>
          </cell>
          <cell r="AA1437">
            <v>557.66689691932504</v>
          </cell>
          <cell r="AB1437">
            <v>188.904317755362</v>
          </cell>
          <cell r="AC1437">
            <v>21.318586719999999</v>
          </cell>
          <cell r="AD1437">
            <v>71.650093910301891</v>
          </cell>
          <cell r="AE1437">
            <v>77.777942820301803</v>
          </cell>
          <cell r="AF1437">
            <v>0</v>
          </cell>
          <cell r="AG1437">
            <v>57.140552880100103</v>
          </cell>
          <cell r="AH1437">
            <v>6.8180709499836301</v>
          </cell>
          <cell r="AI1437">
            <v>0</v>
          </cell>
          <cell r="AJ1437">
            <v>12.633105098567</v>
          </cell>
          <cell r="AK1437">
            <v>0</v>
          </cell>
          <cell r="AL1437">
            <v>-4.8203219193965195E-16</v>
          </cell>
          <cell r="AM1437">
            <v>-143.62875684832201</v>
          </cell>
          <cell r="AN1437">
            <v>3.411</v>
          </cell>
          <cell r="AO1437">
            <v>-3.6566414856923504</v>
          </cell>
          <cell r="AP1437">
            <v>0</v>
          </cell>
        </row>
        <row r="1438">
          <cell r="B1438" t="str">
            <v>15010CAllcustom2Allcustom3USD Total</v>
          </cell>
          <cell r="H1438">
            <v>-4538.4667397515095</v>
          </cell>
          <cell r="I1438">
            <v>-130.01413037190699</v>
          </cell>
          <cell r="J1438">
            <v>0</v>
          </cell>
          <cell r="K1438">
            <v>-4408.4526093795994</v>
          </cell>
          <cell r="L1438">
            <v>0</v>
          </cell>
          <cell r="M1438">
            <v>-4408.4526093795994</v>
          </cell>
          <cell r="N1438">
            <v>-1789.4632203543001</v>
          </cell>
          <cell r="O1438">
            <v>-1571.5882030499999</v>
          </cell>
          <cell r="P1438">
            <v>-296.06220414863901</v>
          </cell>
          <cell r="Q1438">
            <v>-238.27832290991699</v>
          </cell>
          <cell r="R1438">
            <v>-146.917279978051</v>
          </cell>
          <cell r="S1438">
            <v>-194.96615967</v>
          </cell>
          <cell r="T1438">
            <v>-28.140445873227399</v>
          </cell>
          <cell r="U1438">
            <v>-84.734571920521503</v>
          </cell>
          <cell r="V1438">
            <v>-454.75845744179998</v>
          </cell>
          <cell r="W1438">
            <v>-0.31257099999999999</v>
          </cell>
          <cell r="X1438">
            <v>-0.31257099999999999</v>
          </cell>
          <cell r="Y1438">
            <v>0</v>
          </cell>
          <cell r="Z1438">
            <v>0</v>
          </cell>
          <cell r="AA1438">
            <v>-130.01413037190699</v>
          </cell>
          <cell r="AB1438">
            <v>-64.943454564880696</v>
          </cell>
          <cell r="AC1438">
            <v>-2.2684520799999999</v>
          </cell>
          <cell r="AD1438">
            <v>-23.234903615133302</v>
          </cell>
          <cell r="AE1438">
            <v>-30.5802473651333</v>
          </cell>
          <cell r="AF1438">
            <v>0</v>
          </cell>
          <cell r="AG1438">
            <v>-31.782184119747399</v>
          </cell>
          <cell r="AH1438">
            <v>-7.1899924623540397</v>
          </cell>
          <cell r="AI1438">
            <v>0</v>
          </cell>
          <cell r="AJ1438">
            <v>-16.902054894687701</v>
          </cell>
          <cell r="AK1438">
            <v>0</v>
          </cell>
          <cell r="AL1438">
            <v>0</v>
          </cell>
          <cell r="AM1438">
            <v>-7.4963829999999998</v>
          </cell>
          <cell r="AN1438">
            <v>0</v>
          </cell>
          <cell r="AO1438">
            <v>14.1376360899338</v>
          </cell>
          <cell r="AP1438">
            <v>0</v>
          </cell>
        </row>
        <row r="1439">
          <cell r="B1439" t="str">
            <v>15010CINA200TAllcustom3USD Total</v>
          </cell>
          <cell r="H1439">
            <v>-283.94255062269502</v>
          </cell>
          <cell r="I1439">
            <v>-13.156120221448399</v>
          </cell>
          <cell r="J1439">
            <v>0</v>
          </cell>
          <cell r="K1439">
            <v>-270.786430401247</v>
          </cell>
          <cell r="L1439">
            <v>0</v>
          </cell>
          <cell r="M1439">
            <v>-270.786430401247</v>
          </cell>
          <cell r="N1439">
            <v>-3.0612927399746903</v>
          </cell>
          <cell r="O1439">
            <v>-196.21515618999999</v>
          </cell>
          <cell r="P1439">
            <v>-52.707654918686998</v>
          </cell>
          <cell r="Q1439">
            <v>-6.3989945189655895E-2</v>
          </cell>
          <cell r="R1439">
            <v>0</v>
          </cell>
          <cell r="S1439">
            <v>-4.05587024</v>
          </cell>
          <cell r="T1439">
            <v>-13.942513335395601</v>
          </cell>
          <cell r="U1439">
            <v>-0.49020591199999902</v>
          </cell>
          <cell r="V1439">
            <v>-18.4885894873956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-13.156120221448399</v>
          </cell>
          <cell r="AB1439">
            <v>-0.24974711999999999</v>
          </cell>
          <cell r="AC1439">
            <v>0</v>
          </cell>
          <cell r="AD1439">
            <v>0</v>
          </cell>
          <cell r="AE1439">
            <v>-0.24974711999999999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</row>
        <row r="1440">
          <cell r="B1440" t="str">
            <v>15010CTAN200TAllcustom3USD Total</v>
          </cell>
          <cell r="H1440">
            <v>-4254.5241891288197</v>
          </cell>
          <cell r="I1440">
            <v>-116.85801015045901</v>
          </cell>
          <cell r="J1440">
            <v>0</v>
          </cell>
          <cell r="K1440">
            <v>-4137.6661789783602</v>
          </cell>
          <cell r="L1440">
            <v>0</v>
          </cell>
          <cell r="M1440">
            <v>-4137.6661789783602</v>
          </cell>
          <cell r="N1440">
            <v>-1786.4019276143301</v>
          </cell>
          <cell r="O1440">
            <v>-1375.3730468599999</v>
          </cell>
          <cell r="P1440">
            <v>-243.354549229952</v>
          </cell>
          <cell r="Q1440">
            <v>-238.21433296472702</v>
          </cell>
          <cell r="R1440">
            <v>-146.917279978051</v>
          </cell>
          <cell r="S1440">
            <v>-190.91028943000001</v>
          </cell>
          <cell r="T1440">
            <v>-14.1979325378318</v>
          </cell>
          <cell r="U1440">
            <v>-84.244366008521496</v>
          </cell>
          <cell r="V1440">
            <v>-436.26986795440399</v>
          </cell>
          <cell r="W1440">
            <v>-0.31257099999999999</v>
          </cell>
          <cell r="X1440">
            <v>-0.31257099999999999</v>
          </cell>
          <cell r="Y1440">
            <v>0</v>
          </cell>
          <cell r="Z1440">
            <v>0</v>
          </cell>
          <cell r="AA1440">
            <v>-116.85801015045901</v>
          </cell>
          <cell r="AB1440">
            <v>-64.693707444880701</v>
          </cell>
          <cell r="AC1440">
            <v>-2.2684520799999999</v>
          </cell>
          <cell r="AD1440">
            <v>-23.234903615133302</v>
          </cell>
          <cell r="AE1440">
            <v>-30.330500245133301</v>
          </cell>
          <cell r="AF1440">
            <v>0</v>
          </cell>
          <cell r="AG1440">
            <v>-31.782184119747399</v>
          </cell>
          <cell r="AH1440">
            <v>-7.1899924623540397</v>
          </cell>
          <cell r="AI1440">
            <v>0</v>
          </cell>
          <cell r="AJ1440">
            <v>-16.902054894687701</v>
          </cell>
          <cell r="AK1440">
            <v>0</v>
          </cell>
          <cell r="AL1440">
            <v>0</v>
          </cell>
          <cell r="AM1440">
            <v>-7.4963829999999998</v>
          </cell>
          <cell r="AN1440">
            <v>0</v>
          </cell>
          <cell r="AO1440">
            <v>14.1376360899338</v>
          </cell>
          <cell r="AP1440">
            <v>0</v>
          </cell>
        </row>
        <row r="1441">
          <cell r="B1441" t="str">
            <v>15020CAllcustom2Allcustom3USD Total</v>
          </cell>
          <cell r="H1441">
            <v>-370.73260417014495</v>
          </cell>
          <cell r="I1441">
            <v>-0.42182339838372201</v>
          </cell>
          <cell r="J1441">
            <v>0</v>
          </cell>
          <cell r="K1441">
            <v>-370.31078077176102</v>
          </cell>
          <cell r="L1441">
            <v>0</v>
          </cell>
          <cell r="M1441">
            <v>-370.31078077176102</v>
          </cell>
          <cell r="N1441">
            <v>-10</v>
          </cell>
          <cell r="O1441">
            <v>-97.754323999999997</v>
          </cell>
          <cell r="P1441">
            <v>-0.59090362519696404</v>
          </cell>
          <cell r="Q1441">
            <v>0</v>
          </cell>
          <cell r="R1441">
            <v>0</v>
          </cell>
          <cell r="S1441">
            <v>-230</v>
          </cell>
          <cell r="T1441">
            <v>-5.8063799566528793</v>
          </cell>
          <cell r="U1441">
            <v>-6.4315019999999894</v>
          </cell>
          <cell r="V1441">
            <v>-242.23788195665301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-0.42182339838372201</v>
          </cell>
          <cell r="AB1441">
            <v>-19.727671189911202</v>
          </cell>
          <cell r="AC1441">
            <v>0</v>
          </cell>
          <cell r="AD1441">
            <v>0</v>
          </cell>
          <cell r="AE1441">
            <v>-19.284389090000001</v>
          </cell>
          <cell r="AF1441">
            <v>0</v>
          </cell>
          <cell r="AG1441">
            <v>-0.44328209991121403</v>
          </cell>
          <cell r="AH1441">
            <v>0</v>
          </cell>
          <cell r="AI1441">
            <v>0</v>
          </cell>
          <cell r="AJ1441">
            <v>-0.17630526549113698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</row>
        <row r="1442">
          <cell r="B1442" t="str">
            <v>15020CINA200TAllcustom3USD Total</v>
          </cell>
          <cell r="H1442">
            <v>-53.588265066134106</v>
          </cell>
          <cell r="I1442">
            <v>0</v>
          </cell>
          <cell r="J1442">
            <v>0</v>
          </cell>
          <cell r="K1442">
            <v>-53.588265066134106</v>
          </cell>
          <cell r="L1442">
            <v>0</v>
          </cell>
          <cell r="M1442">
            <v>-53.588265066134106</v>
          </cell>
          <cell r="N1442">
            <v>0</v>
          </cell>
          <cell r="O1442">
            <v>-48.649000000000001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-4.9392650661341104</v>
          </cell>
          <cell r="U1442">
            <v>0</v>
          </cell>
          <cell r="V1442">
            <v>-4.9392650661341104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</row>
        <row r="1443">
          <cell r="B1443" t="str">
            <v>15020CTAN200TAllcustom3USD Total</v>
          </cell>
          <cell r="H1443">
            <v>-317.14433910401101</v>
          </cell>
          <cell r="I1443">
            <v>-0.42182339838372201</v>
          </cell>
          <cell r="J1443">
            <v>0</v>
          </cell>
          <cell r="K1443">
            <v>-316.72251570562702</v>
          </cell>
          <cell r="L1443">
            <v>0</v>
          </cell>
          <cell r="M1443">
            <v>-316.72251570562702</v>
          </cell>
          <cell r="N1443">
            <v>-10</v>
          </cell>
          <cell r="O1443">
            <v>-49.105324000000003</v>
          </cell>
          <cell r="P1443">
            <v>-0.59090362519696404</v>
          </cell>
          <cell r="Q1443">
            <v>0</v>
          </cell>
          <cell r="R1443">
            <v>0</v>
          </cell>
          <cell r="S1443">
            <v>-230</v>
          </cell>
          <cell r="T1443">
            <v>-0.86711489051877</v>
          </cell>
          <cell r="U1443">
            <v>-6.4315019999999894</v>
          </cell>
          <cell r="V1443">
            <v>-237.29861689051899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-0.42182339838372201</v>
          </cell>
          <cell r="AB1443">
            <v>-19.727671189911202</v>
          </cell>
          <cell r="AC1443">
            <v>0</v>
          </cell>
          <cell r="AD1443">
            <v>0</v>
          </cell>
          <cell r="AE1443">
            <v>-19.284389090000001</v>
          </cell>
          <cell r="AF1443">
            <v>0</v>
          </cell>
          <cell r="AG1443">
            <v>-0.44328209991121403</v>
          </cell>
          <cell r="AH1443">
            <v>0</v>
          </cell>
          <cell r="AI1443">
            <v>0</v>
          </cell>
          <cell r="AJ1443">
            <v>-0.17630526549113698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</row>
        <row r="1444">
          <cell r="B1444" t="str">
            <v>15030CAllcustom2Allcustom3USD Total</v>
          </cell>
          <cell r="H1444">
            <v>150.14430066599101</v>
          </cell>
          <cell r="I1444">
            <v>0</v>
          </cell>
          <cell r="J1444">
            <v>0</v>
          </cell>
          <cell r="K1444">
            <v>150.14430066599101</v>
          </cell>
          <cell r="L1444">
            <v>0</v>
          </cell>
          <cell r="M1444">
            <v>150.14430066599101</v>
          </cell>
          <cell r="N1444">
            <v>19.499351000000001</v>
          </cell>
          <cell r="O1444">
            <v>0</v>
          </cell>
          <cell r="P1444">
            <v>0.49315596436352199</v>
          </cell>
          <cell r="Q1444">
            <v>0</v>
          </cell>
          <cell r="R1444">
            <v>0</v>
          </cell>
          <cell r="S1444">
            <v>76.711054419999996</v>
          </cell>
          <cell r="T1444">
            <v>0</v>
          </cell>
          <cell r="U1444">
            <v>0</v>
          </cell>
          <cell r="V1444">
            <v>76.711054419999996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53.440739281627998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53.440739281627998</v>
          </cell>
          <cell r="AH1444">
            <v>53.395366884015502</v>
          </cell>
          <cell r="AI1444">
            <v>0</v>
          </cell>
          <cell r="AJ1444">
            <v>4.5372397612468703E-2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</row>
        <row r="1445">
          <cell r="B1445" t="str">
            <v>15100TAllcustom2Allcustom3USD Total</v>
          </cell>
          <cell r="H1445">
            <v>-4759.0550432556693</v>
          </cell>
          <cell r="I1445">
            <v>-130.43595377029101</v>
          </cell>
          <cell r="J1445">
            <v>0</v>
          </cell>
          <cell r="K1445">
            <v>-4628.6190894853698</v>
          </cell>
          <cell r="L1445">
            <v>0</v>
          </cell>
          <cell r="M1445">
            <v>-4628.6190894853698</v>
          </cell>
          <cell r="N1445">
            <v>-1779.9638693543</v>
          </cell>
          <cell r="O1445">
            <v>-1669.3425270499999</v>
          </cell>
          <cell r="P1445">
            <v>-296.15995180947203</v>
          </cell>
          <cell r="Q1445">
            <v>-238.27832290991699</v>
          </cell>
          <cell r="R1445">
            <v>-146.917279978051</v>
          </cell>
          <cell r="S1445">
            <v>-348.25510524999999</v>
          </cell>
          <cell r="T1445">
            <v>-33.946825829880297</v>
          </cell>
          <cell r="U1445">
            <v>-91.166073920521498</v>
          </cell>
          <cell r="V1445">
            <v>-620.28528497845309</v>
          </cell>
          <cell r="W1445">
            <v>-0.31257099999999999</v>
          </cell>
          <cell r="X1445">
            <v>-0.31257099999999999</v>
          </cell>
          <cell r="Y1445">
            <v>0</v>
          </cell>
          <cell r="Z1445">
            <v>0</v>
          </cell>
          <cell r="AA1445">
            <v>-130.43595377029101</v>
          </cell>
          <cell r="AB1445">
            <v>-31.230386473164</v>
          </cell>
          <cell r="AC1445">
            <v>-2.2684520799999999</v>
          </cell>
          <cell r="AD1445">
            <v>-23.234903615133302</v>
          </cell>
          <cell r="AE1445">
            <v>-49.864636455133294</v>
          </cell>
          <cell r="AF1445">
            <v>0</v>
          </cell>
          <cell r="AG1445">
            <v>21.215273061969398</v>
          </cell>
          <cell r="AH1445">
            <v>46.205374421661396</v>
          </cell>
          <cell r="AI1445">
            <v>0</v>
          </cell>
          <cell r="AJ1445">
            <v>-17.0329877625664</v>
          </cell>
          <cell r="AK1445">
            <v>0</v>
          </cell>
          <cell r="AL1445">
            <v>0</v>
          </cell>
          <cell r="AM1445">
            <v>-7.4963829999999998</v>
          </cell>
          <cell r="AN1445">
            <v>0</v>
          </cell>
          <cell r="AO1445">
            <v>14.1376360899338</v>
          </cell>
          <cell r="AP1445">
            <v>0</v>
          </cell>
        </row>
        <row r="1446">
          <cell r="B1446" t="str">
            <v>15100TINA110Allcustom3USD Total</v>
          </cell>
          <cell r="H1446">
            <v>-3.6160284861341099</v>
          </cell>
          <cell r="I1446">
            <v>0</v>
          </cell>
          <cell r="J1446">
            <v>0</v>
          </cell>
          <cell r="K1446">
            <v>-3.6160284861341099</v>
          </cell>
          <cell r="L1446">
            <v>0</v>
          </cell>
          <cell r="M1446">
            <v>-3.6160284861341099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-3.6160284861341099</v>
          </cell>
          <cell r="U1446">
            <v>0</v>
          </cell>
          <cell r="V1446">
            <v>-3.6160284861341099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</row>
        <row r="1447">
          <cell r="B1447" t="str">
            <v>15100TINA120Allcustom3USD Total</v>
          </cell>
          <cell r="H1447">
            <v>-222.80415618999999</v>
          </cell>
          <cell r="I1447">
            <v>0</v>
          </cell>
          <cell r="J1447">
            <v>0</v>
          </cell>
          <cell r="K1447">
            <v>-222.80415618999999</v>
          </cell>
          <cell r="L1447">
            <v>0</v>
          </cell>
          <cell r="M1447">
            <v>-222.80415618999999</v>
          </cell>
          <cell r="N1447">
            <v>0</v>
          </cell>
          <cell r="O1447">
            <v>-222.80415618999999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</row>
        <row r="1448">
          <cell r="B1448" t="str">
            <v>15100TINA165TAllcustom3USD Total</v>
          </cell>
          <cell r="H1448">
            <v>-47.723393371571305</v>
          </cell>
          <cell r="I1448">
            <v>0</v>
          </cell>
          <cell r="J1448">
            <v>0</v>
          </cell>
          <cell r="K1448">
            <v>-47.723393371571305</v>
          </cell>
          <cell r="L1448">
            <v>0</v>
          </cell>
          <cell r="M1448">
            <v>-47.723393371571305</v>
          </cell>
          <cell r="N1448">
            <v>0</v>
          </cell>
          <cell r="O1448">
            <v>0</v>
          </cell>
          <cell r="P1448">
            <v>-47.723393371571305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</row>
        <row r="1449">
          <cell r="B1449" t="str">
            <v>15100TINA185TAllcustom3USD Total</v>
          </cell>
          <cell r="H1449">
            <v>-63.387237641124003</v>
          </cell>
          <cell r="I1449">
            <v>-13.156120221448399</v>
          </cell>
          <cell r="J1449">
            <v>0</v>
          </cell>
          <cell r="K1449">
            <v>-50.231117419675698</v>
          </cell>
          <cell r="L1449">
            <v>0</v>
          </cell>
          <cell r="M1449">
            <v>-50.231117419675698</v>
          </cell>
          <cell r="N1449">
            <v>-3.0612927399746903</v>
          </cell>
          <cell r="O1449">
            <v>-22.06</v>
          </cell>
          <cell r="P1449">
            <v>-4.9842615471157705</v>
          </cell>
          <cell r="Q1449">
            <v>-6.3989945189655895E-2</v>
          </cell>
          <cell r="R1449">
            <v>0</v>
          </cell>
          <cell r="S1449">
            <v>-4.05587024</v>
          </cell>
          <cell r="T1449">
            <v>-15.265749915395601</v>
          </cell>
          <cell r="U1449">
            <v>-0.49020591199999902</v>
          </cell>
          <cell r="V1449">
            <v>-19.8118260673956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-13.156120221448399</v>
          </cell>
          <cell r="AB1449">
            <v>-0.24974711999999999</v>
          </cell>
          <cell r="AC1449">
            <v>0</v>
          </cell>
          <cell r="AD1449">
            <v>0</v>
          </cell>
          <cell r="AE1449">
            <v>-0.24974711999999999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</row>
        <row r="1450">
          <cell r="B1450" t="str">
            <v>15100TINA200TAllcustom3USD Total</v>
          </cell>
          <cell r="H1450">
            <v>-337.53081568882902</v>
          </cell>
          <cell r="I1450">
            <v>-13.156120221448399</v>
          </cell>
          <cell r="J1450">
            <v>0</v>
          </cell>
          <cell r="K1450">
            <v>-324.374695467381</v>
          </cell>
          <cell r="L1450">
            <v>0</v>
          </cell>
          <cell r="M1450">
            <v>-324.374695467381</v>
          </cell>
          <cell r="N1450">
            <v>-3.0612927399746903</v>
          </cell>
          <cell r="O1450">
            <v>-244.86415618999999</v>
          </cell>
          <cell r="P1450">
            <v>-52.707654918686998</v>
          </cell>
          <cell r="Q1450">
            <v>-6.3989945189655895E-2</v>
          </cell>
          <cell r="R1450">
            <v>0</v>
          </cell>
          <cell r="S1450">
            <v>-4.05587024</v>
          </cell>
          <cell r="T1450">
            <v>-18.881778401529701</v>
          </cell>
          <cell r="U1450">
            <v>-0.49020591199999902</v>
          </cell>
          <cell r="V1450">
            <v>-23.427854553529698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-13.156120221448399</v>
          </cell>
          <cell r="AB1450">
            <v>-0.24974711999999999</v>
          </cell>
          <cell r="AC1450">
            <v>0</v>
          </cell>
          <cell r="AD1450">
            <v>0</v>
          </cell>
          <cell r="AE1450">
            <v>-0.24974711999999999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</row>
        <row r="1451">
          <cell r="B1451" t="str">
            <v>15100TTAN140TAllcustom3USD Total</v>
          </cell>
          <cell r="H1451">
            <v>-2626.5071215953799</v>
          </cell>
          <cell r="I1451">
            <v>0</v>
          </cell>
          <cell r="J1451">
            <v>0</v>
          </cell>
          <cell r="K1451">
            <v>-2626.5071215953799</v>
          </cell>
          <cell r="L1451">
            <v>0</v>
          </cell>
          <cell r="M1451">
            <v>-2626.5071215953799</v>
          </cell>
          <cell r="N1451">
            <v>-1765.1436874618498</v>
          </cell>
          <cell r="O1451">
            <v>0</v>
          </cell>
          <cell r="P1451">
            <v>-4.8817521722402795</v>
          </cell>
          <cell r="Q1451">
            <v>-237.54374580052303</v>
          </cell>
          <cell r="R1451">
            <v>-146.17740507328298</v>
          </cell>
          <cell r="S1451">
            <v>-344.12246261000001</v>
          </cell>
          <cell r="T1451">
            <v>-0.137731674035484</v>
          </cell>
          <cell r="U1451">
            <v>-85.397666682712</v>
          </cell>
          <cell r="V1451">
            <v>-575.83526604002998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-54.2210773456653</v>
          </cell>
          <cell r="AC1451">
            <v>-2.2684520799999999</v>
          </cell>
          <cell r="AD1451">
            <v>-23.003345707413001</v>
          </cell>
          <cell r="AE1451">
            <v>-49.051832967412999</v>
          </cell>
          <cell r="AF1451">
            <v>0</v>
          </cell>
          <cell r="AG1451">
            <v>-2.9007922982522798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11.118407224932401</v>
          </cell>
          <cell r="AP1451">
            <v>0</v>
          </cell>
        </row>
        <row r="1452">
          <cell r="B1452" t="str">
            <v>15100TTAN150Allcustom3USD Total</v>
          </cell>
          <cell r="H1452">
            <v>-1713.30274752225</v>
          </cell>
          <cell r="I1452">
            <v>-69.688744879606688</v>
          </cell>
          <cell r="J1452">
            <v>0</v>
          </cell>
          <cell r="K1452">
            <v>-1643.6140026426401</v>
          </cell>
          <cell r="L1452">
            <v>0</v>
          </cell>
          <cell r="M1452">
            <v>-1643.6140026426401</v>
          </cell>
          <cell r="N1452">
            <v>-15.190871321347101</v>
          </cell>
          <cell r="O1452">
            <v>-1424.4783708599998</v>
          </cell>
          <cell r="P1452">
            <v>-222.170476431737</v>
          </cell>
          <cell r="Q1452">
            <v>-0.62606769420355302</v>
          </cell>
          <cell r="R1452">
            <v>-0.705175872952709</v>
          </cell>
          <cell r="S1452">
            <v>-1.7724000000000001E-3</v>
          </cell>
          <cell r="T1452">
            <v>-10.0288768209354</v>
          </cell>
          <cell r="U1452">
            <v>-3.8331673157088799</v>
          </cell>
          <cell r="V1452">
            <v>-14.568992409597</v>
          </cell>
          <cell r="W1452">
            <v>-0.31257099999999999</v>
          </cell>
          <cell r="X1452">
            <v>-0.31257099999999999</v>
          </cell>
          <cell r="Y1452">
            <v>0</v>
          </cell>
          <cell r="Z1452">
            <v>0</v>
          </cell>
          <cell r="AA1452">
            <v>-69.688744879606688</v>
          </cell>
          <cell r="AB1452">
            <v>30.487776074244902</v>
          </cell>
          <cell r="AC1452">
            <v>0</v>
          </cell>
          <cell r="AD1452">
            <v>-4.6098000076533398E-2</v>
          </cell>
          <cell r="AE1452">
            <v>-0.37759646007653302</v>
          </cell>
          <cell r="AF1452">
            <v>0</v>
          </cell>
          <cell r="AG1452">
            <v>31.1779435343214</v>
          </cell>
          <cell r="AH1452">
            <v>46.547137518877499</v>
          </cell>
          <cell r="AI1452">
            <v>0</v>
          </cell>
          <cell r="AJ1452">
            <v>-11.559085558725</v>
          </cell>
          <cell r="AK1452">
            <v>0</v>
          </cell>
          <cell r="AL1452">
            <v>0</v>
          </cell>
          <cell r="AM1452">
            <v>-4.0000000000000001E-3</v>
          </cell>
          <cell r="AN1452">
            <v>0</v>
          </cell>
          <cell r="AO1452">
            <v>2.9369999999999998</v>
          </cell>
          <cell r="AP1452">
            <v>0</v>
          </cell>
        </row>
        <row r="1453">
          <cell r="B1453" t="str">
            <v>15100TTAN180TAllcustom3USD Total</v>
          </cell>
          <cell r="H1453">
            <v>-91.213709449209901</v>
          </cell>
          <cell r="I1453">
            <v>-47.591088669235994</v>
          </cell>
          <cell r="J1453">
            <v>0</v>
          </cell>
          <cell r="K1453">
            <v>-43.622620779974</v>
          </cell>
          <cell r="L1453">
            <v>0</v>
          </cell>
          <cell r="M1453">
            <v>-43.622620779974</v>
          </cell>
          <cell r="N1453">
            <v>-6.0673688311282392</v>
          </cell>
          <cell r="O1453">
            <v>0</v>
          </cell>
          <cell r="P1453">
            <v>-16.400068286807599</v>
          </cell>
          <cell r="Q1453">
            <v>-4.4519469999999998E-2</v>
          </cell>
          <cell r="R1453">
            <v>-3.4699031815615899E-2</v>
          </cell>
          <cell r="S1453">
            <v>-7.4999999999999997E-2</v>
          </cell>
          <cell r="T1453">
            <v>-4.8984389333796798</v>
          </cell>
          <cell r="U1453">
            <v>-1.4450340101006398</v>
          </cell>
          <cell r="V1453">
            <v>-6.4531719752959402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-47.591088669235994</v>
          </cell>
          <cell r="AB1453">
            <v>-7.2473380817435702</v>
          </cell>
          <cell r="AC1453">
            <v>0</v>
          </cell>
          <cell r="AD1453">
            <v>-0.18545990764381398</v>
          </cell>
          <cell r="AE1453">
            <v>-0.18545990764381398</v>
          </cell>
          <cell r="AF1453">
            <v>0</v>
          </cell>
          <cell r="AG1453">
            <v>-7.0618781740997605</v>
          </cell>
          <cell r="AH1453">
            <v>-0.34176309721605003</v>
          </cell>
          <cell r="AI1453">
            <v>0</v>
          </cell>
          <cell r="AJ1453">
            <v>-5.4739022038413498</v>
          </cell>
          <cell r="AK1453">
            <v>0</v>
          </cell>
          <cell r="AL1453">
            <v>0</v>
          </cell>
          <cell r="AM1453">
            <v>-7.4923830000000002</v>
          </cell>
          <cell r="AN1453">
            <v>0</v>
          </cell>
          <cell r="AO1453">
            <v>8.2228865001383808E-2</v>
          </cell>
          <cell r="AP1453">
            <v>0</v>
          </cell>
        </row>
        <row r="1454">
          <cell r="B1454" t="str">
            <v>15100TTAN190Allcustom3USD Total</v>
          </cell>
          <cell r="H1454">
            <v>9.4993510000000008</v>
          </cell>
          <cell r="I1454">
            <v>0</v>
          </cell>
          <cell r="J1454">
            <v>0</v>
          </cell>
          <cell r="K1454">
            <v>9.4993510000000008</v>
          </cell>
          <cell r="L1454">
            <v>0</v>
          </cell>
          <cell r="M1454">
            <v>9.4993510000000008</v>
          </cell>
          <cell r="N1454">
            <v>9.4993510000000008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</row>
        <row r="1455">
          <cell r="B1455" t="str">
            <v>15100TTAN200TAllcustom3USD Total</v>
          </cell>
          <cell r="H1455">
            <v>-4421.5242275668397</v>
          </cell>
          <cell r="I1455">
            <v>-117.279833548843</v>
          </cell>
          <cell r="J1455">
            <v>0</v>
          </cell>
          <cell r="K1455">
            <v>-4304.2443940180001</v>
          </cell>
          <cell r="L1455">
            <v>0</v>
          </cell>
          <cell r="M1455">
            <v>-4304.2443940180001</v>
          </cell>
          <cell r="N1455">
            <v>-1776.90257661433</v>
          </cell>
          <cell r="O1455">
            <v>-1424.4783708599998</v>
          </cell>
          <cell r="P1455">
            <v>-243.45229689078502</v>
          </cell>
          <cell r="Q1455">
            <v>-238.21433296472702</v>
          </cell>
          <cell r="R1455">
            <v>-146.917279978051</v>
          </cell>
          <cell r="S1455">
            <v>-344.19923501</v>
          </cell>
          <cell r="T1455">
            <v>-15.065047428350599</v>
          </cell>
          <cell r="U1455">
            <v>-90.675868008521491</v>
          </cell>
          <cell r="V1455">
            <v>-596.857430424923</v>
          </cell>
          <cell r="W1455">
            <v>-0.31257099999999999</v>
          </cell>
          <cell r="X1455">
            <v>-0.31257099999999999</v>
          </cell>
          <cell r="Y1455">
            <v>0</v>
          </cell>
          <cell r="Z1455">
            <v>0</v>
          </cell>
          <cell r="AA1455">
            <v>-117.279833548843</v>
          </cell>
          <cell r="AB1455">
            <v>-30.980639353163998</v>
          </cell>
          <cell r="AC1455">
            <v>-2.2684520799999999</v>
          </cell>
          <cell r="AD1455">
            <v>-23.234903615133302</v>
          </cell>
          <cell r="AE1455">
            <v>-49.614889335133299</v>
          </cell>
          <cell r="AF1455">
            <v>0</v>
          </cell>
          <cell r="AG1455">
            <v>21.215273061969398</v>
          </cell>
          <cell r="AH1455">
            <v>46.205374421661396</v>
          </cell>
          <cell r="AI1455">
            <v>0</v>
          </cell>
          <cell r="AJ1455">
            <v>-17.0329877625664</v>
          </cell>
          <cell r="AK1455">
            <v>0</v>
          </cell>
          <cell r="AL1455">
            <v>0</v>
          </cell>
          <cell r="AM1455">
            <v>-7.4963829999999998</v>
          </cell>
          <cell r="AN1455">
            <v>0</v>
          </cell>
          <cell r="AO1455">
            <v>14.1376360899338</v>
          </cell>
          <cell r="AP1455">
            <v>0</v>
          </cell>
        </row>
        <row r="1456">
          <cell r="B1456" t="str">
            <v>15150TAllcustom2Allcustom3USD Total</v>
          </cell>
          <cell r="H1456">
            <v>-370.73260417014495</v>
          </cell>
          <cell r="I1456">
            <v>-0.42182339838372201</v>
          </cell>
          <cell r="J1456">
            <v>0</v>
          </cell>
          <cell r="K1456">
            <v>-370.31078077176102</v>
          </cell>
          <cell r="L1456">
            <v>0</v>
          </cell>
          <cell r="M1456">
            <v>-370.31078077176102</v>
          </cell>
          <cell r="N1456">
            <v>-10</v>
          </cell>
          <cell r="O1456">
            <v>-97.754323999999997</v>
          </cell>
          <cell r="P1456">
            <v>-0.59090362519696404</v>
          </cell>
          <cell r="Q1456">
            <v>0</v>
          </cell>
          <cell r="R1456">
            <v>0</v>
          </cell>
          <cell r="S1456">
            <v>-230</v>
          </cell>
          <cell r="T1456">
            <v>-5.8063799566528793</v>
          </cell>
          <cell r="U1456">
            <v>-6.4315019999999894</v>
          </cell>
          <cell r="V1456">
            <v>-242.23788195665301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-0.42182339838372201</v>
          </cell>
          <cell r="AB1456">
            <v>-19.727671189911202</v>
          </cell>
          <cell r="AC1456">
            <v>0</v>
          </cell>
          <cell r="AD1456">
            <v>0</v>
          </cell>
          <cell r="AE1456">
            <v>-19.284389090000001</v>
          </cell>
          <cell r="AF1456">
            <v>0</v>
          </cell>
          <cell r="AG1456">
            <v>-0.44328209991121403</v>
          </cell>
          <cell r="AH1456">
            <v>0</v>
          </cell>
          <cell r="AI1456">
            <v>0</v>
          </cell>
          <cell r="AJ1456">
            <v>-0.17630526549113698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</row>
        <row r="1457">
          <cell r="B1457" t="str">
            <v>15200TAllcustom2Allcustom3USD Total</v>
          </cell>
          <cell r="H1457">
            <v>295.38066182908199</v>
          </cell>
          <cell r="I1457">
            <v>0</v>
          </cell>
          <cell r="J1457">
            <v>0</v>
          </cell>
          <cell r="K1457">
            <v>295.38066182908199</v>
          </cell>
          <cell r="L1457">
            <v>0</v>
          </cell>
          <cell r="M1457">
            <v>295.38066182908199</v>
          </cell>
          <cell r="N1457">
            <v>-0.39447859304170002</v>
          </cell>
          <cell r="O1457">
            <v>-41.649000000000001</v>
          </cell>
          <cell r="P1457">
            <v>67.830889837542998</v>
          </cell>
          <cell r="Q1457">
            <v>0</v>
          </cell>
          <cell r="R1457">
            <v>0</v>
          </cell>
          <cell r="S1457">
            <v>0.30049985239999999</v>
          </cell>
          <cell r="T1457">
            <v>-2.1043529999999998E-2</v>
          </cell>
          <cell r="U1457">
            <v>6.6807500000000001E-3</v>
          </cell>
          <cell r="V1457">
            <v>0.28613707240000003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269.68408480238202</v>
          </cell>
          <cell r="AC1457">
            <v>15.9451187324667</v>
          </cell>
          <cell r="AD1457">
            <v>0</v>
          </cell>
          <cell r="AE1457">
            <v>0</v>
          </cell>
          <cell r="AF1457">
            <v>0</v>
          </cell>
          <cell r="AG1457">
            <v>253.73896606991499</v>
          </cell>
          <cell r="AH1457">
            <v>0</v>
          </cell>
          <cell r="AI1457">
            <v>253.90520364548098</v>
          </cell>
          <cell r="AJ1457">
            <v>0</v>
          </cell>
          <cell r="AK1457">
            <v>0</v>
          </cell>
          <cell r="AL1457">
            <v>0</v>
          </cell>
          <cell r="AM1457">
            <v>-0.376971290201149</v>
          </cell>
          <cell r="AN1457">
            <v>0</v>
          </cell>
          <cell r="AO1457">
            <v>0</v>
          </cell>
          <cell r="AP1457">
            <v>0</v>
          </cell>
        </row>
        <row r="1458">
          <cell r="B1458" t="str">
            <v>15300TAllcustom2Allcustom3USD Total</v>
          </cell>
          <cell r="H1458">
            <v>151.94198334059502</v>
          </cell>
          <cell r="I1458">
            <v>0</v>
          </cell>
          <cell r="J1458">
            <v>0</v>
          </cell>
          <cell r="K1458">
            <v>151.94198334059502</v>
          </cell>
          <cell r="L1458">
            <v>0</v>
          </cell>
          <cell r="M1458">
            <v>151.94198334059502</v>
          </cell>
          <cell r="N1458">
            <v>0</v>
          </cell>
          <cell r="O1458">
            <v>0</v>
          </cell>
          <cell r="P1458">
            <v>92.508544992896503</v>
          </cell>
          <cell r="Q1458">
            <v>19.061601280491697</v>
          </cell>
          <cell r="R1458">
            <v>-0.60687129159999997</v>
          </cell>
          <cell r="S1458">
            <v>-0.19941257780400201</v>
          </cell>
          <cell r="T1458">
            <v>8.0097968246962594</v>
          </cell>
          <cell r="U1458">
            <v>22.061098841298101</v>
          </cell>
          <cell r="V1458">
            <v>29.264611796590298</v>
          </cell>
          <cell r="W1458">
            <v>10.781869501736301</v>
          </cell>
          <cell r="X1458">
            <v>10.781869501736301</v>
          </cell>
          <cell r="Y1458">
            <v>0</v>
          </cell>
          <cell r="Z1458">
            <v>0</v>
          </cell>
          <cell r="AA1458">
            <v>0</v>
          </cell>
          <cell r="AB1458">
            <v>10.781869501736301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0.325355768879934</v>
          </cell>
          <cell r="AN1458">
            <v>0</v>
          </cell>
          <cell r="AO1458">
            <v>0</v>
          </cell>
          <cell r="AP1458">
            <v>0</v>
          </cell>
        </row>
        <row r="1459">
          <cell r="B1459" t="str">
            <v>16500TAllcustom2Allcustom3USD Total</v>
          </cell>
          <cell r="H1459">
            <v>145.06955181716401</v>
          </cell>
          <cell r="I1459">
            <v>0.133341757935665</v>
          </cell>
          <cell r="J1459">
            <v>0</v>
          </cell>
          <cell r="K1459">
            <v>144.93621005922802</v>
          </cell>
          <cell r="L1459">
            <v>0</v>
          </cell>
          <cell r="M1459">
            <v>144.93621005922802</v>
          </cell>
          <cell r="N1459">
            <v>38.311393009026105</v>
          </cell>
          <cell r="O1459">
            <v>0.442</v>
          </cell>
          <cell r="P1459">
            <v>69.978751527680799</v>
          </cell>
          <cell r="Q1459">
            <v>3.5015364500000001</v>
          </cell>
          <cell r="R1459">
            <v>4.9891067781566996</v>
          </cell>
          <cell r="S1459">
            <v>7.9636006200000002</v>
          </cell>
          <cell r="T1459">
            <v>2.1482672892418697</v>
          </cell>
          <cell r="U1459">
            <v>29.181002840913099</v>
          </cell>
          <cell r="V1459">
            <v>44.2819775283117</v>
          </cell>
          <cell r="W1459">
            <v>32.413497469999996</v>
          </cell>
          <cell r="X1459">
            <v>29.413497469999999</v>
          </cell>
          <cell r="Y1459">
            <v>3</v>
          </cell>
          <cell r="Z1459">
            <v>0</v>
          </cell>
          <cell r="AA1459">
            <v>0.133341757935665</v>
          </cell>
          <cell r="AB1459">
            <v>-21.474737395790402</v>
          </cell>
          <cell r="AC1459">
            <v>-54.90054104</v>
          </cell>
          <cell r="AD1459">
            <v>0</v>
          </cell>
          <cell r="AE1459">
            <v>0</v>
          </cell>
          <cell r="AF1459">
            <v>0</v>
          </cell>
          <cell r="AG1459">
            <v>1.01230617420961</v>
          </cell>
          <cell r="AH1459">
            <v>-0.27801187690943996</v>
          </cell>
          <cell r="AI1459">
            <v>0</v>
          </cell>
          <cell r="AJ1459">
            <v>-0.54327884767804502</v>
          </cell>
          <cell r="AK1459">
            <v>0</v>
          </cell>
          <cell r="AL1459">
            <v>0</v>
          </cell>
          <cell r="AM1459">
            <v>6.71328894</v>
          </cell>
          <cell r="AN1459">
            <v>0</v>
          </cell>
          <cell r="AO1459">
            <v>3.1819999999999999</v>
          </cell>
          <cell r="AP1459">
            <v>0</v>
          </cell>
        </row>
        <row r="1460">
          <cell r="B1460" t="str">
            <v>16900TAllcustom2Allcustom3USD Total</v>
          </cell>
          <cell r="H1460">
            <v>7782.7123963528102</v>
          </cell>
          <cell r="I1460">
            <v>447.19219608911698</v>
          </cell>
          <cell r="J1460">
            <v>-6.2205602419877996E-3</v>
          </cell>
          <cell r="K1460">
            <v>7335.5202002636806</v>
          </cell>
          <cell r="L1460">
            <v>-19.827911182147201</v>
          </cell>
          <cell r="M1460">
            <v>7355.34811144583</v>
          </cell>
          <cell r="N1460">
            <v>1571.2048084951998</v>
          </cell>
          <cell r="O1460">
            <v>4049.5459957441503</v>
          </cell>
          <cell r="P1460">
            <v>826.15667305631996</v>
          </cell>
          <cell r="Q1460">
            <v>646.964489773889</v>
          </cell>
          <cell r="R1460">
            <v>206.75288064602597</v>
          </cell>
          <cell r="S1460">
            <v>-318.88487037672104</v>
          </cell>
          <cell r="T1460">
            <v>-89.197901172353696</v>
          </cell>
          <cell r="U1460">
            <v>176.941358914267</v>
          </cell>
          <cell r="V1460">
            <v>-24.388531988771199</v>
          </cell>
          <cell r="W1460">
            <v>75.556251866938993</v>
          </cell>
          <cell r="X1460">
            <v>72.556251866938993</v>
          </cell>
          <cell r="Y1460">
            <v>3</v>
          </cell>
          <cell r="Z1460">
            <v>0</v>
          </cell>
          <cell r="AA1460">
            <v>427.36428490697</v>
          </cell>
          <cell r="AB1460">
            <v>416.66514819052799</v>
          </cell>
          <cell r="AC1460">
            <v>-19.905287667533301</v>
          </cell>
          <cell r="AD1460">
            <v>48.4151902951686</v>
          </cell>
          <cell r="AE1460">
            <v>27.913306365168502</v>
          </cell>
          <cell r="AF1460">
            <v>0</v>
          </cell>
          <cell r="AG1460">
            <v>333.10709818619398</v>
          </cell>
          <cell r="AH1460">
            <v>52.7454334947356</v>
          </cell>
          <cell r="AI1460">
            <v>253.90520364548098</v>
          </cell>
          <cell r="AJ1460">
            <v>-4.9431615116774195</v>
          </cell>
          <cell r="AK1460">
            <v>0</v>
          </cell>
          <cell r="AL1460">
            <v>-4.8203219193965195E-16</v>
          </cell>
          <cell r="AM1460">
            <v>-144.463466429644</v>
          </cell>
          <cell r="AN1460">
            <v>3.411</v>
          </cell>
          <cell r="AO1460">
            <v>13.662994604241</v>
          </cell>
          <cell r="AP1460">
            <v>0</v>
          </cell>
        </row>
        <row r="1461">
          <cell r="B1461" t="str">
            <v>17100TAllcustom2Allcustom3USD Total</v>
          </cell>
          <cell r="H1461">
            <v>162.982158062916</v>
          </cell>
          <cell r="I1461">
            <v>79.907769648827596</v>
          </cell>
          <cell r="J1461">
            <v>4.1919100679634003E-2</v>
          </cell>
          <cell r="K1461">
            <v>83.074388414088403</v>
          </cell>
          <cell r="L1461">
            <v>-0.48300300000000002</v>
          </cell>
          <cell r="M1461">
            <v>83.5573914140884</v>
          </cell>
          <cell r="N1461">
            <v>55.560904790414</v>
          </cell>
          <cell r="O1461">
            <v>32.454885247566601</v>
          </cell>
          <cell r="P1461">
            <v>33.581023895557699</v>
          </cell>
          <cell r="Q1461">
            <v>4.34241608584815</v>
          </cell>
          <cell r="R1461">
            <v>2.0869657255918401</v>
          </cell>
          <cell r="S1461">
            <v>2.3092345353513601</v>
          </cell>
          <cell r="T1461">
            <v>3.4065085600846001</v>
          </cell>
          <cell r="U1461">
            <v>3.61734811512278</v>
          </cell>
          <cell r="V1461">
            <v>11.420056936150599</v>
          </cell>
          <cell r="W1461">
            <v>1.08230245</v>
          </cell>
          <cell r="X1461">
            <v>1.08230245</v>
          </cell>
          <cell r="Y1461">
            <v>0</v>
          </cell>
          <cell r="Z1461">
            <v>0</v>
          </cell>
          <cell r="AA1461">
            <v>95.416402878722209</v>
          </cell>
          <cell r="AB1461">
            <v>12.8975938315078</v>
          </cell>
          <cell r="AC1461">
            <v>0</v>
          </cell>
          <cell r="AD1461">
            <v>1.5940318122952899E-3</v>
          </cell>
          <cell r="AE1461">
            <v>10.664218881812301</v>
          </cell>
          <cell r="AF1461">
            <v>0</v>
          </cell>
          <cell r="AG1461">
            <v>1.1501533990158399</v>
          </cell>
          <cell r="AH1461">
            <v>6.9349902508959302E-3</v>
          </cell>
          <cell r="AI1461">
            <v>0</v>
          </cell>
          <cell r="AJ1461">
            <v>0.232330252341369</v>
          </cell>
          <cell r="AK1461">
            <v>0</v>
          </cell>
          <cell r="AL1461">
            <v>-4.1000000000000002E-2</v>
          </cell>
          <cell r="AM1461">
            <v>272.05406742809299</v>
          </cell>
          <cell r="AN1461">
            <v>1.2</v>
          </cell>
          <cell r="AO1461">
            <v>-338.75355680105002</v>
          </cell>
          <cell r="AP1461">
            <v>0</v>
          </cell>
        </row>
        <row r="1462">
          <cell r="B1462" t="str">
            <v>17130Allcustom2Allcustom3USD Total</v>
          </cell>
          <cell r="H1462">
            <v>175.858248429513</v>
          </cell>
          <cell r="I1462">
            <v>0</v>
          </cell>
          <cell r="J1462">
            <v>0</v>
          </cell>
          <cell r="K1462">
            <v>175.858248429513</v>
          </cell>
          <cell r="L1462">
            <v>0</v>
          </cell>
          <cell r="M1462">
            <v>175.858248429513</v>
          </cell>
          <cell r="N1462">
            <v>37.488675000000001</v>
          </cell>
          <cell r="O1462">
            <v>46.835999999999999</v>
          </cell>
          <cell r="P1462">
            <v>20.9208801199478</v>
          </cell>
          <cell r="Q1462">
            <v>63.997980872431597</v>
          </cell>
          <cell r="R1462">
            <v>3.5360338886617999</v>
          </cell>
          <cell r="S1462">
            <v>0</v>
          </cell>
          <cell r="T1462">
            <v>0</v>
          </cell>
          <cell r="U1462">
            <v>1.3676655056160198</v>
          </cell>
          <cell r="V1462">
            <v>4.9036993942778206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1.71101304285567</v>
          </cell>
          <cell r="AC1462">
            <v>0</v>
          </cell>
          <cell r="AD1462">
            <v>1.1536958938072899</v>
          </cell>
          <cell r="AE1462">
            <v>1.1536958938072899</v>
          </cell>
          <cell r="AF1462">
            <v>0</v>
          </cell>
          <cell r="AG1462">
            <v>0.55731714904838503</v>
          </cell>
          <cell r="AH1462">
            <v>0</v>
          </cell>
          <cell r="AI1462">
            <v>0</v>
          </cell>
          <cell r="AJ1462">
            <v>0.55731714904838503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</row>
        <row r="1463">
          <cell r="B1463" t="str">
            <v>17140TAllcustom2Allcustom3USD Total</v>
          </cell>
          <cell r="H1463">
            <v>-516.03936184034296</v>
          </cell>
          <cell r="I1463">
            <v>-13.3335382528859</v>
          </cell>
          <cell r="J1463">
            <v>0</v>
          </cell>
          <cell r="K1463">
            <v>-502.70582358745702</v>
          </cell>
          <cell r="L1463">
            <v>15.508632242150599</v>
          </cell>
          <cell r="M1463">
            <v>-518.214455829607</v>
          </cell>
          <cell r="N1463">
            <v>-148.50897360149602</v>
          </cell>
          <cell r="O1463">
            <v>17.110754449999998</v>
          </cell>
          <cell r="P1463">
            <v>-95.595823074446798</v>
          </cell>
          <cell r="Q1463">
            <v>13.4225655187517</v>
          </cell>
          <cell r="R1463">
            <v>-26.072664833780301</v>
          </cell>
          <cell r="S1463">
            <v>-68.047338370000006</v>
          </cell>
          <cell r="T1463">
            <v>-24.818795398945998</v>
          </cell>
          <cell r="U1463">
            <v>-46.205586079718202</v>
          </cell>
          <cell r="V1463">
            <v>-165.14438468244401</v>
          </cell>
          <cell r="W1463">
            <v>-7.1606923099999999</v>
          </cell>
          <cell r="X1463">
            <v>-7.1606923099999999</v>
          </cell>
          <cell r="Y1463">
            <v>0</v>
          </cell>
          <cell r="Z1463">
            <v>0</v>
          </cell>
          <cell r="AA1463">
            <v>-13.8165422406299</v>
          </cell>
          <cell r="AB1463">
            <v>-30.3371532652132</v>
          </cell>
          <cell r="AC1463">
            <v>-0.74495143999999991</v>
          </cell>
          <cell r="AD1463">
            <v>-4.7165109734661108</v>
          </cell>
          <cell r="AE1463">
            <v>-16.0358080334661</v>
          </cell>
          <cell r="AF1463">
            <v>0</v>
          </cell>
          <cell r="AG1463">
            <v>-6.4367014817470602</v>
          </cell>
          <cell r="AH1463">
            <v>-0.17030719244491099</v>
          </cell>
          <cell r="AI1463">
            <v>0</v>
          </cell>
          <cell r="AJ1463">
            <v>-4.6679937684822299</v>
          </cell>
          <cell r="AK1463">
            <v>0</v>
          </cell>
          <cell r="AL1463">
            <v>4.1000000000000002E-2</v>
          </cell>
          <cell r="AM1463">
            <v>-447.91499797580599</v>
          </cell>
          <cell r="AN1463">
            <v>-0.95399999999999996</v>
          </cell>
          <cell r="AO1463">
            <v>338.75355680104599</v>
          </cell>
          <cell r="AP1463">
            <v>0</v>
          </cell>
        </row>
        <row r="1464">
          <cell r="B1464" t="str">
            <v>17190TAllcustom2Allcustom3USD Total</v>
          </cell>
          <cell r="H1464">
            <v>-69.9990304886377</v>
          </cell>
          <cell r="I1464">
            <v>0</v>
          </cell>
          <cell r="J1464">
            <v>0</v>
          </cell>
          <cell r="K1464">
            <v>-69.9990304886377</v>
          </cell>
          <cell r="L1464">
            <v>0</v>
          </cell>
          <cell r="M1464">
            <v>-69.9990304886377</v>
          </cell>
          <cell r="N1464">
            <v>-4.7223002300000001</v>
          </cell>
          <cell r="O1464">
            <v>0</v>
          </cell>
          <cell r="P1464">
            <v>-3.5985546859364099</v>
          </cell>
          <cell r="Q1464">
            <v>0</v>
          </cell>
          <cell r="R1464">
            <v>-0.21231881032997299</v>
          </cell>
          <cell r="S1464">
            <v>0</v>
          </cell>
          <cell r="T1464">
            <v>0</v>
          </cell>
          <cell r="U1464">
            <v>-6.9808964504011097</v>
          </cell>
          <cell r="V1464">
            <v>-7.1932152607310895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-0.76818134490470302</v>
          </cell>
          <cell r="AC1464">
            <v>0</v>
          </cell>
          <cell r="AD1464">
            <v>-0.76818134490470302</v>
          </cell>
          <cell r="AE1464">
            <v>-0.76818134490470302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-60.154778967065496</v>
          </cell>
          <cell r="AN1464">
            <v>0</v>
          </cell>
          <cell r="AO1464">
            <v>6.4379999999999997</v>
          </cell>
          <cell r="AP1464">
            <v>0</v>
          </cell>
        </row>
        <row r="1465">
          <cell r="B1465" t="str">
            <v>17210CAllcustom2Allcustom3USD Total</v>
          </cell>
          <cell r="H1465">
            <v>-67.012197808457103</v>
          </cell>
          <cell r="I1465">
            <v>0</v>
          </cell>
          <cell r="J1465">
            <v>0</v>
          </cell>
          <cell r="K1465">
            <v>-67.012197808457103</v>
          </cell>
          <cell r="L1465">
            <v>0</v>
          </cell>
          <cell r="M1465">
            <v>-67.012197808457103</v>
          </cell>
          <cell r="N1465">
            <v>-2.4715901705262298E-2</v>
          </cell>
          <cell r="O1465">
            <v>-66.849481906751791</v>
          </cell>
          <cell r="P1465">
            <v>-0.13800000000000001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</row>
        <row r="1466">
          <cell r="B1466" t="str">
            <v>17230CAllcustom2Allcustom3USD Total</v>
          </cell>
          <cell r="H1466">
            <v>-1.0731224054933801</v>
          </cell>
          <cell r="I1466">
            <v>0</v>
          </cell>
          <cell r="J1466">
            <v>0</v>
          </cell>
          <cell r="K1466">
            <v>-1.0731224054933801</v>
          </cell>
          <cell r="L1466">
            <v>0</v>
          </cell>
          <cell r="M1466">
            <v>-1.0731224054933801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-1.0731224054933801</v>
          </cell>
          <cell r="AN1466">
            <v>0</v>
          </cell>
          <cell r="AO1466">
            <v>0</v>
          </cell>
          <cell r="AP1466">
            <v>0</v>
          </cell>
        </row>
        <row r="1467">
          <cell r="B1467" t="str">
            <v>17280CAllcustom2Allcustom3USD Total</v>
          </cell>
          <cell r="H1467">
            <v>-2.4305045713953302</v>
          </cell>
          <cell r="I1467">
            <v>0</v>
          </cell>
          <cell r="J1467">
            <v>0</v>
          </cell>
          <cell r="K1467">
            <v>-2.4305045713953302</v>
          </cell>
          <cell r="L1467">
            <v>0</v>
          </cell>
          <cell r="M1467">
            <v>-2.4305045713953302</v>
          </cell>
          <cell r="N1467">
            <v>0</v>
          </cell>
          <cell r="O1467">
            <v>0</v>
          </cell>
          <cell r="P1467">
            <v>0</v>
          </cell>
          <cell r="Q1467">
            <v>2.2654000000003701E-4</v>
          </cell>
          <cell r="R1467">
            <v>-2.43073111139533</v>
          </cell>
          <cell r="S1467">
            <v>0</v>
          </cell>
          <cell r="T1467">
            <v>0</v>
          </cell>
          <cell r="U1467">
            <v>0</v>
          </cell>
          <cell r="V1467">
            <v>-2.43073111139533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</row>
        <row r="1468">
          <cell r="B1468" t="str">
            <v>17410CAllcustom2Allcustom3USD Total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</row>
        <row r="1469">
          <cell r="B1469" t="str">
            <v>17450Allcustom2Allcustom3USD Total</v>
          </cell>
          <cell r="H1469">
            <v>6.7369894386363107</v>
          </cell>
          <cell r="I1469">
            <v>0</v>
          </cell>
          <cell r="J1469">
            <v>0</v>
          </cell>
          <cell r="K1469">
            <v>6.7369894386363107</v>
          </cell>
          <cell r="L1469">
            <v>0</v>
          </cell>
          <cell r="M1469">
            <v>6.7369894386363107</v>
          </cell>
          <cell r="N1469">
            <v>0.278409988636308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6.4585794500000002</v>
          </cell>
          <cell r="AN1469">
            <v>0</v>
          </cell>
          <cell r="AO1469">
            <v>0</v>
          </cell>
          <cell r="AP1469">
            <v>0</v>
          </cell>
        </row>
        <row r="1470">
          <cell r="B1470" t="str">
            <v>17510Allcustom2Allcustom3USD Total</v>
          </cell>
          <cell r="H1470">
            <v>-0.160588307783606</v>
          </cell>
          <cell r="I1470">
            <v>0</v>
          </cell>
          <cell r="J1470">
            <v>0</v>
          </cell>
          <cell r="K1470">
            <v>-0.160588307783606</v>
          </cell>
          <cell r="L1470">
            <v>0</v>
          </cell>
          <cell r="M1470">
            <v>-0.160588307783606</v>
          </cell>
          <cell r="N1470">
            <v>0</v>
          </cell>
          <cell r="O1470">
            <v>0</v>
          </cell>
          <cell r="P1470">
            <v>-0.160588307783606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</row>
        <row r="1471">
          <cell r="B1471" t="str">
            <v>17800TAllcustom2Allcustom3USD Total</v>
          </cell>
          <cell r="H1471">
            <v>-645.89541885193103</v>
          </cell>
          <cell r="I1471">
            <v>69.931131545715701</v>
          </cell>
          <cell r="J1471">
            <v>-2.1988212082837598E-2</v>
          </cell>
          <cell r="K1471">
            <v>-715.82655039764802</v>
          </cell>
          <cell r="L1471">
            <v>15.025629242150599</v>
          </cell>
          <cell r="M1471">
            <v>-730.85217963979801</v>
          </cell>
          <cell r="N1471">
            <v>-152.40829819612398</v>
          </cell>
          <cell r="O1471">
            <v>-39.1970709091852</v>
          </cell>
          <cell r="P1471">
            <v>-73.547533069835794</v>
          </cell>
          <cell r="Q1471">
            <v>-34.487623022025303</v>
          </cell>
          <cell r="R1471">
            <v>-31.560855461374601</v>
          </cell>
          <cell r="S1471">
            <v>-67.940916314648604</v>
          </cell>
          <cell r="T1471">
            <v>-40.710419269409698</v>
          </cell>
          <cell r="U1471">
            <v>-48.980209504563895</v>
          </cell>
          <cell r="V1471">
            <v>-189.19240054999699</v>
          </cell>
          <cell r="W1471">
            <v>-5.5038617199999997</v>
          </cell>
          <cell r="X1471">
            <v>-5.5042192999999999</v>
          </cell>
          <cell r="Y1471">
            <v>3.5757999999999997E-4</v>
          </cell>
          <cell r="Z1471">
            <v>0</v>
          </cell>
          <cell r="AA1471">
            <v>84.956760787866301</v>
          </cell>
          <cell r="AB1471">
            <v>-18.963483018271798</v>
          </cell>
          <cell r="AC1471">
            <v>2.3138972400000002</v>
          </cell>
          <cell r="AD1471">
            <v>-3.8583555854826797</v>
          </cell>
          <cell r="AE1471">
            <v>-4.5150277954826903</v>
          </cell>
          <cell r="AF1471">
            <v>0</v>
          </cell>
          <cell r="AG1471">
            <v>-11.2365025307063</v>
          </cell>
          <cell r="AH1471">
            <v>-0.14130211721528901</v>
          </cell>
          <cell r="AI1471">
            <v>0</v>
          </cell>
          <cell r="AJ1471">
            <v>-10.062927803537299</v>
          </cell>
          <cell r="AK1471">
            <v>0</v>
          </cell>
          <cell r="AL1471">
            <v>-7.73070496506989E-18</v>
          </cell>
          <cell r="AM1471">
            <v>-231.39677087435601</v>
          </cell>
          <cell r="AN1471">
            <v>0.111</v>
          </cell>
          <cell r="AO1471">
            <v>8.3409999999971696</v>
          </cell>
          <cell r="AP1471">
            <v>0</v>
          </cell>
        </row>
        <row r="1472">
          <cell r="B1472" t="str">
            <v>17900TAllcustom2Allcustom3USD Total</v>
          </cell>
          <cell r="H1472">
            <v>7136.8169775009201</v>
          </cell>
          <cell r="I1472">
            <v>517.12332763483198</v>
          </cell>
          <cell r="J1472">
            <v>-2.8208772324825399E-2</v>
          </cell>
          <cell r="K1472">
            <v>6619.6936498660898</v>
          </cell>
          <cell r="L1472">
            <v>-4.8022819399965497</v>
          </cell>
          <cell r="M1472">
            <v>6624.4959318060901</v>
          </cell>
          <cell r="N1472">
            <v>1418.7965102990602</v>
          </cell>
          <cell r="O1472">
            <v>4010.3489248349601</v>
          </cell>
          <cell r="P1472">
            <v>752.60913998648505</v>
          </cell>
          <cell r="Q1472">
            <v>612.47686675186401</v>
          </cell>
          <cell r="R1472">
            <v>175.19202518465099</v>
          </cell>
          <cell r="S1472">
            <v>-386.82578669137001</v>
          </cell>
          <cell r="T1472">
            <v>-129.90832044176301</v>
          </cell>
          <cell r="U1472">
            <v>127.961149409703</v>
          </cell>
          <cell r="V1472">
            <v>-213.580932538767</v>
          </cell>
          <cell r="W1472">
            <v>70.05239014693899</v>
          </cell>
          <cell r="X1472">
            <v>67.05203256693899</v>
          </cell>
          <cell r="Y1472">
            <v>3.0003575800000002</v>
          </cell>
          <cell r="Z1472">
            <v>0</v>
          </cell>
          <cell r="AA1472">
            <v>512.32104569483602</v>
          </cell>
          <cell r="AB1472">
            <v>397.70166517225601</v>
          </cell>
          <cell r="AC1472">
            <v>-17.591390427533298</v>
          </cell>
          <cell r="AD1472">
            <v>44.556834709685901</v>
          </cell>
          <cell r="AE1472">
            <v>23.398278569685797</v>
          </cell>
          <cell r="AF1472">
            <v>0</v>
          </cell>
          <cell r="AG1472">
            <v>321.87059565548799</v>
          </cell>
          <cell r="AH1472">
            <v>52.604131377520396</v>
          </cell>
          <cell r="AI1472">
            <v>253.90520364548098</v>
          </cell>
          <cell r="AJ1472">
            <v>-15.0060893152147</v>
          </cell>
          <cell r="AK1472">
            <v>0</v>
          </cell>
          <cell r="AL1472">
            <v>-4.8203219193965195E-16</v>
          </cell>
          <cell r="AM1472">
            <v>-375.86023730400001</v>
          </cell>
          <cell r="AN1472">
            <v>3.5219999999999998</v>
          </cell>
          <cell r="AO1472">
            <v>22.003994604238699</v>
          </cell>
          <cell r="AP1472">
            <v>0</v>
          </cell>
        </row>
        <row r="1473">
          <cell r="B1473" t="str">
            <v>18800TAllcustom2Allcustom3USD Total</v>
          </cell>
          <cell r="H1473">
            <v>-3359.4725793615899</v>
          </cell>
          <cell r="I1473">
            <v>-122.73418878643901</v>
          </cell>
          <cell r="J1473">
            <v>6.2116610141737999E-2</v>
          </cell>
          <cell r="K1473">
            <v>-3236.7383905751499</v>
          </cell>
          <cell r="L1473">
            <v>0</v>
          </cell>
          <cell r="M1473">
            <v>-3236.7383905751499</v>
          </cell>
          <cell r="N1473">
            <v>-70.159829233404508</v>
          </cell>
          <cell r="O1473">
            <v>-2974.0647743300001</v>
          </cell>
          <cell r="P1473">
            <v>-59.611881502901099</v>
          </cell>
          <cell r="Q1473">
            <v>-123.824104831699</v>
          </cell>
          <cell r="R1473">
            <v>-13.1216102526759</v>
          </cell>
          <cell r="S1473">
            <v>8.713564628626731</v>
          </cell>
          <cell r="T1473">
            <v>-18.5887063150644</v>
          </cell>
          <cell r="U1473">
            <v>-8.2528743891828604</v>
          </cell>
          <cell r="V1473">
            <v>-31.249626328296401</v>
          </cell>
          <cell r="W1473">
            <v>-10.741837929224999</v>
          </cell>
          <cell r="X1473">
            <v>-10.379435929225</v>
          </cell>
          <cell r="Y1473">
            <v>-0.362402</v>
          </cell>
          <cell r="Z1473">
            <v>0</v>
          </cell>
          <cell r="AA1473">
            <v>-122.73418878643901</v>
          </cell>
          <cell r="AB1473">
            <v>-11.7849342880824</v>
          </cell>
          <cell r="AC1473">
            <v>-6.3893969999999994E-2</v>
          </cell>
          <cell r="AD1473">
            <v>0.50454660535571894</v>
          </cell>
          <cell r="AE1473">
            <v>6.5141911253557199</v>
          </cell>
          <cell r="AF1473">
            <v>0</v>
          </cell>
          <cell r="AG1473">
            <v>-7.5555101243548801</v>
          </cell>
          <cell r="AH1473">
            <v>-0.10590081098663301</v>
          </cell>
          <cell r="AI1473">
            <v>0</v>
          </cell>
          <cell r="AJ1473">
            <v>2.0799301526903302</v>
          </cell>
          <cell r="AK1473">
            <v>0</v>
          </cell>
          <cell r="AL1473">
            <v>0</v>
          </cell>
          <cell r="AM1473">
            <v>41.054219409036399</v>
          </cell>
          <cell r="AN1473">
            <v>0.96</v>
          </cell>
          <cell r="AO1473">
            <v>-7.0974594698018008</v>
          </cell>
          <cell r="AP1473">
            <v>0</v>
          </cell>
        </row>
        <row r="1474">
          <cell r="B1474" t="str">
            <v>18900TAllcustom2Allcustom3USD Total</v>
          </cell>
          <cell r="H1474">
            <v>3777.3443981393898</v>
          </cell>
          <cell r="I1474">
            <v>394.38913884839201</v>
          </cell>
          <cell r="J1474">
            <v>3.3907837816912603E-2</v>
          </cell>
          <cell r="K1474">
            <v>3382.9552592909899</v>
          </cell>
          <cell r="L1474">
            <v>-4.8022819399965497</v>
          </cell>
          <cell r="M1474">
            <v>3387.7575412309898</v>
          </cell>
          <cell r="N1474">
            <v>1348.63668106565</v>
          </cell>
          <cell r="O1474">
            <v>1036.2841505049601</v>
          </cell>
          <cell r="P1474">
            <v>692.99725848358298</v>
          </cell>
          <cell r="Q1474">
            <v>488.65276192016501</v>
          </cell>
          <cell r="R1474">
            <v>162.07041493197599</v>
          </cell>
          <cell r="S1474">
            <v>-378.11222206274402</v>
          </cell>
          <cell r="T1474">
            <v>-148.49702675682499</v>
          </cell>
          <cell r="U1474">
            <v>119.70827502052001</v>
          </cell>
          <cell r="V1474">
            <v>-244.83055886706501</v>
          </cell>
          <cell r="W1474">
            <v>59.310552217713898</v>
          </cell>
          <cell r="X1474">
            <v>56.672596637713902</v>
          </cell>
          <cell r="Y1474">
            <v>2.6379555799999999</v>
          </cell>
          <cell r="Z1474">
            <v>0</v>
          </cell>
          <cell r="AA1474">
            <v>389.58685690839701</v>
          </cell>
          <cell r="AB1474">
            <v>385.91673088417298</v>
          </cell>
          <cell r="AC1474">
            <v>-17.6552843975333</v>
          </cell>
          <cell r="AD1474">
            <v>45.061381315041601</v>
          </cell>
          <cell r="AE1474">
            <v>29.912469695041501</v>
          </cell>
          <cell r="AF1474">
            <v>0</v>
          </cell>
          <cell r="AG1474">
            <v>314.31508553113298</v>
          </cell>
          <cell r="AH1474">
            <v>52.498230566533699</v>
          </cell>
          <cell r="AI1474">
            <v>253.90520364548098</v>
          </cell>
          <cell r="AJ1474">
            <v>-12.926159162524399</v>
          </cell>
          <cell r="AK1474">
            <v>0</v>
          </cell>
          <cell r="AL1474">
            <v>-4.8203219193965195E-16</v>
          </cell>
          <cell r="AM1474">
            <v>-334.80601789496399</v>
          </cell>
          <cell r="AN1474">
            <v>4.4820000000000002</v>
          </cell>
          <cell r="AO1474">
            <v>14.9065351344363</v>
          </cell>
          <cell r="AP1474">
            <v>0</v>
          </cell>
        </row>
        <row r="1475">
          <cell r="B1475" t="str">
            <v>19100TAllcustom2Allcustom3USD Total</v>
          </cell>
          <cell r="H1475">
            <v>-327.74409053257602</v>
          </cell>
          <cell r="I1475">
            <v>-164.25131046525999</v>
          </cell>
          <cell r="J1475">
            <v>0</v>
          </cell>
          <cell r="K1475">
            <v>-163.492780067316</v>
          </cell>
          <cell r="L1475">
            <v>0</v>
          </cell>
          <cell r="M1475">
            <v>-163.492780067316</v>
          </cell>
          <cell r="N1475">
            <v>-4.4324757142424707</v>
          </cell>
          <cell r="O1475">
            <v>0</v>
          </cell>
          <cell r="P1475">
            <v>-152.28909400729199</v>
          </cell>
          <cell r="Q1475">
            <v>0.20498109209371099</v>
          </cell>
          <cell r="R1475">
            <v>4.0698975527285595E-2</v>
          </cell>
          <cell r="S1475">
            <v>0</v>
          </cell>
          <cell r="T1475">
            <v>2.82647238741115E-2</v>
          </cell>
          <cell r="U1475">
            <v>-0.75784757219004006</v>
          </cell>
          <cell r="V1475">
            <v>-0.68888387278864305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-164.25131046525999</v>
          </cell>
          <cell r="AB1475">
            <v>-6.2844908215809205</v>
          </cell>
          <cell r="AC1475">
            <v>0</v>
          </cell>
          <cell r="AD1475">
            <v>-11.086249800807201</v>
          </cell>
          <cell r="AE1475">
            <v>-6.3292694108071998</v>
          </cell>
          <cell r="AF1475">
            <v>0</v>
          </cell>
          <cell r="AG1475">
            <v>4.4778589226283097E-2</v>
          </cell>
          <cell r="AH1475">
            <v>0</v>
          </cell>
          <cell r="AI1475">
            <v>0</v>
          </cell>
          <cell r="AJ1475">
            <v>4.4778589226283097E-2</v>
          </cell>
          <cell r="AK1475">
            <v>0</v>
          </cell>
          <cell r="AL1475">
            <v>0</v>
          </cell>
          <cell r="AM1475">
            <v>-2.8167435055660097E-3</v>
          </cell>
          <cell r="AN1475">
            <v>0</v>
          </cell>
          <cell r="AO1475">
            <v>0</v>
          </cell>
          <cell r="AP1475">
            <v>0</v>
          </cell>
        </row>
        <row r="1476">
          <cell r="B1476" t="str">
            <v>19900TAllcustom2Allcustom3USD Total</v>
          </cell>
          <cell r="H1476">
            <v>3449.60030760681</v>
          </cell>
          <cell r="I1476">
            <v>230.13782838313202</v>
          </cell>
          <cell r="J1476">
            <v>3.3907837816912603E-2</v>
          </cell>
          <cell r="K1476">
            <v>3219.46247922367</v>
          </cell>
          <cell r="L1476">
            <v>-4.8022819399965497</v>
          </cell>
          <cell r="M1476">
            <v>3224.2647611636698</v>
          </cell>
          <cell r="N1476">
            <v>1344.2042053514099</v>
          </cell>
          <cell r="O1476">
            <v>1036.2841505049601</v>
          </cell>
          <cell r="P1476">
            <v>540.7081644762909</v>
          </cell>
          <cell r="Q1476">
            <v>488.85774301225899</v>
          </cell>
          <cell r="R1476">
            <v>162.11111390750301</v>
          </cell>
          <cell r="S1476">
            <v>-378.11222206274402</v>
          </cell>
          <cell r="T1476">
            <v>-148.46876203295099</v>
          </cell>
          <cell r="U1476">
            <v>118.95042744833</v>
          </cell>
          <cell r="V1476">
            <v>-245.51944273985401</v>
          </cell>
          <cell r="W1476">
            <v>59.310552217713898</v>
          </cell>
          <cell r="X1476">
            <v>56.672596637713902</v>
          </cell>
          <cell r="Y1476">
            <v>2.6379555799999999</v>
          </cell>
          <cell r="Z1476">
            <v>0</v>
          </cell>
          <cell r="AA1476">
            <v>225.33554644313699</v>
          </cell>
          <cell r="AB1476">
            <v>379.63224006259202</v>
          </cell>
          <cell r="AC1476">
            <v>-17.6552843975333</v>
          </cell>
          <cell r="AD1476">
            <v>33.975131514234398</v>
          </cell>
          <cell r="AE1476">
            <v>23.583200284234302</v>
          </cell>
          <cell r="AF1476">
            <v>0</v>
          </cell>
          <cell r="AG1476">
            <v>314.35986412036004</v>
          </cell>
          <cell r="AH1476">
            <v>52.498230566533699</v>
          </cell>
          <cell r="AI1476">
            <v>253.90520364548098</v>
          </cell>
          <cell r="AJ1476">
            <v>-12.881380573298101</v>
          </cell>
          <cell r="AK1476">
            <v>0</v>
          </cell>
          <cell r="AL1476">
            <v>-4.8203219193965195E-16</v>
          </cell>
          <cell r="AM1476">
            <v>-334.80883463846897</v>
          </cell>
          <cell r="AN1476">
            <v>4.4820000000000002</v>
          </cell>
          <cell r="AO1476">
            <v>14.9065351344363</v>
          </cell>
          <cell r="AP1476">
            <v>0</v>
          </cell>
        </row>
        <row r="1477">
          <cell r="B1477" t="str">
            <v>20010Allcustom2Allcustom3USD Total</v>
          </cell>
          <cell r="H1477">
            <v>9919.4631435877618</v>
          </cell>
          <cell r="I1477">
            <v>-2.0729030012013399E-4</v>
          </cell>
          <cell r="J1477">
            <v>0</v>
          </cell>
          <cell r="K1477">
            <v>9919.4633508780589</v>
          </cell>
          <cell r="L1477">
            <v>0</v>
          </cell>
          <cell r="M1477">
            <v>9919.4633508780589</v>
          </cell>
          <cell r="N1477">
            <v>288.27394400062798</v>
          </cell>
          <cell r="O1477">
            <v>7433.6880549999996</v>
          </cell>
          <cell r="P1477">
            <v>1344.3498767764002</v>
          </cell>
          <cell r="Q1477">
            <v>19.1232982963373</v>
          </cell>
          <cell r="R1477">
            <v>6.1326872217355497</v>
          </cell>
          <cell r="S1477">
            <v>107.58993129000001</v>
          </cell>
          <cell r="T1477">
            <v>229.869654580602</v>
          </cell>
          <cell r="U1477">
            <v>487.11222113997502</v>
          </cell>
          <cell r="V1477">
            <v>830.70449423231196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-2.0729030012013399E-4</v>
          </cell>
          <cell r="AB1477">
            <v>3.3236825723874901</v>
          </cell>
          <cell r="AC1477">
            <v>0</v>
          </cell>
          <cell r="AD1477">
            <v>0</v>
          </cell>
          <cell r="AE1477">
            <v>0.5411184</v>
          </cell>
          <cell r="AF1477">
            <v>0</v>
          </cell>
          <cell r="AG1477">
            <v>2.7825641723874899</v>
          </cell>
          <cell r="AH1477">
            <v>0</v>
          </cell>
          <cell r="AI1477">
            <v>0</v>
          </cell>
          <cell r="AJ1477">
            <v>2.4571844841178101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</row>
        <row r="1478">
          <cell r="B1478" t="str">
            <v>20010Allcustom2M220USD Total</v>
          </cell>
          <cell r="H1478">
            <v>550.51221193840695</v>
          </cell>
          <cell r="I1478">
            <v>62.565690095070401</v>
          </cell>
          <cell r="J1478">
            <v>0</v>
          </cell>
          <cell r="K1478">
            <v>487.94652184333597</v>
          </cell>
          <cell r="L1478">
            <v>0</v>
          </cell>
          <cell r="M1478">
            <v>487.94652184333597</v>
          </cell>
          <cell r="N1478">
            <v>0.68666308250999997</v>
          </cell>
          <cell r="O1478">
            <v>194.132564</v>
          </cell>
          <cell r="P1478">
            <v>250.63000427613602</v>
          </cell>
          <cell r="Q1478">
            <v>18.540630070829501</v>
          </cell>
          <cell r="R1478">
            <v>4.81459394488712</v>
          </cell>
          <cell r="S1478">
            <v>1.4228858600000001</v>
          </cell>
          <cell r="T1478">
            <v>11.643234661992899</v>
          </cell>
          <cell r="U1478">
            <v>0</v>
          </cell>
          <cell r="V1478">
            <v>17.8807144668801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62.565690095070401</v>
          </cell>
          <cell r="AB1478">
            <v>0.62294594698018102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0.62294594698018102</v>
          </cell>
          <cell r="AH1478">
            <v>0</v>
          </cell>
          <cell r="AI1478">
            <v>0</v>
          </cell>
          <cell r="AJ1478">
            <v>0.62294594698018102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5.4530000000000003</v>
          </cell>
          <cell r="AP1478">
            <v>0</v>
          </cell>
        </row>
        <row r="1479">
          <cell r="B1479" t="str">
            <v>20010Allcustom2M230USD Total</v>
          </cell>
          <cell r="H1479">
            <v>-127.279284461386</v>
          </cell>
          <cell r="I1479">
            <v>0</v>
          </cell>
          <cell r="J1479">
            <v>0</v>
          </cell>
          <cell r="K1479">
            <v>-127.279284461386</v>
          </cell>
          <cell r="L1479">
            <v>0</v>
          </cell>
          <cell r="M1479">
            <v>-127.279284461386</v>
          </cell>
          <cell r="N1479">
            <v>-0.77017384361473007</v>
          </cell>
          <cell r="O1479">
            <v>-98.087000000000003</v>
          </cell>
          <cell r="P1479">
            <v>-27.067126815172003</v>
          </cell>
          <cell r="Q1479">
            <v>0</v>
          </cell>
          <cell r="R1479">
            <v>0</v>
          </cell>
          <cell r="S1479">
            <v>0</v>
          </cell>
          <cell r="T1479">
            <v>-1.3549838025996501</v>
          </cell>
          <cell r="U1479">
            <v>0</v>
          </cell>
          <cell r="V1479">
            <v>-1.3549838025996501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</row>
        <row r="1480">
          <cell r="B1480" t="str">
            <v>20010Allcustom2M410USD Total</v>
          </cell>
          <cell r="H1480">
            <v>6.96302854469939</v>
          </cell>
          <cell r="I1480">
            <v>0</v>
          </cell>
          <cell r="J1480">
            <v>0</v>
          </cell>
          <cell r="K1480">
            <v>6.96302854469939</v>
          </cell>
          <cell r="L1480">
            <v>0</v>
          </cell>
          <cell r="M1480">
            <v>6.96302854469939</v>
          </cell>
          <cell r="N1480">
            <v>0</v>
          </cell>
          <cell r="O1480">
            <v>0</v>
          </cell>
          <cell r="P1480">
            <v>6.96302854469939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</row>
        <row r="1481">
          <cell r="B1481" t="str">
            <v>20010Allcustom2M420USD Total</v>
          </cell>
          <cell r="H1481">
            <v>-8.2245141614896308E-2</v>
          </cell>
          <cell r="I1481">
            <v>0</v>
          </cell>
          <cell r="J1481">
            <v>0</v>
          </cell>
          <cell r="K1481">
            <v>-8.2245141614896308E-2</v>
          </cell>
          <cell r="L1481">
            <v>0</v>
          </cell>
          <cell r="M1481">
            <v>-8.2245141614896308E-2</v>
          </cell>
          <cell r="N1481">
            <v>0</v>
          </cell>
          <cell r="O1481">
            <v>0</v>
          </cell>
          <cell r="P1481">
            <v>-8.2245141614896308E-2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</row>
        <row r="1482">
          <cell r="B1482" t="str">
            <v>20010Allcustom2M510USD Total</v>
          </cell>
          <cell r="H1482">
            <v>-324.82439997817602</v>
          </cell>
          <cell r="I1482">
            <v>-317.73767390203602</v>
          </cell>
          <cell r="J1482">
            <v>0</v>
          </cell>
          <cell r="K1482">
            <v>-7.0867260761399997</v>
          </cell>
          <cell r="L1482">
            <v>0</v>
          </cell>
          <cell r="M1482">
            <v>-7.0867260761399997</v>
          </cell>
          <cell r="N1482">
            <v>0</v>
          </cell>
          <cell r="O1482">
            <v>0</v>
          </cell>
          <cell r="P1482">
            <v>-7.0867260761399997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-317.73767390203602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</row>
        <row r="1483">
          <cell r="B1483" t="str">
            <v>20010Allcustom2M600TUSD Total</v>
          </cell>
          <cell r="H1483">
            <v>-324.82439997817602</v>
          </cell>
          <cell r="I1483">
            <v>-317.73767390203602</v>
          </cell>
          <cell r="J1483">
            <v>0</v>
          </cell>
          <cell r="K1483">
            <v>-7.0867260761399997</v>
          </cell>
          <cell r="L1483">
            <v>0</v>
          </cell>
          <cell r="M1483">
            <v>-7.0867260761399997</v>
          </cell>
          <cell r="N1483">
            <v>4.6566128730773898E-15</v>
          </cell>
          <cell r="O1483">
            <v>0</v>
          </cell>
          <cell r="P1483">
            <v>-1.6337260761399799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-317.73767390203602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-5.4530000000000003</v>
          </cell>
          <cell r="AP1483">
            <v>0</v>
          </cell>
        </row>
        <row r="1484">
          <cell r="B1484" t="str">
            <v>20010INA110Allcustom3USD Total</v>
          </cell>
          <cell r="H1484">
            <v>674.58941063230998</v>
          </cell>
          <cell r="I1484">
            <v>9.2375360429287E-7</v>
          </cell>
          <cell r="J1484">
            <v>0</v>
          </cell>
          <cell r="K1484">
            <v>674.58940970855701</v>
          </cell>
          <cell r="L1484">
            <v>0</v>
          </cell>
          <cell r="M1484">
            <v>674.58940970855701</v>
          </cell>
          <cell r="N1484">
            <v>0</v>
          </cell>
          <cell r="O1484">
            <v>0</v>
          </cell>
          <cell r="P1484">
            <v>1.8370576914683698</v>
          </cell>
          <cell r="Q1484">
            <v>0</v>
          </cell>
          <cell r="R1484">
            <v>0</v>
          </cell>
          <cell r="S1484">
            <v>95.712000000000003</v>
          </cell>
          <cell r="T1484">
            <v>112.668986596867</v>
          </cell>
          <cell r="U1484">
            <v>464.10366163695102</v>
          </cell>
          <cell r="V1484">
            <v>672.48464823381801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9.2375360429287E-7</v>
          </cell>
          <cell r="AB1484">
            <v>0.26770378326967703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0.26770378326967703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</row>
        <row r="1485">
          <cell r="B1485" t="str">
            <v>20010INA110M220USD Total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</row>
        <row r="1486">
          <cell r="B1486" t="str">
            <v>20010INA110M230USD Total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</row>
        <row r="1487">
          <cell r="B1487" t="str">
            <v>20010INA110M410USD Total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</row>
        <row r="1488">
          <cell r="B1488" t="str">
            <v>20010INA110M420USD Total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</row>
        <row r="1489">
          <cell r="B1489" t="str">
            <v>20010INA110M510USD Total</v>
          </cell>
          <cell r="H1489">
            <v>-82.469678106030699</v>
          </cell>
          <cell r="I1489">
            <v>-82.469678106030699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-82.469678106030699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</row>
        <row r="1490">
          <cell r="B1490" t="str">
            <v>20010INA110M600TUSD Total</v>
          </cell>
          <cell r="H1490">
            <v>-82.469678106030699</v>
          </cell>
          <cell r="I1490">
            <v>-82.469678106030699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-82.469678106030699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</row>
        <row r="1491">
          <cell r="B1491" t="str">
            <v>20010INA120Allcustom3USD Total</v>
          </cell>
          <cell r="H1491">
            <v>7366.4510550000005</v>
          </cell>
          <cell r="I1491">
            <v>0</v>
          </cell>
          <cell r="J1491">
            <v>0</v>
          </cell>
          <cell r="K1491">
            <v>7366.4510550000005</v>
          </cell>
          <cell r="L1491">
            <v>0</v>
          </cell>
          <cell r="M1491">
            <v>7366.4510550000005</v>
          </cell>
          <cell r="N1491">
            <v>0</v>
          </cell>
          <cell r="O1491">
            <v>7366.4510550000005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</row>
        <row r="1492">
          <cell r="B1492" t="str">
            <v>20010INA120M220USD Total</v>
          </cell>
          <cell r="H1492">
            <v>184.63656399999999</v>
          </cell>
          <cell r="I1492">
            <v>0</v>
          </cell>
          <cell r="J1492">
            <v>0</v>
          </cell>
          <cell r="K1492">
            <v>184.63656399999999</v>
          </cell>
          <cell r="L1492">
            <v>0</v>
          </cell>
          <cell r="M1492">
            <v>184.63656399999999</v>
          </cell>
          <cell r="N1492">
            <v>0</v>
          </cell>
          <cell r="O1492">
            <v>184.63656399999999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</row>
        <row r="1493">
          <cell r="B1493" t="str">
            <v>20010INA120M230USD Total</v>
          </cell>
          <cell r="H1493">
            <v>-98.087000000000003</v>
          </cell>
          <cell r="I1493">
            <v>0</v>
          </cell>
          <cell r="J1493">
            <v>0</v>
          </cell>
          <cell r="K1493">
            <v>-98.087000000000003</v>
          </cell>
          <cell r="L1493">
            <v>0</v>
          </cell>
          <cell r="M1493">
            <v>-98.087000000000003</v>
          </cell>
          <cell r="N1493">
            <v>0</v>
          </cell>
          <cell r="O1493">
            <v>-98.087000000000003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</row>
        <row r="1494">
          <cell r="B1494" t="str">
            <v>20010INA120M410USD Total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</row>
        <row r="1495">
          <cell r="B1495" t="str">
            <v>20010INA120M420USD Total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</row>
        <row r="1496">
          <cell r="B1496" t="str">
            <v>20010INA120M510USD Total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</row>
        <row r="1497">
          <cell r="B1497" t="str">
            <v>20010INA120M600TUSD Total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</row>
        <row r="1498">
          <cell r="B1498" t="str">
            <v>20010INA165TAllcustom3USD Total</v>
          </cell>
          <cell r="H1498">
            <v>1289.9678270182601</v>
          </cell>
          <cell r="I1498">
            <v>0</v>
          </cell>
          <cell r="J1498">
            <v>0</v>
          </cell>
          <cell r="K1498">
            <v>1289.9678270182601</v>
          </cell>
          <cell r="L1498">
            <v>0</v>
          </cell>
          <cell r="M1498">
            <v>1289.9678270182601</v>
          </cell>
          <cell r="N1498">
            <v>0</v>
          </cell>
          <cell r="O1498">
            <v>0</v>
          </cell>
          <cell r="P1498">
            <v>1289.9678270182601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</row>
        <row r="1499">
          <cell r="B1499" t="str">
            <v>20010INA165TM220USD Total</v>
          </cell>
          <cell r="H1499">
            <v>240.03426578890699</v>
          </cell>
          <cell r="I1499">
            <v>0</v>
          </cell>
          <cell r="J1499">
            <v>0</v>
          </cell>
          <cell r="K1499">
            <v>240.03426578890699</v>
          </cell>
          <cell r="L1499">
            <v>0</v>
          </cell>
          <cell r="M1499">
            <v>240.03426578890699</v>
          </cell>
          <cell r="N1499">
            <v>0</v>
          </cell>
          <cell r="O1499">
            <v>0</v>
          </cell>
          <cell r="P1499">
            <v>232.40326578890699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7.6310000000000002</v>
          </cell>
          <cell r="AP1499">
            <v>0</v>
          </cell>
        </row>
        <row r="1500">
          <cell r="B1500" t="str">
            <v>20010INA165TM230USD Total</v>
          </cell>
          <cell r="H1500">
            <v>-26.208788855613101</v>
          </cell>
          <cell r="I1500">
            <v>0</v>
          </cell>
          <cell r="J1500">
            <v>0</v>
          </cell>
          <cell r="K1500">
            <v>-26.208788855613101</v>
          </cell>
          <cell r="L1500">
            <v>0</v>
          </cell>
          <cell r="M1500">
            <v>-26.208788855613101</v>
          </cell>
          <cell r="N1500">
            <v>0</v>
          </cell>
          <cell r="O1500">
            <v>0</v>
          </cell>
          <cell r="P1500">
            <v>-26.208788855613101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</row>
        <row r="1501">
          <cell r="B1501" t="str">
            <v>20010INA165TM410USD Total</v>
          </cell>
          <cell r="H1501">
            <v>6.9413038224940493</v>
          </cell>
          <cell r="I1501">
            <v>0</v>
          </cell>
          <cell r="J1501">
            <v>0</v>
          </cell>
          <cell r="K1501">
            <v>6.9413038224940493</v>
          </cell>
          <cell r="L1501">
            <v>0</v>
          </cell>
          <cell r="M1501">
            <v>6.9413038224940493</v>
          </cell>
          <cell r="N1501">
            <v>0</v>
          </cell>
          <cell r="O1501">
            <v>0</v>
          </cell>
          <cell r="P1501">
            <v>6.9413038224940493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</row>
        <row r="1502">
          <cell r="B1502" t="str">
            <v>20010INA165TM420USD Total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</row>
        <row r="1503">
          <cell r="B1503" t="str">
            <v>20010INA165TM510USD Total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</row>
        <row r="1504">
          <cell r="B1504" t="str">
            <v>20010INA165TM600TUSD Total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7.6310000000000002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-7.6310000000000002</v>
          </cell>
          <cell r="AP1504">
            <v>0</v>
          </cell>
        </row>
        <row r="1505">
          <cell r="B1505" t="str">
            <v>20010INA185TAllcustom3USD Total</v>
          </cell>
          <cell r="H1505">
            <v>588.45485093719299</v>
          </cell>
          <cell r="I1505">
            <v>-2.08214053724427E-4</v>
          </cell>
          <cell r="J1505">
            <v>0</v>
          </cell>
          <cell r="K1505">
            <v>588.45505915124704</v>
          </cell>
          <cell r="L1505">
            <v>0</v>
          </cell>
          <cell r="M1505">
            <v>588.45505915124704</v>
          </cell>
          <cell r="N1505">
            <v>288.27394400062798</v>
          </cell>
          <cell r="O1505">
            <v>67.236999999999995</v>
          </cell>
          <cell r="P1505">
            <v>52.544992066669998</v>
          </cell>
          <cell r="Q1505">
            <v>19.1232982963373</v>
          </cell>
          <cell r="R1505">
            <v>6.1326872217355497</v>
          </cell>
          <cell r="S1505">
            <v>11.877931289999999</v>
          </cell>
          <cell r="T1505">
            <v>117.20066798373399</v>
          </cell>
          <cell r="U1505">
            <v>23.008559503024202</v>
          </cell>
          <cell r="V1505">
            <v>158.21984599849401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-2.08214053724427E-4</v>
          </cell>
          <cell r="AB1505">
            <v>3.0559787891178098</v>
          </cell>
          <cell r="AC1505">
            <v>0</v>
          </cell>
          <cell r="AD1505">
            <v>0</v>
          </cell>
          <cell r="AE1505">
            <v>0.5411184</v>
          </cell>
          <cell r="AF1505">
            <v>0</v>
          </cell>
          <cell r="AG1505">
            <v>2.5148603891178101</v>
          </cell>
          <cell r="AH1505">
            <v>0</v>
          </cell>
          <cell r="AI1505">
            <v>0</v>
          </cell>
          <cell r="AJ1505">
            <v>2.4571844841178101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</row>
        <row r="1506">
          <cell r="B1506" t="str">
            <v>20010INA185TM220USD Total</v>
          </cell>
          <cell r="H1506">
            <v>125.841382149499</v>
          </cell>
          <cell r="I1506">
            <v>62.565690095070401</v>
          </cell>
          <cell r="J1506">
            <v>0</v>
          </cell>
          <cell r="K1506">
            <v>63.275692054429101</v>
          </cell>
          <cell r="L1506">
            <v>0</v>
          </cell>
          <cell r="M1506">
            <v>63.275692054429101</v>
          </cell>
          <cell r="N1506">
            <v>0.68666308250999997</v>
          </cell>
          <cell r="O1506">
            <v>9.4960000000000004</v>
          </cell>
          <cell r="P1506">
            <v>18.226738487229298</v>
          </cell>
          <cell r="Q1506">
            <v>18.540630070829501</v>
          </cell>
          <cell r="R1506">
            <v>4.81459394488712</v>
          </cell>
          <cell r="S1506">
            <v>1.4228858600000001</v>
          </cell>
          <cell r="T1506">
            <v>11.643234661992899</v>
          </cell>
          <cell r="U1506">
            <v>0</v>
          </cell>
          <cell r="V1506">
            <v>17.8807144668801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62.565690095070401</v>
          </cell>
          <cell r="AB1506">
            <v>0.62294594698018102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0.62294594698018102</v>
          </cell>
          <cell r="AH1506">
            <v>0</v>
          </cell>
          <cell r="AI1506">
            <v>0</v>
          </cell>
          <cell r="AJ1506">
            <v>0.62294594698018102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-2.1779999999999999</v>
          </cell>
          <cell r="AP1506">
            <v>0</v>
          </cell>
        </row>
        <row r="1507">
          <cell r="B1507" t="str">
            <v>20010INA185TM230USD Total</v>
          </cell>
          <cell r="H1507">
            <v>-2.9834956057732502</v>
          </cell>
          <cell r="I1507">
            <v>0</v>
          </cell>
          <cell r="J1507">
            <v>0</v>
          </cell>
          <cell r="K1507">
            <v>-2.9834956057732502</v>
          </cell>
          <cell r="L1507">
            <v>0</v>
          </cell>
          <cell r="M1507">
            <v>-2.9834956057732502</v>
          </cell>
          <cell r="N1507">
            <v>-0.77017384361473007</v>
          </cell>
          <cell r="O1507">
            <v>0</v>
          </cell>
          <cell r="P1507">
            <v>-0.85833795955887404</v>
          </cell>
          <cell r="Q1507">
            <v>0</v>
          </cell>
          <cell r="R1507">
            <v>0</v>
          </cell>
          <cell r="S1507">
            <v>0</v>
          </cell>
          <cell r="T1507">
            <v>-1.3549838025996501</v>
          </cell>
          <cell r="U1507">
            <v>0</v>
          </cell>
          <cell r="V1507">
            <v>-1.3549838025996501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</row>
        <row r="1508">
          <cell r="B1508" t="str">
            <v>20010INA185TM410USD Total</v>
          </cell>
          <cell r="H1508">
            <v>2.1724722205342602E-2</v>
          </cell>
          <cell r="I1508">
            <v>0</v>
          </cell>
          <cell r="J1508">
            <v>0</v>
          </cell>
          <cell r="K1508">
            <v>2.1724722205342602E-2</v>
          </cell>
          <cell r="L1508">
            <v>0</v>
          </cell>
          <cell r="M1508">
            <v>2.1724722205342602E-2</v>
          </cell>
          <cell r="N1508">
            <v>0</v>
          </cell>
          <cell r="O1508">
            <v>0</v>
          </cell>
          <cell r="P1508">
            <v>2.1724722205342602E-2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</row>
        <row r="1509">
          <cell r="B1509" t="str">
            <v>20010INA185TM420USD Total</v>
          </cell>
          <cell r="H1509">
            <v>-8.2245141614896308E-2</v>
          </cell>
          <cell r="I1509">
            <v>0</v>
          </cell>
          <cell r="J1509">
            <v>0</v>
          </cell>
          <cell r="K1509">
            <v>-8.2245141614896308E-2</v>
          </cell>
          <cell r="L1509">
            <v>0</v>
          </cell>
          <cell r="M1509">
            <v>-8.2245141614896308E-2</v>
          </cell>
          <cell r="N1509">
            <v>0</v>
          </cell>
          <cell r="O1509">
            <v>0</v>
          </cell>
          <cell r="P1509">
            <v>-8.2245141614896308E-2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</row>
        <row r="1510">
          <cell r="B1510" t="str">
            <v>20010INA185TM510USD Total</v>
          </cell>
          <cell r="H1510">
            <v>-242.35472187214501</v>
          </cell>
          <cell r="I1510">
            <v>-235.26799579600501</v>
          </cell>
          <cell r="J1510">
            <v>0</v>
          </cell>
          <cell r="K1510">
            <v>-7.0867260761399997</v>
          </cell>
          <cell r="L1510">
            <v>0</v>
          </cell>
          <cell r="M1510">
            <v>-7.0867260761399997</v>
          </cell>
          <cell r="N1510">
            <v>0</v>
          </cell>
          <cell r="O1510">
            <v>0</v>
          </cell>
          <cell r="P1510">
            <v>-7.0867260761399997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-235.26799579600501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</row>
        <row r="1511">
          <cell r="B1511" t="str">
            <v>20010INA185TM600TUSD Total</v>
          </cell>
          <cell r="H1511">
            <v>-242.35472187214501</v>
          </cell>
          <cell r="I1511">
            <v>-235.26799579600501</v>
          </cell>
          <cell r="J1511">
            <v>0</v>
          </cell>
          <cell r="K1511">
            <v>-7.0867260761399997</v>
          </cell>
          <cell r="L1511">
            <v>0</v>
          </cell>
          <cell r="M1511">
            <v>-7.0867260761399997</v>
          </cell>
          <cell r="N1511">
            <v>4.6566128730773898E-15</v>
          </cell>
          <cell r="O1511">
            <v>0</v>
          </cell>
          <cell r="P1511">
            <v>-9.2647260761399988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-235.26799579600501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2.1779999999999999</v>
          </cell>
          <cell r="AP1511">
            <v>0</v>
          </cell>
        </row>
        <row r="1512">
          <cell r="B1512" t="str">
            <v>20050TAllcustom2Allcustom3USD Total</v>
          </cell>
          <cell r="H1512">
            <v>-5131.67660208289</v>
          </cell>
          <cell r="I1512">
            <v>-4.8958938942258099E-5</v>
          </cell>
          <cell r="J1512">
            <v>0</v>
          </cell>
          <cell r="K1512">
            <v>-5131.6765531239498</v>
          </cell>
          <cell r="L1512">
            <v>0</v>
          </cell>
          <cell r="M1512">
            <v>-5131.6765531239498</v>
          </cell>
          <cell r="N1512">
            <v>-287.47860471154598</v>
          </cell>
          <cell r="O1512">
            <v>-4338.0294400000002</v>
          </cell>
          <cell r="P1512">
            <v>-246.11543120634099</v>
          </cell>
          <cell r="Q1512">
            <v>-0.18569239438586901</v>
          </cell>
          <cell r="R1512">
            <v>0</v>
          </cell>
          <cell r="S1512">
            <v>-103.02978234</v>
          </cell>
          <cell r="T1512">
            <v>-36.545860874046902</v>
          </cell>
          <cell r="U1512">
            <v>-119.88025732262699</v>
          </cell>
          <cell r="V1512">
            <v>-259.45590053667303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-4.8958938942258099E-5</v>
          </cell>
          <cell r="AB1512">
            <v>-0.41148427500000001</v>
          </cell>
          <cell r="AC1512">
            <v>0</v>
          </cell>
          <cell r="AD1512">
            <v>0</v>
          </cell>
          <cell r="AE1512">
            <v>-0.35380836999999998</v>
          </cell>
          <cell r="AF1512">
            <v>0</v>
          </cell>
          <cell r="AG1512">
            <v>-5.7675905E-2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</row>
        <row r="1513">
          <cell r="B1513" t="str">
            <v>20050TAllcustom2M130USD Total</v>
          </cell>
          <cell r="H1513">
            <v>-283.94255062269502</v>
          </cell>
          <cell r="I1513">
            <v>-13.156120221448399</v>
          </cell>
          <cell r="J1513">
            <v>0</v>
          </cell>
          <cell r="K1513">
            <v>-270.786430401247</v>
          </cell>
          <cell r="L1513">
            <v>0</v>
          </cell>
          <cell r="M1513">
            <v>-270.786430401247</v>
          </cell>
          <cell r="N1513">
            <v>-3.0612927399746903</v>
          </cell>
          <cell r="O1513">
            <v>-196.21515618999999</v>
          </cell>
          <cell r="P1513">
            <v>-52.707654918686998</v>
          </cell>
          <cell r="Q1513">
            <v>-6.3989945189655895E-2</v>
          </cell>
          <cell r="R1513">
            <v>0</v>
          </cell>
          <cell r="S1513">
            <v>-4.05587024</v>
          </cell>
          <cell r="T1513">
            <v>-13.942513335395601</v>
          </cell>
          <cell r="U1513">
            <v>-0.49020591199999902</v>
          </cell>
          <cell r="V1513">
            <v>-18.4885894873956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-13.156120221448399</v>
          </cell>
          <cell r="AB1513">
            <v>-0.24974711999999999</v>
          </cell>
          <cell r="AC1513">
            <v>0</v>
          </cell>
          <cell r="AD1513">
            <v>0</v>
          </cell>
          <cell r="AE1513">
            <v>-0.24974711999999999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</row>
        <row r="1514">
          <cell r="B1514" t="str">
            <v>20050TAllcustom2M175USD Total</v>
          </cell>
          <cell r="H1514">
            <v>-53.588265066134106</v>
          </cell>
          <cell r="I1514">
            <v>0</v>
          </cell>
          <cell r="J1514">
            <v>0</v>
          </cell>
          <cell r="K1514">
            <v>-53.588265066134106</v>
          </cell>
          <cell r="L1514">
            <v>0</v>
          </cell>
          <cell r="M1514">
            <v>-53.588265066134106</v>
          </cell>
          <cell r="N1514">
            <v>0</v>
          </cell>
          <cell r="O1514">
            <v>-48.649000000000001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-4.9392650661341104</v>
          </cell>
          <cell r="U1514">
            <v>0</v>
          </cell>
          <cell r="V1514">
            <v>-4.9392650661341104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</row>
        <row r="1515">
          <cell r="B1515" t="str">
            <v>20050TAllcustom2M190USD Total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</row>
        <row r="1516">
          <cell r="B1516" t="str">
            <v>20050TAllcustom2M230USD Total</v>
          </cell>
          <cell r="H1516">
            <v>114.935762022806</v>
          </cell>
          <cell r="I1516">
            <v>0</v>
          </cell>
          <cell r="J1516">
            <v>0</v>
          </cell>
          <cell r="K1516">
            <v>114.935762022806</v>
          </cell>
          <cell r="L1516">
            <v>0</v>
          </cell>
          <cell r="M1516">
            <v>114.935762022806</v>
          </cell>
          <cell r="N1516">
            <v>0.74380841914699991</v>
          </cell>
          <cell r="O1516">
            <v>98.087000000000003</v>
          </cell>
          <cell r="P1516">
            <v>14.7499698010595</v>
          </cell>
          <cell r="Q1516">
            <v>0</v>
          </cell>
          <cell r="R1516">
            <v>0</v>
          </cell>
          <cell r="S1516">
            <v>0</v>
          </cell>
          <cell r="T1516">
            <v>1.3549838025996501</v>
          </cell>
          <cell r="U1516">
            <v>0</v>
          </cell>
          <cell r="V1516">
            <v>1.3549838025996501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</row>
        <row r="1517">
          <cell r="B1517" t="str">
            <v>20050TAllcustom2M420USD Total</v>
          </cell>
          <cell r="H1517">
            <v>3.8225141614896305E-2</v>
          </cell>
          <cell r="I1517">
            <v>0</v>
          </cell>
          <cell r="J1517">
            <v>0</v>
          </cell>
          <cell r="K1517">
            <v>3.8225141614896305E-2</v>
          </cell>
          <cell r="L1517">
            <v>0</v>
          </cell>
          <cell r="M1517">
            <v>3.8225141614896305E-2</v>
          </cell>
          <cell r="N1517">
            <v>0</v>
          </cell>
          <cell r="O1517">
            <v>0</v>
          </cell>
          <cell r="P1517">
            <v>3.8225141614896305E-2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</row>
        <row r="1518">
          <cell r="B1518" t="str">
            <v>20050TAllcustom2M510USD Total</v>
          </cell>
          <cell r="H1518">
            <v>54.800969914033303</v>
          </cell>
          <cell r="I1518">
            <v>48.065619346209303</v>
          </cell>
          <cell r="J1518">
            <v>0</v>
          </cell>
          <cell r="K1518">
            <v>6.7353505678239998</v>
          </cell>
          <cell r="L1518">
            <v>0</v>
          </cell>
          <cell r="M1518">
            <v>6.7353505678239998</v>
          </cell>
          <cell r="N1518">
            <v>0</v>
          </cell>
          <cell r="O1518">
            <v>0</v>
          </cell>
          <cell r="P1518">
            <v>6.7353505678239998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48.065619346209303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</row>
        <row r="1519">
          <cell r="B1519" t="str">
            <v>20050TAllcustom2M600TUSD Total</v>
          </cell>
          <cell r="H1519">
            <v>54.782969914033302</v>
          </cell>
          <cell r="I1519">
            <v>48.065619346209303</v>
          </cell>
          <cell r="J1519">
            <v>0</v>
          </cell>
          <cell r="K1519">
            <v>6.717350567824</v>
          </cell>
          <cell r="L1519">
            <v>0</v>
          </cell>
          <cell r="M1519">
            <v>6.717350567824</v>
          </cell>
          <cell r="N1519">
            <v>-5.1222741603851301E-15</v>
          </cell>
          <cell r="O1519">
            <v>0</v>
          </cell>
          <cell r="P1519">
            <v>6.717350567824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48.065619346209303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</row>
        <row r="1520">
          <cell r="B1520" t="str">
            <v>20050TINA110Allcustom3USD Total</v>
          </cell>
          <cell r="H1520">
            <v>-197.307763629986</v>
          </cell>
          <cell r="I1520">
            <v>0</v>
          </cell>
          <cell r="J1520">
            <v>0</v>
          </cell>
          <cell r="K1520">
            <v>-197.307763629986</v>
          </cell>
          <cell r="L1520">
            <v>0</v>
          </cell>
          <cell r="M1520">
            <v>-197.307763629986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-95.712000000000003</v>
          </cell>
          <cell r="T1520">
            <v>-3.4165138741455801</v>
          </cell>
          <cell r="U1520">
            <v>-98.179249755840402</v>
          </cell>
          <cell r="V1520">
            <v>-197.307763629986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</row>
        <row r="1521">
          <cell r="B1521" t="str">
            <v>20050TINA110M130USD Total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</row>
        <row r="1522">
          <cell r="B1522" t="str">
            <v>20050TINA110M175USD Total</v>
          </cell>
          <cell r="H1522">
            <v>-3.6160284861341099</v>
          </cell>
          <cell r="I1522">
            <v>0</v>
          </cell>
          <cell r="J1522">
            <v>0</v>
          </cell>
          <cell r="K1522">
            <v>-3.6160284861341099</v>
          </cell>
          <cell r="L1522">
            <v>0</v>
          </cell>
          <cell r="M1522">
            <v>-3.6160284861341099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-3.6160284861341099</v>
          </cell>
          <cell r="U1522">
            <v>0</v>
          </cell>
          <cell r="V1522">
            <v>-3.6160284861341099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</row>
        <row r="1523">
          <cell r="B1523" t="str">
            <v>20050TINA110M190USD Total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</row>
        <row r="1524">
          <cell r="B1524" t="str">
            <v>20050TINA110M230USD Total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</row>
        <row r="1525">
          <cell r="B1525" t="str">
            <v>20050TINA110M420USD Total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</row>
        <row r="1526">
          <cell r="B1526" t="str">
            <v>20050TINA110M510USD Total</v>
          </cell>
          <cell r="H1526">
            <v>5.3395366884015498</v>
          </cell>
          <cell r="I1526">
            <v>5.3395366884015498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5.3395366884015498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</row>
        <row r="1527">
          <cell r="B1527" t="str">
            <v>20050TINA110M600TUSD Total</v>
          </cell>
          <cell r="H1527">
            <v>5.3395366884015498</v>
          </cell>
          <cell r="I1527">
            <v>5.3395366884015498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5.3395366884015498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</row>
        <row r="1528">
          <cell r="B1528" t="str">
            <v>20050TINA120Allcustom3USD Total</v>
          </cell>
          <cell r="H1528">
            <v>-4298.3124399999997</v>
          </cell>
          <cell r="I1528">
            <v>0</v>
          </cell>
          <cell r="J1528">
            <v>0</v>
          </cell>
          <cell r="K1528">
            <v>-4298.3124399999997</v>
          </cell>
          <cell r="L1528">
            <v>0</v>
          </cell>
          <cell r="M1528">
            <v>-4298.3124399999997</v>
          </cell>
          <cell r="N1528">
            <v>0</v>
          </cell>
          <cell r="O1528">
            <v>-4298.3124399999997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</row>
        <row r="1529">
          <cell r="B1529" t="str">
            <v>20050TINA120M130USD Total</v>
          </cell>
          <cell r="H1529">
            <v>-174.15515618999999</v>
          </cell>
          <cell r="I1529">
            <v>0</v>
          </cell>
          <cell r="J1529">
            <v>0</v>
          </cell>
          <cell r="K1529">
            <v>-174.15515618999999</v>
          </cell>
          <cell r="L1529">
            <v>0</v>
          </cell>
          <cell r="M1529">
            <v>-174.15515618999999</v>
          </cell>
          <cell r="N1529">
            <v>0</v>
          </cell>
          <cell r="O1529">
            <v>-174.15515618999999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</row>
        <row r="1530">
          <cell r="B1530" t="str">
            <v>20050TINA120M175USD Total</v>
          </cell>
          <cell r="H1530">
            <v>-48.649000000000001</v>
          </cell>
          <cell r="I1530">
            <v>0</v>
          </cell>
          <cell r="J1530">
            <v>0</v>
          </cell>
          <cell r="K1530">
            <v>-48.649000000000001</v>
          </cell>
          <cell r="L1530">
            <v>0</v>
          </cell>
          <cell r="M1530">
            <v>-48.649000000000001</v>
          </cell>
          <cell r="N1530">
            <v>0</v>
          </cell>
          <cell r="O1530">
            <v>-48.649000000000001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</row>
        <row r="1531">
          <cell r="B1531" t="str">
            <v>20050TINA120M190USD Total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</row>
        <row r="1532">
          <cell r="B1532" t="str">
            <v>20050TINA120M230USD Total</v>
          </cell>
          <cell r="H1532">
            <v>98.087000000000003</v>
          </cell>
          <cell r="I1532">
            <v>0</v>
          </cell>
          <cell r="J1532">
            <v>0</v>
          </cell>
          <cell r="K1532">
            <v>98.087000000000003</v>
          </cell>
          <cell r="L1532">
            <v>0</v>
          </cell>
          <cell r="M1532">
            <v>98.087000000000003</v>
          </cell>
          <cell r="N1532">
            <v>0</v>
          </cell>
          <cell r="O1532">
            <v>98.087000000000003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</row>
        <row r="1533">
          <cell r="B1533" t="str">
            <v>20050TINA120M420USD Total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</row>
        <row r="1534">
          <cell r="B1534" t="str">
            <v>20050TINA120M510USD Total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</row>
        <row r="1535">
          <cell r="B1535" t="str">
            <v>20050TINA120M600TUSD Total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</row>
        <row r="1536">
          <cell r="B1536" t="str">
            <v>20050TINA165TAllcustom3USD Total</v>
          </cell>
          <cell r="H1536">
            <v>-219.43705685922501</v>
          </cell>
          <cell r="I1536">
            <v>0</v>
          </cell>
          <cell r="J1536">
            <v>0</v>
          </cell>
          <cell r="K1536">
            <v>-219.43705685922501</v>
          </cell>
          <cell r="L1536">
            <v>0</v>
          </cell>
          <cell r="M1536">
            <v>-219.43705685922501</v>
          </cell>
          <cell r="N1536">
            <v>0</v>
          </cell>
          <cell r="O1536">
            <v>0</v>
          </cell>
          <cell r="P1536">
            <v>-219.43705685922501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</row>
        <row r="1537">
          <cell r="B1537" t="str">
            <v>20050TINA165TM130USD Total</v>
          </cell>
          <cell r="H1537">
            <v>-47.723393371571305</v>
          </cell>
          <cell r="I1537">
            <v>0</v>
          </cell>
          <cell r="J1537">
            <v>0</v>
          </cell>
          <cell r="K1537">
            <v>-47.723393371571305</v>
          </cell>
          <cell r="L1537">
            <v>0</v>
          </cell>
          <cell r="M1537">
            <v>-47.723393371571305</v>
          </cell>
          <cell r="N1537">
            <v>0</v>
          </cell>
          <cell r="O1537">
            <v>0</v>
          </cell>
          <cell r="P1537">
            <v>-47.723393371571305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</row>
        <row r="1538">
          <cell r="B1538" t="str">
            <v>20050TINA165TM175USD Total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</row>
        <row r="1539">
          <cell r="B1539" t="str">
            <v>20050TINA165TM190USD Total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</row>
        <row r="1540">
          <cell r="B1540" t="str">
            <v>20050TINA165TM230USD Total</v>
          </cell>
          <cell r="H1540">
            <v>13.891632155613101</v>
          </cell>
          <cell r="I1540">
            <v>0</v>
          </cell>
          <cell r="J1540">
            <v>0</v>
          </cell>
          <cell r="K1540">
            <v>13.891632155613101</v>
          </cell>
          <cell r="L1540">
            <v>0</v>
          </cell>
          <cell r="M1540">
            <v>13.891632155613101</v>
          </cell>
          <cell r="N1540">
            <v>0</v>
          </cell>
          <cell r="O1540">
            <v>0</v>
          </cell>
          <cell r="P1540">
            <v>13.891632155613101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</row>
        <row r="1541">
          <cell r="B1541" t="str">
            <v>20050TINA165TM420USD Total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</row>
        <row r="1542">
          <cell r="B1542" t="str">
            <v>20050TINA165TM510USD Total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</row>
        <row r="1543">
          <cell r="B1543" t="str">
            <v>20050TINA165TM600TUSD Total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</row>
        <row r="1544">
          <cell r="B1544" t="str">
            <v>20050TINA185TAllcustom3USD Total</v>
          </cell>
          <cell r="H1544">
            <v>-416.61934159367502</v>
          </cell>
          <cell r="I1544">
            <v>-4.8958938942258099E-5</v>
          </cell>
          <cell r="J1544">
            <v>0</v>
          </cell>
          <cell r="K1544">
            <v>-416.61929263473598</v>
          </cell>
          <cell r="L1544">
            <v>0</v>
          </cell>
          <cell r="M1544">
            <v>-416.61929263473598</v>
          </cell>
          <cell r="N1544">
            <v>-287.47860471154598</v>
          </cell>
          <cell r="O1544">
            <v>-39.716999999999999</v>
          </cell>
          <cell r="P1544">
            <v>-26.678374347116101</v>
          </cell>
          <cell r="Q1544">
            <v>-0.18569239438586901</v>
          </cell>
          <cell r="R1544">
            <v>0</v>
          </cell>
          <cell r="S1544">
            <v>-7.3177823399999999</v>
          </cell>
          <cell r="T1544">
            <v>-33.129346999901301</v>
          </cell>
          <cell r="U1544">
            <v>-21.701007566786199</v>
          </cell>
          <cell r="V1544">
            <v>-62.148136906687498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-4.8958938942258099E-5</v>
          </cell>
          <cell r="AB1544">
            <v>-0.41148427500000001</v>
          </cell>
          <cell r="AC1544">
            <v>0</v>
          </cell>
          <cell r="AD1544">
            <v>0</v>
          </cell>
          <cell r="AE1544">
            <v>-0.35380836999999998</v>
          </cell>
          <cell r="AF1544">
            <v>0</v>
          </cell>
          <cell r="AG1544">
            <v>-5.7675905E-2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</row>
        <row r="1545">
          <cell r="B1545" t="str">
            <v>20050TINA185TM130USD Total</v>
          </cell>
          <cell r="H1545">
            <v>-62.064001061123996</v>
          </cell>
          <cell r="I1545">
            <v>-13.156120221448399</v>
          </cell>
          <cell r="J1545">
            <v>0</v>
          </cell>
          <cell r="K1545">
            <v>-48.907880839675705</v>
          </cell>
          <cell r="L1545">
            <v>0</v>
          </cell>
          <cell r="M1545">
            <v>-48.907880839675705</v>
          </cell>
          <cell r="N1545">
            <v>-3.0612927399746903</v>
          </cell>
          <cell r="O1545">
            <v>-22.06</v>
          </cell>
          <cell r="P1545">
            <v>-4.9842615471157705</v>
          </cell>
          <cell r="Q1545">
            <v>-6.3989945189655895E-2</v>
          </cell>
          <cell r="R1545">
            <v>0</v>
          </cell>
          <cell r="S1545">
            <v>-4.05587024</v>
          </cell>
          <cell r="T1545">
            <v>-13.942513335395601</v>
          </cell>
          <cell r="U1545">
            <v>-0.49020591199999902</v>
          </cell>
          <cell r="V1545">
            <v>-18.4885894873956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-13.156120221448399</v>
          </cell>
          <cell r="AB1545">
            <v>-0.24974711999999999</v>
          </cell>
          <cell r="AC1545">
            <v>0</v>
          </cell>
          <cell r="AD1545">
            <v>0</v>
          </cell>
          <cell r="AE1545">
            <v>-0.24974711999999999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</row>
        <row r="1546">
          <cell r="B1546" t="str">
            <v>20050TINA185TM175USD Total</v>
          </cell>
          <cell r="H1546">
            <v>-1.3232365800000001</v>
          </cell>
          <cell r="I1546">
            <v>0</v>
          </cell>
          <cell r="J1546">
            <v>0</v>
          </cell>
          <cell r="K1546">
            <v>-1.3232365800000001</v>
          </cell>
          <cell r="L1546">
            <v>0</v>
          </cell>
          <cell r="M1546">
            <v>-1.3232365800000001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-1.3232365800000001</v>
          </cell>
          <cell r="U1546">
            <v>0</v>
          </cell>
          <cell r="V1546">
            <v>-1.3232365800000001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</row>
        <row r="1547">
          <cell r="B1547" t="str">
            <v>20050TINA185TM190USD Total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</row>
        <row r="1548">
          <cell r="B1548" t="str">
            <v>20050TINA185TM230USD Total</v>
          </cell>
          <cell r="H1548">
            <v>2.9571298671930801</v>
          </cell>
          <cell r="I1548">
            <v>0</v>
          </cell>
          <cell r="J1548">
            <v>0</v>
          </cell>
          <cell r="K1548">
            <v>2.9571298671930801</v>
          </cell>
          <cell r="L1548">
            <v>0</v>
          </cell>
          <cell r="M1548">
            <v>2.9571298671930801</v>
          </cell>
          <cell r="N1548">
            <v>0.74380841914699991</v>
          </cell>
          <cell r="O1548">
            <v>0</v>
          </cell>
          <cell r="P1548">
            <v>0.85833764544642899</v>
          </cell>
          <cell r="Q1548">
            <v>0</v>
          </cell>
          <cell r="R1548">
            <v>0</v>
          </cell>
          <cell r="S1548">
            <v>0</v>
          </cell>
          <cell r="T1548">
            <v>1.3549838025996501</v>
          </cell>
          <cell r="U1548">
            <v>0</v>
          </cell>
          <cell r="V1548">
            <v>1.3549838025996501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</row>
        <row r="1549">
          <cell r="B1549" t="str">
            <v>20050TINA185TM420USD Total</v>
          </cell>
          <cell r="H1549">
            <v>3.8225141614896305E-2</v>
          </cell>
          <cell r="I1549">
            <v>0</v>
          </cell>
          <cell r="J1549">
            <v>0</v>
          </cell>
          <cell r="K1549">
            <v>3.8225141614896305E-2</v>
          </cell>
          <cell r="L1549">
            <v>0</v>
          </cell>
          <cell r="M1549">
            <v>3.8225141614896305E-2</v>
          </cell>
          <cell r="N1549">
            <v>0</v>
          </cell>
          <cell r="O1549">
            <v>0</v>
          </cell>
          <cell r="P1549">
            <v>3.8225141614896305E-2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</row>
        <row r="1550">
          <cell r="B1550" t="str">
            <v>20050TINA185TM510USD Total</v>
          </cell>
          <cell r="H1550">
            <v>49.461433225631801</v>
          </cell>
          <cell r="I1550">
            <v>42.726082657807794</v>
          </cell>
          <cell r="J1550">
            <v>0</v>
          </cell>
          <cell r="K1550">
            <v>6.7353505678239998</v>
          </cell>
          <cell r="L1550">
            <v>0</v>
          </cell>
          <cell r="M1550">
            <v>6.7353505678239998</v>
          </cell>
          <cell r="N1550">
            <v>0</v>
          </cell>
          <cell r="O1550">
            <v>0</v>
          </cell>
          <cell r="P1550">
            <v>6.7353505678239998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42.726082657807794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</row>
        <row r="1551">
          <cell r="B1551" t="str">
            <v>20050TINA185TM600TUSD Total</v>
          </cell>
          <cell r="H1551">
            <v>49.4434332256318</v>
          </cell>
          <cell r="I1551">
            <v>42.726082657807794</v>
          </cell>
          <cell r="J1551">
            <v>0</v>
          </cell>
          <cell r="K1551">
            <v>6.7173505678239902</v>
          </cell>
          <cell r="L1551">
            <v>0</v>
          </cell>
          <cell r="M1551">
            <v>6.7173505678239902</v>
          </cell>
          <cell r="N1551">
            <v>-5.1222741603851301E-15</v>
          </cell>
          <cell r="O1551">
            <v>0</v>
          </cell>
          <cell r="P1551">
            <v>6.717350567824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42.726082657807794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</row>
        <row r="1552">
          <cell r="B1552" t="str">
            <v>20900TAllcustom2Allcustom3USD Total</v>
          </cell>
          <cell r="H1552">
            <v>4787.78654150488</v>
          </cell>
          <cell r="I1552">
            <v>-2.5624923906239201E-4</v>
          </cell>
          <cell r="J1552">
            <v>0</v>
          </cell>
          <cell r="K1552">
            <v>4787.78679775412</v>
          </cell>
          <cell r="L1552">
            <v>0</v>
          </cell>
          <cell r="M1552">
            <v>4787.78679775412</v>
          </cell>
          <cell r="N1552">
            <v>0.79533928908134799</v>
          </cell>
          <cell r="O1552">
            <v>3095.6586149999998</v>
          </cell>
          <cell r="P1552">
            <v>1098.23444557006</v>
          </cell>
          <cell r="Q1552">
            <v>18.9376059019514</v>
          </cell>
          <cell r="R1552">
            <v>6.1326872217355497</v>
          </cell>
          <cell r="S1552">
            <v>4.5601489499999897</v>
          </cell>
          <cell r="T1552">
            <v>193.32379370655502</v>
          </cell>
          <cell r="U1552">
            <v>367.23196381734903</v>
          </cell>
          <cell r="V1552">
            <v>571.24859369563899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-2.5624923906239201E-4</v>
          </cell>
          <cell r="AB1552">
            <v>2.9121982973874903</v>
          </cell>
          <cell r="AC1552">
            <v>0</v>
          </cell>
          <cell r="AD1552">
            <v>0</v>
          </cell>
          <cell r="AE1552">
            <v>0.18731002999999999</v>
          </cell>
          <cell r="AF1552">
            <v>0</v>
          </cell>
          <cell r="AG1552">
            <v>2.7248882673874899</v>
          </cell>
          <cell r="AH1552">
            <v>0</v>
          </cell>
          <cell r="AI1552">
            <v>0</v>
          </cell>
          <cell r="AJ1552">
            <v>2.4571844841178101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</row>
        <row r="1553">
          <cell r="B1553" t="str">
            <v>20900TAllcustom2M230USD Total</v>
          </cell>
          <cell r="H1553">
            <v>-12.3435224385802</v>
          </cell>
          <cell r="I1553">
            <v>0</v>
          </cell>
          <cell r="J1553">
            <v>0</v>
          </cell>
          <cell r="K1553">
            <v>-12.3435224385802</v>
          </cell>
          <cell r="L1553">
            <v>0</v>
          </cell>
          <cell r="M1553">
            <v>-12.3435224385802</v>
          </cell>
          <cell r="N1553">
            <v>-2.6365424467730301E-2</v>
          </cell>
          <cell r="O1553">
            <v>0</v>
          </cell>
          <cell r="P1553">
            <v>-12.3171570141124</v>
          </cell>
          <cell r="Q1553">
            <v>0</v>
          </cell>
          <cell r="R1553">
            <v>0</v>
          </cell>
          <cell r="S1553">
            <v>0</v>
          </cell>
          <cell r="T1553">
            <v>-2.9103830456733702E-17</v>
          </cell>
          <cell r="U1553">
            <v>0</v>
          </cell>
          <cell r="V1553">
            <v>-2.9103830456733702E-17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</row>
        <row r="1554">
          <cell r="B1554" t="str">
            <v>20900TAllcustom2M420USD Total</v>
          </cell>
          <cell r="H1554">
            <v>-4.4019999999999997E-2</v>
          </cell>
          <cell r="I1554">
            <v>0</v>
          </cell>
          <cell r="J1554">
            <v>0</v>
          </cell>
          <cell r="K1554">
            <v>-4.4019999999999997E-2</v>
          </cell>
          <cell r="L1554">
            <v>0</v>
          </cell>
          <cell r="M1554">
            <v>-4.4019999999999997E-2</v>
          </cell>
          <cell r="N1554">
            <v>0</v>
          </cell>
          <cell r="O1554">
            <v>0</v>
          </cell>
          <cell r="P1554">
            <v>-4.4019999999999997E-2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</row>
        <row r="1555">
          <cell r="B1555" t="str">
            <v>20900TAllcustom2M510USD Total</v>
          </cell>
          <cell r="H1555">
            <v>-270.02343006414196</v>
          </cell>
          <cell r="I1555">
            <v>-269.67205455582598</v>
          </cell>
          <cell r="J1555">
            <v>0</v>
          </cell>
          <cell r="K1555">
            <v>-0.35137550831600001</v>
          </cell>
          <cell r="L1555">
            <v>0</v>
          </cell>
          <cell r="M1555">
            <v>-0.35137550831600001</v>
          </cell>
          <cell r="N1555">
            <v>0</v>
          </cell>
          <cell r="O1555">
            <v>0</v>
          </cell>
          <cell r="P1555">
            <v>-0.35137550831600001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-269.67205455582598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</row>
        <row r="1556">
          <cell r="B1556" t="str">
            <v>20900TAllcustom2M600TUSD Total</v>
          </cell>
          <cell r="H1556">
            <v>-270.04143006414199</v>
          </cell>
          <cell r="I1556">
            <v>-269.67205455582598</v>
          </cell>
          <cell r="J1556">
            <v>0</v>
          </cell>
          <cell r="K1556">
            <v>-0.36937550831600302</v>
          </cell>
          <cell r="L1556">
            <v>0</v>
          </cell>
          <cell r="M1556">
            <v>-0.36937550831600302</v>
          </cell>
          <cell r="N1556">
            <v>-4.6566128730773904E-16</v>
          </cell>
          <cell r="O1556">
            <v>0</v>
          </cell>
          <cell r="P1556">
            <v>5.0836244916840192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-269.67205455582598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-5.4530000000000003</v>
          </cell>
          <cell r="AP1556">
            <v>0</v>
          </cell>
        </row>
        <row r="1557">
          <cell r="B1557" t="str">
            <v>20900TINA110Allcustom3USD Total</v>
          </cell>
          <cell r="H1557">
            <v>477.28164700232401</v>
          </cell>
          <cell r="I1557">
            <v>9.2375360429287E-7</v>
          </cell>
          <cell r="J1557">
            <v>0</v>
          </cell>
          <cell r="K1557">
            <v>477.28164607857002</v>
          </cell>
          <cell r="L1557">
            <v>0</v>
          </cell>
          <cell r="M1557">
            <v>477.28164607857002</v>
          </cell>
          <cell r="N1557">
            <v>0</v>
          </cell>
          <cell r="O1557">
            <v>0</v>
          </cell>
          <cell r="P1557">
            <v>1.8370576914683698</v>
          </cell>
          <cell r="Q1557">
            <v>0</v>
          </cell>
          <cell r="R1557">
            <v>0</v>
          </cell>
          <cell r="S1557">
            <v>0</v>
          </cell>
          <cell r="T1557">
            <v>109.25247272272199</v>
          </cell>
          <cell r="U1557">
            <v>365.92441188111104</v>
          </cell>
          <cell r="V1557">
            <v>475.17688460383198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9.2375360429287E-7</v>
          </cell>
          <cell r="AB1557">
            <v>0.26770378326967703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0.26770378326967703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</row>
        <row r="1558">
          <cell r="B1558" t="str">
            <v>20900TINA110M230USD Total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</row>
        <row r="1559">
          <cell r="B1559" t="str">
            <v>20900TINA110M420USD Total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</row>
        <row r="1560">
          <cell r="B1560" t="str">
            <v>20900TINA110M510USD Total</v>
          </cell>
          <cell r="H1560">
            <v>-77.130141417629204</v>
          </cell>
          <cell r="I1560">
            <v>-77.130141417629204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-77.130141417629204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</row>
        <row r="1561">
          <cell r="B1561" t="str">
            <v>20900TINA110M600TUSD Total</v>
          </cell>
          <cell r="H1561">
            <v>-77.130141417629204</v>
          </cell>
          <cell r="I1561">
            <v>-77.130141417629204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-77.130141417629204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</row>
        <row r="1562">
          <cell r="B1562" t="str">
            <v>20900TINA120Allcustom3USD Total</v>
          </cell>
          <cell r="H1562">
            <v>3068.1386149999998</v>
          </cell>
          <cell r="I1562">
            <v>0</v>
          </cell>
          <cell r="J1562">
            <v>0</v>
          </cell>
          <cell r="K1562">
            <v>3068.1386149999998</v>
          </cell>
          <cell r="L1562">
            <v>0</v>
          </cell>
          <cell r="M1562">
            <v>3068.1386149999998</v>
          </cell>
          <cell r="N1562">
            <v>0</v>
          </cell>
          <cell r="O1562">
            <v>3068.1386149999998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</row>
        <row r="1563">
          <cell r="B1563" t="str">
            <v>20900TINA120M230USD Total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</row>
        <row r="1564">
          <cell r="B1564" t="str">
            <v>20900TINA120M420USD Total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</row>
        <row r="1565">
          <cell r="B1565" t="str">
            <v>20900TINA120M510USD Total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</row>
        <row r="1566">
          <cell r="B1566" t="str">
            <v>20900TINA120M600TUSD Total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</row>
        <row r="1567">
          <cell r="B1567" t="str">
            <v>20900TINA165TAllcustom3USD Total</v>
          </cell>
          <cell r="H1567">
            <v>1070.53077015904</v>
          </cell>
          <cell r="I1567">
            <v>0</v>
          </cell>
          <cell r="J1567">
            <v>0</v>
          </cell>
          <cell r="K1567">
            <v>1070.53077015904</v>
          </cell>
          <cell r="L1567">
            <v>0</v>
          </cell>
          <cell r="M1567">
            <v>1070.53077015904</v>
          </cell>
          <cell r="N1567">
            <v>0</v>
          </cell>
          <cell r="O1567">
            <v>0</v>
          </cell>
          <cell r="P1567">
            <v>1070.53077015904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</row>
        <row r="1568">
          <cell r="B1568" t="str">
            <v>20900TINA165TM230USD Total</v>
          </cell>
          <cell r="H1568">
            <v>-12.3171567</v>
          </cell>
          <cell r="I1568">
            <v>0</v>
          </cell>
          <cell r="J1568">
            <v>0</v>
          </cell>
          <cell r="K1568">
            <v>-12.3171567</v>
          </cell>
          <cell r="L1568">
            <v>0</v>
          </cell>
          <cell r="M1568">
            <v>-12.3171567</v>
          </cell>
          <cell r="N1568">
            <v>0</v>
          </cell>
          <cell r="O1568">
            <v>0</v>
          </cell>
          <cell r="P1568">
            <v>-12.3171567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</row>
        <row r="1569">
          <cell r="B1569" t="str">
            <v>20900TINA165TM420USD Total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</row>
        <row r="1570">
          <cell r="B1570" t="str">
            <v>20900TINA165TM510USD Total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</row>
        <row r="1571">
          <cell r="B1571" t="str">
            <v>20900TINA165TM600TUSD Total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7.6310000000000002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-7.6310000000000002</v>
          </cell>
          <cell r="AP1571">
            <v>0</v>
          </cell>
        </row>
        <row r="1572">
          <cell r="B1572" t="str">
            <v>20900TINA185TAllcustom3USD Total</v>
          </cell>
          <cell r="H1572">
            <v>171.83550934351899</v>
          </cell>
          <cell r="I1572">
            <v>-2.5717299266668497E-4</v>
          </cell>
          <cell r="J1572">
            <v>0</v>
          </cell>
          <cell r="K1572">
            <v>171.835766516511</v>
          </cell>
          <cell r="L1572">
            <v>0</v>
          </cell>
          <cell r="M1572">
            <v>171.835766516511</v>
          </cell>
          <cell r="N1572">
            <v>0.79533928908134799</v>
          </cell>
          <cell r="O1572">
            <v>27.52</v>
          </cell>
          <cell r="P1572">
            <v>25.866617719553901</v>
          </cell>
          <cell r="Q1572">
            <v>18.9376059019514</v>
          </cell>
          <cell r="R1572">
            <v>6.1326872217355497</v>
          </cell>
          <cell r="S1572">
            <v>4.5601489500000003</v>
          </cell>
          <cell r="T1572">
            <v>84.071320983832891</v>
          </cell>
          <cell r="U1572">
            <v>1.3075519362379999</v>
          </cell>
          <cell r="V1572">
            <v>96.071709091806397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-2.5717299266668497E-4</v>
          </cell>
          <cell r="AB1572">
            <v>2.64449451411781</v>
          </cell>
          <cell r="AC1572">
            <v>0</v>
          </cell>
          <cell r="AD1572">
            <v>0</v>
          </cell>
          <cell r="AE1572">
            <v>0.18731002999999999</v>
          </cell>
          <cell r="AF1572">
            <v>0</v>
          </cell>
          <cell r="AG1572">
            <v>2.4571844841178101</v>
          </cell>
          <cell r="AH1572">
            <v>0</v>
          </cell>
          <cell r="AI1572">
            <v>0</v>
          </cell>
          <cell r="AJ1572">
            <v>2.4571844841178101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</row>
        <row r="1573">
          <cell r="B1573" t="str">
            <v>20900TINA185TM230USD Total</v>
          </cell>
          <cell r="H1573">
            <v>-2.6365738580175702E-2</v>
          </cell>
          <cell r="I1573">
            <v>0</v>
          </cell>
          <cell r="J1573">
            <v>0</v>
          </cell>
          <cell r="K1573">
            <v>-2.6365738580175702E-2</v>
          </cell>
          <cell r="L1573">
            <v>0</v>
          </cell>
          <cell r="M1573">
            <v>-2.6365738580175702E-2</v>
          </cell>
          <cell r="N1573">
            <v>-2.6365424467730301E-2</v>
          </cell>
          <cell r="O1573">
            <v>0</v>
          </cell>
          <cell r="P1573">
            <v>-3.1411244513583399E-7</v>
          </cell>
          <cell r="Q1573">
            <v>0</v>
          </cell>
          <cell r="R1573">
            <v>0</v>
          </cell>
          <cell r="S1573">
            <v>0</v>
          </cell>
          <cell r="T1573">
            <v>-2.9103830456733702E-17</v>
          </cell>
          <cell r="U1573">
            <v>0</v>
          </cell>
          <cell r="V1573">
            <v>-2.9103830456733702E-17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</row>
        <row r="1574">
          <cell r="B1574" t="str">
            <v>20900TINA185TM420USD Total</v>
          </cell>
          <cell r="H1574">
            <v>-4.4019999999999997E-2</v>
          </cell>
          <cell r="I1574">
            <v>0</v>
          </cell>
          <cell r="J1574">
            <v>0</v>
          </cell>
          <cell r="K1574">
            <v>-4.4019999999999997E-2</v>
          </cell>
          <cell r="L1574">
            <v>0</v>
          </cell>
          <cell r="M1574">
            <v>-4.4019999999999997E-2</v>
          </cell>
          <cell r="N1574">
            <v>0</v>
          </cell>
          <cell r="O1574">
            <v>0</v>
          </cell>
          <cell r="P1574">
            <v>-4.4019999999999997E-2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</row>
        <row r="1575">
          <cell r="B1575" t="str">
            <v>20900TINA185TM510USD Total</v>
          </cell>
          <cell r="H1575">
            <v>-192.89328864651299</v>
          </cell>
          <cell r="I1575">
            <v>-192.541913138197</v>
          </cell>
          <cell r="J1575">
            <v>0</v>
          </cell>
          <cell r="K1575">
            <v>-0.35137550831600001</v>
          </cell>
          <cell r="L1575">
            <v>0</v>
          </cell>
          <cell r="M1575">
            <v>-0.35137550831600001</v>
          </cell>
          <cell r="N1575">
            <v>0</v>
          </cell>
          <cell r="O1575">
            <v>0</v>
          </cell>
          <cell r="P1575">
            <v>-0.35137550831600001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-192.541913138197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</row>
        <row r="1576">
          <cell r="B1576" t="str">
            <v>20900TINA185TM600TUSD Total</v>
          </cell>
          <cell r="H1576">
            <v>-192.91128864651299</v>
          </cell>
          <cell r="I1576">
            <v>-192.541913138197</v>
          </cell>
          <cell r="J1576">
            <v>0</v>
          </cell>
          <cell r="K1576">
            <v>-0.36937550831600197</v>
          </cell>
          <cell r="L1576">
            <v>0</v>
          </cell>
          <cell r="M1576">
            <v>-0.36937550831600197</v>
          </cell>
          <cell r="N1576">
            <v>-4.6566128730773904E-16</v>
          </cell>
          <cell r="O1576">
            <v>0</v>
          </cell>
          <cell r="P1576">
            <v>-2.5473755083160001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-192.541913138197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2.1779999999999999</v>
          </cell>
          <cell r="AP1576">
            <v>0</v>
          </cell>
        </row>
        <row r="1577">
          <cell r="B1577" t="str">
            <v>21020Allcustom2Allcustom3USD Total</v>
          </cell>
          <cell r="H1577">
            <v>3777.79432222062</v>
          </cell>
          <cell r="I1577">
            <v>0</v>
          </cell>
          <cell r="J1577">
            <v>0</v>
          </cell>
          <cell r="K1577">
            <v>3777.79432222062</v>
          </cell>
          <cell r="L1577">
            <v>0</v>
          </cell>
          <cell r="M1577">
            <v>3777.79432222062</v>
          </cell>
          <cell r="N1577">
            <v>3674.1983753530403</v>
          </cell>
          <cell r="O1577">
            <v>0</v>
          </cell>
          <cell r="P1577">
            <v>0.37959999999999999</v>
          </cell>
          <cell r="Q1577">
            <v>0</v>
          </cell>
          <cell r="R1577">
            <v>0</v>
          </cell>
          <cell r="S1577">
            <v>0</v>
          </cell>
          <cell r="T1577">
            <v>0.41743997947688599</v>
          </cell>
          <cell r="U1577">
            <v>3.7886000000000003E-2</v>
          </cell>
          <cell r="V1577">
            <v>0.45532597947688597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102.76102088809999</v>
          </cell>
          <cell r="AC1577">
            <v>0</v>
          </cell>
          <cell r="AD1577">
            <v>102.76102088809999</v>
          </cell>
          <cell r="AE1577">
            <v>102.76102088809999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</row>
        <row r="1578">
          <cell r="B1578" t="str">
            <v>21020Allcustom2M220USD Total</v>
          </cell>
          <cell r="H1578">
            <v>5.4968118271050903</v>
          </cell>
          <cell r="I1578">
            <v>0</v>
          </cell>
          <cell r="J1578">
            <v>0</v>
          </cell>
          <cell r="K1578">
            <v>5.4968118271050903</v>
          </cell>
          <cell r="L1578">
            <v>0</v>
          </cell>
          <cell r="M1578">
            <v>5.4968118271050903</v>
          </cell>
          <cell r="N1578">
            <v>4.4293163863857599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0.42392799569831802</v>
          </cell>
          <cell r="U1578">
            <v>3.7886000000000003E-2</v>
          </cell>
          <cell r="V1578">
            <v>0.46181399569831799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0.60568144502101395</v>
          </cell>
          <cell r="AC1578">
            <v>0</v>
          </cell>
          <cell r="AD1578">
            <v>0.60568144502101395</v>
          </cell>
          <cell r="AE1578">
            <v>0.60568144502101395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</row>
        <row r="1579">
          <cell r="B1579" t="str">
            <v>21020TAN140TAllcustom3USD Total</v>
          </cell>
          <cell r="H1579">
            <v>3774.2520263415699</v>
          </cell>
          <cell r="I1579">
            <v>0</v>
          </cell>
          <cell r="J1579">
            <v>0</v>
          </cell>
          <cell r="K1579">
            <v>3774.2520263415699</v>
          </cell>
          <cell r="L1579">
            <v>0</v>
          </cell>
          <cell r="M1579">
            <v>3774.2520263415699</v>
          </cell>
          <cell r="N1579">
            <v>3671.4910054534703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102.76102088809999</v>
          </cell>
          <cell r="AC1579">
            <v>0</v>
          </cell>
          <cell r="AD1579">
            <v>102.76102088809999</v>
          </cell>
          <cell r="AE1579">
            <v>102.76102088809999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</row>
        <row r="1580">
          <cell r="B1580" t="str">
            <v>21020TAN150Allcustom3USD Total</v>
          </cell>
          <cell r="H1580">
            <v>0.81240432938181006</v>
          </cell>
          <cell r="I1580">
            <v>0</v>
          </cell>
          <cell r="J1580">
            <v>0</v>
          </cell>
          <cell r="K1580">
            <v>0.81240432938181006</v>
          </cell>
          <cell r="L1580">
            <v>0</v>
          </cell>
          <cell r="M1580">
            <v>0.81240432938181006</v>
          </cell>
          <cell r="N1580">
            <v>1.5364349904923599E-2</v>
          </cell>
          <cell r="O1580">
            <v>0</v>
          </cell>
          <cell r="P1580">
            <v>0.37959999999999999</v>
          </cell>
          <cell r="Q1580">
            <v>0</v>
          </cell>
          <cell r="R1580">
            <v>0</v>
          </cell>
          <cell r="S1580">
            <v>0</v>
          </cell>
          <cell r="T1580">
            <v>0.41743997947688599</v>
          </cell>
          <cell r="U1580">
            <v>0</v>
          </cell>
          <cell r="V1580">
            <v>0.41743997947688599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</row>
        <row r="1581">
          <cell r="B1581" t="str">
            <v>21020TAN180TAllcustom3USD Total</v>
          </cell>
          <cell r="H1581">
            <v>2.6920055496651001</v>
          </cell>
          <cell r="I1581">
            <v>0</v>
          </cell>
          <cell r="J1581">
            <v>0</v>
          </cell>
          <cell r="K1581">
            <v>2.6920055496651001</v>
          </cell>
          <cell r="L1581">
            <v>0</v>
          </cell>
          <cell r="M1581">
            <v>2.6920055496651001</v>
          </cell>
          <cell r="N1581">
            <v>2.6920055496651001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</row>
        <row r="1582">
          <cell r="B1582" t="str">
            <v>21020TAN190Allcustom3USD Total</v>
          </cell>
          <cell r="H1582">
            <v>3.7886000000000003E-2</v>
          </cell>
          <cell r="I1582">
            <v>0</v>
          </cell>
          <cell r="J1582">
            <v>0</v>
          </cell>
          <cell r="K1582">
            <v>3.7886000000000003E-2</v>
          </cell>
          <cell r="L1582">
            <v>0</v>
          </cell>
          <cell r="M1582">
            <v>3.7886000000000003E-2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3.7886000000000003E-2</v>
          </cell>
          <cell r="V1582">
            <v>3.7886000000000003E-2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</row>
        <row r="1583">
          <cell r="B1583" t="str">
            <v>21100TAllcustom2Allcustom3USD Total</v>
          </cell>
          <cell r="H1583">
            <v>78598.862252121195</v>
          </cell>
          <cell r="I1583">
            <v>-1.22489706866443E-4</v>
          </cell>
          <cell r="J1583">
            <v>0</v>
          </cell>
          <cell r="K1583">
            <v>78598.862374610908</v>
          </cell>
          <cell r="L1583">
            <v>0</v>
          </cell>
          <cell r="M1583">
            <v>78598.862374610908</v>
          </cell>
          <cell r="N1583">
            <v>35403.468608356401</v>
          </cell>
          <cell r="O1583">
            <v>22970.619140529998</v>
          </cell>
          <cell r="P1583">
            <v>4493.0508742263501</v>
          </cell>
          <cell r="Q1583">
            <v>7343.60573896601</v>
          </cell>
          <cell r="R1583">
            <v>2972.3630075583201</v>
          </cell>
          <cell r="S1583">
            <v>2362.7976003099998</v>
          </cell>
          <cell r="T1583">
            <v>229.79356326435598</v>
          </cell>
          <cell r="U1583">
            <v>1524.30649807184</v>
          </cell>
          <cell r="V1583">
            <v>7089.2606692045201</v>
          </cell>
          <cell r="W1583">
            <v>0.53315800000000002</v>
          </cell>
          <cell r="X1583">
            <v>0.53315800000000002</v>
          </cell>
          <cell r="Y1583">
            <v>0</v>
          </cell>
          <cell r="Z1583">
            <v>0</v>
          </cell>
          <cell r="AA1583">
            <v>-1.22489706866443E-4</v>
          </cell>
          <cell r="AB1583">
            <v>1272.7048848596498</v>
          </cell>
          <cell r="AC1583">
            <v>0</v>
          </cell>
          <cell r="AD1583">
            <v>585.57343509365705</v>
          </cell>
          <cell r="AE1583">
            <v>730.43341771365704</v>
          </cell>
          <cell r="AF1583">
            <v>0</v>
          </cell>
          <cell r="AG1583">
            <v>541.73830914599603</v>
          </cell>
          <cell r="AH1583">
            <v>0</v>
          </cell>
          <cell r="AI1583">
            <v>0</v>
          </cell>
          <cell r="AJ1583">
            <v>366.72096721163399</v>
          </cell>
          <cell r="AK1583">
            <v>0</v>
          </cell>
          <cell r="AL1583">
            <v>0</v>
          </cell>
          <cell r="AM1583">
            <v>180.55600853999999</v>
          </cell>
          <cell r="AN1583">
            <v>0</v>
          </cell>
          <cell r="AO1583">
            <v>-154.40355007200802</v>
          </cell>
          <cell r="AP1583">
            <v>0</v>
          </cell>
        </row>
        <row r="1584">
          <cell r="B1584" t="str">
            <v>21100TAllcustom2M220USD Total</v>
          </cell>
          <cell r="H1584">
            <v>6871.1293783929596</v>
          </cell>
          <cell r="I1584">
            <v>307.24885355697603</v>
          </cell>
          <cell r="J1584">
            <v>0</v>
          </cell>
          <cell r="K1584">
            <v>6563.8805248359804</v>
          </cell>
          <cell r="L1584">
            <v>0</v>
          </cell>
          <cell r="M1584">
            <v>6563.8805248359804</v>
          </cell>
          <cell r="N1584">
            <v>1728.0190622581401</v>
          </cell>
          <cell r="O1584">
            <v>2220.1410289999999</v>
          </cell>
          <cell r="P1584">
            <v>618.00590151618098</v>
          </cell>
          <cell r="Q1584">
            <v>1470.87402049672</v>
          </cell>
          <cell r="R1584">
            <v>88.430960030837994</v>
          </cell>
          <cell r="S1584">
            <v>17.502218559999999</v>
          </cell>
          <cell r="T1584">
            <v>17.389440355678499</v>
          </cell>
          <cell r="U1584">
            <v>80.965989453458604</v>
          </cell>
          <cell r="V1584">
            <v>204.288608399975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307.24885355697603</v>
          </cell>
          <cell r="AB1584">
            <v>215.355566722628</v>
          </cell>
          <cell r="AC1584">
            <v>0</v>
          </cell>
          <cell r="AD1584">
            <v>57.660944759823202</v>
          </cell>
          <cell r="AE1584">
            <v>57.980893389823201</v>
          </cell>
          <cell r="AF1584">
            <v>0</v>
          </cell>
          <cell r="AG1584">
            <v>157.374673332805</v>
          </cell>
          <cell r="AH1584">
            <v>12.6021359926599</v>
          </cell>
          <cell r="AI1584">
            <v>0</v>
          </cell>
          <cell r="AJ1584">
            <v>95.446924295940903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107.196336442343</v>
          </cell>
          <cell r="AP1584">
            <v>0</v>
          </cell>
        </row>
        <row r="1585">
          <cell r="B1585" t="str">
            <v>21100TAllcustom2M230USD Total</v>
          </cell>
          <cell r="H1585">
            <v>-1403.6977906742402</v>
          </cell>
          <cell r="I1585">
            <v>-18.268549505959399</v>
          </cell>
          <cell r="J1585">
            <v>0</v>
          </cell>
          <cell r="K1585">
            <v>-1385.42924116828</v>
          </cell>
          <cell r="L1585">
            <v>0</v>
          </cell>
          <cell r="M1585">
            <v>-1385.42924116828</v>
          </cell>
          <cell r="N1585">
            <v>-668.66160478952895</v>
          </cell>
          <cell r="O1585">
            <v>-24.910713000000001</v>
          </cell>
          <cell r="P1585">
            <v>-96.188495318671798</v>
          </cell>
          <cell r="Q1585">
            <v>-4.1508512499999997</v>
          </cell>
          <cell r="R1585">
            <v>-45.686894874175401</v>
          </cell>
          <cell r="S1585">
            <v>-64.833496539999999</v>
          </cell>
          <cell r="T1585">
            <v>-7.8381831790211098</v>
          </cell>
          <cell r="U1585">
            <v>-75.861203693795503</v>
          </cell>
          <cell r="V1585">
            <v>-194.21977828699201</v>
          </cell>
          <cell r="W1585">
            <v>-385.37764229000004</v>
          </cell>
          <cell r="X1585">
            <v>-385.37764229000004</v>
          </cell>
          <cell r="Y1585">
            <v>0</v>
          </cell>
          <cell r="Z1585">
            <v>0</v>
          </cell>
          <cell r="AA1585">
            <v>-18.268549505959399</v>
          </cell>
          <cell r="AB1585">
            <v>-393.37750352308501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-7.9998612330848102</v>
          </cell>
          <cell r="AH1585">
            <v>0</v>
          </cell>
          <cell r="AI1585">
            <v>0</v>
          </cell>
          <cell r="AJ1585">
            <v>-6.8338844048942002</v>
          </cell>
          <cell r="AK1585">
            <v>0</v>
          </cell>
          <cell r="AL1585">
            <v>0</v>
          </cell>
          <cell r="AM1585">
            <v>-1.536295</v>
          </cell>
          <cell r="AN1585">
            <v>0</v>
          </cell>
          <cell r="AO1585">
            <v>-2.3839999999999999</v>
          </cell>
          <cell r="AP1585">
            <v>0</v>
          </cell>
        </row>
        <row r="1586">
          <cell r="B1586" t="str">
            <v>21100TAllcustom2M410USD Total</v>
          </cell>
          <cell r="H1586">
            <v>27.515923560195599</v>
          </cell>
          <cell r="I1586">
            <v>0</v>
          </cell>
          <cell r="J1586">
            <v>0</v>
          </cell>
          <cell r="K1586">
            <v>27.515923560195599</v>
          </cell>
          <cell r="L1586">
            <v>0</v>
          </cell>
          <cell r="M1586">
            <v>27.515923560195599</v>
          </cell>
          <cell r="N1586">
            <v>0</v>
          </cell>
          <cell r="O1586">
            <v>0</v>
          </cell>
          <cell r="P1586">
            <v>27.515923560195599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</row>
        <row r="1587">
          <cell r="B1587" t="str">
            <v>21100TAllcustom2M420USD Total</v>
          </cell>
          <cell r="H1587">
            <v>-5.0659692669738501</v>
          </cell>
          <cell r="I1587">
            <v>0</v>
          </cell>
          <cell r="J1587">
            <v>0</v>
          </cell>
          <cell r="K1587">
            <v>-5.0659692669738501</v>
          </cell>
          <cell r="L1587">
            <v>0</v>
          </cell>
          <cell r="M1587">
            <v>-5.0659692669738501</v>
          </cell>
          <cell r="N1587">
            <v>0</v>
          </cell>
          <cell r="O1587">
            <v>0</v>
          </cell>
          <cell r="P1587">
            <v>-5.0659692669738501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</row>
        <row r="1588">
          <cell r="B1588" t="str">
            <v>21100TAllcustom2M440CUSD Total</v>
          </cell>
          <cell r="H1588">
            <v>-88.606060975598496</v>
          </cell>
          <cell r="I1588">
            <v>0</v>
          </cell>
          <cell r="J1588">
            <v>0</v>
          </cell>
          <cell r="K1588">
            <v>-88.606060975598496</v>
          </cell>
          <cell r="L1588">
            <v>0</v>
          </cell>
          <cell r="M1588">
            <v>-88.606060975598496</v>
          </cell>
          <cell r="N1588">
            <v>0.82393902439024802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1.12679117592052E-11</v>
          </cell>
          <cell r="V1588">
            <v>1.12679117592052E-11</v>
          </cell>
          <cell r="W1588">
            <v>-89.43</v>
          </cell>
          <cell r="X1588">
            <v>-89.43</v>
          </cell>
          <cell r="Y1588">
            <v>0</v>
          </cell>
          <cell r="Z1588">
            <v>0</v>
          </cell>
          <cell r="AA1588">
            <v>0</v>
          </cell>
          <cell r="AB1588">
            <v>-89.43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</row>
        <row r="1589">
          <cell r="B1589" t="str">
            <v>21100TAllcustom2M510USD Total</v>
          </cell>
          <cell r="H1589">
            <v>-8083.9892511806602</v>
          </cell>
          <cell r="I1589">
            <v>-5414.0098763630303</v>
          </cell>
          <cell r="J1589">
            <v>0</v>
          </cell>
          <cell r="K1589">
            <v>-2669.9793748176298</v>
          </cell>
          <cell r="L1589">
            <v>0</v>
          </cell>
          <cell r="M1589">
            <v>-2669.9793748176298</v>
          </cell>
          <cell r="N1589">
            <v>0</v>
          </cell>
          <cell r="O1589">
            <v>0</v>
          </cell>
          <cell r="P1589">
            <v>-302.37012073092501</v>
          </cell>
          <cell r="Q1589">
            <v>0</v>
          </cell>
          <cell r="R1589">
            <v>0</v>
          </cell>
          <cell r="S1589">
            <v>-2122.7570640599997</v>
          </cell>
          <cell r="T1589">
            <v>-10.6662591096303</v>
          </cell>
          <cell r="U1589">
            <v>0</v>
          </cell>
          <cell r="V1589">
            <v>-2133.4233231696298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-5414.0098763630303</v>
          </cell>
          <cell r="AB1589">
            <v>-226.795930917074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-226.795930917074</v>
          </cell>
          <cell r="AH1589">
            <v>-226.795930917074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-7.39</v>
          </cell>
          <cell r="AP1589">
            <v>0</v>
          </cell>
        </row>
        <row r="1590">
          <cell r="B1590" t="str">
            <v>21100TAllcustom2M600TUSD Total</v>
          </cell>
          <cell r="H1590">
            <v>-8083.9892395828892</v>
          </cell>
          <cell r="I1590">
            <v>-5414.0098763630303</v>
          </cell>
          <cell r="J1590">
            <v>0</v>
          </cell>
          <cell r="K1590">
            <v>-2669.9793632198603</v>
          </cell>
          <cell r="L1590">
            <v>0</v>
          </cell>
          <cell r="M1590">
            <v>-2669.9793632198603</v>
          </cell>
          <cell r="N1590">
            <v>0.26794295116122802</v>
          </cell>
          <cell r="O1590">
            <v>0</v>
          </cell>
          <cell r="P1590">
            <v>-307.855308173894</v>
          </cell>
          <cell r="Q1590">
            <v>208.844707965</v>
          </cell>
          <cell r="R1590">
            <v>0</v>
          </cell>
          <cell r="S1590">
            <v>-2131.1860640599998</v>
          </cell>
          <cell r="T1590">
            <v>-10.9147245917893</v>
          </cell>
          <cell r="U1590">
            <v>2.6994760139823901</v>
          </cell>
          <cell r="V1590">
            <v>-2139.40131263781</v>
          </cell>
          <cell r="W1590">
            <v>-204.67912851</v>
          </cell>
          <cell r="X1590">
            <v>-204.67912851</v>
          </cell>
          <cell r="Y1590">
            <v>0</v>
          </cell>
          <cell r="Z1590">
            <v>0</v>
          </cell>
          <cell r="AA1590">
            <v>-5414.0098763630303</v>
          </cell>
          <cell r="AB1590">
            <v>-431.47505942707403</v>
          </cell>
          <cell r="AC1590">
            <v>0</v>
          </cell>
          <cell r="AD1590">
            <v>-6.1932951211929299E-14</v>
          </cell>
          <cell r="AE1590">
            <v>-6.1932951211929299E-14</v>
          </cell>
          <cell r="AF1590">
            <v>0</v>
          </cell>
          <cell r="AG1590">
            <v>-226.795930917074</v>
          </cell>
          <cell r="AH1590">
            <v>-226.795930917074</v>
          </cell>
          <cell r="AI1590">
            <v>0</v>
          </cell>
          <cell r="AJ1590">
            <v>-1.7462298274040198E-16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-0.36033389724775999</v>
          </cell>
          <cell r="AP1590">
            <v>0</v>
          </cell>
        </row>
        <row r="1591">
          <cell r="B1591" t="str">
            <v>21100TTAN140TAllcustom3USD Total</v>
          </cell>
          <cell r="H1591">
            <v>46394.814097827701</v>
          </cell>
          <cell r="I1591">
            <v>0</v>
          </cell>
          <cell r="J1591">
            <v>0</v>
          </cell>
          <cell r="K1591">
            <v>46394.814097827701</v>
          </cell>
          <cell r="L1591">
            <v>0</v>
          </cell>
          <cell r="M1591">
            <v>46394.814097827701</v>
          </cell>
          <cell r="N1591">
            <v>34055.074555430198</v>
          </cell>
          <cell r="O1591">
            <v>0</v>
          </cell>
          <cell r="P1591">
            <v>53.519550781097401</v>
          </cell>
          <cell r="Q1591">
            <v>5071.6650979569995</v>
          </cell>
          <cell r="R1591">
            <v>2843.7166640610399</v>
          </cell>
          <cell r="S1591">
            <v>2361.3395843499998</v>
          </cell>
          <cell r="T1591">
            <v>2.3064443622222699</v>
          </cell>
          <cell r="U1591">
            <v>1405.57007912773</v>
          </cell>
          <cell r="V1591">
            <v>6612.9327719009898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716.44681255148691</v>
          </cell>
          <cell r="AC1591">
            <v>0</v>
          </cell>
          <cell r="AD1591">
            <v>532.51811703514306</v>
          </cell>
          <cell r="AE1591">
            <v>672.56149766514307</v>
          </cell>
          <cell r="AF1591">
            <v>0</v>
          </cell>
          <cell r="AG1591">
            <v>43.885314886344204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-114.82469079311601</v>
          </cell>
          <cell r="AP1591">
            <v>0</v>
          </cell>
        </row>
        <row r="1592">
          <cell r="B1592" t="str">
            <v>21100TTAN140TM220USD Total</v>
          </cell>
          <cell r="H1592">
            <v>523.40713224365095</v>
          </cell>
          <cell r="I1592">
            <v>0</v>
          </cell>
          <cell r="J1592">
            <v>0</v>
          </cell>
          <cell r="K1592">
            <v>523.40713224365095</v>
          </cell>
          <cell r="L1592">
            <v>0</v>
          </cell>
          <cell r="M1592">
            <v>523.40713224365095</v>
          </cell>
          <cell r="N1592">
            <v>394.65014336936702</v>
          </cell>
          <cell r="O1592">
            <v>0</v>
          </cell>
          <cell r="P1592">
            <v>4.2229245028996898</v>
          </cell>
          <cell r="Q1592">
            <v>-54.290681369999994</v>
          </cell>
          <cell r="R1592">
            <v>8.8678636049685995</v>
          </cell>
          <cell r="S1592">
            <v>15.36063478</v>
          </cell>
          <cell r="T1592">
            <v>0.11068380259058401</v>
          </cell>
          <cell r="U1592">
            <v>23.6449729967017</v>
          </cell>
          <cell r="V1592">
            <v>47.984155184260899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13.321254114780501</v>
          </cell>
          <cell r="AC1592">
            <v>0</v>
          </cell>
          <cell r="AD1592">
            <v>5.6367708973892308</v>
          </cell>
          <cell r="AE1592">
            <v>5.6367708973892308</v>
          </cell>
          <cell r="AF1592">
            <v>0</v>
          </cell>
          <cell r="AG1592">
            <v>7.6844832173912305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117.51933644234299</v>
          </cell>
          <cell r="AP1592">
            <v>0</v>
          </cell>
        </row>
        <row r="1593">
          <cell r="B1593" t="str">
            <v>21100TTAN140TM230USD Total</v>
          </cell>
          <cell r="H1593">
            <v>-1201.4612180081699</v>
          </cell>
          <cell r="I1593">
            <v>0</v>
          </cell>
          <cell r="J1593">
            <v>0</v>
          </cell>
          <cell r="K1593">
            <v>-1201.4612180081699</v>
          </cell>
          <cell r="L1593">
            <v>0</v>
          </cell>
          <cell r="M1593">
            <v>-1201.4612180081699</v>
          </cell>
          <cell r="N1593">
            <v>-620.23387746966807</v>
          </cell>
          <cell r="O1593">
            <v>0</v>
          </cell>
          <cell r="P1593">
            <v>-9.1052369877250801</v>
          </cell>
          <cell r="Q1593">
            <v>-5.2620889999999997E-2</v>
          </cell>
          <cell r="R1593">
            <v>-45.656700912724098</v>
          </cell>
          <cell r="S1593">
            <v>-64.833496539999999</v>
          </cell>
          <cell r="T1593">
            <v>-4.0394860451965298E-3</v>
          </cell>
          <cell r="U1593">
            <v>-73.675665400894104</v>
          </cell>
          <cell r="V1593">
            <v>-184.169902339663</v>
          </cell>
          <cell r="W1593">
            <v>-385.37764229000004</v>
          </cell>
          <cell r="X1593">
            <v>-385.37764229000004</v>
          </cell>
          <cell r="Y1593">
            <v>0</v>
          </cell>
          <cell r="Z1593">
            <v>0</v>
          </cell>
          <cell r="AA1593">
            <v>0</v>
          </cell>
          <cell r="AB1593">
            <v>-385.515580321117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-0.13793803111704001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-2.3839999999999999</v>
          </cell>
          <cell r="AP1593">
            <v>0</v>
          </cell>
        </row>
        <row r="1594">
          <cell r="B1594" t="str">
            <v>21100TTAN140TM410USD Total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</row>
        <row r="1595">
          <cell r="B1595" t="str">
            <v>21100TTAN140TM420USD Total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</row>
        <row r="1596">
          <cell r="B1596" t="str">
            <v>21100TTAN140TM440CUSD Total</v>
          </cell>
          <cell r="H1596">
            <v>-89.429999999988596</v>
          </cell>
          <cell r="I1596">
            <v>0</v>
          </cell>
          <cell r="J1596">
            <v>0</v>
          </cell>
          <cell r="K1596">
            <v>-89.429999999988596</v>
          </cell>
          <cell r="L1596">
            <v>0</v>
          </cell>
          <cell r="M1596">
            <v>-89.429999999988596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1.1403113603591901E-11</v>
          </cell>
          <cell r="V1596">
            <v>1.1403113603591901E-11</v>
          </cell>
          <cell r="W1596">
            <v>-89.43</v>
          </cell>
          <cell r="X1596">
            <v>-89.43</v>
          </cell>
          <cell r="Y1596">
            <v>0</v>
          </cell>
          <cell r="Z1596">
            <v>0</v>
          </cell>
          <cell r="AA1596">
            <v>0</v>
          </cell>
          <cell r="AB1596">
            <v>-89.43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</row>
        <row r="1597">
          <cell r="B1597" t="str">
            <v>21100TTAN140TM510USD Total</v>
          </cell>
          <cell r="H1597">
            <v>-2130.1960635800001</v>
          </cell>
          <cell r="I1597">
            <v>0</v>
          </cell>
          <cell r="J1597">
            <v>0</v>
          </cell>
          <cell r="K1597">
            <v>-2130.1960635800001</v>
          </cell>
          <cell r="L1597">
            <v>0</v>
          </cell>
          <cell r="M1597">
            <v>-2130.1960635800001</v>
          </cell>
          <cell r="N1597">
            <v>0</v>
          </cell>
          <cell r="O1597">
            <v>0</v>
          </cell>
          <cell r="P1597">
            <v>-4.8999519999999998E-2</v>
          </cell>
          <cell r="Q1597">
            <v>0</v>
          </cell>
          <cell r="R1597">
            <v>0</v>
          </cell>
          <cell r="S1597">
            <v>-2122.7570640599997</v>
          </cell>
          <cell r="T1597">
            <v>0</v>
          </cell>
          <cell r="U1597">
            <v>0</v>
          </cell>
          <cell r="V1597">
            <v>-2122.7570640599997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-7.39</v>
          </cell>
          <cell r="AP1597">
            <v>0</v>
          </cell>
        </row>
        <row r="1598">
          <cell r="B1598" t="str">
            <v>21100TTAN140TM600TUSD Total</v>
          </cell>
          <cell r="H1598">
            <v>-454.544436277182</v>
          </cell>
          <cell r="I1598">
            <v>0</v>
          </cell>
          <cell r="J1598">
            <v>0</v>
          </cell>
          <cell r="K1598">
            <v>-454.544436277182</v>
          </cell>
          <cell r="L1598">
            <v>0</v>
          </cell>
          <cell r="M1598">
            <v>-454.544436277182</v>
          </cell>
          <cell r="N1598">
            <v>1485.6152643954999</v>
          </cell>
          <cell r="O1598">
            <v>0</v>
          </cell>
          <cell r="P1598">
            <v>10.6168622668068</v>
          </cell>
          <cell r="Q1598">
            <v>321.79259955499998</v>
          </cell>
          <cell r="R1598">
            <v>8.3288610500000004</v>
          </cell>
          <cell r="S1598">
            <v>-2121.0720449</v>
          </cell>
          <cell r="T1598">
            <v>-6.5963613490767709E-2</v>
          </cell>
          <cell r="U1598">
            <v>24.508209612019098</v>
          </cell>
          <cell r="V1598">
            <v>-2088.3009378514698</v>
          </cell>
          <cell r="W1598">
            <v>-204.67912851</v>
          </cell>
          <cell r="X1598">
            <v>-204.67912851</v>
          </cell>
          <cell r="Y1598">
            <v>0</v>
          </cell>
          <cell r="Z1598">
            <v>0</v>
          </cell>
          <cell r="AA1598">
            <v>0</v>
          </cell>
          <cell r="AB1598">
            <v>-174.597246714883</v>
          </cell>
          <cell r="AC1598">
            <v>0</v>
          </cell>
          <cell r="AD1598">
            <v>30.081881795116498</v>
          </cell>
          <cell r="AE1598">
            <v>30.081881795116498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-9.6709779281351995</v>
          </cell>
          <cell r="AP1598">
            <v>0</v>
          </cell>
        </row>
        <row r="1599">
          <cell r="B1599" t="str">
            <v>21100TTAN150Allcustom3USD Total</v>
          </cell>
          <cell r="H1599">
            <v>24440.6327704912</v>
          </cell>
          <cell r="I1599">
            <v>-1.4225800037383999E-5</v>
          </cell>
          <cell r="J1599">
            <v>0</v>
          </cell>
          <cell r="K1599">
            <v>24440.632784717</v>
          </cell>
          <cell r="L1599">
            <v>0</v>
          </cell>
          <cell r="M1599">
            <v>24440.632784717</v>
          </cell>
          <cell r="N1599">
            <v>215.25089369372401</v>
          </cell>
          <cell r="O1599">
            <v>20675.596340509997</v>
          </cell>
          <cell r="P1599">
            <v>3239.7761606764398</v>
          </cell>
          <cell r="Q1599">
            <v>5.2761755690031897</v>
          </cell>
          <cell r="R1599">
            <v>4.1063503864588098</v>
          </cell>
          <cell r="S1599">
            <v>0.16048161</v>
          </cell>
          <cell r="T1599">
            <v>110.15997481803501</v>
          </cell>
          <cell r="U1599">
            <v>50.220327335605099</v>
          </cell>
          <cell r="V1599">
            <v>164.64713415009902</v>
          </cell>
          <cell r="W1599">
            <v>0.53315800000000002</v>
          </cell>
          <cell r="X1599">
            <v>0.53315800000000002</v>
          </cell>
          <cell r="Y1599">
            <v>0</v>
          </cell>
          <cell r="Z1599">
            <v>0</v>
          </cell>
          <cell r="AA1599">
            <v>-1.4225800037383999E-5</v>
          </cell>
          <cell r="AB1599">
            <v>179.73817357770301</v>
          </cell>
          <cell r="AC1599">
            <v>0</v>
          </cell>
          <cell r="AD1599">
            <v>2.7569955395635302</v>
          </cell>
          <cell r="AE1599">
            <v>7.5735975295635303</v>
          </cell>
          <cell r="AF1599">
            <v>0</v>
          </cell>
          <cell r="AG1599">
            <v>171.63141804813998</v>
          </cell>
          <cell r="AH1599">
            <v>0</v>
          </cell>
          <cell r="AI1599">
            <v>0</v>
          </cell>
          <cell r="AJ1599">
            <v>133.55045760007098</v>
          </cell>
          <cell r="AK1599">
            <v>0</v>
          </cell>
          <cell r="AL1599">
            <v>0</v>
          </cell>
          <cell r="AM1599">
            <v>0.30790654000000001</v>
          </cell>
          <cell r="AN1599">
            <v>0</v>
          </cell>
          <cell r="AO1599">
            <v>-39.96</v>
          </cell>
          <cell r="AP1599">
            <v>0</v>
          </cell>
        </row>
        <row r="1600">
          <cell r="B1600" t="str">
            <v>21100TTAN150M220USD Total</v>
          </cell>
          <cell r="H1600">
            <v>645.97009325209399</v>
          </cell>
          <cell r="I1600">
            <v>85.275432880688911</v>
          </cell>
          <cell r="J1600">
            <v>0</v>
          </cell>
          <cell r="K1600">
            <v>560.69466037140501</v>
          </cell>
          <cell r="L1600">
            <v>0</v>
          </cell>
          <cell r="M1600">
            <v>560.69466037140501</v>
          </cell>
          <cell r="N1600">
            <v>17.861256625899099</v>
          </cell>
          <cell r="O1600">
            <v>468.31691899999998</v>
          </cell>
          <cell r="P1600">
            <v>59.229527606639103</v>
          </cell>
          <cell r="Q1600">
            <v>0.80428070671754792</v>
          </cell>
          <cell r="R1600">
            <v>0.14140575582727902</v>
          </cell>
          <cell r="S1600">
            <v>0</v>
          </cell>
          <cell r="T1600">
            <v>13.341785966482702</v>
          </cell>
          <cell r="U1600">
            <v>7.9550338593056695</v>
          </cell>
          <cell r="V1600">
            <v>21.438225581615601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85.275432880688911</v>
          </cell>
          <cell r="AB1600">
            <v>8.6884508505335294</v>
          </cell>
          <cell r="AC1600">
            <v>0</v>
          </cell>
          <cell r="AD1600">
            <v>0</v>
          </cell>
          <cell r="AE1600">
            <v>0.31994863000000001</v>
          </cell>
          <cell r="AF1600">
            <v>0</v>
          </cell>
          <cell r="AG1600">
            <v>8.3685022205335304</v>
          </cell>
          <cell r="AH1600">
            <v>1.19905970758917</v>
          </cell>
          <cell r="AI1600">
            <v>0</v>
          </cell>
          <cell r="AJ1600">
            <v>1.701003981708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-15.644</v>
          </cell>
          <cell r="AP1600">
            <v>0</v>
          </cell>
        </row>
        <row r="1601">
          <cell r="B1601" t="str">
            <v>21100TTAN150M230USD Total</v>
          </cell>
          <cell r="H1601">
            <v>-159.36361628335402</v>
          </cell>
          <cell r="I1601">
            <v>-15.7432099336741</v>
          </cell>
          <cell r="J1601">
            <v>0</v>
          </cell>
          <cell r="K1601">
            <v>-143.62040634968</v>
          </cell>
          <cell r="L1601">
            <v>0</v>
          </cell>
          <cell r="M1601">
            <v>-143.62040634968</v>
          </cell>
          <cell r="N1601">
            <v>-21.479497610833299</v>
          </cell>
          <cell r="O1601">
            <v>-24.910713000000001</v>
          </cell>
          <cell r="P1601">
            <v>-78.968005984510299</v>
          </cell>
          <cell r="Q1601">
            <v>-0.26525531000000002</v>
          </cell>
          <cell r="R1601">
            <v>-3.01939614513188E-2</v>
          </cell>
          <cell r="S1601">
            <v>0</v>
          </cell>
          <cell r="T1601">
            <v>-7.6154406901586906</v>
          </cell>
          <cell r="U1601">
            <v>-1.8356066408462599</v>
          </cell>
          <cell r="V1601">
            <v>-9.4812412924562697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-15.7432099336741</v>
          </cell>
          <cell r="AB1601">
            <v>-7.0603921518797401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-7.0603921518797401</v>
          </cell>
          <cell r="AH1601">
            <v>0</v>
          </cell>
          <cell r="AI1601">
            <v>0</v>
          </cell>
          <cell r="AJ1601">
            <v>-6.0323533548061592</v>
          </cell>
          <cell r="AK1601">
            <v>0</v>
          </cell>
          <cell r="AL1601">
            <v>0</v>
          </cell>
          <cell r="AM1601">
            <v>-1.455301</v>
          </cell>
          <cell r="AN1601">
            <v>0</v>
          </cell>
          <cell r="AO1601">
            <v>0</v>
          </cell>
          <cell r="AP1601">
            <v>0</v>
          </cell>
        </row>
        <row r="1602">
          <cell r="B1602" t="str">
            <v>21100TTAN150M410USD Total</v>
          </cell>
          <cell r="H1602">
            <v>4.5573992052951402</v>
          </cell>
          <cell r="I1602">
            <v>0</v>
          </cell>
          <cell r="J1602">
            <v>0</v>
          </cell>
          <cell r="K1602">
            <v>4.5573992052951402</v>
          </cell>
          <cell r="L1602">
            <v>0</v>
          </cell>
          <cell r="M1602">
            <v>4.5573992052951402</v>
          </cell>
          <cell r="N1602">
            <v>0</v>
          </cell>
          <cell r="O1602">
            <v>0</v>
          </cell>
          <cell r="P1602">
            <v>4.5573992052951402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</row>
        <row r="1603">
          <cell r="B1603" t="str">
            <v>21100TTAN150M420USD Total</v>
          </cell>
          <cell r="H1603">
            <v>-4.1368266923793797</v>
          </cell>
          <cell r="I1603">
            <v>0</v>
          </cell>
          <cell r="J1603">
            <v>0</v>
          </cell>
          <cell r="K1603">
            <v>-4.1368266923793797</v>
          </cell>
          <cell r="L1603">
            <v>0</v>
          </cell>
          <cell r="M1603">
            <v>-4.1368266923793797</v>
          </cell>
          <cell r="N1603">
            <v>0</v>
          </cell>
          <cell r="O1603">
            <v>0</v>
          </cell>
          <cell r="P1603">
            <v>-4.1368266923793797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</row>
        <row r="1604">
          <cell r="B1604" t="str">
            <v>21100TTAN150M440CUSD Total</v>
          </cell>
          <cell r="H1604">
            <v>0.82393902439010791</v>
          </cell>
          <cell r="I1604">
            <v>0</v>
          </cell>
          <cell r="J1604">
            <v>0</v>
          </cell>
          <cell r="K1604">
            <v>0.82393902439010791</v>
          </cell>
          <cell r="L1604">
            <v>0</v>
          </cell>
          <cell r="M1604">
            <v>0.82393902439010791</v>
          </cell>
          <cell r="N1604">
            <v>0.82393902439024802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-1.3985118130222101E-13</v>
          </cell>
          <cell r="V1604">
            <v>-1.3985118130222101E-13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</row>
        <row r="1605">
          <cell r="B1605" t="str">
            <v>21100TTAN150M510USD Total</v>
          </cell>
          <cell r="H1605">
            <v>-1326.6346010244602</v>
          </cell>
          <cell r="I1605">
            <v>-990.07593711093705</v>
          </cell>
          <cell r="J1605">
            <v>0</v>
          </cell>
          <cell r="K1605">
            <v>-336.55866391352299</v>
          </cell>
          <cell r="L1605">
            <v>0</v>
          </cell>
          <cell r="M1605">
            <v>-336.55866391352299</v>
          </cell>
          <cell r="N1605">
            <v>0</v>
          </cell>
          <cell r="O1605">
            <v>0</v>
          </cell>
          <cell r="P1605">
            <v>-292.04896215115303</v>
          </cell>
          <cell r="Q1605">
            <v>0</v>
          </cell>
          <cell r="R1605">
            <v>0</v>
          </cell>
          <cell r="S1605">
            <v>0</v>
          </cell>
          <cell r="T1605">
            <v>-8.7604267770000008E-2</v>
          </cell>
          <cell r="U1605">
            <v>0</v>
          </cell>
          <cell r="V1605">
            <v>-8.7604267770000008E-2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-990.07593711093705</v>
          </cell>
          <cell r="AB1605">
            <v>-44.422097494600401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-44.422097494600401</v>
          </cell>
          <cell r="AH1605">
            <v>-44.422097494600401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</row>
        <row r="1606">
          <cell r="B1606" t="str">
            <v>21100TTAN150M600TUSD Total</v>
          </cell>
          <cell r="H1606">
            <v>857.01218907151497</v>
          </cell>
          <cell r="I1606">
            <v>-989.80604898312993</v>
          </cell>
          <cell r="J1606">
            <v>0</v>
          </cell>
          <cell r="K1606">
            <v>1846.81823805464</v>
          </cell>
          <cell r="L1606">
            <v>0</v>
          </cell>
          <cell r="M1606">
            <v>1846.81823805464</v>
          </cell>
          <cell r="N1606">
            <v>0.21665146352511599</v>
          </cell>
          <cell r="O1606">
            <v>1908.8638490000001</v>
          </cell>
          <cell r="P1606">
            <v>-37.942785993887099</v>
          </cell>
          <cell r="Q1606">
            <v>-0.51100000000000001</v>
          </cell>
          <cell r="R1606">
            <v>0</v>
          </cell>
          <cell r="S1606">
            <v>0</v>
          </cell>
          <cell r="T1606">
            <v>-1.07282846575753</v>
          </cell>
          <cell r="U1606">
            <v>0.16948670215919501</v>
          </cell>
          <cell r="V1606">
            <v>-0.90334176359833496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-989.80604898312993</v>
          </cell>
          <cell r="AB1606">
            <v>-37.536778682282097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-37.536778682282097</v>
          </cell>
          <cell r="AH1606">
            <v>-44.422097494600401</v>
          </cell>
          <cell r="AI1606">
            <v>0</v>
          </cell>
          <cell r="AJ1606">
            <v>5.1978472342271305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14.631644030887401</v>
          </cell>
          <cell r="AP1606">
            <v>0</v>
          </cell>
        </row>
        <row r="1607">
          <cell r="B1607" t="str">
            <v>21100TTAN180TAllcustom3USD Total</v>
          </cell>
          <cell r="H1607">
            <v>1177.0677645257199</v>
          </cell>
          <cell r="I1607">
            <v>-3.0853358030319202E-5</v>
          </cell>
          <cell r="J1607">
            <v>0</v>
          </cell>
          <cell r="K1607">
            <v>1177.0677953790801</v>
          </cell>
          <cell r="L1607">
            <v>0</v>
          </cell>
          <cell r="M1607">
            <v>1177.0677953790801</v>
          </cell>
          <cell r="N1607">
            <v>140.22125475549902</v>
          </cell>
          <cell r="O1607">
            <v>0</v>
          </cell>
          <cell r="P1607">
            <v>509.14202097750905</v>
          </cell>
          <cell r="Q1607">
            <v>0</v>
          </cell>
          <cell r="R1607">
            <v>1.3808452772917501</v>
          </cell>
          <cell r="S1607">
            <v>1.2773490000000001</v>
          </cell>
          <cell r="T1607">
            <v>116.268162742036</v>
          </cell>
          <cell r="U1607">
            <v>22.7670191520108</v>
          </cell>
          <cell r="V1607">
            <v>141.693376171338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-3.0853358030319202E-5</v>
          </cell>
          <cell r="AB1607">
            <v>205.38190075362598</v>
          </cell>
          <cell r="AC1607">
            <v>0</v>
          </cell>
          <cell r="AD1607">
            <v>4.6783831873895094</v>
          </cell>
          <cell r="AE1607">
            <v>4.6783831873895094</v>
          </cell>
          <cell r="AF1607">
            <v>0</v>
          </cell>
          <cell r="AG1607">
            <v>200.703517566237</v>
          </cell>
          <cell r="AH1607">
            <v>0</v>
          </cell>
          <cell r="AI1607">
            <v>0</v>
          </cell>
          <cell r="AJ1607">
            <v>143.16216059953601</v>
          </cell>
          <cell r="AK1607">
            <v>0</v>
          </cell>
          <cell r="AL1607">
            <v>0</v>
          </cell>
          <cell r="AM1607">
            <v>180.24810199999999</v>
          </cell>
          <cell r="AN1607">
            <v>0</v>
          </cell>
          <cell r="AO1607">
            <v>0.38114072110789798</v>
          </cell>
          <cell r="AP1607">
            <v>0</v>
          </cell>
        </row>
        <row r="1608">
          <cell r="B1608" t="str">
            <v>21100TTAN180TM220USD Total</v>
          </cell>
          <cell r="H1608">
            <v>93.453456694818499</v>
          </cell>
          <cell r="I1608">
            <v>51.965076938274194</v>
          </cell>
          <cell r="J1608">
            <v>0</v>
          </cell>
          <cell r="K1608">
            <v>41.488379756544298</v>
          </cell>
          <cell r="L1608">
            <v>0</v>
          </cell>
          <cell r="M1608">
            <v>41.488379756544298</v>
          </cell>
          <cell r="N1608">
            <v>1.55689456405354E-2</v>
          </cell>
          <cell r="O1608">
            <v>0</v>
          </cell>
          <cell r="P1608">
            <v>9.755169306834361</v>
          </cell>
          <cell r="Q1608">
            <v>0</v>
          </cell>
          <cell r="R1608">
            <v>0</v>
          </cell>
          <cell r="S1608">
            <v>0</v>
          </cell>
          <cell r="T1608">
            <v>3.14476250815237</v>
          </cell>
          <cell r="U1608">
            <v>1.5121773144043</v>
          </cell>
          <cell r="V1608">
            <v>4.6569398225566694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51.965076938274194</v>
          </cell>
          <cell r="AB1608">
            <v>16.567701681512798</v>
          </cell>
          <cell r="AC1608">
            <v>0</v>
          </cell>
          <cell r="AD1608">
            <v>2.7587606223407999</v>
          </cell>
          <cell r="AE1608">
            <v>2.7587606223407999</v>
          </cell>
          <cell r="AF1608">
            <v>0</v>
          </cell>
          <cell r="AG1608">
            <v>13.808941059172001</v>
          </cell>
          <cell r="AH1608">
            <v>10.181924244433301</v>
          </cell>
          <cell r="AI1608">
            <v>0</v>
          </cell>
          <cell r="AJ1608">
            <v>2.8645309756349397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10.493</v>
          </cell>
          <cell r="AP1608">
            <v>0</v>
          </cell>
        </row>
        <row r="1609">
          <cell r="B1609" t="str">
            <v>21100TTAN180TM230USD Total</v>
          </cell>
          <cell r="H1609">
            <v>-10.783375547847601</v>
          </cell>
          <cell r="I1609">
            <v>-2.52533957228531</v>
          </cell>
          <cell r="J1609">
            <v>0</v>
          </cell>
          <cell r="K1609">
            <v>-8.2580359755622599</v>
          </cell>
          <cell r="L1609">
            <v>0</v>
          </cell>
          <cell r="M1609">
            <v>-8.2580359755622599</v>
          </cell>
          <cell r="N1609">
            <v>-1.1512317090283599</v>
          </cell>
          <cell r="O1609">
            <v>0</v>
          </cell>
          <cell r="P1609">
            <v>-2.0166280426236503</v>
          </cell>
          <cell r="Q1609">
            <v>-3.8329750499999999</v>
          </cell>
          <cell r="R1609">
            <v>0</v>
          </cell>
          <cell r="S1609">
            <v>0</v>
          </cell>
          <cell r="T1609">
            <v>-0.21870300281722402</v>
          </cell>
          <cell r="U1609">
            <v>-0.15597312100499999</v>
          </cell>
          <cell r="V1609">
            <v>-0.37467612382222398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-2.52533957228531</v>
          </cell>
          <cell r="AB1609">
            <v>-0.80153105008803704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-0.80153105008803704</v>
          </cell>
          <cell r="AH1609">
            <v>0</v>
          </cell>
          <cell r="AI1609">
            <v>0</v>
          </cell>
          <cell r="AJ1609">
            <v>-0.80153105008803704</v>
          </cell>
          <cell r="AK1609">
            <v>0</v>
          </cell>
          <cell r="AL1609">
            <v>0</v>
          </cell>
          <cell r="AM1609">
            <v>-8.0993999999999997E-2</v>
          </cell>
          <cell r="AN1609">
            <v>0</v>
          </cell>
          <cell r="AO1609">
            <v>0</v>
          </cell>
          <cell r="AP1609">
            <v>0</v>
          </cell>
        </row>
        <row r="1610">
          <cell r="B1610" t="str">
            <v>21100TTAN180TM410USD Total</v>
          </cell>
          <cell r="H1610">
            <v>22.958524354900401</v>
          </cell>
          <cell r="I1610">
            <v>0</v>
          </cell>
          <cell r="J1610">
            <v>0</v>
          </cell>
          <cell r="K1610">
            <v>22.958524354900401</v>
          </cell>
          <cell r="L1610">
            <v>0</v>
          </cell>
          <cell r="M1610">
            <v>22.958524354900401</v>
          </cell>
          <cell r="N1610">
            <v>0</v>
          </cell>
          <cell r="O1610">
            <v>0</v>
          </cell>
          <cell r="P1610">
            <v>22.958524354900401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</row>
        <row r="1611">
          <cell r="B1611" t="str">
            <v>21100TTAN180TM420USD Total</v>
          </cell>
          <cell r="H1611">
            <v>-0.92914257459447192</v>
          </cell>
          <cell r="I1611">
            <v>0</v>
          </cell>
          <cell r="J1611">
            <v>0</v>
          </cell>
          <cell r="K1611">
            <v>-0.92914257459447192</v>
          </cell>
          <cell r="L1611">
            <v>0</v>
          </cell>
          <cell r="M1611">
            <v>-0.92914257459447192</v>
          </cell>
          <cell r="N1611">
            <v>0</v>
          </cell>
          <cell r="O1611">
            <v>0</v>
          </cell>
          <cell r="P1611">
            <v>-0.92914257459447192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</row>
        <row r="1612">
          <cell r="B1612" t="str">
            <v>21100TTAN180TM440CUSD Total</v>
          </cell>
          <cell r="H1612">
            <v>-1.2030068319291099E-13</v>
          </cell>
          <cell r="I1612">
            <v>0</v>
          </cell>
          <cell r="J1612">
            <v>0</v>
          </cell>
          <cell r="K1612">
            <v>-1.2030068319291099E-13</v>
          </cell>
          <cell r="L1612">
            <v>0</v>
          </cell>
          <cell r="M1612">
            <v>-1.2030068319291099E-13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-1.2030068319291099E-13</v>
          </cell>
          <cell r="V1612">
            <v>-1.2030068319291099E-13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</row>
        <row r="1613">
          <cell r="B1613" t="str">
            <v>21100TTAN180TM510USD Total</v>
          </cell>
          <cell r="H1613">
            <v>-4567.1877784008402</v>
          </cell>
          <cell r="I1613">
            <v>-4371.8994422853903</v>
          </cell>
          <cell r="J1613">
            <v>0</v>
          </cell>
          <cell r="K1613">
            <v>-195.28833611544002</v>
          </cell>
          <cell r="L1613">
            <v>0</v>
          </cell>
          <cell r="M1613">
            <v>-195.28833611544002</v>
          </cell>
          <cell r="N1613">
            <v>0</v>
          </cell>
          <cell r="O1613">
            <v>0</v>
          </cell>
          <cell r="P1613">
            <v>-4.7651590597721896</v>
          </cell>
          <cell r="Q1613">
            <v>0</v>
          </cell>
          <cell r="R1613">
            <v>0</v>
          </cell>
          <cell r="S1613">
            <v>0</v>
          </cell>
          <cell r="T1613">
            <v>-10.578654841860301</v>
          </cell>
          <cell r="U1613">
            <v>0</v>
          </cell>
          <cell r="V1613">
            <v>-10.578654841860301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-4371.8994422853903</v>
          </cell>
          <cell r="AB1613">
            <v>-179.94452221380698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-179.94452221380698</v>
          </cell>
          <cell r="AH1613">
            <v>-179.94452221380698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</row>
        <row r="1614">
          <cell r="B1614" t="str">
            <v>21100TTAN180TM600TUSD Total</v>
          </cell>
          <cell r="H1614">
            <v>-4489.17141298765</v>
          </cell>
          <cell r="I1614">
            <v>-4216.4632480579703</v>
          </cell>
          <cell r="J1614">
            <v>0</v>
          </cell>
          <cell r="K1614">
            <v>-272.70816492967896</v>
          </cell>
          <cell r="L1614">
            <v>0</v>
          </cell>
          <cell r="M1614">
            <v>-272.70816492967896</v>
          </cell>
          <cell r="N1614">
            <v>0.34752809054726702</v>
          </cell>
          <cell r="O1614">
            <v>0</v>
          </cell>
          <cell r="P1614">
            <v>-77.0007337624142</v>
          </cell>
          <cell r="Q1614">
            <v>0</v>
          </cell>
          <cell r="R1614">
            <v>0</v>
          </cell>
          <cell r="S1614">
            <v>0</v>
          </cell>
          <cell r="T1614">
            <v>-8.9755828404688796</v>
          </cell>
          <cell r="U1614">
            <v>0</v>
          </cell>
          <cell r="V1614">
            <v>-8.9755828404688796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-4216.4632480579703</v>
          </cell>
          <cell r="AB1614">
            <v>-176.58637641734299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-176.58637641734299</v>
          </cell>
          <cell r="AH1614">
            <v>-179.94452221380698</v>
          </cell>
          <cell r="AI1614">
            <v>0</v>
          </cell>
          <cell r="AJ1614">
            <v>0.20087775261244997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-10.493</v>
          </cell>
          <cell r="AP1614">
            <v>0</v>
          </cell>
        </row>
        <row r="1615">
          <cell r="B1615" t="str">
            <v>21100TTAN190Allcustom3USD Total</v>
          </cell>
          <cell r="H1615">
            <v>6586.3476192766402</v>
          </cell>
          <cell r="I1615">
            <v>-7.7410548798739897E-5</v>
          </cell>
          <cell r="J1615">
            <v>0</v>
          </cell>
          <cell r="K1615">
            <v>6586.3476966871904</v>
          </cell>
          <cell r="L1615">
            <v>0</v>
          </cell>
          <cell r="M1615">
            <v>6586.3476966871904</v>
          </cell>
          <cell r="N1615">
            <v>992.921904476951</v>
          </cell>
          <cell r="O1615">
            <v>2295.02280002</v>
          </cell>
          <cell r="P1615">
            <v>690.61314179130397</v>
          </cell>
          <cell r="Q1615">
            <v>2266.6644654400002</v>
          </cell>
          <cell r="R1615">
            <v>123.159147833533</v>
          </cell>
          <cell r="S1615">
            <v>2.0185349999999998E-2</v>
          </cell>
          <cell r="T1615">
            <v>1.05898134206339</v>
          </cell>
          <cell r="U1615">
            <v>45.7490724565004</v>
          </cell>
          <cell r="V1615">
            <v>169.98738698209701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-7.7410548798739897E-5</v>
          </cell>
          <cell r="AB1615">
            <v>171.137997976836</v>
          </cell>
          <cell r="AC1615">
            <v>0</v>
          </cell>
          <cell r="AD1615">
            <v>45.619939331560801</v>
          </cell>
          <cell r="AE1615">
            <v>45.619939331560801</v>
          </cell>
          <cell r="AF1615">
            <v>0</v>
          </cell>
          <cell r="AG1615">
            <v>125.51805864527499</v>
          </cell>
          <cell r="AH1615">
            <v>0</v>
          </cell>
          <cell r="AI1615">
            <v>0</v>
          </cell>
          <cell r="AJ1615">
            <v>90.008349012026798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</row>
        <row r="1616">
          <cell r="B1616" t="str">
            <v>21100TTAN190M220USD Total</v>
          </cell>
          <cell r="H1616">
            <v>5608.2986962024006</v>
          </cell>
          <cell r="I1616">
            <v>170.008343738013</v>
          </cell>
          <cell r="J1616">
            <v>0</v>
          </cell>
          <cell r="K1616">
            <v>5438.2903524643898</v>
          </cell>
          <cell r="L1616">
            <v>0</v>
          </cell>
          <cell r="M1616">
            <v>5438.2903524643898</v>
          </cell>
          <cell r="N1616">
            <v>1315.49209331723</v>
          </cell>
          <cell r="O1616">
            <v>1751.82411</v>
          </cell>
          <cell r="P1616">
            <v>544.79828009980702</v>
          </cell>
          <cell r="Q1616">
            <v>1524.36042116</v>
          </cell>
          <cell r="R1616">
            <v>79.421690670042096</v>
          </cell>
          <cell r="S1616">
            <v>2.1415837799999999</v>
          </cell>
          <cell r="T1616">
            <v>0.79220807845290597</v>
          </cell>
          <cell r="U1616">
            <v>47.853805283046903</v>
          </cell>
          <cell r="V1616">
            <v>130.209287811542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170.008343738013</v>
          </cell>
          <cell r="AB1616">
            <v>176.77816007580103</v>
          </cell>
          <cell r="AC1616">
            <v>0</v>
          </cell>
          <cell r="AD1616">
            <v>49.265413240093203</v>
          </cell>
          <cell r="AE1616">
            <v>49.265413240093203</v>
          </cell>
          <cell r="AF1616">
            <v>0</v>
          </cell>
          <cell r="AG1616">
            <v>127.512746835708</v>
          </cell>
          <cell r="AH1616">
            <v>1.2211520406374301</v>
          </cell>
          <cell r="AI1616">
            <v>0</v>
          </cell>
          <cell r="AJ1616">
            <v>90.881389338597998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-5.1719999999999997</v>
          </cell>
          <cell r="AP1616">
            <v>0</v>
          </cell>
        </row>
        <row r="1617">
          <cell r="B1617" t="str">
            <v>21100TTAN190M230USD Total</v>
          </cell>
          <cell r="H1617">
            <v>-32.0895808348629</v>
          </cell>
          <cell r="I1617">
            <v>0</v>
          </cell>
          <cell r="J1617">
            <v>0</v>
          </cell>
          <cell r="K1617">
            <v>-32.0895808348629</v>
          </cell>
          <cell r="L1617">
            <v>0</v>
          </cell>
          <cell r="M1617">
            <v>-32.0895808348629</v>
          </cell>
          <cell r="N1617">
            <v>-25.796997999999999</v>
          </cell>
          <cell r="O1617">
            <v>0</v>
          </cell>
          <cell r="P1617">
            <v>-6.0986243038127297</v>
          </cell>
          <cell r="Q1617">
            <v>0</v>
          </cell>
          <cell r="R1617">
            <v>0</v>
          </cell>
          <cell r="S1617">
            <v>5.5511151229999999E-23</v>
          </cell>
          <cell r="T1617">
            <v>0</v>
          </cell>
          <cell r="U1617">
            <v>-0.19395853105015501</v>
          </cell>
          <cell r="V1617">
            <v>-0.19395853105015501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</row>
        <row r="1618">
          <cell r="B1618" t="str">
            <v>21100TTAN190M410USD Total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</row>
        <row r="1619">
          <cell r="B1619" t="str">
            <v>21100TTAN190M420USD Total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</row>
        <row r="1620">
          <cell r="B1620" t="str">
            <v>21100TTAN190M440CUSD Total</v>
          </cell>
          <cell r="H1620">
            <v>1.2511191016528999E-13</v>
          </cell>
          <cell r="I1620">
            <v>0</v>
          </cell>
          <cell r="J1620">
            <v>0</v>
          </cell>
          <cell r="K1620">
            <v>1.2511191016528999E-13</v>
          </cell>
          <cell r="L1620">
            <v>0</v>
          </cell>
          <cell r="M1620">
            <v>1.2511191016528999E-13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1.2511191016528999E-13</v>
          </cell>
          <cell r="V1620">
            <v>1.2511191016528999E-13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</row>
        <row r="1621">
          <cell r="B1621" t="str">
            <v>21100TTAN190M510USD Total</v>
          </cell>
          <cell r="H1621">
            <v>-59.970808175364596</v>
          </cell>
          <cell r="I1621">
            <v>-52.0344969666982</v>
          </cell>
          <cell r="J1621">
            <v>0</v>
          </cell>
          <cell r="K1621">
            <v>-7.93631120866642</v>
          </cell>
          <cell r="L1621">
            <v>0</v>
          </cell>
          <cell r="M1621">
            <v>-7.93631120866642</v>
          </cell>
          <cell r="N1621">
            <v>0</v>
          </cell>
          <cell r="O1621">
            <v>0</v>
          </cell>
          <cell r="P1621">
            <v>-5.5069999999999997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-52.0344969666982</v>
          </cell>
          <cell r="AB1621">
            <v>-2.4293112086664199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-2.4293112086664199</v>
          </cell>
          <cell r="AH1621">
            <v>-2.4293112086664199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</row>
        <row r="1622">
          <cell r="B1622" t="str">
            <v>21100TTAN190M600TUSD Total</v>
          </cell>
          <cell r="H1622">
            <v>-3997.2855793895797</v>
          </cell>
          <cell r="I1622">
            <v>-207.74057932193199</v>
          </cell>
          <cell r="J1622">
            <v>0</v>
          </cell>
          <cell r="K1622">
            <v>-3789.5450000676497</v>
          </cell>
          <cell r="L1622">
            <v>0</v>
          </cell>
          <cell r="M1622">
            <v>-3789.5450000676497</v>
          </cell>
          <cell r="N1622">
            <v>-1485.91150099841</v>
          </cell>
          <cell r="O1622">
            <v>-1908.8638490000001</v>
          </cell>
          <cell r="P1622">
            <v>-203.52865068439999</v>
          </cell>
          <cell r="Q1622">
            <v>-112.43689159</v>
          </cell>
          <cell r="R1622">
            <v>-8.3288610500000004</v>
          </cell>
          <cell r="S1622">
            <v>-10.11401916</v>
          </cell>
          <cell r="T1622">
            <v>-0.80034967207210306</v>
          </cell>
          <cell r="U1622">
            <v>-21.9782203001959</v>
          </cell>
          <cell r="V1622">
            <v>-41.221450182268001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-207.74057932193199</v>
          </cell>
          <cell r="AB1622">
            <v>-42.754657612565602</v>
          </cell>
          <cell r="AC1622">
            <v>0</v>
          </cell>
          <cell r="AD1622">
            <v>-30.081881795116601</v>
          </cell>
          <cell r="AE1622">
            <v>-30.081881795116601</v>
          </cell>
          <cell r="AF1622">
            <v>0</v>
          </cell>
          <cell r="AG1622">
            <v>-12.672775817449001</v>
          </cell>
          <cell r="AH1622">
            <v>-2.4293112086664199</v>
          </cell>
          <cell r="AI1622">
            <v>0</v>
          </cell>
          <cell r="AJ1622">
            <v>-5.3987249868395804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5.1719999999999997</v>
          </cell>
          <cell r="AP1622">
            <v>0</v>
          </cell>
        </row>
        <row r="1623">
          <cell r="B1623" t="str">
            <v>21120Allcustom2Allcustom3USD Total</v>
          </cell>
          <cell r="H1623">
            <v>-1661.7922897799699</v>
          </cell>
          <cell r="I1623">
            <v>0</v>
          </cell>
          <cell r="J1623">
            <v>0</v>
          </cell>
          <cell r="K1623">
            <v>-1661.7922897799699</v>
          </cell>
          <cell r="L1623">
            <v>0</v>
          </cell>
          <cell r="M1623">
            <v>-1661.7922897799699</v>
          </cell>
          <cell r="N1623">
            <v>-1655.6673510790999</v>
          </cell>
          <cell r="O1623">
            <v>0</v>
          </cell>
          <cell r="P1623">
            <v>-0.17080000000000001</v>
          </cell>
          <cell r="Q1623">
            <v>0</v>
          </cell>
          <cell r="R1623">
            <v>0</v>
          </cell>
          <cell r="S1623">
            <v>0</v>
          </cell>
          <cell r="T1623">
            <v>-8.3094698606701489E-2</v>
          </cell>
          <cell r="U1623">
            <v>0</v>
          </cell>
          <cell r="V1623">
            <v>-8.3094698606701489E-2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-5.8710440022620904</v>
          </cell>
          <cell r="AC1623">
            <v>0</v>
          </cell>
          <cell r="AD1623">
            <v>-5.8710440022620904</v>
          </cell>
          <cell r="AE1623">
            <v>-5.8710440022620904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</row>
        <row r="1624">
          <cell r="B1624" t="str">
            <v>21120TAN140TAllcustom3USD Total</v>
          </cell>
          <cell r="H1624">
            <v>-1659.8101085431599</v>
          </cell>
          <cell r="I1624">
            <v>0</v>
          </cell>
          <cell r="J1624">
            <v>0</v>
          </cell>
          <cell r="K1624">
            <v>-1659.8101085431599</v>
          </cell>
          <cell r="L1624">
            <v>0</v>
          </cell>
          <cell r="M1624">
            <v>-1659.8101085431599</v>
          </cell>
          <cell r="N1624">
            <v>-1653.9390645409001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-5.8710440022620904</v>
          </cell>
          <cell r="AC1624">
            <v>0</v>
          </cell>
          <cell r="AD1624">
            <v>-5.8710440022620904</v>
          </cell>
          <cell r="AE1624">
            <v>-5.8710440022620904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</row>
        <row r="1625">
          <cell r="B1625" t="str">
            <v>21120TAN150Allcustom3USD Total</v>
          </cell>
          <cell r="H1625">
            <v>-0.253894698606702</v>
          </cell>
          <cell r="I1625">
            <v>0</v>
          </cell>
          <cell r="J1625">
            <v>0</v>
          </cell>
          <cell r="K1625">
            <v>-0.253894698606702</v>
          </cell>
          <cell r="L1625">
            <v>0</v>
          </cell>
          <cell r="M1625">
            <v>-0.253894698606702</v>
          </cell>
          <cell r="N1625">
            <v>0</v>
          </cell>
          <cell r="O1625">
            <v>0</v>
          </cell>
          <cell r="P1625">
            <v>-0.17080000000000001</v>
          </cell>
          <cell r="Q1625">
            <v>0</v>
          </cell>
          <cell r="R1625">
            <v>0</v>
          </cell>
          <cell r="S1625">
            <v>0</v>
          </cell>
          <cell r="T1625">
            <v>-8.3094698606701489E-2</v>
          </cell>
          <cell r="U1625">
            <v>0</v>
          </cell>
          <cell r="V1625">
            <v>-8.3094698606701489E-2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</row>
        <row r="1626">
          <cell r="B1626" t="str">
            <v>21120TAN180TAllcustom3USD Total</v>
          </cell>
          <cell r="H1626">
            <v>-1.7282865382030499</v>
          </cell>
          <cell r="I1626">
            <v>0</v>
          </cell>
          <cell r="J1626">
            <v>0</v>
          </cell>
          <cell r="K1626">
            <v>-1.7282865382030499</v>
          </cell>
          <cell r="L1626">
            <v>0</v>
          </cell>
          <cell r="M1626">
            <v>-1.7282865382030499</v>
          </cell>
          <cell r="N1626">
            <v>-1.7282865382030499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</row>
        <row r="1627">
          <cell r="B1627" t="str">
            <v>21120TAN190Allcustom3USD Total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</row>
        <row r="1628">
          <cell r="B1628" t="str">
            <v>21220Allcustom2Allcustom3USD Total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</row>
        <row r="1629">
          <cell r="B1629" t="str">
            <v>21220TAN140TAllcustom3USD Total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</row>
        <row r="1630">
          <cell r="B1630" t="str">
            <v>21220TAN150Allcustom3USD Total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</row>
        <row r="1631">
          <cell r="B1631" t="str">
            <v>21220TAN180TAllcustom3USD Total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</row>
        <row r="1632">
          <cell r="B1632" t="str">
            <v>21220TAN190Allcustom3USD Total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</row>
        <row r="1633">
          <cell r="B1633" t="str">
            <v>21400TAllcustom2Allcustom3USD Total</v>
          </cell>
          <cell r="H1633">
            <v>-37305.842201658896</v>
          </cell>
          <cell r="I1633">
            <v>3.3255061032249601E-6</v>
          </cell>
          <cell r="J1633">
            <v>0</v>
          </cell>
          <cell r="K1633">
            <v>-37305.842204984401</v>
          </cell>
          <cell r="L1633">
            <v>0</v>
          </cell>
          <cell r="M1633">
            <v>-37305.842204984401</v>
          </cell>
          <cell r="N1633">
            <v>-13982.9059892643</v>
          </cell>
          <cell r="O1633">
            <v>-16422.670861209997</v>
          </cell>
          <cell r="P1633">
            <v>-1681.02933840576</v>
          </cell>
          <cell r="Q1633">
            <v>-1884.49657306476</v>
          </cell>
          <cell r="R1633">
            <v>-1245.04441928247</v>
          </cell>
          <cell r="S1633">
            <v>-922.77433159000009</v>
          </cell>
          <cell r="T1633">
            <v>-139.825182644509</v>
          </cell>
          <cell r="U1633">
            <v>-555.75994522507006</v>
          </cell>
          <cell r="V1633">
            <v>-2863.40387874205</v>
          </cell>
          <cell r="W1633">
            <v>-0.53315800000000002</v>
          </cell>
          <cell r="X1633">
            <v>-0.53315800000000002</v>
          </cell>
          <cell r="Y1633">
            <v>0</v>
          </cell>
          <cell r="Z1633">
            <v>0</v>
          </cell>
          <cell r="AA1633">
            <v>3.3255061032249601E-6</v>
          </cell>
          <cell r="AB1633">
            <v>-432.97246446746601</v>
          </cell>
          <cell r="AC1633">
            <v>0</v>
          </cell>
          <cell r="AD1633">
            <v>-161.114083668425</v>
          </cell>
          <cell r="AE1633">
            <v>-220.24649042842501</v>
          </cell>
          <cell r="AF1633">
            <v>0</v>
          </cell>
          <cell r="AG1633">
            <v>-212.19281603904102</v>
          </cell>
          <cell r="AH1633">
            <v>8.8680333260563095E-6</v>
          </cell>
          <cell r="AI1633">
            <v>0</v>
          </cell>
          <cell r="AJ1633">
            <v>-142.31852511627702</v>
          </cell>
          <cell r="AK1633">
            <v>0</v>
          </cell>
          <cell r="AL1633">
            <v>0</v>
          </cell>
          <cell r="AM1633">
            <v>-83.528923540000008</v>
          </cell>
          <cell r="AN1633">
            <v>0</v>
          </cell>
          <cell r="AO1633">
            <v>45.165823710017506</v>
          </cell>
          <cell r="AP1633">
            <v>0</v>
          </cell>
        </row>
        <row r="1634">
          <cell r="B1634" t="str">
            <v>21400TAllcustom2M130USD Total</v>
          </cell>
          <cell r="H1634">
            <v>-4254.5241891288197</v>
          </cell>
          <cell r="I1634">
            <v>-116.85801015045901</v>
          </cell>
          <cell r="J1634">
            <v>0</v>
          </cell>
          <cell r="K1634">
            <v>-4137.6661789783602</v>
          </cell>
          <cell r="L1634">
            <v>0</v>
          </cell>
          <cell r="M1634">
            <v>-4137.6661789783602</v>
          </cell>
          <cell r="N1634">
            <v>-1786.4019276143301</v>
          </cell>
          <cell r="O1634">
            <v>-1375.3730468599999</v>
          </cell>
          <cell r="P1634">
            <v>-243.354549229952</v>
          </cell>
          <cell r="Q1634">
            <v>-238.21433296472702</v>
          </cell>
          <cell r="R1634">
            <v>-146.917279978051</v>
          </cell>
          <cell r="S1634">
            <v>-190.91028943000001</v>
          </cell>
          <cell r="T1634">
            <v>-14.1979325378318</v>
          </cell>
          <cell r="U1634">
            <v>-84.244366008521496</v>
          </cell>
          <cell r="V1634">
            <v>-436.26986795440399</v>
          </cell>
          <cell r="W1634">
            <v>-0.31257099999999999</v>
          </cell>
          <cell r="X1634">
            <v>-0.31257099999999999</v>
          </cell>
          <cell r="Y1634">
            <v>0</v>
          </cell>
          <cell r="Z1634">
            <v>0</v>
          </cell>
          <cell r="AA1634">
            <v>-116.85801015045901</v>
          </cell>
          <cell r="AB1634">
            <v>-64.693707444880701</v>
          </cell>
          <cell r="AC1634">
            <v>-2.2684520799999999</v>
          </cell>
          <cell r="AD1634">
            <v>-23.234903615133302</v>
          </cell>
          <cell r="AE1634">
            <v>-30.330500245133301</v>
          </cell>
          <cell r="AF1634">
            <v>0</v>
          </cell>
          <cell r="AG1634">
            <v>-31.782184119747399</v>
          </cell>
          <cell r="AH1634">
            <v>-7.1899924623540397</v>
          </cell>
          <cell r="AI1634">
            <v>0</v>
          </cell>
          <cell r="AJ1634">
            <v>-16.902054894687701</v>
          </cell>
          <cell r="AK1634">
            <v>0</v>
          </cell>
          <cell r="AL1634">
            <v>0</v>
          </cell>
          <cell r="AM1634">
            <v>-7.4963829999999998</v>
          </cell>
          <cell r="AN1634">
            <v>0</v>
          </cell>
          <cell r="AO1634">
            <v>14.1376360899338</v>
          </cell>
          <cell r="AP1634">
            <v>0</v>
          </cell>
        </row>
        <row r="1635">
          <cell r="B1635" t="str">
            <v>21400TAllcustom2M175USD Total</v>
          </cell>
          <cell r="H1635">
            <v>-315.92304737907199</v>
          </cell>
          <cell r="I1635">
            <v>-0.42182339838372201</v>
          </cell>
          <cell r="J1635">
            <v>0</v>
          </cell>
          <cell r="K1635">
            <v>-315.501223980688</v>
          </cell>
          <cell r="L1635">
            <v>0</v>
          </cell>
          <cell r="M1635">
            <v>-315.501223980688</v>
          </cell>
          <cell r="N1635">
            <v>-10</v>
          </cell>
          <cell r="O1635">
            <v>-49.105324000000003</v>
          </cell>
          <cell r="P1635">
            <v>-0.59090362519696404</v>
          </cell>
          <cell r="Q1635">
            <v>0</v>
          </cell>
          <cell r="R1635">
            <v>0</v>
          </cell>
          <cell r="S1635">
            <v>-230</v>
          </cell>
          <cell r="T1635">
            <v>0</v>
          </cell>
          <cell r="U1635">
            <v>-6.3443019999999901</v>
          </cell>
          <cell r="V1635">
            <v>-236.344302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-0.42182339838372201</v>
          </cell>
          <cell r="AB1635">
            <v>-19.460694355491103</v>
          </cell>
          <cell r="AC1635">
            <v>0</v>
          </cell>
          <cell r="AD1635">
            <v>0</v>
          </cell>
          <cell r="AE1635">
            <v>-19.284389090000001</v>
          </cell>
          <cell r="AF1635">
            <v>0</v>
          </cell>
          <cell r="AG1635">
            <v>-0.17630526549113698</v>
          </cell>
          <cell r="AH1635">
            <v>0</v>
          </cell>
          <cell r="AI1635">
            <v>0</v>
          </cell>
          <cell r="AJ1635">
            <v>-0.17630526549113698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</row>
        <row r="1636">
          <cell r="B1636" t="str">
            <v>21400TAllcustom2M190USD Total</v>
          </cell>
          <cell r="H1636">
            <v>150.14430066599101</v>
          </cell>
          <cell r="I1636">
            <v>0</v>
          </cell>
          <cell r="J1636">
            <v>0</v>
          </cell>
          <cell r="K1636">
            <v>150.14430066599101</v>
          </cell>
          <cell r="L1636">
            <v>0</v>
          </cell>
          <cell r="M1636">
            <v>150.14430066599101</v>
          </cell>
          <cell r="N1636">
            <v>19.499351000000001</v>
          </cell>
          <cell r="O1636">
            <v>0</v>
          </cell>
          <cell r="P1636">
            <v>0.49315596436352199</v>
          </cell>
          <cell r="Q1636">
            <v>0</v>
          </cell>
          <cell r="R1636">
            <v>0</v>
          </cell>
          <cell r="S1636">
            <v>76.711054419999996</v>
          </cell>
          <cell r="T1636">
            <v>0</v>
          </cell>
          <cell r="U1636">
            <v>0</v>
          </cell>
          <cell r="V1636">
            <v>76.711054419999996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53.440739281627998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53.440739281627998</v>
          </cell>
          <cell r="AH1636">
            <v>53.395366884015502</v>
          </cell>
          <cell r="AI1636">
            <v>0</v>
          </cell>
          <cell r="AJ1636">
            <v>4.5372397612468703E-2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</row>
        <row r="1637">
          <cell r="B1637" t="str">
            <v>21400TAllcustom2M230USD Total</v>
          </cell>
          <cell r="H1637">
            <v>1272.06882832822</v>
          </cell>
          <cell r="I1637">
            <v>16.038322388766399</v>
          </cell>
          <cell r="J1637">
            <v>0</v>
          </cell>
          <cell r="K1637">
            <v>1256.03050593945</v>
          </cell>
          <cell r="L1637">
            <v>0</v>
          </cell>
          <cell r="M1637">
            <v>1256.03050593945</v>
          </cell>
          <cell r="N1637">
            <v>585.83097487520797</v>
          </cell>
          <cell r="O1637">
            <v>25.087713000000001</v>
          </cell>
          <cell r="P1637">
            <v>77.163674784556193</v>
          </cell>
          <cell r="Q1637">
            <v>1.0088716800000002</v>
          </cell>
          <cell r="R1637">
            <v>41.370725213826297</v>
          </cell>
          <cell r="S1637">
            <v>38.183894710000004</v>
          </cell>
          <cell r="T1637">
            <v>6.8901198604858704</v>
          </cell>
          <cell r="U1637">
            <v>59.532542066880602</v>
          </cell>
          <cell r="V1637">
            <v>145.977281851193</v>
          </cell>
          <cell r="W1637">
            <v>385.37764229000004</v>
          </cell>
          <cell r="X1637">
            <v>385.37764229000004</v>
          </cell>
          <cell r="Y1637">
            <v>0</v>
          </cell>
          <cell r="Z1637">
            <v>0</v>
          </cell>
          <cell r="AA1637">
            <v>16.038322388766399</v>
          </cell>
          <cell r="AB1637">
            <v>392.01895618604397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6.6413138960438802</v>
          </cell>
          <cell r="AH1637">
            <v>0</v>
          </cell>
          <cell r="AI1637">
            <v>0</v>
          </cell>
          <cell r="AJ1637">
            <v>5.85230835805441</v>
          </cell>
          <cell r="AK1637">
            <v>0</v>
          </cell>
          <cell r="AL1637">
            <v>0</v>
          </cell>
          <cell r="AM1637">
            <v>1.4687300000000001</v>
          </cell>
          <cell r="AN1637">
            <v>0</v>
          </cell>
          <cell r="AO1637">
            <v>27.474303562449897</v>
          </cell>
          <cell r="AP1637">
            <v>0</v>
          </cell>
        </row>
        <row r="1638">
          <cell r="B1638" t="str">
            <v>21400TAllcustom2M420USD Total</v>
          </cell>
          <cell r="H1638">
            <v>4.2457814419900304</v>
          </cell>
          <cell r="I1638">
            <v>0</v>
          </cell>
          <cell r="J1638">
            <v>0</v>
          </cell>
          <cell r="K1638">
            <v>4.2457814419900304</v>
          </cell>
          <cell r="L1638">
            <v>0</v>
          </cell>
          <cell r="M1638">
            <v>4.2457814419900304</v>
          </cell>
          <cell r="N1638">
            <v>0</v>
          </cell>
          <cell r="O1638">
            <v>0</v>
          </cell>
          <cell r="P1638">
            <v>4.2457814419900304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</row>
        <row r="1639">
          <cell r="B1639" t="str">
            <v>21400TAllcustom2M440CUSD Total</v>
          </cell>
          <cell r="H1639">
            <v>73.170940146339888</v>
          </cell>
          <cell r="I1639">
            <v>0</v>
          </cell>
          <cell r="J1639">
            <v>0</v>
          </cell>
          <cell r="K1639">
            <v>73.170940146339888</v>
          </cell>
          <cell r="L1639">
            <v>0</v>
          </cell>
          <cell r="M1639">
            <v>73.170940146339888</v>
          </cell>
          <cell r="N1639">
            <v>-0.80036585365854207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-1.5420082490891199E-12</v>
          </cell>
          <cell r="V1639">
            <v>-1.5420082490891199E-12</v>
          </cell>
          <cell r="W1639">
            <v>73.971305999999998</v>
          </cell>
          <cell r="X1639">
            <v>73.971305999999998</v>
          </cell>
          <cell r="Y1639">
            <v>0</v>
          </cell>
          <cell r="Z1639">
            <v>0</v>
          </cell>
          <cell r="AA1639">
            <v>0</v>
          </cell>
          <cell r="AB1639">
            <v>73.971305999999998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</row>
        <row r="1640">
          <cell r="B1640" t="str">
            <v>21400TAllcustom2M510USD Total</v>
          </cell>
          <cell r="H1640">
            <v>3277.19729718396</v>
          </cell>
          <cell r="I1640">
            <v>2150.7735653777299</v>
          </cell>
          <cell r="J1640">
            <v>0</v>
          </cell>
          <cell r="K1640">
            <v>1126.4237318062301</v>
          </cell>
          <cell r="L1640">
            <v>0</v>
          </cell>
          <cell r="M1640">
            <v>1126.4237318062301</v>
          </cell>
          <cell r="N1640">
            <v>0</v>
          </cell>
          <cell r="O1640">
            <v>0</v>
          </cell>
          <cell r="P1640">
            <v>177.187420681047</v>
          </cell>
          <cell r="Q1640">
            <v>0</v>
          </cell>
          <cell r="R1640">
            <v>0</v>
          </cell>
          <cell r="S1640">
            <v>774.67844029999992</v>
          </cell>
          <cell r="T1640">
            <v>4.6201743191115003</v>
          </cell>
          <cell r="U1640">
            <v>0</v>
          </cell>
          <cell r="V1640">
            <v>779.29861461911196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2150.7735653777299</v>
          </cell>
          <cell r="AB1640">
            <v>169.93769650607402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169.93769650607402</v>
          </cell>
          <cell r="AH1640">
            <v>169.93769650607402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</row>
        <row r="1641">
          <cell r="B1641" t="str">
            <v>21400TAllcustom2M600TUSD Total</v>
          </cell>
          <cell r="H1641">
            <v>3277.19734336281</v>
          </cell>
          <cell r="I1641">
            <v>2150.7735653777299</v>
          </cell>
          <cell r="J1641">
            <v>0</v>
          </cell>
          <cell r="K1641">
            <v>1126.42377798507</v>
          </cell>
          <cell r="L1641">
            <v>0</v>
          </cell>
          <cell r="M1641">
            <v>1126.42377798507</v>
          </cell>
          <cell r="N1641">
            <v>-6.1611471482735901E-2</v>
          </cell>
          <cell r="O1641">
            <v>0</v>
          </cell>
          <cell r="P1641">
            <v>177.19227651586601</v>
          </cell>
          <cell r="Q1641">
            <v>-137.64714896000001</v>
          </cell>
          <cell r="R1641">
            <v>0</v>
          </cell>
          <cell r="S1641">
            <v>774.67844029999992</v>
          </cell>
          <cell r="T1641">
            <v>4.7075161404335999</v>
          </cell>
          <cell r="U1641">
            <v>1.15105161840735</v>
          </cell>
          <cell r="V1641">
            <v>780.53700805884102</v>
          </cell>
          <cell r="W1641">
            <v>157.78914896000001</v>
          </cell>
          <cell r="X1641">
            <v>157.78914896000001</v>
          </cell>
          <cell r="Y1641">
            <v>0</v>
          </cell>
          <cell r="Z1641">
            <v>0</v>
          </cell>
          <cell r="AA1641">
            <v>2150.7735653777299</v>
          </cell>
          <cell r="AB1641">
            <v>327.72720143518603</v>
          </cell>
          <cell r="AC1641">
            <v>0</v>
          </cell>
          <cell r="AD1641">
            <v>3.5596911255689298E-4</v>
          </cell>
          <cell r="AE1641">
            <v>3.5596911255689298E-4</v>
          </cell>
          <cell r="AF1641">
            <v>0</v>
          </cell>
          <cell r="AG1641">
            <v>169.93769650607402</v>
          </cell>
          <cell r="AH1641">
            <v>169.93769650607402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-21.323947593337301</v>
          </cell>
          <cell r="AP1641">
            <v>0</v>
          </cell>
        </row>
        <row r="1642">
          <cell r="B1642" t="str">
            <v>21400TTAN140TAllcustom3USD Total</v>
          </cell>
          <cell r="H1642">
            <v>-18539.049068759799</v>
          </cell>
          <cell r="I1642">
            <v>0</v>
          </cell>
          <cell r="J1642">
            <v>0</v>
          </cell>
          <cell r="K1642">
            <v>-18539.049068759799</v>
          </cell>
          <cell r="L1642">
            <v>0</v>
          </cell>
          <cell r="M1642">
            <v>-18539.049068759799</v>
          </cell>
          <cell r="N1642">
            <v>-13741.863852442</v>
          </cell>
          <cell r="O1642">
            <v>0</v>
          </cell>
          <cell r="P1642">
            <v>-29.107859961288799</v>
          </cell>
          <cell r="Q1642">
            <v>-1881.4178681368401</v>
          </cell>
          <cell r="R1642">
            <v>-1242.0549038305098</v>
          </cell>
          <cell r="S1642">
            <v>-921.93511042</v>
          </cell>
          <cell r="T1642">
            <v>-1.08545006268458</v>
          </cell>
          <cell r="U1642">
            <v>-508.17295471927503</v>
          </cell>
          <cell r="V1642">
            <v>-2673.2484190324703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-235.44915344995599</v>
          </cell>
          <cell r="AC1642">
            <v>0</v>
          </cell>
          <cell r="AD1642">
            <v>-156.669001279768</v>
          </cell>
          <cell r="AE1642">
            <v>-211.60818242976799</v>
          </cell>
          <cell r="AF1642">
            <v>0</v>
          </cell>
          <cell r="AG1642">
            <v>-23.840971020187901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22.0380842628397</v>
          </cell>
          <cell r="AP1642">
            <v>0</v>
          </cell>
        </row>
        <row r="1643">
          <cell r="B1643" t="str">
            <v>21400TTAN140TM130USD Total</v>
          </cell>
          <cell r="H1643">
            <v>-2447.5022849253801</v>
          </cell>
          <cell r="I1643">
            <v>0</v>
          </cell>
          <cell r="J1643">
            <v>0</v>
          </cell>
          <cell r="K1643">
            <v>-2447.5022849253801</v>
          </cell>
          <cell r="L1643">
            <v>0</v>
          </cell>
          <cell r="M1643">
            <v>-2447.5022849253801</v>
          </cell>
          <cell r="N1643">
            <v>-1765.1436874618601</v>
          </cell>
          <cell r="O1643">
            <v>0</v>
          </cell>
          <cell r="P1643">
            <v>-4.8817521722402795</v>
          </cell>
          <cell r="Q1643">
            <v>-237.54374580052303</v>
          </cell>
          <cell r="R1643">
            <v>-146.17740507328298</v>
          </cell>
          <cell r="S1643">
            <v>-190.83351703</v>
          </cell>
          <cell r="T1643">
            <v>-0.137731674035484</v>
          </cell>
          <cell r="U1643">
            <v>-78.966164682712005</v>
          </cell>
          <cell r="V1643">
            <v>-416.11481846002999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-34.936688255665302</v>
          </cell>
          <cell r="AC1643">
            <v>-2.2684520799999999</v>
          </cell>
          <cell r="AD1643">
            <v>-23.003345707413001</v>
          </cell>
          <cell r="AE1643">
            <v>-29.767443877413001</v>
          </cell>
          <cell r="AF1643">
            <v>0</v>
          </cell>
          <cell r="AG1643">
            <v>-2.9007922982522798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11.118407224932401</v>
          </cell>
          <cell r="AP1643">
            <v>0</v>
          </cell>
        </row>
        <row r="1644">
          <cell r="B1644" t="str">
            <v>21400TTAN140TM175USD Total</v>
          </cell>
          <cell r="H1644">
            <v>-265.62869109000002</v>
          </cell>
          <cell r="I1644">
            <v>0</v>
          </cell>
          <cell r="J1644">
            <v>0</v>
          </cell>
          <cell r="K1644">
            <v>-265.62869109000002</v>
          </cell>
          <cell r="L1644">
            <v>0</v>
          </cell>
          <cell r="M1644">
            <v>-265.62869109000002</v>
          </cell>
          <cell r="N1644">
            <v>-10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-230</v>
          </cell>
          <cell r="T1644">
            <v>0</v>
          </cell>
          <cell r="U1644">
            <v>-6.3443019999999901</v>
          </cell>
          <cell r="V1644">
            <v>-236.344302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-19.284389090000001</v>
          </cell>
          <cell r="AC1644">
            <v>0</v>
          </cell>
          <cell r="AD1644">
            <v>0</v>
          </cell>
          <cell r="AE1644">
            <v>-19.284389090000001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</row>
        <row r="1645">
          <cell r="B1645" t="str">
            <v>21400TTAN140TM190USD Total</v>
          </cell>
          <cell r="H1645">
            <v>86.711054419999996</v>
          </cell>
          <cell r="I1645">
            <v>0</v>
          </cell>
          <cell r="J1645">
            <v>0</v>
          </cell>
          <cell r="K1645">
            <v>86.711054419999996</v>
          </cell>
          <cell r="L1645">
            <v>0</v>
          </cell>
          <cell r="M1645">
            <v>86.711054419999996</v>
          </cell>
          <cell r="N1645">
            <v>10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76.711054419999996</v>
          </cell>
          <cell r="T1645">
            <v>0</v>
          </cell>
          <cell r="U1645">
            <v>0</v>
          </cell>
          <cell r="V1645">
            <v>76.711054419999996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</row>
        <row r="1646">
          <cell r="B1646" t="str">
            <v>21400TTAN140TM230USD Total</v>
          </cell>
          <cell r="H1646">
            <v>1123.2023335435902</v>
          </cell>
          <cell r="I1646">
            <v>0</v>
          </cell>
          <cell r="J1646">
            <v>0</v>
          </cell>
          <cell r="K1646">
            <v>1123.2023335435902</v>
          </cell>
          <cell r="L1646">
            <v>0</v>
          </cell>
          <cell r="M1646">
            <v>1123.2023335435902</v>
          </cell>
          <cell r="N1646">
            <v>565.23672622254298</v>
          </cell>
          <cell r="O1646">
            <v>0</v>
          </cell>
          <cell r="P1646">
            <v>7.2858501147366797</v>
          </cell>
          <cell r="Q1646">
            <v>6.0000000000000001E-3</v>
          </cell>
          <cell r="R1646">
            <v>41.370725213826297</v>
          </cell>
          <cell r="S1646">
            <v>38.183894710000004</v>
          </cell>
          <cell r="T1646">
            <v>1.76594016688141E-2</v>
          </cell>
          <cell r="U1646">
            <v>58.249532028367604</v>
          </cell>
          <cell r="V1646">
            <v>137.82181135386301</v>
          </cell>
          <cell r="W1646">
            <v>385.37764229000004</v>
          </cell>
          <cell r="X1646">
            <v>385.37764229000004</v>
          </cell>
          <cell r="Y1646">
            <v>0</v>
          </cell>
          <cell r="Z1646">
            <v>0</v>
          </cell>
          <cell r="AA1646">
            <v>0</v>
          </cell>
          <cell r="AB1646">
            <v>385.37764229000004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27.474303562449897</v>
          </cell>
          <cell r="AP1646">
            <v>0</v>
          </cell>
        </row>
        <row r="1647">
          <cell r="B1647" t="str">
            <v>21400TTAN140TM420USD Total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</row>
        <row r="1648">
          <cell r="B1648" t="str">
            <v>21400TTAN140TM440CUSD Total</v>
          </cell>
          <cell r="H1648">
            <v>73.971305999998407</v>
          </cell>
          <cell r="I1648">
            <v>0</v>
          </cell>
          <cell r="J1648">
            <v>0</v>
          </cell>
          <cell r="K1648">
            <v>73.971305999998407</v>
          </cell>
          <cell r="L1648">
            <v>0</v>
          </cell>
          <cell r="M1648">
            <v>73.971305999998407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-1.60001218318939E-12</v>
          </cell>
          <cell r="V1648">
            <v>-1.60001218318939E-12</v>
          </cell>
          <cell r="W1648">
            <v>73.971305999999998</v>
          </cell>
          <cell r="X1648">
            <v>73.971305999999998</v>
          </cell>
          <cell r="Y1648">
            <v>0</v>
          </cell>
          <cell r="Z1648">
            <v>0</v>
          </cell>
          <cell r="AA1648">
            <v>0</v>
          </cell>
          <cell r="AB1648">
            <v>73.971305999999998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</row>
        <row r="1649">
          <cell r="B1649" t="str">
            <v>21400TTAN140TM510USD Total</v>
          </cell>
          <cell r="H1649">
            <v>774.6781403</v>
          </cell>
          <cell r="I1649">
            <v>0</v>
          </cell>
          <cell r="J1649">
            <v>0</v>
          </cell>
          <cell r="K1649">
            <v>774.6781403</v>
          </cell>
          <cell r="L1649">
            <v>0</v>
          </cell>
          <cell r="M1649">
            <v>774.6781403</v>
          </cell>
          <cell r="N1649">
            <v>0</v>
          </cell>
          <cell r="O1649">
            <v>0</v>
          </cell>
          <cell r="P1649">
            <v>-2.9999999999999997E-4</v>
          </cell>
          <cell r="Q1649">
            <v>0</v>
          </cell>
          <cell r="R1649">
            <v>0</v>
          </cell>
          <cell r="S1649">
            <v>774.67844029999992</v>
          </cell>
          <cell r="T1649">
            <v>0</v>
          </cell>
          <cell r="U1649">
            <v>0</v>
          </cell>
          <cell r="V1649">
            <v>774.67844029999992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</row>
        <row r="1650">
          <cell r="B1650" t="str">
            <v>21400TTAN140TM600TUSD Total</v>
          </cell>
          <cell r="H1650">
            <v>774.67814390356807</v>
          </cell>
          <cell r="I1650">
            <v>0</v>
          </cell>
          <cell r="J1650">
            <v>0</v>
          </cell>
          <cell r="K1650">
            <v>774.67814390356807</v>
          </cell>
          <cell r="L1650">
            <v>0</v>
          </cell>
          <cell r="M1650">
            <v>774.67814390356807</v>
          </cell>
          <cell r="N1650">
            <v>-0.13529764569115699</v>
          </cell>
          <cell r="O1650">
            <v>0</v>
          </cell>
          <cell r="P1650">
            <v>-4.6103000000000103</v>
          </cell>
          <cell r="Q1650">
            <v>-138.15814896000001</v>
          </cell>
          <cell r="R1650">
            <v>0</v>
          </cell>
          <cell r="S1650">
            <v>774.67844029999992</v>
          </cell>
          <cell r="T1650">
            <v>3.9578168094460596E-2</v>
          </cell>
          <cell r="U1650">
            <v>1.1509740171408098</v>
          </cell>
          <cell r="V1650">
            <v>775.86899248523503</v>
          </cell>
          <cell r="W1650">
            <v>157.78914896000001</v>
          </cell>
          <cell r="X1650">
            <v>157.78914896000001</v>
          </cell>
          <cell r="Y1650">
            <v>0</v>
          </cell>
          <cell r="Z1650">
            <v>0</v>
          </cell>
          <cell r="AA1650">
            <v>0</v>
          </cell>
          <cell r="AB1650">
            <v>157.78950492911301</v>
          </cell>
          <cell r="AC1650">
            <v>0</v>
          </cell>
          <cell r="AD1650">
            <v>3.5596911255689298E-4</v>
          </cell>
          <cell r="AE1650">
            <v>3.5596911255689298E-4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-16.076606905088799</v>
          </cell>
          <cell r="AP1650">
            <v>0</v>
          </cell>
        </row>
        <row r="1651">
          <cell r="B1651" t="str">
            <v>21400TTAN150Allcustom3USD Total</v>
          </cell>
          <cell r="H1651">
            <v>-18296.260969310799</v>
          </cell>
          <cell r="I1651">
            <v>-3.4548383408226102E-5</v>
          </cell>
          <cell r="J1651">
            <v>0</v>
          </cell>
          <cell r="K1651">
            <v>-18296.260934762402</v>
          </cell>
          <cell r="L1651">
            <v>0</v>
          </cell>
          <cell r="M1651">
            <v>-18296.260934762402</v>
          </cell>
          <cell r="N1651">
            <v>-181.74615980403502</v>
          </cell>
          <cell r="O1651">
            <v>-16422.670861209997</v>
          </cell>
          <cell r="P1651">
            <v>-1477.37154172549</v>
          </cell>
          <cell r="Q1651">
            <v>-3.0787049279124803</v>
          </cell>
          <cell r="R1651">
            <v>-2.7569310740268196</v>
          </cell>
          <cell r="S1651">
            <v>-0.15915225</v>
          </cell>
          <cell r="T1651">
            <v>-82.765806246277904</v>
          </cell>
          <cell r="U1651">
            <v>-34.089305926167299</v>
          </cell>
          <cell r="V1651">
            <v>-119.771195496472</v>
          </cell>
          <cell r="W1651">
            <v>-0.53315800000000002</v>
          </cell>
          <cell r="X1651">
            <v>-0.53315800000000002</v>
          </cell>
          <cell r="Y1651">
            <v>0</v>
          </cell>
          <cell r="Z1651">
            <v>0</v>
          </cell>
          <cell r="AA1651">
            <v>-3.4548383408226102E-5</v>
          </cell>
          <cell r="AB1651">
            <v>-118.54156505850101</v>
          </cell>
          <cell r="AC1651">
            <v>0</v>
          </cell>
          <cell r="AD1651">
            <v>-2.57292932786397</v>
          </cell>
          <cell r="AE1651">
            <v>-6.7661549378639698</v>
          </cell>
          <cell r="AF1651">
            <v>0</v>
          </cell>
          <cell r="AG1651">
            <v>-111.242252120637</v>
          </cell>
          <cell r="AH1651">
            <v>1.32466261299152E-4</v>
          </cell>
          <cell r="AI1651">
            <v>0</v>
          </cell>
          <cell r="AJ1651">
            <v>-90.808156959076811</v>
          </cell>
          <cell r="AK1651">
            <v>0</v>
          </cell>
          <cell r="AL1651">
            <v>0</v>
          </cell>
          <cell r="AM1651">
            <v>-0.30290654</v>
          </cell>
          <cell r="AN1651">
            <v>0</v>
          </cell>
          <cell r="AO1651">
            <v>27.222000000000001</v>
          </cell>
          <cell r="AP1651">
            <v>0</v>
          </cell>
        </row>
        <row r="1652">
          <cell r="B1652" t="str">
            <v>21400TTAN150M130USD Total</v>
          </cell>
          <cell r="H1652">
            <v>-1712.46060437137</v>
          </cell>
          <cell r="I1652">
            <v>-69.266921481223008</v>
          </cell>
          <cell r="J1652">
            <v>0</v>
          </cell>
          <cell r="K1652">
            <v>-1643.1936828901501</v>
          </cell>
          <cell r="L1652">
            <v>0</v>
          </cell>
          <cell r="M1652">
            <v>-1643.1936828901501</v>
          </cell>
          <cell r="N1652">
            <v>-15.190871321347101</v>
          </cell>
          <cell r="O1652">
            <v>-1375.3730468599999</v>
          </cell>
          <cell r="P1652">
            <v>-222.08603296772401</v>
          </cell>
          <cell r="Q1652">
            <v>-0.62606769420355302</v>
          </cell>
          <cell r="R1652">
            <v>-0.705175872952709</v>
          </cell>
          <cell r="S1652">
            <v>-1.7724000000000001E-3</v>
          </cell>
          <cell r="T1652">
            <v>-10.0288768209354</v>
          </cell>
          <cell r="U1652">
            <v>-3.8331673157088799</v>
          </cell>
          <cell r="V1652">
            <v>-14.568992409597</v>
          </cell>
          <cell r="W1652">
            <v>-0.31257099999999999</v>
          </cell>
          <cell r="X1652">
            <v>-0.31257099999999999</v>
          </cell>
          <cell r="Y1652">
            <v>0</v>
          </cell>
          <cell r="Z1652">
            <v>0</v>
          </cell>
          <cell r="AA1652">
            <v>-69.266921481223008</v>
          </cell>
          <cell r="AB1652">
            <v>-18.281671637278198</v>
          </cell>
          <cell r="AC1652">
            <v>0</v>
          </cell>
          <cell r="AD1652">
            <v>-4.6098000076533398E-2</v>
          </cell>
          <cell r="AE1652">
            <v>-0.37759646007653302</v>
          </cell>
          <cell r="AF1652">
            <v>0</v>
          </cell>
          <cell r="AG1652">
            <v>-17.5915041772016</v>
          </cell>
          <cell r="AH1652">
            <v>-2.3986154581367001</v>
          </cell>
          <cell r="AI1652">
            <v>0</v>
          </cell>
          <cell r="AJ1652">
            <v>-11.3827802932339</v>
          </cell>
          <cell r="AK1652">
            <v>0</v>
          </cell>
          <cell r="AL1652">
            <v>0</v>
          </cell>
          <cell r="AM1652">
            <v>-4.0000000000000001E-3</v>
          </cell>
          <cell r="AN1652">
            <v>0</v>
          </cell>
          <cell r="AO1652">
            <v>2.9369999999999998</v>
          </cell>
          <cell r="AP1652">
            <v>0</v>
          </cell>
        </row>
        <row r="1653">
          <cell r="B1653" t="str">
            <v>21400TTAN150M175USD Total</v>
          </cell>
          <cell r="H1653">
            <v>-50.281052092251898</v>
          </cell>
          <cell r="I1653">
            <v>-0.42182339838372201</v>
          </cell>
          <cell r="J1653">
            <v>0</v>
          </cell>
          <cell r="K1653">
            <v>-49.859228693868197</v>
          </cell>
          <cell r="L1653">
            <v>0</v>
          </cell>
          <cell r="M1653">
            <v>-49.859228693868197</v>
          </cell>
          <cell r="N1653">
            <v>0</v>
          </cell>
          <cell r="O1653">
            <v>-49.105324000000003</v>
          </cell>
          <cell r="P1653">
            <v>-0.57759942837706202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-0.42182339838372201</v>
          </cell>
          <cell r="AB1653">
            <v>-0.17630526549113698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-0.17630526549113698</v>
          </cell>
          <cell r="AH1653">
            <v>0</v>
          </cell>
          <cell r="AI1653">
            <v>0</v>
          </cell>
          <cell r="AJ1653">
            <v>-0.17630526549113698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</row>
        <row r="1654">
          <cell r="B1654" t="str">
            <v>21400TTAN150M190USD Total</v>
          </cell>
          <cell r="H1654">
            <v>49.438908941377697</v>
          </cell>
          <cell r="I1654">
            <v>0</v>
          </cell>
          <cell r="J1654">
            <v>0</v>
          </cell>
          <cell r="K1654">
            <v>49.438908941377697</v>
          </cell>
          <cell r="L1654">
            <v>0</v>
          </cell>
          <cell r="M1654">
            <v>49.438908941377697</v>
          </cell>
          <cell r="N1654">
            <v>0</v>
          </cell>
          <cell r="O1654">
            <v>0</v>
          </cell>
          <cell r="P1654">
            <v>0.49315596436352199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48.945752977014202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48.945752977014202</v>
          </cell>
          <cell r="AH1654">
            <v>48.945752977014202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</row>
        <row r="1655">
          <cell r="B1655" t="str">
            <v>21400TTAN150M230USD Total</v>
          </cell>
          <cell r="H1655">
            <v>144.069810042065</v>
          </cell>
          <cell r="I1655">
            <v>14.0472000804491</v>
          </cell>
          <cell r="J1655">
            <v>0</v>
          </cell>
          <cell r="K1655">
            <v>130.02260996161598</v>
          </cell>
          <cell r="L1655">
            <v>0</v>
          </cell>
          <cell r="M1655">
            <v>130.02260996161598</v>
          </cell>
          <cell r="N1655">
            <v>20.283830949500899</v>
          </cell>
          <cell r="O1655">
            <v>25.087713000000001</v>
          </cell>
          <cell r="P1655">
            <v>69.039520069968404</v>
          </cell>
          <cell r="Q1655">
            <v>0.24533959</v>
          </cell>
          <cell r="R1655">
            <v>0</v>
          </cell>
          <cell r="S1655">
            <v>0</v>
          </cell>
          <cell r="T1655">
            <v>6.7603500310390903</v>
          </cell>
          <cell r="U1655">
            <v>1.1287947899150799</v>
          </cell>
          <cell r="V1655">
            <v>7.8891448209541704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14.0472000804491</v>
          </cell>
          <cell r="AB1655">
            <v>6.0217605311927196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6.0217605311927196</v>
          </cell>
          <cell r="AH1655">
            <v>0</v>
          </cell>
          <cell r="AI1655">
            <v>0</v>
          </cell>
          <cell r="AJ1655">
            <v>5.2327549932032493</v>
          </cell>
          <cell r="AK1655">
            <v>0</v>
          </cell>
          <cell r="AL1655">
            <v>0</v>
          </cell>
          <cell r="AM1655">
            <v>1.455301</v>
          </cell>
          <cell r="AN1655">
            <v>0</v>
          </cell>
          <cell r="AO1655">
            <v>0</v>
          </cell>
          <cell r="AP1655">
            <v>0</v>
          </cell>
        </row>
        <row r="1656">
          <cell r="B1656" t="str">
            <v>21400TTAN150M420USD Total</v>
          </cell>
          <cell r="H1656">
            <v>3.7746005008588499</v>
          </cell>
          <cell r="I1656">
            <v>0</v>
          </cell>
          <cell r="J1656">
            <v>0</v>
          </cell>
          <cell r="K1656">
            <v>3.7746005008588499</v>
          </cell>
          <cell r="L1656">
            <v>0</v>
          </cell>
          <cell r="M1656">
            <v>3.7746005008588499</v>
          </cell>
          <cell r="N1656">
            <v>0</v>
          </cell>
          <cell r="O1656">
            <v>0</v>
          </cell>
          <cell r="P1656">
            <v>3.7746005008588499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</row>
        <row r="1657">
          <cell r="B1657" t="str">
            <v>21400TTAN150M440CUSD Total</v>
          </cell>
          <cell r="H1657">
            <v>-0.80036585365850199</v>
          </cell>
          <cell r="I1657">
            <v>0</v>
          </cell>
          <cell r="J1657">
            <v>0</v>
          </cell>
          <cell r="K1657">
            <v>-0.80036585365850199</v>
          </cell>
          <cell r="L1657">
            <v>0</v>
          </cell>
          <cell r="M1657">
            <v>-0.80036585365850199</v>
          </cell>
          <cell r="N1657">
            <v>-0.80036585365854207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4.0141458157450101E-14</v>
          </cell>
          <cell r="V1657">
            <v>4.0141458157450101E-14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</row>
        <row r="1658">
          <cell r="B1658" t="str">
            <v>21400TTAN150M510USD Total</v>
          </cell>
          <cell r="H1658">
            <v>906.64758063644797</v>
          </cell>
          <cell r="I1658">
            <v>691.9624844152271</v>
          </cell>
          <cell r="J1658">
            <v>0</v>
          </cell>
          <cell r="K1658">
            <v>214.68509622122099</v>
          </cell>
          <cell r="L1658">
            <v>0</v>
          </cell>
          <cell r="M1658">
            <v>214.68509622122099</v>
          </cell>
          <cell r="N1658">
            <v>0</v>
          </cell>
          <cell r="O1658">
            <v>0</v>
          </cell>
          <cell r="P1658">
            <v>176.58963924238699</v>
          </cell>
          <cell r="Q1658">
            <v>0</v>
          </cell>
          <cell r="R1658">
            <v>0</v>
          </cell>
          <cell r="S1658">
            <v>0</v>
          </cell>
          <cell r="T1658">
            <v>3.1501788225479999E-2</v>
          </cell>
          <cell r="U1658">
            <v>0</v>
          </cell>
          <cell r="V1658">
            <v>3.1501788225479999E-2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691.9624844152271</v>
          </cell>
          <cell r="AB1658">
            <v>38.063955190608098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38.063955190608098</v>
          </cell>
          <cell r="AH1658">
            <v>38.063955190608098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</row>
        <row r="1659">
          <cell r="B1659" t="str">
            <v>21400TTAN150M600TUSD Total</v>
          </cell>
          <cell r="H1659">
            <v>906.64757852599598</v>
          </cell>
          <cell r="I1659">
            <v>691.9624844152271</v>
          </cell>
          <cell r="J1659">
            <v>0</v>
          </cell>
          <cell r="K1659">
            <v>214.685094110769</v>
          </cell>
          <cell r="L1659">
            <v>0</v>
          </cell>
          <cell r="M1659">
            <v>214.685094110769</v>
          </cell>
          <cell r="N1659">
            <v>0.16158035756181</v>
          </cell>
          <cell r="O1659">
            <v>0</v>
          </cell>
          <cell r="P1659">
            <v>172.238495073162</v>
          </cell>
          <cell r="Q1659">
            <v>0.51100000000000001</v>
          </cell>
          <cell r="R1659">
            <v>0</v>
          </cell>
          <cell r="S1659">
            <v>0</v>
          </cell>
          <cell r="T1659">
            <v>0.166313372634812</v>
          </cell>
          <cell r="U1659">
            <v>7.7601266538100406E-5</v>
          </cell>
          <cell r="V1659">
            <v>0.16639097390134999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691.9624844152271</v>
          </cell>
          <cell r="AB1659">
            <v>38.063955190608098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38.063955190608098</v>
          </cell>
          <cell r="AH1659">
            <v>38.063955190608098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3.54367251553583</v>
          </cell>
          <cell r="AP1659">
            <v>0</v>
          </cell>
        </row>
        <row r="1660">
          <cell r="B1660" t="str">
            <v>21400TTAN180TAllcustom3USD Total</v>
          </cell>
          <cell r="H1660">
            <v>-456.68574417587297</v>
          </cell>
          <cell r="I1660">
            <v>3.7873889511451097E-5</v>
          </cell>
          <cell r="J1660">
            <v>0</v>
          </cell>
          <cell r="K1660">
            <v>-456.685782049762</v>
          </cell>
          <cell r="L1660">
            <v>0</v>
          </cell>
          <cell r="M1660">
            <v>-456.685782049762</v>
          </cell>
          <cell r="N1660">
            <v>-59.295977018246099</v>
          </cell>
          <cell r="O1660">
            <v>0</v>
          </cell>
          <cell r="P1660">
            <v>-160.80518260403201</v>
          </cell>
          <cell r="Q1660">
            <v>0</v>
          </cell>
          <cell r="R1660">
            <v>-0.232584377938097</v>
          </cell>
          <cell r="S1660">
            <v>-0.68006892000000008</v>
          </cell>
          <cell r="T1660">
            <v>-55.973926335546395</v>
          </cell>
          <cell r="U1660">
            <v>-13.4976845796271</v>
          </cell>
          <cell r="V1660">
            <v>-70.384264213111592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3.7873889511451097E-5</v>
          </cell>
          <cell r="AB1660">
            <v>-78.880080661550892</v>
          </cell>
          <cell r="AC1660">
            <v>0</v>
          </cell>
          <cell r="AD1660">
            <v>-1.8721530607927801</v>
          </cell>
          <cell r="AE1660">
            <v>-1.8721530607927801</v>
          </cell>
          <cell r="AF1660">
            <v>0</v>
          </cell>
          <cell r="AG1660">
            <v>-77.007927600758109</v>
          </cell>
          <cell r="AH1660">
            <v>-1.2359822797309601E-4</v>
          </cell>
          <cell r="AI1660">
            <v>0</v>
          </cell>
          <cell r="AJ1660">
            <v>-51.510368157199899</v>
          </cell>
          <cell r="AK1660">
            <v>0</v>
          </cell>
          <cell r="AL1660">
            <v>0</v>
          </cell>
          <cell r="AM1660">
            <v>-83.226016999999999</v>
          </cell>
          <cell r="AN1660">
            <v>0</v>
          </cell>
          <cell r="AO1660">
            <v>-4.0942605528221696</v>
          </cell>
          <cell r="AP1660">
            <v>0</v>
          </cell>
        </row>
        <row r="1661">
          <cell r="B1661" t="str">
            <v>21400TTAN180TM130USD Total</v>
          </cell>
          <cell r="H1661">
            <v>-94.56129983206489</v>
          </cell>
          <cell r="I1661">
            <v>-47.591088669235994</v>
          </cell>
          <cell r="J1661">
            <v>0</v>
          </cell>
          <cell r="K1661">
            <v>-46.970211162828903</v>
          </cell>
          <cell r="L1661">
            <v>0</v>
          </cell>
          <cell r="M1661">
            <v>-46.970211162828903</v>
          </cell>
          <cell r="N1661">
            <v>-6.0673688311282303</v>
          </cell>
          <cell r="O1661">
            <v>0</v>
          </cell>
          <cell r="P1661">
            <v>-16.3867640899877</v>
          </cell>
          <cell r="Q1661">
            <v>-4.4519469999999998E-2</v>
          </cell>
          <cell r="R1661">
            <v>-3.4699031815615899E-2</v>
          </cell>
          <cell r="S1661">
            <v>-7.4999999999999997E-2</v>
          </cell>
          <cell r="T1661">
            <v>-4.0313240428609101</v>
          </cell>
          <cell r="U1661">
            <v>-1.4450340101006398</v>
          </cell>
          <cell r="V1661">
            <v>-5.5860570847771696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-47.591088669235994</v>
          </cell>
          <cell r="AB1661">
            <v>-11.4753475519373</v>
          </cell>
          <cell r="AC1661">
            <v>0</v>
          </cell>
          <cell r="AD1661">
            <v>-0.18545990764381398</v>
          </cell>
          <cell r="AE1661">
            <v>-0.18545990764381398</v>
          </cell>
          <cell r="AF1661">
            <v>0</v>
          </cell>
          <cell r="AG1661">
            <v>-11.289887644293399</v>
          </cell>
          <cell r="AH1661">
            <v>-4.79137700421734</v>
          </cell>
          <cell r="AI1661">
            <v>0</v>
          </cell>
          <cell r="AJ1661">
            <v>-5.5192746014538203</v>
          </cell>
          <cell r="AK1661">
            <v>0</v>
          </cell>
          <cell r="AL1661">
            <v>0</v>
          </cell>
          <cell r="AM1661">
            <v>-7.4923830000000002</v>
          </cell>
          <cell r="AN1661">
            <v>0</v>
          </cell>
          <cell r="AO1661">
            <v>8.2228865001383808E-2</v>
          </cell>
          <cell r="AP1661">
            <v>0</v>
          </cell>
        </row>
        <row r="1662">
          <cell r="B1662" t="str">
            <v>21400TTAN180TM175USD Total</v>
          </cell>
          <cell r="H1662">
            <v>-1.3304196819901999E-2</v>
          </cell>
          <cell r="I1662">
            <v>0</v>
          </cell>
          <cell r="J1662">
            <v>0</v>
          </cell>
          <cell r="K1662">
            <v>-1.3304196819901999E-2</v>
          </cell>
          <cell r="L1662">
            <v>0</v>
          </cell>
          <cell r="M1662">
            <v>-1.3304196819901999E-2</v>
          </cell>
          <cell r="N1662">
            <v>0</v>
          </cell>
          <cell r="O1662">
            <v>0</v>
          </cell>
          <cell r="P1662">
            <v>-1.3304196819901999E-2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</row>
        <row r="1663">
          <cell r="B1663" t="str">
            <v>21400TTAN180TM190USD Total</v>
          </cell>
          <cell r="H1663">
            <v>4.4949863046137599</v>
          </cell>
          <cell r="I1663">
            <v>0</v>
          </cell>
          <cell r="J1663">
            <v>0</v>
          </cell>
          <cell r="K1663">
            <v>4.4949863046137599</v>
          </cell>
          <cell r="L1663">
            <v>0</v>
          </cell>
          <cell r="M1663">
            <v>4.4949863046137599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4.4949863046137599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4.4949863046137599</v>
          </cell>
          <cell r="AH1663">
            <v>4.4496139070012894</v>
          </cell>
          <cell r="AI1663">
            <v>0</v>
          </cell>
          <cell r="AJ1663">
            <v>4.5372397612468703E-2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</row>
        <row r="1664">
          <cell r="B1664" t="str">
            <v>21400TTAN180TM230USD Total</v>
          </cell>
          <cell r="H1664">
            <v>4.7966847425595507</v>
          </cell>
          <cell r="I1664">
            <v>1.99112230831731</v>
          </cell>
          <cell r="J1664">
            <v>0</v>
          </cell>
          <cell r="K1664">
            <v>2.8055624342422401</v>
          </cell>
          <cell r="L1664">
            <v>0</v>
          </cell>
          <cell r="M1664">
            <v>2.8055624342422401</v>
          </cell>
          <cell r="N1664">
            <v>0.31041770316413397</v>
          </cell>
          <cell r="O1664">
            <v>0</v>
          </cell>
          <cell r="P1664">
            <v>0.83830459985110894</v>
          </cell>
          <cell r="Q1664">
            <v>0.75753208999999999</v>
          </cell>
          <cell r="R1664">
            <v>0</v>
          </cell>
          <cell r="S1664">
            <v>0</v>
          </cell>
          <cell r="T1664">
            <v>0.112110427777961</v>
          </cell>
          <cell r="U1664">
            <v>0.15421524859788002</v>
          </cell>
          <cell r="V1664">
            <v>0.26632567637584104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1.99112230831731</v>
          </cell>
          <cell r="AB1664">
            <v>0.61955336485115908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0.61955336485115908</v>
          </cell>
          <cell r="AH1664">
            <v>0</v>
          </cell>
          <cell r="AI1664">
            <v>0</v>
          </cell>
          <cell r="AJ1664">
            <v>0.61955336485115908</v>
          </cell>
          <cell r="AK1664">
            <v>0</v>
          </cell>
          <cell r="AL1664">
            <v>0</v>
          </cell>
          <cell r="AM1664">
            <v>1.3429E-2</v>
          </cell>
          <cell r="AN1664">
            <v>0</v>
          </cell>
          <cell r="AO1664">
            <v>0</v>
          </cell>
          <cell r="AP1664">
            <v>0</v>
          </cell>
        </row>
        <row r="1665">
          <cell r="B1665" t="str">
            <v>21400TTAN180TM420USD Total</v>
          </cell>
          <cell r="H1665">
            <v>0.47118094113117398</v>
          </cell>
          <cell r="I1665">
            <v>0</v>
          </cell>
          <cell r="J1665">
            <v>0</v>
          </cell>
          <cell r="K1665">
            <v>0.47118094113117398</v>
          </cell>
          <cell r="L1665">
            <v>0</v>
          </cell>
          <cell r="M1665">
            <v>0.47118094113117398</v>
          </cell>
          <cell r="N1665">
            <v>0</v>
          </cell>
          <cell r="O1665">
            <v>0</v>
          </cell>
          <cell r="P1665">
            <v>0.47118094113117398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</row>
        <row r="1666">
          <cell r="B1666" t="str">
            <v>21400TTAN180TM440CUSD Total</v>
          </cell>
          <cell r="H1666">
            <v>1.7025740817189201E-14</v>
          </cell>
          <cell r="I1666">
            <v>0</v>
          </cell>
          <cell r="J1666">
            <v>0</v>
          </cell>
          <cell r="K1666">
            <v>1.7025740817189201E-14</v>
          </cell>
          <cell r="L1666">
            <v>0</v>
          </cell>
          <cell r="M1666">
            <v>1.7025740817189201E-14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1.7025740817189201E-14</v>
          </cell>
          <cell r="V1666">
            <v>1.7025740817189201E-14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</row>
        <row r="1667">
          <cell r="B1667" t="str">
            <v>21400TTAN180TM510USD Total</v>
          </cell>
          <cell r="H1667">
            <v>1595.8715762475199</v>
          </cell>
          <cell r="I1667">
            <v>1458.81108096251</v>
          </cell>
          <cell r="J1667">
            <v>0</v>
          </cell>
          <cell r="K1667">
            <v>137.060495285012</v>
          </cell>
          <cell r="L1667">
            <v>0</v>
          </cell>
          <cell r="M1667">
            <v>137.060495285012</v>
          </cell>
          <cell r="N1667">
            <v>0</v>
          </cell>
          <cell r="O1667">
            <v>0</v>
          </cell>
          <cell r="P1667">
            <v>0.59808143865994601</v>
          </cell>
          <cell r="Q1667">
            <v>0</v>
          </cell>
          <cell r="R1667">
            <v>0</v>
          </cell>
          <cell r="S1667">
            <v>0</v>
          </cell>
          <cell r="T1667">
            <v>4.5886725308860195</v>
          </cell>
          <cell r="U1667">
            <v>0</v>
          </cell>
          <cell r="V1667">
            <v>4.5886725308860195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1458.81108096251</v>
          </cell>
          <cell r="AB1667">
            <v>131.87374131546599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131.87374131546599</v>
          </cell>
          <cell r="AH1667">
            <v>131.87374131546599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</row>
        <row r="1668">
          <cell r="B1668" t="str">
            <v>21400TTAN180TM600TUSD Total</v>
          </cell>
          <cell r="H1668">
            <v>1595.8716159641299</v>
          </cell>
          <cell r="I1668">
            <v>1458.81108096251</v>
          </cell>
          <cell r="J1668">
            <v>0</v>
          </cell>
          <cell r="K1668">
            <v>137.06053500162398</v>
          </cell>
          <cell r="L1668">
            <v>0</v>
          </cell>
          <cell r="M1668">
            <v>137.06053500162398</v>
          </cell>
          <cell r="N1668">
            <v>-8.7543183353347293E-2</v>
          </cell>
          <cell r="O1668">
            <v>0</v>
          </cell>
          <cell r="P1668">
            <v>9.5640814427042606</v>
          </cell>
          <cell r="Q1668">
            <v>0</v>
          </cell>
          <cell r="R1668">
            <v>0</v>
          </cell>
          <cell r="S1668">
            <v>0</v>
          </cell>
          <cell r="T1668">
            <v>4.5016245997043303</v>
          </cell>
          <cell r="U1668">
            <v>0</v>
          </cell>
          <cell r="V1668">
            <v>4.5016245997043303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1458.81108096251</v>
          </cell>
          <cell r="AB1668">
            <v>131.87374131546599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131.87374131546599</v>
          </cell>
          <cell r="AH1668">
            <v>131.87374131546599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-8.7913691728968697</v>
          </cell>
          <cell r="AP1668">
            <v>0</v>
          </cell>
        </row>
        <row r="1669">
          <cell r="B1669" t="str">
            <v>21400TTAN190Allcustom3USD Total</v>
          </cell>
          <cell r="H1669">
            <v>-13.846419412408501</v>
          </cell>
          <cell r="I1669">
            <v>0</v>
          </cell>
          <cell r="J1669">
            <v>0</v>
          </cell>
          <cell r="K1669">
            <v>-13.846419412408501</v>
          </cell>
          <cell r="L1669">
            <v>0</v>
          </cell>
          <cell r="M1669">
            <v>-13.846419412408501</v>
          </cell>
          <cell r="N1669">
            <v>0</v>
          </cell>
          <cell r="O1669">
            <v>0</v>
          </cell>
          <cell r="P1669">
            <v>-13.744754114950501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-0.10166529745799499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-0.10166529745799499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</row>
        <row r="1670">
          <cell r="B1670" t="str">
            <v>21400TTAN190M130USD Total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</row>
        <row r="1671">
          <cell r="B1671" t="str">
            <v>21400TTAN190M175USD Total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</row>
        <row r="1672">
          <cell r="B1672" t="str">
            <v>21400TTAN190M190USD Total</v>
          </cell>
          <cell r="H1672">
            <v>9.4993510000000008</v>
          </cell>
          <cell r="I1672">
            <v>0</v>
          </cell>
          <cell r="J1672">
            <v>0</v>
          </cell>
          <cell r="K1672">
            <v>9.4993510000000008</v>
          </cell>
          <cell r="L1672">
            <v>0</v>
          </cell>
          <cell r="M1672">
            <v>9.4993510000000008</v>
          </cell>
          <cell r="N1672">
            <v>9.4993510000000008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</row>
        <row r="1673">
          <cell r="B1673" t="str">
            <v>21400TTAN190M230USD Total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</row>
        <row r="1674">
          <cell r="B1674" t="str">
            <v>21400TTAN190M420USD Total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</row>
        <row r="1675">
          <cell r="B1675" t="str">
            <v>21400TTAN190M440CUSD Total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</row>
        <row r="1676">
          <cell r="B1676" t="str">
            <v>21400TTAN190M510USD Total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</row>
        <row r="1677">
          <cell r="B1677" t="str">
            <v>21400TTAN190M600TUSD Total</v>
          </cell>
          <cell r="H1677">
            <v>4.9691125601029901E-6</v>
          </cell>
          <cell r="I1677">
            <v>0</v>
          </cell>
          <cell r="J1677">
            <v>0</v>
          </cell>
          <cell r="K1677">
            <v>4.9691125601029901E-6</v>
          </cell>
          <cell r="L1677">
            <v>0</v>
          </cell>
          <cell r="M1677">
            <v>4.9691125601029901E-6</v>
          </cell>
          <cell r="N1677">
            <v>-3.5100000000000002E-4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3.5596911256010298E-4</v>
          </cell>
          <cell r="AP1677">
            <v>0</v>
          </cell>
        </row>
        <row r="1678">
          <cell r="B1678" t="str">
            <v>21400TTAN200TM530USD Total</v>
          </cell>
          <cell r="H1678">
            <v>3.5596911257685903E-5</v>
          </cell>
          <cell r="I1678">
            <v>0</v>
          </cell>
          <cell r="J1678">
            <v>0</v>
          </cell>
          <cell r="K1678">
            <v>3.5596911257685903E-5</v>
          </cell>
          <cell r="L1678">
            <v>0</v>
          </cell>
          <cell r="M1678">
            <v>3.5596911257685903E-5</v>
          </cell>
          <cell r="N1678">
            <v>9.8953023552894592E-16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3.5596911256696304E-5</v>
          </cell>
          <cell r="AP1678">
            <v>0</v>
          </cell>
        </row>
        <row r="1679">
          <cell r="B1679" t="str">
            <v>21400TTAN200TM600TUSD Total</v>
          </cell>
          <cell r="H1679">
            <v>3277.19734336281</v>
          </cell>
          <cell r="I1679">
            <v>2150.7735653777299</v>
          </cell>
          <cell r="J1679">
            <v>0</v>
          </cell>
          <cell r="K1679">
            <v>1126.42377798507</v>
          </cell>
          <cell r="L1679">
            <v>0</v>
          </cell>
          <cell r="M1679">
            <v>1126.42377798507</v>
          </cell>
          <cell r="N1679">
            <v>-6.1611471482735901E-2</v>
          </cell>
          <cell r="O1679">
            <v>0</v>
          </cell>
          <cell r="P1679">
            <v>177.19227651586601</v>
          </cell>
          <cell r="Q1679">
            <v>-137.64714896000001</v>
          </cell>
          <cell r="R1679">
            <v>0</v>
          </cell>
          <cell r="S1679">
            <v>774.67844029999992</v>
          </cell>
          <cell r="T1679">
            <v>4.7075161404335999</v>
          </cell>
          <cell r="U1679">
            <v>1.15105161840735</v>
          </cell>
          <cell r="V1679">
            <v>780.53700805884102</v>
          </cell>
          <cell r="W1679">
            <v>157.78914896000001</v>
          </cell>
          <cell r="X1679">
            <v>157.78914896000001</v>
          </cell>
          <cell r="Y1679">
            <v>0</v>
          </cell>
          <cell r="Z1679">
            <v>0</v>
          </cell>
          <cell r="AA1679">
            <v>2150.7735653777299</v>
          </cell>
          <cell r="AB1679">
            <v>327.72720143518603</v>
          </cell>
          <cell r="AC1679">
            <v>0</v>
          </cell>
          <cell r="AD1679">
            <v>3.5596911255689298E-4</v>
          </cell>
          <cell r="AE1679">
            <v>3.5596911255689298E-4</v>
          </cell>
          <cell r="AF1679">
            <v>0</v>
          </cell>
          <cell r="AG1679">
            <v>169.93769650607402</v>
          </cell>
          <cell r="AH1679">
            <v>169.93769650607402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-21.323947593337301</v>
          </cell>
          <cell r="AP1679">
            <v>0</v>
          </cell>
        </row>
        <row r="1680">
          <cell r="B1680" t="str">
            <v>21900TAllcustom2Allcustom3USD Total</v>
          </cell>
          <cell r="H1680">
            <v>41293.020050462306</v>
          </cell>
          <cell r="I1680">
            <v>-1.1916420076321801E-4</v>
          </cell>
          <cell r="J1680">
            <v>0</v>
          </cell>
          <cell r="K1680">
            <v>41293.020169626499</v>
          </cell>
          <cell r="L1680">
            <v>0</v>
          </cell>
          <cell r="M1680">
            <v>41293.020169626499</v>
          </cell>
          <cell r="N1680">
            <v>21420.562619092099</v>
          </cell>
          <cell r="O1680">
            <v>6547.9482793199995</v>
          </cell>
          <cell r="P1680">
            <v>2812.0215358205801</v>
          </cell>
          <cell r="Q1680">
            <v>5459.10916590125</v>
          </cell>
          <cell r="R1680">
            <v>1727.3185882758501</v>
          </cell>
          <cell r="S1680">
            <v>1440.02326872</v>
          </cell>
          <cell r="T1680">
            <v>89.968380619847409</v>
          </cell>
          <cell r="U1680">
            <v>968.54655284677403</v>
          </cell>
          <cell r="V1680">
            <v>4225.8567904624697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-1.1916420076321801E-4</v>
          </cell>
          <cell r="AB1680">
            <v>839.7324203921861</v>
          </cell>
          <cell r="AC1680">
            <v>0</v>
          </cell>
          <cell r="AD1680">
            <v>424.459351425232</v>
          </cell>
          <cell r="AE1680">
            <v>510.186927285232</v>
          </cell>
          <cell r="AF1680">
            <v>0</v>
          </cell>
          <cell r="AG1680">
            <v>329.54549310695501</v>
          </cell>
          <cell r="AH1680">
            <v>8.8680333260563095E-6</v>
          </cell>
          <cell r="AI1680">
            <v>0</v>
          </cell>
          <cell r="AJ1680">
            <v>224.402442095357</v>
          </cell>
          <cell r="AK1680">
            <v>0</v>
          </cell>
          <cell r="AL1680">
            <v>0</v>
          </cell>
          <cell r="AM1680">
            <v>97.027085</v>
          </cell>
          <cell r="AN1680">
            <v>0</v>
          </cell>
          <cell r="AO1680">
            <v>-109.23772636199</v>
          </cell>
          <cell r="AP1680">
            <v>0</v>
          </cell>
        </row>
        <row r="1681">
          <cell r="B1681" t="str">
            <v>21900TAllcustom2M229USD Total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</row>
        <row r="1682">
          <cell r="B1682" t="str">
            <v>21900TAllcustom2M230USD Total</v>
          </cell>
          <cell r="H1682">
            <v>-131.62896234602098</v>
          </cell>
          <cell r="I1682">
            <v>-2.2302271171929999</v>
          </cell>
          <cell r="J1682">
            <v>0</v>
          </cell>
          <cell r="K1682">
            <v>-129.398735228828</v>
          </cell>
          <cell r="L1682">
            <v>0</v>
          </cell>
          <cell r="M1682">
            <v>-129.398735228828</v>
          </cell>
          <cell r="N1682">
            <v>-82.830629914321008</v>
          </cell>
          <cell r="O1682">
            <v>0.17699999999999999</v>
          </cell>
          <cell r="P1682">
            <v>-19.024820534115698</v>
          </cell>
          <cell r="Q1682">
            <v>-3.1419795699999997</v>
          </cell>
          <cell r="R1682">
            <v>-4.3161696603491206</v>
          </cell>
          <cell r="S1682">
            <v>-26.649601829999998</v>
          </cell>
          <cell r="T1682">
            <v>-0.94806331853524306</v>
          </cell>
          <cell r="U1682">
            <v>-16.328661626914901</v>
          </cell>
          <cell r="V1682">
            <v>-48.242496435799303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-2.2302271171929999</v>
          </cell>
          <cell r="AB1682">
            <v>-1.3585473370409602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-1.35854733704094</v>
          </cell>
          <cell r="AH1682">
            <v>0</v>
          </cell>
          <cell r="AI1682">
            <v>0</v>
          </cell>
          <cell r="AJ1682">
            <v>-0.98157604683978794</v>
          </cell>
          <cell r="AK1682">
            <v>0</v>
          </cell>
          <cell r="AL1682">
            <v>0</v>
          </cell>
          <cell r="AM1682">
            <v>-6.7565E-2</v>
          </cell>
          <cell r="AN1682">
            <v>0</v>
          </cell>
          <cell r="AO1682">
            <v>25.090303562449897</v>
          </cell>
          <cell r="AP1682">
            <v>0</v>
          </cell>
        </row>
        <row r="1683">
          <cell r="B1683" t="str">
            <v>21900TAllcustom2M420USD Total</v>
          </cell>
          <cell r="H1683">
            <v>-0.82018782498382503</v>
          </cell>
          <cell r="I1683">
            <v>0</v>
          </cell>
          <cell r="J1683">
            <v>0</v>
          </cell>
          <cell r="K1683">
            <v>-0.82018782498382503</v>
          </cell>
          <cell r="L1683">
            <v>0</v>
          </cell>
          <cell r="M1683">
            <v>-0.82018782498382503</v>
          </cell>
          <cell r="N1683">
            <v>0</v>
          </cell>
          <cell r="O1683">
            <v>0</v>
          </cell>
          <cell r="P1683">
            <v>-0.82018782498382503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</row>
        <row r="1684">
          <cell r="B1684" t="str">
            <v>21900TAllcustom2M440CUSD Total</v>
          </cell>
          <cell r="H1684">
            <v>-15.435120829258601</v>
          </cell>
          <cell r="I1684">
            <v>0</v>
          </cell>
          <cell r="J1684">
            <v>0</v>
          </cell>
          <cell r="K1684">
            <v>-15.435120829258601</v>
          </cell>
          <cell r="L1684">
            <v>0</v>
          </cell>
          <cell r="M1684">
            <v>-15.435120829258601</v>
          </cell>
          <cell r="N1684">
            <v>2.3573170731705999E-2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9.7251322586089398E-12</v>
          </cell>
          <cell r="V1684">
            <v>9.7251322586089398E-12</v>
          </cell>
          <cell r="W1684">
            <v>-15.458693999999999</v>
          </cell>
          <cell r="X1684">
            <v>-15.458693999999999</v>
          </cell>
          <cell r="Y1684">
            <v>0</v>
          </cell>
          <cell r="Z1684">
            <v>0</v>
          </cell>
          <cell r="AA1684">
            <v>0</v>
          </cell>
          <cell r="AB1684">
            <v>-15.458693999999999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</row>
        <row r="1685">
          <cell r="B1685" t="str">
            <v>21900TAllcustom2M510USD Total</v>
          </cell>
          <cell r="H1685">
            <v>-4806.7919539967006</v>
          </cell>
          <cell r="I1685">
            <v>-3263.2363109853</v>
          </cell>
          <cell r="J1685">
            <v>0</v>
          </cell>
          <cell r="K1685">
            <v>-1543.5556430114</v>
          </cell>
          <cell r="L1685">
            <v>0</v>
          </cell>
          <cell r="M1685">
            <v>-1543.5556430114</v>
          </cell>
          <cell r="N1685">
            <v>0</v>
          </cell>
          <cell r="O1685">
            <v>0</v>
          </cell>
          <cell r="P1685">
            <v>-125.18270004987801</v>
          </cell>
          <cell r="Q1685">
            <v>0</v>
          </cell>
          <cell r="R1685">
            <v>0</v>
          </cell>
          <cell r="S1685">
            <v>-1348.07862376</v>
          </cell>
          <cell r="T1685">
            <v>-6.04608479051877</v>
          </cell>
          <cell r="U1685">
            <v>0</v>
          </cell>
          <cell r="V1685">
            <v>-1354.1247085505199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-3263.2363109853</v>
          </cell>
          <cell r="AB1685">
            <v>-56.858234411000296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-56.858234411000296</v>
          </cell>
          <cell r="AH1685">
            <v>-56.858234411000296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-7.39</v>
          </cell>
          <cell r="AP1685">
            <v>0</v>
          </cell>
        </row>
        <row r="1686">
          <cell r="B1686" t="str">
            <v>21900TAllcustom2M600TUSD Total</v>
          </cell>
          <cell r="H1686">
            <v>-4806.7918962200902</v>
          </cell>
          <cell r="I1686">
            <v>-3263.2363109853</v>
          </cell>
          <cell r="J1686">
            <v>0</v>
          </cell>
          <cell r="K1686">
            <v>-1543.55558523479</v>
          </cell>
          <cell r="L1686">
            <v>0</v>
          </cell>
          <cell r="M1686">
            <v>-1543.55558523479</v>
          </cell>
          <cell r="N1686">
            <v>0.206331479678351</v>
          </cell>
          <cell r="O1686">
            <v>0</v>
          </cell>
          <cell r="P1686">
            <v>-130.66303165802802</v>
          </cell>
          <cell r="Q1686">
            <v>71.197559005000002</v>
          </cell>
          <cell r="R1686">
            <v>0</v>
          </cell>
          <cell r="S1686">
            <v>-1356.5076237599999</v>
          </cell>
          <cell r="T1686">
            <v>-6.2072084513556796</v>
          </cell>
          <cell r="U1686">
            <v>3.8505276323897299</v>
          </cell>
          <cell r="V1686">
            <v>-1358.8643045789699</v>
          </cell>
          <cell r="W1686">
            <v>-46.88997955</v>
          </cell>
          <cell r="X1686">
            <v>-46.88997955</v>
          </cell>
          <cell r="Y1686">
            <v>0</v>
          </cell>
          <cell r="Z1686">
            <v>0</v>
          </cell>
          <cell r="AA1686">
            <v>-3263.2363109853</v>
          </cell>
          <cell r="AB1686">
            <v>-103.747857991888</v>
          </cell>
          <cell r="AC1686">
            <v>0</v>
          </cell>
          <cell r="AD1686">
            <v>3.5596911249449498E-4</v>
          </cell>
          <cell r="AE1686">
            <v>3.5596911249449498E-4</v>
          </cell>
          <cell r="AF1686">
            <v>0</v>
          </cell>
          <cell r="AG1686">
            <v>-56.858234411000296</v>
          </cell>
          <cell r="AH1686">
            <v>-56.858234411000296</v>
          </cell>
          <cell r="AI1686">
            <v>0</v>
          </cell>
          <cell r="AJ1686">
            <v>-1.7462298274040198E-16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-21.6842814905851</v>
          </cell>
          <cell r="AP1686">
            <v>0</v>
          </cell>
        </row>
        <row r="1687">
          <cell r="B1687" t="str">
            <v>21900TTAN140TAllcustom3USD Total</v>
          </cell>
          <cell r="H1687">
            <v>27855.765029067901</v>
          </cell>
          <cell r="I1687">
            <v>0</v>
          </cell>
          <cell r="J1687">
            <v>0</v>
          </cell>
          <cell r="K1687">
            <v>27855.765029067901</v>
          </cell>
          <cell r="L1687">
            <v>0</v>
          </cell>
          <cell r="M1687">
            <v>27855.765029067901</v>
          </cell>
          <cell r="N1687">
            <v>20313.210702988203</v>
          </cell>
          <cell r="O1687">
            <v>0</v>
          </cell>
          <cell r="P1687">
            <v>24.411690819808598</v>
          </cell>
          <cell r="Q1687">
            <v>3190.2472298201601</v>
          </cell>
          <cell r="R1687">
            <v>1601.66176023053</v>
          </cell>
          <cell r="S1687">
            <v>1439.40447393</v>
          </cell>
          <cell r="T1687">
            <v>1.2209942995376899</v>
          </cell>
          <cell r="U1687">
            <v>897.39712440845301</v>
          </cell>
          <cell r="V1687">
            <v>3939.6843528685199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480.99765910153104</v>
          </cell>
          <cell r="AC1687">
            <v>0</v>
          </cell>
          <cell r="AD1687">
            <v>375.84911575537501</v>
          </cell>
          <cell r="AE1687">
            <v>460.95331523537499</v>
          </cell>
          <cell r="AF1687">
            <v>0</v>
          </cell>
          <cell r="AG1687">
            <v>20.0443438661563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-92.786606530276188</v>
          </cell>
          <cell r="AP1687">
            <v>0</v>
          </cell>
        </row>
        <row r="1688">
          <cell r="B1688" t="str">
            <v>21900TTAN140TM229USD Total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</row>
        <row r="1689">
          <cell r="B1689" t="str">
            <v>21900TTAN140TM230USD Total</v>
          </cell>
          <cell r="H1689">
            <v>-78.258884464581001</v>
          </cell>
          <cell r="I1689">
            <v>0</v>
          </cell>
          <cell r="J1689">
            <v>0</v>
          </cell>
          <cell r="K1689">
            <v>-78.258884464581001</v>
          </cell>
          <cell r="L1689">
            <v>0</v>
          </cell>
          <cell r="M1689">
            <v>-78.258884464581001</v>
          </cell>
          <cell r="N1689">
            <v>-54.997151247124798</v>
          </cell>
          <cell r="O1689">
            <v>0</v>
          </cell>
          <cell r="P1689">
            <v>-1.8193868729884</v>
          </cell>
          <cell r="Q1689">
            <v>-4.6620889999999998E-2</v>
          </cell>
          <cell r="R1689">
            <v>-4.2859756988978006</v>
          </cell>
          <cell r="S1689">
            <v>-26.649601829999998</v>
          </cell>
          <cell r="T1689">
            <v>1.36199156236176E-2</v>
          </cell>
          <cell r="U1689">
            <v>-15.4261333725265</v>
          </cell>
          <cell r="V1689">
            <v>-46.348090985800695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-0.13793803111702202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-0.13793803111704001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25.090303562449897</v>
          </cell>
          <cell r="AP1689">
            <v>0</v>
          </cell>
        </row>
        <row r="1690">
          <cell r="B1690" t="str">
            <v>21900TTAN140TM420USD Total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</row>
        <row r="1691">
          <cell r="B1691" t="str">
            <v>21900TTAN140TM440CUSD Total</v>
          </cell>
          <cell r="H1691">
            <v>-15.458693999990201</v>
          </cell>
          <cell r="I1691">
            <v>0</v>
          </cell>
          <cell r="J1691">
            <v>0</v>
          </cell>
          <cell r="K1691">
            <v>-15.458693999990201</v>
          </cell>
          <cell r="L1691">
            <v>0</v>
          </cell>
          <cell r="M1691">
            <v>-15.458693999990201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9.8031014204025307E-12</v>
          </cell>
          <cell r="V1691">
            <v>9.8031014204025307E-12</v>
          </cell>
          <cell r="W1691">
            <v>-15.458693999999999</v>
          </cell>
          <cell r="X1691">
            <v>-15.458693999999999</v>
          </cell>
          <cell r="Y1691">
            <v>0</v>
          </cell>
          <cell r="Z1691">
            <v>0</v>
          </cell>
          <cell r="AA1691">
            <v>0</v>
          </cell>
          <cell r="AB1691">
            <v>-15.458693999999999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</row>
        <row r="1692">
          <cell r="B1692" t="str">
            <v>21900TTAN140TM510USD Total</v>
          </cell>
          <cell r="H1692">
            <v>-1355.5179232799999</v>
          </cell>
          <cell r="I1692">
            <v>0</v>
          </cell>
          <cell r="J1692">
            <v>0</v>
          </cell>
          <cell r="K1692">
            <v>-1355.5179232799999</v>
          </cell>
          <cell r="L1692">
            <v>0</v>
          </cell>
          <cell r="M1692">
            <v>-1355.5179232799999</v>
          </cell>
          <cell r="N1692">
            <v>0</v>
          </cell>
          <cell r="O1692">
            <v>0</v>
          </cell>
          <cell r="P1692">
            <v>-4.9299519999999999E-2</v>
          </cell>
          <cell r="Q1692">
            <v>0</v>
          </cell>
          <cell r="R1692">
            <v>0</v>
          </cell>
          <cell r="S1692">
            <v>-1348.07862376</v>
          </cell>
          <cell r="T1692">
            <v>0</v>
          </cell>
          <cell r="U1692">
            <v>0</v>
          </cell>
          <cell r="V1692">
            <v>-1348.07862376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-7.39</v>
          </cell>
          <cell r="AP1692">
            <v>0</v>
          </cell>
        </row>
        <row r="1693">
          <cell r="B1693" t="str">
            <v>21900TTAN140TM600TUSD Total</v>
          </cell>
          <cell r="H1693">
            <v>320.13370762638698</v>
          </cell>
          <cell r="I1693">
            <v>0</v>
          </cell>
          <cell r="J1693">
            <v>0</v>
          </cell>
          <cell r="K1693">
            <v>320.13370762638698</v>
          </cell>
          <cell r="L1693">
            <v>0</v>
          </cell>
          <cell r="M1693">
            <v>320.13370762638698</v>
          </cell>
          <cell r="N1693">
            <v>1485.47996674981</v>
          </cell>
          <cell r="O1693">
            <v>0</v>
          </cell>
          <cell r="P1693">
            <v>6.0065622668067702</v>
          </cell>
          <cell r="Q1693">
            <v>183.634450595</v>
          </cell>
          <cell r="R1693">
            <v>8.3288610500000004</v>
          </cell>
          <cell r="S1693">
            <v>-1346.3936045999999</v>
          </cell>
          <cell r="T1693">
            <v>-2.6385445396307099E-2</v>
          </cell>
          <cell r="U1693">
            <v>25.659183629159902</v>
          </cell>
          <cell r="V1693">
            <v>-1312.4319453662399</v>
          </cell>
          <cell r="W1693">
            <v>-46.88997955</v>
          </cell>
          <cell r="X1693">
            <v>-46.88997955</v>
          </cell>
          <cell r="Y1693">
            <v>0</v>
          </cell>
          <cell r="Z1693">
            <v>0</v>
          </cell>
          <cell r="AA1693">
            <v>0</v>
          </cell>
          <cell r="AB1693">
            <v>-16.807741785770901</v>
          </cell>
          <cell r="AC1693">
            <v>0</v>
          </cell>
          <cell r="AD1693">
            <v>30.082237764229099</v>
          </cell>
          <cell r="AE1693">
            <v>30.082237764229099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-25.747584833224</v>
          </cell>
          <cell r="AP1693">
            <v>0</v>
          </cell>
        </row>
        <row r="1694">
          <cell r="B1694" t="str">
            <v>21900TTAN150Allcustom3USD Total</v>
          </cell>
          <cell r="H1694">
            <v>6144.3718011803803</v>
          </cell>
          <cell r="I1694">
            <v>-4.87741834456101E-5</v>
          </cell>
          <cell r="J1694">
            <v>0</v>
          </cell>
          <cell r="K1694">
            <v>6144.3718499545603</v>
          </cell>
          <cell r="L1694">
            <v>0</v>
          </cell>
          <cell r="M1694">
            <v>6144.3718499545603</v>
          </cell>
          <cell r="N1694">
            <v>33.504733889688502</v>
          </cell>
          <cell r="O1694">
            <v>4252.9254793</v>
          </cell>
          <cell r="P1694">
            <v>1762.4046189509399</v>
          </cell>
          <cell r="Q1694">
            <v>2.1974706410907103</v>
          </cell>
          <cell r="R1694">
            <v>1.34941931243199</v>
          </cell>
          <cell r="S1694">
            <v>1.3293599999999899E-3</v>
          </cell>
          <cell r="T1694">
            <v>27.394168571756797</v>
          </cell>
          <cell r="U1694">
            <v>16.1310214094378</v>
          </cell>
          <cell r="V1694">
            <v>44.875938653626598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-4.87741834456101E-5</v>
          </cell>
          <cell r="AB1694">
            <v>61.196608519202201</v>
          </cell>
          <cell r="AC1694">
            <v>0</v>
          </cell>
          <cell r="AD1694">
            <v>0.18406621169956</v>
          </cell>
          <cell r="AE1694">
            <v>0.80744259169956101</v>
          </cell>
          <cell r="AF1694">
            <v>0</v>
          </cell>
          <cell r="AG1694">
            <v>60.389165927502603</v>
          </cell>
          <cell r="AH1694">
            <v>1.32466261299152E-4</v>
          </cell>
          <cell r="AI1694">
            <v>0</v>
          </cell>
          <cell r="AJ1694">
            <v>42.742300640994202</v>
          </cell>
          <cell r="AK1694">
            <v>0</v>
          </cell>
          <cell r="AL1694">
            <v>0</v>
          </cell>
          <cell r="AM1694">
            <v>5.0000000000000001E-3</v>
          </cell>
          <cell r="AN1694">
            <v>0</v>
          </cell>
          <cell r="AO1694">
            <v>-12.738</v>
          </cell>
          <cell r="AP1694">
            <v>0</v>
          </cell>
        </row>
        <row r="1695">
          <cell r="B1695" t="str">
            <v>21900TTAN150M229USD Total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</row>
        <row r="1696">
          <cell r="B1696" t="str">
            <v>21900TTAN150M230USD Total</v>
          </cell>
          <cell r="H1696">
            <v>-15.293806241288399</v>
          </cell>
          <cell r="I1696">
            <v>-1.6960098532249999</v>
          </cell>
          <cell r="J1696">
            <v>0</v>
          </cell>
          <cell r="K1696">
            <v>-13.5977963880635</v>
          </cell>
          <cell r="L1696">
            <v>0</v>
          </cell>
          <cell r="M1696">
            <v>-13.5977963880635</v>
          </cell>
          <cell r="N1696">
            <v>-1.1956666613323701</v>
          </cell>
          <cell r="O1696">
            <v>0.17699999999999999</v>
          </cell>
          <cell r="P1696">
            <v>-9.9284859145419802</v>
          </cell>
          <cell r="Q1696">
            <v>-1.9915720000000001E-2</v>
          </cell>
          <cell r="R1696">
            <v>-3.01939614513188E-2</v>
          </cell>
          <cell r="S1696">
            <v>0</v>
          </cell>
          <cell r="T1696">
            <v>-0.85509065911959803</v>
          </cell>
          <cell r="U1696">
            <v>-0.70681185093117993</v>
          </cell>
          <cell r="V1696">
            <v>-1.5920964715021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-1.6960098532249999</v>
          </cell>
          <cell r="AB1696">
            <v>-1.0386316206870201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-1.0386316206870201</v>
          </cell>
          <cell r="AH1696">
            <v>0</v>
          </cell>
          <cell r="AI1696">
            <v>0</v>
          </cell>
          <cell r="AJ1696">
            <v>-0.79959836160290998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</row>
        <row r="1697">
          <cell r="B1697" t="str">
            <v>21900TTAN150M420USD Total</v>
          </cell>
          <cell r="H1697">
            <v>-0.36222619152052798</v>
          </cell>
          <cell r="I1697">
            <v>0</v>
          </cell>
          <cell r="J1697">
            <v>0</v>
          </cell>
          <cell r="K1697">
            <v>-0.36222619152052798</v>
          </cell>
          <cell r="L1697">
            <v>0</v>
          </cell>
          <cell r="M1697">
            <v>-0.36222619152052798</v>
          </cell>
          <cell r="N1697">
            <v>0</v>
          </cell>
          <cell r="O1697">
            <v>0</v>
          </cell>
          <cell r="P1697">
            <v>-0.36222619152052798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</row>
        <row r="1698">
          <cell r="B1698" t="str">
            <v>21900TTAN150M440CUSD Total</v>
          </cell>
          <cell r="H1698">
            <v>2.3573170731606301E-2</v>
          </cell>
          <cell r="I1698">
            <v>0</v>
          </cell>
          <cell r="J1698">
            <v>0</v>
          </cell>
          <cell r="K1698">
            <v>2.3573170731606301E-2</v>
          </cell>
          <cell r="L1698">
            <v>0</v>
          </cell>
          <cell r="M1698">
            <v>2.3573170731606301E-2</v>
          </cell>
          <cell r="N1698">
            <v>2.3573170731705999E-2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-9.9709723144770899E-14</v>
          </cell>
          <cell r="V1698">
            <v>-9.9709723144770899E-14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</row>
        <row r="1699">
          <cell r="B1699" t="str">
            <v>21900TTAN150M510USD Total</v>
          </cell>
          <cell r="H1699">
            <v>-419.98702038801298</v>
          </cell>
          <cell r="I1699">
            <v>-298.11345269571001</v>
          </cell>
          <cell r="J1699">
            <v>0</v>
          </cell>
          <cell r="K1699">
            <v>-121.873567692303</v>
          </cell>
          <cell r="L1699">
            <v>0</v>
          </cell>
          <cell r="M1699">
            <v>-121.873567692303</v>
          </cell>
          <cell r="N1699">
            <v>0</v>
          </cell>
          <cell r="O1699">
            <v>0</v>
          </cell>
          <cell r="P1699">
            <v>-115.459322908766</v>
          </cell>
          <cell r="Q1699">
            <v>0</v>
          </cell>
          <cell r="R1699">
            <v>0</v>
          </cell>
          <cell r="S1699">
            <v>0</v>
          </cell>
          <cell r="T1699">
            <v>-5.6102479544520002E-2</v>
          </cell>
          <cell r="U1699">
            <v>0</v>
          </cell>
          <cell r="V1699">
            <v>-5.6102479544520002E-2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-298.11345269571001</v>
          </cell>
          <cell r="AB1699">
            <v>-6.3581423039922607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-6.3581423039922607</v>
          </cell>
          <cell r="AH1699">
            <v>-6.3581423039922607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</row>
        <row r="1700">
          <cell r="B1700" t="str">
            <v>21900TTAN150M600TUSD Total</v>
          </cell>
          <cell r="H1700">
            <v>1763.6597675975102</v>
          </cell>
          <cell r="I1700">
            <v>-297.843564567903</v>
          </cell>
          <cell r="J1700">
            <v>0</v>
          </cell>
          <cell r="K1700">
            <v>2061.50333216541</v>
          </cell>
          <cell r="L1700">
            <v>0</v>
          </cell>
          <cell r="M1700">
            <v>2061.50333216541</v>
          </cell>
          <cell r="N1700">
            <v>0.37823182108692499</v>
          </cell>
          <cell r="O1700">
            <v>1908.8638490000001</v>
          </cell>
          <cell r="P1700">
            <v>134.29570907927501</v>
          </cell>
          <cell r="Q1700">
            <v>0</v>
          </cell>
          <cell r="R1700">
            <v>0</v>
          </cell>
          <cell r="S1700">
            <v>0</v>
          </cell>
          <cell r="T1700">
            <v>-0.90651509312271805</v>
          </cell>
          <cell r="U1700">
            <v>0.169564303425733</v>
          </cell>
          <cell r="V1700">
            <v>-0.73695078969698502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-297.843564567903</v>
          </cell>
          <cell r="AB1700">
            <v>0.52717650832603102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0.52717650832603102</v>
          </cell>
          <cell r="AH1700">
            <v>-6.3581423039922607</v>
          </cell>
          <cell r="AI1700">
            <v>0</v>
          </cell>
          <cell r="AJ1700">
            <v>5.1978472342271305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18.1753165464233</v>
          </cell>
          <cell r="AP1700">
            <v>0</v>
          </cell>
        </row>
        <row r="1701">
          <cell r="B1701" t="str">
            <v>21900TTAN180TAllcustom3USD Total</v>
          </cell>
          <cell r="H1701">
            <v>720.38202034985102</v>
          </cell>
          <cell r="I1701">
            <v>7.0205314811318001E-6</v>
          </cell>
          <cell r="J1701">
            <v>0</v>
          </cell>
          <cell r="K1701">
            <v>720.38201332931897</v>
          </cell>
          <cell r="L1701">
            <v>0</v>
          </cell>
          <cell r="M1701">
            <v>720.38201332931897</v>
          </cell>
          <cell r="N1701">
            <v>80.925277737253396</v>
          </cell>
          <cell r="O1701">
            <v>0</v>
          </cell>
          <cell r="P1701">
            <v>348.33683837347701</v>
          </cell>
          <cell r="Q1701">
            <v>0</v>
          </cell>
          <cell r="R1701">
            <v>1.1482608993536498</v>
          </cell>
          <cell r="S1701">
            <v>0.59728007999999999</v>
          </cell>
          <cell r="T1701">
            <v>60.294236406489496</v>
          </cell>
          <cell r="U1701">
            <v>9.2693345723837002</v>
          </cell>
          <cell r="V1701">
            <v>71.309111958226907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7.0205314811318001E-6</v>
          </cell>
          <cell r="AB1701">
            <v>126.501820092076</v>
          </cell>
          <cell r="AC1701">
            <v>0</v>
          </cell>
          <cell r="AD1701">
            <v>2.8062301265967302</v>
          </cell>
          <cell r="AE1701">
            <v>2.8062301265967302</v>
          </cell>
          <cell r="AF1701">
            <v>0</v>
          </cell>
          <cell r="AG1701">
            <v>123.695589965479</v>
          </cell>
          <cell r="AH1701">
            <v>-1.2359822797309601E-4</v>
          </cell>
          <cell r="AI1701">
            <v>0</v>
          </cell>
          <cell r="AJ1701">
            <v>91.651792442335989</v>
          </cell>
          <cell r="AK1701">
            <v>0</v>
          </cell>
          <cell r="AL1701">
            <v>0</v>
          </cell>
          <cell r="AM1701">
            <v>97.022085000000004</v>
          </cell>
          <cell r="AN1701">
            <v>0</v>
          </cell>
          <cell r="AO1701">
            <v>-3.7131198317142702</v>
          </cell>
          <cell r="AP1701">
            <v>0</v>
          </cell>
        </row>
        <row r="1702">
          <cell r="B1702" t="str">
            <v>21900TTAN180TM229USD Total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</row>
        <row r="1703">
          <cell r="B1703" t="str">
            <v>21900TTAN180TM230USD Total</v>
          </cell>
          <cell r="H1703">
            <v>-5.9866908052880294</v>
          </cell>
          <cell r="I1703">
            <v>-0.53421726396800406</v>
          </cell>
          <cell r="J1703">
            <v>0</v>
          </cell>
          <cell r="K1703">
            <v>-5.4524735413200203</v>
          </cell>
          <cell r="L1703">
            <v>0</v>
          </cell>
          <cell r="M1703">
            <v>-5.4524735413200203</v>
          </cell>
          <cell r="N1703">
            <v>-0.84081400586422606</v>
          </cell>
          <cell r="O1703">
            <v>0</v>
          </cell>
          <cell r="P1703">
            <v>-1.17832344277254</v>
          </cell>
          <cell r="Q1703">
            <v>-3.0754429600000002</v>
          </cell>
          <cell r="R1703">
            <v>0</v>
          </cell>
          <cell r="S1703">
            <v>0</v>
          </cell>
          <cell r="T1703">
            <v>-0.106592575039263</v>
          </cell>
          <cell r="U1703">
            <v>-1.7578724071199798E-3</v>
          </cell>
          <cell r="V1703">
            <v>-0.108350447446383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-0.53421726396800406</v>
          </cell>
          <cell r="AB1703">
            <v>-0.18197768523687799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-0.18197768523687799</v>
          </cell>
          <cell r="AH1703">
            <v>0</v>
          </cell>
          <cell r="AI1703">
            <v>0</v>
          </cell>
          <cell r="AJ1703">
            <v>-0.18197768523687799</v>
          </cell>
          <cell r="AK1703">
            <v>0</v>
          </cell>
          <cell r="AL1703">
            <v>0</v>
          </cell>
          <cell r="AM1703">
            <v>-6.7565E-2</v>
          </cell>
          <cell r="AN1703">
            <v>0</v>
          </cell>
          <cell r="AO1703">
            <v>0</v>
          </cell>
          <cell r="AP1703">
            <v>0</v>
          </cell>
        </row>
        <row r="1704">
          <cell r="B1704" t="str">
            <v>21900TTAN180TM420USD Total</v>
          </cell>
          <cell r="H1704">
            <v>-0.45796163346329805</v>
          </cell>
          <cell r="I1704">
            <v>0</v>
          </cell>
          <cell r="J1704">
            <v>0</v>
          </cell>
          <cell r="K1704">
            <v>-0.45796163346329805</v>
          </cell>
          <cell r="L1704">
            <v>0</v>
          </cell>
          <cell r="M1704">
            <v>-0.45796163346329805</v>
          </cell>
          <cell r="N1704">
            <v>0</v>
          </cell>
          <cell r="O1704">
            <v>0</v>
          </cell>
          <cell r="P1704">
            <v>-0.45796163346329805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</row>
        <row r="1705">
          <cell r="B1705" t="str">
            <v>21900TTAN180TM440CUSD Total</v>
          </cell>
          <cell r="H1705">
            <v>-1.03274942375722E-13</v>
          </cell>
          <cell r="I1705">
            <v>0</v>
          </cell>
          <cell r="J1705">
            <v>0</v>
          </cell>
          <cell r="K1705">
            <v>-1.03274942375722E-13</v>
          </cell>
          <cell r="L1705">
            <v>0</v>
          </cell>
          <cell r="M1705">
            <v>-1.03274942375722E-13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-1.03274942375722E-13</v>
          </cell>
          <cell r="V1705">
            <v>-1.03274942375722E-13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</row>
        <row r="1706">
          <cell r="B1706" t="str">
            <v>21900TTAN180TM510USD Total</v>
          </cell>
          <cell r="H1706">
            <v>-2971.3162021533199</v>
          </cell>
          <cell r="I1706">
            <v>-2913.0883613228898</v>
          </cell>
          <cell r="J1706">
            <v>0</v>
          </cell>
          <cell r="K1706">
            <v>-58.2278408304281</v>
          </cell>
          <cell r="L1706">
            <v>0</v>
          </cell>
          <cell r="M1706">
            <v>-58.2278408304281</v>
          </cell>
          <cell r="N1706">
            <v>0</v>
          </cell>
          <cell r="O1706">
            <v>0</v>
          </cell>
          <cell r="P1706">
            <v>-4.1670776211122398</v>
          </cell>
          <cell r="Q1706">
            <v>0</v>
          </cell>
          <cell r="R1706">
            <v>0</v>
          </cell>
          <cell r="S1706">
            <v>0</v>
          </cell>
          <cell r="T1706">
            <v>-5.9899823109742494</v>
          </cell>
          <cell r="U1706">
            <v>0</v>
          </cell>
          <cell r="V1706">
            <v>-5.9899823109742494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-2913.0883613228898</v>
          </cell>
          <cell r="AB1706">
            <v>-48.070780898341603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-48.070780898341603</v>
          </cell>
          <cell r="AH1706">
            <v>-48.070780898341603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</row>
        <row r="1707">
          <cell r="B1707" t="str">
            <v>21900TTAN180TM600TUSD Total</v>
          </cell>
          <cell r="H1707">
            <v>-2893.2997970235201</v>
          </cell>
          <cell r="I1707">
            <v>-2757.6521670954598</v>
          </cell>
          <cell r="J1707">
            <v>0</v>
          </cell>
          <cell r="K1707">
            <v>-135.64762992805498</v>
          </cell>
          <cell r="L1707">
            <v>0</v>
          </cell>
          <cell r="M1707">
            <v>-135.64762992805498</v>
          </cell>
          <cell r="N1707">
            <v>0.25998490719391998</v>
          </cell>
          <cell r="O1707">
            <v>0</v>
          </cell>
          <cell r="P1707">
            <v>-67.436652319709893</v>
          </cell>
          <cell r="Q1707">
            <v>0</v>
          </cell>
          <cell r="R1707">
            <v>0</v>
          </cell>
          <cell r="S1707">
            <v>0</v>
          </cell>
          <cell r="T1707">
            <v>-4.4739582407645502</v>
          </cell>
          <cell r="U1707">
            <v>0</v>
          </cell>
          <cell r="V1707">
            <v>-4.4739582407645502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-2757.6521670954598</v>
          </cell>
          <cell r="AB1707">
            <v>-44.712635101877304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-44.712635101877304</v>
          </cell>
          <cell r="AH1707">
            <v>-48.070780898341603</v>
          </cell>
          <cell r="AI1707">
            <v>0</v>
          </cell>
          <cell r="AJ1707">
            <v>0.20087775261244997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-19.284369172896898</v>
          </cell>
          <cell r="AP1707">
            <v>0</v>
          </cell>
        </row>
        <row r="1708">
          <cell r="B1708" t="str">
            <v>21900TTAN190Allcustom3USD Total</v>
          </cell>
          <cell r="H1708">
            <v>6572.5011998642303</v>
          </cell>
          <cell r="I1708">
            <v>-7.7410548798739897E-5</v>
          </cell>
          <cell r="J1708">
            <v>0</v>
          </cell>
          <cell r="K1708">
            <v>6572.5012772747805</v>
          </cell>
          <cell r="L1708">
            <v>0</v>
          </cell>
          <cell r="M1708">
            <v>6572.5012772747805</v>
          </cell>
          <cell r="N1708">
            <v>992.921904476951</v>
          </cell>
          <cell r="O1708">
            <v>2295.02280002</v>
          </cell>
          <cell r="P1708">
            <v>676.86838767635402</v>
          </cell>
          <cell r="Q1708">
            <v>2266.6644654400002</v>
          </cell>
          <cell r="R1708">
            <v>123.159147833533</v>
          </cell>
          <cell r="S1708">
            <v>2.0185349999999998E-2</v>
          </cell>
          <cell r="T1708">
            <v>1.05898134206339</v>
          </cell>
          <cell r="U1708">
            <v>45.7490724565004</v>
          </cell>
          <cell r="V1708">
            <v>169.98738698209701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-7.7410548798739897E-5</v>
          </cell>
          <cell r="AB1708">
            <v>171.03633267937801</v>
          </cell>
          <cell r="AC1708">
            <v>0</v>
          </cell>
          <cell r="AD1708">
            <v>45.619939331560801</v>
          </cell>
          <cell r="AE1708">
            <v>45.619939331560801</v>
          </cell>
          <cell r="AF1708">
            <v>0</v>
          </cell>
          <cell r="AG1708">
            <v>125.41639334781701</v>
          </cell>
          <cell r="AH1708">
            <v>0</v>
          </cell>
          <cell r="AI1708">
            <v>0</v>
          </cell>
          <cell r="AJ1708">
            <v>90.008349012026798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</row>
        <row r="1709">
          <cell r="B1709" t="str">
            <v>21900TTAN190M229USD Total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</row>
        <row r="1710">
          <cell r="B1710" t="str">
            <v>21900TTAN190M230USD Total</v>
          </cell>
          <cell r="H1710">
            <v>-32.0895808348629</v>
          </cell>
          <cell r="I1710">
            <v>0</v>
          </cell>
          <cell r="J1710">
            <v>0</v>
          </cell>
          <cell r="K1710">
            <v>-32.0895808348629</v>
          </cell>
          <cell r="L1710">
            <v>0</v>
          </cell>
          <cell r="M1710">
            <v>-32.0895808348629</v>
          </cell>
          <cell r="N1710">
            <v>-25.796997999999999</v>
          </cell>
          <cell r="O1710">
            <v>0</v>
          </cell>
          <cell r="P1710">
            <v>-6.0986243038127297</v>
          </cell>
          <cell r="Q1710">
            <v>0</v>
          </cell>
          <cell r="R1710">
            <v>0</v>
          </cell>
          <cell r="S1710">
            <v>5.5511151229999999E-23</v>
          </cell>
          <cell r="T1710">
            <v>0</v>
          </cell>
          <cell r="U1710">
            <v>-0.19395853105015501</v>
          </cell>
          <cell r="V1710">
            <v>-0.19395853105015501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</row>
        <row r="1711">
          <cell r="B1711" t="str">
            <v>21900TTAN190M420USD Total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</row>
        <row r="1712">
          <cell r="B1712" t="str">
            <v>21900TTAN190M440CUSD Total</v>
          </cell>
          <cell r="H1712">
            <v>1.2511191016528999E-13</v>
          </cell>
          <cell r="I1712">
            <v>0</v>
          </cell>
          <cell r="J1712">
            <v>0</v>
          </cell>
          <cell r="K1712">
            <v>1.2511191016528999E-13</v>
          </cell>
          <cell r="L1712">
            <v>0</v>
          </cell>
          <cell r="M1712">
            <v>1.2511191016528999E-13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1.2511191016528999E-13</v>
          </cell>
          <cell r="V1712">
            <v>1.2511191016528999E-13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</row>
        <row r="1713">
          <cell r="B1713" t="str">
            <v>21900TTAN190M510USD Total</v>
          </cell>
          <cell r="H1713">
            <v>-59.970808175364596</v>
          </cell>
          <cell r="I1713">
            <v>-52.0344969666982</v>
          </cell>
          <cell r="J1713">
            <v>0</v>
          </cell>
          <cell r="K1713">
            <v>-7.93631120866642</v>
          </cell>
          <cell r="L1713">
            <v>0</v>
          </cell>
          <cell r="M1713">
            <v>-7.93631120866642</v>
          </cell>
          <cell r="N1713">
            <v>0</v>
          </cell>
          <cell r="O1713">
            <v>0</v>
          </cell>
          <cell r="P1713">
            <v>-5.5069999999999997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-52.0344969666982</v>
          </cell>
          <cell r="AB1713">
            <v>-2.4293112086664199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-2.4293112086664199</v>
          </cell>
          <cell r="AH1713">
            <v>-2.4293112086664199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</row>
        <row r="1714">
          <cell r="B1714" t="str">
            <v>21900TTAN190M600TUSD Total</v>
          </cell>
          <cell r="H1714">
            <v>-3997.2855744204703</v>
          </cell>
          <cell r="I1714">
            <v>-207.74057932193199</v>
          </cell>
          <cell r="J1714">
            <v>0</v>
          </cell>
          <cell r="K1714">
            <v>-3789.5449950985399</v>
          </cell>
          <cell r="L1714">
            <v>0</v>
          </cell>
          <cell r="M1714">
            <v>-3789.5449950985399</v>
          </cell>
          <cell r="N1714">
            <v>-1485.9118519984099</v>
          </cell>
          <cell r="O1714">
            <v>-1908.8638490000001</v>
          </cell>
          <cell r="P1714">
            <v>-203.52865068439999</v>
          </cell>
          <cell r="Q1714">
            <v>-112.43689159</v>
          </cell>
          <cell r="R1714">
            <v>-8.3288610500000004</v>
          </cell>
          <cell r="S1714">
            <v>-10.11401916</v>
          </cell>
          <cell r="T1714">
            <v>-0.80034967207210306</v>
          </cell>
          <cell r="U1714">
            <v>-21.9782203001959</v>
          </cell>
          <cell r="V1714">
            <v>-41.221450182268001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-207.74057932193199</v>
          </cell>
          <cell r="AB1714">
            <v>-42.754657612565602</v>
          </cell>
          <cell r="AC1714">
            <v>0</v>
          </cell>
          <cell r="AD1714">
            <v>-30.081881795116601</v>
          </cell>
          <cell r="AE1714">
            <v>-30.081881795116601</v>
          </cell>
          <cell r="AF1714">
            <v>0</v>
          </cell>
          <cell r="AG1714">
            <v>-12.672775817449001</v>
          </cell>
          <cell r="AH1714">
            <v>-2.4293112086664199</v>
          </cell>
          <cell r="AI1714">
            <v>0</v>
          </cell>
          <cell r="AJ1714">
            <v>-5.3987249868395804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5.1723559691125605</v>
          </cell>
          <cell r="AP1714">
            <v>0</v>
          </cell>
        </row>
        <row r="1715">
          <cell r="B1715" t="str">
            <v>22300TAllcustom2Allcustom3USD Total</v>
          </cell>
          <cell r="H1715">
            <v>6434.4610865184004</v>
          </cell>
          <cell r="I1715">
            <v>0</v>
          </cell>
          <cell r="J1715">
            <v>0</v>
          </cell>
          <cell r="K1715">
            <v>6434.4610865184004</v>
          </cell>
          <cell r="L1715">
            <v>0</v>
          </cell>
          <cell r="M1715">
            <v>6434.4610865184004</v>
          </cell>
          <cell r="N1715">
            <v>1.5456486942774701</v>
          </cell>
          <cell r="O1715">
            <v>197.33199999999999</v>
          </cell>
          <cell r="P1715">
            <v>491.73548163840803</v>
          </cell>
          <cell r="Q1715">
            <v>8.8463258771999995E-2</v>
          </cell>
          <cell r="R1715">
            <v>0</v>
          </cell>
          <cell r="S1715">
            <v>5.2058162992000003</v>
          </cell>
          <cell r="T1715">
            <v>0.13238290999999999</v>
          </cell>
          <cell r="U1715">
            <v>4.1250000000000002E-2</v>
          </cell>
          <cell r="V1715">
            <v>5.3794492092000006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5736.14105862214</v>
          </cell>
          <cell r="AC1715">
            <v>339.90814515327099</v>
          </cell>
          <cell r="AD1715">
            <v>0</v>
          </cell>
          <cell r="AE1715">
            <v>0</v>
          </cell>
          <cell r="AF1715">
            <v>0</v>
          </cell>
          <cell r="AG1715">
            <v>5396.2329134688698</v>
          </cell>
          <cell r="AH1715">
            <v>0</v>
          </cell>
          <cell r="AI1715">
            <v>5395.5164502034995</v>
          </cell>
          <cell r="AJ1715">
            <v>0</v>
          </cell>
          <cell r="AK1715">
            <v>0</v>
          </cell>
          <cell r="AL1715">
            <v>0</v>
          </cell>
          <cell r="AM1715">
            <v>2.2389850956057198</v>
          </cell>
          <cell r="AN1715">
            <v>0</v>
          </cell>
          <cell r="AO1715">
            <v>0</v>
          </cell>
          <cell r="AP1715">
            <v>0</v>
          </cell>
        </row>
        <row r="1716">
          <cell r="B1716" t="str">
            <v>22319Allcustom2Allcustom3USD Total</v>
          </cell>
          <cell r="H1716">
            <v>21.437790249999999</v>
          </cell>
          <cell r="I1716">
            <v>0</v>
          </cell>
          <cell r="J1716">
            <v>0</v>
          </cell>
          <cell r="K1716">
            <v>21.437790249999999</v>
          </cell>
          <cell r="L1716">
            <v>0</v>
          </cell>
          <cell r="M1716">
            <v>21.437790249999999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5.4968000000000003E-2</v>
          </cell>
          <cell r="V1716">
            <v>5.4968000000000003E-2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53.976342017403496</v>
          </cell>
          <cell r="AN1716">
            <v>0</v>
          </cell>
          <cell r="AO1716">
            <v>-32.5935197674035</v>
          </cell>
          <cell r="AP1716">
            <v>0</v>
          </cell>
        </row>
        <row r="1717">
          <cell r="B1717" t="str">
            <v>22350TAllcustom2Allcustom3USD Total</v>
          </cell>
          <cell r="H1717">
            <v>1984.9928410708201</v>
          </cell>
          <cell r="I1717">
            <v>0</v>
          </cell>
          <cell r="J1717">
            <v>0</v>
          </cell>
          <cell r="K1717">
            <v>1984.9928410708201</v>
          </cell>
          <cell r="L1717">
            <v>0</v>
          </cell>
          <cell r="M1717">
            <v>1984.9928410708201</v>
          </cell>
          <cell r="N1717">
            <v>0</v>
          </cell>
          <cell r="O1717">
            <v>0</v>
          </cell>
          <cell r="P1717">
            <v>1707.7436355618199</v>
          </cell>
          <cell r="Q1717">
            <v>158.875762526367</v>
          </cell>
          <cell r="R1717">
            <v>-0.55787129160000004</v>
          </cell>
          <cell r="S1717">
            <v>4.24991369732916</v>
          </cell>
          <cell r="T1717">
            <v>29.189529431531199</v>
          </cell>
          <cell r="U1717">
            <v>65.906804768643894</v>
          </cell>
          <cell r="V1717">
            <v>98.78837660590429</v>
          </cell>
          <cell r="W1717">
            <v>19.247342073199999</v>
          </cell>
          <cell r="X1717">
            <v>19.247342073199999</v>
          </cell>
          <cell r="Y1717">
            <v>0</v>
          </cell>
          <cell r="Z1717">
            <v>0</v>
          </cell>
          <cell r="AA1717">
            <v>0</v>
          </cell>
          <cell r="AB1717">
            <v>19.247342073199999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0.33772430353138</v>
          </cell>
          <cell r="AN1717">
            <v>0</v>
          </cell>
          <cell r="AO1717">
            <v>0</v>
          </cell>
          <cell r="AP1717">
            <v>0</v>
          </cell>
        </row>
        <row r="1718">
          <cell r="B1718" t="str">
            <v>22400TAllcustom2Allcustom3USD Total</v>
          </cell>
          <cell r="H1718">
            <v>252.08143162042902</v>
          </cell>
          <cell r="I1718">
            <v>0</v>
          </cell>
          <cell r="J1718">
            <v>0</v>
          </cell>
          <cell r="K1718">
            <v>252.08143162042902</v>
          </cell>
          <cell r="L1718">
            <v>0</v>
          </cell>
          <cell r="M1718">
            <v>252.08143162042902</v>
          </cell>
          <cell r="N1718">
            <v>33.607212070000003</v>
          </cell>
          <cell r="O1718">
            <v>0</v>
          </cell>
          <cell r="P1718">
            <v>11.324183460428999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5.4968000000000003E-2</v>
          </cell>
          <cell r="V1718">
            <v>5.4968000000000003E-2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239.688587857404</v>
          </cell>
          <cell r="AN1718">
            <v>0</v>
          </cell>
          <cell r="AO1718">
            <v>-32.5935197674035</v>
          </cell>
          <cell r="AP1718">
            <v>0</v>
          </cell>
        </row>
        <row r="1719">
          <cell r="B1719" t="str">
            <v>22500TAllcustom2Allcustom3USD Total</v>
          </cell>
          <cell r="H1719">
            <v>71.546044284182798</v>
          </cell>
          <cell r="I1719">
            <v>0</v>
          </cell>
          <cell r="J1719">
            <v>0</v>
          </cell>
          <cell r="K1719">
            <v>71.546044284182798</v>
          </cell>
          <cell r="L1719">
            <v>0</v>
          </cell>
          <cell r="M1719">
            <v>71.546044284182798</v>
          </cell>
          <cell r="N1719">
            <v>0.71721395013948908</v>
          </cell>
          <cell r="O1719">
            <v>0</v>
          </cell>
          <cell r="P1719">
            <v>4.4482389370557998E-2</v>
          </cell>
          <cell r="Q1719">
            <v>0</v>
          </cell>
          <cell r="R1719">
            <v>0</v>
          </cell>
          <cell r="S1719">
            <v>0</v>
          </cell>
          <cell r="T1719">
            <v>2.2423026473657801</v>
          </cell>
          <cell r="U1719">
            <v>0.55233130730700897</v>
          </cell>
          <cell r="V1719">
            <v>2.7946339546727903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67.989713989999998</v>
          </cell>
          <cell r="AN1719">
            <v>0</v>
          </cell>
          <cell r="AO1719">
            <v>0</v>
          </cell>
          <cell r="AP1719">
            <v>0</v>
          </cell>
        </row>
        <row r="1720">
          <cell r="B1720" t="str">
            <v>22800TAllcustom2Allcustom3USD Total</v>
          </cell>
          <cell r="H1720">
            <v>812.81532822601298</v>
          </cell>
          <cell r="I1720">
            <v>0</v>
          </cell>
          <cell r="J1720">
            <v>0</v>
          </cell>
          <cell r="K1720">
            <v>812.81532822601298</v>
          </cell>
          <cell r="L1720">
            <v>0</v>
          </cell>
          <cell r="M1720">
            <v>812.81532822601298</v>
          </cell>
          <cell r="N1720">
            <v>178.96347245674801</v>
          </cell>
          <cell r="O1720">
            <v>551.80066999999997</v>
          </cell>
          <cell r="P1720">
            <v>395.40799960885101</v>
          </cell>
          <cell r="Q1720">
            <v>2.8999074560317499</v>
          </cell>
          <cell r="R1720">
            <v>1.3071582785376301</v>
          </cell>
          <cell r="S1720">
            <v>11.958674070000001</v>
          </cell>
          <cell r="T1720">
            <v>13.2600179072682</v>
          </cell>
          <cell r="U1720">
            <v>13.0396161473824</v>
          </cell>
          <cell r="V1720">
            <v>39.565466403188196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1251.1079170642799</v>
          </cell>
          <cell r="AN1720">
            <v>0</v>
          </cell>
          <cell r="AO1720">
            <v>-1606.93010476308</v>
          </cell>
          <cell r="AP1720">
            <v>0</v>
          </cell>
        </row>
        <row r="1721">
          <cell r="B1721" t="str">
            <v>22850TAllcustom2Allcustom3USD Total</v>
          </cell>
          <cell r="H1721">
            <v>8419.4539275892203</v>
          </cell>
          <cell r="I1721">
            <v>0</v>
          </cell>
          <cell r="J1721">
            <v>0</v>
          </cell>
          <cell r="K1721">
            <v>8419.4539275892203</v>
          </cell>
          <cell r="L1721">
            <v>0</v>
          </cell>
          <cell r="M1721">
            <v>8419.4539275892203</v>
          </cell>
          <cell r="N1721">
            <v>1.5456486942774701</v>
          </cell>
          <cell r="O1721">
            <v>197.33199999999999</v>
          </cell>
          <cell r="P1721">
            <v>2199.4791172002301</v>
          </cell>
          <cell r="Q1721">
            <v>158.96422578513901</v>
          </cell>
          <cell r="R1721">
            <v>-0.55787129160000004</v>
          </cell>
          <cell r="S1721">
            <v>9.4557299965291595</v>
          </cell>
          <cell r="T1721">
            <v>29.321912341531199</v>
          </cell>
          <cell r="U1721">
            <v>65.9480547686439</v>
          </cell>
          <cell r="V1721">
            <v>104.167825815104</v>
          </cell>
          <cell r="W1721">
            <v>19.247342073199999</v>
          </cell>
          <cell r="X1721">
            <v>19.247342073199999</v>
          </cell>
          <cell r="Y1721">
            <v>0</v>
          </cell>
          <cell r="Z1721">
            <v>0</v>
          </cell>
          <cell r="AA1721">
            <v>0</v>
          </cell>
          <cell r="AB1721">
            <v>5755.3884006953404</v>
          </cell>
          <cell r="AC1721">
            <v>339.90814515327099</v>
          </cell>
          <cell r="AD1721">
            <v>0</v>
          </cell>
          <cell r="AE1721">
            <v>0</v>
          </cell>
          <cell r="AF1721">
            <v>0</v>
          </cell>
          <cell r="AG1721">
            <v>5396.2329134688698</v>
          </cell>
          <cell r="AH1721">
            <v>0</v>
          </cell>
          <cell r="AI1721">
            <v>5395.5164502034995</v>
          </cell>
          <cell r="AJ1721">
            <v>0</v>
          </cell>
          <cell r="AK1721">
            <v>0</v>
          </cell>
          <cell r="AL1721">
            <v>0</v>
          </cell>
          <cell r="AM1721">
            <v>2.5767093991371004</v>
          </cell>
          <cell r="AN1721">
            <v>0</v>
          </cell>
          <cell r="AO1721">
            <v>0</v>
          </cell>
          <cell r="AP1721">
            <v>0</v>
          </cell>
        </row>
        <row r="1722">
          <cell r="B1722" t="str">
            <v>22900TAllcustom2Allcustom3USD Total</v>
          </cell>
          <cell r="H1722">
            <v>9622.1242942094104</v>
          </cell>
          <cell r="I1722">
            <v>0</v>
          </cell>
          <cell r="J1722">
            <v>0</v>
          </cell>
          <cell r="K1722">
            <v>9622.1242942094104</v>
          </cell>
          <cell r="L1722">
            <v>0</v>
          </cell>
          <cell r="M1722">
            <v>9622.1242942094104</v>
          </cell>
          <cell r="N1722">
            <v>280.89577599305301</v>
          </cell>
          <cell r="O1722">
            <v>749.13266999999996</v>
          </cell>
          <cell r="P1722">
            <v>2606.42111632655</v>
          </cell>
          <cell r="Q1722">
            <v>161.864133241171</v>
          </cell>
          <cell r="R1722">
            <v>0.74928698693763396</v>
          </cell>
          <cell r="S1722">
            <v>21.414404066529201</v>
          </cell>
          <cell r="T1722">
            <v>44.8242328961651</v>
          </cell>
          <cell r="U1722">
            <v>79.594970223333306</v>
          </cell>
          <cell r="V1722">
            <v>146.58289417296498</v>
          </cell>
          <cell r="W1722">
            <v>19.247342073199999</v>
          </cell>
          <cell r="X1722">
            <v>19.247342073199999</v>
          </cell>
          <cell r="Y1722">
            <v>0</v>
          </cell>
          <cell r="Z1722">
            <v>0</v>
          </cell>
          <cell r="AA1722">
            <v>0</v>
          </cell>
          <cell r="AB1722">
            <v>5755.3884006953404</v>
          </cell>
          <cell r="AC1722">
            <v>339.90814515327099</v>
          </cell>
          <cell r="AD1722">
            <v>0</v>
          </cell>
          <cell r="AE1722">
            <v>0</v>
          </cell>
          <cell r="AF1722">
            <v>0</v>
          </cell>
          <cell r="AG1722">
            <v>5396.2329134688698</v>
          </cell>
          <cell r="AH1722">
            <v>0</v>
          </cell>
          <cell r="AI1722">
            <v>5395.5164502034995</v>
          </cell>
          <cell r="AJ1722">
            <v>0</v>
          </cell>
          <cell r="AK1722">
            <v>0</v>
          </cell>
          <cell r="AL1722">
            <v>0</v>
          </cell>
          <cell r="AM1722">
            <v>1561.3629283108201</v>
          </cell>
          <cell r="AN1722">
            <v>0</v>
          </cell>
          <cell r="AO1722">
            <v>-1639.52362453049</v>
          </cell>
          <cell r="AP1722">
            <v>0</v>
          </cell>
        </row>
        <row r="1723">
          <cell r="B1723" t="str">
            <v>23010Allcustom2Allcustom3USD Total</v>
          </cell>
          <cell r="H1723">
            <v>478.51161186280899</v>
          </cell>
          <cell r="I1723">
            <v>-8.3137820899486503E-5</v>
          </cell>
          <cell r="J1723">
            <v>0.210985314350567</v>
          </cell>
          <cell r="K1723">
            <v>478.51169500063003</v>
          </cell>
          <cell r="L1723">
            <v>0</v>
          </cell>
          <cell r="M1723">
            <v>478.51169500063003</v>
          </cell>
          <cell r="N1723">
            <v>40.779874877365799</v>
          </cell>
          <cell r="O1723">
            <v>202.91815700000001</v>
          </cell>
          <cell r="P1723">
            <v>107.484607759883</v>
          </cell>
          <cell r="Q1723">
            <v>63.239141309983204</v>
          </cell>
          <cell r="R1723">
            <v>2.8214200448128599</v>
          </cell>
          <cell r="S1723">
            <v>0.43323</v>
          </cell>
          <cell r="T1723">
            <v>42.142403184672496</v>
          </cell>
          <cell r="U1723">
            <v>41.036220403530201</v>
          </cell>
          <cell r="V1723">
            <v>86.433273633015602</v>
          </cell>
          <cell r="W1723">
            <v>24.146849499999998</v>
          </cell>
          <cell r="X1723">
            <v>24.146849499999998</v>
          </cell>
          <cell r="Y1723">
            <v>0</v>
          </cell>
          <cell r="Z1723">
            <v>0</v>
          </cell>
          <cell r="AA1723">
            <v>-8.3137820899486503E-5</v>
          </cell>
          <cell r="AB1723">
            <v>64.732305345694996</v>
          </cell>
          <cell r="AC1723">
            <v>0</v>
          </cell>
          <cell r="AD1723">
            <v>0</v>
          </cell>
          <cell r="AE1723">
            <v>6.5990581100000005</v>
          </cell>
          <cell r="AF1723">
            <v>0</v>
          </cell>
          <cell r="AG1723">
            <v>33.775412421344498</v>
          </cell>
          <cell r="AH1723">
            <v>2.6823956033764298</v>
          </cell>
          <cell r="AI1723">
            <v>0</v>
          </cell>
          <cell r="AJ1723">
            <v>11.9594456291108</v>
          </cell>
          <cell r="AK1723">
            <v>0</v>
          </cell>
          <cell r="AL1723">
            <v>0</v>
          </cell>
          <cell r="AM1723">
            <v>1.660995387592</v>
          </cell>
          <cell r="AN1723">
            <v>1.4890000000000001</v>
          </cell>
          <cell r="AO1723">
            <v>-88.736660312904888</v>
          </cell>
          <cell r="AP1723">
            <v>0</v>
          </cell>
        </row>
        <row r="1724">
          <cell r="B1724" t="str">
            <v>23020Allcustom2Allcustom3USD Total</v>
          </cell>
          <cell r="H1724">
            <v>66.227562489561706</v>
          </cell>
          <cell r="I1724">
            <v>0</v>
          </cell>
          <cell r="J1724">
            <v>0</v>
          </cell>
          <cell r="K1724">
            <v>66.227562489561706</v>
          </cell>
          <cell r="L1724">
            <v>0</v>
          </cell>
          <cell r="M1724">
            <v>66.227562489561706</v>
          </cell>
          <cell r="N1724">
            <v>66.062228821887999</v>
          </cell>
          <cell r="O1724">
            <v>0</v>
          </cell>
          <cell r="P1724">
            <v>0.165333667673673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</row>
        <row r="1725">
          <cell r="B1725" t="str">
            <v>23900TAllcustom2Allcustom3USD Total</v>
          </cell>
          <cell r="H1725">
            <v>56181.4424980396</v>
          </cell>
          <cell r="I1725">
            <v>-4.5855126072509697E-4</v>
          </cell>
          <cell r="J1725">
            <v>0.210985314350567</v>
          </cell>
          <cell r="K1725">
            <v>56181.442956590799</v>
          </cell>
          <cell r="L1725">
            <v>0</v>
          </cell>
          <cell r="M1725">
            <v>56181.442956590799</v>
          </cell>
          <cell r="N1725">
            <v>21743.033609251597</v>
          </cell>
          <cell r="O1725">
            <v>10595.65772132</v>
          </cell>
          <cell r="P1725">
            <v>6624.1617054770695</v>
          </cell>
          <cell r="Q1725">
            <v>5703.1500463543598</v>
          </cell>
          <cell r="R1725">
            <v>1737.02198252934</v>
          </cell>
          <cell r="S1725">
            <v>1466.43105173653</v>
          </cell>
          <cell r="T1725">
            <v>370.25881040723999</v>
          </cell>
          <cell r="U1725">
            <v>1456.4097072909901</v>
          </cell>
          <cell r="V1725">
            <v>5030.12155196409</v>
          </cell>
          <cell r="W1725">
            <v>43.394191573200004</v>
          </cell>
          <cell r="X1725">
            <v>43.394191573200004</v>
          </cell>
          <cell r="Y1725">
            <v>0</v>
          </cell>
          <cell r="Z1725">
            <v>0</v>
          </cell>
          <cell r="AA1725">
            <v>-4.5855126072509697E-4</v>
          </cell>
          <cell r="AB1725">
            <v>6662.7653247306098</v>
          </cell>
          <cell r="AC1725">
            <v>339.90814515327099</v>
          </cell>
          <cell r="AD1725">
            <v>424.459351425232</v>
          </cell>
          <cell r="AE1725">
            <v>516.97329542523198</v>
          </cell>
          <cell r="AF1725">
            <v>0</v>
          </cell>
          <cell r="AG1725">
            <v>5762.2787072645597</v>
          </cell>
          <cell r="AH1725">
            <v>2.6824044714097601</v>
          </cell>
          <cell r="AI1725">
            <v>5395.5164502034995</v>
          </cell>
          <cell r="AJ1725">
            <v>238.81907220858599</v>
          </cell>
          <cell r="AK1725">
            <v>0</v>
          </cell>
          <cell r="AL1725">
            <v>0</v>
          </cell>
          <cell r="AM1725">
            <v>1660.05100869841</v>
          </cell>
          <cell r="AN1725">
            <v>1.4890000000000001</v>
          </cell>
          <cell r="AO1725">
            <v>-1837.49801120538</v>
          </cell>
          <cell r="AP1725">
            <v>0</v>
          </cell>
        </row>
        <row r="1726">
          <cell r="B1726" t="str">
            <v>24020Allcustom2Allcustom3USD Total</v>
          </cell>
          <cell r="H1726">
            <v>28.156669508543001</v>
          </cell>
          <cell r="I1726">
            <v>0</v>
          </cell>
          <cell r="J1726">
            <v>0</v>
          </cell>
          <cell r="K1726">
            <v>28.156669508543001</v>
          </cell>
          <cell r="L1726">
            <v>0</v>
          </cell>
          <cell r="M1726">
            <v>28.156669508543001</v>
          </cell>
          <cell r="N1726">
            <v>0</v>
          </cell>
          <cell r="O1726">
            <v>0</v>
          </cell>
          <cell r="P1726">
            <v>0.121660424329705</v>
          </cell>
          <cell r="Q1726">
            <v>5.3588410680462699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22.6761680161671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22.6761680161671</v>
          </cell>
          <cell r="AH1726">
            <v>0</v>
          </cell>
          <cell r="AI1726">
            <v>0</v>
          </cell>
          <cell r="AJ1726">
            <v>21.886912969839901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</row>
        <row r="1727">
          <cell r="B1727" t="str">
            <v>24030Allcustom2Allcustom3USD Total</v>
          </cell>
          <cell r="H1727">
            <v>173.17219758902903</v>
          </cell>
          <cell r="I1727">
            <v>-7.1129024982452403E-5</v>
          </cell>
          <cell r="J1727">
            <v>0</v>
          </cell>
          <cell r="K1727">
            <v>173.172268718054</v>
          </cell>
          <cell r="L1727">
            <v>0</v>
          </cell>
          <cell r="M1727">
            <v>173.172268718054</v>
          </cell>
          <cell r="N1727">
            <v>0.87788318068794002</v>
          </cell>
          <cell r="O1727">
            <v>135.82509597000001</v>
          </cell>
          <cell r="P1727">
            <v>12.6501517709067</v>
          </cell>
          <cell r="Q1727">
            <v>0</v>
          </cell>
          <cell r="R1727">
            <v>0</v>
          </cell>
          <cell r="S1727">
            <v>0</v>
          </cell>
          <cell r="T1727">
            <v>0.273143611625</v>
          </cell>
          <cell r="U1727">
            <v>0</v>
          </cell>
          <cell r="V1727">
            <v>0.273143611625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-7.1129024982452403E-5</v>
          </cell>
          <cell r="AB1727">
            <v>23.545994184833898</v>
          </cell>
          <cell r="AC1727">
            <v>0</v>
          </cell>
          <cell r="AD1727">
            <v>0.43217829035015604</v>
          </cell>
          <cell r="AE1727">
            <v>0.43217829035015604</v>
          </cell>
          <cell r="AF1727">
            <v>0</v>
          </cell>
          <cell r="AG1727">
            <v>23.1138158944837</v>
          </cell>
          <cell r="AH1727">
            <v>0</v>
          </cell>
          <cell r="AI1727">
            <v>0</v>
          </cell>
          <cell r="AJ1727">
            <v>22.317170819632899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</row>
        <row r="1728">
          <cell r="B1728" t="str">
            <v>24040Allcustom2Allcustom3USD Total</v>
          </cell>
          <cell r="H1728">
            <v>780.00405075179697</v>
          </cell>
          <cell r="I1728">
            <v>0</v>
          </cell>
          <cell r="J1728">
            <v>0</v>
          </cell>
          <cell r="K1728">
            <v>780.00405075179697</v>
          </cell>
          <cell r="L1728">
            <v>0</v>
          </cell>
          <cell r="M1728">
            <v>780.00405075179697</v>
          </cell>
          <cell r="N1728">
            <v>647.79876956808403</v>
          </cell>
          <cell r="O1728">
            <v>0</v>
          </cell>
          <cell r="P1728">
            <v>0.10686796060588599</v>
          </cell>
          <cell r="Q1728">
            <v>1.1661E-4</v>
          </cell>
          <cell r="R1728">
            <v>10.6893559870906</v>
          </cell>
          <cell r="S1728">
            <v>91.395480280000001</v>
          </cell>
          <cell r="T1728">
            <v>0</v>
          </cell>
          <cell r="U1728">
            <v>12.312724123005601</v>
          </cell>
          <cell r="V1728">
            <v>114.39756039009599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2.8457362230111398</v>
          </cell>
          <cell r="AC1728">
            <v>0</v>
          </cell>
          <cell r="AD1728">
            <v>0.59900541301114296</v>
          </cell>
          <cell r="AE1728">
            <v>2.8457362230111398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14.855</v>
          </cell>
          <cell r="AN1728">
            <v>14.855</v>
          </cell>
          <cell r="AO1728">
            <v>0</v>
          </cell>
          <cell r="AP1728">
            <v>0</v>
          </cell>
        </row>
        <row r="1729">
          <cell r="B1729" t="str">
            <v>24900TAllcustom2Allcustom3USD Total</v>
          </cell>
          <cell r="H1729">
            <v>1251.37606531508</v>
          </cell>
          <cell r="I1729">
            <v>-7.1129024982452403E-5</v>
          </cell>
          <cell r="J1729">
            <v>0</v>
          </cell>
          <cell r="K1729">
            <v>1251.37613644411</v>
          </cell>
          <cell r="L1729">
            <v>0</v>
          </cell>
          <cell r="M1729">
            <v>1251.37613644411</v>
          </cell>
          <cell r="N1729">
            <v>651.52771201588303</v>
          </cell>
          <cell r="O1729">
            <v>217.73658746000001</v>
          </cell>
          <cell r="P1729">
            <v>78.852049727353091</v>
          </cell>
          <cell r="Q1729">
            <v>33.046109888046296</v>
          </cell>
          <cell r="R1729">
            <v>16.700603687090599</v>
          </cell>
          <cell r="S1729">
            <v>91.839504260000012</v>
          </cell>
          <cell r="T1729">
            <v>0.75035548923330997</v>
          </cell>
          <cell r="U1729">
            <v>12.809388655334999</v>
          </cell>
          <cell r="V1729">
            <v>122.09985209165899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-7.1129024982452403E-5</v>
          </cell>
          <cell r="AB1729">
            <v>132.85411126116801</v>
          </cell>
          <cell r="AC1729">
            <v>0</v>
          </cell>
          <cell r="AD1729">
            <v>1.3939570628257698</v>
          </cell>
          <cell r="AE1729">
            <v>4.1798305228257702</v>
          </cell>
          <cell r="AF1729">
            <v>0</v>
          </cell>
          <cell r="AG1729">
            <v>128.67428073834199</v>
          </cell>
          <cell r="AH1729">
            <v>0</v>
          </cell>
          <cell r="AI1729">
            <v>0</v>
          </cell>
          <cell r="AJ1729">
            <v>114.75497726331</v>
          </cell>
          <cell r="AK1729">
            <v>0</v>
          </cell>
          <cell r="AL1729">
            <v>0</v>
          </cell>
          <cell r="AM1729">
            <v>15.259714000000001</v>
          </cell>
          <cell r="AN1729">
            <v>14.855</v>
          </cell>
          <cell r="AO1729">
            <v>0</v>
          </cell>
          <cell r="AP1729">
            <v>0</v>
          </cell>
        </row>
        <row r="1730">
          <cell r="B1730" t="str">
            <v>25020Allcustom2Allcustom3USD Total</v>
          </cell>
          <cell r="H1730">
            <v>-367.82450969678996</v>
          </cell>
          <cell r="I1730">
            <v>0</v>
          </cell>
          <cell r="J1730">
            <v>0</v>
          </cell>
          <cell r="K1730">
            <v>-367.82450969678996</v>
          </cell>
          <cell r="L1730">
            <v>0</v>
          </cell>
          <cell r="M1730">
            <v>-367.82450969678996</v>
          </cell>
          <cell r="N1730">
            <v>-149.16790646164</v>
          </cell>
          <cell r="O1730">
            <v>-11.749752900000001</v>
          </cell>
          <cell r="P1730">
            <v>-28.642847699193897</v>
          </cell>
          <cell r="Q1730">
            <v>-129.08900395999999</v>
          </cell>
          <cell r="R1730">
            <v>-8.2760387859643103</v>
          </cell>
          <cell r="S1730">
            <v>-10.88188092</v>
          </cell>
          <cell r="T1730">
            <v>-23.294898698021697</v>
          </cell>
          <cell r="U1730">
            <v>-4.74016615835429</v>
          </cell>
          <cell r="V1730">
            <v>-47.1929845623403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-1.8890141136149601</v>
          </cell>
          <cell r="AC1730">
            <v>-0.77130162999999996</v>
          </cell>
          <cell r="AD1730">
            <v>-4.6187678272891202E-3</v>
          </cell>
          <cell r="AE1730">
            <v>-0.59347129782728902</v>
          </cell>
          <cell r="AF1730">
            <v>0</v>
          </cell>
          <cell r="AG1730">
            <v>-0.52424118578766898</v>
          </cell>
          <cell r="AH1730">
            <v>-6.5586503147505498E-2</v>
          </cell>
          <cell r="AI1730">
            <v>0</v>
          </cell>
          <cell r="AJ1730">
            <v>-0.15719525324935998</v>
          </cell>
          <cell r="AK1730">
            <v>0</v>
          </cell>
          <cell r="AL1730">
            <v>0</v>
          </cell>
          <cell r="AM1730">
            <v>-9.2999999999999999E-2</v>
          </cell>
          <cell r="AN1730">
            <v>-9.2999999999999999E-2</v>
          </cell>
          <cell r="AO1730">
            <v>0</v>
          </cell>
          <cell r="AP1730">
            <v>0</v>
          </cell>
        </row>
        <row r="1731">
          <cell r="B1731" t="str">
            <v>25020Allcustom2M160USD Total</v>
          </cell>
          <cell r="H1731">
            <v>-206.51877253020501</v>
          </cell>
          <cell r="I1731">
            <v>0</v>
          </cell>
          <cell r="J1731">
            <v>0</v>
          </cell>
          <cell r="K1731">
            <v>-206.51877253020501</v>
          </cell>
          <cell r="L1731">
            <v>0</v>
          </cell>
          <cell r="M1731">
            <v>-206.51877253020501</v>
          </cell>
          <cell r="N1731">
            <v>-47.659513662330298</v>
          </cell>
          <cell r="O1731">
            <v>-11.749752900000001</v>
          </cell>
          <cell r="P1731">
            <v>-12.588486690903499</v>
          </cell>
          <cell r="Q1731">
            <v>-100.1412404</v>
          </cell>
          <cell r="R1731">
            <v>-8.2686181840558195</v>
          </cell>
          <cell r="S1731">
            <v>-12.87204934</v>
          </cell>
          <cell r="T1731">
            <v>-10.3869924853347</v>
          </cell>
          <cell r="U1731">
            <v>-1.0667606156790101</v>
          </cell>
          <cell r="V1731">
            <v>-32.594420625069603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-1.78535825190191</v>
          </cell>
          <cell r="AC1731">
            <v>-0.88540184</v>
          </cell>
          <cell r="AD1731">
            <v>0</v>
          </cell>
          <cell r="AE1731">
            <v>-0.62926593000000008</v>
          </cell>
          <cell r="AF1731">
            <v>0</v>
          </cell>
          <cell r="AG1731">
            <v>-0.27069048190190498</v>
          </cell>
          <cell r="AH1731">
            <v>0</v>
          </cell>
          <cell r="AI1731">
            <v>0</v>
          </cell>
          <cell r="AJ1731">
            <v>-2.5095822435487299E-2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</row>
        <row r="1732">
          <cell r="B1732" t="str">
            <v>25020Allcustom2M170USD Total</v>
          </cell>
          <cell r="H1732">
            <v>103.014528163221</v>
          </cell>
          <cell r="I1732">
            <v>0</v>
          </cell>
          <cell r="J1732">
            <v>0</v>
          </cell>
          <cell r="K1732">
            <v>103.014528163221</v>
          </cell>
          <cell r="L1732">
            <v>0</v>
          </cell>
          <cell r="M1732">
            <v>103.014528163221</v>
          </cell>
          <cell r="N1732">
            <v>6.0965850949904201</v>
          </cell>
          <cell r="O1732">
            <v>0</v>
          </cell>
          <cell r="P1732">
            <v>3.03711812940533</v>
          </cell>
          <cell r="Q1732">
            <v>67.015033119999998</v>
          </cell>
          <cell r="R1732">
            <v>0</v>
          </cell>
          <cell r="S1732">
            <v>18.5465673</v>
          </cell>
          <cell r="T1732">
            <v>3.1023806933052103</v>
          </cell>
          <cell r="U1732">
            <v>0.71395829572248992</v>
          </cell>
          <cell r="V1732">
            <v>22.362906289027698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4.5028855297975401</v>
          </cell>
          <cell r="AC1732">
            <v>3.4986815</v>
          </cell>
          <cell r="AD1732">
            <v>1.65525637340448E-2</v>
          </cell>
          <cell r="AE1732">
            <v>5.3640123734044802E-2</v>
          </cell>
          <cell r="AF1732">
            <v>0</v>
          </cell>
          <cell r="AG1732">
            <v>0.95056390606349195</v>
          </cell>
          <cell r="AH1732">
            <v>0.822288650013838</v>
          </cell>
          <cell r="AI1732">
            <v>0</v>
          </cell>
          <cell r="AJ1732">
            <v>6.9928784850758194E-2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</row>
        <row r="1733">
          <cell r="B1733" t="str">
            <v>25020Allcustom2M290USD Total</v>
          </cell>
          <cell r="H1733">
            <v>59.323074683244201</v>
          </cell>
          <cell r="I1733">
            <v>0</v>
          </cell>
          <cell r="J1733">
            <v>0</v>
          </cell>
          <cell r="K1733">
            <v>59.323074683244201</v>
          </cell>
          <cell r="L1733">
            <v>0</v>
          </cell>
          <cell r="M1733">
            <v>59.323074683244201</v>
          </cell>
          <cell r="N1733">
            <v>36.543195047780202</v>
          </cell>
          <cell r="O1733">
            <v>0</v>
          </cell>
          <cell r="P1733">
            <v>2.999345336098</v>
          </cell>
          <cell r="Q1733">
            <v>7.1308598300000003</v>
          </cell>
          <cell r="R1733">
            <v>0</v>
          </cell>
          <cell r="S1733">
            <v>1.98411</v>
          </cell>
          <cell r="T1733">
            <v>1.8566440306645799</v>
          </cell>
          <cell r="U1733">
            <v>8.7333700000000007</v>
          </cell>
          <cell r="V1733">
            <v>12.574124030664601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7.5550438701442499E-2</v>
          </cell>
          <cell r="AC1733">
            <v>0</v>
          </cell>
          <cell r="AD1733">
            <v>0</v>
          </cell>
          <cell r="AE1733">
            <v>6.700718E-2</v>
          </cell>
          <cell r="AF1733">
            <v>0</v>
          </cell>
          <cell r="AG1733">
            <v>8.5432587014424802E-3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</row>
        <row r="1734">
          <cell r="B1734" t="str">
            <v>25020Allcustom2M420USD Total</v>
          </cell>
          <cell r="H1734">
            <v>1.3161302518703399</v>
          </cell>
          <cell r="I1734">
            <v>0</v>
          </cell>
          <cell r="J1734">
            <v>0</v>
          </cell>
          <cell r="K1734">
            <v>1.3161302518703399</v>
          </cell>
          <cell r="L1734">
            <v>0</v>
          </cell>
          <cell r="M1734">
            <v>1.3161302518703399</v>
          </cell>
          <cell r="N1734">
            <v>0</v>
          </cell>
          <cell r="O1734">
            <v>0</v>
          </cell>
          <cell r="P1734">
            <v>1.30876033187034</v>
          </cell>
          <cell r="Q1734">
            <v>0</v>
          </cell>
          <cell r="R1734">
            <v>0</v>
          </cell>
          <cell r="S1734">
            <v>7.3699200000000003E-3</v>
          </cell>
          <cell r="T1734">
            <v>0</v>
          </cell>
          <cell r="U1734">
            <v>0</v>
          </cell>
          <cell r="V1734">
            <v>7.3699200000000003E-3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</row>
        <row r="1735">
          <cell r="B1735" t="str">
            <v>25020Allcustom2M510USD Total</v>
          </cell>
          <cell r="H1735">
            <v>1.292414633755</v>
          </cell>
          <cell r="I1735">
            <v>0</v>
          </cell>
          <cell r="J1735">
            <v>0</v>
          </cell>
          <cell r="K1735">
            <v>1.292414633755</v>
          </cell>
          <cell r="L1735">
            <v>0</v>
          </cell>
          <cell r="M1735">
            <v>1.292414633755</v>
          </cell>
          <cell r="N1735">
            <v>2.057043022227</v>
          </cell>
          <cell r="O1735">
            <v>0</v>
          </cell>
          <cell r="P1735">
            <v>-0.76462838847199999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</row>
        <row r="1736">
          <cell r="B1736" t="str">
            <v>25500TAllcustom2Allcustom3USD Total</v>
          </cell>
          <cell r="H1736">
            <v>4627.4579491263203</v>
          </cell>
          <cell r="I1736">
            <v>6.2260990299284501E-5</v>
          </cell>
          <cell r="J1736">
            <v>0</v>
          </cell>
          <cell r="K1736">
            <v>4627.4578868653298</v>
          </cell>
          <cell r="L1736">
            <v>-1.20457151405351</v>
          </cell>
          <cell r="M1736">
            <v>4628.66245837938</v>
          </cell>
          <cell r="N1736">
            <v>1964.85922246981</v>
          </cell>
          <cell r="O1736">
            <v>736.74741999000003</v>
          </cell>
          <cell r="P1736">
            <v>442.156623913018</v>
          </cell>
          <cell r="Q1736">
            <v>392.48348412261299</v>
          </cell>
          <cell r="R1736">
            <v>149.257449339918</v>
          </cell>
          <cell r="S1736">
            <v>195.0485665475</v>
          </cell>
          <cell r="T1736">
            <v>702.53900514975498</v>
          </cell>
          <cell r="U1736">
            <v>156.48239721952601</v>
          </cell>
          <cell r="V1736">
            <v>1201.9389950485302</v>
          </cell>
          <cell r="W1736">
            <v>15.31762501</v>
          </cell>
          <cell r="X1736">
            <v>15.31762501</v>
          </cell>
          <cell r="Y1736">
            <v>0</v>
          </cell>
          <cell r="Z1736">
            <v>0</v>
          </cell>
          <cell r="AA1736">
            <v>6.2260990299284501E-5</v>
          </cell>
          <cell r="AB1736">
            <v>308.99288544837304</v>
          </cell>
          <cell r="AC1736">
            <v>23.836090479999999</v>
          </cell>
          <cell r="AD1736">
            <v>24.276750101936198</v>
          </cell>
          <cell r="AE1736">
            <v>93.671610831936192</v>
          </cell>
          <cell r="AF1736">
            <v>0</v>
          </cell>
          <cell r="AG1736">
            <v>177.026505155617</v>
          </cell>
          <cell r="AH1736">
            <v>6.3827676358873099E-3</v>
          </cell>
          <cell r="AI1736">
            <v>0</v>
          </cell>
          <cell r="AJ1736">
            <v>138.470308814139</v>
          </cell>
          <cell r="AK1736">
            <v>0</v>
          </cell>
          <cell r="AL1736">
            <v>-0.85894602918048701</v>
          </cell>
          <cell r="AM1736">
            <v>439.79464513910102</v>
          </cell>
          <cell r="AN1736">
            <v>143.19999999999999</v>
          </cell>
          <cell r="AO1736">
            <v>-859.69924096024499</v>
          </cell>
          <cell r="AP1736">
            <v>0</v>
          </cell>
        </row>
        <row r="1737">
          <cell r="B1737" t="str">
            <v>25600TAllcustom2Allcustom3USD Total</v>
          </cell>
          <cell r="H1737">
            <v>212.41919820736399</v>
          </cell>
          <cell r="I1737">
            <v>0</v>
          </cell>
          <cell r="J1737">
            <v>2.9190612668467203E-2</v>
          </cell>
          <cell r="K1737">
            <v>212.41919820736399</v>
          </cell>
          <cell r="L1737">
            <v>-84.052960999999996</v>
          </cell>
          <cell r="M1737">
            <v>296.47215920736403</v>
          </cell>
          <cell r="N1737">
            <v>45.510681179986697</v>
          </cell>
          <cell r="O1737">
            <v>191.70444793000001</v>
          </cell>
          <cell r="P1737">
            <v>28.730065874742703</v>
          </cell>
          <cell r="Q1737">
            <v>11.718587931245199</v>
          </cell>
          <cell r="R1737">
            <v>10.2500106607382</v>
          </cell>
          <cell r="S1737">
            <v>6.1224281759864301</v>
          </cell>
          <cell r="T1737">
            <v>20.7422916548045</v>
          </cell>
          <cell r="U1737">
            <v>4.7274550121877902E-2</v>
          </cell>
          <cell r="V1737">
            <v>37.162005041651</v>
          </cell>
          <cell r="W1737">
            <v>8.7619182757750007</v>
          </cell>
          <cell r="X1737">
            <v>8.7619182757750007</v>
          </cell>
          <cell r="Y1737">
            <v>0</v>
          </cell>
          <cell r="Z1737">
            <v>0</v>
          </cell>
          <cell r="AA1737">
            <v>0</v>
          </cell>
          <cell r="AB1737">
            <v>16.972259307029002</v>
          </cell>
          <cell r="AC1737">
            <v>2.0999600000000001E-3</v>
          </cell>
          <cell r="AD1737">
            <v>0.53540756653935495</v>
          </cell>
          <cell r="AE1737">
            <v>0.59723515653935511</v>
          </cell>
          <cell r="AF1737">
            <v>0</v>
          </cell>
          <cell r="AG1737">
            <v>7.5818153020461896</v>
          </cell>
          <cell r="AH1737">
            <v>1.57998809835906</v>
          </cell>
          <cell r="AI1737">
            <v>0</v>
          </cell>
          <cell r="AJ1737">
            <v>4.4440503711734198</v>
          </cell>
          <cell r="AK1737">
            <v>0</v>
          </cell>
          <cell r="AL1737">
            <v>0</v>
          </cell>
          <cell r="AM1737">
            <v>179.33735999999999</v>
          </cell>
          <cell r="AN1737">
            <v>0</v>
          </cell>
          <cell r="AO1737">
            <v>-214.66324805728999</v>
          </cell>
          <cell r="AP1737">
            <v>0</v>
          </cell>
        </row>
        <row r="1738">
          <cell r="B1738" t="str">
            <v>25619Allcustom2Allcustom3USD Total</v>
          </cell>
          <cell r="H1738">
            <v>20.244783979999898</v>
          </cell>
          <cell r="I1738">
            <v>0</v>
          </cell>
          <cell r="J1738">
            <v>0</v>
          </cell>
          <cell r="K1738">
            <v>20.244783979999898</v>
          </cell>
          <cell r="L1738">
            <v>0</v>
          </cell>
          <cell r="M1738">
            <v>20.244783979999898</v>
          </cell>
          <cell r="N1738">
            <v>8.2737884600000005</v>
          </cell>
          <cell r="O1738">
            <v>18.898551000000001</v>
          </cell>
          <cell r="P1738">
            <v>0</v>
          </cell>
          <cell r="Q1738">
            <v>3.8231749100000001</v>
          </cell>
          <cell r="R1738">
            <v>6.3656967900000003</v>
          </cell>
          <cell r="S1738">
            <v>0.61749968999999993</v>
          </cell>
          <cell r="T1738">
            <v>0.59075087999999998</v>
          </cell>
          <cell r="U1738">
            <v>5.4350895799999996</v>
          </cell>
          <cell r="V1738">
            <v>13.00903694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0.14919451460352798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0.14919451460352798</v>
          </cell>
          <cell r="AH1738">
            <v>0</v>
          </cell>
          <cell r="AI1738">
            <v>0</v>
          </cell>
          <cell r="AJ1738">
            <v>0.134968709695477</v>
          </cell>
          <cell r="AK1738">
            <v>0</v>
          </cell>
          <cell r="AL1738">
            <v>0</v>
          </cell>
          <cell r="AM1738">
            <v>37.165481752596499</v>
          </cell>
          <cell r="AN1738">
            <v>0</v>
          </cell>
          <cell r="AO1738">
            <v>-61.074443597200101</v>
          </cell>
          <cell r="AP1738">
            <v>0</v>
          </cell>
        </row>
        <row r="1739">
          <cell r="B1739" t="str">
            <v>25700TAllcustom2Allcustom3USD Total</v>
          </cell>
          <cell r="H1739">
            <v>175.09002851732001</v>
          </cell>
          <cell r="I1739">
            <v>-4.1014658309984999E-5</v>
          </cell>
          <cell r="J1739">
            <v>0</v>
          </cell>
          <cell r="K1739">
            <v>175.090069531978</v>
          </cell>
          <cell r="L1739">
            <v>0</v>
          </cell>
          <cell r="M1739">
            <v>175.090069531978</v>
          </cell>
          <cell r="N1739">
            <v>10.873873529999999</v>
          </cell>
          <cell r="O1739">
            <v>18.898551000000001</v>
          </cell>
          <cell r="P1739">
            <v>10.6046551901245</v>
          </cell>
          <cell r="Q1739">
            <v>3.8231749100000001</v>
          </cell>
          <cell r="R1739">
            <v>6.3656967900000003</v>
          </cell>
          <cell r="S1739">
            <v>0.61749968999999993</v>
          </cell>
          <cell r="T1739">
            <v>0.59075087999999998</v>
          </cell>
          <cell r="U1739">
            <v>5.4350895799999996</v>
          </cell>
          <cell r="V1739">
            <v>13.00903694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-4.1014658309984999E-5</v>
          </cell>
          <cell r="AB1739">
            <v>5.6944554074573501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5.6944554074573501</v>
          </cell>
          <cell r="AH1739">
            <v>0</v>
          </cell>
          <cell r="AI1739">
            <v>0</v>
          </cell>
          <cell r="AJ1739">
            <v>5.6802296025493</v>
          </cell>
          <cell r="AK1739">
            <v>0</v>
          </cell>
          <cell r="AL1739">
            <v>0</v>
          </cell>
          <cell r="AM1739">
            <v>173.26076615159602</v>
          </cell>
          <cell r="AN1739">
            <v>1.772</v>
          </cell>
          <cell r="AO1739">
            <v>-61.074443597200101</v>
          </cell>
          <cell r="AP1739">
            <v>0</v>
          </cell>
        </row>
        <row r="1740">
          <cell r="B1740" t="str">
            <v>25750TAllcustom2Allcustom3USD Total</v>
          </cell>
          <cell r="H1740">
            <v>45.808930634569805</v>
          </cell>
          <cell r="I1740">
            <v>-7.0944273827204594E-5</v>
          </cell>
          <cell r="J1740">
            <v>0</v>
          </cell>
          <cell r="K1740">
            <v>45.809001578843699</v>
          </cell>
          <cell r="L1740">
            <v>0</v>
          </cell>
          <cell r="M1740">
            <v>45.809001578843699</v>
          </cell>
          <cell r="N1740">
            <v>13.570617362081</v>
          </cell>
          <cell r="O1740">
            <v>0</v>
          </cell>
          <cell r="P1740">
            <v>33.158566719029601</v>
          </cell>
          <cell r="Q1740">
            <v>0</v>
          </cell>
          <cell r="R1740">
            <v>0</v>
          </cell>
          <cell r="S1740">
            <v>0</v>
          </cell>
          <cell r="T1740">
            <v>1.1929869683208201</v>
          </cell>
          <cell r="U1740">
            <v>0</v>
          </cell>
          <cell r="V1740">
            <v>1.1929869683208201</v>
          </cell>
          <cell r="W1740">
            <v>48.231999999999999</v>
          </cell>
          <cell r="X1740">
            <v>48.231999999999999</v>
          </cell>
          <cell r="Y1740">
            <v>0</v>
          </cell>
          <cell r="Z1740">
            <v>0</v>
          </cell>
          <cell r="AA1740">
            <v>-7.0944273827204594E-5</v>
          </cell>
          <cell r="AB1740">
            <v>48.231999999999999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249.929</v>
          </cell>
          <cell r="AN1740">
            <v>0</v>
          </cell>
          <cell r="AO1740">
            <v>-300.27416947058805</v>
          </cell>
          <cell r="AP1740">
            <v>0</v>
          </cell>
        </row>
        <row r="1741">
          <cell r="B1741" t="str">
            <v>25770TAllcustom2Allcustom3USD Total</v>
          </cell>
          <cell r="H1741">
            <v>41.864029573729098</v>
          </cell>
          <cell r="I1741">
            <v>0</v>
          </cell>
          <cell r="J1741">
            <v>3.0483867660108202E-2</v>
          </cell>
          <cell r="K1741">
            <v>41.864029573729098</v>
          </cell>
          <cell r="L1741">
            <v>0</v>
          </cell>
          <cell r="M1741">
            <v>41.864029573729098</v>
          </cell>
          <cell r="N1741">
            <v>5.8411273667672896</v>
          </cell>
          <cell r="O1741">
            <v>2.9246000000000001E-2</v>
          </cell>
          <cell r="P1741">
            <v>3.90403344391749</v>
          </cell>
          <cell r="Q1741">
            <v>8.4283987592992604E-2</v>
          </cell>
          <cell r="R1741">
            <v>1.60370608</v>
          </cell>
          <cell r="S1741">
            <v>0.80725800000000003</v>
          </cell>
          <cell r="T1741">
            <v>0.211175515984102</v>
          </cell>
          <cell r="U1741">
            <v>8.5977360011521106E-2</v>
          </cell>
          <cell r="V1741">
            <v>2.7081169559956204</v>
          </cell>
          <cell r="W1741">
            <v>1.6348000000000001E-2</v>
          </cell>
          <cell r="X1741">
            <v>1.6348000000000001E-2</v>
          </cell>
          <cell r="Y1741">
            <v>0</v>
          </cell>
          <cell r="Z1741">
            <v>0</v>
          </cell>
          <cell r="AA1741">
            <v>2.4898391726567497</v>
          </cell>
          <cell r="AB1741">
            <v>0.38710609742786101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0.34027422976775301</v>
          </cell>
          <cell r="AH1741">
            <v>0</v>
          </cell>
          <cell r="AI1741">
            <v>0</v>
          </cell>
          <cell r="AJ1741">
            <v>4.2126826541962802E-3</v>
          </cell>
          <cell r="AK1741">
            <v>0</v>
          </cell>
          <cell r="AL1741">
            <v>0</v>
          </cell>
          <cell r="AM1741">
            <v>80.853073133708705</v>
          </cell>
          <cell r="AN1741">
            <v>0</v>
          </cell>
          <cell r="AO1741">
            <v>-51.942957411680801</v>
          </cell>
          <cell r="AP1741">
            <v>0</v>
          </cell>
        </row>
        <row r="1742">
          <cell r="B1742" t="str">
            <v>25772Allcustom2Allcustom3USD Total</v>
          </cell>
          <cell r="H1742">
            <v>229.70971033445701</v>
          </cell>
          <cell r="I1742">
            <v>6.6325505999848209E-5</v>
          </cell>
          <cell r="J1742">
            <v>0</v>
          </cell>
          <cell r="K1742">
            <v>229.70964400895102</v>
          </cell>
          <cell r="L1742">
            <v>0</v>
          </cell>
          <cell r="M1742">
            <v>229.70964400895102</v>
          </cell>
          <cell r="N1742">
            <v>65.713879061581792</v>
          </cell>
          <cell r="O1742">
            <v>48.88193227</v>
          </cell>
          <cell r="P1742">
            <v>71.882615670220702</v>
          </cell>
          <cell r="Q1742">
            <v>7.1591928548355801</v>
          </cell>
          <cell r="R1742">
            <v>0.2306848</v>
          </cell>
          <cell r="S1742">
            <v>3.9307887799999999</v>
          </cell>
          <cell r="T1742">
            <v>9.2204448623839799</v>
          </cell>
          <cell r="U1742">
            <v>4.5202232385648307</v>
          </cell>
          <cell r="V1742">
            <v>17.902141680948802</v>
          </cell>
          <cell r="W1742">
            <v>5.0058999999999999E-2</v>
          </cell>
          <cell r="X1742">
            <v>5.0058999999999999E-2</v>
          </cell>
          <cell r="Y1742">
            <v>0</v>
          </cell>
          <cell r="Z1742">
            <v>0</v>
          </cell>
          <cell r="AA1742">
            <v>6.6325505999848209E-5</v>
          </cell>
          <cell r="AB1742">
            <v>18.169882471364499</v>
          </cell>
          <cell r="AC1742">
            <v>5.3403599999999997E-3</v>
          </cell>
          <cell r="AD1742">
            <v>0.56177500356106991</v>
          </cell>
          <cell r="AE1742">
            <v>0.56177500356106991</v>
          </cell>
          <cell r="AF1742">
            <v>0</v>
          </cell>
          <cell r="AG1742">
            <v>17.5527081078035</v>
          </cell>
          <cell r="AH1742">
            <v>2.6079410660004901E-3</v>
          </cell>
          <cell r="AI1742">
            <v>0</v>
          </cell>
          <cell r="AJ1742">
            <v>17.235572540529002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</row>
        <row r="1743">
          <cell r="B1743" t="str">
            <v>25775Allcustom2Allcustom3USD Total</v>
          </cell>
          <cell r="H1743">
            <v>48.087821566106001</v>
          </cell>
          <cell r="I1743">
            <v>0</v>
          </cell>
          <cell r="J1743">
            <v>0</v>
          </cell>
          <cell r="K1743">
            <v>48.087821566106001</v>
          </cell>
          <cell r="L1743">
            <v>0</v>
          </cell>
          <cell r="M1743">
            <v>48.087821566106001</v>
          </cell>
          <cell r="N1743">
            <v>38.665826558020001</v>
          </cell>
          <cell r="O1743">
            <v>0</v>
          </cell>
          <cell r="P1743">
            <v>1.2769999999999999</v>
          </cell>
          <cell r="Q1743">
            <v>4.8344283200000007</v>
          </cell>
          <cell r="R1743">
            <v>0</v>
          </cell>
          <cell r="S1743">
            <v>0</v>
          </cell>
          <cell r="T1743">
            <v>0</v>
          </cell>
          <cell r="U1743">
            <v>3.2885813532281301</v>
          </cell>
          <cell r="V1743">
            <v>3.2885813532281301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2.1985334857896201E-2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2.1985334857896201E-2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</row>
        <row r="1744">
          <cell r="B1744" t="str">
            <v>25800TAllcustom2Allcustom3USD Total</v>
          </cell>
          <cell r="H1744">
            <v>1083.27987495049</v>
          </cell>
          <cell r="I1744">
            <v>-1.071554080816E-5</v>
          </cell>
          <cell r="J1744">
            <v>5.2156973812879697</v>
          </cell>
          <cell r="K1744">
            <v>1083.2798856660399</v>
          </cell>
          <cell r="L1744">
            <v>0</v>
          </cell>
          <cell r="M1744">
            <v>1083.2798856660399</v>
          </cell>
          <cell r="N1744">
            <v>3185.3678469912302</v>
          </cell>
          <cell r="O1744">
            <v>2448.2496400330701</v>
          </cell>
          <cell r="P1744">
            <v>1382.93428350927</v>
          </cell>
          <cell r="Q1744">
            <v>2444.6637169590604</v>
          </cell>
          <cell r="R1744">
            <v>399.134716861404</v>
          </cell>
          <cell r="S1744">
            <v>757.21909539353203</v>
          </cell>
          <cell r="T1744">
            <v>197.11588736039502</v>
          </cell>
          <cell r="U1744">
            <v>191.612985553051</v>
          </cell>
          <cell r="V1744">
            <v>1545.0826851683801</v>
          </cell>
          <cell r="W1744">
            <v>397.61487775000001</v>
          </cell>
          <cell r="X1744">
            <v>397.61487775000001</v>
          </cell>
          <cell r="Y1744">
            <v>0</v>
          </cell>
          <cell r="Z1744">
            <v>0</v>
          </cell>
          <cell r="AA1744">
            <v>1564.6505187153398</v>
          </cell>
          <cell r="AB1744">
            <v>579.68698559676102</v>
          </cell>
          <cell r="AC1744">
            <v>0.13769032933420899</v>
          </cell>
          <cell r="AD1744">
            <v>1.4656294298771502</v>
          </cell>
          <cell r="AE1744">
            <v>2.0350610498771502</v>
          </cell>
          <cell r="AF1744">
            <v>0</v>
          </cell>
          <cell r="AG1744">
            <v>174.683659086262</v>
          </cell>
          <cell r="AH1744">
            <v>2.56674165698047E-3</v>
          </cell>
          <cell r="AI1744">
            <v>0</v>
          </cell>
          <cell r="AJ1744">
            <v>30.518880761412898</v>
          </cell>
          <cell r="AK1744">
            <v>0</v>
          </cell>
          <cell r="AL1744">
            <v>0</v>
          </cell>
          <cell r="AM1744">
            <v>10241.1477990289</v>
          </cell>
          <cell r="AN1744">
            <v>5.0679999999999996</v>
          </cell>
          <cell r="AO1744">
            <v>-20743.853071620702</v>
          </cell>
          <cell r="AP1744">
            <v>0</v>
          </cell>
        </row>
        <row r="1745">
          <cell r="B1745" t="str">
            <v>26100TAllcustom2Allcustom3USD Total</v>
          </cell>
          <cell r="H1745">
            <v>484.00486394985199</v>
          </cell>
          <cell r="I1745">
            <v>-7.6302044600248288E-5</v>
          </cell>
          <cell r="J1745">
            <v>0</v>
          </cell>
          <cell r="K1745">
            <v>484.00494025189698</v>
          </cell>
          <cell r="L1745">
            <v>0</v>
          </cell>
          <cell r="M1745">
            <v>484.00494025189698</v>
          </cell>
          <cell r="N1745">
            <v>118.138529685449</v>
          </cell>
          <cell r="O1745">
            <v>144.01587896999999</v>
          </cell>
          <cell r="P1745">
            <v>98.8928730904356</v>
          </cell>
          <cell r="Q1745">
            <v>20.504080504999997</v>
          </cell>
          <cell r="R1745">
            <v>2.0267110203706502</v>
          </cell>
          <cell r="S1745">
            <v>26.48703326</v>
          </cell>
          <cell r="T1745">
            <v>45.738545615298598</v>
          </cell>
          <cell r="U1745">
            <v>5.6745361382465402</v>
          </cell>
          <cell r="V1745">
            <v>79.926826033915802</v>
          </cell>
          <cell r="W1745">
            <v>0.18686922</v>
          </cell>
          <cell r="X1745">
            <v>0.18686922</v>
          </cell>
          <cell r="Y1745">
            <v>0</v>
          </cell>
          <cell r="Z1745">
            <v>0</v>
          </cell>
          <cell r="AA1745">
            <v>-7.6302044600248288E-5</v>
          </cell>
          <cell r="AB1745">
            <v>33.367334532496997</v>
          </cell>
          <cell r="AC1745">
            <v>2.4965769900000003</v>
          </cell>
          <cell r="AD1745">
            <v>0.30780078478407902</v>
          </cell>
          <cell r="AE1745">
            <v>7.1312239447840797</v>
          </cell>
          <cell r="AF1745">
            <v>0</v>
          </cell>
          <cell r="AG1745">
            <v>23.552664377712901</v>
          </cell>
          <cell r="AH1745">
            <v>0</v>
          </cell>
          <cell r="AI1745">
            <v>0</v>
          </cell>
          <cell r="AJ1745">
            <v>21.941320883361897</v>
          </cell>
          <cell r="AK1745">
            <v>0</v>
          </cell>
          <cell r="AL1745">
            <v>0</v>
          </cell>
          <cell r="AM1745">
            <v>6.1377550863667905</v>
          </cell>
          <cell r="AN1745">
            <v>9.9000000000000005E-2</v>
          </cell>
          <cell r="AO1745">
            <v>-16.978337651767401</v>
          </cell>
          <cell r="AP1745">
            <v>0</v>
          </cell>
        </row>
        <row r="1746">
          <cell r="B1746" t="str">
            <v>26900TAllcustom2Allcustom3USD Total</v>
          </cell>
          <cell r="H1746">
            <v>6582.2519147513603</v>
          </cell>
          <cell r="I1746">
            <v>-6.57712534191087E-5</v>
          </cell>
          <cell r="J1746">
            <v>5.2448879939564295</v>
          </cell>
          <cell r="K1746">
            <v>6582.2519805226093</v>
          </cell>
          <cell r="L1746">
            <v>-85.257532514053494</v>
          </cell>
          <cell r="M1746">
            <v>6667.5095130366599</v>
          </cell>
          <cell r="N1746">
            <v>5324.7501538564793</v>
          </cell>
          <cell r="O1746">
            <v>3539.6159379230699</v>
          </cell>
          <cell r="P1746">
            <v>1963.31850157759</v>
          </cell>
          <cell r="Q1746">
            <v>2873.1930444279201</v>
          </cell>
          <cell r="R1746">
            <v>567.03458467243001</v>
          </cell>
          <cell r="S1746">
            <v>985.49462306701901</v>
          </cell>
          <cell r="T1746">
            <v>966.72648066025306</v>
          </cell>
          <cell r="U1746">
            <v>359.25228304094497</v>
          </cell>
          <cell r="V1746">
            <v>2877.1195482324702</v>
          </cell>
          <cell r="W1746">
            <v>421.88129025577496</v>
          </cell>
          <cell r="X1746">
            <v>421.88129025577496</v>
          </cell>
          <cell r="Y1746">
            <v>0</v>
          </cell>
          <cell r="Z1746">
            <v>0</v>
          </cell>
          <cell r="AA1746">
            <v>1564.6504636596201</v>
          </cell>
          <cell r="AB1746">
            <v>944.7139202921179</v>
          </cell>
          <cell r="AC1746">
            <v>26.472457759334198</v>
          </cell>
          <cell r="AD1746">
            <v>26.585587883136803</v>
          </cell>
          <cell r="AE1746">
            <v>103.435130983137</v>
          </cell>
          <cell r="AF1746">
            <v>0</v>
          </cell>
          <cell r="AG1746">
            <v>388.539099329095</v>
          </cell>
          <cell r="AH1746">
            <v>1.5889376076519302</v>
          </cell>
          <cell r="AI1746">
            <v>0</v>
          </cell>
          <cell r="AJ1746">
            <v>201.054790432636</v>
          </cell>
          <cell r="AK1746">
            <v>0</v>
          </cell>
          <cell r="AL1746">
            <v>-0.85894602918048701</v>
          </cell>
          <cell r="AM1746">
            <v>11039.678325406001</v>
          </cell>
          <cell r="AN1746">
            <v>150.13900000000001</v>
          </cell>
          <cell r="AO1746">
            <v>-21896.2683418872</v>
          </cell>
          <cell r="AP1746">
            <v>0</v>
          </cell>
        </row>
        <row r="1747">
          <cell r="B1747" t="str">
            <v>27010Allcustom2Allcustom3USD Total</v>
          </cell>
          <cell r="H1747">
            <v>311.720549069583</v>
          </cell>
          <cell r="I1747">
            <v>1.1177418141718999E-4</v>
          </cell>
          <cell r="J1747">
            <v>0</v>
          </cell>
          <cell r="K1747">
            <v>311.72043729540201</v>
          </cell>
          <cell r="L1747">
            <v>0</v>
          </cell>
          <cell r="M1747">
            <v>311.72043729540201</v>
          </cell>
          <cell r="N1747">
            <v>15.801661575554</v>
          </cell>
          <cell r="O1747">
            <v>0</v>
          </cell>
          <cell r="P1747">
            <v>0.58550000000000002</v>
          </cell>
          <cell r="Q1747">
            <v>0</v>
          </cell>
          <cell r="R1747">
            <v>0</v>
          </cell>
          <cell r="S1747">
            <v>0</v>
          </cell>
          <cell r="T1747">
            <v>1.0703821808750002E-2</v>
          </cell>
          <cell r="U1747">
            <v>0</v>
          </cell>
          <cell r="V1747">
            <v>1.0703821808750002E-2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1.1177418141718999E-4</v>
          </cell>
          <cell r="AB1747">
            <v>8.2398818038837904E-2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8.2398818038837904E-2</v>
          </cell>
          <cell r="AH1747">
            <v>7.7595299498457199E-2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295.24017307999998</v>
          </cell>
          <cell r="AN1747">
            <v>0</v>
          </cell>
          <cell r="AO1747">
            <v>0</v>
          </cell>
          <cell r="AP1747">
            <v>0</v>
          </cell>
        </row>
        <row r="1748">
          <cell r="B1748" t="str">
            <v>27130Allcustom2Allcustom3USD Total</v>
          </cell>
          <cell r="H1748">
            <v>708.14283828514499</v>
          </cell>
          <cell r="I1748">
            <v>0</v>
          </cell>
          <cell r="J1748">
            <v>0</v>
          </cell>
          <cell r="K1748">
            <v>708.14283828514499</v>
          </cell>
          <cell r="L1748">
            <v>0</v>
          </cell>
          <cell r="M1748">
            <v>708.14283828514499</v>
          </cell>
          <cell r="N1748">
            <v>16.676136132655198</v>
          </cell>
          <cell r="O1748">
            <v>41.289166999999999</v>
          </cell>
          <cell r="P1748">
            <v>526.79486147985097</v>
          </cell>
          <cell r="Q1748">
            <v>10.883457802981599</v>
          </cell>
          <cell r="R1748">
            <v>0</v>
          </cell>
          <cell r="S1748">
            <v>52.216095490000001</v>
          </cell>
          <cell r="T1748">
            <v>6.7290000376783894</v>
          </cell>
          <cell r="U1748">
            <v>21.429023131580301</v>
          </cell>
          <cell r="V1748">
            <v>80.374118659258599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0.66097421039737703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0.66097421039737703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31.464123000000001</v>
          </cell>
          <cell r="AN1748">
            <v>0</v>
          </cell>
          <cell r="AO1748">
            <v>0</v>
          </cell>
          <cell r="AP1748">
            <v>0</v>
          </cell>
        </row>
        <row r="1749">
          <cell r="B1749" t="str">
            <v>27200TAllcustom2Allcustom3USD Total</v>
          </cell>
          <cell r="H1749">
            <v>3259.0150646502498</v>
          </cell>
          <cell r="I1749">
            <v>-2.8802636168617801E-4</v>
          </cell>
          <cell r="J1749">
            <v>0</v>
          </cell>
          <cell r="K1749">
            <v>3259.0153526766098</v>
          </cell>
          <cell r="L1749">
            <v>0</v>
          </cell>
          <cell r="M1749">
            <v>3259.0153526766098</v>
          </cell>
          <cell r="N1749">
            <v>554.05872691532807</v>
          </cell>
          <cell r="O1749">
            <v>252.78384600000001</v>
          </cell>
          <cell r="P1749">
            <v>546.14778923886593</v>
          </cell>
          <cell r="Q1749">
            <v>88.289772242492802</v>
          </cell>
          <cell r="R1749">
            <v>4.6141318126179698</v>
          </cell>
          <cell r="S1749">
            <v>60.58194082</v>
          </cell>
          <cell r="T1749">
            <v>121.651742775904</v>
          </cell>
          <cell r="U1749">
            <v>49.714545985538599</v>
          </cell>
          <cell r="V1749">
            <v>236.56236139406099</v>
          </cell>
          <cell r="W1749">
            <v>8.9861245699999994</v>
          </cell>
          <cell r="X1749">
            <v>8.9861245699999994</v>
          </cell>
          <cell r="Y1749">
            <v>0</v>
          </cell>
          <cell r="Z1749">
            <v>0</v>
          </cell>
          <cell r="AA1749">
            <v>-2.8802636168617801E-4</v>
          </cell>
          <cell r="AB1749">
            <v>35.266581759794697</v>
          </cell>
          <cell r="AC1749">
            <v>1.9599999999999999E-6</v>
          </cell>
          <cell r="AD1749">
            <v>4.6564766096546402</v>
          </cell>
          <cell r="AE1749">
            <v>6.7531775196546402</v>
          </cell>
          <cell r="AF1749">
            <v>0</v>
          </cell>
          <cell r="AG1749">
            <v>19.527277710140101</v>
          </cell>
          <cell r="AH1749">
            <v>0</v>
          </cell>
          <cell r="AI1749">
            <v>0</v>
          </cell>
          <cell r="AJ1749">
            <v>14.879660447292</v>
          </cell>
          <cell r="AK1749">
            <v>0</v>
          </cell>
          <cell r="AL1749">
            <v>0</v>
          </cell>
          <cell r="AM1749">
            <v>1545.9062751260701</v>
          </cell>
          <cell r="AN1749">
            <v>0</v>
          </cell>
          <cell r="AO1749">
            <v>0</v>
          </cell>
          <cell r="AP1749">
            <v>0</v>
          </cell>
        </row>
        <row r="1750">
          <cell r="B1750" t="str">
            <v>27200TAllcustom2M100CUSD Total</v>
          </cell>
          <cell r="H1750">
            <v>2062.1881724985501</v>
          </cell>
          <cell r="I1750">
            <v>196.71481154247201</v>
          </cell>
          <cell r="J1750">
            <v>1.11314166563588E-3</v>
          </cell>
          <cell r="K1750">
            <v>1865.4733609560799</v>
          </cell>
          <cell r="L1750">
            <v>0</v>
          </cell>
          <cell r="M1750">
            <v>1865.4733609560799</v>
          </cell>
          <cell r="N1750">
            <v>498.039160582308</v>
          </cell>
          <cell r="O1750">
            <v>214.828489122994</v>
          </cell>
          <cell r="P1750">
            <v>533.84151019553497</v>
          </cell>
          <cell r="Q1750">
            <v>47.014755007868601</v>
          </cell>
          <cell r="R1750">
            <v>5.03929406903928</v>
          </cell>
          <cell r="S1750">
            <v>46.28513813</v>
          </cell>
          <cell r="T1750">
            <v>115.355368249854</v>
          </cell>
          <cell r="U1750">
            <v>26.9884141961791</v>
          </cell>
          <cell r="V1750">
            <v>193.66821464507203</v>
          </cell>
          <cell r="W1750">
            <v>22.666444026612201</v>
          </cell>
          <cell r="X1750">
            <v>22.666444026612201</v>
          </cell>
          <cell r="Y1750">
            <v>0</v>
          </cell>
          <cell r="Z1750">
            <v>0</v>
          </cell>
          <cell r="AA1750">
            <v>196.71481154247201</v>
          </cell>
          <cell r="AB1750">
            <v>53.425049850975697</v>
          </cell>
          <cell r="AC1750">
            <v>0</v>
          </cell>
          <cell r="AD1750">
            <v>0.31815735752540403</v>
          </cell>
          <cell r="AE1750">
            <v>2.4175111775254003</v>
          </cell>
          <cell r="AF1750">
            <v>0</v>
          </cell>
          <cell r="AG1750">
            <v>28.339981505172499</v>
          </cell>
          <cell r="AH1750">
            <v>0.16116184552313997</v>
          </cell>
          <cell r="AI1750">
            <v>0</v>
          </cell>
          <cell r="AJ1750">
            <v>24.307463232811298</v>
          </cell>
          <cell r="AK1750">
            <v>0</v>
          </cell>
          <cell r="AL1750">
            <v>0</v>
          </cell>
          <cell r="AM1750">
            <v>324.65618155132597</v>
          </cell>
          <cell r="AN1750">
            <v>0</v>
          </cell>
          <cell r="AO1750">
            <v>0</v>
          </cell>
          <cell r="AP1750">
            <v>0</v>
          </cell>
        </row>
        <row r="1751">
          <cell r="B1751" t="str">
            <v>27200TAllcustom2M990USD Total</v>
          </cell>
          <cell r="H1751">
            <v>3259.0150646502498</v>
          </cell>
          <cell r="I1751">
            <v>-2.8802636168617801E-4</v>
          </cell>
          <cell r="J1751">
            <v>0</v>
          </cell>
          <cell r="K1751">
            <v>3259.0153526766098</v>
          </cell>
          <cell r="L1751">
            <v>0</v>
          </cell>
          <cell r="M1751">
            <v>3259.0153526766098</v>
          </cell>
          <cell r="N1751">
            <v>554.05872691532807</v>
          </cell>
          <cell r="O1751">
            <v>252.78384600000001</v>
          </cell>
          <cell r="P1751">
            <v>546.14778923886593</v>
          </cell>
          <cell r="Q1751">
            <v>88.289772242492802</v>
          </cell>
          <cell r="R1751">
            <v>4.6141318126179698</v>
          </cell>
          <cell r="S1751">
            <v>60.58194082</v>
          </cell>
          <cell r="T1751">
            <v>121.651742775904</v>
          </cell>
          <cell r="U1751">
            <v>49.714545985538599</v>
          </cell>
          <cell r="V1751">
            <v>236.56236139406099</v>
          </cell>
          <cell r="W1751">
            <v>8.9861245699999994</v>
          </cell>
          <cell r="X1751">
            <v>8.9861245699999994</v>
          </cell>
          <cell r="Y1751">
            <v>0</v>
          </cell>
          <cell r="Z1751">
            <v>0</v>
          </cell>
          <cell r="AA1751">
            <v>-2.8802636168617801E-4</v>
          </cell>
          <cell r="AB1751">
            <v>35.266581759794697</v>
          </cell>
          <cell r="AC1751">
            <v>1.9599999999999999E-6</v>
          </cell>
          <cell r="AD1751">
            <v>4.6564766096546402</v>
          </cell>
          <cell r="AE1751">
            <v>6.7531775196546402</v>
          </cell>
          <cell r="AF1751">
            <v>0</v>
          </cell>
          <cell r="AG1751">
            <v>19.527277710140101</v>
          </cell>
          <cell r="AH1751">
            <v>0</v>
          </cell>
          <cell r="AI1751">
            <v>0</v>
          </cell>
          <cell r="AJ1751">
            <v>14.879660447292</v>
          </cell>
          <cell r="AK1751">
            <v>0</v>
          </cell>
          <cell r="AL1751">
            <v>0</v>
          </cell>
          <cell r="AM1751">
            <v>1545.9062751260701</v>
          </cell>
          <cell r="AN1751">
            <v>0</v>
          </cell>
          <cell r="AO1751">
            <v>0</v>
          </cell>
          <cell r="AP1751">
            <v>0</v>
          </cell>
        </row>
        <row r="1752">
          <cell r="B1752" t="str">
            <v>27200TAllcustom2M990TUSD Total</v>
          </cell>
          <cell r="H1752">
            <v>3259.0150646502498</v>
          </cell>
          <cell r="I1752">
            <v>-2.8802636168617801E-4</v>
          </cell>
          <cell r="J1752">
            <v>0</v>
          </cell>
          <cell r="K1752">
            <v>3259.0153526766098</v>
          </cell>
          <cell r="L1752">
            <v>0</v>
          </cell>
          <cell r="M1752">
            <v>3259.0153526766098</v>
          </cell>
          <cell r="N1752">
            <v>554.05872691532807</v>
          </cell>
          <cell r="O1752">
            <v>252.78384600000001</v>
          </cell>
          <cell r="P1752">
            <v>546.14778923886593</v>
          </cell>
          <cell r="Q1752">
            <v>88.289772242492802</v>
          </cell>
          <cell r="R1752">
            <v>4.6141318126179698</v>
          </cell>
          <cell r="S1752">
            <v>60.58194082</v>
          </cell>
          <cell r="T1752">
            <v>121.651742775904</v>
          </cell>
          <cell r="U1752">
            <v>49.714545985538599</v>
          </cell>
          <cell r="V1752">
            <v>236.56236139406099</v>
          </cell>
          <cell r="W1752">
            <v>8.9861245699999994</v>
          </cell>
          <cell r="X1752">
            <v>8.9861245699999994</v>
          </cell>
          <cell r="Y1752">
            <v>0</v>
          </cell>
          <cell r="Z1752">
            <v>0</v>
          </cell>
          <cell r="AA1752">
            <v>-2.8802636168617801E-4</v>
          </cell>
          <cell r="AB1752">
            <v>35.266581759794697</v>
          </cell>
          <cell r="AC1752">
            <v>1.9599999999999999E-6</v>
          </cell>
          <cell r="AD1752">
            <v>4.6564766096546402</v>
          </cell>
          <cell r="AE1752">
            <v>6.7531775196546402</v>
          </cell>
          <cell r="AF1752">
            <v>0</v>
          </cell>
          <cell r="AG1752">
            <v>19.527277710140101</v>
          </cell>
          <cell r="AH1752">
            <v>0</v>
          </cell>
          <cell r="AI1752">
            <v>0</v>
          </cell>
          <cell r="AJ1752">
            <v>14.879660447292</v>
          </cell>
          <cell r="AK1752">
            <v>0</v>
          </cell>
          <cell r="AL1752">
            <v>0</v>
          </cell>
          <cell r="AM1752">
            <v>1545.9062751260701</v>
          </cell>
          <cell r="AN1752">
            <v>0</v>
          </cell>
          <cell r="AO1752">
            <v>0</v>
          </cell>
          <cell r="AP1752">
            <v>0</v>
          </cell>
        </row>
        <row r="1753">
          <cell r="B1753" t="str">
            <v>27210Allcustom2M175USD Total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</row>
        <row r="1754">
          <cell r="B1754" t="str">
            <v>27210Allcustom2M220USD Total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</row>
        <row r="1755">
          <cell r="B1755" t="str">
            <v>27210Allcustom2M420USD Total</v>
          </cell>
          <cell r="H1755">
            <v>-0.14341762799999999</v>
          </cell>
          <cell r="I1755">
            <v>0</v>
          </cell>
          <cell r="J1755">
            <v>0</v>
          </cell>
          <cell r="K1755">
            <v>-0.14341762799999999</v>
          </cell>
          <cell r="L1755">
            <v>0</v>
          </cell>
          <cell r="M1755">
            <v>-0.14341762799999999</v>
          </cell>
          <cell r="N1755">
            <v>0</v>
          </cell>
          <cell r="O1755">
            <v>0</v>
          </cell>
          <cell r="P1755">
            <v>-0.14341762799999999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</row>
        <row r="1756">
          <cell r="B1756" t="str">
            <v>27210INA110M175USD Total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</row>
        <row r="1757">
          <cell r="B1757" t="str">
            <v>27210INA120M175USD Total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</row>
        <row r="1758">
          <cell r="B1758" t="str">
            <v>27210INA165TM175USD Total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</row>
        <row r="1759">
          <cell r="B1759" t="str">
            <v>27210INA185TM175USD Total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</row>
        <row r="1760">
          <cell r="B1760" t="str">
            <v>27220Allcustom2M175USD Total</v>
          </cell>
          <cell r="H1760">
            <v>-1.22129172493885</v>
          </cell>
          <cell r="I1760">
            <v>0</v>
          </cell>
          <cell r="J1760">
            <v>0</v>
          </cell>
          <cell r="K1760">
            <v>-1.22129172493885</v>
          </cell>
          <cell r="L1760">
            <v>0</v>
          </cell>
          <cell r="M1760">
            <v>-1.22129172493885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-0.86711489051877</v>
          </cell>
          <cell r="U1760">
            <v>-8.72E-2</v>
          </cell>
          <cell r="V1760">
            <v>-0.95431489051876994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-0.26697683442007697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-0.26697683442007697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</row>
        <row r="1761">
          <cell r="B1761" t="str">
            <v>27220Allcustom2M190USD Total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</row>
        <row r="1762">
          <cell r="B1762" t="str">
            <v>27220Allcustom2M220USD Total</v>
          </cell>
          <cell r="H1762">
            <v>-2.1393944371994999E-3</v>
          </cell>
          <cell r="I1762">
            <v>0</v>
          </cell>
          <cell r="J1762">
            <v>0</v>
          </cell>
          <cell r="K1762">
            <v>-2.1393944371994999E-3</v>
          </cell>
          <cell r="L1762">
            <v>0</v>
          </cell>
          <cell r="M1762">
            <v>-2.1393944371994999E-3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-3.91924000000002E-3</v>
          </cell>
          <cell r="T1762">
            <v>0</v>
          </cell>
          <cell r="U1762">
            <v>0</v>
          </cell>
          <cell r="V1762">
            <v>-3.91924000000002E-3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1.7798455628005199E-3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1.7798455628005199E-3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</row>
        <row r="1763">
          <cell r="B1763" t="str">
            <v>27220Allcustom2M420USD Total</v>
          </cell>
          <cell r="H1763">
            <v>-0.70387639800000001</v>
          </cell>
          <cell r="I1763">
            <v>0</v>
          </cell>
          <cell r="J1763">
            <v>0</v>
          </cell>
          <cell r="K1763">
            <v>-0.70387639800000001</v>
          </cell>
          <cell r="L1763">
            <v>0</v>
          </cell>
          <cell r="M1763">
            <v>-0.70387639800000001</v>
          </cell>
          <cell r="N1763">
            <v>0</v>
          </cell>
          <cell r="O1763">
            <v>0</v>
          </cell>
          <cell r="P1763">
            <v>-0.70387639800000001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</row>
        <row r="1764">
          <cell r="B1764" t="str">
            <v>27220TAN140TM175USD Total</v>
          </cell>
          <cell r="H1764">
            <v>-8.72E-2</v>
          </cell>
          <cell r="I1764">
            <v>0</v>
          </cell>
          <cell r="J1764">
            <v>0</v>
          </cell>
          <cell r="K1764">
            <v>-8.72E-2</v>
          </cell>
          <cell r="L1764">
            <v>0</v>
          </cell>
          <cell r="M1764">
            <v>-8.72E-2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-8.72E-2</v>
          </cell>
          <cell r="V1764">
            <v>-8.72E-2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</row>
        <row r="1765">
          <cell r="B1765" t="str">
            <v>27220TAN140TM190USD Total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</row>
        <row r="1766">
          <cell r="B1766" t="str">
            <v>27220TAN150M175USD Total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</row>
        <row r="1767">
          <cell r="B1767" t="str">
            <v>27220TAN150M190USD Total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</row>
        <row r="1768">
          <cell r="B1768" t="str">
            <v>27220TAN180TM175USD Total</v>
          </cell>
          <cell r="H1768">
            <v>-1.13409172493885</v>
          </cell>
          <cell r="I1768">
            <v>0</v>
          </cell>
          <cell r="J1768">
            <v>0</v>
          </cell>
          <cell r="K1768">
            <v>-1.13409172493885</v>
          </cell>
          <cell r="L1768">
            <v>0</v>
          </cell>
          <cell r="M1768">
            <v>-1.13409172493885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-0.86711489051877</v>
          </cell>
          <cell r="U1768">
            <v>0</v>
          </cell>
          <cell r="V1768">
            <v>-0.86711489051877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-0.26697683442007697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-0.26697683442007697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</row>
        <row r="1769">
          <cell r="B1769" t="str">
            <v>27220TAN180TM190USD Total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</row>
        <row r="1770">
          <cell r="B1770" t="str">
            <v>27220TAN190M175USD Total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</row>
        <row r="1771">
          <cell r="B1771" t="str">
            <v>27220TAN190M190USD Total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</row>
        <row r="1772">
          <cell r="B1772" t="str">
            <v>27222Allcustom2M175USD Total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</row>
        <row r="1773">
          <cell r="B1773" t="str">
            <v>27222Allcustom2M190USD Total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</row>
        <row r="1774">
          <cell r="B1774" t="str">
            <v>27222Allcustom2M420USD Total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</row>
        <row r="1775">
          <cell r="B1775" t="str">
            <v>27222TAN140TM175USD Total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</row>
        <row r="1776">
          <cell r="B1776" t="str">
            <v>27222TAN140TM190USD Total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</row>
        <row r="1777">
          <cell r="B1777" t="str">
            <v>27222TAN150M175USD Total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</row>
        <row r="1778">
          <cell r="B1778" t="str">
            <v>27222TAN150M190USD Total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</row>
        <row r="1779">
          <cell r="B1779" t="str">
            <v>27222TAN180TM175USD Total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</row>
        <row r="1780">
          <cell r="B1780" t="str">
            <v>27222TAN180TM190USD Total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</row>
        <row r="1781">
          <cell r="B1781" t="str">
            <v>27222TAN190M175USD Total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</row>
        <row r="1782">
          <cell r="B1782" t="str">
            <v>27222TAN190M190USD Total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</row>
        <row r="1783">
          <cell r="B1783" t="str">
            <v>27245Allcustom2Allcustom3USD Total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</row>
        <row r="1784">
          <cell r="B1784" t="str">
            <v>27255Allcustom2Allcustom3USD Total</v>
          </cell>
          <cell r="H1784">
            <v>870.17290264986093</v>
          </cell>
          <cell r="I1784">
            <v>870.17290264986093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870.17290264986093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</row>
        <row r="1785">
          <cell r="B1785" t="str">
            <v>27260Allcustom2Allcustom3USD Total</v>
          </cell>
          <cell r="H1785">
            <v>200.63201804970399</v>
          </cell>
          <cell r="I1785">
            <v>188.11668633338002</v>
          </cell>
          <cell r="J1785">
            <v>0</v>
          </cell>
          <cell r="K1785">
            <v>12.515331716323999</v>
          </cell>
          <cell r="L1785">
            <v>0</v>
          </cell>
          <cell r="M1785">
            <v>12.515331716323999</v>
          </cell>
          <cell r="N1785">
            <v>0</v>
          </cell>
          <cell r="O1785">
            <v>0</v>
          </cell>
          <cell r="P1785">
            <v>1.44820975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188.11668633338002</v>
          </cell>
          <cell r="AB1785">
            <v>11.067121966323999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11.067121966323999</v>
          </cell>
          <cell r="AH1785">
            <v>11.067121966323999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</row>
        <row r="1786">
          <cell r="B1786" t="str">
            <v>27260Allcustom2M100CUSD Total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</row>
        <row r="1787">
          <cell r="B1787" t="str">
            <v>27300TAllcustom2Allcustom3USD Total</v>
          </cell>
          <cell r="H1787">
            <v>6923.3262525032096</v>
          </cell>
          <cell r="I1787">
            <v>5674.0971555965007</v>
          </cell>
          <cell r="J1787">
            <v>0</v>
          </cell>
          <cell r="K1787">
            <v>1249.2290969067199</v>
          </cell>
          <cell r="L1787">
            <v>0</v>
          </cell>
          <cell r="M1787">
            <v>1249.2290969067199</v>
          </cell>
          <cell r="N1787">
            <v>0</v>
          </cell>
          <cell r="O1787">
            <v>0</v>
          </cell>
          <cell r="P1787">
            <v>190.167634594189</v>
          </cell>
          <cell r="Q1787">
            <v>0</v>
          </cell>
          <cell r="R1787">
            <v>4.4000000040978196E-7</v>
          </cell>
          <cell r="S1787">
            <v>980.00008597999999</v>
          </cell>
          <cell r="T1787">
            <v>5.3753504999999997</v>
          </cell>
          <cell r="U1787">
            <v>3.5523120000000005E-2</v>
          </cell>
          <cell r="V1787">
            <v>985.41096003999996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5674.0971555965007</v>
          </cell>
          <cell r="AB1787">
            <v>73.650502272526097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73.650502272526097</v>
          </cell>
          <cell r="AH1787">
            <v>72.652663671118603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</row>
        <row r="1788">
          <cell r="B1788" t="str">
            <v>28900TAllcustom2Allcustom3USD Total</v>
          </cell>
          <cell r="H1788">
            <v>18327.689846289501</v>
          </cell>
          <cell r="I1788">
            <v>5674.0968424440407</v>
          </cell>
          <cell r="J1788">
            <v>5.2448879939564295</v>
          </cell>
          <cell r="K1788">
            <v>12653.593003845401</v>
          </cell>
          <cell r="L1788">
            <v>-85.257532514053494</v>
          </cell>
          <cell r="M1788">
            <v>12738.850536359501</v>
          </cell>
          <cell r="N1788">
            <v>6546.1382543632399</v>
          </cell>
          <cell r="O1788">
            <v>4010.1363713830701</v>
          </cell>
          <cell r="P1788">
            <v>2779.0714751380001</v>
          </cell>
          <cell r="Q1788">
            <v>2994.5289265584602</v>
          </cell>
          <cell r="R1788">
            <v>588.34932061213897</v>
          </cell>
          <cell r="S1788">
            <v>2117.91615412702</v>
          </cell>
          <cell r="T1788">
            <v>1094.5146332472</v>
          </cell>
          <cell r="U1788">
            <v>421.81174080181904</v>
          </cell>
          <cell r="V1788">
            <v>4221.2034255799999</v>
          </cell>
          <cell r="W1788">
            <v>430.86741482577503</v>
          </cell>
          <cell r="X1788">
            <v>430.86741482577503</v>
          </cell>
          <cell r="Y1788">
            <v>0</v>
          </cell>
          <cell r="Z1788">
            <v>0</v>
          </cell>
          <cell r="AA1788">
            <v>7238.7473718749197</v>
          </cell>
          <cell r="AB1788">
            <v>1186.56751440365</v>
          </cell>
          <cell r="AC1788">
            <v>26.4724597193342</v>
          </cell>
          <cell r="AD1788">
            <v>32.636021555617198</v>
          </cell>
          <cell r="AE1788">
            <v>114.368139025617</v>
          </cell>
          <cell r="AF1788">
            <v>0</v>
          </cell>
          <cell r="AG1788">
            <v>610.47355886814296</v>
          </cell>
          <cell r="AH1788">
            <v>74.319196578269</v>
          </cell>
          <cell r="AI1788">
            <v>0</v>
          </cell>
          <cell r="AJ1788">
            <v>330.68942814323799</v>
          </cell>
          <cell r="AK1788">
            <v>0</v>
          </cell>
          <cell r="AL1788">
            <v>-0.85894602918048701</v>
          </cell>
          <cell r="AM1788">
            <v>12896.084487612101</v>
          </cell>
          <cell r="AN1788">
            <v>164.994</v>
          </cell>
          <cell r="AO1788">
            <v>-21896.2683418872</v>
          </cell>
          <cell r="AP1788">
            <v>0</v>
          </cell>
        </row>
        <row r="1789">
          <cell r="B1789" t="str">
            <v>29900TAllcustom2Allcustom3USD Total</v>
          </cell>
          <cell r="H1789">
            <v>74509.132344329191</v>
          </cell>
          <cell r="I1789">
            <v>5674.0963838927801</v>
          </cell>
          <cell r="J1789">
            <v>5.4558733083070008</v>
          </cell>
          <cell r="K1789">
            <v>68835.035960436406</v>
          </cell>
          <cell r="L1789">
            <v>-85.257532514053494</v>
          </cell>
          <cell r="M1789">
            <v>68920.293492950397</v>
          </cell>
          <cell r="N1789">
            <v>28289.1718636148</v>
          </cell>
          <cell r="O1789">
            <v>14605.7940927031</v>
          </cell>
          <cell r="P1789">
            <v>9403.2331806150705</v>
          </cell>
          <cell r="Q1789">
            <v>8697.6789729128086</v>
          </cell>
          <cell r="R1789">
            <v>2325.37130314147</v>
          </cell>
          <cell r="S1789">
            <v>3584.3472058635502</v>
          </cell>
          <cell r="T1789">
            <v>1464.7734436544399</v>
          </cell>
          <cell r="U1789">
            <v>1878.2214480928099</v>
          </cell>
          <cell r="V1789">
            <v>9251.3249775440909</v>
          </cell>
          <cell r="W1789">
            <v>474.261606398975</v>
          </cell>
          <cell r="X1789">
            <v>474.261606398975</v>
          </cell>
          <cell r="Y1789">
            <v>0</v>
          </cell>
          <cell r="Z1789">
            <v>0</v>
          </cell>
          <cell r="AA1789">
            <v>7238.74691332365</v>
          </cell>
          <cell r="AB1789">
            <v>7849.3328391342602</v>
          </cell>
          <cell r="AC1789">
            <v>366.38060487260503</v>
          </cell>
          <cell r="AD1789">
            <v>457.09537298084905</v>
          </cell>
          <cell r="AE1789">
            <v>631.34143445084908</v>
          </cell>
          <cell r="AF1789">
            <v>0</v>
          </cell>
          <cell r="AG1789">
            <v>6372.7522661327002</v>
          </cell>
          <cell r="AH1789">
            <v>77.001601049678698</v>
          </cell>
          <cell r="AI1789">
            <v>5395.5164502034995</v>
          </cell>
          <cell r="AJ1789">
            <v>569.50850035182407</v>
          </cell>
          <cell r="AK1789">
            <v>0</v>
          </cell>
          <cell r="AL1789">
            <v>-0.85894602918048701</v>
          </cell>
          <cell r="AM1789">
            <v>14556.135496310499</v>
          </cell>
          <cell r="AN1789">
            <v>166.483</v>
          </cell>
          <cell r="AO1789">
            <v>-23733.7663530926</v>
          </cell>
          <cell r="AP1789">
            <v>0</v>
          </cell>
        </row>
        <row r="1790">
          <cell r="B1790" t="str">
            <v>30029Allcustom2M370USD Total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</row>
        <row r="1791">
          <cell r="B1791" t="str">
            <v>30029Allcustom2M375USD Total</v>
          </cell>
          <cell r="H1791">
            <v>20.009735755228501</v>
          </cell>
          <cell r="I1791">
            <v>20.009735755228501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9.0190000000000001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20.009735755228501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-9.0190000000000001</v>
          </cell>
          <cell r="AP1791">
            <v>0</v>
          </cell>
        </row>
        <row r="1792">
          <cell r="B1792" t="str">
            <v>30055Allcustom2M360USD Total</v>
          </cell>
          <cell r="H1792">
            <v>0.63048773576786699</v>
          </cell>
          <cell r="I1792">
            <v>0</v>
          </cell>
          <cell r="J1792">
            <v>0</v>
          </cell>
          <cell r="K1792">
            <v>0.63048773576786699</v>
          </cell>
          <cell r="L1792">
            <v>0</v>
          </cell>
          <cell r="M1792">
            <v>0.63048773576786699</v>
          </cell>
          <cell r="N1792">
            <v>0</v>
          </cell>
          <cell r="O1792">
            <v>0</v>
          </cell>
          <cell r="P1792">
            <v>0.78967773576786693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-0.15919</v>
          </cell>
          <cell r="X1792">
            <v>-0.15919</v>
          </cell>
          <cell r="Y1792">
            <v>0</v>
          </cell>
          <cell r="Z1792">
            <v>0</v>
          </cell>
          <cell r="AA1792">
            <v>0</v>
          </cell>
          <cell r="AB1792">
            <v>-0.15919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</row>
        <row r="1793">
          <cell r="B1793" t="str">
            <v>30060Allcustom2M310CUSD Total</v>
          </cell>
          <cell r="H1793">
            <v>3.94317396561306</v>
          </cell>
          <cell r="I1793">
            <v>0</v>
          </cell>
          <cell r="J1793">
            <v>0</v>
          </cell>
          <cell r="K1793">
            <v>3.94317396561306</v>
          </cell>
          <cell r="L1793">
            <v>0</v>
          </cell>
          <cell r="M1793">
            <v>3.94317396561306</v>
          </cell>
          <cell r="N1793">
            <v>0.57128558687339503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0.11539937873966501</v>
          </cell>
          <cell r="U1793">
            <v>0</v>
          </cell>
          <cell r="V1793">
            <v>0.11539937873966501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3.2564890000000002</v>
          </cell>
          <cell r="AN1793">
            <v>0</v>
          </cell>
          <cell r="AO1793">
            <v>0</v>
          </cell>
          <cell r="AP1793">
            <v>0</v>
          </cell>
        </row>
        <row r="1794">
          <cell r="B1794" t="str">
            <v>30060Allcustom2M354USD Total</v>
          </cell>
          <cell r="H1794">
            <v>-2.6780198852400301</v>
          </cell>
          <cell r="I1794">
            <v>0</v>
          </cell>
          <cell r="J1794">
            <v>0</v>
          </cell>
          <cell r="K1794">
            <v>-2.6780198852400301</v>
          </cell>
          <cell r="L1794">
            <v>0</v>
          </cell>
          <cell r="M1794">
            <v>-2.6780198852400301</v>
          </cell>
          <cell r="N1794">
            <v>-2.40398139524003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-0.27403848999999997</v>
          </cell>
          <cell r="AN1794">
            <v>0</v>
          </cell>
          <cell r="AO1794">
            <v>0</v>
          </cell>
          <cell r="AP1794">
            <v>0</v>
          </cell>
        </row>
        <row r="1795">
          <cell r="B1795" t="str">
            <v>30200TAllcustom2M360USD Total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</row>
        <row r="1796">
          <cell r="B1796" t="str">
            <v>30900TAllcustom2Allcustom3USD Total</v>
          </cell>
          <cell r="H1796">
            <v>39828.916712587597</v>
          </cell>
          <cell r="I1796">
            <v>2966.7115125599298</v>
          </cell>
          <cell r="J1796">
            <v>3.8411955773129098</v>
          </cell>
          <cell r="K1796">
            <v>36862.205200027704</v>
          </cell>
          <cell r="L1796">
            <v>0</v>
          </cell>
          <cell r="M1796">
            <v>36862.205200027704</v>
          </cell>
          <cell r="N1796">
            <v>16675.429654842697</v>
          </cell>
          <cell r="O1796">
            <v>8408.8145801600003</v>
          </cell>
          <cell r="P1796">
            <v>5336.7244010890299</v>
          </cell>
          <cell r="Q1796">
            <v>5077.3533728523998</v>
          </cell>
          <cell r="R1796">
            <v>921.29740041092305</v>
          </cell>
          <cell r="S1796">
            <v>1497.93543534683</v>
          </cell>
          <cell r="T1796">
            <v>192.562522220462</v>
          </cell>
          <cell r="U1796">
            <v>699.21311598758803</v>
          </cell>
          <cell r="V1796">
            <v>3311.0084739658</v>
          </cell>
          <cell r="W1796">
            <v>441.37592106192</v>
          </cell>
          <cell r="X1796">
            <v>441.37592106192</v>
          </cell>
          <cell r="Y1796">
            <v>0</v>
          </cell>
          <cell r="Z1796">
            <v>0</v>
          </cell>
          <cell r="AA1796">
            <v>2966.7115125599298</v>
          </cell>
          <cell r="AB1796">
            <v>6902.3405165832301</v>
          </cell>
          <cell r="AC1796">
            <v>335.94657472374303</v>
          </cell>
          <cell r="AD1796">
            <v>146.14535468396699</v>
          </cell>
          <cell r="AE1796">
            <v>239.30463601215101</v>
          </cell>
          <cell r="AF1796">
            <v>0</v>
          </cell>
          <cell r="AG1796">
            <v>5881.8721892081103</v>
          </cell>
          <cell r="AH1796">
            <v>52.453868208817696</v>
          </cell>
          <cell r="AI1796">
            <v>5395.5164909735004</v>
          </cell>
          <cell r="AJ1796">
            <v>274.61871668127401</v>
          </cell>
          <cell r="AK1796">
            <v>0</v>
          </cell>
          <cell r="AL1796">
            <v>0</v>
          </cell>
          <cell r="AM1796">
            <v>-8736.9468905206395</v>
          </cell>
          <cell r="AN1796">
            <v>-361.07400000000001</v>
          </cell>
          <cell r="AO1796">
            <v>-112.518908944838</v>
          </cell>
          <cell r="AP1796">
            <v>0</v>
          </cell>
        </row>
        <row r="1797">
          <cell r="B1797" t="str">
            <v>30900TAllcustom2M140CUSD Total</v>
          </cell>
          <cell r="H1797">
            <v>-6.3348016389765807</v>
          </cell>
          <cell r="I1797">
            <v>0</v>
          </cell>
          <cell r="J1797">
            <v>0</v>
          </cell>
          <cell r="K1797">
            <v>-6.3348016389765807</v>
          </cell>
          <cell r="L1797">
            <v>0</v>
          </cell>
          <cell r="M1797">
            <v>-6.3348016389765807</v>
          </cell>
          <cell r="N1797">
            <v>0</v>
          </cell>
          <cell r="O1797">
            <v>0</v>
          </cell>
          <cell r="P1797">
            <v>1.07103928020682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-7.4058409191834</v>
          </cell>
          <cell r="AC1797">
            <v>-18.3970992077017</v>
          </cell>
          <cell r="AD1797">
            <v>0</v>
          </cell>
          <cell r="AE1797">
            <v>0</v>
          </cell>
          <cell r="AF1797">
            <v>0</v>
          </cell>
          <cell r="AG1797">
            <v>10.991258288518301</v>
          </cell>
          <cell r="AH1797">
            <v>0</v>
          </cell>
          <cell r="AI1797">
            <v>10.991258288518301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</row>
        <row r="1798">
          <cell r="B1798" t="str">
            <v>30900TAllcustom2M700TUSD Total</v>
          </cell>
          <cell r="H1798">
            <v>230.68747541737</v>
          </cell>
          <cell r="I1798">
            <v>120.74660245736399</v>
          </cell>
          <cell r="J1798">
            <v>0.32535949713088197</v>
          </cell>
          <cell r="K1798">
            <v>109.940872960007</v>
          </cell>
          <cell r="L1798">
            <v>0</v>
          </cell>
          <cell r="M1798">
            <v>109.940872960007</v>
          </cell>
          <cell r="N1798">
            <v>-27.088753980935202</v>
          </cell>
          <cell r="O1798">
            <v>0</v>
          </cell>
          <cell r="P1798">
            <v>-94.462791855316397</v>
          </cell>
          <cell r="Q1798">
            <v>-1.9459561691575502E-2</v>
          </cell>
          <cell r="R1798">
            <v>-10.2487509875542</v>
          </cell>
          <cell r="S1798">
            <v>3.84970034771472E-3</v>
          </cell>
          <cell r="T1798">
            <v>-1.6061321683851699</v>
          </cell>
          <cell r="U1798">
            <v>-27.8088047484224</v>
          </cell>
          <cell r="V1798">
            <v>-39.659838204014001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120.74660245736399</v>
          </cell>
          <cell r="AB1798">
            <v>254.89518143773799</v>
          </cell>
          <cell r="AC1798">
            <v>2.5857482838466499</v>
          </cell>
          <cell r="AD1798">
            <v>6.0540504206680597</v>
          </cell>
          <cell r="AE1798">
            <v>6.0540504206680597</v>
          </cell>
          <cell r="AF1798">
            <v>0</v>
          </cell>
          <cell r="AG1798">
            <v>245.93002323609301</v>
          </cell>
          <cell r="AH1798">
            <v>1.90691492733792</v>
          </cell>
          <cell r="AI1798">
            <v>233.02231469948802</v>
          </cell>
          <cell r="AJ1798">
            <v>4.7297353517222298</v>
          </cell>
          <cell r="AK1798">
            <v>0</v>
          </cell>
          <cell r="AL1798">
            <v>0</v>
          </cell>
          <cell r="AM1798">
            <v>1.5387109175371501</v>
          </cell>
          <cell r="AN1798">
            <v>0</v>
          </cell>
          <cell r="AO1798">
            <v>14.7378242066884</v>
          </cell>
          <cell r="AP1798">
            <v>0</v>
          </cell>
        </row>
        <row r="1799">
          <cell r="B1799" t="str">
            <v>31900TAllcustom2Allcustom3USD Total</v>
          </cell>
          <cell r="H1799">
            <v>2683.6407364144502</v>
          </cell>
          <cell r="I1799">
            <v>2086.7801100113597</v>
          </cell>
          <cell r="J1799">
            <v>0</v>
          </cell>
          <cell r="K1799">
            <v>596.86062640308592</v>
          </cell>
          <cell r="L1799">
            <v>0</v>
          </cell>
          <cell r="M1799">
            <v>596.86062640308592</v>
          </cell>
          <cell r="N1799">
            <v>11.7529676237248</v>
          </cell>
          <cell r="O1799">
            <v>0</v>
          </cell>
          <cell r="P1799">
            <v>530.28127684031494</v>
          </cell>
          <cell r="Q1799">
            <v>0.248194287919631</v>
          </cell>
          <cell r="R1799">
            <v>2.3588710429144399E-2</v>
          </cell>
          <cell r="S1799">
            <v>0</v>
          </cell>
          <cell r="T1799">
            <v>-7.1190532915814508E-2</v>
          </cell>
          <cell r="U1799">
            <v>7.0966428731228994</v>
          </cell>
          <cell r="V1799">
            <v>7.0490410506362302</v>
          </cell>
          <cell r="W1799">
            <v>4.2969999999999997</v>
          </cell>
          <cell r="X1799">
            <v>4.2969999999999997</v>
          </cell>
          <cell r="Y1799">
            <v>0</v>
          </cell>
          <cell r="Z1799">
            <v>0</v>
          </cell>
          <cell r="AA1799">
            <v>2086.7801100113597</v>
          </cell>
          <cell r="AB1799">
            <v>47.529146600490101</v>
          </cell>
          <cell r="AC1799">
            <v>0</v>
          </cell>
          <cell r="AD1799">
            <v>48.783104642899602</v>
          </cell>
          <cell r="AE1799">
            <v>42.7017091128996</v>
          </cell>
          <cell r="AF1799">
            <v>0</v>
          </cell>
          <cell r="AG1799">
            <v>0.53043748759048903</v>
          </cell>
          <cell r="AH1799">
            <v>0</v>
          </cell>
          <cell r="AI1799">
            <v>0</v>
          </cell>
          <cell r="AJ1799">
            <v>0.20522938947344099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</row>
        <row r="1800">
          <cell r="B1800" t="str">
            <v>31900TAllcustom2M700TUSD Total</v>
          </cell>
          <cell r="H1800">
            <v>86.955726854505698</v>
          </cell>
          <cell r="I1800">
            <v>86.4678045136789</v>
          </cell>
          <cell r="J1800">
            <v>0</v>
          </cell>
          <cell r="K1800">
            <v>0.487922340826838</v>
          </cell>
          <cell r="L1800">
            <v>0</v>
          </cell>
          <cell r="M1800">
            <v>0.487922340826838</v>
          </cell>
          <cell r="N1800">
            <v>-0.32728410089103599</v>
          </cell>
          <cell r="O1800">
            <v>0</v>
          </cell>
          <cell r="P1800">
            <v>-1.24748539821754</v>
          </cell>
          <cell r="Q1800">
            <v>-4.8673184630285398E-3</v>
          </cell>
          <cell r="R1800">
            <v>-7.1169738329201202E-4</v>
          </cell>
          <cell r="S1800">
            <v>0</v>
          </cell>
          <cell r="T1800">
            <v>-4.3971438260666604E-3</v>
          </cell>
          <cell r="U1800">
            <v>4.3002243246924501E-5</v>
          </cell>
          <cell r="V1800">
            <v>-5.0658389661117501E-3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86.4678045136789</v>
          </cell>
          <cell r="AB1800">
            <v>2.0181054984106801</v>
          </cell>
          <cell r="AC1800">
            <v>0</v>
          </cell>
          <cell r="AD1800">
            <v>2.0212932251546301</v>
          </cell>
          <cell r="AE1800">
            <v>2.0212932251546301</v>
          </cell>
          <cell r="AF1800">
            <v>0</v>
          </cell>
          <cell r="AG1800">
            <v>-3.1877267439498098E-3</v>
          </cell>
          <cell r="AH1800">
            <v>0</v>
          </cell>
          <cell r="AI1800">
            <v>0</v>
          </cell>
          <cell r="AJ1800">
            <v>5.5450640745713601E-3</v>
          </cell>
          <cell r="AK1800">
            <v>0</v>
          </cell>
          <cell r="AL1800">
            <v>0</v>
          </cell>
          <cell r="AM1800">
            <v>5.4519498953873501E-2</v>
          </cell>
          <cell r="AN1800">
            <v>0</v>
          </cell>
          <cell r="AO1800">
            <v>0</v>
          </cell>
          <cell r="AP1800">
            <v>0</v>
          </cell>
        </row>
        <row r="1801">
          <cell r="B1801" t="str">
            <v>32900TAllcustom2Allcustom3USD Total</v>
          </cell>
          <cell r="H1801">
            <v>42512.557449002095</v>
          </cell>
          <cell r="I1801">
            <v>5053.4916225712905</v>
          </cell>
          <cell r="J1801">
            <v>3.8411955773129098</v>
          </cell>
          <cell r="K1801">
            <v>37459.0658264308</v>
          </cell>
          <cell r="L1801">
            <v>0</v>
          </cell>
          <cell r="M1801">
            <v>37459.0658264308</v>
          </cell>
          <cell r="N1801">
            <v>16687.182622466498</v>
          </cell>
          <cell r="O1801">
            <v>8408.8145801600003</v>
          </cell>
          <cell r="P1801">
            <v>5867.00567792934</v>
          </cell>
          <cell r="Q1801">
            <v>5077.6015671403202</v>
          </cell>
          <cell r="R1801">
            <v>921.32098912135302</v>
          </cell>
          <cell r="S1801">
            <v>1497.93543534683</v>
          </cell>
          <cell r="T1801">
            <v>192.49133168754699</v>
          </cell>
          <cell r="U1801">
            <v>706.30975886071099</v>
          </cell>
          <cell r="V1801">
            <v>3318.05751501644</v>
          </cell>
          <cell r="W1801">
            <v>445.67292106191996</v>
          </cell>
          <cell r="X1801">
            <v>445.67292106191996</v>
          </cell>
          <cell r="Y1801">
            <v>0</v>
          </cell>
          <cell r="Z1801">
            <v>0</v>
          </cell>
          <cell r="AA1801">
            <v>5053.4916225712905</v>
          </cell>
          <cell r="AB1801">
            <v>6949.8696631837192</v>
          </cell>
          <cell r="AC1801">
            <v>335.94657472374303</v>
          </cell>
          <cell r="AD1801">
            <v>194.92845932686703</v>
          </cell>
          <cell r="AE1801">
            <v>282.00634512505104</v>
          </cell>
          <cell r="AF1801">
            <v>0</v>
          </cell>
          <cell r="AG1801">
            <v>5882.4026266956998</v>
          </cell>
          <cell r="AH1801">
            <v>52.453868208817696</v>
          </cell>
          <cell r="AI1801">
            <v>5395.5164909735004</v>
          </cell>
          <cell r="AJ1801">
            <v>274.82394607074701</v>
          </cell>
          <cell r="AK1801">
            <v>0</v>
          </cell>
          <cell r="AL1801">
            <v>0</v>
          </cell>
          <cell r="AM1801">
            <v>-8736.9468905206395</v>
          </cell>
          <cell r="AN1801">
            <v>-361.07400000000001</v>
          </cell>
          <cell r="AO1801">
            <v>-112.518908944838</v>
          </cell>
          <cell r="AP1801">
            <v>0</v>
          </cell>
        </row>
        <row r="1802">
          <cell r="B1802" t="str">
            <v>32900TAllcustom2M359USD Total</v>
          </cell>
          <cell r="H1802">
            <v>-5.6935545557171698</v>
          </cell>
          <cell r="I1802">
            <v>0</v>
          </cell>
          <cell r="J1802">
            <v>0</v>
          </cell>
          <cell r="K1802">
            <v>-5.6935545557171698</v>
          </cell>
          <cell r="L1802">
            <v>0</v>
          </cell>
          <cell r="M1802">
            <v>-5.6935545557171698</v>
          </cell>
          <cell r="N1802">
            <v>0</v>
          </cell>
          <cell r="O1802">
            <v>0</v>
          </cell>
          <cell r="P1802">
            <v>-1.6305415606331899</v>
          </cell>
          <cell r="Q1802">
            <v>-1.21127991</v>
          </cell>
          <cell r="R1802">
            <v>-1.5227224110184401</v>
          </cell>
          <cell r="S1802">
            <v>0</v>
          </cell>
          <cell r="T1802">
            <v>0</v>
          </cell>
          <cell r="U1802">
            <v>-1.4220965970000001</v>
          </cell>
          <cell r="V1802">
            <v>-2.94481900801844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9.3085922934467005E-2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9.3085922934467005E-2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</row>
        <row r="1803">
          <cell r="B1803" t="str">
            <v>32900TAllcustom2M370USD Total</v>
          </cell>
          <cell r="H1803">
            <v>-28.7704049453157</v>
          </cell>
          <cell r="I1803">
            <v>0</v>
          </cell>
          <cell r="J1803">
            <v>0</v>
          </cell>
          <cell r="K1803">
            <v>-28.7704049453157</v>
          </cell>
          <cell r="L1803">
            <v>0</v>
          </cell>
          <cell r="M1803">
            <v>-28.7704049453157</v>
          </cell>
          <cell r="N1803">
            <v>-3.6844917817458599E-2</v>
          </cell>
          <cell r="O1803">
            <v>-1.93</v>
          </cell>
          <cell r="P1803">
            <v>0</v>
          </cell>
          <cell r="Q1803">
            <v>0</v>
          </cell>
          <cell r="R1803">
            <v>-1.47431030641782</v>
          </cell>
          <cell r="S1803">
            <v>0</v>
          </cell>
          <cell r="T1803">
            <v>0</v>
          </cell>
          <cell r="U1803">
            <v>-0.96228104117405799</v>
          </cell>
          <cell r="V1803">
            <v>-2.4365913475918797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-0.222658679906345</v>
          </cell>
          <cell r="AC1803">
            <v>0</v>
          </cell>
          <cell r="AD1803">
            <v>-0.222658679906345</v>
          </cell>
          <cell r="AE1803">
            <v>-0.222658679906345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-24.76031</v>
          </cell>
          <cell r="AN1803">
            <v>0</v>
          </cell>
          <cell r="AO1803">
            <v>0.61599999999999999</v>
          </cell>
          <cell r="AP1803">
            <v>0</v>
          </cell>
        </row>
        <row r="1804">
          <cell r="B1804" t="str">
            <v>32900TAllcustom2M375USD Total</v>
          </cell>
          <cell r="H1804">
            <v>9.4227838243463093</v>
          </cell>
          <cell r="I1804">
            <v>17.693413058548902</v>
          </cell>
          <cell r="J1804">
            <v>0</v>
          </cell>
          <cell r="K1804">
            <v>-8.2706292342025804</v>
          </cell>
          <cell r="L1804">
            <v>0</v>
          </cell>
          <cell r="M1804">
            <v>-8.2706292342025804</v>
          </cell>
          <cell r="N1804">
            <v>-9.9862924153822608</v>
          </cell>
          <cell r="O1804">
            <v>9.0190000000000001</v>
          </cell>
          <cell r="P1804">
            <v>0.14048270377517499</v>
          </cell>
          <cell r="Q1804">
            <v>-0.221692</v>
          </cell>
          <cell r="R1804">
            <v>-1.10945482332182</v>
          </cell>
          <cell r="S1804">
            <v>0</v>
          </cell>
          <cell r="T1804">
            <v>-1.2720323224377101E-2</v>
          </cell>
          <cell r="U1804">
            <v>-6.0162090334860006</v>
          </cell>
          <cell r="V1804">
            <v>-7.1383841800322001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17.693413058548902</v>
          </cell>
          <cell r="AB1804">
            <v>0.14525665743670302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0.14525665743670302</v>
          </cell>
          <cell r="AH1804">
            <v>0</v>
          </cell>
          <cell r="AI1804">
            <v>0</v>
          </cell>
          <cell r="AJ1804">
            <v>0.14810441033718399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-0.22900000000000001</v>
          </cell>
          <cell r="AP1804">
            <v>0</v>
          </cell>
        </row>
        <row r="1805">
          <cell r="B1805" t="str">
            <v>33010Allcustom2Allcustom3USD Total</v>
          </cell>
          <cell r="H1805">
            <v>326.76404559248402</v>
          </cell>
          <cell r="I1805">
            <v>2.95601139962673E-6</v>
          </cell>
          <cell r="J1805">
            <v>0</v>
          </cell>
          <cell r="K1805">
            <v>326.76404263647299</v>
          </cell>
          <cell r="L1805">
            <v>0</v>
          </cell>
          <cell r="M1805">
            <v>326.76404263647299</v>
          </cell>
          <cell r="N1805">
            <v>194.64116788533198</v>
          </cell>
          <cell r="O1805">
            <v>0</v>
          </cell>
          <cell r="P1805">
            <v>21.5562225029466</v>
          </cell>
          <cell r="Q1805">
            <v>11.5512727561247</v>
          </cell>
          <cell r="R1805">
            <v>22.751790530000001</v>
          </cell>
          <cell r="S1805">
            <v>2.9877669999999998</v>
          </cell>
          <cell r="T1805">
            <v>6.4875464222861501</v>
          </cell>
          <cell r="U1805">
            <v>66.262659761038307</v>
          </cell>
          <cell r="V1805">
            <v>98.489763713324507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2.95601139962673E-6</v>
          </cell>
          <cell r="AB1805">
            <v>0.52561577874550203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0.52561577874550203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</row>
        <row r="1806">
          <cell r="B1806" t="str">
            <v>33020Allcustom2Allcustom3USD Total</v>
          </cell>
          <cell r="H1806">
            <v>4188.8981832916006</v>
          </cell>
          <cell r="I1806">
            <v>-1.2008796361624301E-5</v>
          </cell>
          <cell r="J1806">
            <v>1.5833136111947099</v>
          </cell>
          <cell r="K1806">
            <v>4188.8981953003895</v>
          </cell>
          <cell r="L1806">
            <v>0</v>
          </cell>
          <cell r="M1806">
            <v>4188.8981953003895</v>
          </cell>
          <cell r="N1806">
            <v>670.39887704598493</v>
          </cell>
          <cell r="O1806">
            <v>2672.4740900000002</v>
          </cell>
          <cell r="P1806">
            <v>156.26852971497701</v>
          </cell>
          <cell r="Q1806">
            <v>87.510525256021495</v>
          </cell>
          <cell r="R1806">
            <v>44.828852500725098</v>
          </cell>
          <cell r="S1806">
            <v>130.57504570999998</v>
          </cell>
          <cell r="T1806">
            <v>7.27320966028757</v>
          </cell>
          <cell r="U1806">
            <v>1.7571836200000002</v>
          </cell>
          <cell r="V1806">
            <v>184.434291491013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-1.2008796361624301E-5</v>
          </cell>
          <cell r="AB1806">
            <v>92.811881792396392</v>
          </cell>
          <cell r="AC1806">
            <v>3.3700000000000006E-5</v>
          </cell>
          <cell r="AD1806">
            <v>0</v>
          </cell>
          <cell r="AE1806">
            <v>17.642851199999999</v>
          </cell>
          <cell r="AF1806">
            <v>0</v>
          </cell>
          <cell r="AG1806">
            <v>73.58568328120171</v>
          </cell>
          <cell r="AH1806">
            <v>0</v>
          </cell>
          <cell r="AI1806">
            <v>0</v>
          </cell>
          <cell r="AJ1806">
            <v>12.190804312317601</v>
          </cell>
          <cell r="AK1806">
            <v>0</v>
          </cell>
          <cell r="AL1806">
            <v>0</v>
          </cell>
          <cell r="AM1806">
            <v>325</v>
          </cell>
          <cell r="AN1806">
            <v>10</v>
          </cell>
          <cell r="AO1806">
            <v>0</v>
          </cell>
          <cell r="AP1806">
            <v>0</v>
          </cell>
        </row>
        <row r="1807">
          <cell r="B1807" t="str">
            <v>33020PRO110Allcustom3USD Total</v>
          </cell>
          <cell r="H1807">
            <v>2198.5083566999997</v>
          </cell>
          <cell r="I1807">
            <v>0</v>
          </cell>
          <cell r="J1807">
            <v>0</v>
          </cell>
          <cell r="K1807">
            <v>2198.5083566999997</v>
          </cell>
          <cell r="L1807">
            <v>0</v>
          </cell>
          <cell r="M1807">
            <v>2198.5083566999997</v>
          </cell>
          <cell r="N1807">
            <v>0</v>
          </cell>
          <cell r="O1807">
            <v>2198.15</v>
          </cell>
          <cell r="P1807">
            <v>0.35835670000000003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</row>
        <row r="1808">
          <cell r="B1808" t="str">
            <v>33020PRO120Allcustom3USD Total</v>
          </cell>
          <cell r="H1808">
            <v>7.1785387210112903</v>
          </cell>
          <cell r="I1808">
            <v>0</v>
          </cell>
          <cell r="J1808">
            <v>0</v>
          </cell>
          <cell r="K1808">
            <v>7.1785387210112903</v>
          </cell>
          <cell r="L1808">
            <v>0</v>
          </cell>
          <cell r="M1808">
            <v>7.1785387210112903</v>
          </cell>
          <cell r="N1808">
            <v>7.0376419062649198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0.14089681474636997</v>
          </cell>
          <cell r="U1808">
            <v>0</v>
          </cell>
          <cell r="V1808">
            <v>0.14089681474636997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</row>
        <row r="1809">
          <cell r="B1809" t="str">
            <v>33020PRO200TAllcustom3USD Total</v>
          </cell>
          <cell r="H1809">
            <v>754.39786019026394</v>
          </cell>
          <cell r="I1809">
            <v>-1.2008796361624301E-5</v>
          </cell>
          <cell r="J1809">
            <v>1.5833136111947099</v>
          </cell>
          <cell r="K1809">
            <v>754.397872199061</v>
          </cell>
          <cell r="L1809">
            <v>0</v>
          </cell>
          <cell r="M1809">
            <v>754.397872199061</v>
          </cell>
          <cell r="N1809">
            <v>284.653294921699</v>
          </cell>
          <cell r="O1809">
            <v>149.15409</v>
          </cell>
          <cell r="P1809">
            <v>67.233743211401304</v>
          </cell>
          <cell r="Q1809">
            <v>0.51730199665638199</v>
          </cell>
          <cell r="R1809">
            <v>23.815886921038199</v>
          </cell>
          <cell r="S1809">
            <v>130.57504570999998</v>
          </cell>
          <cell r="T1809">
            <v>5.5609147958694694</v>
          </cell>
          <cell r="U1809">
            <v>1.7571836200000002</v>
          </cell>
          <cell r="V1809">
            <v>161.709031046908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-1.2008796361624301E-5</v>
          </cell>
          <cell r="AB1809">
            <v>91.130411022396402</v>
          </cell>
          <cell r="AC1809">
            <v>0</v>
          </cell>
          <cell r="AD1809">
            <v>0</v>
          </cell>
          <cell r="AE1809">
            <v>15.961414130000001</v>
          </cell>
          <cell r="AF1809">
            <v>0</v>
          </cell>
          <cell r="AG1809">
            <v>73.58568328120171</v>
          </cell>
          <cell r="AH1809">
            <v>0</v>
          </cell>
          <cell r="AI1809">
            <v>0</v>
          </cell>
          <cell r="AJ1809">
            <v>12.190804312317601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</row>
        <row r="1810">
          <cell r="B1810" t="str">
            <v>33020PRO210TAllcustom3USD Total</v>
          </cell>
          <cell r="H1810">
            <v>1228.81342768032</v>
          </cell>
          <cell r="I1810">
            <v>0</v>
          </cell>
          <cell r="J1810">
            <v>0</v>
          </cell>
          <cell r="K1810">
            <v>1228.81342768032</v>
          </cell>
          <cell r="L1810">
            <v>0</v>
          </cell>
          <cell r="M1810">
            <v>1228.81342768032</v>
          </cell>
          <cell r="N1810">
            <v>378.70794021802095</v>
          </cell>
          <cell r="O1810">
            <v>325.17</v>
          </cell>
          <cell r="P1810">
            <v>88.676429803575303</v>
          </cell>
          <cell r="Q1810">
            <v>86.993223259365095</v>
          </cell>
          <cell r="R1810">
            <v>21.012965579686899</v>
          </cell>
          <cell r="S1810">
            <v>0</v>
          </cell>
          <cell r="T1810">
            <v>1.5713980496717401</v>
          </cell>
          <cell r="U1810">
            <v>0</v>
          </cell>
          <cell r="V1810">
            <v>22.584363629358602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1.68147077</v>
          </cell>
          <cell r="AC1810">
            <v>3.3700000000000006E-5</v>
          </cell>
          <cell r="AD1810">
            <v>0</v>
          </cell>
          <cell r="AE1810">
            <v>1.6814370700000001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325</v>
          </cell>
          <cell r="AN1810">
            <v>10</v>
          </cell>
          <cell r="AO1810">
            <v>0</v>
          </cell>
          <cell r="AP1810">
            <v>0</v>
          </cell>
        </row>
        <row r="1811">
          <cell r="B1811" t="str">
            <v>33030Allcustom2Allcustom3USD Total</v>
          </cell>
          <cell r="H1811">
            <v>1109.86091081368</v>
          </cell>
          <cell r="I1811">
            <v>1.8475071400404E-5</v>
          </cell>
          <cell r="J1811">
            <v>0</v>
          </cell>
          <cell r="K1811">
            <v>1109.86089233861</v>
          </cell>
          <cell r="L1811">
            <v>0</v>
          </cell>
          <cell r="M1811">
            <v>1109.86089233861</v>
          </cell>
          <cell r="N1811">
            <v>38.606892709847102</v>
          </cell>
          <cell r="O1811">
            <v>871.11969570000008</v>
          </cell>
          <cell r="P1811">
            <v>158.20097710180198</v>
          </cell>
          <cell r="Q1811">
            <v>25.046681751046503</v>
          </cell>
          <cell r="R1811">
            <v>28.347676470450899</v>
          </cell>
          <cell r="S1811">
            <v>12.299092160000001</v>
          </cell>
          <cell r="T1811">
            <v>10.5752631970055</v>
          </cell>
          <cell r="U1811">
            <v>11.532040575377</v>
          </cell>
          <cell r="V1811">
            <v>62.754072402833401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1.8475071400404E-5</v>
          </cell>
          <cell r="AB1811">
            <v>3.8922329859846099</v>
          </cell>
          <cell r="AC1811">
            <v>0</v>
          </cell>
          <cell r="AD1811">
            <v>0.13864916151918799</v>
          </cell>
          <cell r="AE1811">
            <v>0.13864916151918799</v>
          </cell>
          <cell r="AF1811">
            <v>0</v>
          </cell>
          <cell r="AG1811">
            <v>3.75358382446543</v>
          </cell>
          <cell r="AH1811">
            <v>0</v>
          </cell>
          <cell r="AI1811">
            <v>0</v>
          </cell>
          <cell r="AJ1811">
            <v>3.4341498415301102</v>
          </cell>
          <cell r="AK1811">
            <v>0</v>
          </cell>
          <cell r="AL1811">
            <v>0</v>
          </cell>
          <cell r="AM1811">
            <v>42.161000000000001</v>
          </cell>
          <cell r="AN1811">
            <v>0</v>
          </cell>
          <cell r="AO1811">
            <v>-91.9206603129049</v>
          </cell>
          <cell r="AP1811">
            <v>0</v>
          </cell>
        </row>
        <row r="1812">
          <cell r="B1812" t="str">
            <v>33040Allcustom2Allcustom3USD Total</v>
          </cell>
          <cell r="H1812">
            <v>3744.2712670000001</v>
          </cell>
          <cell r="I1812">
            <v>0</v>
          </cell>
          <cell r="J1812">
            <v>0</v>
          </cell>
          <cell r="K1812">
            <v>3744.2712670000001</v>
          </cell>
          <cell r="L1812">
            <v>0</v>
          </cell>
          <cell r="M1812">
            <v>3744.2712670000001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3744.2712670000001</v>
          </cell>
          <cell r="AN1812">
            <v>0</v>
          </cell>
          <cell r="AO1812">
            <v>0</v>
          </cell>
          <cell r="AP1812">
            <v>0</v>
          </cell>
        </row>
        <row r="1813">
          <cell r="B1813" t="str">
            <v>33240TAllcustom2Allcustom3USD Total</v>
          </cell>
          <cell r="H1813">
            <v>21.540196497177401</v>
          </cell>
          <cell r="I1813">
            <v>0</v>
          </cell>
          <cell r="J1813">
            <v>0</v>
          </cell>
          <cell r="K1813">
            <v>21.540196497177401</v>
          </cell>
          <cell r="L1813">
            <v>0</v>
          </cell>
          <cell r="M1813">
            <v>21.540196497177401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21.540196497177401</v>
          </cell>
          <cell r="U1813">
            <v>0</v>
          </cell>
          <cell r="V1813">
            <v>21.540196497177401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</row>
        <row r="1814">
          <cell r="B1814" t="str">
            <v>33250TAllcustom2Allcustom3USD Total</v>
          </cell>
          <cell r="H1814">
            <v>21.540196497177401</v>
          </cell>
          <cell r="I1814">
            <v>0</v>
          </cell>
          <cell r="J1814">
            <v>0</v>
          </cell>
          <cell r="K1814">
            <v>21.540196497177401</v>
          </cell>
          <cell r="L1814">
            <v>0</v>
          </cell>
          <cell r="M1814">
            <v>21.540196497177401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21.540196497177401</v>
          </cell>
          <cell r="U1814">
            <v>0</v>
          </cell>
          <cell r="V1814">
            <v>21.540196497177401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</row>
        <row r="1815">
          <cell r="B1815" t="str">
            <v>33310Allcustom2Allcustom3USD Total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</row>
        <row r="1816">
          <cell r="B1816" t="str">
            <v>33500TAllcustom2Allcustom3USD Total</v>
          </cell>
          <cell r="H1816">
            <v>12702.100473128901</v>
          </cell>
          <cell r="I1816">
            <v>9.5367431640624996E-13</v>
          </cell>
          <cell r="J1816">
            <v>0</v>
          </cell>
          <cell r="K1816">
            <v>12702.100473128901</v>
          </cell>
          <cell r="L1816">
            <v>0</v>
          </cell>
          <cell r="M1816">
            <v>12702.100473128901</v>
          </cell>
          <cell r="N1816">
            <v>3378.4078212976196</v>
          </cell>
          <cell r="O1816">
            <v>200</v>
          </cell>
          <cell r="P1816">
            <v>2147.2420409495498</v>
          </cell>
          <cell r="Q1816">
            <v>1320.7528337399999</v>
          </cell>
          <cell r="R1816">
            <v>898.962796023647</v>
          </cell>
          <cell r="S1816">
            <v>539.87651172000005</v>
          </cell>
          <cell r="T1816">
            <v>11.669030580248799</v>
          </cell>
          <cell r="U1816">
            <v>346.97265816452096</v>
          </cell>
          <cell r="V1816">
            <v>1797.48099648842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9.5367431640624996E-13</v>
          </cell>
          <cell r="AB1816">
            <v>254.45138894837299</v>
          </cell>
          <cell r="AC1816">
            <v>0</v>
          </cell>
          <cell r="AD1816">
            <v>200.74095548265299</v>
          </cell>
          <cell r="AE1816">
            <v>228.540955482653</v>
          </cell>
          <cell r="AF1816">
            <v>0</v>
          </cell>
          <cell r="AG1816">
            <v>25.910433465719901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8361.7005551999991</v>
          </cell>
          <cell r="AN1816">
            <v>0</v>
          </cell>
          <cell r="AO1816">
            <v>-4757.9351634950399</v>
          </cell>
          <cell r="AP1816">
            <v>0</v>
          </cell>
        </row>
        <row r="1817">
          <cell r="B1817" t="str">
            <v>33600TAllcustom2Allcustom3USD Total</v>
          </cell>
          <cell r="H1817">
            <v>126.693349276085</v>
          </cell>
          <cell r="I1817">
            <v>3.2146624078042797E-5</v>
          </cell>
          <cell r="J1817">
            <v>0</v>
          </cell>
          <cell r="K1817">
            <v>126.69331712946101</v>
          </cell>
          <cell r="L1817">
            <v>0</v>
          </cell>
          <cell r="M1817">
            <v>126.69331712946101</v>
          </cell>
          <cell r="N1817">
            <v>2.047061E-2</v>
          </cell>
          <cell r="O1817">
            <v>0</v>
          </cell>
          <cell r="P1817">
            <v>0</v>
          </cell>
          <cell r="Q1817">
            <v>0</v>
          </cell>
          <cell r="R1817">
            <v>28.283935809999999</v>
          </cell>
          <cell r="S1817">
            <v>0.18170700000000001</v>
          </cell>
          <cell r="T1817">
            <v>0.15077291000000001</v>
          </cell>
          <cell r="U1817">
            <v>5.8946427739781999</v>
          </cell>
          <cell r="V1817">
            <v>34.511058493978204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3.2146624078042797E-5</v>
          </cell>
          <cell r="AB1817">
            <v>1.8116654925758899</v>
          </cell>
          <cell r="AC1817">
            <v>0</v>
          </cell>
          <cell r="AD1817">
            <v>1.8116654925758899</v>
          </cell>
          <cell r="AE1817">
            <v>1.8116654925758899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123.09520990999999</v>
          </cell>
          <cell r="AN1817">
            <v>0</v>
          </cell>
          <cell r="AO1817">
            <v>-32.745087377093199</v>
          </cell>
          <cell r="AP1817">
            <v>0</v>
          </cell>
        </row>
        <row r="1818">
          <cell r="B1818" t="str">
            <v>33619Allcustom2Allcustom3USD Total</v>
          </cell>
          <cell r="H1818">
            <v>38.009148143394796</v>
          </cell>
          <cell r="I1818">
            <v>0</v>
          </cell>
          <cell r="J1818">
            <v>0</v>
          </cell>
          <cell r="K1818">
            <v>38.009148143394796</v>
          </cell>
          <cell r="L1818">
            <v>0</v>
          </cell>
          <cell r="M1818">
            <v>38.009148143394796</v>
          </cell>
          <cell r="N1818">
            <v>2.047061E-2</v>
          </cell>
          <cell r="O1818">
            <v>0</v>
          </cell>
          <cell r="P1818">
            <v>0</v>
          </cell>
          <cell r="Q1818">
            <v>0</v>
          </cell>
          <cell r="R1818">
            <v>28.283935809999999</v>
          </cell>
          <cell r="S1818">
            <v>0.18170700000000001</v>
          </cell>
          <cell r="T1818">
            <v>0.15077291000000001</v>
          </cell>
          <cell r="U1818">
            <v>4.3129817579120902</v>
          </cell>
          <cell r="V1818">
            <v>32.929397477912097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1.8116654925758899</v>
          </cell>
          <cell r="AC1818">
            <v>0</v>
          </cell>
          <cell r="AD1818">
            <v>1.8116654925758899</v>
          </cell>
          <cell r="AE1818">
            <v>1.8116654925758899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35.992701939999996</v>
          </cell>
          <cell r="AN1818">
            <v>0</v>
          </cell>
          <cell r="AO1818">
            <v>-32.745087377093199</v>
          </cell>
          <cell r="AP1818">
            <v>0</v>
          </cell>
        </row>
        <row r="1819">
          <cell r="B1819" t="str">
            <v>33650TAllcustom2Allcustom3USD Total</v>
          </cell>
          <cell r="H1819">
            <v>5773.7566854710194</v>
          </cell>
          <cell r="I1819">
            <v>4.1568910516449298E-5</v>
          </cell>
          <cell r="J1819">
            <v>1.5833136111947099</v>
          </cell>
          <cell r="K1819">
            <v>5773.7566439021102</v>
          </cell>
          <cell r="L1819">
            <v>0</v>
          </cell>
          <cell r="M1819">
            <v>5773.7566439021102</v>
          </cell>
          <cell r="N1819">
            <v>903.66740825116301</v>
          </cell>
          <cell r="O1819">
            <v>3543.5937856999999</v>
          </cell>
          <cell r="P1819">
            <v>336.02572931972497</v>
          </cell>
          <cell r="Q1819">
            <v>124.108479763193</v>
          </cell>
          <cell r="R1819">
            <v>124.21225531117601</v>
          </cell>
          <cell r="S1819">
            <v>146.04361187000001</v>
          </cell>
          <cell r="T1819">
            <v>46.026988686756603</v>
          </cell>
          <cell r="U1819">
            <v>85.446526730393501</v>
          </cell>
          <cell r="V1819">
            <v>401.72938259832603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4.1568910516449298E-5</v>
          </cell>
          <cell r="AB1819">
            <v>99.041396049702499</v>
          </cell>
          <cell r="AC1819">
            <v>3.3700000000000006E-5</v>
          </cell>
          <cell r="AD1819">
            <v>1.95031465409508</v>
          </cell>
          <cell r="AE1819">
            <v>19.593165854095101</v>
          </cell>
          <cell r="AF1819">
            <v>0</v>
          </cell>
          <cell r="AG1819">
            <v>77.864882884412708</v>
          </cell>
          <cell r="AH1819">
            <v>0</v>
          </cell>
          <cell r="AI1819">
            <v>0</v>
          </cell>
          <cell r="AJ1819">
            <v>15.6249541538477</v>
          </cell>
          <cell r="AK1819">
            <v>0</v>
          </cell>
          <cell r="AL1819">
            <v>0</v>
          </cell>
          <cell r="AM1819">
            <v>490.25620991000005</v>
          </cell>
          <cell r="AN1819">
            <v>10</v>
          </cell>
          <cell r="AO1819">
            <v>-124.665747689998</v>
          </cell>
          <cell r="AP1819">
            <v>0</v>
          </cell>
        </row>
        <row r="1820">
          <cell r="B1820" t="str">
            <v>33900TAllcustom2Allcustom3USD Total</v>
          </cell>
          <cell r="H1820">
            <v>18475.857158599898</v>
          </cell>
          <cell r="I1820">
            <v>4.1568911470123606E-5</v>
          </cell>
          <cell r="J1820">
            <v>1.5833136111947099</v>
          </cell>
          <cell r="K1820">
            <v>18475.857117030999</v>
          </cell>
          <cell r="L1820">
            <v>0</v>
          </cell>
          <cell r="M1820">
            <v>18475.857117030999</v>
          </cell>
          <cell r="N1820">
            <v>4282.07522954879</v>
          </cell>
          <cell r="O1820">
            <v>3743.5937856999999</v>
          </cell>
          <cell r="P1820">
            <v>2483.2677702692799</v>
          </cell>
          <cell r="Q1820">
            <v>1444.8613135031901</v>
          </cell>
          <cell r="R1820">
            <v>1023.1750513348201</v>
          </cell>
          <cell r="S1820">
            <v>685.92012359</v>
          </cell>
          <cell r="T1820">
            <v>57.696019267005397</v>
          </cell>
          <cell r="U1820">
            <v>432.41918489491496</v>
          </cell>
          <cell r="V1820">
            <v>2199.21037908674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4.1568911470123606E-5</v>
          </cell>
          <cell r="AB1820">
            <v>353.49278499807502</v>
          </cell>
          <cell r="AC1820">
            <v>3.3700000000000006E-5</v>
          </cell>
          <cell r="AD1820">
            <v>202.69127013674799</v>
          </cell>
          <cell r="AE1820">
            <v>248.134121336748</v>
          </cell>
          <cell r="AF1820">
            <v>0</v>
          </cell>
          <cell r="AG1820">
            <v>103.775316350133</v>
          </cell>
          <cell r="AH1820">
            <v>0</v>
          </cell>
          <cell r="AI1820">
            <v>0</v>
          </cell>
          <cell r="AJ1820">
            <v>15.6249541538477</v>
          </cell>
          <cell r="AK1820">
            <v>0</v>
          </cell>
          <cell r="AL1820">
            <v>0</v>
          </cell>
          <cell r="AM1820">
            <v>8851.9567651100006</v>
          </cell>
          <cell r="AN1820">
            <v>10</v>
          </cell>
          <cell r="AO1820">
            <v>-4882.6009111850408</v>
          </cell>
          <cell r="AP1820">
            <v>0</v>
          </cell>
        </row>
        <row r="1821">
          <cell r="B1821" t="str">
            <v>34010Allcustom2Allcustom3USD Total</v>
          </cell>
          <cell r="H1821">
            <v>735.25589089531104</v>
          </cell>
          <cell r="I1821">
            <v>-4.54486753977835E-5</v>
          </cell>
          <cell r="J1821">
            <v>0</v>
          </cell>
          <cell r="K1821">
            <v>735.25593634398604</v>
          </cell>
          <cell r="L1821">
            <v>0</v>
          </cell>
          <cell r="M1821">
            <v>735.25593634398604</v>
          </cell>
          <cell r="N1821">
            <v>205.22302753550301</v>
          </cell>
          <cell r="O1821">
            <v>135.244485</v>
          </cell>
          <cell r="P1821">
            <v>148.73557842434701</v>
          </cell>
          <cell r="Q1821">
            <v>15.878477088795901</v>
          </cell>
          <cell r="R1821">
            <v>12.60384943</v>
          </cell>
          <cell r="S1821">
            <v>57.206457239999999</v>
          </cell>
          <cell r="T1821">
            <v>78.873984501151099</v>
          </cell>
          <cell r="U1821">
            <v>12.0899006</v>
          </cell>
          <cell r="V1821">
            <v>160.77419177115101</v>
          </cell>
          <cell r="W1821">
            <v>5.6</v>
          </cell>
          <cell r="X1821">
            <v>5.6</v>
          </cell>
          <cell r="Y1821">
            <v>0</v>
          </cell>
          <cell r="Z1821">
            <v>0</v>
          </cell>
          <cell r="AA1821">
            <v>-4.54486753977835E-5</v>
          </cell>
          <cell r="AB1821">
            <v>42.220132524188301</v>
          </cell>
          <cell r="AC1821">
            <v>0.2</v>
          </cell>
          <cell r="AD1821">
            <v>0</v>
          </cell>
          <cell r="AE1821">
            <v>7.5</v>
          </cell>
          <cell r="AF1821">
            <v>0</v>
          </cell>
          <cell r="AG1821">
            <v>28.9201325241883</v>
          </cell>
          <cell r="AH1821">
            <v>3.7424951950958198</v>
          </cell>
          <cell r="AI1821">
            <v>0</v>
          </cell>
          <cell r="AJ1821">
            <v>3.8282832649663301</v>
          </cell>
          <cell r="AK1821">
            <v>0</v>
          </cell>
          <cell r="AL1821">
            <v>0</v>
          </cell>
          <cell r="AM1821">
            <v>27.180043999999999</v>
          </cell>
          <cell r="AN1821">
            <v>0</v>
          </cell>
          <cell r="AO1821">
            <v>0</v>
          </cell>
          <cell r="AP1821">
            <v>0</v>
          </cell>
        </row>
        <row r="1822">
          <cell r="B1822" t="str">
            <v>34010PRO110Allcustom3USD Total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</row>
        <row r="1823">
          <cell r="B1823" t="str">
            <v>34010PRO120Allcustom3USD Total</v>
          </cell>
          <cell r="H1823">
            <v>85.3884604732703</v>
          </cell>
          <cell r="I1823">
            <v>0</v>
          </cell>
          <cell r="J1823">
            <v>0</v>
          </cell>
          <cell r="K1823">
            <v>85.3884604732703</v>
          </cell>
          <cell r="L1823">
            <v>0</v>
          </cell>
          <cell r="M1823">
            <v>85.3884604732703</v>
          </cell>
          <cell r="N1823">
            <v>15.1210101816948</v>
          </cell>
          <cell r="O1823">
            <v>0</v>
          </cell>
          <cell r="P1823">
            <v>1.7386136704563999</v>
          </cell>
          <cell r="Q1823">
            <v>0</v>
          </cell>
          <cell r="R1823">
            <v>0</v>
          </cell>
          <cell r="S1823">
            <v>27.798141219999998</v>
          </cell>
          <cell r="T1823">
            <v>30.787328801038701</v>
          </cell>
          <cell r="U1823">
            <v>8.2981615000000097</v>
          </cell>
          <cell r="V1823">
            <v>66.883631521038708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1.64520510008038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1.64520510008038</v>
          </cell>
          <cell r="AH1823">
            <v>1.64520510008038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</row>
        <row r="1824">
          <cell r="B1824" t="str">
            <v>34010PRO200TAllcustom3USD Total</v>
          </cell>
          <cell r="H1824">
            <v>327.30500494351298</v>
          </cell>
          <cell r="I1824">
            <v>-4.54486753977835E-5</v>
          </cell>
          <cell r="J1824">
            <v>0</v>
          </cell>
          <cell r="K1824">
            <v>327.30505039218804</v>
          </cell>
          <cell r="L1824">
            <v>0</v>
          </cell>
          <cell r="M1824">
            <v>327.30505039218804</v>
          </cell>
          <cell r="N1824">
            <v>83.959694450229009</v>
          </cell>
          <cell r="O1824">
            <v>65.244484999999997</v>
          </cell>
          <cell r="P1824">
            <v>69.586538253750604</v>
          </cell>
          <cell r="Q1824">
            <v>12.147531568161</v>
          </cell>
          <cell r="R1824">
            <v>4.1988494300000001</v>
          </cell>
          <cell r="S1824">
            <v>22.73112231</v>
          </cell>
          <cell r="T1824">
            <v>34.461901955939894</v>
          </cell>
          <cell r="U1824">
            <v>0</v>
          </cell>
          <cell r="V1824">
            <v>61.3918736959399</v>
          </cell>
          <cell r="W1824">
            <v>0.2</v>
          </cell>
          <cell r="X1824">
            <v>0.2</v>
          </cell>
          <cell r="Y1824">
            <v>0</v>
          </cell>
          <cell r="Z1824">
            <v>0</v>
          </cell>
          <cell r="AA1824">
            <v>-4.54486753977835E-5</v>
          </cell>
          <cell r="AB1824">
            <v>34.974927424107904</v>
          </cell>
          <cell r="AC1824">
            <v>0</v>
          </cell>
          <cell r="AD1824">
            <v>0</v>
          </cell>
          <cell r="AE1824">
            <v>7.5</v>
          </cell>
          <cell r="AF1824">
            <v>0</v>
          </cell>
          <cell r="AG1824">
            <v>27.274927424107901</v>
          </cell>
          <cell r="AH1824">
            <v>2.0972900950154401</v>
          </cell>
          <cell r="AI1824">
            <v>0</v>
          </cell>
          <cell r="AJ1824">
            <v>3.8282832649663301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</row>
        <row r="1825">
          <cell r="B1825" t="str">
            <v>34010PRO210TAllcustom3USD Total</v>
          </cell>
          <cell r="H1825">
            <v>322.56242547852702</v>
          </cell>
          <cell r="I1825">
            <v>0</v>
          </cell>
          <cell r="J1825">
            <v>0</v>
          </cell>
          <cell r="K1825">
            <v>322.56242547852702</v>
          </cell>
          <cell r="L1825">
            <v>0</v>
          </cell>
          <cell r="M1825">
            <v>322.56242547852702</v>
          </cell>
          <cell r="N1825">
            <v>106.142322903579</v>
          </cell>
          <cell r="O1825">
            <v>70</v>
          </cell>
          <cell r="P1825">
            <v>77.410426500140105</v>
          </cell>
          <cell r="Q1825">
            <v>3.7309455206349198</v>
          </cell>
          <cell r="R1825">
            <v>8.4049999999999994</v>
          </cell>
          <cell r="S1825">
            <v>6.6771937100000001</v>
          </cell>
          <cell r="T1825">
            <v>13.6247537441725</v>
          </cell>
          <cell r="U1825">
            <v>3.7917391</v>
          </cell>
          <cell r="V1825">
            <v>32.498686554172501</v>
          </cell>
          <cell r="W1825">
            <v>5.4</v>
          </cell>
          <cell r="X1825">
            <v>5.4</v>
          </cell>
          <cell r="Y1825">
            <v>0</v>
          </cell>
          <cell r="Z1825">
            <v>0</v>
          </cell>
          <cell r="AA1825">
            <v>0</v>
          </cell>
          <cell r="AB1825">
            <v>5.6</v>
          </cell>
          <cell r="AC1825">
            <v>0.2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27.180043999999999</v>
          </cell>
          <cell r="AN1825">
            <v>0</v>
          </cell>
          <cell r="AO1825">
            <v>0</v>
          </cell>
          <cell r="AP1825">
            <v>0</v>
          </cell>
        </row>
        <row r="1826">
          <cell r="B1826" t="str">
            <v>34020Allcustom2Allcustom3USD Total</v>
          </cell>
          <cell r="H1826">
            <v>1359.9913859999999</v>
          </cell>
          <cell r="I1826">
            <v>0</v>
          </cell>
          <cell r="J1826">
            <v>0</v>
          </cell>
          <cell r="K1826">
            <v>1359.9913859999999</v>
          </cell>
          <cell r="L1826">
            <v>0</v>
          </cell>
          <cell r="M1826">
            <v>1359.9913859999999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1359.9913859999999</v>
          </cell>
          <cell r="AN1826">
            <v>0</v>
          </cell>
          <cell r="AO1826">
            <v>0</v>
          </cell>
          <cell r="AP1826">
            <v>0</v>
          </cell>
        </row>
        <row r="1827">
          <cell r="B1827" t="str">
            <v>34200TAllcustom2Allcustom3USD Total</v>
          </cell>
          <cell r="H1827">
            <v>5380.6368233782105</v>
          </cell>
          <cell r="I1827">
            <v>-6.18914891667664E-5</v>
          </cell>
          <cell r="J1827">
            <v>0</v>
          </cell>
          <cell r="K1827">
            <v>5380.6368852696996</v>
          </cell>
          <cell r="L1827">
            <v>0.124097233275676</v>
          </cell>
          <cell r="M1827">
            <v>5380.5127880364198</v>
          </cell>
          <cell r="N1827">
            <v>2955.4064033987497</v>
          </cell>
          <cell r="O1827">
            <v>1248.84667592807</v>
          </cell>
          <cell r="P1827">
            <v>463.43022047786599</v>
          </cell>
          <cell r="Q1827">
            <v>169.54661857496501</v>
          </cell>
          <cell r="R1827">
            <v>100.63492253608399</v>
          </cell>
          <cell r="S1827">
            <v>204.506211417835</v>
          </cell>
          <cell r="T1827">
            <v>577.186830822567</v>
          </cell>
          <cell r="U1827">
            <v>90.762330423186498</v>
          </cell>
          <cell r="V1827">
            <v>971.70187199150303</v>
          </cell>
          <cell r="W1827">
            <v>15.95823498</v>
          </cell>
          <cell r="X1827">
            <v>15.95823498</v>
          </cell>
          <cell r="Y1827">
            <v>0</v>
          </cell>
          <cell r="Z1827">
            <v>0</v>
          </cell>
          <cell r="AA1827">
            <v>1.3286068558400299</v>
          </cell>
          <cell r="AB1827">
            <v>250.78272784243597</v>
          </cell>
          <cell r="AC1827">
            <v>30.145576188861799</v>
          </cell>
          <cell r="AD1827">
            <v>8.4586572953445707</v>
          </cell>
          <cell r="AE1827">
            <v>23.634701167160802</v>
          </cell>
          <cell r="AF1827">
            <v>0</v>
          </cell>
          <cell r="AG1827">
            <v>181.90316153559399</v>
          </cell>
          <cell r="AH1827">
            <v>2.5126096980453001E-2</v>
          </cell>
          <cell r="AI1827">
            <v>0</v>
          </cell>
          <cell r="AJ1827">
            <v>156.00658328275298</v>
          </cell>
          <cell r="AK1827">
            <v>0</v>
          </cell>
          <cell r="AL1827">
            <v>-0.85894602918048601</v>
          </cell>
          <cell r="AM1827">
            <v>150.88841857490002</v>
          </cell>
          <cell r="AN1827">
            <v>3.8879999999999999</v>
          </cell>
          <cell r="AO1827">
            <v>-831.47857196024506</v>
          </cell>
          <cell r="AP1827">
            <v>0</v>
          </cell>
        </row>
        <row r="1828">
          <cell r="B1828" t="str">
            <v>34300TAllcustom2Allcustom3USD Total</v>
          </cell>
          <cell r="H1828">
            <v>521.77737232467996</v>
          </cell>
          <cell r="I1828">
            <v>-8.7017585858702707E-5</v>
          </cell>
          <cell r="J1828">
            <v>0</v>
          </cell>
          <cell r="K1828">
            <v>521.77745934226607</v>
          </cell>
          <cell r="L1828">
            <v>-5.4533591959625503E-7</v>
          </cell>
          <cell r="M1828">
            <v>521.77745988760194</v>
          </cell>
          <cell r="N1828">
            <v>50.425069937782503</v>
          </cell>
          <cell r="O1828">
            <v>402.55869711999998</v>
          </cell>
          <cell r="P1828">
            <v>36.478475926048098</v>
          </cell>
          <cell r="Q1828">
            <v>103.71049506507001</v>
          </cell>
          <cell r="R1828">
            <v>2.0165130113987901</v>
          </cell>
          <cell r="S1828">
            <v>1.9634169399999999</v>
          </cell>
          <cell r="T1828">
            <v>8.2231022102080207</v>
          </cell>
          <cell r="U1828">
            <v>16.490498096760998</v>
          </cell>
          <cell r="V1828">
            <v>28.693530258367801</v>
          </cell>
          <cell r="W1828">
            <v>0.28749599999999997</v>
          </cell>
          <cell r="X1828">
            <v>0.28749599999999997</v>
          </cell>
          <cell r="Y1828">
            <v>0</v>
          </cell>
          <cell r="Z1828">
            <v>0</v>
          </cell>
          <cell r="AA1828">
            <v>84.05287343707819</v>
          </cell>
          <cell r="AB1828">
            <v>12.5609501596253</v>
          </cell>
          <cell r="AC1828">
            <v>9.5878550000000007E-2</v>
          </cell>
          <cell r="AD1828">
            <v>1.4787351344042599E-2</v>
          </cell>
          <cell r="AE1828">
            <v>0.13729752134404299</v>
          </cell>
          <cell r="AF1828">
            <v>0</v>
          </cell>
          <cell r="AG1828">
            <v>12.040278088281299</v>
          </cell>
          <cell r="AH1828">
            <v>2.1582578303356601</v>
          </cell>
          <cell r="AI1828">
            <v>0</v>
          </cell>
          <cell r="AJ1828">
            <v>0.70489066771275699</v>
          </cell>
          <cell r="AK1828">
            <v>0</v>
          </cell>
          <cell r="AL1828">
            <v>0</v>
          </cell>
          <cell r="AM1828">
            <v>95.547214519793698</v>
          </cell>
          <cell r="AN1828">
            <v>1.516</v>
          </cell>
          <cell r="AO1828">
            <v>-208.19697309908599</v>
          </cell>
          <cell r="AP1828">
            <v>0</v>
          </cell>
        </row>
        <row r="1829">
          <cell r="B1829" t="str">
            <v>34319Allcustom2Allcustom3USD Total</v>
          </cell>
          <cell r="H1829">
            <v>53.636777919974904</v>
          </cell>
          <cell r="I1829">
            <v>0</v>
          </cell>
          <cell r="J1829">
            <v>0</v>
          </cell>
          <cell r="K1829">
            <v>53.636777919974904</v>
          </cell>
          <cell r="L1829">
            <v>0</v>
          </cell>
          <cell r="M1829">
            <v>53.636777919974904</v>
          </cell>
          <cell r="N1829">
            <v>5.6201027300000002</v>
          </cell>
          <cell r="O1829">
            <v>2.8929999999999998</v>
          </cell>
          <cell r="P1829">
            <v>1.2721687494174101</v>
          </cell>
          <cell r="Q1829">
            <v>0.53738635000000001</v>
          </cell>
          <cell r="R1829">
            <v>2.86393385</v>
          </cell>
          <cell r="S1829">
            <v>0.31726410999999999</v>
          </cell>
          <cell r="T1829">
            <v>0</v>
          </cell>
          <cell r="U1829">
            <v>1.5150077623012101</v>
          </cell>
          <cell r="V1829">
            <v>4.6962057223012099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0.48312311473444197</v>
          </cell>
          <cell r="AC1829">
            <v>0</v>
          </cell>
          <cell r="AD1829">
            <v>0.48312311473444197</v>
          </cell>
          <cell r="AE1829">
            <v>0.48312311473444197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99.163585040000001</v>
          </cell>
          <cell r="AN1829">
            <v>0.154</v>
          </cell>
          <cell r="AO1829">
            <v>-61.028793786478197</v>
          </cell>
          <cell r="AP1829">
            <v>0</v>
          </cell>
        </row>
        <row r="1830">
          <cell r="B1830" t="str">
            <v>34329PAllcustom2Allcustom3USD Total</v>
          </cell>
          <cell r="H1830">
            <v>0.105917808967772</v>
          </cell>
          <cell r="I1830">
            <v>0</v>
          </cell>
          <cell r="J1830">
            <v>0</v>
          </cell>
          <cell r="K1830">
            <v>0.105917808967772</v>
          </cell>
          <cell r="L1830">
            <v>0</v>
          </cell>
          <cell r="M1830">
            <v>0.105917808967772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1.00000016391277E-8</v>
          </cell>
          <cell r="AN1830">
            <v>0</v>
          </cell>
          <cell r="AO1830">
            <v>0.10591779896777</v>
          </cell>
          <cell r="AP1830">
            <v>0</v>
          </cell>
        </row>
        <row r="1831">
          <cell r="B1831" t="str">
            <v>34400TAllcustom2Allcustom3USD Total</v>
          </cell>
          <cell r="H1831">
            <v>174.55014095738599</v>
          </cell>
          <cell r="I1831">
            <v>1.2987975130975202E-4</v>
          </cell>
          <cell r="J1831">
            <v>0</v>
          </cell>
          <cell r="K1831">
            <v>174.55001107763499</v>
          </cell>
          <cell r="L1831">
            <v>0</v>
          </cell>
          <cell r="M1831">
            <v>174.55001107763499</v>
          </cell>
          <cell r="N1831">
            <v>5.6201027300000002</v>
          </cell>
          <cell r="O1831">
            <v>2.8929999999999998</v>
          </cell>
          <cell r="P1831">
            <v>2.1203097494174101</v>
          </cell>
          <cell r="Q1831">
            <v>0.53738635000000001</v>
          </cell>
          <cell r="R1831">
            <v>2.86393385</v>
          </cell>
          <cell r="S1831">
            <v>0.31726410999999999</v>
          </cell>
          <cell r="T1831">
            <v>0</v>
          </cell>
          <cell r="U1831">
            <v>2.2797146118784699</v>
          </cell>
          <cell r="V1831">
            <v>5.4609125718784695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1.2987975130975202E-4</v>
          </cell>
          <cell r="AB1831">
            <v>0.589194890849421</v>
          </cell>
          <cell r="AC1831">
            <v>0</v>
          </cell>
          <cell r="AD1831">
            <v>0.48312311473444197</v>
          </cell>
          <cell r="AE1831">
            <v>0.48312311473444197</v>
          </cell>
          <cell r="AF1831">
            <v>0</v>
          </cell>
          <cell r="AG1831">
            <v>0.10607177611497901</v>
          </cell>
          <cell r="AH1831">
            <v>0</v>
          </cell>
          <cell r="AI1831">
            <v>0</v>
          </cell>
          <cell r="AJ1831">
            <v>0.10607177611497901</v>
          </cell>
          <cell r="AK1831">
            <v>0</v>
          </cell>
          <cell r="AL1831">
            <v>0</v>
          </cell>
          <cell r="AM1831">
            <v>218.25198077300001</v>
          </cell>
          <cell r="AN1831">
            <v>2.2000000000000002</v>
          </cell>
          <cell r="AO1831">
            <v>-60.922875987510501</v>
          </cell>
          <cell r="AP1831">
            <v>0</v>
          </cell>
        </row>
        <row r="1832">
          <cell r="B1832" t="str">
            <v>34440Allcustom2M210CUSD Total</v>
          </cell>
          <cell r="H1832">
            <v>-104.544733698824</v>
          </cell>
          <cell r="I1832">
            <v>-91.486141855471104</v>
          </cell>
          <cell r="J1832">
            <v>0</v>
          </cell>
          <cell r="K1832">
            <v>-13.0585918433532</v>
          </cell>
          <cell r="L1832">
            <v>0</v>
          </cell>
          <cell r="M1832">
            <v>-13.0585918433532</v>
          </cell>
          <cell r="N1832">
            <v>-22.2119176234925</v>
          </cell>
          <cell r="O1832">
            <v>-1.9E-2</v>
          </cell>
          <cell r="P1832">
            <v>0.227751572195805</v>
          </cell>
          <cell r="Q1832">
            <v>0</v>
          </cell>
          <cell r="R1832">
            <v>-0.49543599999999999</v>
          </cell>
          <cell r="S1832">
            <v>0</v>
          </cell>
          <cell r="T1832">
            <v>-10.8065104649307</v>
          </cell>
          <cell r="U1832">
            <v>4.0829482629933906</v>
          </cell>
          <cell r="V1832">
            <v>-7.21899820193729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-91.486141855471104</v>
          </cell>
          <cell r="AB1832">
            <v>-2.3671945985246802E-5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-2.3671945985246802E-5</v>
          </cell>
          <cell r="AH1832">
            <v>0</v>
          </cell>
          <cell r="AI1832">
            <v>0</v>
          </cell>
          <cell r="AJ1832">
            <v>-2.3671945985246802E-5</v>
          </cell>
          <cell r="AK1832">
            <v>0</v>
          </cell>
          <cell r="AL1832">
            <v>0</v>
          </cell>
          <cell r="AM1832">
            <v>-3.68E-4</v>
          </cell>
          <cell r="AN1832">
            <v>0</v>
          </cell>
          <cell r="AO1832">
            <v>16.163964081826698</v>
          </cell>
          <cell r="AP1832">
            <v>0</v>
          </cell>
        </row>
        <row r="1833">
          <cell r="B1833" t="str">
            <v>34450Allcustom2M100CUSD Total</v>
          </cell>
          <cell r="H1833">
            <v>161.137</v>
          </cell>
          <cell r="I1833">
            <v>0</v>
          </cell>
          <cell r="J1833">
            <v>0</v>
          </cell>
          <cell r="K1833">
            <v>161.137</v>
          </cell>
          <cell r="L1833">
            <v>0</v>
          </cell>
          <cell r="M1833">
            <v>161.137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161.137</v>
          </cell>
          <cell r="AN1833">
            <v>0</v>
          </cell>
          <cell r="AO1833">
            <v>0</v>
          </cell>
          <cell r="AP1833">
            <v>0</v>
          </cell>
        </row>
        <row r="1834">
          <cell r="B1834" t="str">
            <v>34450Allcustom2M990USD Total</v>
          </cell>
          <cell r="H1834">
            <v>101.529422017192</v>
          </cell>
          <cell r="I1834">
            <v>7.2052778098732209E-5</v>
          </cell>
          <cell r="J1834">
            <v>0</v>
          </cell>
          <cell r="K1834">
            <v>101.529349964414</v>
          </cell>
          <cell r="L1834">
            <v>0</v>
          </cell>
          <cell r="M1834">
            <v>101.529349964414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14.832381372162999</v>
          </cell>
          <cell r="U1834">
            <v>0.53161299225106495</v>
          </cell>
          <cell r="V1834">
            <v>15.363994364414099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7.2052778098732209E-5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86.165355599999998</v>
          </cell>
          <cell r="AN1834">
            <v>0</v>
          </cell>
          <cell r="AO1834">
            <v>0</v>
          </cell>
          <cell r="AP1834">
            <v>0</v>
          </cell>
        </row>
        <row r="1835">
          <cell r="B1835" t="str">
            <v>34450Allcustom2M990TUSD Total</v>
          </cell>
          <cell r="H1835">
            <v>101.529422017192</v>
          </cell>
          <cell r="I1835">
            <v>7.2052778098732209E-5</v>
          </cell>
          <cell r="J1835">
            <v>0</v>
          </cell>
          <cell r="K1835">
            <v>101.529349964414</v>
          </cell>
          <cell r="L1835">
            <v>0</v>
          </cell>
          <cell r="M1835">
            <v>101.529349964414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14.832381372162999</v>
          </cell>
          <cell r="U1835">
            <v>0.53161299225106495</v>
          </cell>
          <cell r="V1835">
            <v>15.363994364414099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7.2052778098732209E-5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86.165355599999998</v>
          </cell>
          <cell r="AN1835">
            <v>0</v>
          </cell>
          <cell r="AO1835">
            <v>0</v>
          </cell>
          <cell r="AP1835">
            <v>0</v>
          </cell>
        </row>
        <row r="1836">
          <cell r="B1836" t="str">
            <v>34700TAllcustom2Allcustom3USD Total</v>
          </cell>
          <cell r="H1836">
            <v>3041.1109469103699</v>
          </cell>
          <cell r="I1836">
            <v>7.2052778098732209E-5</v>
          </cell>
          <cell r="J1836">
            <v>0</v>
          </cell>
          <cell r="K1836">
            <v>3041.1108748576003</v>
          </cell>
          <cell r="L1836">
            <v>-1562.16069025822</v>
          </cell>
          <cell r="M1836">
            <v>4603.2715651158196</v>
          </cell>
          <cell r="N1836">
            <v>3757.5810970481202</v>
          </cell>
          <cell r="O1836">
            <v>524.30084982999995</v>
          </cell>
          <cell r="P1836">
            <v>208.008448921488</v>
          </cell>
          <cell r="Q1836">
            <v>1388.0609107197499</v>
          </cell>
          <cell r="R1836">
            <v>238.245225641199</v>
          </cell>
          <cell r="S1836">
            <v>1058.9288025399999</v>
          </cell>
          <cell r="T1836">
            <v>486.46225953329804</v>
          </cell>
          <cell r="U1836">
            <v>535.24548094998295</v>
          </cell>
          <cell r="V1836">
            <v>2318.8817686644802</v>
          </cell>
          <cell r="W1836">
            <v>2.0884376000000002</v>
          </cell>
          <cell r="X1836">
            <v>2.0884376000000002</v>
          </cell>
          <cell r="Y1836">
            <v>0</v>
          </cell>
          <cell r="Z1836">
            <v>0</v>
          </cell>
          <cell r="AA1836">
            <v>7.2052778098732209E-5</v>
          </cell>
          <cell r="AB1836">
            <v>170.96794411663899</v>
          </cell>
          <cell r="AC1836">
            <v>0</v>
          </cell>
          <cell r="AD1836">
            <v>38.562633278449802</v>
          </cell>
          <cell r="AE1836">
            <v>53.076632748449804</v>
          </cell>
          <cell r="AF1836">
            <v>0</v>
          </cell>
          <cell r="AG1836">
            <v>115.80287376819</v>
          </cell>
          <cell r="AH1836">
            <v>9.3114359398148689</v>
          </cell>
          <cell r="AI1836">
            <v>0</v>
          </cell>
          <cell r="AJ1836">
            <v>105.63140376648501</v>
          </cell>
          <cell r="AK1836">
            <v>0</v>
          </cell>
          <cell r="AL1836">
            <v>0</v>
          </cell>
          <cell r="AM1836">
            <v>13401.276563147499</v>
          </cell>
          <cell r="AN1836">
            <v>506.851</v>
          </cell>
          <cell r="AO1836">
            <v>-17165.806017332099</v>
          </cell>
          <cell r="AP1836">
            <v>0</v>
          </cell>
        </row>
        <row r="1837">
          <cell r="B1837" t="str">
            <v>34800TAllcustom2Allcustom3USD Total</v>
          </cell>
          <cell r="H1837">
            <v>-0.53521954933190596</v>
          </cell>
          <cell r="I1837">
            <v>0</v>
          </cell>
          <cell r="J1837">
            <v>0</v>
          </cell>
          <cell r="K1837">
            <v>-0.53521954933190596</v>
          </cell>
          <cell r="L1837">
            <v>0</v>
          </cell>
          <cell r="M1837">
            <v>-0.53521954933190596</v>
          </cell>
          <cell r="N1837">
            <v>28.0347141891516</v>
          </cell>
          <cell r="O1837">
            <v>0</v>
          </cell>
          <cell r="P1837">
            <v>1.45650623405375</v>
          </cell>
          <cell r="Q1837">
            <v>249.92299728999998</v>
          </cell>
          <cell r="R1837">
            <v>0</v>
          </cell>
          <cell r="S1837">
            <v>0</v>
          </cell>
          <cell r="T1837">
            <v>0.458535106197836</v>
          </cell>
          <cell r="U1837">
            <v>48.353197101852501</v>
          </cell>
          <cell r="V1837">
            <v>48.811732208050302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-0.26700000000000002</v>
          </cell>
          <cell r="AN1837">
            <v>0</v>
          </cell>
          <cell r="AO1837">
            <v>-328.49416947058802</v>
          </cell>
          <cell r="AP1837">
            <v>0</v>
          </cell>
        </row>
        <row r="1838">
          <cell r="B1838" t="str">
            <v>35100TAllcustom2Allcustom3USD Total</v>
          </cell>
          <cell r="H1838">
            <v>141.31541275148402</v>
          </cell>
          <cell r="I1838">
            <v>0</v>
          </cell>
          <cell r="J1838">
            <v>0</v>
          </cell>
          <cell r="K1838">
            <v>141.31541275148402</v>
          </cell>
          <cell r="L1838">
            <v>-2.4898391726567497</v>
          </cell>
          <cell r="M1838">
            <v>143.80525192414001</v>
          </cell>
          <cell r="N1838">
            <v>21.286160375294301</v>
          </cell>
          <cell r="O1838">
            <v>3.3999025600000001</v>
          </cell>
          <cell r="P1838">
            <v>16.2886310822167</v>
          </cell>
          <cell r="Q1838">
            <v>11.518700563099399</v>
          </cell>
          <cell r="R1838">
            <v>6.6098261425822704</v>
          </cell>
          <cell r="S1838">
            <v>6.0081184299999997</v>
          </cell>
          <cell r="T1838">
            <v>1.0873917280506502</v>
          </cell>
          <cell r="U1838">
            <v>7.1677838861277001</v>
          </cell>
          <cell r="V1838">
            <v>20.873120186760602</v>
          </cell>
          <cell r="W1838">
            <v>0.37491400000000003</v>
          </cell>
          <cell r="X1838">
            <v>0.37491400000000003</v>
          </cell>
          <cell r="Y1838">
            <v>0</v>
          </cell>
          <cell r="Z1838">
            <v>0</v>
          </cell>
          <cell r="AA1838">
            <v>0</v>
          </cell>
          <cell r="AB1838">
            <v>4.9888713484505098</v>
          </cell>
          <cell r="AC1838">
            <v>0</v>
          </cell>
          <cell r="AD1838">
            <v>0.15450702135847599</v>
          </cell>
          <cell r="AE1838">
            <v>2.2224905513584798</v>
          </cell>
          <cell r="AF1838">
            <v>0</v>
          </cell>
          <cell r="AG1838">
            <v>2.3914667970920402</v>
          </cell>
          <cell r="AH1838">
            <v>0</v>
          </cell>
          <cell r="AI1838">
            <v>0</v>
          </cell>
          <cell r="AJ1838">
            <v>2.2085635911313899</v>
          </cell>
          <cell r="AK1838">
            <v>0</v>
          </cell>
          <cell r="AL1838">
            <v>0</v>
          </cell>
          <cell r="AM1838">
            <v>117.39282322</v>
          </cell>
          <cell r="AN1838">
            <v>0</v>
          </cell>
          <cell r="AO1838">
            <v>-51.9429574116811</v>
          </cell>
          <cell r="AP1838">
            <v>0</v>
          </cell>
        </row>
        <row r="1839">
          <cell r="B1839" t="str">
            <v>35110Allcustom2Allcustom3USD Total</v>
          </cell>
          <cell r="H1839">
            <v>465.86453413031296</v>
          </cell>
          <cell r="I1839">
            <v>8.9973597303032908E-5</v>
          </cell>
          <cell r="J1839">
            <v>0</v>
          </cell>
          <cell r="K1839">
            <v>465.86444415671599</v>
          </cell>
          <cell r="L1839">
            <v>0</v>
          </cell>
          <cell r="M1839">
            <v>465.86444415671599</v>
          </cell>
          <cell r="N1839">
            <v>51.928570770519194</v>
          </cell>
          <cell r="O1839">
            <v>46.980448539999998</v>
          </cell>
          <cell r="P1839">
            <v>55.400092851194501</v>
          </cell>
          <cell r="Q1839">
            <v>68.596758090000009</v>
          </cell>
          <cell r="R1839">
            <v>3.1198574810834203</v>
          </cell>
          <cell r="S1839">
            <v>0.41748000000000002</v>
          </cell>
          <cell r="T1839">
            <v>17.4648004406843</v>
          </cell>
          <cell r="U1839">
            <v>5.5889490202861003</v>
          </cell>
          <cell r="V1839">
            <v>26.591086942053899</v>
          </cell>
          <cell r="W1839">
            <v>4.8480000000000002E-2</v>
          </cell>
          <cell r="X1839">
            <v>4.8480000000000002E-2</v>
          </cell>
          <cell r="Y1839">
            <v>0</v>
          </cell>
          <cell r="Z1839">
            <v>0</v>
          </cell>
          <cell r="AA1839">
            <v>8.9973597303032908E-5</v>
          </cell>
          <cell r="AB1839">
            <v>3.5172691179436701</v>
          </cell>
          <cell r="AC1839">
            <v>0</v>
          </cell>
          <cell r="AD1839">
            <v>0.91026029712718204</v>
          </cell>
          <cell r="AE1839">
            <v>1.4175008871271799</v>
          </cell>
          <cell r="AF1839">
            <v>0</v>
          </cell>
          <cell r="AG1839">
            <v>2.0512882308164802</v>
          </cell>
          <cell r="AH1839">
            <v>-4.8589437543101704E-5</v>
          </cell>
          <cell r="AI1839">
            <v>0</v>
          </cell>
          <cell r="AJ1839">
            <v>4.6926681125257497E-2</v>
          </cell>
          <cell r="AK1839">
            <v>0</v>
          </cell>
          <cell r="AL1839">
            <v>0</v>
          </cell>
          <cell r="AM1839">
            <v>212.85021784500501</v>
          </cell>
          <cell r="AN1839">
            <v>0</v>
          </cell>
          <cell r="AO1839">
            <v>0</v>
          </cell>
          <cell r="AP1839">
            <v>0</v>
          </cell>
        </row>
        <row r="1840">
          <cell r="B1840" t="str">
            <v>35120Allcustom2Allcustom3USD Total</v>
          </cell>
          <cell r="H1840">
            <v>428.13407918022</v>
          </cell>
          <cell r="I1840">
            <v>-6.2999994009733205E-5</v>
          </cell>
          <cell r="J1840">
            <v>0</v>
          </cell>
          <cell r="K1840">
            <v>428.13414218021398</v>
          </cell>
          <cell r="L1840">
            <v>0</v>
          </cell>
          <cell r="M1840">
            <v>428.13414218021398</v>
          </cell>
          <cell r="N1840">
            <v>78.580301517450906</v>
          </cell>
          <cell r="O1840">
            <v>33.821159350000002</v>
          </cell>
          <cell r="P1840">
            <v>36.883911971758998</v>
          </cell>
          <cell r="Q1840">
            <v>29.530275719999999</v>
          </cell>
          <cell r="R1840">
            <v>1.4069237812686799</v>
          </cell>
          <cell r="S1840">
            <v>3.9404147999999997</v>
          </cell>
          <cell r="T1840">
            <v>18.070962455130598</v>
          </cell>
          <cell r="U1840">
            <v>14.9138828271672</v>
          </cell>
          <cell r="V1840">
            <v>38.332183863566399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-6.2999994009733205E-5</v>
          </cell>
          <cell r="AB1840">
            <v>30.429437853051301</v>
          </cell>
          <cell r="AC1840">
            <v>1.5743E-3</v>
          </cell>
          <cell r="AD1840">
            <v>8.1613627508198796</v>
          </cell>
          <cell r="AE1840">
            <v>9.9989095708198814</v>
          </cell>
          <cell r="AF1840">
            <v>0</v>
          </cell>
          <cell r="AG1840">
            <v>20.428953982231402</v>
          </cell>
          <cell r="AH1840">
            <v>-3.2516125503985695E-5</v>
          </cell>
          <cell r="AI1840">
            <v>0</v>
          </cell>
          <cell r="AJ1840">
            <v>9.2648111522497292</v>
          </cell>
          <cell r="AK1840">
            <v>0</v>
          </cell>
          <cell r="AL1840">
            <v>0</v>
          </cell>
          <cell r="AM1840">
            <v>180.55687190438601</v>
          </cell>
          <cell r="AN1840">
            <v>0</v>
          </cell>
          <cell r="AO1840">
            <v>0</v>
          </cell>
          <cell r="AP1840">
            <v>0</v>
          </cell>
        </row>
        <row r="1841">
          <cell r="B1841" t="str">
            <v>35140Allcustom2Allcustom3USD Total</v>
          </cell>
          <cell r="H1841">
            <v>0.115175818190263</v>
          </cell>
          <cell r="I1841">
            <v>0</v>
          </cell>
          <cell r="J1841">
            <v>0</v>
          </cell>
          <cell r="K1841">
            <v>0.115175818190263</v>
          </cell>
          <cell r="L1841">
            <v>0</v>
          </cell>
          <cell r="M1841">
            <v>0.115175818190263</v>
          </cell>
          <cell r="N1841">
            <v>0</v>
          </cell>
          <cell r="O1841">
            <v>0</v>
          </cell>
          <cell r="P1841">
            <v>9.6785393400662598E-2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1.8390424789600002E-2</v>
          </cell>
          <cell r="V1841">
            <v>1.8390424789600002E-2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</row>
        <row r="1842">
          <cell r="B1842" t="str">
            <v>35150Allcustom2Allcustom3USD Total</v>
          </cell>
          <cell r="H1842">
            <v>100.458322885488</v>
          </cell>
          <cell r="I1842">
            <v>8.6832835149951295E-5</v>
          </cell>
          <cell r="J1842">
            <v>0</v>
          </cell>
          <cell r="K1842">
            <v>100.45823605265301</v>
          </cell>
          <cell r="L1842">
            <v>0</v>
          </cell>
          <cell r="M1842">
            <v>100.45823605265301</v>
          </cell>
          <cell r="N1842">
            <v>86.498358995765187</v>
          </cell>
          <cell r="O1842">
            <v>0</v>
          </cell>
          <cell r="P1842">
            <v>6.38965888938744</v>
          </cell>
          <cell r="Q1842">
            <v>0</v>
          </cell>
          <cell r="R1842">
            <v>0</v>
          </cell>
          <cell r="S1842">
            <v>0</v>
          </cell>
          <cell r="T1842">
            <v>6.6057850378413798</v>
          </cell>
          <cell r="U1842">
            <v>0</v>
          </cell>
          <cell r="V1842">
            <v>6.6057850378413798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8.6832835149951295E-5</v>
          </cell>
          <cell r="AB1842">
            <v>0.96443312965850403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0.96443312965850403</v>
          </cell>
          <cell r="AH1842">
            <v>0</v>
          </cell>
          <cell r="AI1842">
            <v>0</v>
          </cell>
          <cell r="AJ1842">
            <v>0.563339331536717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</row>
        <row r="1843">
          <cell r="B1843" t="str">
            <v>35160Allcustom2Allcustom3USD Total</v>
          </cell>
          <cell r="H1843">
            <v>142.533426524221</v>
          </cell>
          <cell r="I1843">
            <v>3.5102635398507095E-5</v>
          </cell>
          <cell r="J1843">
            <v>3.10381197993829E-2</v>
          </cell>
          <cell r="K1843">
            <v>142.53339142158498</v>
          </cell>
          <cell r="L1843">
            <v>0</v>
          </cell>
          <cell r="M1843">
            <v>142.53339142158498</v>
          </cell>
          <cell r="N1843">
            <v>29.445445692450001</v>
          </cell>
          <cell r="O1843">
            <v>2.4869819999999998</v>
          </cell>
          <cell r="P1843">
            <v>38.1201856382282</v>
          </cell>
          <cell r="Q1843">
            <v>1.2929511547108199</v>
          </cell>
          <cell r="R1843">
            <v>7.3743644777472195</v>
          </cell>
          <cell r="S1843">
            <v>35.004208340000005</v>
          </cell>
          <cell r="T1843">
            <v>7.6168385887188901</v>
          </cell>
          <cell r="U1843">
            <v>2.4148640272755504</v>
          </cell>
          <cell r="V1843">
            <v>52.410275433741702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3.5102635398507095E-5</v>
          </cell>
          <cell r="AB1843">
            <v>3.4125899867009704</v>
          </cell>
          <cell r="AC1843">
            <v>-8.1566899999999994E-3</v>
          </cell>
          <cell r="AD1843">
            <v>9.9026382217078809E-2</v>
          </cell>
          <cell r="AE1843">
            <v>9.9026382217078809E-2</v>
          </cell>
          <cell r="AF1843">
            <v>0</v>
          </cell>
          <cell r="AG1843">
            <v>3.2906821746845103</v>
          </cell>
          <cell r="AH1843">
            <v>0.61725213243892108</v>
          </cell>
          <cell r="AI1843">
            <v>0</v>
          </cell>
          <cell r="AJ1843">
            <v>0.64191964937156909</v>
          </cell>
          <cell r="AK1843">
            <v>0</v>
          </cell>
          <cell r="AL1843">
            <v>0</v>
          </cell>
          <cell r="AM1843">
            <v>15.3649615157538</v>
          </cell>
          <cell r="AN1843">
            <v>2.6960000000000002</v>
          </cell>
          <cell r="AO1843">
            <v>0</v>
          </cell>
          <cell r="AP1843">
            <v>0</v>
          </cell>
        </row>
        <row r="1844">
          <cell r="B1844" t="str">
            <v>35169Allcustom2Allcustom3USD Total</v>
          </cell>
          <cell r="H1844">
            <v>0.29924663988172401</v>
          </cell>
          <cell r="I1844">
            <v>0</v>
          </cell>
          <cell r="J1844">
            <v>0</v>
          </cell>
          <cell r="K1844">
            <v>0.29924663988172401</v>
          </cell>
          <cell r="L1844">
            <v>0</v>
          </cell>
          <cell r="M1844">
            <v>0.29924663988172401</v>
          </cell>
          <cell r="N1844">
            <v>28.429593138833198</v>
          </cell>
          <cell r="O1844">
            <v>10.090999999999999</v>
          </cell>
          <cell r="P1844">
            <v>4.6536886511508495</v>
          </cell>
          <cell r="Q1844">
            <v>15.579843</v>
          </cell>
          <cell r="R1844">
            <v>0</v>
          </cell>
          <cell r="S1844">
            <v>11.9069429789882</v>
          </cell>
          <cell r="T1844">
            <v>2.5353517231187803</v>
          </cell>
          <cell r="U1844">
            <v>0</v>
          </cell>
          <cell r="V1844">
            <v>14.442294702106999</v>
          </cell>
          <cell r="W1844">
            <v>0.22373299999999999</v>
          </cell>
          <cell r="X1844">
            <v>0.22373299999999999</v>
          </cell>
          <cell r="Y1844">
            <v>0</v>
          </cell>
          <cell r="Z1844">
            <v>0</v>
          </cell>
          <cell r="AA1844">
            <v>0</v>
          </cell>
          <cell r="AB1844">
            <v>1.7671046155286001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1.5433716155286001</v>
          </cell>
          <cell r="AH1844">
            <v>1.1469324268724399</v>
          </cell>
          <cell r="AI1844">
            <v>0</v>
          </cell>
          <cell r="AJ1844">
            <v>5.6682627280770698E-2</v>
          </cell>
          <cell r="AK1844">
            <v>0</v>
          </cell>
          <cell r="AL1844">
            <v>0</v>
          </cell>
          <cell r="AM1844">
            <v>0.13</v>
          </cell>
          <cell r="AN1844">
            <v>6.7000000000000004E-2</v>
          </cell>
          <cell r="AO1844">
            <v>-74.794277467737899</v>
          </cell>
          <cell r="AP1844">
            <v>0</v>
          </cell>
        </row>
        <row r="1845">
          <cell r="B1845" t="str">
            <v>35170TAllcustom2Allcustom3USD Total</v>
          </cell>
          <cell r="H1845">
            <v>8.9144454200412895</v>
          </cell>
          <cell r="I1845">
            <v>0</v>
          </cell>
          <cell r="J1845">
            <v>0</v>
          </cell>
          <cell r="K1845">
            <v>8.9144454200412895</v>
          </cell>
          <cell r="L1845">
            <v>0</v>
          </cell>
          <cell r="M1845">
            <v>8.9144454200412895</v>
          </cell>
          <cell r="N1845">
            <v>0</v>
          </cell>
          <cell r="O1845">
            <v>0</v>
          </cell>
          <cell r="P1845">
            <v>6.84</v>
          </cell>
          <cell r="Q1845">
            <v>0</v>
          </cell>
          <cell r="R1845">
            <v>0</v>
          </cell>
          <cell r="S1845">
            <v>0</v>
          </cell>
          <cell r="T1845">
            <v>2.0720436607710999</v>
          </cell>
          <cell r="U1845">
            <v>0</v>
          </cell>
          <cell r="V1845">
            <v>2.0720436607710999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2.40175927019034E-3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2.40175927019034E-3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</row>
        <row r="1846">
          <cell r="B1846" t="str">
            <v>35179PAllcustom2Allcustom3USD Total</v>
          </cell>
          <cell r="H1846">
            <v>-3.3768037225143599E-2</v>
          </cell>
          <cell r="I1846">
            <v>0</v>
          </cell>
          <cell r="J1846">
            <v>0</v>
          </cell>
          <cell r="K1846">
            <v>-3.3768037225143599E-2</v>
          </cell>
          <cell r="L1846">
            <v>0</v>
          </cell>
          <cell r="M1846">
            <v>-3.3768037225143599E-2</v>
          </cell>
          <cell r="N1846">
            <v>-2.5021199918613301E-2</v>
          </cell>
          <cell r="O1846">
            <v>2.1300000026822098E-6</v>
          </cell>
          <cell r="P1846">
            <v>-6.8714527369474601E-2</v>
          </cell>
          <cell r="Q1846">
            <v>-6.2142540215585104E-5</v>
          </cell>
          <cell r="R1846">
            <v>0</v>
          </cell>
          <cell r="S1846">
            <v>-4.9728100000000601E-3</v>
          </cell>
          <cell r="T1846">
            <v>-1.3047172465205901E-2</v>
          </cell>
          <cell r="U1846">
            <v>0</v>
          </cell>
          <cell r="V1846">
            <v>-1.8019982465206003E-2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-6.3080677600320092E-3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-6.3080677600320092E-3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0.114946959457096</v>
          </cell>
          <cell r="AN1846">
            <v>0</v>
          </cell>
          <cell r="AO1846">
            <v>-3.0591206628700698E-2</v>
          </cell>
          <cell r="AP1846">
            <v>0</v>
          </cell>
        </row>
        <row r="1847">
          <cell r="B1847" t="str">
            <v>35200TAllcustom2Allcustom3USD Total</v>
          </cell>
          <cell r="H1847">
            <v>1287.0656557632799</v>
          </cell>
          <cell r="I1847">
            <v>1.4890907384175798E-4</v>
          </cell>
          <cell r="J1847">
            <v>3.10381197993829E-2</v>
          </cell>
          <cell r="K1847">
            <v>1287.0655068542098</v>
          </cell>
          <cell r="L1847">
            <v>-2.4898391726567497</v>
          </cell>
          <cell r="M1847">
            <v>1289.55534602686</v>
          </cell>
          <cell r="N1847">
            <v>324.178123479546</v>
          </cell>
          <cell r="O1847">
            <v>96.779494580000005</v>
          </cell>
          <cell r="P1847">
            <v>166.06074618402201</v>
          </cell>
          <cell r="Q1847">
            <v>376.44146367527003</v>
          </cell>
          <cell r="R1847">
            <v>18.510971882681602</v>
          </cell>
          <cell r="S1847">
            <v>57.272191738988198</v>
          </cell>
          <cell r="T1847">
            <v>55.898661568048297</v>
          </cell>
          <cell r="U1847">
            <v>78.457067287498589</v>
          </cell>
          <cell r="V1847">
            <v>210.13889247721698</v>
          </cell>
          <cell r="W1847">
            <v>0.64712700000000001</v>
          </cell>
          <cell r="X1847">
            <v>0.64712700000000001</v>
          </cell>
          <cell r="Y1847">
            <v>0</v>
          </cell>
          <cell r="Z1847">
            <v>0</v>
          </cell>
          <cell r="AA1847">
            <v>1.4890907384175798E-4</v>
          </cell>
          <cell r="AB1847">
            <v>45.075799742843699</v>
          </cell>
          <cell r="AC1847">
            <v>-6.5823900000000005E-3</v>
          </cell>
          <cell r="AD1847">
            <v>9.32515645152262</v>
          </cell>
          <cell r="AE1847">
            <v>13.7379273915226</v>
          </cell>
          <cell r="AF1847">
            <v>0</v>
          </cell>
          <cell r="AG1847">
            <v>30.666289621521699</v>
          </cell>
          <cell r="AH1847">
            <v>1.76410345374831</v>
          </cell>
          <cell r="AI1847">
            <v>0</v>
          </cell>
          <cell r="AJ1847">
            <v>12.7822430326954</v>
          </cell>
          <cell r="AK1847">
            <v>0</v>
          </cell>
          <cell r="AL1847">
            <v>0</v>
          </cell>
          <cell r="AM1847">
            <v>526.14282144460196</v>
          </cell>
          <cell r="AN1847">
            <v>2.7629999999999999</v>
          </cell>
          <cell r="AO1847">
            <v>-455.26199555663504</v>
          </cell>
          <cell r="AP1847">
            <v>0</v>
          </cell>
        </row>
        <row r="1848">
          <cell r="B1848" t="str">
            <v>35300TAllcustom2Allcustom3USD Total</v>
          </cell>
          <cell r="H1848">
            <v>250.572828815544</v>
          </cell>
          <cell r="I1848">
            <v>0</v>
          </cell>
          <cell r="J1848">
            <v>0</v>
          </cell>
          <cell r="K1848">
            <v>250.572828815544</v>
          </cell>
          <cell r="L1848">
            <v>0</v>
          </cell>
          <cell r="M1848">
            <v>250.572828815544</v>
          </cell>
          <cell r="N1848">
            <v>21.478696248445299</v>
          </cell>
          <cell r="O1848">
            <v>42.762149790000002</v>
          </cell>
          <cell r="P1848">
            <v>5.8771329563610601</v>
          </cell>
          <cell r="Q1848">
            <v>121.03905877595</v>
          </cell>
          <cell r="R1848">
            <v>6</v>
          </cell>
          <cell r="S1848">
            <v>20.299201800000002</v>
          </cell>
          <cell r="T1848">
            <v>7.9412042506734899</v>
          </cell>
          <cell r="U1848">
            <v>4.1691113527886499</v>
          </cell>
          <cell r="V1848">
            <v>38.409517403462097</v>
          </cell>
          <cell r="W1848">
            <v>4.0075060000000002</v>
          </cell>
          <cell r="X1848">
            <v>4.0075060000000002</v>
          </cell>
          <cell r="Y1848">
            <v>0</v>
          </cell>
          <cell r="Z1848">
            <v>0</v>
          </cell>
          <cell r="AA1848">
            <v>0</v>
          </cell>
          <cell r="AB1848">
            <v>16.1441322930933</v>
          </cell>
          <cell r="AC1848">
            <v>0</v>
          </cell>
          <cell r="AD1848">
            <v>2.6314044065631599</v>
          </cell>
          <cell r="AE1848">
            <v>2.6314044065631599</v>
          </cell>
          <cell r="AF1848">
            <v>0</v>
          </cell>
          <cell r="AG1848">
            <v>9.5052218865301796</v>
          </cell>
          <cell r="AH1848">
            <v>9.0695048810214701E-2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21.840478999999998</v>
          </cell>
          <cell r="AN1848">
            <v>0.33900000000000002</v>
          </cell>
          <cell r="AO1848">
            <v>-16.9783376517675</v>
          </cell>
          <cell r="AP1848">
            <v>0</v>
          </cell>
        </row>
        <row r="1849">
          <cell r="B1849" t="str">
            <v>35310Allcustom2Allcustom3USD Total</v>
          </cell>
          <cell r="H1849">
            <v>45.470924141157596</v>
          </cell>
          <cell r="I1849">
            <v>42.367033526157606</v>
          </cell>
          <cell r="J1849">
            <v>0</v>
          </cell>
          <cell r="K1849">
            <v>3.1038906150000001</v>
          </cell>
          <cell r="L1849">
            <v>0</v>
          </cell>
          <cell r="M1849">
            <v>3.1038906150000001</v>
          </cell>
          <cell r="N1849">
            <v>0</v>
          </cell>
          <cell r="O1849">
            <v>0</v>
          </cell>
          <cell r="P1849">
            <v>3.1038906150000001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42.367033526157606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</row>
        <row r="1850">
          <cell r="B1850" t="str">
            <v>35310Allcustom2M420USD Total</v>
          </cell>
          <cell r="H1850">
            <v>-1.2084263100000001</v>
          </cell>
          <cell r="I1850">
            <v>0</v>
          </cell>
          <cell r="J1850">
            <v>0</v>
          </cell>
          <cell r="K1850">
            <v>-1.2084263100000001</v>
          </cell>
          <cell r="L1850">
            <v>0</v>
          </cell>
          <cell r="M1850">
            <v>-1.2084263100000001</v>
          </cell>
          <cell r="N1850">
            <v>-1.2084263100000001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</row>
        <row r="1851">
          <cell r="B1851" t="str">
            <v>35315Allcustom2Allcustom3USD Total</v>
          </cell>
          <cell r="H1851">
            <v>56.025838495730099</v>
          </cell>
          <cell r="I1851">
            <v>56.025838495730099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56.025838495730099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</row>
        <row r="1852">
          <cell r="B1852" t="str">
            <v>35318Allcustom2Allcustom3USD Total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</row>
        <row r="1853">
          <cell r="B1853" t="str">
            <v>35320Allcustom2Allcustom3USD Total</v>
          </cell>
          <cell r="H1853">
            <v>675.6920062685731</v>
          </cell>
          <cell r="I1853">
            <v>674.65990626857308</v>
          </cell>
          <cell r="J1853">
            <v>0</v>
          </cell>
          <cell r="K1853">
            <v>1.0321</v>
          </cell>
          <cell r="L1853">
            <v>0</v>
          </cell>
          <cell r="M1853">
            <v>1.0321</v>
          </cell>
          <cell r="N1853">
            <v>0</v>
          </cell>
          <cell r="O1853">
            <v>0</v>
          </cell>
          <cell r="P1853">
            <v>1.0321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674.65990626857308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</row>
        <row r="1854">
          <cell r="B1854" t="str">
            <v>35335Allcustom2Allcustom3USD Total</v>
          </cell>
          <cell r="H1854">
            <v>3.6848529726112602</v>
          </cell>
          <cell r="I1854">
            <v>3.6848529726112602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3.6848529726112602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</row>
        <row r="1855">
          <cell r="B1855" t="str">
            <v>35350TAllcustom2Allcustom3USD Total</v>
          </cell>
          <cell r="H1855">
            <v>8349.8587121344099</v>
          </cell>
          <cell r="I1855">
            <v>8.4431074723601295E-5</v>
          </cell>
          <cell r="J1855">
            <v>3.10381197993829E-2</v>
          </cell>
          <cell r="K1855">
            <v>8349.8586277033301</v>
          </cell>
          <cell r="L1855">
            <v>-2.3657424847169901</v>
          </cell>
          <cell r="M1855">
            <v>8352.2243701880507</v>
          </cell>
          <cell r="N1855">
            <v>3562.3314233300298</v>
          </cell>
          <cell r="O1855">
            <v>1929.0845024180701</v>
          </cell>
          <cell r="P1855">
            <v>822.70246371806093</v>
          </cell>
          <cell r="Q1855">
            <v>787.15349953005102</v>
          </cell>
          <cell r="R1855">
            <v>142.63019071016498</v>
          </cell>
          <cell r="S1855">
            <v>341.56474324682301</v>
          </cell>
          <cell r="T1855">
            <v>728.12378335264805</v>
          </cell>
          <cell r="U1855">
            <v>204.24862237211298</v>
          </cell>
          <cell r="V1855">
            <v>1415.1789164735799</v>
          </cell>
          <cell r="W1855">
            <v>26.500363979999999</v>
          </cell>
          <cell r="X1855">
            <v>26.500363979999999</v>
          </cell>
          <cell r="Y1855">
            <v>0</v>
          </cell>
          <cell r="Z1855">
            <v>0</v>
          </cell>
          <cell r="AA1855">
            <v>85.381713633067989</v>
          </cell>
          <cell r="AB1855">
            <v>367.372937453036</v>
          </cell>
          <cell r="AC1855">
            <v>30.434872348861798</v>
          </cell>
          <cell r="AD1855">
            <v>20.9131286195088</v>
          </cell>
          <cell r="AE1855">
            <v>48.124453601325001</v>
          </cell>
          <cell r="AF1855">
            <v>0</v>
          </cell>
          <cell r="AG1855">
            <v>263.14115543222999</v>
          </cell>
          <cell r="AH1855">
            <v>7.7806776249704601</v>
          </cell>
          <cell r="AI1855">
            <v>0</v>
          </cell>
          <cell r="AJ1855">
            <v>173.42807202424203</v>
          </cell>
          <cell r="AK1855">
            <v>0</v>
          </cell>
          <cell r="AL1855">
            <v>-0.85894602918048601</v>
          </cell>
          <cell r="AM1855">
            <v>1039.8509583123</v>
          </cell>
          <cell r="AN1855">
            <v>10.706</v>
          </cell>
          <cell r="AO1855">
            <v>-1572.83875425524</v>
          </cell>
          <cell r="AP1855">
            <v>0</v>
          </cell>
        </row>
        <row r="1856">
          <cell r="B1856" t="str">
            <v>35400TAllcustom2Allcustom3USD Total</v>
          </cell>
          <cell r="H1856">
            <v>2129.7579184380002</v>
          </cell>
          <cell r="I1856">
            <v>2099.8734642365998</v>
          </cell>
          <cell r="J1856">
            <v>0</v>
          </cell>
          <cell r="K1856">
            <v>29.8844542013947</v>
          </cell>
          <cell r="L1856">
            <v>0</v>
          </cell>
          <cell r="M1856">
            <v>29.8844542013947</v>
          </cell>
          <cell r="N1856">
            <v>0</v>
          </cell>
          <cell r="O1856">
            <v>0</v>
          </cell>
          <cell r="P1856">
            <v>22.254065000000001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2099.8734642365998</v>
          </cell>
          <cell r="AB1856">
            <v>7.6303892013947197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7.6303892013947197</v>
          </cell>
          <cell r="AH1856">
            <v>7.4557997775231897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</row>
        <row r="1857">
          <cell r="B1857" t="str">
            <v>37900TAllcustom2Allcustom3USD Total</v>
          </cell>
          <cell r="H1857">
            <v>13520.727577482799</v>
          </cell>
          <cell r="I1857">
            <v>2099.8736207204497</v>
          </cell>
          <cell r="J1857">
            <v>3.10381197993829E-2</v>
          </cell>
          <cell r="K1857">
            <v>11420.853956762301</v>
          </cell>
          <cell r="L1857">
            <v>-1564.52643274294</v>
          </cell>
          <cell r="M1857">
            <v>12985.380389505301</v>
          </cell>
          <cell r="N1857">
            <v>7319.9125203781496</v>
          </cell>
          <cell r="O1857">
            <v>2453.3853522480699</v>
          </cell>
          <cell r="P1857">
            <v>1052.9649776395499</v>
          </cell>
          <cell r="Q1857">
            <v>2175.2144102498</v>
          </cell>
          <cell r="R1857">
            <v>380.87541635136404</v>
          </cell>
          <cell r="S1857">
            <v>1400.4935457868198</v>
          </cell>
          <cell r="T1857">
            <v>1214.5860428859501</v>
          </cell>
          <cell r="U1857">
            <v>739.49410332209595</v>
          </cell>
          <cell r="V1857">
            <v>3734.0606851380603</v>
          </cell>
          <cell r="W1857">
            <v>28.588801579999998</v>
          </cell>
          <cell r="X1857">
            <v>28.588801579999998</v>
          </cell>
          <cell r="Y1857">
            <v>0</v>
          </cell>
          <cell r="Z1857">
            <v>0</v>
          </cell>
          <cell r="AA1857">
            <v>2185.2552499224503</v>
          </cell>
          <cell r="AB1857">
            <v>545.97127077106995</v>
          </cell>
          <cell r="AC1857">
            <v>30.434872348861798</v>
          </cell>
          <cell r="AD1857">
            <v>59.475761897958705</v>
          </cell>
          <cell r="AE1857">
            <v>101.201086349775</v>
          </cell>
          <cell r="AF1857">
            <v>0</v>
          </cell>
          <cell r="AG1857">
            <v>386.574418401814</v>
          </cell>
          <cell r="AH1857">
            <v>24.547913342308497</v>
          </cell>
          <cell r="AI1857">
            <v>0</v>
          </cell>
          <cell r="AJ1857">
            <v>279.05947579072699</v>
          </cell>
          <cell r="AK1857">
            <v>0</v>
          </cell>
          <cell r="AL1857">
            <v>-0.85894602918048601</v>
          </cell>
          <cell r="AM1857">
            <v>14441.127521459801</v>
          </cell>
          <cell r="AN1857">
            <v>517.55700000000002</v>
          </cell>
          <cell r="AO1857">
            <v>-18738.644771587398</v>
          </cell>
          <cell r="AP1857">
            <v>0</v>
          </cell>
        </row>
        <row r="1858">
          <cell r="B1858" t="str">
            <v>38900TAllcustom2Allcustom3USD Total</v>
          </cell>
          <cell r="H1858">
            <v>31996.584736082801</v>
          </cell>
          <cell r="I1858">
            <v>2099.8736622893703</v>
          </cell>
          <cell r="J1858">
            <v>1.61435173099409</v>
          </cell>
          <cell r="K1858">
            <v>29896.711073793398</v>
          </cell>
          <cell r="L1858">
            <v>-1564.52643274294</v>
          </cell>
          <cell r="M1858">
            <v>31461.237506536399</v>
          </cell>
          <cell r="N1858">
            <v>11601.987749926901</v>
          </cell>
          <cell r="O1858">
            <v>6196.9791379480694</v>
          </cell>
          <cell r="P1858">
            <v>3536.2327479088303</v>
          </cell>
          <cell r="Q1858">
            <v>3620.0757237529997</v>
          </cell>
          <cell r="R1858">
            <v>1404.0504676861899</v>
          </cell>
          <cell r="S1858">
            <v>2086.4136693768201</v>
          </cell>
          <cell r="T1858">
            <v>1272.2820621529499</v>
          </cell>
          <cell r="U1858">
            <v>1171.9132882170099</v>
          </cell>
          <cell r="V1858">
            <v>5933.2710642248094</v>
          </cell>
          <cell r="W1858">
            <v>28.588801579999998</v>
          </cell>
          <cell r="X1858">
            <v>28.588801579999998</v>
          </cell>
          <cell r="Y1858">
            <v>0</v>
          </cell>
          <cell r="Z1858">
            <v>0</v>
          </cell>
          <cell r="AA1858">
            <v>2185.2552914913604</v>
          </cell>
          <cell r="AB1858">
            <v>899.46405576914503</v>
          </cell>
          <cell r="AC1858">
            <v>30.434906048861802</v>
          </cell>
          <cell r="AD1858">
            <v>262.16703203470701</v>
          </cell>
          <cell r="AE1858">
            <v>349.33520768652301</v>
          </cell>
          <cell r="AF1858">
            <v>0</v>
          </cell>
          <cell r="AG1858">
            <v>490.34973475194698</v>
          </cell>
          <cell r="AH1858">
            <v>24.547913342308497</v>
          </cell>
          <cell r="AI1858">
            <v>0</v>
          </cell>
          <cell r="AJ1858">
            <v>294.68442994457502</v>
          </cell>
          <cell r="AK1858">
            <v>0</v>
          </cell>
          <cell r="AL1858">
            <v>-0.85894602918048601</v>
          </cell>
          <cell r="AM1858">
            <v>23293.084286569698</v>
          </cell>
          <cell r="AN1858">
            <v>527.55700000000002</v>
          </cell>
          <cell r="AO1858">
            <v>-23621.245682772398</v>
          </cell>
          <cell r="AP1858">
            <v>0</v>
          </cell>
        </row>
        <row r="1859">
          <cell r="B1859" t="str">
            <v>39900TAllcustom2Allcustom3USD Total</v>
          </cell>
          <cell r="H1859">
            <v>74509.142185084798</v>
          </cell>
          <cell r="I1859">
            <v>7153.3652848606598</v>
          </cell>
          <cell r="J1859">
            <v>5.4555473083070005</v>
          </cell>
          <cell r="K1859">
            <v>67355.7769002243</v>
          </cell>
          <cell r="L1859">
            <v>-1564.52643274294</v>
          </cell>
          <cell r="M1859">
            <v>68920.303332967189</v>
          </cell>
          <cell r="N1859">
            <v>28289.170372393397</v>
          </cell>
          <cell r="O1859">
            <v>14605.793718108102</v>
          </cell>
          <cell r="P1859">
            <v>9403.2384258381589</v>
          </cell>
          <cell r="Q1859">
            <v>8697.6772908933199</v>
          </cell>
          <cell r="R1859">
            <v>2325.3714568075397</v>
          </cell>
          <cell r="S1859">
            <v>3584.3491047236498</v>
          </cell>
          <cell r="T1859">
            <v>1464.7733938405001</v>
          </cell>
          <cell r="U1859">
            <v>1878.2230470777199</v>
          </cell>
          <cell r="V1859">
            <v>9251.3285792412389</v>
          </cell>
          <cell r="W1859">
            <v>474.26172264191996</v>
          </cell>
          <cell r="X1859">
            <v>474.26172264191996</v>
          </cell>
          <cell r="Y1859">
            <v>0</v>
          </cell>
          <cell r="Z1859">
            <v>0</v>
          </cell>
          <cell r="AA1859">
            <v>7238.7469140626499</v>
          </cell>
          <cell r="AB1859">
            <v>7849.3337189528702</v>
          </cell>
          <cell r="AC1859">
            <v>366.38148077260502</v>
          </cell>
          <cell r="AD1859">
            <v>457.09549136157295</v>
          </cell>
          <cell r="AE1859">
            <v>631.34155281157393</v>
          </cell>
          <cell r="AF1859">
            <v>0</v>
          </cell>
          <cell r="AG1859">
            <v>6372.7523614476504</v>
          </cell>
          <cell r="AH1859">
            <v>77.0017815511262</v>
          </cell>
          <cell r="AI1859">
            <v>5395.5164909735004</v>
          </cell>
          <cell r="AJ1859">
            <v>569.50837601532305</v>
          </cell>
          <cell r="AK1859">
            <v>0</v>
          </cell>
          <cell r="AL1859">
            <v>-0.85894602918048601</v>
          </cell>
          <cell r="AM1859">
            <v>14556.1373960491</v>
          </cell>
          <cell r="AN1859">
            <v>166.483</v>
          </cell>
          <cell r="AO1859">
            <v>-23733.764591717299</v>
          </cell>
          <cell r="AP1859">
            <v>0</v>
          </cell>
        </row>
        <row r="1860">
          <cell r="B1860" t="str">
            <v>40020Allcustom2Allcustom3USD Total</v>
          </cell>
          <cell r="H1860">
            <v>-138.332562378528</v>
          </cell>
          <cell r="I1860">
            <v>-0.133341757935665</v>
          </cell>
          <cell r="J1860">
            <v>0</v>
          </cell>
          <cell r="K1860">
            <v>-138.199220620592</v>
          </cell>
          <cell r="L1860">
            <v>0</v>
          </cell>
          <cell r="M1860">
            <v>-138.199220620592</v>
          </cell>
          <cell r="N1860">
            <v>-38.032983020389899</v>
          </cell>
          <cell r="O1860">
            <v>-0.442</v>
          </cell>
          <cell r="P1860">
            <v>-69.978751527680799</v>
          </cell>
          <cell r="Q1860">
            <v>-3.5015364500000001</v>
          </cell>
          <cell r="R1860">
            <v>-4.9891067781567102</v>
          </cell>
          <cell r="S1860">
            <v>-7.9636006200000002</v>
          </cell>
          <cell r="T1860">
            <v>-2.1482672892418697</v>
          </cell>
          <cell r="U1860">
            <v>-29.181002840913099</v>
          </cell>
          <cell r="V1860">
            <v>-44.2819775283117</v>
          </cell>
          <cell r="W1860">
            <v>-32.413497469999996</v>
          </cell>
          <cell r="X1860">
            <v>-29.413497469999999</v>
          </cell>
          <cell r="Y1860">
            <v>-3</v>
          </cell>
          <cell r="Z1860">
            <v>0</v>
          </cell>
          <cell r="AA1860">
            <v>-0.133341757935665</v>
          </cell>
          <cell r="AB1860">
            <v>21.474737395790402</v>
          </cell>
          <cell r="AC1860">
            <v>54.90054104</v>
          </cell>
          <cell r="AD1860">
            <v>0</v>
          </cell>
          <cell r="AE1860">
            <v>0</v>
          </cell>
          <cell r="AF1860">
            <v>0</v>
          </cell>
          <cell r="AG1860">
            <v>-1.01230617420961</v>
          </cell>
          <cell r="AH1860">
            <v>0.27801187690943996</v>
          </cell>
          <cell r="AI1860">
            <v>0</v>
          </cell>
          <cell r="AJ1860">
            <v>0.54327884767804502</v>
          </cell>
          <cell r="AK1860">
            <v>0</v>
          </cell>
          <cell r="AL1860">
            <v>0</v>
          </cell>
          <cell r="AM1860">
            <v>-0.25470949000000298</v>
          </cell>
          <cell r="AN1860">
            <v>0</v>
          </cell>
          <cell r="AO1860">
            <v>-3.1819999999999999</v>
          </cell>
          <cell r="AP1860">
            <v>0</v>
          </cell>
        </row>
        <row r="1861">
          <cell r="B1861" t="str">
            <v>40200TAllcustom2Allcustom3USD Total</v>
          </cell>
          <cell r="H1861">
            <v>88.2699994367497</v>
          </cell>
          <cell r="I1861">
            <v>0</v>
          </cell>
          <cell r="J1861">
            <v>0</v>
          </cell>
          <cell r="K1861">
            <v>88.2699994367497</v>
          </cell>
          <cell r="L1861">
            <v>0</v>
          </cell>
          <cell r="M1861">
            <v>88.2699994367497</v>
          </cell>
          <cell r="N1861">
            <v>41.562928567339895</v>
          </cell>
          <cell r="O1861">
            <v>11.749752900000001</v>
          </cell>
          <cell r="P1861">
            <v>-0.66698208850187102</v>
          </cell>
          <cell r="Q1861">
            <v>33.126207280000003</v>
          </cell>
          <cell r="R1861">
            <v>8.2686181840558195</v>
          </cell>
          <cell r="S1861">
            <v>-5.9234829600000003</v>
          </cell>
          <cell r="T1861">
            <v>-2.7125894882050701</v>
          </cell>
          <cell r="U1861">
            <v>0.35280231995652001</v>
          </cell>
          <cell r="V1861">
            <v>-1.4651944192728E-2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-2.7175272778956301</v>
          </cell>
          <cell r="AC1861">
            <v>-2.6132796600000003</v>
          </cell>
          <cell r="AD1861">
            <v>-1.65525637340448E-2</v>
          </cell>
          <cell r="AE1861">
            <v>0.57562580626595494</v>
          </cell>
          <cell r="AF1861">
            <v>0</v>
          </cell>
          <cell r="AG1861">
            <v>-0.67987342416158703</v>
          </cell>
          <cell r="AH1861">
            <v>-0.822288650013838</v>
          </cell>
          <cell r="AI1861">
            <v>0</v>
          </cell>
          <cell r="AJ1861">
            <v>-4.4832962415270898E-2</v>
          </cell>
          <cell r="AK1861">
            <v>0</v>
          </cell>
          <cell r="AL1861">
            <v>0</v>
          </cell>
          <cell r="AM1861">
            <v>4.6653070000000003</v>
          </cell>
          <cell r="AN1861">
            <v>-1.4590000000000001</v>
          </cell>
          <cell r="AO1861">
            <v>0.56496500000000005</v>
          </cell>
          <cell r="AP1861">
            <v>0</v>
          </cell>
        </row>
        <row r="1862">
          <cell r="B1862" t="str">
            <v>40300TAllcustom2Allcustom3USD Total</v>
          </cell>
          <cell r="H1862">
            <v>121.61488873370001</v>
          </cell>
          <cell r="I1862">
            <v>-85.777314800395288</v>
          </cell>
          <cell r="J1862">
            <v>0</v>
          </cell>
          <cell r="K1862">
            <v>207.39220353409499</v>
          </cell>
          <cell r="L1862">
            <v>0</v>
          </cell>
          <cell r="M1862">
            <v>207.39220353409499</v>
          </cell>
          <cell r="N1862">
            <v>149.43977455650401</v>
          </cell>
          <cell r="O1862">
            <v>-3.9074757101870001</v>
          </cell>
          <cell r="P1862">
            <v>-14.493695715608499</v>
          </cell>
          <cell r="Q1862">
            <v>-10.769774224255901</v>
          </cell>
          <cell r="R1862">
            <v>0.73895678124933006</v>
          </cell>
          <cell r="S1862">
            <v>19.70494562</v>
          </cell>
          <cell r="T1862">
            <v>-5.7480710608117103E-2</v>
          </cell>
          <cell r="U1862">
            <v>0.214594920210499</v>
          </cell>
          <cell r="V1862">
            <v>20.601016610851701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-85.777314800395288</v>
          </cell>
          <cell r="AB1862">
            <v>5.7478900167904499</v>
          </cell>
          <cell r="AC1862">
            <v>0</v>
          </cell>
          <cell r="AD1862">
            <v>0.43630617971278501</v>
          </cell>
          <cell r="AE1862">
            <v>1.28584369971279</v>
          </cell>
          <cell r="AF1862">
            <v>0</v>
          </cell>
          <cell r="AG1862">
            <v>4.4620463170776699</v>
          </cell>
          <cell r="AH1862">
            <v>0</v>
          </cell>
          <cell r="AI1862">
            <v>0</v>
          </cell>
          <cell r="AJ1862">
            <v>6.9819392059717194</v>
          </cell>
          <cell r="AK1862">
            <v>0</v>
          </cell>
          <cell r="AL1862">
            <v>0</v>
          </cell>
          <cell r="AM1862">
            <v>60.774467999999999</v>
          </cell>
          <cell r="AN1862">
            <v>57.148000000000003</v>
          </cell>
          <cell r="AO1862">
            <v>0</v>
          </cell>
          <cell r="AP1862">
            <v>0</v>
          </cell>
        </row>
        <row r="1863">
          <cell r="B1863" t="str">
            <v>40350TAllcustom2Allcustom3USD Total</v>
          </cell>
          <cell r="H1863">
            <v>437.18975550381305</v>
          </cell>
          <cell r="I1863">
            <v>0.17672549352898398</v>
          </cell>
          <cell r="J1863">
            <v>0</v>
          </cell>
          <cell r="K1863">
            <v>437.01303001028401</v>
          </cell>
          <cell r="L1863">
            <v>-1.1909240015371201</v>
          </cell>
          <cell r="M1863">
            <v>438.203954011821</v>
          </cell>
          <cell r="N1863">
            <v>630.35768650480998</v>
          </cell>
          <cell r="O1863">
            <v>-178.97016181999999</v>
          </cell>
          <cell r="P1863">
            <v>-125.485597451389</v>
          </cell>
          <cell r="Q1863">
            <v>-6.6965959620864801</v>
          </cell>
          <cell r="R1863">
            <v>-4.66992341744099</v>
          </cell>
          <cell r="S1863">
            <v>60.681102572499995</v>
          </cell>
          <cell r="T1863">
            <v>-20.234006825728802</v>
          </cell>
          <cell r="U1863">
            <v>-38.005818217931896</v>
          </cell>
          <cell r="V1863">
            <v>-2.9778668362854397</v>
          </cell>
          <cell r="W1863">
            <v>19.77740768</v>
          </cell>
          <cell r="X1863">
            <v>20.934898570000001</v>
          </cell>
          <cell r="Y1863">
            <v>1.71122277</v>
          </cell>
          <cell r="Z1863">
            <v>-2.8687136600000001</v>
          </cell>
          <cell r="AA1863">
            <v>0.17672549352898398</v>
          </cell>
          <cell r="AB1863">
            <v>55.141836601503002</v>
          </cell>
          <cell r="AC1863">
            <v>85.42422637</v>
          </cell>
          <cell r="AD1863">
            <v>-0.47114060512971095</v>
          </cell>
          <cell r="AE1863">
            <v>-13.737290795129699</v>
          </cell>
          <cell r="AF1863">
            <v>0</v>
          </cell>
          <cell r="AG1863">
            <v>-37.033631180279698</v>
          </cell>
          <cell r="AH1863">
            <v>0.59724711286801802</v>
          </cell>
          <cell r="AI1863">
            <v>0</v>
          </cell>
          <cell r="AJ1863">
            <v>-29.249467978520201</v>
          </cell>
          <cell r="AK1863">
            <v>0</v>
          </cell>
          <cell r="AL1863">
            <v>0.71112452691237305</v>
          </cell>
          <cell r="AM1863">
            <v>-7.3889641428571906</v>
          </cell>
          <cell r="AN1863">
            <v>-20.777000000000001</v>
          </cell>
          <cell r="AO1863">
            <v>73.474396170442105</v>
          </cell>
          <cell r="AP1863">
            <v>0</v>
          </cell>
        </row>
        <row r="1864">
          <cell r="B1864" t="str">
            <v>40400TAllcustom2Allcustom3USD Total</v>
          </cell>
          <cell r="H1864">
            <v>-49.801706060605099</v>
          </cell>
          <cell r="I1864">
            <v>8.3275544121036909</v>
          </cell>
          <cell r="J1864">
            <v>-8.9883656073650005E-19</v>
          </cell>
          <cell r="K1864">
            <v>-58.1292604727088</v>
          </cell>
          <cell r="L1864">
            <v>0</v>
          </cell>
          <cell r="M1864">
            <v>-58.1292604727088</v>
          </cell>
          <cell r="N1864">
            <v>-31.136192016465802</v>
          </cell>
          <cell r="O1864">
            <v>88.952807041824002</v>
          </cell>
          <cell r="P1864">
            <v>-146.63812841001999</v>
          </cell>
          <cell r="Q1864">
            <v>14.5278814231716</v>
          </cell>
          <cell r="R1864">
            <v>8.5492642848979408</v>
          </cell>
          <cell r="S1864">
            <v>-15.481547769999999</v>
          </cell>
          <cell r="T1864">
            <v>9.3445512310960694</v>
          </cell>
          <cell r="U1864">
            <v>23.242785706677001</v>
          </cell>
          <cell r="V1864">
            <v>25.655053452670998</v>
          </cell>
          <cell r="W1864">
            <v>1.91288755</v>
          </cell>
          <cell r="X1864">
            <v>1.91288755</v>
          </cell>
          <cell r="Y1864">
            <v>0</v>
          </cell>
          <cell r="Z1864">
            <v>0</v>
          </cell>
          <cell r="AA1864">
            <v>8.3275544121036909</v>
          </cell>
          <cell r="AB1864">
            <v>-10.5922250513545</v>
          </cell>
          <cell r="AC1864">
            <v>-1.85643315</v>
          </cell>
          <cell r="AD1864">
            <v>-0.290688672820962</v>
          </cell>
          <cell r="AE1864">
            <v>5.8766750571790407</v>
          </cell>
          <cell r="AF1864">
            <v>0</v>
          </cell>
          <cell r="AG1864">
            <v>-16.5253545085335</v>
          </cell>
          <cell r="AH1864">
            <v>-0.34587454046612304</v>
          </cell>
          <cell r="AI1864">
            <v>0</v>
          </cell>
          <cell r="AJ1864">
            <v>-20.852440441893702</v>
          </cell>
          <cell r="AK1864">
            <v>0</v>
          </cell>
          <cell r="AL1864">
            <v>0</v>
          </cell>
          <cell r="AM1864">
            <v>-18.016343680548797</v>
          </cell>
          <cell r="AN1864">
            <v>-7.1999999999999995E-2</v>
          </cell>
          <cell r="AO1864">
            <v>19.117886768014099</v>
          </cell>
          <cell r="AP1864">
            <v>0</v>
          </cell>
        </row>
        <row r="1865">
          <cell r="B1865" t="str">
            <v>40450TAllcustom2Allcustom3USD Total</v>
          </cell>
          <cell r="H1865">
            <v>159.41543583181598</v>
          </cell>
          <cell r="I1865">
            <v>132.70021260255399</v>
          </cell>
          <cell r="J1865">
            <v>-0.24585095751241601</v>
          </cell>
          <cell r="K1865">
            <v>26.715223229262602</v>
          </cell>
          <cell r="L1865">
            <v>1.2308312020465201E-2</v>
          </cell>
          <cell r="M1865">
            <v>26.702914917242097</v>
          </cell>
          <cell r="N1865">
            <v>188.817638167919</v>
          </cell>
          <cell r="O1865">
            <v>98.212611430285008</v>
          </cell>
          <cell r="P1865">
            <v>43.6952288478074</v>
          </cell>
          <cell r="Q1865">
            <v>-63.372186080933304</v>
          </cell>
          <cell r="R1865">
            <v>10.254502046974201</v>
          </cell>
          <cell r="S1865">
            <v>-55.801459148078905</v>
          </cell>
          <cell r="T1865">
            <v>56.334780903974895</v>
          </cell>
          <cell r="U1865">
            <v>-13.1064217450293</v>
          </cell>
          <cell r="V1865">
            <v>-1.56937699447528</v>
          </cell>
          <cell r="W1865">
            <v>-7.1550515302026598</v>
          </cell>
          <cell r="X1865">
            <v>-6.4364822902026599</v>
          </cell>
          <cell r="Y1865">
            <v>-3.5872828999999999</v>
          </cell>
          <cell r="Z1865">
            <v>2.8687136600000001</v>
          </cell>
          <cell r="AA1865">
            <v>131.521596913037</v>
          </cell>
          <cell r="AB1865">
            <v>-40.361508475142699</v>
          </cell>
          <cell r="AC1865">
            <v>-49.130668011138198</v>
          </cell>
          <cell r="AD1865">
            <v>1.50960063885003</v>
          </cell>
          <cell r="AE1865">
            <v>0.99172000123862591</v>
          </cell>
          <cell r="AF1865">
            <v>0</v>
          </cell>
          <cell r="AG1865">
            <v>15.8894665493843</v>
          </cell>
          <cell r="AH1865">
            <v>-1.3789424691619301</v>
          </cell>
          <cell r="AI1865">
            <v>0</v>
          </cell>
          <cell r="AJ1865">
            <v>15.233460488975899</v>
          </cell>
          <cell r="AK1865">
            <v>0</v>
          </cell>
          <cell r="AL1865">
            <v>-0.71112452691236894</v>
          </cell>
          <cell r="AM1865">
            <v>-108.296890860091</v>
          </cell>
          <cell r="AN1865">
            <v>-78.667000000000002</v>
          </cell>
          <cell r="AO1865">
            <v>-89.673380170443508</v>
          </cell>
          <cell r="AP1865">
            <v>0</v>
          </cell>
        </row>
        <row r="1866">
          <cell r="B1866" t="str">
            <v>40550TAllcustom2Allcustom3USD Total</v>
          </cell>
          <cell r="H1866">
            <v>-291.203605516381</v>
          </cell>
          <cell r="I1866">
            <v>15.3791603222581</v>
          </cell>
          <cell r="J1866">
            <v>-7.2399739074640304E-3</v>
          </cell>
          <cell r="K1866">
            <v>-306.58276583863903</v>
          </cell>
          <cell r="L1866">
            <v>-8.5931262105899998E-20</v>
          </cell>
          <cell r="M1866">
            <v>-306.58276583863903</v>
          </cell>
          <cell r="N1866">
            <v>-518.44766880737905</v>
          </cell>
          <cell r="O1866">
            <v>-36.303507659999994</v>
          </cell>
          <cell r="P1866">
            <v>49.149196788733001</v>
          </cell>
          <cell r="Q1866">
            <v>119.503855447508</v>
          </cell>
          <cell r="R1866">
            <v>6.1051772289966193</v>
          </cell>
          <cell r="S1866">
            <v>35.876913174767701</v>
          </cell>
          <cell r="T1866">
            <v>-8.0403665007421701</v>
          </cell>
          <cell r="U1866">
            <v>3.5809611418672</v>
          </cell>
          <cell r="V1866">
            <v>37.5226850448894</v>
          </cell>
          <cell r="W1866">
            <v>-1.7332342199999999</v>
          </cell>
          <cell r="X1866">
            <v>-1.7332342199999999</v>
          </cell>
          <cell r="Y1866">
            <v>0</v>
          </cell>
          <cell r="Z1866">
            <v>0</v>
          </cell>
          <cell r="AA1866">
            <v>15.3791603222581</v>
          </cell>
          <cell r="AB1866">
            <v>-7.9624865554030899</v>
          </cell>
          <cell r="AC1866">
            <v>-5.8332728400000002</v>
          </cell>
          <cell r="AD1866">
            <v>3.8420953053903597</v>
          </cell>
          <cell r="AE1866">
            <v>5.5721636353903596</v>
          </cell>
          <cell r="AF1866">
            <v>0</v>
          </cell>
          <cell r="AG1866">
            <v>-5.9609031568859896</v>
          </cell>
          <cell r="AH1866">
            <v>-0.60784075365778001</v>
          </cell>
          <cell r="AI1866">
            <v>0</v>
          </cell>
          <cell r="AJ1866">
            <v>-4.1450663538329797</v>
          </cell>
          <cell r="AK1866">
            <v>0</v>
          </cell>
          <cell r="AL1866">
            <v>0</v>
          </cell>
          <cell r="AM1866">
            <v>69.448645997649592</v>
          </cell>
          <cell r="AN1866">
            <v>0.29899999999999999</v>
          </cell>
          <cell r="AO1866">
            <v>-19.493486094637699</v>
          </cell>
          <cell r="AP1866">
            <v>0</v>
          </cell>
        </row>
        <row r="1867">
          <cell r="B1867" t="str">
            <v>40560Allcustom2Allcustom3USD Total</v>
          </cell>
          <cell r="H1867">
            <v>-55.503663507717199</v>
          </cell>
          <cell r="I1867">
            <v>-1.0645829421381001</v>
          </cell>
          <cell r="J1867">
            <v>0</v>
          </cell>
          <cell r="K1867">
            <v>-54.439080565579104</v>
          </cell>
          <cell r="L1867">
            <v>0</v>
          </cell>
          <cell r="M1867">
            <v>-54.439080565579104</v>
          </cell>
          <cell r="N1867">
            <v>-6.0848750308954402</v>
          </cell>
          <cell r="O1867">
            <v>3.5276583700000002</v>
          </cell>
          <cell r="P1867">
            <v>-1.3496187376344799</v>
          </cell>
          <cell r="Q1867">
            <v>-26.392522116625202</v>
          </cell>
          <cell r="R1867">
            <v>-3.5555660653628398</v>
          </cell>
          <cell r="S1867">
            <v>-0.21849268999999999</v>
          </cell>
          <cell r="T1867">
            <v>-1.9616083312061499</v>
          </cell>
          <cell r="U1867">
            <v>0.10836935551874301</v>
          </cell>
          <cell r="V1867">
            <v>-5.6272977310502501</v>
          </cell>
          <cell r="W1867">
            <v>-0.52093582000000005</v>
          </cell>
          <cell r="X1867">
            <v>-0.52129340000000002</v>
          </cell>
          <cell r="Y1867">
            <v>3.5757999999999997E-4</v>
          </cell>
          <cell r="Z1867">
            <v>0</v>
          </cell>
          <cell r="AA1867">
            <v>-1.0645829421381001</v>
          </cell>
          <cell r="AB1867">
            <v>-8.0882188313856602</v>
          </cell>
          <cell r="AC1867">
            <v>0.32894374999999998</v>
          </cell>
          <cell r="AD1867">
            <v>-1.4841135434678299</v>
          </cell>
          <cell r="AE1867">
            <v>-1.4841135434678299</v>
          </cell>
          <cell r="AF1867">
            <v>0</v>
          </cell>
          <cell r="AG1867">
            <v>-6.4121132179178302</v>
          </cell>
          <cell r="AH1867">
            <v>2.2070084978726402E-2</v>
          </cell>
          <cell r="AI1867">
            <v>0</v>
          </cell>
          <cell r="AJ1867">
            <v>-6.1973460901436095</v>
          </cell>
          <cell r="AK1867">
            <v>0</v>
          </cell>
          <cell r="AL1867">
            <v>0</v>
          </cell>
          <cell r="AM1867">
            <v>-10.4242064879881</v>
          </cell>
          <cell r="AN1867">
            <v>-8.5000000000000006E-2</v>
          </cell>
          <cell r="AO1867">
            <v>0</v>
          </cell>
          <cell r="AP1867">
            <v>0</v>
          </cell>
        </row>
        <row r="1868">
          <cell r="B1868" t="str">
            <v>40600TAllcustom2Allcustom3USD Total</v>
          </cell>
          <cell r="H1868">
            <v>321.71110498462497</v>
          </cell>
          <cell r="I1868">
            <v>69.741755087911102</v>
          </cell>
          <cell r="J1868">
            <v>-0.25309093141988004</v>
          </cell>
          <cell r="K1868">
            <v>251.96934989671399</v>
          </cell>
          <cell r="L1868">
            <v>-1.17861568951666</v>
          </cell>
          <cell r="M1868">
            <v>253.14796558623001</v>
          </cell>
          <cell r="N1868">
            <v>412.94636337449299</v>
          </cell>
          <cell r="O1868">
            <v>-28.488068348078002</v>
          </cell>
          <cell r="P1868">
            <v>-195.122614678112</v>
          </cell>
          <cell r="Q1868">
            <v>26.800658486778801</v>
          </cell>
          <cell r="R1868">
            <v>17.422410859314301</v>
          </cell>
          <cell r="S1868">
            <v>44.761461759188798</v>
          </cell>
          <cell r="T1868">
            <v>35.385869766785802</v>
          </cell>
          <cell r="U1868">
            <v>-23.965528838687799</v>
          </cell>
          <cell r="V1868">
            <v>73.604213546601002</v>
          </cell>
          <cell r="W1868">
            <v>12.2810736597973</v>
          </cell>
          <cell r="X1868">
            <v>14.1567762097973</v>
          </cell>
          <cell r="Y1868">
            <v>-1.87570255</v>
          </cell>
          <cell r="Z1868">
            <v>0</v>
          </cell>
          <cell r="AA1868">
            <v>68.563139398394412</v>
          </cell>
          <cell r="AB1868">
            <v>-6.1147122949924899</v>
          </cell>
          <cell r="AC1868">
            <v>28.932796118861798</v>
          </cell>
          <cell r="AD1868">
            <v>3.5420593025346703</v>
          </cell>
          <cell r="AE1868">
            <v>-1.49500194507673</v>
          </cell>
          <cell r="AF1868">
            <v>0</v>
          </cell>
          <cell r="AG1868">
            <v>-45.580489197154996</v>
          </cell>
          <cell r="AH1868">
            <v>-1.7133405654390899</v>
          </cell>
          <cell r="AI1868">
            <v>0</v>
          </cell>
          <cell r="AJ1868">
            <v>-38.228921169442806</v>
          </cell>
          <cell r="AK1868">
            <v>0</v>
          </cell>
          <cell r="AL1868">
            <v>4.0163286030292501E-15</v>
          </cell>
          <cell r="AM1868">
            <v>-13.9032911738356</v>
          </cell>
          <cell r="AN1868">
            <v>-42.154000000000003</v>
          </cell>
          <cell r="AO1868">
            <v>-16.574583326625</v>
          </cell>
          <cell r="AP1868">
            <v>0</v>
          </cell>
        </row>
        <row r="1869">
          <cell r="B1869" t="str">
            <v>40800TAllcustom2Allcustom3USD Total</v>
          </cell>
          <cell r="H1869">
            <v>342.25047896305801</v>
          </cell>
          <cell r="I1869">
            <v>10.639107300658301</v>
          </cell>
          <cell r="J1869">
            <v>-0.14114175313008098</v>
          </cell>
          <cell r="K1869">
            <v>331.61137166239899</v>
          </cell>
          <cell r="L1869">
            <v>0</v>
          </cell>
          <cell r="M1869">
            <v>331.61137166239899</v>
          </cell>
          <cell r="N1869">
            <v>72.462706771320811</v>
          </cell>
          <cell r="O1869">
            <v>63.149239139999999</v>
          </cell>
          <cell r="P1869">
            <v>54.848710206139501</v>
          </cell>
          <cell r="Q1869">
            <v>-4.9193154457142798</v>
          </cell>
          <cell r="R1869">
            <v>-2.9572924118857298</v>
          </cell>
          <cell r="S1869">
            <v>166.32756409000001</v>
          </cell>
          <cell r="T1869">
            <v>49.7300222814888</v>
          </cell>
          <cell r="U1869">
            <v>-6.5436963343010399</v>
          </cell>
          <cell r="V1869">
            <v>206.55659762530198</v>
          </cell>
          <cell r="W1869">
            <v>-70.423573215000005</v>
          </cell>
          <cell r="X1869">
            <v>-67.423573000000005</v>
          </cell>
          <cell r="Y1869">
            <v>-3.000000215</v>
          </cell>
          <cell r="Z1869">
            <v>0</v>
          </cell>
          <cell r="AA1869">
            <v>10.639107300658301</v>
          </cell>
          <cell r="AB1869">
            <v>-75.284566634648613</v>
          </cell>
          <cell r="AC1869">
            <v>-0.2495</v>
          </cell>
          <cell r="AD1869">
            <v>0</v>
          </cell>
          <cell r="AE1869">
            <v>2.50210175</v>
          </cell>
          <cell r="AF1869">
            <v>0</v>
          </cell>
          <cell r="AG1869">
            <v>-6.9724534165185501</v>
          </cell>
          <cell r="AH1869">
            <v>-0.97232963095793001</v>
          </cell>
          <cell r="AI1869">
            <v>0</v>
          </cell>
          <cell r="AJ1869">
            <v>-8.5525276848002303</v>
          </cell>
          <cell r="AK1869">
            <v>0</v>
          </cell>
          <cell r="AL1869">
            <v>0</v>
          </cell>
          <cell r="AM1869">
            <v>14.798</v>
          </cell>
          <cell r="AN1869">
            <v>-0.3</v>
          </cell>
          <cell r="AO1869">
            <v>0</v>
          </cell>
          <cell r="AP1869">
            <v>0</v>
          </cell>
        </row>
        <row r="1870">
          <cell r="B1870" t="str">
            <v>40850TAllcustom2Allcustom3USD Total</v>
          </cell>
          <cell r="H1870">
            <v>12708.343815444799</v>
          </cell>
          <cell r="I1870">
            <v>657.87567049004394</v>
          </cell>
          <cell r="J1870">
            <v>-0.40045324479194799</v>
          </cell>
          <cell r="K1870">
            <v>12050.468144954701</v>
          </cell>
          <cell r="L1870">
            <v>-21.006526871663898</v>
          </cell>
          <cell r="M1870">
            <v>12071.474671826401</v>
          </cell>
          <cell r="N1870">
            <v>3840.5021721353401</v>
          </cell>
          <cell r="O1870">
            <v>5806.5064464860598</v>
          </cell>
          <cell r="P1870">
            <v>751.05755194719995</v>
          </cell>
          <cell r="Q1870">
            <v>917.68722527437694</v>
          </cell>
          <cell r="R1870">
            <v>372.02166176900499</v>
          </cell>
          <cell r="S1870">
            <v>226.471089867872</v>
          </cell>
          <cell r="T1870">
            <v>17.015206633660902</v>
          </cell>
          <cell r="U1870">
            <v>186.702227549545</v>
          </cell>
          <cell r="V1870">
            <v>802.21018582008196</v>
          </cell>
          <cell r="W1870">
            <v>-25.469043660000001</v>
          </cell>
          <cell r="X1870">
            <v>-20.593340895000001</v>
          </cell>
          <cell r="Y1870">
            <v>-4.8757027649999998</v>
          </cell>
          <cell r="Z1870">
            <v>0</v>
          </cell>
          <cell r="AA1870">
            <v>636.86914361838103</v>
          </cell>
          <cell r="AB1870">
            <v>104.78751154782499</v>
          </cell>
          <cell r="AC1870">
            <v>47.3886031788618</v>
          </cell>
          <cell r="AD1870">
            <v>75.175600649102492</v>
          </cell>
          <cell r="AE1870">
            <v>79.360668431491007</v>
          </cell>
          <cell r="AF1870">
            <v>0</v>
          </cell>
          <cell r="AG1870">
            <v>3.9077368422643102</v>
          </cell>
          <cell r="AH1870">
            <v>3.3101121035726799</v>
          </cell>
          <cell r="AI1870">
            <v>0</v>
          </cell>
          <cell r="AJ1870">
            <v>-34.193176718091699</v>
          </cell>
          <cell r="AK1870">
            <v>0</v>
          </cell>
          <cell r="AL1870">
            <v>2.6193447411060299E-15</v>
          </cell>
          <cell r="AM1870">
            <v>-131.610161572159</v>
          </cell>
          <cell r="AN1870">
            <v>-40.502000000000002</v>
          </cell>
          <cell r="AO1870">
            <v>-19.666259812316298</v>
          </cell>
          <cell r="AP1870">
            <v>0</v>
          </cell>
        </row>
        <row r="1871">
          <cell r="B1871" t="str">
            <v>40900TAllcustom2Allcustom3USD Total</v>
          </cell>
          <cell r="H1871">
            <v>160.27817528899899</v>
          </cell>
          <cell r="I1871">
            <v>82.433052800008596</v>
          </cell>
          <cell r="J1871">
            <v>9.4606697736837303E-2</v>
          </cell>
          <cell r="K1871">
            <v>77.84512248899091</v>
          </cell>
          <cell r="L1871">
            <v>-0.48300300000000002</v>
          </cell>
          <cell r="M1871">
            <v>78.328125488990906</v>
          </cell>
          <cell r="N1871">
            <v>53.798909945063102</v>
          </cell>
          <cell r="O1871">
            <v>21.048011247566599</v>
          </cell>
          <cell r="P1871">
            <v>30.475780979083499</v>
          </cell>
          <cell r="Q1871">
            <v>4.2904665169368901</v>
          </cell>
          <cell r="R1871">
            <v>2.2830868955918402</v>
          </cell>
          <cell r="S1871">
            <v>8.2212445053513594</v>
          </cell>
          <cell r="T1871">
            <v>3.46157975725303</v>
          </cell>
          <cell r="U1871">
            <v>6.3472370077833302</v>
          </cell>
          <cell r="V1871">
            <v>20.313148165979602</v>
          </cell>
          <cell r="W1871">
            <v>1.10675298</v>
          </cell>
          <cell r="X1871">
            <v>1.10675298</v>
          </cell>
          <cell r="Y1871">
            <v>0</v>
          </cell>
          <cell r="Z1871">
            <v>0</v>
          </cell>
          <cell r="AA1871">
            <v>111.69027430089901</v>
          </cell>
          <cell r="AB1871">
            <v>12.7650268665247</v>
          </cell>
          <cell r="AC1871">
            <v>0</v>
          </cell>
          <cell r="AD1871">
            <v>1.5940318122952899E-3</v>
          </cell>
          <cell r="AE1871">
            <v>10.664218881812301</v>
          </cell>
          <cell r="AF1871">
            <v>0</v>
          </cell>
          <cell r="AG1871">
            <v>0.94044830697559201</v>
          </cell>
          <cell r="AH1871">
            <v>6.9349902508959302E-3</v>
          </cell>
          <cell r="AI1871">
            <v>0</v>
          </cell>
          <cell r="AJ1871">
            <v>0.231248797718102</v>
          </cell>
          <cell r="AK1871">
            <v>0</v>
          </cell>
          <cell r="AL1871">
            <v>-4.1000000000000002E-2</v>
          </cell>
          <cell r="AM1871">
            <v>260.61826873732002</v>
          </cell>
          <cell r="AN1871">
            <v>1.2</v>
          </cell>
          <cell r="AO1871">
            <v>-324.98148696948397</v>
          </cell>
          <cell r="AP1871">
            <v>0</v>
          </cell>
        </row>
        <row r="1872">
          <cell r="B1872" t="str">
            <v>40940TAllcustom2Allcustom3USD Total</v>
          </cell>
          <cell r="H1872">
            <v>269.433371942615</v>
          </cell>
          <cell r="I1872">
            <v>0</v>
          </cell>
          <cell r="J1872">
            <v>0</v>
          </cell>
          <cell r="K1872">
            <v>269.433371942615</v>
          </cell>
          <cell r="L1872">
            <v>0</v>
          </cell>
          <cell r="M1872">
            <v>269.433371942615</v>
          </cell>
          <cell r="N1872">
            <v>0.73076283354734006</v>
          </cell>
          <cell r="O1872">
            <v>0</v>
          </cell>
          <cell r="P1872">
            <v>212.798294881271</v>
          </cell>
          <cell r="Q1872">
            <v>3</v>
          </cell>
          <cell r="R1872">
            <v>0</v>
          </cell>
          <cell r="S1872">
            <v>1.6515937180000002</v>
          </cell>
          <cell r="T1872">
            <v>5.9839862164510498</v>
          </cell>
          <cell r="U1872">
            <v>15.6409516867344</v>
          </cell>
          <cell r="V1872">
            <v>23.276531621185502</v>
          </cell>
          <cell r="W1872">
            <v>17.770048431235999</v>
          </cell>
          <cell r="X1872">
            <v>17.770048431235999</v>
          </cell>
          <cell r="Y1872">
            <v>0</v>
          </cell>
          <cell r="Z1872">
            <v>0</v>
          </cell>
          <cell r="AA1872">
            <v>0</v>
          </cell>
          <cell r="AB1872">
            <v>29.375172606611201</v>
          </cell>
          <cell r="AC1872">
            <v>11.605124175375201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0.25261</v>
          </cell>
          <cell r="AN1872">
            <v>0</v>
          </cell>
          <cell r="AO1872">
            <v>0</v>
          </cell>
          <cell r="AP1872">
            <v>0</v>
          </cell>
        </row>
        <row r="1873">
          <cell r="B1873" t="str">
            <v>40950TAllcustom2Allcustom3USD Total</v>
          </cell>
          <cell r="H1873">
            <v>429.71154723161499</v>
          </cell>
          <cell r="I1873">
            <v>82.433052800008596</v>
          </cell>
          <cell r="J1873">
            <v>9.4606697736837303E-2</v>
          </cell>
          <cell r="K1873">
            <v>347.27849443160602</v>
          </cell>
          <cell r="L1873">
            <v>-0.48300300000000002</v>
          </cell>
          <cell r="M1873">
            <v>347.76149743160602</v>
          </cell>
          <cell r="N1873">
            <v>54.529672778610404</v>
          </cell>
          <cell r="O1873">
            <v>21.048011247566599</v>
          </cell>
          <cell r="P1873">
            <v>243.274075860355</v>
          </cell>
          <cell r="Q1873">
            <v>7.2904665169368901</v>
          </cell>
          <cell r="R1873">
            <v>2.2830868955918402</v>
          </cell>
          <cell r="S1873">
            <v>9.8728382233513585</v>
          </cell>
          <cell r="T1873">
            <v>9.4455659737040794</v>
          </cell>
          <cell r="U1873">
            <v>21.988188694517699</v>
          </cell>
          <cell r="V1873">
            <v>43.589679787165004</v>
          </cell>
          <cell r="W1873">
            <v>18.876801411235999</v>
          </cell>
          <cell r="X1873">
            <v>18.876801411235999</v>
          </cell>
          <cell r="Y1873">
            <v>0</v>
          </cell>
          <cell r="Z1873">
            <v>0</v>
          </cell>
          <cell r="AA1873">
            <v>111.69027430089901</v>
          </cell>
          <cell r="AB1873">
            <v>42.140199473135901</v>
          </cell>
          <cell r="AC1873">
            <v>11.605124175375201</v>
          </cell>
          <cell r="AD1873">
            <v>1.5940318122952899E-3</v>
          </cell>
          <cell r="AE1873">
            <v>10.664218881812301</v>
          </cell>
          <cell r="AF1873">
            <v>0</v>
          </cell>
          <cell r="AG1873">
            <v>0.94044830697559201</v>
          </cell>
          <cell r="AH1873">
            <v>6.9349902508959302E-3</v>
          </cell>
          <cell r="AI1873">
            <v>0</v>
          </cell>
          <cell r="AJ1873">
            <v>0.231248797718102</v>
          </cell>
          <cell r="AK1873">
            <v>0</v>
          </cell>
          <cell r="AL1873">
            <v>-4.1000000000000002E-2</v>
          </cell>
          <cell r="AM1873">
            <v>260.87087873732003</v>
          </cell>
          <cell r="AN1873">
            <v>1.2</v>
          </cell>
          <cell r="AO1873">
            <v>-324.98148696948397</v>
          </cell>
          <cell r="AP1873">
            <v>0</v>
          </cell>
        </row>
        <row r="1874">
          <cell r="B1874" t="str">
            <v>41300TAllcustom2Allcustom3USD Total</v>
          </cell>
          <cell r="H1874">
            <v>-711.95176568050101</v>
          </cell>
          <cell r="I1874">
            <v>-10.537872532800401</v>
          </cell>
          <cell r="J1874">
            <v>0</v>
          </cell>
          <cell r="K1874">
            <v>-701.41389314770106</v>
          </cell>
          <cell r="L1874">
            <v>29.257220513146301</v>
          </cell>
          <cell r="M1874">
            <v>-730.67111366084691</v>
          </cell>
          <cell r="N1874">
            <v>-215.135594463133</v>
          </cell>
          <cell r="O1874">
            <v>-18.2520661</v>
          </cell>
          <cell r="P1874">
            <v>-112.16594028595101</v>
          </cell>
          <cell r="Q1874">
            <v>-52.036449527618103</v>
          </cell>
          <cell r="R1874">
            <v>-35.4139675459271</v>
          </cell>
          <cell r="S1874">
            <v>-78.25748926</v>
          </cell>
          <cell r="T1874">
            <v>-24.914212675983801</v>
          </cell>
          <cell r="U1874">
            <v>-56.759414832747197</v>
          </cell>
          <cell r="V1874">
            <v>-195.34508431465798</v>
          </cell>
          <cell r="W1874">
            <v>-9.4739893100000003</v>
          </cell>
          <cell r="X1874">
            <v>-9.4739893100000003</v>
          </cell>
          <cell r="Y1874">
            <v>0</v>
          </cell>
          <cell r="Z1874">
            <v>0</v>
          </cell>
          <cell r="AA1874">
            <v>-11.0208765205444</v>
          </cell>
          <cell r="AB1874">
            <v>-31.117231720861099</v>
          </cell>
          <cell r="AC1874">
            <v>-0.74495143999999991</v>
          </cell>
          <cell r="AD1874">
            <v>-5.8490389860104601</v>
          </cell>
          <cell r="AE1874">
            <v>-16.013828506010501</v>
          </cell>
          <cell r="AF1874">
            <v>0</v>
          </cell>
          <cell r="AG1874">
            <v>-4.92546246485061</v>
          </cell>
          <cell r="AH1874">
            <v>-0.17030719244491099</v>
          </cell>
          <cell r="AI1874">
            <v>0</v>
          </cell>
          <cell r="AJ1874">
            <v>-3.0696239311021998</v>
          </cell>
          <cell r="AK1874">
            <v>0</v>
          </cell>
          <cell r="AL1874">
            <v>4.1000000000000002E-2</v>
          </cell>
          <cell r="AM1874">
            <v>-432.60075200522601</v>
          </cell>
          <cell r="AN1874">
            <v>-1.02</v>
          </cell>
          <cell r="AO1874">
            <v>325.98200475660002</v>
          </cell>
          <cell r="AP1874">
            <v>0</v>
          </cell>
        </row>
        <row r="1875">
          <cell r="B1875" t="str">
            <v>41400TAllcustom2Allcustom3USD Total</v>
          </cell>
          <cell r="H1875">
            <v>-2874.4056088736602</v>
          </cell>
          <cell r="I1875">
            <v>-51.6976328943936</v>
          </cell>
          <cell r="J1875">
            <v>-1.7761078871183999E-3</v>
          </cell>
          <cell r="K1875">
            <v>-2822.70797597927</v>
          </cell>
          <cell r="L1875">
            <v>-3.1201999122536002</v>
          </cell>
          <cell r="M1875">
            <v>-2819.5877760670101</v>
          </cell>
          <cell r="N1875">
            <v>-118.10550049029499</v>
          </cell>
          <cell r="O1875">
            <v>-2531.5569274745499</v>
          </cell>
          <cell r="P1875">
            <v>-44.323853128319598</v>
          </cell>
          <cell r="Q1875">
            <v>-149.51328456220901</v>
          </cell>
          <cell r="R1875">
            <v>-5.4193638189799005</v>
          </cell>
          <cell r="S1875">
            <v>1.7959186989204599</v>
          </cell>
          <cell r="T1875">
            <v>-33.831768768421298</v>
          </cell>
          <cell r="U1875">
            <v>-10.0356508686246</v>
          </cell>
          <cell r="V1875">
            <v>-47.490864757105406</v>
          </cell>
          <cell r="W1875">
            <v>64.145633469580801</v>
          </cell>
          <cell r="X1875">
            <v>64.637383469580797</v>
          </cell>
          <cell r="Y1875">
            <v>-0.49175000000000002</v>
          </cell>
          <cell r="Z1875">
            <v>0</v>
          </cell>
          <cell r="AA1875">
            <v>-54.817832806647196</v>
          </cell>
          <cell r="AB1875">
            <v>51.997354411693401</v>
          </cell>
          <cell r="AC1875">
            <v>-2.89529999999999E-4</v>
          </cell>
          <cell r="AD1875">
            <v>1.1579055210447899</v>
          </cell>
          <cell r="AE1875">
            <v>-1.1505223389552102</v>
          </cell>
          <cell r="AF1875">
            <v>0</v>
          </cell>
          <cell r="AG1875">
            <v>-10.9956910810451</v>
          </cell>
          <cell r="AH1875">
            <v>17.4265611692873</v>
          </cell>
          <cell r="AI1875">
            <v>0</v>
          </cell>
          <cell r="AJ1875">
            <v>-17.6784492392377</v>
          </cell>
          <cell r="AK1875">
            <v>0</v>
          </cell>
          <cell r="AL1875">
            <v>0</v>
          </cell>
          <cell r="AM1875">
            <v>19.405299933774099</v>
          </cell>
          <cell r="AN1875">
            <v>-0.45700000000000002</v>
          </cell>
          <cell r="AO1875">
            <v>8.1956386566162095E-14</v>
          </cell>
          <cell r="AP1875">
            <v>0</v>
          </cell>
        </row>
        <row r="1876">
          <cell r="B1876" t="str">
            <v>41490TAllcustom2Allcustom3USD Total</v>
          </cell>
          <cell r="H1876">
            <v>35.496090486583704</v>
          </cell>
          <cell r="I1876">
            <v>0</v>
          </cell>
          <cell r="J1876">
            <v>0</v>
          </cell>
          <cell r="K1876">
            <v>35.496090486583704</v>
          </cell>
          <cell r="L1876">
            <v>0</v>
          </cell>
          <cell r="M1876">
            <v>35.496090486583704</v>
          </cell>
          <cell r="N1876">
            <v>-2.5062795000000002</v>
          </cell>
          <cell r="O1876">
            <v>-4.2060547999999995</v>
          </cell>
          <cell r="P1876">
            <v>3.8433600483592198</v>
          </cell>
          <cell r="Q1876">
            <v>1.82469945</v>
          </cell>
          <cell r="R1876">
            <v>1.5529002383124801</v>
          </cell>
          <cell r="S1876">
            <v>-0.14204001000000002</v>
          </cell>
          <cell r="T1876">
            <v>-0.14250596872412699</v>
          </cell>
          <cell r="U1876">
            <v>-1.3712017565486601</v>
          </cell>
          <cell r="V1876">
            <v>-0.10284749696030701</v>
          </cell>
          <cell r="W1876">
            <v>-0.18361</v>
          </cell>
          <cell r="X1876">
            <v>-0.18361</v>
          </cell>
          <cell r="Y1876">
            <v>0</v>
          </cell>
          <cell r="Z1876">
            <v>0</v>
          </cell>
          <cell r="AA1876">
            <v>0</v>
          </cell>
          <cell r="AB1876">
            <v>-1.0319409943196098</v>
          </cell>
          <cell r="AC1876">
            <v>0</v>
          </cell>
          <cell r="AD1876">
            <v>-0.76805995943730609</v>
          </cell>
          <cell r="AE1876">
            <v>-0.76805995943730609</v>
          </cell>
          <cell r="AF1876">
            <v>0</v>
          </cell>
          <cell r="AG1876">
            <v>-8.0271034882304304E-2</v>
          </cell>
          <cell r="AH1876">
            <v>0</v>
          </cell>
          <cell r="AI1876">
            <v>0</v>
          </cell>
          <cell r="AJ1876">
            <v>-1.04573416592757E-15</v>
          </cell>
          <cell r="AK1876">
            <v>0</v>
          </cell>
          <cell r="AL1876">
            <v>0</v>
          </cell>
          <cell r="AM1876">
            <v>36.868037239999801</v>
          </cell>
          <cell r="AN1876">
            <v>0.71899999999999997</v>
          </cell>
          <cell r="AO1876">
            <v>0.80711653950456907</v>
          </cell>
          <cell r="AP1876">
            <v>0</v>
          </cell>
        </row>
        <row r="1877">
          <cell r="B1877" t="str">
            <v>41500TAllcustom2Allcustom3USD Total</v>
          </cell>
          <cell r="H1877">
            <v>9587.1940786088198</v>
          </cell>
          <cell r="I1877">
            <v>678.073217862859</v>
          </cell>
          <cell r="J1877">
            <v>-0.30762265494222896</v>
          </cell>
          <cell r="K1877">
            <v>8909.1208607459503</v>
          </cell>
          <cell r="L1877">
            <v>4.6474907292288403</v>
          </cell>
          <cell r="M1877">
            <v>8904.4733700167199</v>
          </cell>
          <cell r="N1877">
            <v>3559.28447046053</v>
          </cell>
          <cell r="O1877">
            <v>3273.5394093590799</v>
          </cell>
          <cell r="P1877">
            <v>841.68519444164394</v>
          </cell>
          <cell r="Q1877">
            <v>725.25265715148601</v>
          </cell>
          <cell r="R1877">
            <v>335.02431753800204</v>
          </cell>
          <cell r="S1877">
            <v>159.74031752014398</v>
          </cell>
          <cell r="T1877">
            <v>-32.427714805764296</v>
          </cell>
          <cell r="U1877">
            <v>140.52414878614198</v>
          </cell>
          <cell r="V1877">
            <v>602.86106903852408</v>
          </cell>
          <cell r="W1877">
            <v>47.895791910816904</v>
          </cell>
          <cell r="X1877">
            <v>53.2632446758169</v>
          </cell>
          <cell r="Y1877">
            <v>-5.3674527649999995</v>
          </cell>
          <cell r="Z1877">
            <v>0</v>
          </cell>
          <cell r="AA1877">
            <v>682.72070859208793</v>
          </cell>
          <cell r="AB1877">
            <v>166.77589271747402</v>
          </cell>
          <cell r="AC1877">
            <v>58.248486384236998</v>
          </cell>
          <cell r="AD1877">
            <v>69.718001256511897</v>
          </cell>
          <cell r="AE1877">
            <v>72.092476508900404</v>
          </cell>
          <cell r="AF1877">
            <v>0</v>
          </cell>
          <cell r="AG1877">
            <v>-11.1532394315382</v>
          </cell>
          <cell r="AH1877">
            <v>20.573301070666002</v>
          </cell>
          <cell r="AI1877">
            <v>0</v>
          </cell>
          <cell r="AJ1877">
            <v>-54.710001090713504</v>
          </cell>
          <cell r="AK1877">
            <v>0</v>
          </cell>
          <cell r="AL1877">
            <v>2.6193447411060299E-15</v>
          </cell>
          <cell r="AM1877">
            <v>-247.06669766629099</v>
          </cell>
          <cell r="AN1877">
            <v>-40.06</v>
          </cell>
          <cell r="AO1877">
            <v>-17.858625485695502</v>
          </cell>
          <cell r="AP1877">
            <v>0</v>
          </cell>
        </row>
        <row r="1878">
          <cell r="B1878" t="str">
            <v>41720Allcustom2Allcustom3USD Total</v>
          </cell>
          <cell r="H1878">
            <v>0.45085024777618599</v>
          </cell>
          <cell r="I1878">
            <v>0</v>
          </cell>
          <cell r="J1878">
            <v>0</v>
          </cell>
          <cell r="K1878">
            <v>0.45085024777618599</v>
          </cell>
          <cell r="L1878">
            <v>0</v>
          </cell>
          <cell r="M1878">
            <v>0.45085024777618599</v>
          </cell>
          <cell r="N1878">
            <v>8.4414817534797501E-2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0.36643543024138797</v>
          </cell>
          <cell r="U1878">
            <v>0</v>
          </cell>
          <cell r="V1878">
            <v>0.36643543024138797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</row>
        <row r="1879">
          <cell r="B1879" t="str">
            <v>41750TAllcustom2Allcustom3USD Total</v>
          </cell>
          <cell r="H1879">
            <v>-5.0459615793289103</v>
          </cell>
          <cell r="I1879">
            <v>0</v>
          </cell>
          <cell r="J1879">
            <v>0</v>
          </cell>
          <cell r="K1879">
            <v>-5.0459615793289103</v>
          </cell>
          <cell r="L1879">
            <v>0</v>
          </cell>
          <cell r="M1879">
            <v>-5.0459615793289103</v>
          </cell>
          <cell r="N1879">
            <v>-4.3449015688509594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-5.7492565456930003E-2</v>
          </cell>
          <cell r="U1879">
            <v>-3.7886000000000003E-2</v>
          </cell>
          <cell r="V1879">
            <v>-9.5378565456929992E-2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-0.60568144502101395</v>
          </cell>
          <cell r="AC1879">
            <v>0</v>
          </cell>
          <cell r="AD1879">
            <v>-0.60568144502101395</v>
          </cell>
          <cell r="AE1879">
            <v>-0.60568144502101395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</row>
        <row r="1880">
          <cell r="B1880" t="str">
            <v>41755TAllcustom2Allcustom3USD Total</v>
          </cell>
          <cell r="H1880">
            <v>164.32622347116899</v>
          </cell>
          <cell r="I1880">
            <v>0</v>
          </cell>
          <cell r="J1880">
            <v>0</v>
          </cell>
          <cell r="K1880">
            <v>164.32622347116899</v>
          </cell>
          <cell r="L1880">
            <v>0</v>
          </cell>
          <cell r="M1880">
            <v>164.32622347116899</v>
          </cell>
          <cell r="N1880">
            <v>-6.2001434450795294</v>
          </cell>
          <cell r="O1880">
            <v>159.69580932</v>
          </cell>
          <cell r="P1880">
            <v>-1.9486386065451902</v>
          </cell>
          <cell r="Q1880">
            <v>-11.0534172887502</v>
          </cell>
          <cell r="R1880">
            <v>-3.7515389680456797</v>
          </cell>
          <cell r="S1880">
            <v>9.0307154100000009</v>
          </cell>
          <cell r="T1880">
            <v>-0.30428942480147897</v>
          </cell>
          <cell r="U1880">
            <v>-2.7434254465373202</v>
          </cell>
          <cell r="V1880">
            <v>2.2314615706155196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-2.3906885599536403</v>
          </cell>
          <cell r="AC1880">
            <v>0</v>
          </cell>
          <cell r="AD1880">
            <v>-2.3906885599536403</v>
          </cell>
          <cell r="AE1880">
            <v>-2.3906885599536403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-0.377</v>
          </cell>
          <cell r="AN1880">
            <v>0</v>
          </cell>
          <cell r="AO1880">
            <v>24.368840480882298</v>
          </cell>
          <cell r="AP1880">
            <v>0</v>
          </cell>
        </row>
        <row r="1881">
          <cell r="B1881" t="str">
            <v>41760Allcustom2Allcustom3USD Total</v>
          </cell>
          <cell r="H1881">
            <v>450.09729591992999</v>
          </cell>
          <cell r="I1881">
            <v>0</v>
          </cell>
          <cell r="J1881">
            <v>0</v>
          </cell>
          <cell r="K1881">
            <v>450.09729591992999</v>
          </cell>
          <cell r="L1881">
            <v>0</v>
          </cell>
          <cell r="M1881">
            <v>450.09729591992999</v>
          </cell>
          <cell r="N1881">
            <v>0</v>
          </cell>
          <cell r="O1881">
            <v>450.02107863999998</v>
          </cell>
          <cell r="P1881">
            <v>7.6217279930279991E-2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</row>
        <row r="1882">
          <cell r="B1882" t="str">
            <v>41810Allcustom2Allcustom3USD Total</v>
          </cell>
          <cell r="H1882">
            <v>62.6360277470909</v>
          </cell>
          <cell r="I1882">
            <v>0</v>
          </cell>
          <cell r="J1882">
            <v>0</v>
          </cell>
          <cell r="K1882">
            <v>62.6360277470909</v>
          </cell>
          <cell r="L1882">
            <v>0</v>
          </cell>
          <cell r="M1882">
            <v>62.6360277470909</v>
          </cell>
          <cell r="N1882">
            <v>-6.2051125799999998</v>
          </cell>
          <cell r="O1882">
            <v>80.636809320000097</v>
          </cell>
          <cell r="P1882">
            <v>-0.88751400962242899</v>
          </cell>
          <cell r="Q1882">
            <v>-11.053217418750201</v>
          </cell>
          <cell r="R1882">
            <v>-3.7515389680456797</v>
          </cell>
          <cell r="S1882">
            <v>9.0307154100000009</v>
          </cell>
          <cell r="T1882">
            <v>0</v>
          </cell>
          <cell r="U1882">
            <v>-2.7434254465373202</v>
          </cell>
          <cell r="V1882">
            <v>2.5357509954169997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-2.3906885599536403</v>
          </cell>
          <cell r="AC1882">
            <v>0</v>
          </cell>
          <cell r="AD1882">
            <v>-2.3906885599536403</v>
          </cell>
          <cell r="AE1882">
            <v>-2.3906885599536403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</row>
        <row r="1883">
          <cell r="B1883" t="str">
            <v>41820Allcustom2Allcustom3USD Total</v>
          </cell>
          <cell r="H1883">
            <v>-1.85225661744179</v>
          </cell>
          <cell r="I1883">
            <v>0</v>
          </cell>
          <cell r="J1883">
            <v>0</v>
          </cell>
          <cell r="K1883">
            <v>-1.85225661744179</v>
          </cell>
          <cell r="L1883">
            <v>0</v>
          </cell>
          <cell r="M1883">
            <v>-1.85225661744179</v>
          </cell>
          <cell r="N1883">
            <v>4.9691349204669796E-3</v>
          </cell>
          <cell r="O1883">
            <v>0</v>
          </cell>
          <cell r="P1883">
            <v>-1.0611245969227598</v>
          </cell>
          <cell r="Q1883">
            <v>-1.9987000000031501E-4</v>
          </cell>
          <cell r="R1883">
            <v>0</v>
          </cell>
          <cell r="S1883">
            <v>0</v>
          </cell>
          <cell r="T1883">
            <v>-0.30428942480147897</v>
          </cell>
          <cell r="U1883">
            <v>0</v>
          </cell>
          <cell r="V1883">
            <v>-0.30428942480147897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-0.377</v>
          </cell>
          <cell r="AN1883">
            <v>0</v>
          </cell>
          <cell r="AO1883">
            <v>-0.11461186063801601</v>
          </cell>
          <cell r="AP1883">
            <v>0</v>
          </cell>
        </row>
        <row r="1884">
          <cell r="B1884" t="str">
            <v>41830Allcustom2Allcustom3USD Total</v>
          </cell>
          <cell r="H1884">
            <v>103.54245234151999</v>
          </cell>
          <cell r="I1884">
            <v>0</v>
          </cell>
          <cell r="J1884">
            <v>0</v>
          </cell>
          <cell r="K1884">
            <v>103.54245234151999</v>
          </cell>
          <cell r="L1884">
            <v>0</v>
          </cell>
          <cell r="M1884">
            <v>103.54245234151999</v>
          </cell>
          <cell r="N1884">
            <v>0</v>
          </cell>
          <cell r="O1884">
            <v>79.058999999999997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24.483452341520298</v>
          </cell>
          <cell r="AP1884">
            <v>0</v>
          </cell>
        </row>
        <row r="1885">
          <cell r="B1885" t="str">
            <v>41840Allcustom2Allcustom3USD Total</v>
          </cell>
          <cell r="H1885">
            <v>175.858248429513</v>
          </cell>
          <cell r="I1885">
            <v>0</v>
          </cell>
          <cell r="J1885">
            <v>0</v>
          </cell>
          <cell r="K1885">
            <v>175.858248429513</v>
          </cell>
          <cell r="L1885">
            <v>0</v>
          </cell>
          <cell r="M1885">
            <v>175.858248429513</v>
          </cell>
          <cell r="N1885">
            <v>37.488675000000001</v>
          </cell>
          <cell r="O1885">
            <v>46.835999999999999</v>
          </cell>
          <cell r="P1885">
            <v>20.9208801199478</v>
          </cell>
          <cell r="Q1885">
            <v>63.997980872431597</v>
          </cell>
          <cell r="R1885">
            <v>3.5360338886617999</v>
          </cell>
          <cell r="S1885">
            <v>0</v>
          </cell>
          <cell r="T1885">
            <v>0</v>
          </cell>
          <cell r="U1885">
            <v>1.3676655056160198</v>
          </cell>
          <cell r="V1885">
            <v>4.9036993942778206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1.71101304285567</v>
          </cell>
          <cell r="AC1885">
            <v>0</v>
          </cell>
          <cell r="AD1885">
            <v>1.1536958938072899</v>
          </cell>
          <cell r="AE1885">
            <v>1.1536958938072899</v>
          </cell>
          <cell r="AF1885">
            <v>0</v>
          </cell>
          <cell r="AG1885">
            <v>0.55731714904838503</v>
          </cell>
          <cell r="AH1885">
            <v>0</v>
          </cell>
          <cell r="AI1885">
            <v>0</v>
          </cell>
          <cell r="AJ1885">
            <v>0.55731714904838503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</row>
        <row r="1886">
          <cell r="B1886" t="str">
            <v>41850TAllcustom2Allcustom3USD Total</v>
          </cell>
          <cell r="H1886">
            <v>-6630.9068328685398</v>
          </cell>
          <cell r="I1886">
            <v>-369.81454365204695</v>
          </cell>
          <cell r="J1886">
            <v>0</v>
          </cell>
          <cell r="K1886">
            <v>-6261.0922892164899</v>
          </cell>
          <cell r="L1886">
            <v>0</v>
          </cell>
          <cell r="M1886">
            <v>-6261.0922892164899</v>
          </cell>
          <cell r="N1886">
            <v>-1697.3327789682</v>
          </cell>
          <cell r="O1886">
            <v>-1757.72070504</v>
          </cell>
          <cell r="P1886">
            <v>-849.58744699898398</v>
          </cell>
          <cell r="Q1886">
            <v>-1436.47008698386</v>
          </cell>
          <cell r="R1886">
            <v>-93.46105905510899</v>
          </cell>
          <cell r="S1886">
            <v>-9.8904697699999993</v>
          </cell>
          <cell r="T1886">
            <v>-28.970529012231598</v>
          </cell>
          <cell r="U1886">
            <v>-82.341749394379903</v>
          </cell>
          <cell r="V1886">
            <v>-214.66380723172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-369.81454365204695</v>
          </cell>
          <cell r="AB1886">
            <v>-216.65996803226901</v>
          </cell>
          <cell r="AC1886">
            <v>0</v>
          </cell>
          <cell r="AD1886">
            <v>-58.897937425969602</v>
          </cell>
          <cell r="AE1886">
            <v>-59.217886055969601</v>
          </cell>
          <cell r="AF1886">
            <v>0</v>
          </cell>
          <cell r="AG1886">
            <v>-157.44208197629899</v>
          </cell>
          <cell r="AH1886">
            <v>-12.6021359926599</v>
          </cell>
          <cell r="AI1886">
            <v>0</v>
          </cell>
          <cell r="AJ1886">
            <v>-95.512553093872697</v>
          </cell>
          <cell r="AK1886">
            <v>0</v>
          </cell>
          <cell r="AL1886">
            <v>0</v>
          </cell>
          <cell r="AM1886">
            <v>-0.377</v>
          </cell>
          <cell r="AN1886">
            <v>0</v>
          </cell>
          <cell r="AO1886">
            <v>-88.280495961460701</v>
          </cell>
          <cell r="AP1886">
            <v>0</v>
          </cell>
        </row>
        <row r="1887">
          <cell r="B1887" t="str">
            <v>42300TAllcustom2Allcustom3USD Total</v>
          </cell>
          <cell r="H1887">
            <v>1053.09939998358</v>
          </cell>
          <cell r="I1887">
            <v>2.3635688751286703</v>
          </cell>
          <cell r="J1887">
            <v>0</v>
          </cell>
          <cell r="K1887">
            <v>1050.7358311084502</v>
          </cell>
          <cell r="L1887">
            <v>0</v>
          </cell>
          <cell r="M1887">
            <v>1050.7358311084502</v>
          </cell>
          <cell r="N1887">
            <v>91.907116415912299</v>
          </cell>
          <cell r="O1887">
            <v>0.26500000000000001</v>
          </cell>
          <cell r="P1887">
            <v>35.370006580413104</v>
          </cell>
          <cell r="Q1887">
            <v>6.6435160199999999</v>
          </cell>
          <cell r="R1887">
            <v>13.0061874727764</v>
          </cell>
          <cell r="S1887">
            <v>865.90300661399999</v>
          </cell>
          <cell r="T1887">
            <v>5.3089302465348895</v>
          </cell>
          <cell r="U1887">
            <v>25.767714442747</v>
          </cell>
          <cell r="V1887">
            <v>909.98583877605904</v>
          </cell>
          <cell r="W1887">
            <v>29.224261469999998</v>
          </cell>
          <cell r="X1887">
            <v>29.224261469999998</v>
          </cell>
          <cell r="Y1887">
            <v>0</v>
          </cell>
          <cell r="Z1887">
            <v>0</v>
          </cell>
          <cell r="AA1887">
            <v>2.3635688751286703</v>
          </cell>
          <cell r="AB1887">
            <v>32.506751878517001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3.2824904085169702</v>
          </cell>
          <cell r="AH1887">
            <v>-2.7943575335968099E-2</v>
          </cell>
          <cell r="AI1887">
            <v>0</v>
          </cell>
          <cell r="AJ1887">
            <v>0.43829719916174198</v>
          </cell>
          <cell r="AK1887">
            <v>0</v>
          </cell>
          <cell r="AL1887">
            <v>0</v>
          </cell>
          <cell r="AM1887">
            <v>-29.181094999999999</v>
          </cell>
          <cell r="AN1887">
            <v>0</v>
          </cell>
          <cell r="AO1887">
            <v>3.2386964375501002</v>
          </cell>
          <cell r="AP1887">
            <v>0</v>
          </cell>
        </row>
        <row r="1888">
          <cell r="B1888" t="str">
            <v>42320Allcustom2Allcustom3USD Total</v>
          </cell>
          <cell r="H1888">
            <v>-6.96302854469939</v>
          </cell>
          <cell r="I1888">
            <v>0</v>
          </cell>
          <cell r="J1888">
            <v>0</v>
          </cell>
          <cell r="K1888">
            <v>-6.96302854469939</v>
          </cell>
          <cell r="L1888">
            <v>0</v>
          </cell>
          <cell r="M1888">
            <v>-6.96302854469939</v>
          </cell>
          <cell r="N1888">
            <v>0</v>
          </cell>
          <cell r="O1888">
            <v>0</v>
          </cell>
          <cell r="P1888">
            <v>-6.96302854469939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</row>
        <row r="1889">
          <cell r="B1889" t="str">
            <v>42330Allcustom2Allcustom3USD Total</v>
          </cell>
          <cell r="H1889">
            <v>-27.515923560195599</v>
          </cell>
          <cell r="I1889">
            <v>0</v>
          </cell>
          <cell r="J1889">
            <v>0</v>
          </cell>
          <cell r="K1889">
            <v>-27.515923560195599</v>
          </cell>
          <cell r="L1889">
            <v>0</v>
          </cell>
          <cell r="M1889">
            <v>-27.515923560195599</v>
          </cell>
          <cell r="N1889">
            <v>0</v>
          </cell>
          <cell r="O1889">
            <v>0</v>
          </cell>
          <cell r="P1889">
            <v>-27.515923560195599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</row>
        <row r="1890">
          <cell r="B1890" t="str">
            <v>42340Allcustom2Allcustom3USD Total</v>
          </cell>
          <cell r="H1890">
            <v>-2.92775259591513</v>
          </cell>
          <cell r="I1890">
            <v>0</v>
          </cell>
          <cell r="J1890">
            <v>0</v>
          </cell>
          <cell r="K1890">
            <v>-2.92775259591513</v>
          </cell>
          <cell r="L1890">
            <v>0</v>
          </cell>
          <cell r="M1890">
            <v>-2.92775259591513</v>
          </cell>
          <cell r="N1890">
            <v>0</v>
          </cell>
          <cell r="O1890">
            <v>0</v>
          </cell>
          <cell r="P1890">
            <v>-2.92775259591513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</row>
        <row r="1891">
          <cell r="B1891" t="str">
            <v>42350Allcustom2Allcustom3USD Total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</row>
        <row r="1892">
          <cell r="B1892" t="str">
            <v>42360Allcustom2Allcustom3USD Total</v>
          </cell>
          <cell r="H1892">
            <v>-6.9569037395759006</v>
          </cell>
          <cell r="I1892">
            <v>0</v>
          </cell>
          <cell r="J1892">
            <v>0</v>
          </cell>
          <cell r="K1892">
            <v>-6.9569037395759006</v>
          </cell>
          <cell r="L1892">
            <v>0</v>
          </cell>
          <cell r="M1892">
            <v>-6.9569037395759006</v>
          </cell>
          <cell r="N1892">
            <v>0</v>
          </cell>
          <cell r="O1892">
            <v>0</v>
          </cell>
          <cell r="P1892">
            <v>-6.9569037395759006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</row>
        <row r="1893">
          <cell r="B1893" t="str">
            <v>42370Allcustom2Allcustom3USD Total</v>
          </cell>
          <cell r="H1893">
            <v>9.2363632252584996E-2</v>
          </cell>
          <cell r="I1893">
            <v>0</v>
          </cell>
          <cell r="J1893">
            <v>0</v>
          </cell>
          <cell r="K1893">
            <v>9.2363632252584996E-2</v>
          </cell>
          <cell r="L1893">
            <v>0</v>
          </cell>
          <cell r="M1893">
            <v>9.2363632252584996E-2</v>
          </cell>
          <cell r="N1893">
            <v>0</v>
          </cell>
          <cell r="O1893">
            <v>0</v>
          </cell>
          <cell r="P1893">
            <v>9.2363632252584996E-2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</row>
        <row r="1894">
          <cell r="B1894" t="str">
            <v>42380Allcustom2Allcustom3USD Total</v>
          </cell>
          <cell r="H1894">
            <v>13.2560434542912</v>
          </cell>
          <cell r="I1894">
            <v>0</v>
          </cell>
          <cell r="J1894">
            <v>0</v>
          </cell>
          <cell r="K1894">
            <v>13.2560434542912</v>
          </cell>
          <cell r="L1894">
            <v>0</v>
          </cell>
          <cell r="M1894">
            <v>13.2560434542912</v>
          </cell>
          <cell r="N1894">
            <v>0</v>
          </cell>
          <cell r="O1894">
            <v>0</v>
          </cell>
          <cell r="P1894">
            <v>13.2560434542912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</row>
        <row r="1895">
          <cell r="B1895" t="str">
            <v>42400TAllcustom2Allcustom3USD Total</v>
          </cell>
          <cell r="H1895">
            <v>-31.015201353842198</v>
          </cell>
          <cell r="I1895">
            <v>0</v>
          </cell>
          <cell r="J1895">
            <v>0</v>
          </cell>
          <cell r="K1895">
            <v>-31.015201353842198</v>
          </cell>
          <cell r="L1895">
            <v>0</v>
          </cell>
          <cell r="M1895">
            <v>-31.015201353842198</v>
          </cell>
          <cell r="N1895">
            <v>0</v>
          </cell>
          <cell r="O1895">
            <v>0</v>
          </cell>
          <cell r="P1895">
            <v>-31.015201353842198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</row>
        <row r="1896">
          <cell r="B1896" t="str">
            <v>42410Allcustom2Allcustom3USD Total</v>
          </cell>
          <cell r="H1896">
            <v>5.8927461487511898</v>
          </cell>
          <cell r="I1896">
            <v>0</v>
          </cell>
          <cell r="J1896">
            <v>0</v>
          </cell>
          <cell r="K1896">
            <v>5.8927461487511898</v>
          </cell>
          <cell r="L1896">
            <v>0</v>
          </cell>
          <cell r="M1896">
            <v>5.8927461487511898</v>
          </cell>
          <cell r="N1896">
            <v>0</v>
          </cell>
          <cell r="O1896">
            <v>0</v>
          </cell>
          <cell r="P1896">
            <v>5.8927461487511898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</row>
        <row r="1897">
          <cell r="B1897" t="str">
            <v>42450TAllcustom2Allcustom3USD Total</v>
          </cell>
          <cell r="H1897">
            <v>-25.1224552050911</v>
          </cell>
          <cell r="I1897">
            <v>0</v>
          </cell>
          <cell r="J1897">
            <v>0</v>
          </cell>
          <cell r="K1897">
            <v>-25.1224552050911</v>
          </cell>
          <cell r="L1897">
            <v>0</v>
          </cell>
          <cell r="M1897">
            <v>-25.1224552050911</v>
          </cell>
          <cell r="N1897">
            <v>0</v>
          </cell>
          <cell r="O1897">
            <v>0</v>
          </cell>
          <cell r="P1897">
            <v>-25.1224552050911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</row>
        <row r="1898">
          <cell r="B1898" t="str">
            <v>42460Allcustom2Allcustom3USD Total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</row>
        <row r="1899">
          <cell r="B1899" t="str">
            <v>42470Allcustom2Allcustom3USD Total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</row>
        <row r="1900">
          <cell r="B1900" t="str">
            <v>42500TAllcustom2Allcustom3USD Total</v>
          </cell>
          <cell r="H1900">
            <v>-25.1224552050911</v>
          </cell>
          <cell r="I1900">
            <v>0</v>
          </cell>
          <cell r="J1900">
            <v>0</v>
          </cell>
          <cell r="K1900">
            <v>-25.1224552050911</v>
          </cell>
          <cell r="L1900">
            <v>0</v>
          </cell>
          <cell r="M1900">
            <v>-25.1224552050911</v>
          </cell>
          <cell r="N1900">
            <v>0</v>
          </cell>
          <cell r="O1900">
            <v>0</v>
          </cell>
          <cell r="P1900">
            <v>-25.1224552050911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</row>
        <row r="1901">
          <cell r="B1901" t="str">
            <v>42510Allcustom2Allcustom3USD Total</v>
          </cell>
          <cell r="H1901">
            <v>6.5093011938000003E-2</v>
          </cell>
          <cell r="I1901">
            <v>0</v>
          </cell>
          <cell r="J1901">
            <v>0</v>
          </cell>
          <cell r="K1901">
            <v>6.5093011938000003E-2</v>
          </cell>
          <cell r="L1901">
            <v>0</v>
          </cell>
          <cell r="M1901">
            <v>6.5093011938000003E-2</v>
          </cell>
          <cell r="N1901">
            <v>0</v>
          </cell>
          <cell r="O1901">
            <v>0</v>
          </cell>
          <cell r="P1901">
            <v>6.5093011938000003E-2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</row>
        <row r="1902">
          <cell r="B1902" t="str">
            <v>42520Allcustom2Allcustom3USD Total</v>
          </cell>
          <cell r="H1902">
            <v>0.74894354518832695</v>
          </cell>
          <cell r="I1902">
            <v>0</v>
          </cell>
          <cell r="J1902">
            <v>0</v>
          </cell>
          <cell r="K1902">
            <v>0.74894354518832695</v>
          </cell>
          <cell r="L1902">
            <v>0</v>
          </cell>
          <cell r="M1902">
            <v>0.74894354518832695</v>
          </cell>
          <cell r="N1902">
            <v>0</v>
          </cell>
          <cell r="O1902">
            <v>0</v>
          </cell>
          <cell r="P1902">
            <v>0.74894354518832695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</row>
        <row r="1903">
          <cell r="B1903" t="str">
            <v>42530Allcustom2Allcustom3USD Total</v>
          </cell>
          <cell r="H1903">
            <v>4.6942714349999992</v>
          </cell>
          <cell r="I1903">
            <v>0</v>
          </cell>
          <cell r="J1903">
            <v>0</v>
          </cell>
          <cell r="K1903">
            <v>4.6942714349999992</v>
          </cell>
          <cell r="L1903">
            <v>0</v>
          </cell>
          <cell r="M1903">
            <v>4.6942714349999992</v>
          </cell>
          <cell r="N1903">
            <v>0</v>
          </cell>
          <cell r="O1903">
            <v>0</v>
          </cell>
          <cell r="P1903">
            <v>4.6942714349999992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</row>
        <row r="1904">
          <cell r="B1904" t="str">
            <v>42540Allcustom2Allcustom3USD Total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</row>
        <row r="1905">
          <cell r="B1905" t="str">
            <v>42551Allcustom2Allcustom3USD Total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</row>
        <row r="1906">
          <cell r="B1906" t="str">
            <v>42552Allcustom2Allcustom3USD Total</v>
          </cell>
          <cell r="H1906">
            <v>-6.3184517479418292E-2</v>
          </cell>
          <cell r="I1906">
            <v>0</v>
          </cell>
          <cell r="J1906">
            <v>0</v>
          </cell>
          <cell r="K1906">
            <v>-6.3184517479418292E-2</v>
          </cell>
          <cell r="L1906">
            <v>0</v>
          </cell>
          <cell r="M1906">
            <v>-6.3184517479418292E-2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-6.3184517479418292E-2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-6.3184517479418292E-2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</row>
        <row r="1907">
          <cell r="B1907" t="str">
            <v>42600TAllcustom2Allcustom3USD Total</v>
          </cell>
          <cell r="H1907">
            <v>-19.677331730444099</v>
          </cell>
          <cell r="I1907">
            <v>0</v>
          </cell>
          <cell r="J1907">
            <v>0</v>
          </cell>
          <cell r="K1907">
            <v>-19.677331730444099</v>
          </cell>
          <cell r="L1907">
            <v>0</v>
          </cell>
          <cell r="M1907">
            <v>-19.677331730444099</v>
          </cell>
          <cell r="N1907">
            <v>0</v>
          </cell>
          <cell r="O1907">
            <v>0</v>
          </cell>
          <cell r="P1907">
            <v>-19.614147212964699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-6.3184517479418292E-2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-6.3184517479418292E-2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</row>
        <row r="1908">
          <cell r="B1908" t="str">
            <v>42610Allcustom2Allcustom3USD Total</v>
          </cell>
          <cell r="H1908">
            <v>0.187437628</v>
          </cell>
          <cell r="I1908">
            <v>0</v>
          </cell>
          <cell r="J1908">
            <v>0</v>
          </cell>
          <cell r="K1908">
            <v>0.187437628</v>
          </cell>
          <cell r="L1908">
            <v>0</v>
          </cell>
          <cell r="M1908">
            <v>0.187437628</v>
          </cell>
          <cell r="N1908">
            <v>0</v>
          </cell>
          <cell r="O1908">
            <v>0</v>
          </cell>
          <cell r="P1908">
            <v>0.187437628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</row>
        <row r="1909">
          <cell r="B1909" t="str">
            <v>42620Allcustom2Allcustom3USD Total</v>
          </cell>
          <cell r="H1909">
            <v>1.5240642229838299</v>
          </cell>
          <cell r="I1909">
            <v>0</v>
          </cell>
          <cell r="J1909">
            <v>0</v>
          </cell>
          <cell r="K1909">
            <v>1.5240642229838299</v>
          </cell>
          <cell r="L1909">
            <v>0</v>
          </cell>
          <cell r="M1909">
            <v>1.5240642229838299</v>
          </cell>
          <cell r="N1909">
            <v>0</v>
          </cell>
          <cell r="O1909">
            <v>0</v>
          </cell>
          <cell r="P1909">
            <v>1.5240642229838299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</row>
        <row r="1910">
          <cell r="B1910" t="str">
            <v>42630Allcustom2Allcustom3USD Total</v>
          </cell>
          <cell r="H1910">
            <v>0.34029315999999998</v>
          </cell>
          <cell r="I1910">
            <v>0</v>
          </cell>
          <cell r="J1910">
            <v>0</v>
          </cell>
          <cell r="K1910">
            <v>0.34029315999999998</v>
          </cell>
          <cell r="L1910">
            <v>0</v>
          </cell>
          <cell r="M1910">
            <v>0.34029315999999998</v>
          </cell>
          <cell r="N1910">
            <v>0</v>
          </cell>
          <cell r="O1910">
            <v>0</v>
          </cell>
          <cell r="P1910">
            <v>0.34029315999999998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</row>
        <row r="1911">
          <cell r="B1911" t="str">
            <v>42640Allcustom2Allcustom3USD Total</v>
          </cell>
          <cell r="H1911">
            <v>0.200336340783208</v>
          </cell>
          <cell r="I1911">
            <v>0</v>
          </cell>
          <cell r="J1911">
            <v>0</v>
          </cell>
          <cell r="K1911">
            <v>0.200336340783208</v>
          </cell>
          <cell r="L1911">
            <v>0</v>
          </cell>
          <cell r="M1911">
            <v>0.200336340783208</v>
          </cell>
          <cell r="N1911">
            <v>0</v>
          </cell>
          <cell r="O1911">
            <v>0</v>
          </cell>
          <cell r="P1911">
            <v>0.200336340783208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</row>
        <row r="1912">
          <cell r="B1912" t="str">
            <v>42650Allcustom2Allcustom3USD Total</v>
          </cell>
          <cell r="H1912">
            <v>70.830203477068096</v>
          </cell>
          <cell r="I1912">
            <v>0</v>
          </cell>
          <cell r="J1912">
            <v>0</v>
          </cell>
          <cell r="K1912">
            <v>70.830203477068096</v>
          </cell>
          <cell r="L1912">
            <v>0</v>
          </cell>
          <cell r="M1912">
            <v>70.830203477068096</v>
          </cell>
          <cell r="N1912">
            <v>22.606218220851002</v>
          </cell>
          <cell r="O1912">
            <v>0</v>
          </cell>
          <cell r="P1912">
            <v>61.958944870538502</v>
          </cell>
          <cell r="Q1912">
            <v>0</v>
          </cell>
          <cell r="R1912">
            <v>0</v>
          </cell>
          <cell r="S1912">
            <v>7.18243016</v>
          </cell>
          <cell r="T1912">
            <v>0</v>
          </cell>
          <cell r="U1912">
            <v>0</v>
          </cell>
          <cell r="V1912">
            <v>7.18243016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-20.9173897743214</v>
          </cell>
          <cell r="AP1912">
            <v>0</v>
          </cell>
        </row>
        <row r="1913">
          <cell r="B1913" t="str">
            <v>42660Allcustom2Allcustom3USD Total</v>
          </cell>
          <cell r="H1913">
            <v>-1.2084263100000001</v>
          </cell>
          <cell r="I1913">
            <v>0</v>
          </cell>
          <cell r="J1913">
            <v>0</v>
          </cell>
          <cell r="K1913">
            <v>-1.2084263100000001</v>
          </cell>
          <cell r="L1913">
            <v>0</v>
          </cell>
          <cell r="M1913">
            <v>-1.2084263100000001</v>
          </cell>
          <cell r="N1913">
            <v>-1.2084263100000001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</row>
        <row r="1914">
          <cell r="B1914" t="str">
            <v>42670Allcustom2Allcustom3USD Total</v>
          </cell>
          <cell r="H1914">
            <v>-35.861378723540497</v>
          </cell>
          <cell r="I1914">
            <v>0</v>
          </cell>
          <cell r="J1914">
            <v>0</v>
          </cell>
          <cell r="K1914">
            <v>-35.861378723540497</v>
          </cell>
          <cell r="L1914">
            <v>0</v>
          </cell>
          <cell r="M1914">
            <v>-35.861378723540497</v>
          </cell>
          <cell r="N1914">
            <v>-20.401804290267002</v>
          </cell>
          <cell r="O1914">
            <v>0</v>
          </cell>
          <cell r="P1914">
            <v>-31.514303917595001</v>
          </cell>
          <cell r="Q1914">
            <v>0</v>
          </cell>
          <cell r="R1914">
            <v>0</v>
          </cell>
          <cell r="S1914">
            <v>-4.86266029</v>
          </cell>
          <cell r="T1914">
            <v>0</v>
          </cell>
          <cell r="U1914">
            <v>0</v>
          </cell>
          <cell r="V1914">
            <v>-4.86266029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20.917389774321499</v>
          </cell>
          <cell r="AP1914">
            <v>0</v>
          </cell>
        </row>
        <row r="1915">
          <cell r="B1915" t="str">
            <v>42700TAllcustom2Allcustom3USD Total</v>
          </cell>
          <cell r="H1915">
            <v>36.012529795294597</v>
          </cell>
          <cell r="I1915">
            <v>0</v>
          </cell>
          <cell r="J1915">
            <v>0</v>
          </cell>
          <cell r="K1915">
            <v>36.012529795294597</v>
          </cell>
          <cell r="L1915">
            <v>0</v>
          </cell>
          <cell r="M1915">
            <v>36.012529795294597</v>
          </cell>
          <cell r="N1915">
            <v>0.99598762058400003</v>
          </cell>
          <cell r="O1915">
            <v>0</v>
          </cell>
          <cell r="P1915">
            <v>32.6967723047105</v>
          </cell>
          <cell r="Q1915">
            <v>0</v>
          </cell>
          <cell r="R1915">
            <v>0</v>
          </cell>
          <cell r="S1915">
            <v>2.31976987</v>
          </cell>
          <cell r="T1915">
            <v>0</v>
          </cell>
          <cell r="U1915">
            <v>0</v>
          </cell>
          <cell r="V1915">
            <v>2.31976987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1.0058283805847199E-13</v>
          </cell>
          <cell r="AP1915">
            <v>0</v>
          </cell>
        </row>
        <row r="1916">
          <cell r="B1916" t="str">
            <v>42710Allcustom2Allcustom3USD Total</v>
          </cell>
          <cell r="H1916">
            <v>-0.83225435271973203</v>
          </cell>
          <cell r="I1916">
            <v>0</v>
          </cell>
          <cell r="J1916">
            <v>0</v>
          </cell>
          <cell r="K1916">
            <v>-0.83225435271973203</v>
          </cell>
          <cell r="L1916">
            <v>0</v>
          </cell>
          <cell r="M1916">
            <v>-0.83225435271973203</v>
          </cell>
          <cell r="N1916">
            <v>0</v>
          </cell>
          <cell r="O1916">
            <v>0</v>
          </cell>
          <cell r="P1916">
            <v>-0.83225435271973203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</row>
        <row r="1917">
          <cell r="B1917" t="str">
            <v>42750TAllcustom2Allcustom3USD Total</v>
          </cell>
          <cell r="H1917">
            <v>35.180275442574903</v>
          </cell>
          <cell r="I1917">
            <v>0</v>
          </cell>
          <cell r="J1917">
            <v>0</v>
          </cell>
          <cell r="K1917">
            <v>35.180275442574903</v>
          </cell>
          <cell r="L1917">
            <v>0</v>
          </cell>
          <cell r="M1917">
            <v>35.180275442574903</v>
          </cell>
          <cell r="N1917">
            <v>0.99598762058400003</v>
          </cell>
          <cell r="O1917">
            <v>0</v>
          </cell>
          <cell r="P1917">
            <v>31.864517951990802</v>
          </cell>
          <cell r="Q1917">
            <v>0</v>
          </cell>
          <cell r="R1917">
            <v>0</v>
          </cell>
          <cell r="S1917">
            <v>2.31976987</v>
          </cell>
          <cell r="T1917">
            <v>0</v>
          </cell>
          <cell r="U1917">
            <v>0</v>
          </cell>
          <cell r="V1917">
            <v>2.31976987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1.0058283805847199E-13</v>
          </cell>
          <cell r="AP1917">
            <v>0</v>
          </cell>
        </row>
        <row r="1918">
          <cell r="B1918" t="str">
            <v>42760Allcustom2Allcustom3USD Total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</row>
        <row r="1919">
          <cell r="B1919" t="str">
            <v>42770Allcustom2Allcustom3USD Total</v>
          </cell>
          <cell r="H1919">
            <v>44.518504555038902</v>
          </cell>
          <cell r="I1919">
            <v>0</v>
          </cell>
          <cell r="J1919">
            <v>0</v>
          </cell>
          <cell r="K1919">
            <v>44.518504555038902</v>
          </cell>
          <cell r="L1919">
            <v>0</v>
          </cell>
          <cell r="M1919">
            <v>44.518504555038902</v>
          </cell>
          <cell r="N1919">
            <v>-0.99631101</v>
          </cell>
          <cell r="O1919">
            <v>0</v>
          </cell>
          <cell r="P1919">
            <v>38.828135866612399</v>
          </cell>
          <cell r="Q1919">
            <v>0</v>
          </cell>
          <cell r="R1919">
            <v>0</v>
          </cell>
          <cell r="S1919">
            <v>4</v>
          </cell>
          <cell r="T1919">
            <v>-2.13162820728E-20</v>
          </cell>
          <cell r="U1919">
            <v>0</v>
          </cell>
          <cell r="V1919">
            <v>4</v>
          </cell>
          <cell r="W1919">
            <v>3</v>
          </cell>
          <cell r="X1919">
            <v>0</v>
          </cell>
          <cell r="Y1919">
            <v>3</v>
          </cell>
          <cell r="Z1919">
            <v>0</v>
          </cell>
          <cell r="AA1919">
            <v>0</v>
          </cell>
          <cell r="AB1919">
            <v>2.7499316984265301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-0.25006830157347198</v>
          </cell>
          <cell r="AH1919">
            <v>-0.25006830157347198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-6.3252000000000003E-2</v>
          </cell>
          <cell r="AN1919">
            <v>0</v>
          </cell>
          <cell r="AO1919">
            <v>0</v>
          </cell>
          <cell r="AP1919">
            <v>0</v>
          </cell>
        </row>
        <row r="1920">
          <cell r="B1920" t="str">
            <v>42800TAllcustom2Allcustom3USD Total</v>
          </cell>
          <cell r="H1920">
            <v>79.698779997613798</v>
          </cell>
          <cell r="I1920">
            <v>0</v>
          </cell>
          <cell r="J1920">
            <v>0</v>
          </cell>
          <cell r="K1920">
            <v>79.698779997613798</v>
          </cell>
          <cell r="L1920">
            <v>0</v>
          </cell>
          <cell r="M1920">
            <v>79.698779997613798</v>
          </cell>
          <cell r="N1920">
            <v>-3.2338941600010702E-4</v>
          </cell>
          <cell r="O1920">
            <v>0</v>
          </cell>
          <cell r="P1920">
            <v>70.692653818603205</v>
          </cell>
          <cell r="Q1920">
            <v>0</v>
          </cell>
          <cell r="R1920">
            <v>0</v>
          </cell>
          <cell r="S1920">
            <v>6.31976987</v>
          </cell>
          <cell r="T1920">
            <v>-2.13162820728E-20</v>
          </cell>
          <cell r="U1920">
            <v>0</v>
          </cell>
          <cell r="V1920">
            <v>6.31976987</v>
          </cell>
          <cell r="W1920">
            <v>3</v>
          </cell>
          <cell r="X1920">
            <v>0</v>
          </cell>
          <cell r="Y1920">
            <v>3</v>
          </cell>
          <cell r="Z1920">
            <v>0</v>
          </cell>
          <cell r="AA1920">
            <v>0</v>
          </cell>
          <cell r="AB1920">
            <v>2.7499316984265301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-0.25006830157347198</v>
          </cell>
          <cell r="AH1920">
            <v>-0.25006830157347198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-6.3252000000000003E-2</v>
          </cell>
          <cell r="AN1920">
            <v>0</v>
          </cell>
          <cell r="AO1920">
            <v>1.0058283805847199E-13</v>
          </cell>
          <cell r="AP1920">
            <v>0</v>
          </cell>
        </row>
        <row r="1921">
          <cell r="B1921" t="str">
            <v>42810Allcustom2Allcustom3USD Total</v>
          </cell>
          <cell r="H1921">
            <v>-31.7685173477823</v>
          </cell>
          <cell r="I1921">
            <v>0</v>
          </cell>
          <cell r="J1921">
            <v>0</v>
          </cell>
          <cell r="K1921">
            <v>-31.7685173477823</v>
          </cell>
          <cell r="L1921">
            <v>0</v>
          </cell>
          <cell r="M1921">
            <v>-31.7685173477823</v>
          </cell>
          <cell r="N1921">
            <v>0</v>
          </cell>
          <cell r="O1921">
            <v>0</v>
          </cell>
          <cell r="P1921">
            <v>-31.7685173477823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</row>
        <row r="1922">
          <cell r="B1922" t="str">
            <v>42820Allcustom2Allcustom3USD Total</v>
          </cell>
          <cell r="H1922">
            <v>-13.983086772435499</v>
          </cell>
          <cell r="I1922">
            <v>0</v>
          </cell>
          <cell r="J1922">
            <v>0</v>
          </cell>
          <cell r="K1922">
            <v>-13.983086772435499</v>
          </cell>
          <cell r="L1922">
            <v>0</v>
          </cell>
          <cell r="M1922">
            <v>-13.983086772435499</v>
          </cell>
          <cell r="N1922">
            <v>0</v>
          </cell>
          <cell r="O1922">
            <v>0</v>
          </cell>
          <cell r="P1922">
            <v>-9.854086772435469</v>
          </cell>
          <cell r="Q1922">
            <v>0</v>
          </cell>
          <cell r="R1922">
            <v>0</v>
          </cell>
          <cell r="S1922">
            <v>-4.1289999999999996</v>
          </cell>
          <cell r="T1922">
            <v>0</v>
          </cell>
          <cell r="U1922">
            <v>0</v>
          </cell>
          <cell r="V1922">
            <v>-4.1289999999999996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</row>
        <row r="1923">
          <cell r="B1923" t="str">
            <v>42830Allcustom2Allcustom3USD Total</v>
          </cell>
          <cell r="H1923">
            <v>-6.9095411708357997</v>
          </cell>
          <cell r="I1923">
            <v>0</v>
          </cell>
          <cell r="J1923">
            <v>0</v>
          </cell>
          <cell r="K1923">
            <v>-6.9095411708357997</v>
          </cell>
          <cell r="L1923">
            <v>0</v>
          </cell>
          <cell r="M1923">
            <v>-6.9095411708357997</v>
          </cell>
          <cell r="N1923">
            <v>0.99595575000000003</v>
          </cell>
          <cell r="O1923">
            <v>0</v>
          </cell>
          <cell r="P1923">
            <v>-12.656496920835801</v>
          </cell>
          <cell r="Q1923">
            <v>0</v>
          </cell>
          <cell r="R1923">
            <v>0</v>
          </cell>
          <cell r="S1923">
            <v>4.7510000000000003</v>
          </cell>
          <cell r="T1923">
            <v>0</v>
          </cell>
          <cell r="U1923">
            <v>0</v>
          </cell>
          <cell r="V1923">
            <v>4.7510000000000003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</row>
        <row r="1924">
          <cell r="B1924" t="str">
            <v>42850TAllcustom2Allcustom3USD Total</v>
          </cell>
          <cell r="H1924">
            <v>27.037634706560198</v>
          </cell>
          <cell r="I1924">
            <v>0</v>
          </cell>
          <cell r="J1924">
            <v>0</v>
          </cell>
          <cell r="K1924">
            <v>27.037634706560198</v>
          </cell>
          <cell r="L1924">
            <v>0</v>
          </cell>
          <cell r="M1924">
            <v>27.037634706560198</v>
          </cell>
          <cell r="N1924">
            <v>0.99563236058400006</v>
          </cell>
          <cell r="O1924">
            <v>0</v>
          </cell>
          <cell r="P1924">
            <v>16.413552777549601</v>
          </cell>
          <cell r="Q1924">
            <v>0</v>
          </cell>
          <cell r="R1924">
            <v>0</v>
          </cell>
          <cell r="S1924">
            <v>6.9417698699999999</v>
          </cell>
          <cell r="T1924">
            <v>-2.13162820728E-20</v>
          </cell>
          <cell r="U1924">
            <v>0</v>
          </cell>
          <cell r="V1924">
            <v>6.9417698699999999</v>
          </cell>
          <cell r="W1924">
            <v>3</v>
          </cell>
          <cell r="X1924">
            <v>0</v>
          </cell>
          <cell r="Y1924">
            <v>3</v>
          </cell>
          <cell r="Z1924">
            <v>0</v>
          </cell>
          <cell r="AA1924">
            <v>0</v>
          </cell>
          <cell r="AB1924">
            <v>2.7499316984265301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-0.25006830157347198</v>
          </cell>
          <cell r="AH1924">
            <v>-0.25006830157347198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-6.3252000000000003E-2</v>
          </cell>
          <cell r="AN1924">
            <v>0</v>
          </cell>
          <cell r="AO1924">
            <v>1.0058283805847199E-13</v>
          </cell>
          <cell r="AP1924">
            <v>0</v>
          </cell>
        </row>
        <row r="1925">
          <cell r="B1925" t="str">
            <v>43050TAllcustom2Allcustom3USD Total</v>
          </cell>
          <cell r="H1925">
            <v>-42.249178901770193</v>
          </cell>
          <cell r="I1925">
            <v>0</v>
          </cell>
          <cell r="J1925">
            <v>0</v>
          </cell>
          <cell r="K1925">
            <v>-42.249178901770193</v>
          </cell>
          <cell r="L1925">
            <v>0</v>
          </cell>
          <cell r="M1925">
            <v>-42.249178901770193</v>
          </cell>
          <cell r="N1925">
            <v>0</v>
          </cell>
          <cell r="O1925">
            <v>-42.088000000000001</v>
          </cell>
          <cell r="P1925">
            <v>0.72874387963001996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-0.88992278140025594</v>
          </cell>
          <cell r="AN1925">
            <v>0</v>
          </cell>
          <cell r="AO1925">
            <v>0</v>
          </cell>
          <cell r="AP1925">
            <v>0</v>
          </cell>
        </row>
        <row r="1926">
          <cell r="B1926" t="str">
            <v>43100TAllcustom2Allcustom3USD Total</v>
          </cell>
          <cell r="H1926">
            <v>290.82167893042896</v>
          </cell>
          <cell r="I1926">
            <v>0</v>
          </cell>
          <cell r="J1926">
            <v>0</v>
          </cell>
          <cell r="K1926">
            <v>290.82167893042896</v>
          </cell>
          <cell r="L1926">
            <v>0</v>
          </cell>
          <cell r="M1926">
            <v>290.82167893042896</v>
          </cell>
          <cell r="N1926">
            <v>0</v>
          </cell>
          <cell r="O1926">
            <v>0</v>
          </cell>
          <cell r="P1926">
            <v>-9.3132257461547887E-16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290.68213903830497</v>
          </cell>
          <cell r="AC1926">
            <v>290.68213903830497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3.2588332032901203E-15</v>
          </cell>
          <cell r="AN1926">
            <v>0</v>
          </cell>
          <cell r="AO1926">
            <v>0.13953989212356002</v>
          </cell>
          <cell r="AP1926">
            <v>0</v>
          </cell>
        </row>
        <row r="1927">
          <cell r="B1927" t="str">
            <v>43125TAllcustom2Allcustom3USD Total</v>
          </cell>
          <cell r="H1927">
            <v>-25.145417475235</v>
          </cell>
          <cell r="I1927">
            <v>0</v>
          </cell>
          <cell r="J1927">
            <v>0</v>
          </cell>
          <cell r="K1927">
            <v>-25.145417475235</v>
          </cell>
          <cell r="L1927">
            <v>0</v>
          </cell>
          <cell r="M1927">
            <v>-25.145417475235</v>
          </cell>
          <cell r="N1927">
            <v>0</v>
          </cell>
          <cell r="O1927">
            <v>0</v>
          </cell>
          <cell r="P1927">
            <v>-24.973417475234999</v>
          </cell>
          <cell r="Q1927">
            <v>0</v>
          </cell>
          <cell r="R1927">
            <v>-4.9000000000000002E-2</v>
          </cell>
          <cell r="S1927">
            <v>0</v>
          </cell>
          <cell r="T1927">
            <v>0</v>
          </cell>
          <cell r="U1927">
            <v>-0.123</v>
          </cell>
          <cell r="V1927">
            <v>-0.17199999999999999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</row>
        <row r="1928">
          <cell r="B1928" t="str">
            <v>43175TAllcustom2Allcustom3USD Total</v>
          </cell>
          <cell r="H1928">
            <v>46.597342791963598</v>
          </cell>
          <cell r="I1928">
            <v>0</v>
          </cell>
          <cell r="J1928">
            <v>0</v>
          </cell>
          <cell r="K1928">
            <v>46.597342791963598</v>
          </cell>
          <cell r="L1928">
            <v>0</v>
          </cell>
          <cell r="M1928">
            <v>46.597342791963598</v>
          </cell>
          <cell r="N1928">
            <v>0</v>
          </cell>
          <cell r="O1928">
            <v>0</v>
          </cell>
          <cell r="P1928">
            <v>3.14661119517576</v>
          </cell>
          <cell r="Q1928">
            <v>0</v>
          </cell>
          <cell r="R1928">
            <v>0</v>
          </cell>
          <cell r="S1928">
            <v>0</v>
          </cell>
          <cell r="T1928">
            <v>0.41547958000000001</v>
          </cell>
          <cell r="U1928">
            <v>43.035252016787794</v>
          </cell>
          <cell r="V1928">
            <v>43.450731596787804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</row>
        <row r="1929">
          <cell r="B1929" t="str">
            <v>43200TAllcustom2Allcustom3USD Total</v>
          </cell>
          <cell r="H1929">
            <v>-0.13608894737097002</v>
          </cell>
          <cell r="I1929">
            <v>0</v>
          </cell>
          <cell r="J1929">
            <v>0</v>
          </cell>
          <cell r="K1929">
            <v>-0.13608894737097002</v>
          </cell>
          <cell r="L1929">
            <v>0</v>
          </cell>
          <cell r="M1929">
            <v>-0.13608894737097002</v>
          </cell>
          <cell r="N1929">
            <v>-0.1327941</v>
          </cell>
          <cell r="O1929">
            <v>0</v>
          </cell>
          <cell r="P1929">
            <v>-1.0614630795299999E-3</v>
          </cell>
          <cell r="Q1929">
            <v>0</v>
          </cell>
          <cell r="R1929">
            <v>0</v>
          </cell>
          <cell r="S1929">
            <v>0</v>
          </cell>
          <cell r="T1929">
            <v>-2.2067059567500002E-3</v>
          </cell>
          <cell r="U1929">
            <v>-2.6678334689999999E-5</v>
          </cell>
          <cell r="V1929">
            <v>-2.2333842914400003E-3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</row>
        <row r="1930">
          <cell r="B1930" t="str">
            <v>43300TAllcustom2Allcustom3USD Total</v>
          </cell>
          <cell r="H1930">
            <v>9.4388933149070997</v>
          </cell>
          <cell r="I1930">
            <v>0</v>
          </cell>
          <cell r="J1930">
            <v>7.1193822512020596E-4</v>
          </cell>
          <cell r="K1930">
            <v>9.4388933149070997</v>
          </cell>
          <cell r="L1930">
            <v>0</v>
          </cell>
          <cell r="M1930">
            <v>9.4388933149070997</v>
          </cell>
          <cell r="N1930">
            <v>7.2531943766819795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7.1193822512020596E-4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2.184987</v>
          </cell>
          <cell r="AN1930">
            <v>0</v>
          </cell>
          <cell r="AO1930">
            <v>0</v>
          </cell>
          <cell r="AP1930">
            <v>0</v>
          </cell>
        </row>
        <row r="1931">
          <cell r="B1931" t="str">
            <v>43400TAllcustom2Allcustom3USD Total</v>
          </cell>
          <cell r="H1931">
            <v>-239.21484245996299</v>
          </cell>
          <cell r="I1931">
            <v>-103.62440488638801</v>
          </cell>
          <cell r="J1931">
            <v>0</v>
          </cell>
          <cell r="K1931">
            <v>-135.590437573575</v>
          </cell>
          <cell r="L1931">
            <v>0</v>
          </cell>
          <cell r="M1931">
            <v>-135.590437573575</v>
          </cell>
          <cell r="N1931">
            <v>-2.6341026668155703</v>
          </cell>
          <cell r="O1931">
            <v>0</v>
          </cell>
          <cell r="P1931">
            <v>-124.25727642578801</v>
          </cell>
          <cell r="Q1931">
            <v>0</v>
          </cell>
          <cell r="R1931">
            <v>0</v>
          </cell>
          <cell r="S1931">
            <v>0</v>
          </cell>
          <cell r="T1931">
            <v>-3.01066748097201</v>
          </cell>
          <cell r="U1931">
            <v>-2.6883910000000002</v>
          </cell>
          <cell r="V1931">
            <v>-5.6990584809720097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-103.62440488638801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-3</v>
          </cell>
          <cell r="AN1931">
            <v>0</v>
          </cell>
          <cell r="AO1931">
            <v>0</v>
          </cell>
          <cell r="AP1931">
            <v>0</v>
          </cell>
        </row>
        <row r="1932">
          <cell r="B1932" t="str">
            <v>43500TAllcustom2Allcustom3USD Total</v>
          </cell>
          <cell r="H1932">
            <v>182.85572615861599</v>
          </cell>
          <cell r="I1932">
            <v>-1.25216320157051E-12</v>
          </cell>
          <cell r="J1932">
            <v>0</v>
          </cell>
          <cell r="K1932">
            <v>182.85572615861699</v>
          </cell>
          <cell r="L1932">
            <v>0</v>
          </cell>
          <cell r="M1932">
            <v>182.85572615861699</v>
          </cell>
          <cell r="N1932">
            <v>2.6906377369243</v>
          </cell>
          <cell r="O1932">
            <v>1E-3</v>
          </cell>
          <cell r="P1932">
            <v>59.863657986534797</v>
          </cell>
          <cell r="Q1932">
            <v>-0.92809133045034997</v>
          </cell>
          <cell r="R1932">
            <v>-0.64808606296964</v>
          </cell>
          <cell r="S1932">
            <v>107.52551439</v>
          </cell>
          <cell r="T1932">
            <v>5.6424024275156697</v>
          </cell>
          <cell r="U1932">
            <v>6.3254732801607698</v>
          </cell>
          <cell r="V1932">
            <v>118.845304034707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-1.25216320157051E-12</v>
          </cell>
          <cell r="AB1932">
            <v>-1.92037999999989E-3</v>
          </cell>
          <cell r="AC1932">
            <v>-2.92037999999989E-3</v>
          </cell>
          <cell r="AD1932">
            <v>0</v>
          </cell>
          <cell r="AE1932">
            <v>0</v>
          </cell>
          <cell r="AF1932">
            <v>0</v>
          </cell>
          <cell r="AG1932">
            <v>1E-3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2.3851381109015399</v>
          </cell>
          <cell r="AN1932">
            <v>0</v>
          </cell>
          <cell r="AO1932">
            <v>0</v>
          </cell>
          <cell r="AP1932">
            <v>0</v>
          </cell>
        </row>
        <row r="1933">
          <cell r="B1933" t="str">
            <v>43600TAllcustom2Allcustom3USD Total</v>
          </cell>
          <cell r="H1933">
            <v>222.96811341157499</v>
          </cell>
          <cell r="I1933">
            <v>-103.624404886389</v>
          </cell>
          <cell r="J1933">
            <v>7.1193822512020596E-4</v>
          </cell>
          <cell r="K1933">
            <v>326.592518297965</v>
          </cell>
          <cell r="L1933">
            <v>0</v>
          </cell>
          <cell r="M1933">
            <v>326.592518297965</v>
          </cell>
          <cell r="N1933">
            <v>7.1769353467907102</v>
          </cell>
          <cell r="O1933">
            <v>-42.087000000000003</v>
          </cell>
          <cell r="P1933">
            <v>-85.492742302761897</v>
          </cell>
          <cell r="Q1933">
            <v>-0.92809133045034997</v>
          </cell>
          <cell r="R1933">
            <v>-0.69708606296964004</v>
          </cell>
          <cell r="S1933">
            <v>107.52551439</v>
          </cell>
          <cell r="T1933">
            <v>3.04500782058691</v>
          </cell>
          <cell r="U1933">
            <v>46.549307618613902</v>
          </cell>
          <cell r="V1933">
            <v>156.42274376623101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-103.624404886389</v>
          </cell>
          <cell r="AB1933">
            <v>290.68093059653</v>
          </cell>
          <cell r="AC1933">
            <v>290.67921865830499</v>
          </cell>
          <cell r="AD1933">
            <v>0</v>
          </cell>
          <cell r="AE1933">
            <v>0</v>
          </cell>
          <cell r="AF1933">
            <v>0</v>
          </cell>
          <cell r="AG1933">
            <v>1E-3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0.68020232950128501</v>
          </cell>
          <cell r="AN1933">
            <v>0</v>
          </cell>
          <cell r="AO1933">
            <v>0.13953989212356002</v>
          </cell>
          <cell r="AP1933">
            <v>0</v>
          </cell>
        </row>
        <row r="1934">
          <cell r="B1934" t="str">
            <v>44250TAllcustom2Allcustom3USD Total</v>
          </cell>
          <cell r="H1934">
            <v>-4.8448054092446897</v>
          </cell>
          <cell r="I1934">
            <v>0</v>
          </cell>
          <cell r="J1934">
            <v>0</v>
          </cell>
          <cell r="K1934">
            <v>-4.8448054092446897</v>
          </cell>
          <cell r="L1934">
            <v>0</v>
          </cell>
          <cell r="M1934">
            <v>-4.8448054092446897</v>
          </cell>
          <cell r="N1934">
            <v>-10.5094569548958</v>
          </cell>
          <cell r="O1934">
            <v>-7.2300000000000001E-4</v>
          </cell>
          <cell r="P1934">
            <v>-2.1645276150566497</v>
          </cell>
          <cell r="Q1934">
            <v>-86.621735660000212</v>
          </cell>
          <cell r="R1934">
            <v>-1.3547780623594499E-3</v>
          </cell>
          <cell r="S1934">
            <v>-114.01766190000001</v>
          </cell>
          <cell r="T1934">
            <v>0.35836603676546597</v>
          </cell>
          <cell r="U1934">
            <v>9.3228671535272305</v>
          </cell>
          <cell r="V1934">
            <v>-104.33778348777001</v>
          </cell>
          <cell r="W1934">
            <v>77.747186118499997</v>
          </cell>
          <cell r="X1934">
            <v>77.747186118499997</v>
          </cell>
          <cell r="Y1934">
            <v>0</v>
          </cell>
          <cell r="Z1934">
            <v>0</v>
          </cell>
          <cell r="AA1934">
            <v>0</v>
          </cell>
          <cell r="AB1934">
            <v>75.8005473434973</v>
          </cell>
          <cell r="AC1934">
            <v>41.003361251694997</v>
          </cell>
          <cell r="AD1934">
            <v>0</v>
          </cell>
          <cell r="AE1934">
            <v>-42.95</v>
          </cell>
          <cell r="AF1934">
            <v>0</v>
          </cell>
          <cell r="AG1934">
            <v>-2.66976819839329E-8</v>
          </cell>
          <cell r="AH1934">
            <v>0</v>
          </cell>
          <cell r="AI1934">
            <v>0</v>
          </cell>
          <cell r="AJ1934">
            <v>-2.66976819839329E-8</v>
          </cell>
          <cell r="AK1934">
            <v>0</v>
          </cell>
          <cell r="AL1934">
            <v>0</v>
          </cell>
          <cell r="AM1934">
            <v>3.8985691000000098</v>
          </cell>
          <cell r="AN1934">
            <v>0</v>
          </cell>
          <cell r="AO1934">
            <v>119.09030486498</v>
          </cell>
          <cell r="AP1934">
            <v>0</v>
          </cell>
        </row>
        <row r="1935">
          <cell r="B1935" t="str">
            <v>44300TAllcustom2Allcustom3USD Total</v>
          </cell>
          <cell r="H1935">
            <v>-5352.3238219065197</v>
          </cell>
          <cell r="I1935">
            <v>-471.07537966330699</v>
          </cell>
          <cell r="J1935">
            <v>7.1193822512020596E-4</v>
          </cell>
          <cell r="K1935">
            <v>-4881.2484422432099</v>
          </cell>
          <cell r="L1935">
            <v>0</v>
          </cell>
          <cell r="M1935">
            <v>-4881.2484422432099</v>
          </cell>
          <cell r="N1935">
            <v>-1607.7625517997999</v>
          </cell>
          <cell r="O1935">
            <v>-1799.54342804</v>
          </cell>
          <cell r="P1935">
            <v>-905.07530477180501</v>
          </cell>
          <cell r="Q1935">
            <v>-1517.3763979543201</v>
          </cell>
          <cell r="R1935">
            <v>-81.153312423364596</v>
          </cell>
          <cell r="S1935">
            <v>856.46215920400005</v>
          </cell>
          <cell r="T1935">
            <v>-20.2582249083443</v>
          </cell>
          <cell r="U1935">
            <v>-0.70186017949171398</v>
          </cell>
          <cell r="V1935">
            <v>754.34876169279892</v>
          </cell>
          <cell r="W1935">
            <v>109.9714475885</v>
          </cell>
          <cell r="X1935">
            <v>106.9714475885</v>
          </cell>
          <cell r="Y1935">
            <v>3</v>
          </cell>
          <cell r="Z1935">
            <v>0</v>
          </cell>
          <cell r="AA1935">
            <v>-471.07537966330699</v>
          </cell>
          <cell r="AB1935">
            <v>185.015008967223</v>
          </cell>
          <cell r="AC1935">
            <v>331.68257991000002</v>
          </cell>
          <cell r="AD1935">
            <v>-58.897937425969602</v>
          </cell>
          <cell r="AE1935">
            <v>-102.16788605597</v>
          </cell>
          <cell r="AF1935">
            <v>0</v>
          </cell>
          <cell r="AG1935">
            <v>-154.47184441353301</v>
          </cell>
          <cell r="AH1935">
            <v>-12.880147869569299</v>
          </cell>
          <cell r="AI1935">
            <v>0</v>
          </cell>
          <cell r="AJ1935">
            <v>-95.074255921408692</v>
          </cell>
          <cell r="AK1935">
            <v>0</v>
          </cell>
          <cell r="AL1935">
            <v>0</v>
          </cell>
          <cell r="AM1935">
            <v>-25.042575570498702</v>
          </cell>
          <cell r="AN1935">
            <v>0</v>
          </cell>
          <cell r="AO1935">
            <v>34.1880452331933</v>
          </cell>
          <cell r="AP1935">
            <v>0</v>
          </cell>
        </row>
        <row r="1936">
          <cell r="B1936" t="str">
            <v>44500TAllcustom2Allcustom3USD Total</v>
          </cell>
          <cell r="H1936">
            <v>-19.874358164484999</v>
          </cell>
          <cell r="I1936">
            <v>5.8152564801952105</v>
          </cell>
          <cell r="J1936">
            <v>0</v>
          </cell>
          <cell r="K1936">
            <v>-25.689614644680198</v>
          </cell>
          <cell r="L1936">
            <v>0</v>
          </cell>
          <cell r="M1936">
            <v>-25.689614644680198</v>
          </cell>
          <cell r="N1936">
            <v>-14.518683745992501</v>
          </cell>
          <cell r="O1936">
            <v>0</v>
          </cell>
          <cell r="P1936">
            <v>-3.6815241349394602E-2</v>
          </cell>
          <cell r="Q1936">
            <v>0</v>
          </cell>
          <cell r="R1936">
            <v>0</v>
          </cell>
          <cell r="S1936">
            <v>0</v>
          </cell>
          <cell r="T1936">
            <v>-1.77047733825E-3</v>
          </cell>
          <cell r="U1936">
            <v>0</v>
          </cell>
          <cell r="V1936">
            <v>-1.77047733825E-3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5.8152564801952105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-11.13234518</v>
          </cell>
          <cell r="AN1936">
            <v>0</v>
          </cell>
          <cell r="AO1936">
            <v>0</v>
          </cell>
          <cell r="AP1936">
            <v>0</v>
          </cell>
        </row>
        <row r="1937">
          <cell r="B1937" t="str">
            <v>44900TAllcustom2Allcustom3USD Total</v>
          </cell>
          <cell r="H1937">
            <v>-5372.198180071</v>
          </cell>
          <cell r="I1937">
            <v>-465.260123183112</v>
          </cell>
          <cell r="J1937">
            <v>7.1193822512020596E-4</v>
          </cell>
          <cell r="K1937">
            <v>-4906.9380568878896</v>
          </cell>
          <cell r="L1937">
            <v>0</v>
          </cell>
          <cell r="M1937">
            <v>-4906.9380568878896</v>
          </cell>
          <cell r="N1937">
            <v>-1622.2812355458</v>
          </cell>
          <cell r="O1937">
            <v>-1799.54342804</v>
          </cell>
          <cell r="P1937">
            <v>-905.11212001315403</v>
          </cell>
          <cell r="Q1937">
            <v>-1517.3763979543201</v>
          </cell>
          <cell r="R1937">
            <v>-81.153312423364596</v>
          </cell>
          <cell r="S1937">
            <v>856.46215920400005</v>
          </cell>
          <cell r="T1937">
            <v>-20.2599953856826</v>
          </cell>
          <cell r="U1937">
            <v>-0.70186017949171398</v>
          </cell>
          <cell r="V1937">
            <v>754.346991215461</v>
          </cell>
          <cell r="W1937">
            <v>109.9714475885</v>
          </cell>
          <cell r="X1937">
            <v>106.9714475885</v>
          </cell>
          <cell r="Y1937">
            <v>3</v>
          </cell>
          <cell r="Z1937">
            <v>0</v>
          </cell>
          <cell r="AA1937">
            <v>-465.260123183112</v>
          </cell>
          <cell r="AB1937">
            <v>185.015008967223</v>
          </cell>
          <cell r="AC1937">
            <v>331.68257991000002</v>
          </cell>
          <cell r="AD1937">
            <v>-58.897937425969602</v>
          </cell>
          <cell r="AE1937">
            <v>-102.16788605597</v>
          </cell>
          <cell r="AF1937">
            <v>0</v>
          </cell>
          <cell r="AG1937">
            <v>-154.47184441353301</v>
          </cell>
          <cell r="AH1937">
            <v>-12.880147869569299</v>
          </cell>
          <cell r="AI1937">
            <v>0</v>
          </cell>
          <cell r="AJ1937">
            <v>-95.074255921408692</v>
          </cell>
          <cell r="AK1937">
            <v>0</v>
          </cell>
          <cell r="AL1937">
            <v>0</v>
          </cell>
          <cell r="AM1937">
            <v>-36.1749207504987</v>
          </cell>
          <cell r="AN1937">
            <v>0</v>
          </cell>
          <cell r="AO1937">
            <v>34.1880452331933</v>
          </cell>
          <cell r="AP1937">
            <v>0</v>
          </cell>
        </row>
        <row r="1938">
          <cell r="B1938" t="str">
            <v>45100TAllcustom2Allcustom3USD Total</v>
          </cell>
          <cell r="H1938">
            <v>982.05426426317206</v>
          </cell>
          <cell r="I1938">
            <v>0</v>
          </cell>
          <cell r="J1938">
            <v>0</v>
          </cell>
          <cell r="K1938">
            <v>982.05426426317206</v>
          </cell>
          <cell r="L1938">
            <v>0</v>
          </cell>
          <cell r="M1938">
            <v>982.05426426317206</v>
          </cell>
          <cell r="N1938">
            <v>2.6751622629887</v>
          </cell>
          <cell r="O1938">
            <v>0</v>
          </cell>
          <cell r="P1938">
            <v>244.141541543892</v>
          </cell>
          <cell r="Q1938">
            <v>16.218477529004801</v>
          </cell>
          <cell r="R1938">
            <v>65.352592454241204</v>
          </cell>
          <cell r="S1938">
            <v>0</v>
          </cell>
          <cell r="T1938">
            <v>1.2216287604740801</v>
          </cell>
          <cell r="U1938">
            <v>2.3302378305370501</v>
          </cell>
          <cell r="V1938">
            <v>68.904459045252295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72.537240540514006</v>
          </cell>
          <cell r="AC1938">
            <v>0</v>
          </cell>
          <cell r="AD1938">
            <v>21.421865224754402</v>
          </cell>
          <cell r="AE1938">
            <v>26.535865224754399</v>
          </cell>
          <cell r="AF1938">
            <v>0</v>
          </cell>
          <cell r="AG1938">
            <v>46.001375315759596</v>
          </cell>
          <cell r="AH1938">
            <v>2.5458910930298596E-3</v>
          </cell>
          <cell r="AI1938">
            <v>0</v>
          </cell>
          <cell r="AJ1938">
            <v>45.998829424666596</v>
          </cell>
          <cell r="AK1938">
            <v>0</v>
          </cell>
          <cell r="AL1938">
            <v>0</v>
          </cell>
          <cell r="AM1938">
            <v>550.43193099999996</v>
          </cell>
          <cell r="AN1938">
            <v>0</v>
          </cell>
          <cell r="AO1938">
            <v>27.145452341520297</v>
          </cell>
          <cell r="AP1938">
            <v>0</v>
          </cell>
        </row>
        <row r="1939">
          <cell r="B1939" t="str">
            <v>45600TAllcustom2Allcustom3USD Total</v>
          </cell>
          <cell r="H1939">
            <v>-2658.6723608583202</v>
          </cell>
          <cell r="I1939">
            <v>-91.486141855470407</v>
          </cell>
          <cell r="J1939">
            <v>23.203578564607898</v>
          </cell>
          <cell r="K1939">
            <v>-2567.1862190028501</v>
          </cell>
          <cell r="L1939">
            <v>-129.009543709892</v>
          </cell>
          <cell r="M1939">
            <v>-2438.1766752929602</v>
          </cell>
          <cell r="N1939">
            <v>-1709.8275142795899</v>
          </cell>
          <cell r="O1939">
            <v>-590.26132053406002</v>
          </cell>
          <cell r="P1939">
            <v>-45.248961332938499</v>
          </cell>
          <cell r="Q1939">
            <v>1336.13038692996</v>
          </cell>
          <cell r="R1939">
            <v>-293.49144525702798</v>
          </cell>
          <cell r="S1939">
            <v>-960.890207510918</v>
          </cell>
          <cell r="T1939">
            <v>58.035582926219</v>
          </cell>
          <cell r="U1939">
            <v>-118.288312219288</v>
          </cell>
          <cell r="V1939">
            <v>-1314.6343820610098</v>
          </cell>
          <cell r="W1939">
            <v>-158.70840440000001</v>
          </cell>
          <cell r="X1939">
            <v>-161.20699437000002</v>
          </cell>
          <cell r="Y1939">
            <v>2.4985899700000003</v>
          </cell>
          <cell r="Z1939">
            <v>0</v>
          </cell>
          <cell r="AA1939">
            <v>-220.495685565359</v>
          </cell>
          <cell r="AB1939">
            <v>-46.181112709072003</v>
          </cell>
          <cell r="AC1939">
            <v>-6.3805193342086992E-3</v>
          </cell>
          <cell r="AD1939">
            <v>-28.015631017517801</v>
          </cell>
          <cell r="AE1939">
            <v>-55.004327777517801</v>
          </cell>
          <cell r="AF1939">
            <v>0</v>
          </cell>
          <cell r="AG1939">
            <v>144.33442142317199</v>
          </cell>
          <cell r="AH1939">
            <v>2.8042648659376201</v>
          </cell>
          <cell r="AI1939">
            <v>0</v>
          </cell>
          <cell r="AJ1939">
            <v>98.752222573755404</v>
          </cell>
          <cell r="AK1939">
            <v>0</v>
          </cell>
          <cell r="AL1939">
            <v>1.09139364212751E-16</v>
          </cell>
          <cell r="AM1939">
            <v>578.53968078257708</v>
          </cell>
          <cell r="AN1939">
            <v>40.061999999999998</v>
          </cell>
          <cell r="AO1939">
            <v>-646.693452088816</v>
          </cell>
          <cell r="AP1939">
            <v>0</v>
          </cell>
        </row>
        <row r="1940">
          <cell r="B1940" t="str">
            <v>45602Allcustom2Allcustom3USD Total</v>
          </cell>
          <cell r="H1940">
            <v>-932.78395433628202</v>
          </cell>
          <cell r="I1940">
            <v>0</v>
          </cell>
          <cell r="J1940">
            <v>0</v>
          </cell>
          <cell r="K1940">
            <v>-932.78395433628202</v>
          </cell>
          <cell r="L1940">
            <v>0</v>
          </cell>
          <cell r="M1940">
            <v>-932.78395433628202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-932.78395433628202</v>
          </cell>
          <cell r="AP1940">
            <v>0</v>
          </cell>
        </row>
        <row r="1941">
          <cell r="B1941" t="str">
            <v>45604Allcustom2Allcustom3USD Total</v>
          </cell>
          <cell r="H1941">
            <v>-134.36588107249901</v>
          </cell>
          <cell r="I1941">
            <v>0</v>
          </cell>
          <cell r="J1941">
            <v>0</v>
          </cell>
          <cell r="K1941">
            <v>-134.36588107249901</v>
          </cell>
          <cell r="L1941">
            <v>0</v>
          </cell>
          <cell r="M1941">
            <v>-134.36588107249901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-134.36588107249901</v>
          </cell>
          <cell r="AP1941">
            <v>0</v>
          </cell>
        </row>
        <row r="1942">
          <cell r="B1942" t="str">
            <v>45655TAllcustom2Allcustom3USD Total</v>
          </cell>
          <cell r="H1942">
            <v>-2.5894771928793898</v>
          </cell>
          <cell r="I1942">
            <v>0</v>
          </cell>
          <cell r="J1942">
            <v>0</v>
          </cell>
          <cell r="K1942">
            <v>-2.5894771928793898</v>
          </cell>
          <cell r="L1942">
            <v>0</v>
          </cell>
          <cell r="M1942">
            <v>-2.5894771928793898</v>
          </cell>
          <cell r="N1942">
            <v>-2.34619287939E-3</v>
          </cell>
          <cell r="O1942">
            <v>0</v>
          </cell>
          <cell r="P1942">
            <v>-2.5871309999999998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</row>
        <row r="1943">
          <cell r="B1943" t="str">
            <v>45700TAllcustom2Allcustom3USD Total</v>
          </cell>
          <cell r="H1943">
            <v>-21.148924628352599</v>
          </cell>
          <cell r="I1943">
            <v>-37.154347317283303</v>
          </cell>
          <cell r="J1943">
            <v>-22.897891149985</v>
          </cell>
          <cell r="K1943">
            <v>16.005422688930999</v>
          </cell>
          <cell r="L1943">
            <v>0</v>
          </cell>
          <cell r="M1943">
            <v>16.005422688930999</v>
          </cell>
          <cell r="N1943">
            <v>-143.15344095036301</v>
          </cell>
          <cell r="O1943">
            <v>-830.81820000000005</v>
          </cell>
          <cell r="P1943">
            <v>-106.758064335904</v>
          </cell>
          <cell r="Q1943">
            <v>-517.34406151353505</v>
          </cell>
          <cell r="R1943">
            <v>-24.3876736105492</v>
          </cell>
          <cell r="S1943">
            <v>-41.020283025981001</v>
          </cell>
          <cell r="T1943">
            <v>-9.9563474832123102</v>
          </cell>
          <cell r="U1943">
            <v>-1.7190756229198001</v>
          </cell>
          <cell r="V1943">
            <v>-77.083379742662302</v>
          </cell>
          <cell r="W1943">
            <v>-13.625420887649399</v>
          </cell>
          <cell r="X1943">
            <v>-13.4952338876494</v>
          </cell>
          <cell r="Y1943">
            <v>-0.130187</v>
          </cell>
          <cell r="Z1943">
            <v>0</v>
          </cell>
          <cell r="AA1943">
            <v>-37.154347317283303</v>
          </cell>
          <cell r="AB1943">
            <v>-675.38780775509201</v>
          </cell>
          <cell r="AC1943">
            <v>-681.35609838490291</v>
          </cell>
          <cell r="AD1943">
            <v>-5.9980795466377398E-2</v>
          </cell>
          <cell r="AE1943">
            <v>62.7066838841452</v>
          </cell>
          <cell r="AF1943">
            <v>0</v>
          </cell>
          <cell r="AG1943">
            <v>-20.2150812167</v>
          </cell>
          <cell r="AH1943">
            <v>0</v>
          </cell>
          <cell r="AI1943">
            <v>0</v>
          </cell>
          <cell r="AJ1943">
            <v>-1.9730871439334001</v>
          </cell>
          <cell r="AK1943">
            <v>0</v>
          </cell>
          <cell r="AL1943">
            <v>0</v>
          </cell>
          <cell r="AM1943">
            <v>696.18082981800001</v>
          </cell>
          <cell r="AN1943">
            <v>0</v>
          </cell>
          <cell r="AO1943">
            <v>1670.36954716849</v>
          </cell>
          <cell r="AP1943">
            <v>0</v>
          </cell>
        </row>
        <row r="1944">
          <cell r="B1944" t="str">
            <v>45800TAllcustom2Allcustom3USD Total</v>
          </cell>
          <cell r="H1944">
            <v>-2764.9168566322801</v>
          </cell>
          <cell r="I1944">
            <v>-128.640489172754</v>
          </cell>
          <cell r="J1944">
            <v>0.30568741462292498</v>
          </cell>
          <cell r="K1944">
            <v>-2636.2763674595299</v>
          </cell>
          <cell r="L1944">
            <v>-129.009543709892</v>
          </cell>
          <cell r="M1944">
            <v>-2507.26682374964</v>
          </cell>
          <cell r="N1944">
            <v>-1850.3057929669699</v>
          </cell>
          <cell r="O1944">
            <v>-1421.0795205340601</v>
          </cell>
          <cell r="P1944">
            <v>92.134515875048393</v>
          </cell>
          <cell r="Q1944">
            <v>835.00480294542899</v>
          </cell>
          <cell r="R1944">
            <v>-252.526526413336</v>
          </cell>
          <cell r="S1944">
            <v>-1001.9104905369001</v>
          </cell>
          <cell r="T1944">
            <v>49.3008642034807</v>
          </cell>
          <cell r="U1944">
            <v>-117.67715001166999</v>
          </cell>
          <cell r="V1944">
            <v>-1322.8133027584199</v>
          </cell>
          <cell r="W1944">
            <v>-172.33382528764901</v>
          </cell>
          <cell r="X1944">
            <v>-174.70222825764901</v>
          </cell>
          <cell r="Y1944">
            <v>2.36840297</v>
          </cell>
          <cell r="Z1944">
            <v>0</v>
          </cell>
          <cell r="AA1944">
            <v>-257.65003288264302</v>
          </cell>
          <cell r="AB1944">
            <v>-649.03167992365002</v>
          </cell>
          <cell r="AC1944">
            <v>-681.36247890423704</v>
          </cell>
          <cell r="AD1944">
            <v>-6.6537465882297999</v>
          </cell>
          <cell r="AE1944">
            <v>34.238221331381794</v>
          </cell>
          <cell r="AF1944">
            <v>0</v>
          </cell>
          <cell r="AG1944">
            <v>170.12071552223199</v>
          </cell>
          <cell r="AH1944">
            <v>2.8068107570306502</v>
          </cell>
          <cell r="AI1944">
            <v>0</v>
          </cell>
          <cell r="AJ1944">
            <v>142.777964854489</v>
          </cell>
          <cell r="AK1944">
            <v>0</v>
          </cell>
          <cell r="AL1944">
            <v>1.09139364212751E-16</v>
          </cell>
          <cell r="AM1944">
            <v>1825.15244160058</v>
          </cell>
          <cell r="AN1944">
            <v>40.061999999999998</v>
          </cell>
          <cell r="AO1944">
            <v>-16.328287987590599</v>
          </cell>
          <cell r="AP1944">
            <v>0</v>
          </cell>
        </row>
        <row r="1945">
          <cell r="B1945" t="str">
            <v>45900TAllcustom2Allcustom3USD Total</v>
          </cell>
          <cell r="H1945">
            <v>1450.0790419055099</v>
          </cell>
          <cell r="I1945">
            <v>84.172605506993506</v>
          </cell>
          <cell r="J1945">
            <v>-1.22330209418386E-3</v>
          </cell>
          <cell r="K1945">
            <v>1365.9064363985201</v>
          </cell>
          <cell r="L1945">
            <v>-124.36205298066299</v>
          </cell>
          <cell r="M1945">
            <v>1490.26848937918</v>
          </cell>
          <cell r="N1945">
            <v>86.697441947761405</v>
          </cell>
          <cell r="O1945">
            <v>52.9164607850173</v>
          </cell>
          <cell r="P1945">
            <v>28.7075903035383</v>
          </cell>
          <cell r="Q1945">
            <v>42.8810621426002</v>
          </cell>
          <cell r="R1945">
            <v>1.34447870130186</v>
          </cell>
          <cell r="S1945">
            <v>14.291986187244699</v>
          </cell>
          <cell r="T1945">
            <v>-3.3868459879662001</v>
          </cell>
          <cell r="U1945">
            <v>22.1451385949802</v>
          </cell>
          <cell r="V1945">
            <v>34.3947574955587</v>
          </cell>
          <cell r="W1945">
            <v>-14.4665857883325</v>
          </cell>
          <cell r="X1945">
            <v>-14.467535993332501</v>
          </cell>
          <cell r="Y1945">
            <v>9.5020499999821202E-4</v>
          </cell>
          <cell r="Z1945">
            <v>0</v>
          </cell>
          <cell r="AA1945">
            <v>-40.189447473666306</v>
          </cell>
          <cell r="AB1945">
            <v>-297.240778238953</v>
          </cell>
          <cell r="AC1945">
            <v>-291.43141261</v>
          </cell>
          <cell r="AD1945">
            <v>4.1663172423124601</v>
          </cell>
          <cell r="AE1945">
            <v>4.1628117843125496</v>
          </cell>
          <cell r="AF1945">
            <v>0</v>
          </cell>
          <cell r="AG1945">
            <v>4.4956316771606302</v>
          </cell>
          <cell r="AH1945">
            <v>10.499963958127299</v>
          </cell>
          <cell r="AI1945">
            <v>0</v>
          </cell>
          <cell r="AJ1945">
            <v>-7.0062921576335508</v>
          </cell>
          <cell r="AK1945">
            <v>0</v>
          </cell>
          <cell r="AL1945">
            <v>2.73576006293297E-15</v>
          </cell>
          <cell r="AM1945">
            <v>1541.9108231837899</v>
          </cell>
          <cell r="AN1945">
            <v>2E-3</v>
          </cell>
          <cell r="AO1945">
            <v>1.1317599059003402E-3</v>
          </cell>
          <cell r="AP1945">
            <v>0</v>
          </cell>
        </row>
        <row r="1946">
          <cell r="B1946" t="str">
            <v>46000Allcustom2M100CUSD Total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</row>
        <row r="1947">
          <cell r="B1947" t="str">
            <v>46100Allcustom2Allcustom3USD Total</v>
          </cell>
          <cell r="H1947">
            <v>33.320651101351203</v>
          </cell>
          <cell r="I1947">
            <v>0</v>
          </cell>
          <cell r="J1947">
            <v>0</v>
          </cell>
          <cell r="K1947">
            <v>33.320651101351203</v>
          </cell>
          <cell r="L1947">
            <v>0</v>
          </cell>
          <cell r="M1947">
            <v>33.320651101351203</v>
          </cell>
          <cell r="N1947">
            <v>6.1311810300271201</v>
          </cell>
          <cell r="O1947">
            <v>-14.95942007</v>
          </cell>
          <cell r="P1947">
            <v>0.94076792593446001</v>
          </cell>
          <cell r="Q1947">
            <v>-2.13695327999999</v>
          </cell>
          <cell r="R1947">
            <v>-1.7664342099999999</v>
          </cell>
          <cell r="S1947">
            <v>-5.0237999999999899E-4</v>
          </cell>
          <cell r="T1947">
            <v>1.0693481756027001</v>
          </cell>
          <cell r="U1947">
            <v>-4.3644526307902998E-2</v>
          </cell>
          <cell r="V1947">
            <v>-0.74123294070520296</v>
          </cell>
          <cell r="W1947">
            <v>1.2790739600000001</v>
          </cell>
          <cell r="X1947">
            <v>1.2790739600000001</v>
          </cell>
          <cell r="Y1947">
            <v>0</v>
          </cell>
          <cell r="Z1947">
            <v>0</v>
          </cell>
          <cell r="AA1947">
            <v>0</v>
          </cell>
          <cell r="AB1947">
            <v>-1.6109251139051699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-2.88999907390517</v>
          </cell>
          <cell r="AH1947">
            <v>0</v>
          </cell>
          <cell r="AI1947">
            <v>0</v>
          </cell>
          <cell r="AJ1947">
            <v>-2.7852797631138104</v>
          </cell>
          <cell r="AK1947">
            <v>0</v>
          </cell>
          <cell r="AL1947">
            <v>0</v>
          </cell>
          <cell r="AM1947">
            <v>45.69723355</v>
          </cell>
          <cell r="AN1947">
            <v>0</v>
          </cell>
          <cell r="AO1947">
            <v>0</v>
          </cell>
          <cell r="AP1947">
            <v>0</v>
          </cell>
        </row>
        <row r="1948">
          <cell r="B1948" t="str">
            <v>46900TAllcustom2Allcustom3USD Total</v>
          </cell>
          <cell r="H1948">
            <v>3358.1140508936301</v>
          </cell>
          <cell r="I1948">
            <v>312.47834132416699</v>
          </cell>
          <cell r="J1948">
            <v>-1.0210974004492201E-4</v>
          </cell>
          <cell r="K1948">
            <v>3045.6357095694698</v>
          </cell>
          <cell r="L1948">
            <v>-124.36205298066299</v>
          </cell>
          <cell r="M1948">
            <v>3169.9977625501297</v>
          </cell>
          <cell r="N1948">
            <v>554.05696688367993</v>
          </cell>
          <cell r="O1948">
            <v>252.785529838012</v>
          </cell>
          <cell r="P1948">
            <v>547.59503780474097</v>
          </cell>
          <cell r="Q1948">
            <v>88.280354175293297</v>
          </cell>
          <cell r="R1948">
            <v>4.6162453726086499</v>
          </cell>
          <cell r="S1948">
            <v>60.576621937244603</v>
          </cell>
          <cell r="T1948">
            <v>106.81911681137299</v>
          </cell>
          <cell r="U1948">
            <v>49.188412321773995</v>
          </cell>
          <cell r="V1948">
            <v>221.200396442998</v>
          </cell>
          <cell r="W1948">
            <v>8.9865611131675713</v>
          </cell>
          <cell r="X1948">
            <v>8.9856109081675601</v>
          </cell>
          <cell r="Y1948">
            <v>9.5020499999821202E-4</v>
          </cell>
          <cell r="Z1948">
            <v>0</v>
          </cell>
          <cell r="AA1948">
            <v>188.11628834350699</v>
          </cell>
          <cell r="AB1948">
            <v>46.333867689109098</v>
          </cell>
          <cell r="AC1948">
            <v>5.8739000008534593E-4</v>
          </cell>
          <cell r="AD1948">
            <v>4.6564922915388296</v>
          </cell>
          <cell r="AE1948">
            <v>6.7523406535389201</v>
          </cell>
          <cell r="AF1948">
            <v>0</v>
          </cell>
          <cell r="AG1948">
            <v>30.594480642142099</v>
          </cell>
          <cell r="AH1948">
            <v>11.067604482456099</v>
          </cell>
          <cell r="AI1948">
            <v>0</v>
          </cell>
          <cell r="AJ1948">
            <v>14.8794335991231</v>
          </cell>
          <cell r="AK1948">
            <v>0</v>
          </cell>
          <cell r="AL1948">
            <v>2.73576006293297E-15</v>
          </cell>
          <cell r="AM1948">
            <v>1459.74447795642</v>
          </cell>
          <cell r="AN1948">
            <v>2E-3</v>
          </cell>
          <cell r="AO1948">
            <v>1.1317599059003402E-3</v>
          </cell>
          <cell r="AP1948">
            <v>0</v>
          </cell>
        </row>
        <row r="1949">
          <cell r="B1949" t="str">
            <v>50001CAllcustom2ROICUSD Total</v>
          </cell>
          <cell r="H1949">
            <v>8.0554525133844007E-6</v>
          </cell>
          <cell r="I1949">
            <v>9.8892168617254305E-6</v>
          </cell>
          <cell r="J1949">
            <v>-3.5621641504336302E-6</v>
          </cell>
          <cell r="K1949">
            <v>7.9293082865141907E-6</v>
          </cell>
          <cell r="L1949">
            <v>3.4660348270877601E-5</v>
          </cell>
          <cell r="M1949">
            <v>7.9594166390074398E-6</v>
          </cell>
          <cell r="N1949">
            <v>7.41297793333468E-6</v>
          </cell>
          <cell r="O1949">
            <v>1.55929578527222E-5</v>
          </cell>
          <cell r="P1949">
            <v>1.3204425426230401E-5</v>
          </cell>
          <cell r="Q1949">
            <v>1.1008836023203299E-5</v>
          </cell>
          <cell r="R1949">
            <v>1.08149034392111E-5</v>
          </cell>
          <cell r="S1949">
            <v>-1.06487034589995E-5</v>
          </cell>
          <cell r="T1949">
            <v>-2.57735246732165E-5</v>
          </cell>
          <cell r="U1949">
            <v>1.10672654936423E-5</v>
          </cell>
          <cell r="V1949">
            <v>-1.2929303412065901E-6</v>
          </cell>
          <cell r="W1949">
            <v>5.9288479420954703E-5</v>
          </cell>
          <cell r="X1949">
            <v>5.5525481429193197E-5</v>
          </cell>
          <cell r="Y1949">
            <v>-1.0538992298739301E-4</v>
          </cell>
          <cell r="Z1949">
            <v>0</v>
          </cell>
          <cell r="AA1949">
            <v>9.47639699118867E-6</v>
          </cell>
          <cell r="AB1949">
            <v>6.0183811787539499E-6</v>
          </cell>
          <cell r="AC1949">
            <v>-3.6399875968884099E-6</v>
          </cell>
          <cell r="AD1949">
            <v>1.18643960207527E-5</v>
          </cell>
          <cell r="AE1949">
            <v>6.5724332736113095E-6</v>
          </cell>
          <cell r="AF1949">
            <v>0</v>
          </cell>
          <cell r="AG1949">
            <v>5.8915612687124895E-6</v>
          </cell>
          <cell r="AH1949">
            <v>1.9244862791792801E-4</v>
          </cell>
          <cell r="AI1949">
            <v>4.9334963275894894E-6</v>
          </cell>
          <cell r="AJ1949">
            <v>-1.7768399048970401E-6</v>
          </cell>
          <cell r="AK1949">
            <v>0</v>
          </cell>
          <cell r="AL1949">
            <v>4.1406249999999999E-4</v>
          </cell>
          <cell r="AM1949">
            <v>2.5870322911554403E-2</v>
          </cell>
          <cell r="AN1949">
            <v>3.5504256286958199E-6</v>
          </cell>
          <cell r="AO1949">
            <v>-5.9426367776237605E-6</v>
          </cell>
          <cell r="AP1949">
            <v>0</v>
          </cell>
        </row>
        <row r="1950">
          <cell r="B1950" t="str">
            <v>50002CAllcustom2ROICUSD Total</v>
          </cell>
          <cell r="H1950">
            <v>8.1085191283096391E-6</v>
          </cell>
          <cell r="I1950">
            <v>1.12899581923363E-5</v>
          </cell>
          <cell r="J1950">
            <v>-3.4014165511115802E-6</v>
          </cell>
          <cell r="K1950">
            <v>7.9171161274040598E-6</v>
          </cell>
          <cell r="L1950">
            <v>2.9831259652043599E-5</v>
          </cell>
          <cell r="M1950">
            <v>7.9457454040258599E-6</v>
          </cell>
          <cell r="N1950">
            <v>7.42059641868676E-6</v>
          </cell>
          <cell r="O1950">
            <v>1.5609619118698402E-5</v>
          </cell>
          <cell r="P1950">
            <v>1.3194665814059601E-5</v>
          </cell>
          <cell r="Q1950">
            <v>1.09910963032416E-5</v>
          </cell>
          <cell r="R1950">
            <v>1.06408396997021E-5</v>
          </cell>
          <cell r="S1950">
            <v>-1.0624466174539201E-5</v>
          </cell>
          <cell r="T1950">
            <v>-2.4129788196453698E-5</v>
          </cell>
          <cell r="U1950">
            <v>1.09366413446667E-5</v>
          </cell>
          <cell r="V1950">
            <v>-1.2770570341009299E-6</v>
          </cell>
          <cell r="W1950">
            <v>5.8476724370412401E-5</v>
          </cell>
          <cell r="X1950">
            <v>5.4782387195542696E-5</v>
          </cell>
          <cell r="Y1950">
            <v>-1.0538992298739301E-4</v>
          </cell>
          <cell r="Z1950">
            <v>0</v>
          </cell>
          <cell r="AA1950">
            <v>1.0877845550341E-5</v>
          </cell>
          <cell r="AB1950">
            <v>6.0173020381341903E-6</v>
          </cell>
          <cell r="AC1950">
            <v>-3.6399875968884099E-6</v>
          </cell>
          <cell r="AD1950">
            <v>1.17802414701017E-5</v>
          </cell>
          <cell r="AE1950">
            <v>6.5164165750667298E-6</v>
          </cell>
          <cell r="AF1950">
            <v>0</v>
          </cell>
          <cell r="AG1950">
            <v>5.8965204931285405E-6</v>
          </cell>
          <cell r="AH1950">
            <v>1.9298417880488799E-4</v>
          </cell>
          <cell r="AI1950">
            <v>4.9334963275894894E-6</v>
          </cell>
          <cell r="AJ1950">
            <v>-1.8054299012491499E-6</v>
          </cell>
          <cell r="AK1950">
            <v>0</v>
          </cell>
          <cell r="AL1950">
            <v>4.1406249999999999E-4</v>
          </cell>
          <cell r="AM1950">
            <v>-6.5933993644512099E-4</v>
          </cell>
          <cell r="AN1950">
            <v>3.5508438432949499E-6</v>
          </cell>
          <cell r="AO1950">
            <v>-5.94263677762373E-6</v>
          </cell>
          <cell r="AP1950">
            <v>0</v>
          </cell>
        </row>
        <row r="1951">
          <cell r="B1951" t="str">
            <v>50005CAllcustom2ROICUSD Total</v>
          </cell>
          <cell r="H1951">
            <v>7.8399524292737107E-6</v>
          </cell>
          <cell r="I1951">
            <v>1.46082270811377E-5</v>
          </cell>
          <cell r="J1951">
            <v>-1.8409753928563401E-5</v>
          </cell>
          <cell r="K1951">
            <v>7.3550951478561101E-6</v>
          </cell>
          <cell r="L1951">
            <v>1.7426875399955499E-5</v>
          </cell>
          <cell r="M1951">
            <v>7.3735904384791304E-6</v>
          </cell>
          <cell r="N1951">
            <v>6.1881107644501393E-6</v>
          </cell>
          <cell r="O1951">
            <v>1.6594908133397601E-5</v>
          </cell>
          <cell r="P1951">
            <v>1.4780461955638699E-5</v>
          </cell>
          <cell r="Q1951">
            <v>6.2645487284571806E-6</v>
          </cell>
          <cell r="R1951">
            <v>9.0402127783446906E-6</v>
          </cell>
          <cell r="S1951">
            <v>-7.2487189526331604E-6</v>
          </cell>
          <cell r="T1951">
            <v>-1.01140069607105E-4</v>
          </cell>
          <cell r="U1951">
            <v>1.5032826323239699E-5</v>
          </cell>
          <cell r="V1951">
            <v>-4.36763906344057E-6</v>
          </cell>
          <cell r="W1951">
            <v>1.7452870704633602E-5</v>
          </cell>
          <cell r="X1951">
            <v>1.74528707046335E-5</v>
          </cell>
          <cell r="Y1951">
            <v>0</v>
          </cell>
          <cell r="Z1951">
            <v>0</v>
          </cell>
          <cell r="AA1951">
            <v>1.4533932510191599E-5</v>
          </cell>
          <cell r="AB1951">
            <v>6.9356145520346297E-6</v>
          </cell>
          <cell r="AC1951">
            <v>-1.0812980646347601E-5</v>
          </cell>
          <cell r="AD1951">
            <v>1.0922571021173701E-5</v>
          </cell>
          <cell r="AE1951">
            <v>-2.5815790692719702E-6</v>
          </cell>
          <cell r="AF1951">
            <v>0</v>
          </cell>
          <cell r="AG1951">
            <v>8.79301019787653E-6</v>
          </cell>
          <cell r="AH1951">
            <v>1.00197358348162E-3</v>
          </cell>
          <cell r="AI1951">
            <v>5.2957188856665495E-6</v>
          </cell>
          <cell r="AJ1951">
            <v>-6.4798750631071703E-6</v>
          </cell>
          <cell r="AK1951">
            <v>0</v>
          </cell>
          <cell r="AL1951">
            <v>6.2734584450402408E-5</v>
          </cell>
          <cell r="AM1951">
            <v>1.47997824722944E-5</v>
          </cell>
          <cell r="AN1951">
            <v>1.0402210554158E-5</v>
          </cell>
          <cell r="AO1951">
            <v>-7.0593152737142194E-7</v>
          </cell>
          <cell r="AP1951">
            <v>0</v>
          </cell>
        </row>
        <row r="1952">
          <cell r="B1952" t="str">
            <v>50006CAllcustom2ROICUSD Total</v>
          </cell>
          <cell r="H1952">
            <v>7.9009992742733104E-6</v>
          </cell>
          <cell r="I1952">
            <v>1.6722540629879599E-5</v>
          </cell>
          <cell r="J1952">
            <v>-1.69371255820091E-5</v>
          </cell>
          <cell r="K1952">
            <v>7.3493815955350501E-6</v>
          </cell>
          <cell r="L1952">
            <v>1.6999726849209002E-5</v>
          </cell>
          <cell r="M1952">
            <v>7.3675333434192505E-6</v>
          </cell>
          <cell r="N1952">
            <v>6.1940313704272896E-6</v>
          </cell>
          <cell r="O1952">
            <v>1.66299312741758E-5</v>
          </cell>
          <cell r="P1952">
            <v>1.4786267693748099E-5</v>
          </cell>
          <cell r="Q1952">
            <v>6.2569095631421197E-6</v>
          </cell>
          <cell r="R1952">
            <v>8.8767981658491703E-6</v>
          </cell>
          <cell r="S1952">
            <v>-7.2264237905042295E-6</v>
          </cell>
          <cell r="T1952">
            <v>-9.5057927156693103E-5</v>
          </cell>
          <cell r="U1952">
            <v>1.49262770741181E-5</v>
          </cell>
          <cell r="V1952">
            <v>-4.3129388562629505E-6</v>
          </cell>
          <cell r="W1952">
            <v>1.7424069723246499E-5</v>
          </cell>
          <cell r="X1952">
            <v>1.7424069723246499E-5</v>
          </cell>
          <cell r="Y1952">
            <v>0</v>
          </cell>
          <cell r="Z1952">
            <v>0</v>
          </cell>
          <cell r="AA1952">
            <v>1.67139275043026E-5</v>
          </cell>
          <cell r="AB1952">
            <v>6.9349491502455702E-6</v>
          </cell>
          <cell r="AC1952">
            <v>-1.0812980646347601E-5</v>
          </cell>
          <cell r="AD1952">
            <v>1.08608839819369E-5</v>
          </cell>
          <cell r="AE1952">
            <v>-2.5591699252746399E-6</v>
          </cell>
          <cell r="AF1952">
            <v>0</v>
          </cell>
          <cell r="AG1952">
            <v>8.7993782781565098E-6</v>
          </cell>
          <cell r="AH1952">
            <v>1.0055397214618401E-3</v>
          </cell>
          <cell r="AI1952">
            <v>5.2957188856665495E-6</v>
          </cell>
          <cell r="AJ1952">
            <v>-6.5638550446404898E-6</v>
          </cell>
          <cell r="AK1952">
            <v>0</v>
          </cell>
          <cell r="AL1952">
            <v>6.3072776280323695E-5</v>
          </cell>
          <cell r="AM1952">
            <v>1.8105723816554199E-5</v>
          </cell>
          <cell r="AN1952">
            <v>1.0398728569218401E-5</v>
          </cell>
          <cell r="AO1952">
            <v>-7.0593152737160003E-7</v>
          </cell>
          <cell r="AP1952">
            <v>0</v>
          </cell>
        </row>
        <row r="1953">
          <cell r="B1953" t="str">
            <v>50007CAllcustom2ROICUSD Total</v>
          </cell>
          <cell r="H1953">
            <v>8.1710940910606809E-6</v>
          </cell>
          <cell r="I1953">
            <v>1.09413182702498E-5</v>
          </cell>
          <cell r="J1953">
            <v>-1.4514797287845499E-5</v>
          </cell>
          <cell r="K1953">
            <v>7.9973767114897593E-6</v>
          </cell>
          <cell r="L1953">
            <v>2.6973673226752599E-5</v>
          </cell>
          <cell r="M1953">
            <v>8.0250679835221899E-6</v>
          </cell>
          <cell r="N1953">
            <v>7.3815566827325302E-6</v>
          </cell>
          <cell r="O1953">
            <v>1.62217503496998E-5</v>
          </cell>
          <cell r="P1953">
            <v>1.34735525455951E-5</v>
          </cell>
          <cell r="Q1953">
            <v>1.07809520980081E-5</v>
          </cell>
          <cell r="R1953">
            <v>1.0875761025883699E-5</v>
          </cell>
          <cell r="S1953">
            <v>-1.04719113533163E-5</v>
          </cell>
          <cell r="T1953">
            <v>-2.34654635525096E-5</v>
          </cell>
          <cell r="U1953">
            <v>1.0891681048104999E-5</v>
          </cell>
          <cell r="V1953">
            <v>-1.27237947551078E-6</v>
          </cell>
          <cell r="W1953">
            <v>6.8588827983364896E-5</v>
          </cell>
          <cell r="X1953">
            <v>6.4153345423268907E-5</v>
          </cell>
          <cell r="Y1953">
            <v>-1.15448609131802E-4</v>
          </cell>
          <cell r="Z1953">
            <v>0</v>
          </cell>
          <cell r="AA1953">
            <v>1.05587795705868E-5</v>
          </cell>
          <cell r="AB1953">
            <v>6.1585784885529199E-6</v>
          </cell>
          <cell r="AC1953">
            <v>-3.2344563574838003E-6</v>
          </cell>
          <cell r="AD1953">
            <v>1.20105331240695E-5</v>
          </cell>
          <cell r="AE1953">
            <v>6.9249442127330302E-6</v>
          </cell>
          <cell r="AF1953">
            <v>0</v>
          </cell>
          <cell r="AG1953">
            <v>6.0921012748394298E-6</v>
          </cell>
          <cell r="AH1953">
            <v>9.7131674988601001E-4</v>
          </cell>
          <cell r="AI1953">
            <v>5.0469114680609495E-6</v>
          </cell>
          <cell r="AJ1953">
            <v>-2.0193823228555796E-6</v>
          </cell>
          <cell r="AK1953">
            <v>0</v>
          </cell>
          <cell r="AL1953">
            <v>-4.5299145299145106E-5</v>
          </cell>
          <cell r="AM1953">
            <v>7.230137580951011E-5</v>
          </cell>
          <cell r="AN1953">
            <v>3.93447049822224E-6</v>
          </cell>
          <cell r="AO1953">
            <v>-6.0626065859367302E-6</v>
          </cell>
          <cell r="AP1953">
            <v>0</v>
          </cell>
        </row>
        <row r="1954">
          <cell r="B1954" t="str">
            <v>50008CAllcustom2ROICUSD Total</v>
          </cell>
          <cell r="H1954">
            <v>8.156755597388629E-6</v>
          </cell>
          <cell r="I1954">
            <v>1.1429414099971E-5</v>
          </cell>
          <cell r="J1954">
            <v>-1.1523422115449399E-5</v>
          </cell>
          <cell r="K1954">
            <v>7.9611844166981605E-6</v>
          </cell>
          <cell r="L1954">
            <v>2.4513217558570101E-5</v>
          </cell>
          <cell r="M1954">
            <v>7.987638471420661E-6</v>
          </cell>
          <cell r="N1954">
            <v>7.38547280871838E-6</v>
          </cell>
          <cell r="O1954">
            <v>1.6221546689343198E-5</v>
          </cell>
          <cell r="P1954">
            <v>1.3469268085731599E-5</v>
          </cell>
          <cell r="Q1954">
            <v>1.07659291865467E-5</v>
          </cell>
          <cell r="R1954">
            <v>1.06741109118429E-5</v>
          </cell>
          <cell r="S1954">
            <v>-1.0440465188613301E-5</v>
          </cell>
          <cell r="T1954">
            <v>-2.1997526942058103E-5</v>
          </cell>
          <cell r="U1954">
            <v>1.07757574148395E-5</v>
          </cell>
          <cell r="V1954">
            <v>-1.2556362996721299E-6</v>
          </cell>
          <cell r="W1954">
            <v>6.7381644415341006E-5</v>
          </cell>
          <cell r="X1954">
            <v>6.3050972889710296E-5</v>
          </cell>
          <cell r="Y1954">
            <v>-1.15448609131802E-4</v>
          </cell>
          <cell r="Z1954">
            <v>0</v>
          </cell>
          <cell r="AA1954">
            <v>1.10692854241728E-5</v>
          </cell>
          <cell r="AB1954">
            <v>6.1580728696990598E-6</v>
          </cell>
          <cell r="AC1954">
            <v>-3.2344563574838003E-6</v>
          </cell>
          <cell r="AD1954">
            <v>1.1939053608675E-5</v>
          </cell>
          <cell r="AE1954">
            <v>6.8729592609383796E-6</v>
          </cell>
          <cell r="AF1954">
            <v>0</v>
          </cell>
          <cell r="AG1954">
            <v>6.0975067062093603E-6</v>
          </cell>
          <cell r="AH1954">
            <v>9.8483551041177609E-4</v>
          </cell>
          <cell r="AI1954">
            <v>5.0469114680609495E-6</v>
          </cell>
          <cell r="AJ1954">
            <v>-2.0579000972837197E-6</v>
          </cell>
          <cell r="AK1954">
            <v>0</v>
          </cell>
          <cell r="AL1954">
            <v>-4.2716099133588995E-5</v>
          </cell>
          <cell r="AM1954">
            <v>3.74864136472294E-4</v>
          </cell>
          <cell r="AN1954">
            <v>3.93871162859328E-6</v>
          </cell>
          <cell r="AO1954">
            <v>-6.0626065859366294E-6</v>
          </cell>
          <cell r="AP1954">
            <v>0</v>
          </cell>
        </row>
        <row r="1955">
          <cell r="B1955" t="str">
            <v>50100TAllcustom2Allcustom3USD Total</v>
          </cell>
          <cell r="H1955">
            <v>4367.8296832604701</v>
          </cell>
          <cell r="I1955">
            <v>345.11927902012997</v>
          </cell>
          <cell r="J1955">
            <v>4.2191239066186305E-2</v>
          </cell>
          <cell r="K1955">
            <v>4022.7104042403498</v>
          </cell>
          <cell r="L1955">
            <v>-19.827911182147201</v>
          </cell>
          <cell r="M1955">
            <v>4042.5383154224901</v>
          </cell>
          <cell r="N1955">
            <v>1509.88636914976</v>
          </cell>
          <cell r="O1955">
            <v>1045.6492214141599</v>
          </cell>
          <cell r="P1955">
            <v>770.04253343783296</v>
          </cell>
          <cell r="Q1955">
            <v>527.69743338127603</v>
          </cell>
          <cell r="R1955">
            <v>187.45154781297799</v>
          </cell>
          <cell r="S1955">
            <v>-317.02756413809504</v>
          </cell>
          <cell r="T1955">
            <v>-111.48809103296701</v>
          </cell>
          <cell r="U1955">
            <v>156.308215196356</v>
          </cell>
          <cell r="V1955">
            <v>-84.7558921617197</v>
          </cell>
          <cell r="W1955">
            <v>63.451729519714</v>
          </cell>
          <cell r="X1955">
            <v>60.814131519713996</v>
          </cell>
          <cell r="Y1955">
            <v>2.6375980000000001</v>
          </cell>
          <cell r="Z1955">
            <v>0</v>
          </cell>
          <cell r="AA1955">
            <v>325.29136783798299</v>
          </cell>
          <cell r="AB1955">
            <v>400.36682888724101</v>
          </cell>
          <cell r="AC1955">
            <v>-19.9691816375333</v>
          </cell>
          <cell r="AD1955">
            <v>47.976062783127503</v>
          </cell>
          <cell r="AE1955">
            <v>33.4838233731274</v>
          </cell>
          <cell r="AF1955">
            <v>0</v>
          </cell>
          <cell r="AG1955">
            <v>323.35826639286603</v>
          </cell>
          <cell r="AH1955">
            <v>52.639532683748996</v>
          </cell>
          <cell r="AI1955">
            <v>253.90520364548098</v>
          </cell>
          <cell r="AJ1955">
            <v>-5.1638777153977502</v>
          </cell>
          <cell r="AK1955">
            <v>0</v>
          </cell>
          <cell r="AL1955">
            <v>-4.8203219193965195E-16</v>
          </cell>
          <cell r="AM1955">
            <v>-133.30071382046501</v>
          </cell>
          <cell r="AN1955">
            <v>4.3710000000000004</v>
          </cell>
          <cell r="AO1955">
            <v>6.9525351344391497</v>
          </cell>
          <cell r="AP1955">
            <v>0</v>
          </cell>
        </row>
        <row r="1956">
          <cell r="B1956" t="str">
            <v>50200TAllcustom2Allcustom3USD Total</v>
          </cell>
          <cell r="H1956">
            <v>68868.906624376003</v>
          </cell>
          <cell r="I1956">
            <v>4615.8070125458808</v>
          </cell>
          <cell r="J1956">
            <v>0.24017592701903398</v>
          </cell>
          <cell r="K1956">
            <v>64253.099611830003</v>
          </cell>
          <cell r="L1956">
            <v>-85.257532514053494</v>
          </cell>
          <cell r="M1956">
            <v>64338.357144344103</v>
          </cell>
          <cell r="N1956">
            <v>24485.395805867298</v>
          </cell>
          <cell r="O1956">
            <v>11944.148660508199</v>
          </cell>
          <cell r="P1956">
            <v>7331.73677715345</v>
          </cell>
          <cell r="Q1956">
            <v>6218.8916079966493</v>
          </cell>
          <cell r="R1956">
            <v>1928.3556380199202</v>
          </cell>
          <cell r="S1956">
            <v>2815.7487932600197</v>
          </cell>
          <cell r="T1956">
            <v>1161.7373444861801</v>
          </cell>
          <cell r="U1956">
            <v>1637.48109247197</v>
          </cell>
          <cell r="V1956">
            <v>7541.9344450299195</v>
          </cell>
          <cell r="W1956">
            <v>116.733256078975</v>
          </cell>
          <cell r="X1956">
            <v>116.733256078975</v>
          </cell>
          <cell r="Y1956">
            <v>0</v>
          </cell>
          <cell r="Z1956">
            <v>0</v>
          </cell>
          <cell r="AA1956">
            <v>4615.8070125458808</v>
          </cell>
          <cell r="AB1956">
            <v>7301.5038197280801</v>
          </cell>
          <cell r="AC1956">
            <v>366.36279466327102</v>
          </cell>
          <cell r="AD1956">
            <v>452.43889637119401</v>
          </cell>
          <cell r="AE1956">
            <v>624.588256931194</v>
          </cell>
          <cell r="AF1956">
            <v>0</v>
          </cell>
          <cell r="AG1956">
            <v>6194.4382821568097</v>
          </cell>
          <cell r="AH1956">
            <v>65.856883783856304</v>
          </cell>
          <cell r="AI1956">
            <v>5395.5164502034995</v>
          </cell>
          <cell r="AJ1956">
            <v>542.70323168034099</v>
          </cell>
          <cell r="AK1956">
            <v>0</v>
          </cell>
          <cell r="AL1956">
            <v>-0.85894602918048701</v>
          </cell>
          <cell r="AM1956">
            <v>1177.7718563413798</v>
          </cell>
          <cell r="AN1956">
            <v>166.114</v>
          </cell>
          <cell r="AO1956">
            <v>-1664.41425148915</v>
          </cell>
          <cell r="AP1956">
            <v>0</v>
          </cell>
        </row>
        <row r="1957">
          <cell r="B1957" t="str">
            <v>50210TAllcustom2Allcustom3USD Total</v>
          </cell>
          <cell r="H1957">
            <v>13261.2149921085</v>
          </cell>
          <cell r="I1957">
            <v>4615.8074710971405</v>
          </cell>
          <cell r="J1957">
            <v>2.9190612668467203E-2</v>
          </cell>
          <cell r="K1957">
            <v>8645.4075210114097</v>
          </cell>
          <cell r="L1957">
            <v>-85.257532514053494</v>
          </cell>
          <cell r="M1957">
            <v>8730.6650535254703</v>
          </cell>
          <cell r="N1957">
            <v>2951.1442726424798</v>
          </cell>
          <cell r="O1957">
            <v>1499.5476091881799</v>
          </cell>
          <cell r="P1957">
            <v>1033.5761496192401</v>
          </cell>
          <cell r="Q1957">
            <v>515.87848904229804</v>
          </cell>
          <cell r="R1957">
            <v>191.90175772882802</v>
          </cell>
          <cell r="S1957">
            <v>1361.0318255934899</v>
          </cell>
          <cell r="T1957">
            <v>803.7571606346919</v>
          </cell>
          <cell r="U1957">
            <v>193.01180632837</v>
          </cell>
          <cell r="V1957">
            <v>2548.3141270771998</v>
          </cell>
          <cell r="W1957">
            <v>73.339064505774999</v>
          </cell>
          <cell r="X1957">
            <v>73.339064505774999</v>
          </cell>
          <cell r="Y1957">
            <v>0</v>
          </cell>
          <cell r="Z1957">
            <v>0</v>
          </cell>
          <cell r="AA1957">
            <v>4615.8074710971405</v>
          </cell>
          <cell r="AB1957">
            <v>638.73849499747507</v>
          </cell>
          <cell r="AC1957">
            <v>26.454649510000003</v>
          </cell>
          <cell r="AD1957">
            <v>27.979544945962498</v>
          </cell>
          <cell r="AE1957">
            <v>107.614961505963</v>
          </cell>
          <cell r="AF1957">
            <v>0</v>
          </cell>
          <cell r="AG1957">
            <v>432.159574892249</v>
          </cell>
          <cell r="AH1957">
            <v>63.174479312446501</v>
          </cell>
          <cell r="AI1957">
            <v>0</v>
          </cell>
          <cell r="AJ1957">
            <v>303.88415947175503</v>
          </cell>
          <cell r="AK1957">
            <v>0</v>
          </cell>
          <cell r="AL1957">
            <v>-0.85894602918048701</v>
          </cell>
          <cell r="AM1957">
            <v>1008.5173525646501</v>
          </cell>
          <cell r="AN1957">
            <v>164.625</v>
          </cell>
          <cell r="AO1957">
            <v>-1466.4398648142501</v>
          </cell>
          <cell r="AP1957">
            <v>0</v>
          </cell>
        </row>
        <row r="1958">
          <cell r="B1958" t="str">
            <v>50211TAllcustom2Allcustom3USD Total</v>
          </cell>
          <cell r="H1958">
            <v>7408.6936603048998</v>
          </cell>
          <cell r="I1958">
            <v>-9.5516119216175897E-5</v>
          </cell>
          <cell r="J1958">
            <v>2.9190612668467203E-2</v>
          </cell>
          <cell r="K1958">
            <v>7408.6937558210202</v>
          </cell>
          <cell r="L1958">
            <v>-85.257532514053494</v>
          </cell>
          <cell r="M1958">
            <v>7493.9512883350799</v>
          </cell>
          <cell r="N1958">
            <v>2951.1442726424798</v>
          </cell>
          <cell r="O1958">
            <v>1499.5476091881799</v>
          </cell>
          <cell r="P1958">
            <v>844.85672477505398</v>
          </cell>
          <cell r="Q1958">
            <v>515.87848904229804</v>
          </cell>
          <cell r="R1958">
            <v>191.90175728882798</v>
          </cell>
          <cell r="S1958">
            <v>381.03173961348597</v>
          </cell>
          <cell r="T1958">
            <v>798.38181013469193</v>
          </cell>
          <cell r="U1958">
            <v>192.97628320837001</v>
          </cell>
          <cell r="V1958">
            <v>1562.9031670372101</v>
          </cell>
          <cell r="W1958">
            <v>73.339064505774999</v>
          </cell>
          <cell r="X1958">
            <v>73.339064505774999</v>
          </cell>
          <cell r="Y1958">
            <v>0</v>
          </cell>
          <cell r="Z1958">
            <v>0</v>
          </cell>
          <cell r="AA1958">
            <v>-9.5516119216175897E-5</v>
          </cell>
          <cell r="AB1958">
            <v>576.15511469127296</v>
          </cell>
          <cell r="AC1958">
            <v>26.454649510000003</v>
          </cell>
          <cell r="AD1958">
            <v>27.979544945962498</v>
          </cell>
          <cell r="AE1958">
            <v>107.614961505963</v>
          </cell>
          <cell r="AF1958">
            <v>0</v>
          </cell>
          <cell r="AG1958">
            <v>369.576194586047</v>
          </cell>
          <cell r="AH1958">
            <v>1.5889376076519302</v>
          </cell>
          <cell r="AI1958">
            <v>0</v>
          </cell>
          <cell r="AJ1958">
            <v>303.88415947175503</v>
          </cell>
          <cell r="AK1958">
            <v>0</v>
          </cell>
          <cell r="AL1958">
            <v>-0.85894602918048701</v>
          </cell>
          <cell r="AM1958">
            <v>1008.5173525646501</v>
          </cell>
          <cell r="AN1958">
            <v>164.625</v>
          </cell>
          <cell r="AO1958">
            <v>-1466.4398648142501</v>
          </cell>
          <cell r="AP1958">
            <v>0</v>
          </cell>
        </row>
        <row r="1959">
          <cell r="B1959" t="str">
            <v>50300TAllcustom2Allcustom3USD Total</v>
          </cell>
          <cell r="H1959">
            <v>15103.029001319401</v>
          </cell>
          <cell r="I1959">
            <v>1421.5287583883701</v>
          </cell>
          <cell r="J1959">
            <v>1.61435173099409</v>
          </cell>
          <cell r="K1959">
            <v>13681.500242930999</v>
          </cell>
          <cell r="L1959">
            <v>0.12409668793975599</v>
          </cell>
          <cell r="M1959">
            <v>13681.376146243099</v>
          </cell>
          <cell r="N1959">
            <v>4439.0720978659001</v>
          </cell>
          <cell r="O1959">
            <v>5466.3853855580701</v>
          </cell>
          <cell r="P1959">
            <v>1154.70121720615</v>
          </cell>
          <cell r="Q1959">
            <v>899.20589238014395</v>
          </cell>
          <cell r="R1959">
            <v>229.08475021875799</v>
          </cell>
          <cell r="S1959">
            <v>481.10126557682298</v>
          </cell>
          <cell r="T1959">
            <v>749.30036724340493</v>
          </cell>
          <cell r="U1959">
            <v>274.35300783052202</v>
          </cell>
          <cell r="V1959">
            <v>1732.45096766134</v>
          </cell>
          <cell r="W1959">
            <v>26.125449979999999</v>
          </cell>
          <cell r="X1959">
            <v>26.125449979999999</v>
          </cell>
          <cell r="Y1959">
            <v>0</v>
          </cell>
          <cell r="Z1959">
            <v>0</v>
          </cell>
          <cell r="AA1959">
            <v>1506.91038759037</v>
          </cell>
          <cell r="AB1959">
            <v>466.65258921298698</v>
          </cell>
          <cell r="AC1959">
            <v>30.434906048861802</v>
          </cell>
          <cell r="AD1959">
            <v>20.414147644935102</v>
          </cell>
          <cell r="AE1959">
            <v>63.2003402967513</v>
          </cell>
          <cell r="AF1959">
            <v>0</v>
          </cell>
          <cell r="AG1959">
            <v>346.13648718555999</v>
          </cell>
          <cell r="AH1959">
            <v>15.2364774024937</v>
          </cell>
          <cell r="AI1959">
            <v>0</v>
          </cell>
          <cell r="AJ1959">
            <v>186.73839081084401</v>
          </cell>
          <cell r="AK1959">
            <v>0</v>
          </cell>
          <cell r="AL1959">
            <v>-0.85894602918048601</v>
          </cell>
          <cell r="AM1959">
            <v>1073.41315431929</v>
          </cell>
          <cell r="AN1959">
            <v>20.552</v>
          </cell>
          <cell r="AO1959">
            <v>-1551.8935811689601</v>
          </cell>
          <cell r="AP1959">
            <v>0</v>
          </cell>
        </row>
        <row r="1960">
          <cell r="B1960" t="str">
            <v>50400TAllcustom2Allcustom3USD Total</v>
          </cell>
          <cell r="H1960">
            <v>53765.877623056505</v>
          </cell>
          <cell r="I1960">
            <v>3194.2782541574998</v>
          </cell>
          <cell r="J1960">
            <v>-1.3741758039750598</v>
          </cell>
          <cell r="K1960">
            <v>50571.599368898904</v>
          </cell>
          <cell r="L1960">
            <v>-85.381629201993306</v>
          </cell>
          <cell r="M1960">
            <v>50656.980998100902</v>
          </cell>
          <cell r="N1960">
            <v>20046.323708001401</v>
          </cell>
          <cell r="O1960">
            <v>6477.7632749501108</v>
          </cell>
          <cell r="P1960">
            <v>6177.0355599472905</v>
          </cell>
          <cell r="Q1960">
            <v>5319.6857156165106</v>
          </cell>
          <cell r="R1960">
            <v>1699.2708878011701</v>
          </cell>
          <cell r="S1960">
            <v>2334.6475276831898</v>
          </cell>
          <cell r="T1960">
            <v>412.43697724277399</v>
          </cell>
          <cell r="U1960">
            <v>1363.12808464145</v>
          </cell>
          <cell r="V1960">
            <v>5809.4834773685907</v>
          </cell>
          <cell r="W1960">
            <v>90.607806098975004</v>
          </cell>
          <cell r="X1960">
            <v>90.607806098975004</v>
          </cell>
          <cell r="Y1960">
            <v>0</v>
          </cell>
          <cell r="Z1960">
            <v>0</v>
          </cell>
          <cell r="AA1960">
            <v>3108.8966249555101</v>
          </cell>
          <cell r="AB1960">
            <v>6834.8512305150998</v>
          </cell>
          <cell r="AC1960">
            <v>335.92788861440903</v>
          </cell>
          <cell r="AD1960">
            <v>432.02474872625902</v>
          </cell>
          <cell r="AE1960">
            <v>561.38791663444306</v>
          </cell>
          <cell r="AF1960">
            <v>0</v>
          </cell>
          <cell r="AG1960">
            <v>5848.3017949712494</v>
          </cell>
          <cell r="AH1960">
            <v>50.620406381362599</v>
          </cell>
          <cell r="AI1960">
            <v>5395.5164502034995</v>
          </cell>
          <cell r="AJ1960">
            <v>355.96484086949698</v>
          </cell>
          <cell r="AK1960">
            <v>0</v>
          </cell>
          <cell r="AL1960">
            <v>-8.7311491370201103E-16</v>
          </cell>
          <cell r="AM1960">
            <v>104.35870202208699</v>
          </cell>
          <cell r="AN1960">
            <v>145.56200000000001</v>
          </cell>
          <cell r="AO1960">
            <v>-112.520670320196</v>
          </cell>
          <cell r="AP1960">
            <v>0</v>
          </cell>
        </row>
        <row r="1961">
          <cell r="B1961" t="str">
            <v>50420TAllcustom2Allcustom3USD Total</v>
          </cell>
          <cell r="H1961">
            <v>474.65230845543999</v>
          </cell>
          <cell r="I1961">
            <v>3.6849255796415097</v>
          </cell>
          <cell r="J1961">
            <v>0</v>
          </cell>
          <cell r="K1961">
            <v>470.96738287579797</v>
          </cell>
          <cell r="L1961">
            <v>-2.4898391726567497</v>
          </cell>
          <cell r="M1961">
            <v>473.45722204845498</v>
          </cell>
          <cell r="N1961">
            <v>26.926733715294301</v>
          </cell>
          <cell r="O1961">
            <v>6.2929025599999999</v>
          </cell>
          <cell r="P1961">
            <v>25.248940831634101</v>
          </cell>
          <cell r="Q1961">
            <v>12.056086913099401</v>
          </cell>
          <cell r="R1961">
            <v>37.757695802582305</v>
          </cell>
          <cell r="S1961">
            <v>6.5070895399999999</v>
          </cell>
          <cell r="T1961">
            <v>24.8504047959992</v>
          </cell>
          <cell r="U1961">
            <v>15.342141271984401</v>
          </cell>
          <cell r="V1961">
            <v>84.4573314105658</v>
          </cell>
          <cell r="W1961">
            <v>0.37491400000000003</v>
          </cell>
          <cell r="X1961">
            <v>0.37491400000000003</v>
          </cell>
          <cell r="Y1961">
            <v>0</v>
          </cell>
          <cell r="Z1961">
            <v>0</v>
          </cell>
          <cell r="AA1961">
            <v>3.6849255796415097</v>
          </cell>
          <cell r="AB1961">
            <v>7.3921334911460193</v>
          </cell>
          <cell r="AC1961">
            <v>0</v>
          </cell>
          <cell r="AD1961">
            <v>2.4492956286688097</v>
          </cell>
          <cell r="AE1961">
            <v>4.5172791586688099</v>
          </cell>
          <cell r="AF1961">
            <v>0</v>
          </cell>
          <cell r="AG1961">
            <v>2.4999403324772103</v>
          </cell>
          <cell r="AH1961">
            <v>0</v>
          </cell>
          <cell r="AI1961">
            <v>0</v>
          </cell>
          <cell r="AJ1961">
            <v>2.3146353672463698</v>
          </cell>
          <cell r="AK1961">
            <v>0</v>
          </cell>
          <cell r="AL1961">
            <v>0</v>
          </cell>
          <cell r="AM1961">
            <v>456.69401390299998</v>
          </cell>
          <cell r="AN1961">
            <v>0.154</v>
          </cell>
          <cell r="AO1961">
            <v>-145.61092077628498</v>
          </cell>
          <cell r="AP1961">
            <v>0</v>
          </cell>
        </row>
        <row r="1962">
          <cell r="B1962" t="str">
            <v>50430TAllcustom2Allcustom3USD Total</v>
          </cell>
          <cell r="H1962">
            <v>1086.34419669981</v>
          </cell>
          <cell r="I1962">
            <v>870.17293960000393</v>
          </cell>
          <cell r="J1962">
            <v>3.0483867660108202E-2</v>
          </cell>
          <cell r="K1962">
            <v>216.17125709980999</v>
          </cell>
          <cell r="L1962">
            <v>0</v>
          </cell>
          <cell r="M1962">
            <v>216.17125709980999</v>
          </cell>
          <cell r="N1962">
            <v>16.986044058831503</v>
          </cell>
          <cell r="O1962">
            <v>18.927797000000002</v>
          </cell>
          <cell r="P1962">
            <v>14.508688634042</v>
          </cell>
          <cell r="Q1962">
            <v>3.9074588975929903</v>
          </cell>
          <cell r="R1962">
            <v>7.9694028699999997</v>
          </cell>
          <cell r="S1962">
            <v>1.4247576899999999</v>
          </cell>
          <cell r="T1962">
            <v>0.81244655998410198</v>
          </cell>
          <cell r="U1962">
            <v>5.5210669400115195</v>
          </cell>
          <cell r="V1962">
            <v>15.7276740599956</v>
          </cell>
          <cell r="W1962">
            <v>1.6348000000000001E-2</v>
          </cell>
          <cell r="X1962">
            <v>1.6348000000000001E-2</v>
          </cell>
          <cell r="Y1962">
            <v>0</v>
          </cell>
          <cell r="Z1962">
            <v>0</v>
          </cell>
          <cell r="AA1962">
            <v>872.66277877265998</v>
          </cell>
          <cell r="AB1962">
            <v>6.1639603229240496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6.1171284552639396</v>
          </cell>
          <cell r="AH1962">
            <v>7.7595299498457199E-2</v>
          </cell>
          <cell r="AI1962">
            <v>0</v>
          </cell>
          <cell r="AJ1962">
            <v>5.6844422852034908</v>
          </cell>
          <cell r="AK1962">
            <v>0</v>
          </cell>
          <cell r="AL1962">
            <v>0</v>
          </cell>
          <cell r="AM1962">
            <v>252.967035135305</v>
          </cell>
          <cell r="AN1962">
            <v>0</v>
          </cell>
          <cell r="AO1962">
            <v>-113.01740100888101</v>
          </cell>
          <cell r="AP1962">
            <v>0</v>
          </cell>
        </row>
        <row r="1963">
          <cell r="B1963" t="str">
            <v>50440TAllcustom2Allcustom3USD Total</v>
          </cell>
          <cell r="H1963">
            <v>252.08143162042902</v>
          </cell>
          <cell r="I1963">
            <v>0</v>
          </cell>
          <cell r="J1963">
            <v>0</v>
          </cell>
          <cell r="K1963">
            <v>252.08143162042902</v>
          </cell>
          <cell r="L1963">
            <v>0</v>
          </cell>
          <cell r="M1963">
            <v>252.08143162042902</v>
          </cell>
          <cell r="N1963">
            <v>33.607212070000003</v>
          </cell>
          <cell r="O1963">
            <v>0</v>
          </cell>
          <cell r="P1963">
            <v>11.324183460428999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5.4968000000000003E-2</v>
          </cell>
          <cell r="V1963">
            <v>5.4968000000000003E-2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239.688587857404</v>
          </cell>
          <cell r="AN1963">
            <v>0</v>
          </cell>
          <cell r="AO1963">
            <v>-32.5935197674035</v>
          </cell>
          <cell r="AP1963">
            <v>0</v>
          </cell>
        </row>
        <row r="1964">
          <cell r="B1964" t="str">
            <v>50450TAllcustom2Allcustom3USD Total</v>
          </cell>
          <cell r="H1964">
            <v>863.77331986480294</v>
          </cell>
          <cell r="I1964">
            <v>866.48801402036202</v>
          </cell>
          <cell r="J1964">
            <v>3.0483867660108202E-2</v>
          </cell>
          <cell r="K1964">
            <v>-2.7146941555589104</v>
          </cell>
          <cell r="L1964">
            <v>2.4898391726567497</v>
          </cell>
          <cell r="M1964">
            <v>-5.2045333282156907</v>
          </cell>
          <cell r="N1964">
            <v>23.666522413537201</v>
          </cell>
          <cell r="O1964">
            <v>12.63489444</v>
          </cell>
          <cell r="P1964">
            <v>0.58393126283688201</v>
          </cell>
          <cell r="Q1964">
            <v>-8.1486280155064499</v>
          </cell>
          <cell r="R1964">
            <v>-29.788292932582301</v>
          </cell>
          <cell r="S1964">
            <v>-5.0823318499999992</v>
          </cell>
          <cell r="T1964">
            <v>-24.037958236015101</v>
          </cell>
          <cell r="U1964">
            <v>-9.7661063319728392</v>
          </cell>
          <cell r="V1964">
            <v>-68.674689350570205</v>
          </cell>
          <cell r="W1964">
            <v>-0.358566</v>
          </cell>
          <cell r="X1964">
            <v>-0.358566</v>
          </cell>
          <cell r="Y1964">
            <v>0</v>
          </cell>
          <cell r="Z1964">
            <v>0</v>
          </cell>
          <cell r="AA1964">
            <v>868.97785319301909</v>
          </cell>
          <cell r="AB1964">
            <v>-1.2281731682219701</v>
          </cell>
          <cell r="AC1964">
            <v>0</v>
          </cell>
          <cell r="AD1964">
            <v>-2.4492956286688097</v>
          </cell>
          <cell r="AE1964">
            <v>-4.5172791586688099</v>
          </cell>
          <cell r="AF1964">
            <v>0</v>
          </cell>
          <cell r="AG1964">
            <v>3.6171881227867302</v>
          </cell>
          <cell r="AH1964">
            <v>7.7595299498457199E-2</v>
          </cell>
          <cell r="AI1964">
            <v>0</v>
          </cell>
          <cell r="AJ1964">
            <v>3.3698069179571299</v>
          </cell>
          <cell r="AK1964">
            <v>0</v>
          </cell>
          <cell r="AL1964">
            <v>0</v>
          </cell>
          <cell r="AM1964">
            <v>35.961609089708503</v>
          </cell>
          <cell r="AN1964">
            <v>-0.154</v>
          </cell>
          <cell r="AO1964">
            <v>4.8941001296043399E-13</v>
          </cell>
          <cell r="AP1964">
            <v>0</v>
          </cell>
        </row>
        <row r="1965">
          <cell r="B1965" t="str">
            <v>50511TAllcustom2Allcustom3USD Total</v>
          </cell>
          <cell r="H1965">
            <v>55607.691632267401</v>
          </cell>
          <cell r="I1965">
            <v>-4.5855126072509697E-4</v>
          </cell>
          <cell r="J1965">
            <v>0.210985314350567</v>
          </cell>
          <cell r="K1965">
            <v>55607.6920908186</v>
          </cell>
          <cell r="L1965">
            <v>0</v>
          </cell>
          <cell r="M1965">
            <v>55607.6920908186</v>
          </cell>
          <cell r="N1965">
            <v>21534.2515332248</v>
          </cell>
          <cell r="O1965">
            <v>10444.60105132</v>
          </cell>
          <cell r="P1965">
            <v>6298.1606275342001</v>
          </cell>
          <cell r="Q1965">
            <v>5703.0131189543599</v>
          </cell>
          <cell r="R1965">
            <v>1736.4538802910999</v>
          </cell>
          <cell r="S1965">
            <v>1454.7169676665299</v>
          </cell>
          <cell r="T1965">
            <v>357.98018385148902</v>
          </cell>
          <cell r="U1965">
            <v>1444.4692861435999</v>
          </cell>
          <cell r="V1965">
            <v>4993.6203179527201</v>
          </cell>
          <cell r="W1965">
            <v>43.394191573200004</v>
          </cell>
          <cell r="X1965">
            <v>43.394191573200004</v>
          </cell>
          <cell r="Y1965">
            <v>0</v>
          </cell>
          <cell r="Z1965">
            <v>0</v>
          </cell>
          <cell r="AA1965">
            <v>-4.5855126072509697E-4</v>
          </cell>
          <cell r="AB1965">
            <v>6662.7653247306098</v>
          </cell>
          <cell r="AC1965">
            <v>339.90814515327099</v>
          </cell>
          <cell r="AD1965">
            <v>424.459351425232</v>
          </cell>
          <cell r="AE1965">
            <v>516.97329542523198</v>
          </cell>
          <cell r="AF1965">
            <v>0</v>
          </cell>
          <cell r="AG1965">
            <v>5762.2787072645597</v>
          </cell>
          <cell r="AH1965">
            <v>2.6824044714097601</v>
          </cell>
          <cell r="AI1965">
            <v>5395.5164502034995</v>
          </cell>
          <cell r="AJ1965">
            <v>238.81907220858599</v>
          </cell>
          <cell r="AK1965">
            <v>0</v>
          </cell>
          <cell r="AL1965">
            <v>0</v>
          </cell>
          <cell r="AM1965">
            <v>169.254503776729</v>
          </cell>
          <cell r="AN1965">
            <v>1.4890000000000001</v>
          </cell>
          <cell r="AO1965">
            <v>-197.97438667489499</v>
          </cell>
          <cell r="AP1965">
            <v>0</v>
          </cell>
        </row>
        <row r="1966">
          <cell r="B1966" t="str">
            <v>50516TAllcustom2Allcustom3USD Total</v>
          </cell>
          <cell r="H1966">
            <v>865.41667992934208</v>
          </cell>
          <cell r="I1966">
            <v>-1.68862151124049E-4</v>
          </cell>
          <cell r="J1966">
            <v>-3.10381197993829E-2</v>
          </cell>
          <cell r="K1966">
            <v>865.41684879149398</v>
          </cell>
          <cell r="L1966">
            <v>-1.3286687473291898</v>
          </cell>
          <cell r="M1966">
            <v>866.74551753882304</v>
          </cell>
          <cell r="N1966">
            <v>-357.390105271881</v>
          </cell>
          <cell r="O1966">
            <v>333.846868490107</v>
          </cell>
          <cell r="P1966">
            <v>214.33400244469999</v>
          </cell>
          <cell r="Q1966">
            <v>107.10713827796599</v>
          </cell>
          <cell r="R1966">
            <v>72.024473816742002</v>
          </cell>
          <cell r="S1966">
            <v>108.839824910677</v>
          </cell>
          <cell r="T1966">
            <v>139.03780536529601</v>
          </cell>
          <cell r="U1966">
            <v>76.241387485624401</v>
          </cell>
          <cell r="V1966">
            <v>396.14349157833999</v>
          </cell>
          <cell r="W1966">
            <v>-3.89280774999999</v>
          </cell>
          <cell r="X1966">
            <v>-3.89280774999999</v>
          </cell>
          <cell r="Y1966">
            <v>0</v>
          </cell>
          <cell r="Z1966">
            <v>0</v>
          </cell>
          <cell r="AA1966">
            <v>-1.32883760948032</v>
          </cell>
          <cell r="AB1966">
            <v>205.46569425444201</v>
          </cell>
          <cell r="AC1966">
            <v>-3.6864442488617999</v>
          </cell>
          <cell r="AD1966">
            <v>8.7096518882007299</v>
          </cell>
          <cell r="AE1966">
            <v>70.762409576384499</v>
          </cell>
          <cell r="AF1966">
            <v>0</v>
          </cell>
          <cell r="AG1966">
            <v>142.313574796718</v>
          </cell>
          <cell r="AH1966">
            <v>-1.87097509024611</v>
          </cell>
          <cell r="AI1966">
            <v>0</v>
          </cell>
          <cell r="AJ1966">
            <v>132.85984637626501</v>
          </cell>
          <cell r="AK1966">
            <v>0</v>
          </cell>
          <cell r="AL1966">
            <v>-8.7311491370201103E-16</v>
          </cell>
          <cell r="AM1966">
            <v>-4.5409032348490497</v>
          </cell>
          <cell r="AN1966">
            <v>155.589</v>
          </cell>
          <cell r="AO1966">
            <v>-28.220669000000601</v>
          </cell>
          <cell r="AP1966">
            <v>0</v>
          </cell>
        </row>
        <row r="1967">
          <cell r="B1967" t="str">
            <v>50517TAllcustom2Allcustom3USD Total</v>
          </cell>
          <cell r="H1967">
            <v>7150.4655314629699</v>
          </cell>
          <cell r="I1967">
            <v>-2.4571845388971303E-5</v>
          </cell>
          <cell r="J1967">
            <v>0</v>
          </cell>
          <cell r="K1967">
            <v>7150.4655560348101</v>
          </cell>
          <cell r="L1967">
            <v>-1.20457151405351</v>
          </cell>
          <cell r="M1967">
            <v>7151.6701275488704</v>
          </cell>
          <cell r="N1967">
            <v>2892.06297410042</v>
          </cell>
          <cell r="O1967">
            <v>1307.8431612581799</v>
          </cell>
          <cell r="P1967">
            <v>782.96809218128203</v>
          </cell>
          <cell r="Q1967">
            <v>504.15990111105197</v>
          </cell>
          <cell r="R1967">
            <v>181.65174662809</v>
          </cell>
          <cell r="S1967">
            <v>374.90931143749998</v>
          </cell>
          <cell r="T1967">
            <v>776.44653151156695</v>
          </cell>
          <cell r="U1967">
            <v>192.92900865824799</v>
          </cell>
          <cell r="V1967">
            <v>1524.5481750272399</v>
          </cell>
          <cell r="W1967">
            <v>16.345146230000001</v>
          </cell>
          <cell r="X1967">
            <v>16.345146230000001</v>
          </cell>
          <cell r="Y1967">
            <v>0</v>
          </cell>
          <cell r="Z1967">
            <v>0</v>
          </cell>
          <cell r="AA1967">
            <v>-2.4571845388971303E-5</v>
          </cell>
          <cell r="AB1967">
            <v>510.95085538424405</v>
          </cell>
          <cell r="AC1967">
            <v>26.452549550000001</v>
          </cell>
          <cell r="AD1967">
            <v>27.4441373794232</v>
          </cell>
          <cell r="AE1967">
            <v>107.017726349423</v>
          </cell>
          <cell r="AF1967">
            <v>0</v>
          </cell>
          <cell r="AG1967">
            <v>361.99437928400101</v>
          </cell>
          <cell r="AH1967">
            <v>8.9495092928677904E-3</v>
          </cell>
          <cell r="AI1967">
            <v>0</v>
          </cell>
          <cell r="AJ1967">
            <v>299.44010910058199</v>
          </cell>
          <cell r="AK1967">
            <v>0</v>
          </cell>
          <cell r="AL1967">
            <v>-0.85894602918048701</v>
          </cell>
          <cell r="AM1967">
            <v>579.25099256465194</v>
          </cell>
          <cell r="AN1967">
            <v>164.625</v>
          </cell>
          <cell r="AO1967">
            <v>-951.50244728637892</v>
          </cell>
          <cell r="AP1967">
            <v>0</v>
          </cell>
        </row>
        <row r="1968">
          <cell r="B1968" t="str">
            <v>50523TAllcustom2Allcustom3USD Total</v>
          </cell>
          <cell r="H1968">
            <v>6285.0488515336001</v>
          </cell>
          <cell r="I1968">
            <v>1.44290305735078E-4</v>
          </cell>
          <cell r="J1968">
            <v>3.10381197993829E-2</v>
          </cell>
          <cell r="K1968">
            <v>6285.0487072432898</v>
          </cell>
          <cell r="L1968">
            <v>0.124097233275676</v>
          </cell>
          <cell r="M1968">
            <v>6284.9246100100099</v>
          </cell>
          <cell r="N1968">
            <v>3249.4530793722902</v>
          </cell>
          <cell r="O1968">
            <v>973.996292768069</v>
          </cell>
          <cell r="P1968">
            <v>568.63408973658102</v>
          </cell>
          <cell r="Q1968">
            <v>397.05276283308604</v>
          </cell>
          <cell r="R1968">
            <v>109.62727281134801</v>
          </cell>
          <cell r="S1968">
            <v>266.06948652682303</v>
          </cell>
          <cell r="T1968">
            <v>637.40872614626892</v>
          </cell>
          <cell r="U1968">
            <v>116.68762117262401</v>
          </cell>
          <cell r="V1968">
            <v>1128.4046834489</v>
          </cell>
          <cell r="W1968">
            <v>20.23795398</v>
          </cell>
          <cell r="X1968">
            <v>20.23795398</v>
          </cell>
          <cell r="Y1968">
            <v>0</v>
          </cell>
          <cell r="Z1968">
            <v>0</v>
          </cell>
          <cell r="AA1968">
            <v>1.3288130376349301</v>
          </cell>
          <cell r="AB1968">
            <v>305.48516112980298</v>
          </cell>
          <cell r="AC1968">
            <v>30.138993798861801</v>
          </cell>
          <cell r="AD1968">
            <v>18.734485491222401</v>
          </cell>
          <cell r="AE1968">
            <v>36.2553167730387</v>
          </cell>
          <cell r="AF1968">
            <v>0</v>
          </cell>
          <cell r="AG1968">
            <v>219.68080448728298</v>
          </cell>
          <cell r="AH1968">
            <v>1.8799245995389799</v>
          </cell>
          <cell r="AI1968">
            <v>0</v>
          </cell>
          <cell r="AJ1968">
            <v>166.58026272431701</v>
          </cell>
          <cell r="AK1968">
            <v>0</v>
          </cell>
          <cell r="AL1968">
            <v>-0.85894602918048601</v>
          </cell>
          <cell r="AM1968">
            <v>583.79189579950094</v>
          </cell>
          <cell r="AN1968">
            <v>9.0359999999999996</v>
          </cell>
          <cell r="AO1968">
            <v>-923.28177828637899</v>
          </cell>
          <cell r="AP1968">
            <v>0</v>
          </cell>
        </row>
        <row r="1969">
          <cell r="B1969" t="str">
            <v>50530TAllcustom2Allcustom3USD Total</v>
          </cell>
          <cell r="H1969">
            <v>5852.5213318036504</v>
          </cell>
          <cell r="I1969">
            <v>4615.80756661326</v>
          </cell>
          <cell r="J1969">
            <v>0</v>
          </cell>
          <cell r="K1969">
            <v>1236.7137651903902</v>
          </cell>
          <cell r="L1969">
            <v>0</v>
          </cell>
          <cell r="M1969">
            <v>1236.7137651903902</v>
          </cell>
          <cell r="N1969">
            <v>0</v>
          </cell>
          <cell r="O1969">
            <v>0</v>
          </cell>
          <cell r="P1969">
            <v>188.71942484418898</v>
          </cell>
          <cell r="Q1969">
            <v>0</v>
          </cell>
          <cell r="R1969">
            <v>4.4000000040978196E-7</v>
          </cell>
          <cell r="S1969">
            <v>980.00008597999999</v>
          </cell>
          <cell r="T1969">
            <v>5.3753504999999997</v>
          </cell>
          <cell r="U1969">
            <v>3.5523120000000005E-2</v>
          </cell>
          <cell r="V1969">
            <v>985.41096003999996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4615.80756661326</v>
          </cell>
          <cell r="AB1969">
            <v>62.583380306202102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62.583380306202102</v>
          </cell>
          <cell r="AH1969">
            <v>61.585541704794601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</row>
        <row r="1970">
          <cell r="B1970" t="str">
            <v>50535TAllcustom2Allcustom3USD Total</v>
          </cell>
          <cell r="H1970">
            <v>4924.1540741869094</v>
          </cell>
          <cell r="I1970">
            <v>-5.74574717594078E-5</v>
          </cell>
          <cell r="J1970">
            <v>1.5833136111947099</v>
          </cell>
          <cell r="K1970">
            <v>4924.15413164438</v>
          </cell>
          <cell r="L1970">
            <v>0</v>
          </cell>
          <cell r="M1970">
            <v>4924.15413164438</v>
          </cell>
          <cell r="N1970">
            <v>875.62190458148802</v>
          </cell>
          <cell r="O1970">
            <v>2807.7185749999999</v>
          </cell>
          <cell r="P1970">
            <v>305.00410813932399</v>
          </cell>
          <cell r="Q1970">
            <v>103.389002344817</v>
          </cell>
          <cell r="R1970">
            <v>57.432701930725095</v>
          </cell>
          <cell r="S1970">
            <v>187.78150294999998</v>
          </cell>
          <cell r="T1970">
            <v>86.147194161438705</v>
          </cell>
          <cell r="U1970">
            <v>13.847084220000001</v>
          </cell>
          <cell r="V1970">
            <v>345.20848326216401</v>
          </cell>
          <cell r="W1970">
            <v>5.6</v>
          </cell>
          <cell r="X1970">
            <v>5.6</v>
          </cell>
          <cell r="Y1970">
            <v>0</v>
          </cell>
          <cell r="Z1970">
            <v>0</v>
          </cell>
          <cell r="AA1970">
            <v>-5.74574717594078E-5</v>
          </cell>
          <cell r="AB1970">
            <v>135.03201431658499</v>
          </cell>
          <cell r="AC1970">
            <v>0.20003370000000001</v>
          </cell>
          <cell r="AD1970">
            <v>0</v>
          </cell>
          <cell r="AE1970">
            <v>25.142851199999999</v>
          </cell>
          <cell r="AF1970">
            <v>0</v>
          </cell>
          <cell r="AG1970">
            <v>102.50581580539</v>
          </cell>
          <cell r="AH1970">
            <v>3.7424951950958198</v>
          </cell>
          <cell r="AI1970">
            <v>0</v>
          </cell>
          <cell r="AJ1970">
            <v>16.019087577283901</v>
          </cell>
          <cell r="AK1970">
            <v>0</v>
          </cell>
          <cell r="AL1970">
            <v>0</v>
          </cell>
          <cell r="AM1970">
            <v>352.18004400000001</v>
          </cell>
          <cell r="AN1970">
            <v>10</v>
          </cell>
          <cell r="AO1970">
            <v>0</v>
          </cell>
          <cell r="AP1970">
            <v>0</v>
          </cell>
        </row>
        <row r="1971">
          <cell r="B1971" t="str">
            <v>50535TAllcustom2M160USD Total</v>
          </cell>
          <cell r="H1971">
            <v>1608.86753090259</v>
          </cell>
          <cell r="I1971">
            <v>25.3648548135479</v>
          </cell>
          <cell r="J1971">
            <v>0</v>
          </cell>
          <cell r="K1971">
            <v>1583.5026760890401</v>
          </cell>
          <cell r="L1971">
            <v>0</v>
          </cell>
          <cell r="M1971">
            <v>1583.5026760890401</v>
          </cell>
          <cell r="N1971">
            <v>408.19147382553297</v>
          </cell>
          <cell r="O1971">
            <v>587.68698866</v>
          </cell>
          <cell r="P1971">
            <v>137.60143549869701</v>
          </cell>
          <cell r="Q1971">
            <v>61.017119478161</v>
          </cell>
          <cell r="R1971">
            <v>6.5109083286584806</v>
          </cell>
          <cell r="S1971">
            <v>197.67912379000001</v>
          </cell>
          <cell r="T1971">
            <v>80.849090004299896</v>
          </cell>
          <cell r="U1971">
            <v>15.888474650142999</v>
          </cell>
          <cell r="V1971">
            <v>300.92759677310096</v>
          </cell>
          <cell r="W1971">
            <v>0.2</v>
          </cell>
          <cell r="X1971">
            <v>0.2</v>
          </cell>
          <cell r="Y1971">
            <v>0</v>
          </cell>
          <cell r="Z1971">
            <v>0</v>
          </cell>
          <cell r="AA1971">
            <v>25.3648548135479</v>
          </cell>
          <cell r="AB1971">
            <v>43.335061853547799</v>
          </cell>
          <cell r="AC1971">
            <v>0.20003370000000001</v>
          </cell>
          <cell r="AD1971">
            <v>1.0679073376803101</v>
          </cell>
          <cell r="AE1971">
            <v>10.9161431076803</v>
          </cell>
          <cell r="AF1971">
            <v>0</v>
          </cell>
          <cell r="AG1971">
            <v>32.018885045867499</v>
          </cell>
          <cell r="AH1971">
            <v>1.5052153924603899</v>
          </cell>
          <cell r="AI1971">
            <v>0</v>
          </cell>
          <cell r="AJ1971">
            <v>4.9262681373382708</v>
          </cell>
          <cell r="AK1971">
            <v>0</v>
          </cell>
          <cell r="AL1971">
            <v>0</v>
          </cell>
          <cell r="AM1971">
            <v>44.743000000000002</v>
          </cell>
          <cell r="AN1971">
            <v>0</v>
          </cell>
          <cell r="AO1971">
            <v>0</v>
          </cell>
          <cell r="AP1971">
            <v>0</v>
          </cell>
        </row>
        <row r="1972">
          <cell r="B1972" t="str">
            <v>50535TAllcustom2M170USD Total</v>
          </cell>
          <cell r="H1972">
            <v>-453.85481557289302</v>
          </cell>
          <cell r="I1972">
            <v>-1.5383326228783101</v>
          </cell>
          <cell r="J1972">
            <v>-3.61308649248505E-2</v>
          </cell>
          <cell r="K1972">
            <v>-452.31648295001503</v>
          </cell>
          <cell r="L1972">
            <v>0</v>
          </cell>
          <cell r="M1972">
            <v>-452.31648295001503</v>
          </cell>
          <cell r="N1972">
            <v>-243.444925531699</v>
          </cell>
          <cell r="O1972">
            <v>-5.6009760000000002</v>
          </cell>
          <cell r="P1972">
            <v>-31.4598245875695</v>
          </cell>
          <cell r="Q1972">
            <v>-54.785640815407</v>
          </cell>
          <cell r="R1972">
            <v>-7.31227902338291</v>
          </cell>
          <cell r="S1972">
            <v>-22.750823820000001</v>
          </cell>
          <cell r="T1972">
            <v>-8.3086991486667294</v>
          </cell>
          <cell r="U1972">
            <v>-2.25924920547055</v>
          </cell>
          <cell r="V1972">
            <v>-40.631051197520193</v>
          </cell>
          <cell r="W1972">
            <v>-66.234572999999997</v>
          </cell>
          <cell r="X1972">
            <v>-63.234572999999997</v>
          </cell>
          <cell r="Y1972">
            <v>-3</v>
          </cell>
          <cell r="Z1972">
            <v>0</v>
          </cell>
          <cell r="AA1972">
            <v>-1.5383326228783101</v>
          </cell>
          <cell r="AB1972">
            <v>-81.052064817819598</v>
          </cell>
          <cell r="AC1972">
            <v>0</v>
          </cell>
          <cell r="AD1972">
            <v>-1.0679073376803101</v>
          </cell>
          <cell r="AE1972">
            <v>-1.0679073376803101</v>
          </cell>
          <cell r="AF1972">
            <v>0</v>
          </cell>
          <cell r="AG1972">
            <v>-13.7134536152144</v>
          </cell>
          <cell r="AH1972">
            <v>-1.69085328466049</v>
          </cell>
          <cell r="AI1972">
            <v>0</v>
          </cell>
          <cell r="AJ1972">
            <v>-11.130661360525901</v>
          </cell>
          <cell r="AK1972">
            <v>0</v>
          </cell>
          <cell r="AL1972">
            <v>0</v>
          </cell>
          <cell r="AM1972">
            <v>4.6580000000000004</v>
          </cell>
          <cell r="AN1972">
            <v>-0.3</v>
          </cell>
          <cell r="AO1972">
            <v>0</v>
          </cell>
          <cell r="AP1972">
            <v>0</v>
          </cell>
        </row>
        <row r="1973">
          <cell r="B1973" t="str">
            <v>50535TAllcustom2M198USD Total</v>
          </cell>
          <cell r="H1973">
            <v>67.012197808457103</v>
          </cell>
          <cell r="I1973">
            <v>0</v>
          </cell>
          <cell r="J1973">
            <v>0</v>
          </cell>
          <cell r="K1973">
            <v>67.012197808457103</v>
          </cell>
          <cell r="L1973">
            <v>0</v>
          </cell>
          <cell r="M1973">
            <v>67.012197808457103</v>
          </cell>
          <cell r="N1973">
            <v>2.4715901705262298E-2</v>
          </cell>
          <cell r="O1973">
            <v>66.849481906751791</v>
          </cell>
          <cell r="P1973">
            <v>0.13800000000000001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</row>
        <row r="1974">
          <cell r="B1974" t="str">
            <v>50535TAllcustom2M290USD Total</v>
          </cell>
          <cell r="H1974">
            <v>-290.99760506261299</v>
          </cell>
          <cell r="I1974">
            <v>-7.1083359956856604</v>
          </cell>
          <cell r="J1974">
            <v>-0.10501088820523</v>
          </cell>
          <cell r="K1974">
            <v>-283.889269066927</v>
          </cell>
          <cell r="L1974">
            <v>0</v>
          </cell>
          <cell r="M1974">
            <v>-283.889269066927</v>
          </cell>
          <cell r="N1974">
            <v>-123.620473067817</v>
          </cell>
          <cell r="O1974">
            <v>-31.634562859999999</v>
          </cell>
          <cell r="P1974">
            <v>-19.417875818241701</v>
          </cell>
          <cell r="Q1974">
            <v>-2.87500015</v>
          </cell>
          <cell r="R1974">
            <v>-0.45</v>
          </cell>
          <cell r="S1974">
            <v>-12.752085130000001</v>
          </cell>
          <cell r="T1974">
            <v>-15.2906700751945</v>
          </cell>
          <cell r="U1974">
            <v>-6.6617149383009897</v>
          </cell>
          <cell r="V1974">
            <v>-35.154470143495502</v>
          </cell>
          <cell r="W1974">
            <v>-4.3890000000000002</v>
          </cell>
          <cell r="X1974">
            <v>-4.3890000000000002</v>
          </cell>
          <cell r="Y1974">
            <v>0</v>
          </cell>
          <cell r="Z1974">
            <v>0</v>
          </cell>
          <cell r="AA1974">
            <v>-7.1083359956856604</v>
          </cell>
          <cell r="AB1974">
            <v>-36.583887027373301</v>
          </cell>
          <cell r="AC1974">
            <v>-0.44950000000000001</v>
          </cell>
          <cell r="AD1974">
            <v>0</v>
          </cell>
          <cell r="AE1974">
            <v>-7.3460339499999998</v>
          </cell>
          <cell r="AF1974">
            <v>0</v>
          </cell>
          <cell r="AG1974">
            <v>-24.294342189168098</v>
          </cell>
          <cell r="AH1974">
            <v>-0.78669173875782805</v>
          </cell>
          <cell r="AI1974">
            <v>0</v>
          </cell>
          <cell r="AJ1974">
            <v>-2.3481344616126001</v>
          </cell>
          <cell r="AK1974">
            <v>0</v>
          </cell>
          <cell r="AL1974">
            <v>0</v>
          </cell>
          <cell r="AM1974">
            <v>-34.603000000000002</v>
          </cell>
          <cell r="AN1974">
            <v>0</v>
          </cell>
          <cell r="AO1974">
            <v>0</v>
          </cell>
          <cell r="AP1974">
            <v>0</v>
          </cell>
        </row>
        <row r="1975">
          <cell r="B1975" t="str">
            <v>50535TAllcustom2M410USD Total</v>
          </cell>
          <cell r="H1975">
            <v>9.2363632252584996E-2</v>
          </cell>
          <cell r="I1975">
            <v>0</v>
          </cell>
          <cell r="J1975">
            <v>0</v>
          </cell>
          <cell r="K1975">
            <v>9.2363632252584996E-2</v>
          </cell>
          <cell r="L1975">
            <v>0</v>
          </cell>
          <cell r="M1975">
            <v>9.2363632252584996E-2</v>
          </cell>
          <cell r="N1975">
            <v>0</v>
          </cell>
          <cell r="O1975">
            <v>0</v>
          </cell>
          <cell r="P1975">
            <v>9.2363632252584996E-2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</row>
        <row r="1976">
          <cell r="B1976" t="str">
            <v>50535TAllcustom2M420USD Total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</row>
        <row r="1977">
          <cell r="B1977" t="str">
            <v>50535TAllcustom2M510USD Total</v>
          </cell>
          <cell r="H1977">
            <v>-45.123834371141399</v>
          </cell>
          <cell r="I1977">
            <v>-40.8154184461414</v>
          </cell>
          <cell r="J1977">
            <v>0</v>
          </cell>
          <cell r="K1977">
            <v>-4.3084159250000003</v>
          </cell>
          <cell r="L1977">
            <v>0</v>
          </cell>
          <cell r="M1977">
            <v>-4.3084159250000003</v>
          </cell>
          <cell r="N1977">
            <v>-1.2084263100000001</v>
          </cell>
          <cell r="O1977">
            <v>0</v>
          </cell>
          <cell r="P1977">
            <v>-3.0999896150000001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-40.8154184461414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</row>
        <row r="1978">
          <cell r="B1978" t="str">
            <v>50535TAllcustom2M600TUSD Total</v>
          </cell>
          <cell r="H1978">
            <v>-45.123831406529099</v>
          </cell>
          <cell r="I1978">
            <v>-40.8154184461414</v>
          </cell>
          <cell r="J1978">
            <v>-1.0072146039888099</v>
          </cell>
          <cell r="K1978">
            <v>-4.3084129603876899</v>
          </cell>
          <cell r="L1978">
            <v>0</v>
          </cell>
          <cell r="M1978">
            <v>-4.3084129603876899</v>
          </cell>
          <cell r="N1978">
            <v>-1.20842334538773</v>
          </cell>
          <cell r="O1978">
            <v>0</v>
          </cell>
          <cell r="P1978">
            <v>-3.0999896150000001</v>
          </cell>
          <cell r="Q1978">
            <v>1.32617579</v>
          </cell>
          <cell r="R1978">
            <v>0</v>
          </cell>
          <cell r="S1978">
            <v>0</v>
          </cell>
          <cell r="T1978">
            <v>9.09494701772928E-18</v>
          </cell>
          <cell r="U1978">
            <v>0</v>
          </cell>
          <cell r="V1978">
            <v>-6.8939698394387999E-16</v>
          </cell>
          <cell r="W1978">
            <v>-1.32617579</v>
          </cell>
          <cell r="X1978">
            <v>-1.32617579</v>
          </cell>
          <cell r="Y1978">
            <v>0</v>
          </cell>
          <cell r="Z1978">
            <v>0</v>
          </cell>
          <cell r="AA1978">
            <v>-40.8154184461414</v>
          </cell>
          <cell r="AB1978">
            <v>-1.32617579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1.0072146039888099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</row>
        <row r="1979">
          <cell r="B1979" t="str">
            <v>50535TPRO110Allcustom3USD Total</v>
          </cell>
          <cell r="H1979">
            <v>2198.5083566999997</v>
          </cell>
          <cell r="I1979">
            <v>0</v>
          </cell>
          <cell r="J1979">
            <v>0</v>
          </cell>
          <cell r="K1979">
            <v>2198.5083566999997</v>
          </cell>
          <cell r="L1979">
            <v>0</v>
          </cell>
          <cell r="M1979">
            <v>2198.5083566999997</v>
          </cell>
          <cell r="N1979">
            <v>0</v>
          </cell>
          <cell r="O1979">
            <v>2198.15</v>
          </cell>
          <cell r="P1979">
            <v>0.35835670000000003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</row>
        <row r="1980">
          <cell r="B1980" t="str">
            <v>50535TPRO110M160USD Total</v>
          </cell>
          <cell r="H1980">
            <v>450.09729591992999</v>
          </cell>
          <cell r="I1980">
            <v>0</v>
          </cell>
          <cell r="J1980">
            <v>0</v>
          </cell>
          <cell r="K1980">
            <v>450.09729591992999</v>
          </cell>
          <cell r="L1980">
            <v>0</v>
          </cell>
          <cell r="M1980">
            <v>450.09729591992999</v>
          </cell>
          <cell r="N1980">
            <v>0</v>
          </cell>
          <cell r="O1980">
            <v>450.02107863999998</v>
          </cell>
          <cell r="P1980">
            <v>7.6217279930279991E-2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</row>
        <row r="1981">
          <cell r="B1981" t="str">
            <v>50535TPRO110M170USD Total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</row>
        <row r="1982">
          <cell r="B1982" t="str">
            <v>50535TPRO110M198USD Total</v>
          </cell>
          <cell r="H1982">
            <v>66.849481906751791</v>
          </cell>
          <cell r="I1982">
            <v>0</v>
          </cell>
          <cell r="J1982">
            <v>0</v>
          </cell>
          <cell r="K1982">
            <v>66.849481906751791</v>
          </cell>
          <cell r="L1982">
            <v>0</v>
          </cell>
          <cell r="M1982">
            <v>66.849481906751791</v>
          </cell>
          <cell r="N1982">
            <v>0</v>
          </cell>
          <cell r="O1982">
            <v>66.849481906751791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</row>
        <row r="1983">
          <cell r="B1983" t="str">
            <v>50535TPRO110M290USD Total</v>
          </cell>
          <cell r="H1983">
            <v>-16.684595859999998</v>
          </cell>
          <cell r="I1983">
            <v>0</v>
          </cell>
          <cell r="J1983">
            <v>0</v>
          </cell>
          <cell r="K1983">
            <v>-16.684595859999998</v>
          </cell>
          <cell r="L1983">
            <v>0</v>
          </cell>
          <cell r="M1983">
            <v>-16.684595859999998</v>
          </cell>
          <cell r="N1983">
            <v>0</v>
          </cell>
          <cell r="O1983">
            <v>-16.684595859999998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</row>
        <row r="1984">
          <cell r="B1984" t="str">
            <v>50535TPRO110M410USD Total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</row>
        <row r="1985">
          <cell r="B1985" t="str">
            <v>50535TPRO110M420USD Total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</row>
        <row r="1986">
          <cell r="B1986" t="str">
            <v>50535TPRO110M510USD Total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</row>
        <row r="1987">
          <cell r="B1987" t="str">
            <v>50535TPRO110M600TUSD Total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</row>
        <row r="1988">
          <cell r="B1988" t="str">
            <v>50535TPRO120Allcustom3USD Total</v>
          </cell>
          <cell r="H1988">
            <v>92.566999194281507</v>
          </cell>
          <cell r="I1988">
            <v>0</v>
          </cell>
          <cell r="J1988">
            <v>0</v>
          </cell>
          <cell r="K1988">
            <v>92.566999194281507</v>
          </cell>
          <cell r="L1988">
            <v>0</v>
          </cell>
          <cell r="M1988">
            <v>92.566999194281507</v>
          </cell>
          <cell r="N1988">
            <v>22.158652087959698</v>
          </cell>
          <cell r="O1988">
            <v>0</v>
          </cell>
          <cell r="P1988">
            <v>1.7386136704563999</v>
          </cell>
          <cell r="Q1988">
            <v>0</v>
          </cell>
          <cell r="R1988">
            <v>0</v>
          </cell>
          <cell r="S1988">
            <v>27.798141219999998</v>
          </cell>
          <cell r="T1988">
            <v>30.928225615785099</v>
          </cell>
          <cell r="U1988">
            <v>8.2981615000000097</v>
          </cell>
          <cell r="V1988">
            <v>67.024528335785092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1.64520510008038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1.64520510008038</v>
          </cell>
          <cell r="AH1988">
            <v>1.64520510008038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</row>
        <row r="1989">
          <cell r="B1989" t="str">
            <v>50535TPRO120M160USD Total</v>
          </cell>
          <cell r="H1989">
            <v>99.438034569640394</v>
          </cell>
          <cell r="I1989">
            <v>0</v>
          </cell>
          <cell r="J1989">
            <v>0</v>
          </cell>
          <cell r="K1989">
            <v>99.438034569640394</v>
          </cell>
          <cell r="L1989">
            <v>0</v>
          </cell>
          <cell r="M1989">
            <v>99.438034569640394</v>
          </cell>
          <cell r="N1989">
            <v>13.3589013926163</v>
          </cell>
          <cell r="O1989">
            <v>0</v>
          </cell>
          <cell r="P1989">
            <v>3.1182938670106601</v>
          </cell>
          <cell r="Q1989">
            <v>0</v>
          </cell>
          <cell r="R1989">
            <v>0</v>
          </cell>
          <cell r="S1989">
            <v>37.73285344</v>
          </cell>
          <cell r="T1989">
            <v>30.700681388296999</v>
          </cell>
          <cell r="U1989">
            <v>14.277236180143001</v>
          </cell>
          <cell r="V1989">
            <v>82.710771008440005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0.25006830157347198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0.25006830157347198</v>
          </cell>
          <cell r="AH1989">
            <v>0.25006830157347198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</row>
        <row r="1990">
          <cell r="B1990" t="str">
            <v>50535TPRO120M170USD Total</v>
          </cell>
          <cell r="H1990">
            <v>-15.3094272826409</v>
          </cell>
          <cell r="I1990">
            <v>0</v>
          </cell>
          <cell r="J1990">
            <v>0</v>
          </cell>
          <cell r="K1990">
            <v>-15.3094272826409</v>
          </cell>
          <cell r="L1990">
            <v>0</v>
          </cell>
          <cell r="M1990">
            <v>-15.3094272826409</v>
          </cell>
          <cell r="N1990">
            <v>-5.5119744393488102</v>
          </cell>
          <cell r="O1990">
            <v>0</v>
          </cell>
          <cell r="P1990">
            <v>-0.99583161569252998</v>
          </cell>
          <cell r="Q1990">
            <v>0</v>
          </cell>
          <cell r="R1990">
            <v>0</v>
          </cell>
          <cell r="S1990">
            <v>-5.2522700000000002</v>
          </cell>
          <cell r="T1990">
            <v>-0.24808009309707701</v>
          </cell>
          <cell r="U1990">
            <v>-1.6104178498420001</v>
          </cell>
          <cell r="V1990">
            <v>-7.1107679429390807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-1.69085328466049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-1.69085328466049</v>
          </cell>
          <cell r="AH1990">
            <v>-1.69085328466049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</row>
        <row r="1991">
          <cell r="B1991" t="str">
            <v>50535TPRO120M198USD Total</v>
          </cell>
          <cell r="H1991">
            <v>1.7177299757714999E-3</v>
          </cell>
          <cell r="I1991">
            <v>0</v>
          </cell>
          <cell r="J1991">
            <v>0</v>
          </cell>
          <cell r="K1991">
            <v>1.7177299757714999E-3</v>
          </cell>
          <cell r="L1991">
            <v>0</v>
          </cell>
          <cell r="M1991">
            <v>1.7177299757714999E-3</v>
          </cell>
          <cell r="N1991">
            <v>1.7177299757714999E-3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</row>
        <row r="1992">
          <cell r="B1992" t="str">
            <v>50535TPRO120M290USD Total</v>
          </cell>
          <cell r="H1992">
            <v>-56.3832210103715</v>
          </cell>
          <cell r="I1992">
            <v>0</v>
          </cell>
          <cell r="J1992">
            <v>0</v>
          </cell>
          <cell r="K1992">
            <v>-56.3832210103715</v>
          </cell>
          <cell r="L1992">
            <v>0</v>
          </cell>
          <cell r="M1992">
            <v>-56.3832210103715</v>
          </cell>
          <cell r="N1992">
            <v>-37.684145780979904</v>
          </cell>
          <cell r="O1992">
            <v>0</v>
          </cell>
          <cell r="P1992">
            <v>-3.1729989836300603</v>
          </cell>
          <cell r="Q1992">
            <v>0</v>
          </cell>
          <cell r="R1992">
            <v>0</v>
          </cell>
          <cell r="S1992">
            <v>-4.6824422199999995</v>
          </cell>
          <cell r="T1992">
            <v>-4.1819190874605798</v>
          </cell>
          <cell r="U1992">
            <v>-6.6617149383009897</v>
          </cell>
          <cell r="V1992">
            <v>-15.526076245761599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</row>
        <row r="1993">
          <cell r="B1993" t="str">
            <v>50535TPRO120M410USD Total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</row>
        <row r="1994">
          <cell r="B1994" t="str">
            <v>50535TPRO120M420USD Total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</row>
        <row r="1995">
          <cell r="B1995" t="str">
            <v>50535TPRO120M510USD Total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</row>
        <row r="1996">
          <cell r="B1996" t="str">
            <v>50535TPRO120M600TUSD Total</v>
          </cell>
          <cell r="H1996">
            <v>1.04773789644241E-15</v>
          </cell>
          <cell r="I1996">
            <v>0</v>
          </cell>
          <cell r="J1996">
            <v>0</v>
          </cell>
          <cell r="K1996">
            <v>1.04773789644241E-15</v>
          </cell>
          <cell r="L1996">
            <v>0</v>
          </cell>
          <cell r="M1996">
            <v>1.04773789644241E-15</v>
          </cell>
          <cell r="N1996">
            <v>1.04773789644241E-15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</row>
        <row r="1997">
          <cell r="B1997" t="str">
            <v>50535TPRO200TAllcustom3USD Total</v>
          </cell>
          <cell r="H1997">
            <v>1081.7028651337801</v>
          </cell>
          <cell r="I1997">
            <v>-5.74574717594078E-5</v>
          </cell>
          <cell r="J1997">
            <v>1.5833136111947099</v>
          </cell>
          <cell r="K1997">
            <v>1081.7029225912499</v>
          </cell>
          <cell r="L1997">
            <v>0</v>
          </cell>
          <cell r="M1997">
            <v>1081.7029225912499</v>
          </cell>
          <cell r="N1997">
            <v>368.61298937192799</v>
          </cell>
          <cell r="O1997">
            <v>214.39857499999999</v>
          </cell>
          <cell r="P1997">
            <v>136.82028146515199</v>
          </cell>
          <cell r="Q1997">
            <v>12.664833564817402</v>
          </cell>
          <cell r="R1997">
            <v>28.014736351038199</v>
          </cell>
          <cell r="S1997">
            <v>153.30616802</v>
          </cell>
          <cell r="T1997">
            <v>40.022816751809401</v>
          </cell>
          <cell r="U1997">
            <v>1.7571836200000002</v>
          </cell>
          <cell r="V1997">
            <v>223.100904742848</v>
          </cell>
          <cell r="W1997">
            <v>0.2</v>
          </cell>
          <cell r="X1997">
            <v>0.2</v>
          </cell>
          <cell r="Y1997">
            <v>0</v>
          </cell>
          <cell r="Z1997">
            <v>0</v>
          </cell>
          <cell r="AA1997">
            <v>-5.74574717594078E-5</v>
          </cell>
          <cell r="AB1997">
            <v>126.10533844650399</v>
          </cell>
          <cell r="AC1997">
            <v>0</v>
          </cell>
          <cell r="AD1997">
            <v>0</v>
          </cell>
          <cell r="AE1997">
            <v>23.461414129999998</v>
          </cell>
          <cell r="AF1997">
            <v>0</v>
          </cell>
          <cell r="AG1997">
            <v>100.86061070531001</v>
          </cell>
          <cell r="AH1997">
            <v>2.0972900950154401</v>
          </cell>
          <cell r="AI1997">
            <v>0</v>
          </cell>
          <cell r="AJ1997">
            <v>16.019087577283901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</row>
        <row r="1998">
          <cell r="B1998" t="str">
            <v>50535TPRO200TM160USD Total</v>
          </cell>
          <cell r="H1998">
            <v>522.32508280680099</v>
          </cell>
          <cell r="I1998">
            <v>22.8429916356158</v>
          </cell>
          <cell r="J1998">
            <v>0</v>
          </cell>
          <cell r="K1998">
            <v>499.482091171185</v>
          </cell>
          <cell r="L1998">
            <v>0</v>
          </cell>
          <cell r="M1998">
            <v>499.482091171185</v>
          </cell>
          <cell r="N1998">
            <v>194.96860195897401</v>
          </cell>
          <cell r="O1998">
            <v>32.868028000000002</v>
          </cell>
          <cell r="P1998">
            <v>31.692780590473802</v>
          </cell>
          <cell r="Q1998">
            <v>5.0561194781609906</v>
          </cell>
          <cell r="R1998">
            <v>1.7152209206638001</v>
          </cell>
          <cell r="S1998">
            <v>154.61252578</v>
          </cell>
          <cell r="T1998">
            <v>36.627110378618397</v>
          </cell>
          <cell r="U1998">
            <v>0.12475161999999999</v>
          </cell>
          <cell r="V1998">
            <v>193.07960869928198</v>
          </cell>
          <cell r="W1998">
            <v>0.2</v>
          </cell>
          <cell r="X1998">
            <v>0.2</v>
          </cell>
          <cell r="Y1998">
            <v>0</v>
          </cell>
          <cell r="Z1998">
            <v>0</v>
          </cell>
          <cell r="AA1998">
            <v>22.8429916356158</v>
          </cell>
          <cell r="AB1998">
            <v>41.816952444294103</v>
          </cell>
          <cell r="AC1998">
            <v>0</v>
          </cell>
          <cell r="AD1998">
            <v>0</v>
          </cell>
          <cell r="AE1998">
            <v>9.8481356999999985</v>
          </cell>
          <cell r="AF1998">
            <v>0</v>
          </cell>
          <cell r="AG1998">
            <v>31.768816744294</v>
          </cell>
          <cell r="AH1998">
            <v>1.25514709088692</v>
          </cell>
          <cell r="AI1998">
            <v>0</v>
          </cell>
          <cell r="AJ1998">
            <v>4.9262681373382708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</row>
        <row r="1999">
          <cell r="B1999" t="str">
            <v>50535TPRO200TM170USD Total</v>
          </cell>
          <cell r="H1999">
            <v>-194.36235752061501</v>
          </cell>
          <cell r="I1999">
            <v>0</v>
          </cell>
          <cell r="J1999">
            <v>-3.61308649248505E-2</v>
          </cell>
          <cell r="K1999">
            <v>-194.36235752061501</v>
          </cell>
          <cell r="L1999">
            <v>0</v>
          </cell>
          <cell r="M1999">
            <v>-194.36235752061501</v>
          </cell>
          <cell r="N1999">
            <v>-59.632111595104597</v>
          </cell>
          <cell r="O1999">
            <v>-5.6009760000000002</v>
          </cell>
          <cell r="P1999">
            <v>-25.349394731613799</v>
          </cell>
          <cell r="Q1999">
            <v>-26.081930725407002</v>
          </cell>
          <cell r="R1999">
            <v>-1.266</v>
          </cell>
          <cell r="S1999">
            <v>-12.44259559</v>
          </cell>
          <cell r="T1999">
            <v>-3.1243097490109499</v>
          </cell>
          <cell r="U1999">
            <v>-7.1734933999999806E-2</v>
          </cell>
          <cell r="V1999">
            <v>-16.904640273010997</v>
          </cell>
          <cell r="W1999">
            <v>-66.234572999999997</v>
          </cell>
          <cell r="X1999">
            <v>-63.234572999999997</v>
          </cell>
          <cell r="Y1999">
            <v>-3</v>
          </cell>
          <cell r="Z1999">
            <v>0</v>
          </cell>
          <cell r="AA1999">
            <v>0</v>
          </cell>
          <cell r="AB1999">
            <v>-78.293304195478797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-12.022600330553901</v>
          </cell>
          <cell r="AH1999">
            <v>0</v>
          </cell>
          <cell r="AI1999">
            <v>0</v>
          </cell>
          <cell r="AJ1999">
            <v>-11.130661360525901</v>
          </cell>
          <cell r="AK1999">
            <v>0</v>
          </cell>
          <cell r="AL1999">
            <v>0</v>
          </cell>
          <cell r="AM1999">
            <v>17.5</v>
          </cell>
          <cell r="AN1999">
            <v>0</v>
          </cell>
          <cell r="AO1999">
            <v>0</v>
          </cell>
          <cell r="AP1999">
            <v>0</v>
          </cell>
        </row>
        <row r="2000">
          <cell r="B2000" t="str">
            <v>50535TPRO200TM198USD Total</v>
          </cell>
          <cell r="H2000">
            <v>0.16099817172949102</v>
          </cell>
          <cell r="I2000">
            <v>0</v>
          </cell>
          <cell r="J2000">
            <v>0</v>
          </cell>
          <cell r="K2000">
            <v>0.16099817172949102</v>
          </cell>
          <cell r="L2000">
            <v>0</v>
          </cell>
          <cell r="M2000">
            <v>0.16099817172949102</v>
          </cell>
          <cell r="N2000">
            <v>2.2998171729490802E-2</v>
          </cell>
          <cell r="O2000">
            <v>0</v>
          </cell>
          <cell r="P2000">
            <v>0.13800000000000001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</row>
        <row r="2001">
          <cell r="B2001" t="str">
            <v>50535TPRO200TM290USD Total</v>
          </cell>
          <cell r="H2001">
            <v>-114.631132499926</v>
          </cell>
          <cell r="I2001">
            <v>-7.1083359956856604</v>
          </cell>
          <cell r="J2001">
            <v>-0.10501088820523</v>
          </cell>
          <cell r="K2001">
            <v>-107.522796504241</v>
          </cell>
          <cell r="L2001">
            <v>0</v>
          </cell>
          <cell r="M2001">
            <v>-107.522796504241</v>
          </cell>
          <cell r="N2001">
            <v>-23.755846675094197</v>
          </cell>
          <cell r="O2001">
            <v>-14.949966999999999</v>
          </cell>
          <cell r="P2001">
            <v>-14.867119323059001</v>
          </cell>
          <cell r="Q2001">
            <v>-0.44200015000000004</v>
          </cell>
          <cell r="R2001">
            <v>-0.45</v>
          </cell>
          <cell r="S2001">
            <v>-5.9310628099999994</v>
          </cell>
          <cell r="T2001">
            <v>-10.992413518713999</v>
          </cell>
          <cell r="U2001">
            <v>0</v>
          </cell>
          <cell r="V2001">
            <v>-17.373476328713998</v>
          </cell>
          <cell r="W2001">
            <v>-4.3890000000000002</v>
          </cell>
          <cell r="X2001">
            <v>-4.3890000000000002</v>
          </cell>
          <cell r="Y2001">
            <v>0</v>
          </cell>
          <cell r="Z2001">
            <v>0</v>
          </cell>
          <cell r="AA2001">
            <v>-7.1083359956856604</v>
          </cell>
          <cell r="AB2001">
            <v>-36.1343870273733</v>
          </cell>
          <cell r="AC2001">
            <v>0</v>
          </cell>
          <cell r="AD2001">
            <v>0</v>
          </cell>
          <cell r="AE2001">
            <v>-7.3460339499999998</v>
          </cell>
          <cell r="AF2001">
            <v>0</v>
          </cell>
          <cell r="AG2001">
            <v>-24.294342189168098</v>
          </cell>
          <cell r="AH2001">
            <v>-0.78669173875782805</v>
          </cell>
          <cell r="AI2001">
            <v>0</v>
          </cell>
          <cell r="AJ2001">
            <v>-2.3481344616126001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</row>
        <row r="2002">
          <cell r="B2002" t="str">
            <v>50535TPRO200TM410USD Total</v>
          </cell>
          <cell r="H2002">
            <v>6.5619316391262603E-2</v>
          </cell>
          <cell r="I2002">
            <v>0</v>
          </cell>
          <cell r="J2002">
            <v>0</v>
          </cell>
          <cell r="K2002">
            <v>6.5619316391262603E-2</v>
          </cell>
          <cell r="L2002">
            <v>0</v>
          </cell>
          <cell r="M2002">
            <v>6.5619316391262603E-2</v>
          </cell>
          <cell r="N2002">
            <v>0</v>
          </cell>
          <cell r="O2002">
            <v>0</v>
          </cell>
          <cell r="P2002">
            <v>6.5619316391262603E-2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</row>
        <row r="2003">
          <cell r="B2003" t="str">
            <v>50535TPRO200TM420USD Total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</row>
        <row r="2004">
          <cell r="B2004" t="str">
            <v>50535TPRO200TM510USD Total</v>
          </cell>
          <cell r="H2004">
            <v>-41.434569436229197</v>
          </cell>
          <cell r="I2004">
            <v>-37.6706093212292</v>
          </cell>
          <cell r="J2004">
            <v>0</v>
          </cell>
          <cell r="K2004">
            <v>-3.7639601150000002</v>
          </cell>
          <cell r="L2004">
            <v>0</v>
          </cell>
          <cell r="M2004">
            <v>-3.7639601150000002</v>
          </cell>
          <cell r="N2004">
            <v>-0.66397050000000002</v>
          </cell>
          <cell r="O2004">
            <v>0</v>
          </cell>
          <cell r="P2004">
            <v>-3.0999896150000001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-37.6706093212292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</row>
        <row r="2005">
          <cell r="B2005" t="str">
            <v>50535TPRO200TM600TUSD Total</v>
          </cell>
          <cell r="H2005">
            <v>-41.4345664216169</v>
          </cell>
          <cell r="I2005">
            <v>-37.6706093212292</v>
          </cell>
          <cell r="J2005">
            <v>-1.0072146039888099</v>
          </cell>
          <cell r="K2005">
            <v>-3.7639571003877199</v>
          </cell>
          <cell r="L2005">
            <v>0</v>
          </cell>
          <cell r="M2005">
            <v>-3.7639571003877199</v>
          </cell>
          <cell r="N2005">
            <v>-0.66396748538771699</v>
          </cell>
          <cell r="O2005">
            <v>0</v>
          </cell>
          <cell r="P2005">
            <v>-3.0999896150000001</v>
          </cell>
          <cell r="Q2005">
            <v>0.72617578999999999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2.3283064365387001E-16</v>
          </cell>
          <cell r="W2005">
            <v>-0.72617578999999999</v>
          </cell>
          <cell r="X2005">
            <v>-0.72617578999999999</v>
          </cell>
          <cell r="Y2005">
            <v>0</v>
          </cell>
          <cell r="Z2005">
            <v>0</v>
          </cell>
          <cell r="AA2005">
            <v>-37.6706093212292</v>
          </cell>
          <cell r="AB2005">
            <v>-0.72617578999999899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1.0072146039888099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</row>
        <row r="2006">
          <cell r="B2006" t="str">
            <v>50535TPRO210TAllcustom3USD Total</v>
          </cell>
          <cell r="H2006">
            <v>1551.3758531588498</v>
          </cell>
          <cell r="I2006">
            <v>0</v>
          </cell>
          <cell r="J2006">
            <v>0</v>
          </cell>
          <cell r="K2006">
            <v>1551.3758531588498</v>
          </cell>
          <cell r="L2006">
            <v>0</v>
          </cell>
          <cell r="M2006">
            <v>1551.3758531588498</v>
          </cell>
          <cell r="N2006">
            <v>484.85026312159999</v>
          </cell>
          <cell r="O2006">
            <v>395.17</v>
          </cell>
          <cell r="P2006">
            <v>166.086856303715</v>
          </cell>
          <cell r="Q2006">
            <v>90.724168779999999</v>
          </cell>
          <cell r="R2006">
            <v>29.4179655796869</v>
          </cell>
          <cell r="S2006">
            <v>6.6771937100000001</v>
          </cell>
          <cell r="T2006">
            <v>15.196151793844299</v>
          </cell>
          <cell r="U2006">
            <v>3.7917391</v>
          </cell>
          <cell r="V2006">
            <v>55.083050183531199</v>
          </cell>
          <cell r="W2006">
            <v>5.4</v>
          </cell>
          <cell r="X2006">
            <v>5.4</v>
          </cell>
          <cell r="Y2006">
            <v>0</v>
          </cell>
          <cell r="Z2006">
            <v>0</v>
          </cell>
          <cell r="AA2006">
            <v>0</v>
          </cell>
          <cell r="AB2006">
            <v>7.2814707699999994</v>
          </cell>
          <cell r="AC2006">
            <v>0.20003370000000001</v>
          </cell>
          <cell r="AD2006">
            <v>0</v>
          </cell>
          <cell r="AE2006">
            <v>1.6814370700000001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352.18004400000001</v>
          </cell>
          <cell r="AN2006">
            <v>10</v>
          </cell>
          <cell r="AO2006">
            <v>0</v>
          </cell>
          <cell r="AP2006">
            <v>0</v>
          </cell>
        </row>
        <row r="2007">
          <cell r="B2007" t="str">
            <v>50535TPRO210TM160USD Total</v>
          </cell>
          <cell r="H2007">
            <v>537.00711760621596</v>
          </cell>
          <cell r="I2007">
            <v>2.5218631779320502</v>
          </cell>
          <cell r="J2007">
            <v>0</v>
          </cell>
          <cell r="K2007">
            <v>534.48525442828395</v>
          </cell>
          <cell r="L2007">
            <v>0</v>
          </cell>
          <cell r="M2007">
            <v>534.48525442828395</v>
          </cell>
          <cell r="N2007">
            <v>199.863970473943</v>
          </cell>
          <cell r="O2007">
            <v>104.79788201999999</v>
          </cell>
          <cell r="P2007">
            <v>102.714143761282</v>
          </cell>
          <cell r="Q2007">
            <v>55.960999999999999</v>
          </cell>
          <cell r="R2007">
            <v>4.7956874079946799</v>
          </cell>
          <cell r="S2007">
            <v>5.3337445700000004</v>
          </cell>
          <cell r="T2007">
            <v>13.521298237384499</v>
          </cell>
          <cell r="U2007">
            <v>1.4864868500000001</v>
          </cell>
          <cell r="V2007">
            <v>25.137217065379101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2.5218631779320502</v>
          </cell>
          <cell r="AB2007">
            <v>1.26804110768031</v>
          </cell>
          <cell r="AC2007">
            <v>0.20003370000000001</v>
          </cell>
          <cell r="AD2007">
            <v>1.0679073376803101</v>
          </cell>
          <cell r="AE2007">
            <v>1.0680074076803101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44.743000000000002</v>
          </cell>
          <cell r="AN2007">
            <v>0</v>
          </cell>
          <cell r="AO2007">
            <v>0</v>
          </cell>
          <cell r="AP2007">
            <v>0</v>
          </cell>
        </row>
        <row r="2008">
          <cell r="B2008" t="str">
            <v>50535TPRO210TM170USD Total</v>
          </cell>
          <cell r="H2008">
            <v>-244.18303076963801</v>
          </cell>
          <cell r="I2008">
            <v>-1.5383326228783101</v>
          </cell>
          <cell r="J2008">
            <v>0</v>
          </cell>
          <cell r="K2008">
            <v>-242.644698146759</v>
          </cell>
          <cell r="L2008">
            <v>0</v>
          </cell>
          <cell r="M2008">
            <v>-242.644698146759</v>
          </cell>
          <cell r="N2008">
            <v>-178.30083949724502</v>
          </cell>
          <cell r="O2008">
            <v>0</v>
          </cell>
          <cell r="P2008">
            <v>-5.1145982402632404</v>
          </cell>
          <cell r="Q2008">
            <v>-28.703710090000001</v>
          </cell>
          <cell r="R2008">
            <v>-6.04627902338291</v>
          </cell>
          <cell r="S2008">
            <v>-5.0559582300000008</v>
          </cell>
          <cell r="T2008">
            <v>-4.9363093065587096</v>
          </cell>
          <cell r="U2008">
            <v>-0.5770964216285529</v>
          </cell>
          <cell r="V2008">
            <v>-16.6156429815702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-1.5383326228783101</v>
          </cell>
          <cell r="AB2008">
            <v>-1.0679073376803101</v>
          </cell>
          <cell r="AC2008">
            <v>0</v>
          </cell>
          <cell r="AD2008">
            <v>-1.0679073376803101</v>
          </cell>
          <cell r="AE2008">
            <v>-1.0679073376803101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-12.842000000000001</v>
          </cell>
          <cell r="AN2008">
            <v>-0.3</v>
          </cell>
          <cell r="AO2008">
            <v>0</v>
          </cell>
          <cell r="AP2008">
            <v>0</v>
          </cell>
        </row>
        <row r="2009">
          <cell r="B2009" t="str">
            <v>50535TPRO210TM198USD Total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</row>
        <row r="2010">
          <cell r="B2010" t="str">
            <v>50535TPRO210TM290USD Total</v>
          </cell>
          <cell r="H2010">
            <v>-103.29865569231499</v>
          </cell>
          <cell r="I2010">
            <v>0</v>
          </cell>
          <cell r="J2010">
            <v>0</v>
          </cell>
          <cell r="K2010">
            <v>-103.29865569231499</v>
          </cell>
          <cell r="L2010">
            <v>0</v>
          </cell>
          <cell r="M2010">
            <v>-103.29865569231499</v>
          </cell>
          <cell r="N2010">
            <v>-62.180480611742496</v>
          </cell>
          <cell r="O2010">
            <v>0</v>
          </cell>
          <cell r="P2010">
            <v>-1.3777575115526601</v>
          </cell>
          <cell r="Q2010">
            <v>-2.4329999999999998</v>
          </cell>
          <cell r="R2010">
            <v>0</v>
          </cell>
          <cell r="S2010">
            <v>-2.1385801</v>
          </cell>
          <cell r="T2010">
            <v>-0.11633746901985199</v>
          </cell>
          <cell r="U2010">
            <v>0</v>
          </cell>
          <cell r="V2010">
            <v>-2.2549175690198497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-0.44950000000000001</v>
          </cell>
          <cell r="AC2010">
            <v>-0.44950000000000001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-34.603000000000002</v>
          </cell>
          <cell r="AN2010">
            <v>0</v>
          </cell>
          <cell r="AO2010">
            <v>0</v>
          </cell>
          <cell r="AP2010">
            <v>0</v>
          </cell>
        </row>
        <row r="2011">
          <cell r="B2011" t="str">
            <v>50535TPRO210TM410USD Total</v>
          </cell>
          <cell r="H2011">
            <v>2.67443158613224E-2</v>
          </cell>
          <cell r="I2011">
            <v>0</v>
          </cell>
          <cell r="J2011">
            <v>0</v>
          </cell>
          <cell r="K2011">
            <v>2.67443158613224E-2</v>
          </cell>
          <cell r="L2011">
            <v>0</v>
          </cell>
          <cell r="M2011">
            <v>2.67443158613224E-2</v>
          </cell>
          <cell r="N2011">
            <v>0</v>
          </cell>
          <cell r="O2011">
            <v>0</v>
          </cell>
          <cell r="P2011">
            <v>2.67443158613224E-2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</row>
        <row r="2012">
          <cell r="B2012" t="str">
            <v>50535TPRO210TM420USD Total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</row>
        <row r="2013">
          <cell r="B2013" t="str">
            <v>50535TPRO210TM510USD Total</v>
          </cell>
          <cell r="H2013">
            <v>-3.68926493491223</v>
          </cell>
          <cell r="I2013">
            <v>-3.1448091249122299</v>
          </cell>
          <cell r="J2013">
            <v>0</v>
          </cell>
          <cell r="K2013">
            <v>-0.5444558100000001</v>
          </cell>
          <cell r="L2013">
            <v>0</v>
          </cell>
          <cell r="M2013">
            <v>-0.5444558100000001</v>
          </cell>
          <cell r="N2013">
            <v>-0.5444558100000001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-3.1448091249122299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</row>
        <row r="2014">
          <cell r="B2014" t="str">
            <v>50535TPRO210TM600TUSD Total</v>
          </cell>
          <cell r="H2014">
            <v>-3.6892649849122301</v>
          </cell>
          <cell r="I2014">
            <v>-3.1448091249122299</v>
          </cell>
          <cell r="J2014">
            <v>0</v>
          </cell>
          <cell r="K2014">
            <v>-0.54445585999999901</v>
          </cell>
          <cell r="L2014">
            <v>0</v>
          </cell>
          <cell r="M2014">
            <v>-0.54445585999999901</v>
          </cell>
          <cell r="N2014">
            <v>-0.54445585999999802</v>
          </cell>
          <cell r="O2014">
            <v>0</v>
          </cell>
          <cell r="P2014">
            <v>0</v>
          </cell>
          <cell r="Q2014">
            <v>0.6</v>
          </cell>
          <cell r="R2014">
            <v>0</v>
          </cell>
          <cell r="S2014">
            <v>0</v>
          </cell>
          <cell r="T2014">
            <v>9.09494701772928E-18</v>
          </cell>
          <cell r="U2014">
            <v>0</v>
          </cell>
          <cell r="V2014">
            <v>9.09494701772928E-18</v>
          </cell>
          <cell r="W2014">
            <v>-0.6</v>
          </cell>
          <cell r="X2014">
            <v>-0.6</v>
          </cell>
          <cell r="Y2014">
            <v>0</v>
          </cell>
          <cell r="Z2014">
            <v>0</v>
          </cell>
          <cell r="AA2014">
            <v>-3.1448091249122299</v>
          </cell>
          <cell r="AB2014">
            <v>-0.6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</row>
        <row r="2015">
          <cell r="B2015" t="str">
            <v>50541CAllcustom2Allcustom3USD Total</v>
          </cell>
          <cell r="H2015">
            <v>0.98923595890385096</v>
          </cell>
          <cell r="I2015">
            <v>7.7964800924994093E-5</v>
          </cell>
          <cell r="J2015">
            <v>0</v>
          </cell>
          <cell r="K2015">
            <v>0.98915799410292604</v>
          </cell>
          <cell r="L2015">
            <v>0</v>
          </cell>
          <cell r="M2015">
            <v>0.98915799410292604</v>
          </cell>
          <cell r="N2015">
            <v>0.271043162064183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1.0520164E-2</v>
          </cell>
          <cell r="U2015">
            <v>0</v>
          </cell>
          <cell r="V2015">
            <v>1.0520164E-2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7.7964800924994093E-5</v>
          </cell>
          <cell r="AB2015">
            <v>8.2398818038837904E-2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8.2398818038837904E-2</v>
          </cell>
          <cell r="AH2015">
            <v>7.7595299498457199E-2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0.62519584999990496</v>
          </cell>
          <cell r="AN2015">
            <v>0</v>
          </cell>
          <cell r="AO2015">
            <v>0</v>
          </cell>
          <cell r="AP2015">
            <v>0</v>
          </cell>
        </row>
        <row r="2016">
          <cell r="B2016" t="str">
            <v>50545CAllcustom2Allcustom3USD Total</v>
          </cell>
          <cell r="H2016">
            <v>230.64364137042901</v>
          </cell>
          <cell r="I2016">
            <v>0</v>
          </cell>
          <cell r="J2016">
            <v>0</v>
          </cell>
          <cell r="K2016">
            <v>230.64364137042901</v>
          </cell>
          <cell r="L2016">
            <v>0</v>
          </cell>
          <cell r="M2016">
            <v>230.64364137042901</v>
          </cell>
          <cell r="N2016">
            <v>33.607212070000003</v>
          </cell>
          <cell r="O2016">
            <v>0</v>
          </cell>
          <cell r="P2016">
            <v>11.324183460428999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185.71224584000001</v>
          </cell>
          <cell r="AN2016">
            <v>0</v>
          </cell>
          <cell r="AO2016">
            <v>0</v>
          </cell>
          <cell r="AP2016">
            <v>0</v>
          </cell>
        </row>
        <row r="2017">
          <cell r="B2017" t="str">
            <v>50546CAllcustom2Allcustom3USD Total</v>
          </cell>
          <cell r="H2017">
            <v>153.07324453731999</v>
          </cell>
          <cell r="I2017">
            <v>-4.1014658309984999E-5</v>
          </cell>
          <cell r="J2017">
            <v>0</v>
          </cell>
          <cell r="K2017">
            <v>153.07328555197799</v>
          </cell>
          <cell r="L2017">
            <v>0</v>
          </cell>
          <cell r="M2017">
            <v>153.07328555197799</v>
          </cell>
          <cell r="N2017">
            <v>2.60008507</v>
          </cell>
          <cell r="O2017">
            <v>0</v>
          </cell>
          <cell r="P2017">
            <v>10.6046551901245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-4.1014658309984999E-5</v>
          </cell>
          <cell r="AB2017">
            <v>5.5452608928538201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5.5452608928538201</v>
          </cell>
          <cell r="AH2017">
            <v>0</v>
          </cell>
          <cell r="AI2017">
            <v>0</v>
          </cell>
          <cell r="AJ2017">
            <v>5.5452608928538201</v>
          </cell>
          <cell r="AK2017">
            <v>0</v>
          </cell>
          <cell r="AL2017">
            <v>0</v>
          </cell>
          <cell r="AM2017">
            <v>134.32328439899999</v>
          </cell>
          <cell r="AN2017">
            <v>0</v>
          </cell>
          <cell r="AO2017">
            <v>0</v>
          </cell>
          <cell r="AP2017">
            <v>0</v>
          </cell>
        </row>
        <row r="2018">
          <cell r="B2018" t="str">
            <v>50547CAllcustom2Allcustom3USD Total</v>
          </cell>
          <cell r="H2018">
            <v>88.684168986066098</v>
          </cell>
          <cell r="I2018">
            <v>0</v>
          </cell>
          <cell r="J2018">
            <v>0</v>
          </cell>
          <cell r="K2018">
            <v>88.684168986066098</v>
          </cell>
          <cell r="L2018">
            <v>0</v>
          </cell>
          <cell r="M2018">
            <v>88.684168986066098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1.58166101606611</v>
          </cell>
          <cell r="V2018">
            <v>1.58166101606611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87.102507970000005</v>
          </cell>
          <cell r="AN2018">
            <v>0</v>
          </cell>
          <cell r="AO2018">
            <v>0</v>
          </cell>
          <cell r="AP2018">
            <v>0</v>
          </cell>
        </row>
        <row r="2019">
          <cell r="B2019" t="str">
            <v>50548CAllcustom2Allcustom3USD Total</v>
          </cell>
          <cell r="H2019">
            <v>118.761387955722</v>
          </cell>
          <cell r="I2019">
            <v>7.2607030249666397E-5</v>
          </cell>
          <cell r="J2019">
            <v>0</v>
          </cell>
          <cell r="K2019">
            <v>118.76131534869199</v>
          </cell>
          <cell r="L2019">
            <v>0</v>
          </cell>
          <cell r="M2019">
            <v>118.76131534869199</v>
          </cell>
          <cell r="N2019">
            <v>0</v>
          </cell>
          <cell r="O2019">
            <v>0</v>
          </cell>
          <cell r="P2019">
            <v>0.84814100000000003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0.76470684957726298</v>
          </cell>
          <cell r="V2019">
            <v>0.76470684957726298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7.2607030249666397E-5</v>
          </cell>
          <cell r="AB2019">
            <v>0.10607177611497901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0.10607177611497901</v>
          </cell>
          <cell r="AH2019">
            <v>0</v>
          </cell>
          <cell r="AI2019">
            <v>0</v>
          </cell>
          <cell r="AJ2019">
            <v>0.10607177611497901</v>
          </cell>
          <cell r="AK2019">
            <v>0</v>
          </cell>
          <cell r="AL2019">
            <v>0</v>
          </cell>
          <cell r="AM2019">
            <v>117.042395723</v>
          </cell>
          <cell r="AN2019">
            <v>0</v>
          </cell>
          <cell r="AO2019">
            <v>0</v>
          </cell>
          <cell r="AP2019">
            <v>0</v>
          </cell>
        </row>
        <row r="2020">
          <cell r="B2020" t="str">
            <v>50560TAllcustom2Allcustom3USD Total</v>
          </cell>
          <cell r="H2020">
            <v>-12117.103334674999</v>
          </cell>
          <cell r="I2020">
            <v>-486.54354657445401</v>
          </cell>
          <cell r="J2020">
            <v>5.1852135136278594</v>
          </cell>
          <cell r="K2020">
            <v>-11630.5597881005</v>
          </cell>
          <cell r="L2020">
            <v>1562.16069025822</v>
          </cell>
          <cell r="M2020">
            <v>-13192.7204783588</v>
          </cell>
          <cell r="N2020">
            <v>-3382.8061167270698</v>
          </cell>
          <cell r="O2020">
            <v>1918.4167853648901</v>
          </cell>
          <cell r="P2020">
            <v>-310.61905850388496</v>
          </cell>
          <cell r="Q2020">
            <v>-233.93383844118699</v>
          </cell>
          <cell r="R2020">
            <v>-748.16175941329595</v>
          </cell>
          <cell r="S2020">
            <v>-831.63165934646793</v>
          </cell>
          <cell r="T2020">
            <v>-195.90763750527302</v>
          </cell>
          <cell r="U2020">
            <v>-647.05381843368491</v>
          </cell>
          <cell r="V2020">
            <v>-2422.75487469872</v>
          </cell>
          <cell r="W2020">
            <v>355.42356472</v>
          </cell>
          <cell r="X2020">
            <v>355.42356472</v>
          </cell>
          <cell r="Y2020">
            <v>0</v>
          </cell>
          <cell r="Z2020">
            <v>0</v>
          </cell>
          <cell r="AA2020">
            <v>1075.6171436837699</v>
          </cell>
          <cell r="AB2020">
            <v>116.245726018233</v>
          </cell>
          <cell r="AC2020">
            <v>1.7810209334208699E-2</v>
          </cell>
          <cell r="AD2020">
            <v>-234.647112151448</v>
          </cell>
          <cell r="AE2020">
            <v>-274.86441071144799</v>
          </cell>
          <cell r="AF2020">
            <v>0</v>
          </cell>
          <cell r="AG2020">
            <v>30.4835482867195</v>
          </cell>
          <cell r="AH2020">
            <v>1.7556860265091299</v>
          </cell>
          <cell r="AI2020">
            <v>0</v>
          </cell>
          <cell r="AJ2020">
            <v>-84.510577380204793</v>
          </cell>
          <cell r="AK2020">
            <v>0</v>
          </cell>
          <cell r="AL2020">
            <v>0</v>
          </cell>
          <cell r="AM2020">
            <v>-8877.2691013710701</v>
          </cell>
          <cell r="AN2020">
            <v>-506.48200000000003</v>
          </cell>
          <cell r="AO2020">
            <v>2.8669834136962899E-11</v>
          </cell>
          <cell r="AP2020">
            <v>0</v>
          </cell>
        </row>
        <row r="2021">
          <cell r="B2021" t="str">
            <v>50561TAllcustom2Allcustom3USD Total</v>
          </cell>
          <cell r="H2021">
            <v>15743.211420039301</v>
          </cell>
          <cell r="I2021">
            <v>7.2052779052406509E-5</v>
          </cell>
          <cell r="J2021">
            <v>0</v>
          </cell>
          <cell r="K2021">
            <v>15743.2113479865</v>
          </cell>
          <cell r="L2021">
            <v>-1562.16069025822</v>
          </cell>
          <cell r="M2021">
            <v>17305.372038244801</v>
          </cell>
          <cell r="N2021">
            <v>7135.9889183457399</v>
          </cell>
          <cell r="O2021">
            <v>724.30084983000006</v>
          </cell>
          <cell r="P2021">
            <v>2355.2504898710399</v>
          </cell>
          <cell r="Q2021">
            <v>2708.8137444597501</v>
          </cell>
          <cell r="R2021">
            <v>1137.2080216648501</v>
          </cell>
          <cell r="S2021">
            <v>1598.8053142599999</v>
          </cell>
          <cell r="T2021">
            <v>498.13129011354602</v>
          </cell>
          <cell r="U2021">
            <v>882.21813911450397</v>
          </cell>
          <cell r="V2021">
            <v>4116.3627651529005</v>
          </cell>
          <cell r="W2021">
            <v>2.0884376000000002</v>
          </cell>
          <cell r="X2021">
            <v>2.0884376000000002</v>
          </cell>
          <cell r="Y2021">
            <v>0</v>
          </cell>
          <cell r="Z2021">
            <v>0</v>
          </cell>
          <cell r="AA2021">
            <v>7.2052779052406509E-5</v>
          </cell>
          <cell r="AB2021">
            <v>425.41933306501198</v>
          </cell>
          <cell r="AC2021">
            <v>0</v>
          </cell>
          <cell r="AD2021">
            <v>239.30358876110301</v>
          </cell>
          <cell r="AE2021">
            <v>281.61758823110301</v>
          </cell>
          <cell r="AF2021">
            <v>0</v>
          </cell>
          <cell r="AG2021">
            <v>141.71330723390901</v>
          </cell>
          <cell r="AH2021">
            <v>9.3114359398148689</v>
          </cell>
          <cell r="AI2021">
            <v>0</v>
          </cell>
          <cell r="AJ2021">
            <v>105.63140376648501</v>
          </cell>
          <cell r="AK2021">
            <v>0</v>
          </cell>
          <cell r="AL2021">
            <v>0</v>
          </cell>
          <cell r="AM2021">
            <v>21762.977118347499</v>
          </cell>
          <cell r="AN2021">
            <v>506.851</v>
          </cell>
          <cell r="AO2021">
            <v>-21923.741180827201</v>
          </cell>
          <cell r="AP2021">
            <v>0</v>
          </cell>
        </row>
        <row r="2022">
          <cell r="B2022" t="str">
            <v>50562TAllcustom2Allcustom3USD Total</v>
          </cell>
          <cell r="H2022">
            <v>5104.2626529999998</v>
          </cell>
          <cell r="I2022">
            <v>0</v>
          </cell>
          <cell r="J2022">
            <v>0</v>
          </cell>
          <cell r="K2022">
            <v>5104.2626529999998</v>
          </cell>
          <cell r="L2022">
            <v>0</v>
          </cell>
          <cell r="M2022">
            <v>5104.2626529999998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5104.2626529999998</v>
          </cell>
          <cell r="AN2022">
            <v>0</v>
          </cell>
          <cell r="AO2022">
            <v>0</v>
          </cell>
          <cell r="AP2022">
            <v>0</v>
          </cell>
        </row>
        <row r="2023">
          <cell r="B2023" t="str">
            <v>50565TAllcustom2Allcustom3USD Total</v>
          </cell>
          <cell r="H2023">
            <v>4101.1680735831796</v>
          </cell>
          <cell r="I2023">
            <v>-2.5458648226875803E-4</v>
          </cell>
          <cell r="J2023">
            <v>5.1852135136278594</v>
          </cell>
          <cell r="K2023">
            <v>4101.1683281696605</v>
          </cell>
          <cell r="L2023">
            <v>0</v>
          </cell>
          <cell r="M2023">
            <v>4101.1683281696605</v>
          </cell>
          <cell r="N2023">
            <v>3753.1828016186701</v>
          </cell>
          <cell r="O2023">
            <v>2642.7176351948901</v>
          </cell>
          <cell r="P2023">
            <v>2044.21532161716</v>
          </cell>
          <cell r="Q2023">
            <v>2474.8799060185697</v>
          </cell>
          <cell r="R2023">
            <v>389.04626225155096</v>
          </cell>
          <cell r="S2023">
            <v>767.173654913532</v>
          </cell>
          <cell r="T2023">
            <v>302.22365260827399</v>
          </cell>
          <cell r="U2023">
            <v>235.16432068082</v>
          </cell>
          <cell r="V2023">
            <v>1693.6078904541801</v>
          </cell>
          <cell r="W2023">
            <v>357.51200231999997</v>
          </cell>
          <cell r="X2023">
            <v>357.51200231999997</v>
          </cell>
          <cell r="Y2023">
            <v>0</v>
          </cell>
          <cell r="Z2023">
            <v>0</v>
          </cell>
          <cell r="AA2023">
            <v>1562.1604356717401</v>
          </cell>
          <cell r="AB2023">
            <v>530.59793711692203</v>
          </cell>
          <cell r="AC2023">
            <v>1.7810209334208699E-2</v>
          </cell>
          <cell r="AD2023">
            <v>4.6564766096546402</v>
          </cell>
          <cell r="AE2023">
            <v>6.7531775196546402</v>
          </cell>
          <cell r="AF2023">
            <v>0</v>
          </cell>
          <cell r="AG2023">
            <v>161.12973355430498</v>
          </cell>
          <cell r="AH2023">
            <v>0</v>
          </cell>
          <cell r="AI2023">
            <v>0</v>
          </cell>
          <cell r="AJ2023">
            <v>21.1208263862801</v>
          </cell>
          <cell r="AK2023">
            <v>0</v>
          </cell>
          <cell r="AL2023">
            <v>0</v>
          </cell>
          <cell r="AM2023">
            <v>12885.708016976401</v>
          </cell>
          <cell r="AN2023">
            <v>0.36899999999999999</v>
          </cell>
          <cell r="AO2023">
            <v>-21923.741180827099</v>
          </cell>
          <cell r="AP2023">
            <v>0</v>
          </cell>
        </row>
        <row r="2024">
          <cell r="B2024" t="str">
            <v>50571TAllcustom2Allcustom3USD Total</v>
          </cell>
          <cell r="H2024">
            <v>-11642.043346456101</v>
          </cell>
          <cell r="I2024">
            <v>-3.26639261321165E-4</v>
          </cell>
          <cell r="J2024">
            <v>5.1852135136278594</v>
          </cell>
          <cell r="K2024">
            <v>-11642.0430198169</v>
          </cell>
          <cell r="L2024">
            <v>1562.16069025822</v>
          </cell>
          <cell r="M2024">
            <v>-13204.2037100751</v>
          </cell>
          <cell r="N2024">
            <v>-3382.8061167270698</v>
          </cell>
          <cell r="O2024">
            <v>1918.4167853648901</v>
          </cell>
          <cell r="P2024">
            <v>-311.03516825388499</v>
          </cell>
          <cell r="Q2024">
            <v>-233.93383844118699</v>
          </cell>
          <cell r="R2024">
            <v>-748.16175941329595</v>
          </cell>
          <cell r="S2024">
            <v>-831.63165934646793</v>
          </cell>
          <cell r="T2024">
            <v>-195.90763750527302</v>
          </cell>
          <cell r="U2024">
            <v>-647.05381843368491</v>
          </cell>
          <cell r="V2024">
            <v>-2422.75487469872</v>
          </cell>
          <cell r="W2024">
            <v>355.42356472</v>
          </cell>
          <cell r="X2024">
            <v>355.42356472</v>
          </cell>
          <cell r="Y2024">
            <v>0</v>
          </cell>
          <cell r="Z2024">
            <v>0</v>
          </cell>
          <cell r="AA2024">
            <v>1562.16036361896</v>
          </cell>
          <cell r="AB2024">
            <v>105.17860405190901</v>
          </cell>
          <cell r="AC2024">
            <v>1.7810209334208699E-2</v>
          </cell>
          <cell r="AD2024">
            <v>-234.647112151448</v>
          </cell>
          <cell r="AE2024">
            <v>-274.86441071144799</v>
          </cell>
          <cell r="AF2024">
            <v>0</v>
          </cell>
          <cell r="AG2024">
            <v>19.416426320395498</v>
          </cell>
          <cell r="AH2024">
            <v>-9.3114359398148689</v>
          </cell>
          <cell r="AI2024">
            <v>0</v>
          </cell>
          <cell r="AJ2024">
            <v>-84.510577380204793</v>
          </cell>
          <cell r="AK2024">
            <v>0</v>
          </cell>
          <cell r="AL2024">
            <v>0</v>
          </cell>
          <cell r="AM2024">
            <v>-8877.2691013710701</v>
          </cell>
          <cell r="AN2024">
            <v>-506.48200000000003</v>
          </cell>
          <cell r="AO2024">
            <v>2.8669834136962899E-11</v>
          </cell>
          <cell r="AP2024">
            <v>0</v>
          </cell>
        </row>
        <row r="2025">
          <cell r="B2025" t="str">
            <v>50572TAllcustom2Allcustom3USD Total</v>
          </cell>
          <cell r="H2025">
            <v>-475.05998821886897</v>
          </cell>
          <cell r="I2025">
            <v>-486.54321993519301</v>
          </cell>
          <cell r="J2025">
            <v>0</v>
          </cell>
          <cell r="K2025">
            <v>11.483231716323999</v>
          </cell>
          <cell r="L2025">
            <v>0</v>
          </cell>
          <cell r="M2025">
            <v>11.483231716323999</v>
          </cell>
          <cell r="N2025">
            <v>0</v>
          </cell>
          <cell r="O2025">
            <v>0</v>
          </cell>
          <cell r="P2025">
            <v>0.41610975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-486.54321993519301</v>
          </cell>
          <cell r="AB2025">
            <v>11.067121966323999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11.067121966323999</v>
          </cell>
          <cell r="AH2025">
            <v>11.067121966323999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</row>
        <row r="2026">
          <cell r="B2026" t="str">
            <v>50600TAllcustom2Allcustom3USD Total</v>
          </cell>
          <cell r="H2026">
            <v>-5293.2021100209395</v>
          </cell>
          <cell r="I2026">
            <v>-367.45097477691797</v>
          </cell>
          <cell r="J2026">
            <v>7.1193822512020596E-4</v>
          </cell>
          <cell r="K2026">
            <v>-4925.7511352440206</v>
          </cell>
          <cell r="L2026">
            <v>0</v>
          </cell>
          <cell r="M2026">
            <v>-4925.7511352440206</v>
          </cell>
          <cell r="N2026">
            <v>-1607.3549710899101</v>
          </cell>
          <cell r="O2026">
            <v>-1799.54342804</v>
          </cell>
          <cell r="P2026">
            <v>-840.58404247718897</v>
          </cell>
          <cell r="Q2026">
            <v>-1517.37639445432</v>
          </cell>
          <cell r="R2026">
            <v>-81.244282400692001</v>
          </cell>
          <cell r="S2026">
            <v>747.69149178400005</v>
          </cell>
          <cell r="T2026">
            <v>-22.544141205273402</v>
          </cell>
          <cell r="U2026">
            <v>-2.1551054596524803</v>
          </cell>
          <cell r="V2026">
            <v>641.74796271838204</v>
          </cell>
          <cell r="W2026">
            <v>109.9714475885</v>
          </cell>
          <cell r="X2026">
            <v>106.9714475885</v>
          </cell>
          <cell r="Y2026">
            <v>3</v>
          </cell>
          <cell r="Z2026">
            <v>0</v>
          </cell>
          <cell r="AA2026">
            <v>-367.45097477691797</v>
          </cell>
          <cell r="AB2026">
            <v>187.73540654722299</v>
          </cell>
          <cell r="AC2026">
            <v>334.40397748999999</v>
          </cell>
          <cell r="AD2026">
            <v>-58.897937425969602</v>
          </cell>
          <cell r="AE2026">
            <v>-102.16788605597</v>
          </cell>
          <cell r="AF2026">
            <v>0</v>
          </cell>
          <cell r="AG2026">
            <v>-154.47284441353301</v>
          </cell>
          <cell r="AH2026">
            <v>-12.880147869569299</v>
          </cell>
          <cell r="AI2026">
            <v>0</v>
          </cell>
          <cell r="AJ2026">
            <v>-95.074255921408692</v>
          </cell>
          <cell r="AK2026">
            <v>0</v>
          </cell>
          <cell r="AL2026">
            <v>0</v>
          </cell>
          <cell r="AM2026">
            <v>-24.563713681400198</v>
          </cell>
          <cell r="AN2026">
            <v>0</v>
          </cell>
          <cell r="AO2026">
            <v>34.1880452331933</v>
          </cell>
          <cell r="AP2026">
            <v>0</v>
          </cell>
        </row>
        <row r="2027">
          <cell r="B2027" t="str">
            <v>50630TAllcustom2Allcustom3USD Total</v>
          </cell>
          <cell r="H2027">
            <v>10051.834284823299</v>
          </cell>
          <cell r="I2027">
            <v>630.96955271588297</v>
          </cell>
          <cell r="J2027">
            <v>-0.41593416351262996</v>
          </cell>
          <cell r="K2027">
            <v>9420.8647321074404</v>
          </cell>
          <cell r="L2027">
            <v>-24.126726783917501</v>
          </cell>
          <cell r="M2027">
            <v>9444.9914588913489</v>
          </cell>
          <cell r="N2027">
            <v>3731.96403100416</v>
          </cell>
          <cell r="O2027">
            <v>3245.11751901151</v>
          </cell>
          <cell r="P2027">
            <v>923.02973558456597</v>
          </cell>
          <cell r="Q2027">
            <v>775.73098915125297</v>
          </cell>
          <cell r="R2027">
            <v>360.42257536965298</v>
          </cell>
          <cell r="S2027">
            <v>223.06234389479198</v>
          </cell>
          <cell r="T2027">
            <v>-14.5340594638587</v>
          </cell>
          <cell r="U2027">
            <v>179.92725903892699</v>
          </cell>
          <cell r="V2027">
            <v>748.87811883951406</v>
          </cell>
          <cell r="W2027">
            <v>55.083953822816902</v>
          </cell>
          <cell r="X2027">
            <v>60.451406587816905</v>
          </cell>
          <cell r="Y2027">
            <v>-5.3674527649999995</v>
          </cell>
          <cell r="Z2027">
            <v>0</v>
          </cell>
          <cell r="AA2027">
            <v>606.84282593196599</v>
          </cell>
          <cell r="AB2027">
            <v>181.64665355092498</v>
          </cell>
          <cell r="AC2027">
            <v>58.993437824236999</v>
          </cell>
          <cell r="AD2027">
            <v>75.389832052750492</v>
          </cell>
          <cell r="AE2027">
            <v>77.266471975139012</v>
          </cell>
          <cell r="AF2027">
            <v>0</v>
          </cell>
          <cell r="AG2027">
            <v>-9.2812759077546509</v>
          </cell>
          <cell r="AH2027">
            <v>20.736673272860003</v>
          </cell>
          <cell r="AI2027">
            <v>0</v>
          </cell>
          <cell r="AJ2027">
            <v>-54.172272313740095</v>
          </cell>
          <cell r="AK2027">
            <v>0</v>
          </cell>
          <cell r="AL2027">
            <v>2.6193447411060299E-15</v>
          </cell>
          <cell r="AM2027">
            <v>-142.09632843824198</v>
          </cell>
          <cell r="AN2027">
            <v>-40.959000000000003</v>
          </cell>
          <cell r="AO2027">
            <v>-19.279259812316202</v>
          </cell>
          <cell r="AP2027">
            <v>0</v>
          </cell>
        </row>
        <row r="2028">
          <cell r="B2028" t="str">
            <v>50700TAllcustom2Allcustom3USD Total</v>
          </cell>
          <cell r="H2028">
            <v>4758.6321748023793</v>
          </cell>
          <cell r="I2028">
            <v>263.518577938965</v>
          </cell>
          <cell r="J2028">
            <v>-0.41522222528751002</v>
          </cell>
          <cell r="K2028">
            <v>4495.1135968634098</v>
          </cell>
          <cell r="L2028">
            <v>-24.126726783917501</v>
          </cell>
          <cell r="M2028">
            <v>4519.2403236473301</v>
          </cell>
          <cell r="N2028">
            <v>2124.6090599142499</v>
          </cell>
          <cell r="O2028">
            <v>1445.57409097151</v>
          </cell>
          <cell r="P2028">
            <v>82.445693107377693</v>
          </cell>
          <cell r="Q2028">
            <v>-741.64540530306192</v>
          </cell>
          <cell r="R2028">
            <v>279.17829296896099</v>
          </cell>
          <cell r="S2028">
            <v>970.75383567879203</v>
          </cell>
          <cell r="T2028">
            <v>-37.078200669132102</v>
          </cell>
          <cell r="U2028">
            <v>177.772153579274</v>
          </cell>
          <cell r="V2028">
            <v>1390.6260815578999</v>
          </cell>
          <cell r="W2028">
            <v>165.05540141131698</v>
          </cell>
          <cell r="X2028">
            <v>167.422854176317</v>
          </cell>
          <cell r="Y2028">
            <v>-2.3674527650000003</v>
          </cell>
          <cell r="Z2028">
            <v>0</v>
          </cell>
          <cell r="AA2028">
            <v>239.39185115504898</v>
          </cell>
          <cell r="AB2028">
            <v>369.382060098149</v>
          </cell>
          <cell r="AC2028">
            <v>393.39741531423698</v>
          </cell>
          <cell r="AD2028">
            <v>16.491894626780898</v>
          </cell>
          <cell r="AE2028">
            <v>-24.901414080830602</v>
          </cell>
          <cell r="AF2028">
            <v>0</v>
          </cell>
          <cell r="AG2028">
            <v>-163.75412032128799</v>
          </cell>
          <cell r="AH2028">
            <v>7.8565254032906502</v>
          </cell>
          <cell r="AI2028">
            <v>0</v>
          </cell>
          <cell r="AJ2028">
            <v>-149.24652823514899</v>
          </cell>
          <cell r="AK2028">
            <v>0</v>
          </cell>
          <cell r="AL2028">
            <v>2.6193447411060299E-15</v>
          </cell>
          <cell r="AM2028">
            <v>-166.66004211964301</v>
          </cell>
          <cell r="AN2028">
            <v>-40.959000000000003</v>
          </cell>
          <cell r="AO2028">
            <v>14.9087854208772</v>
          </cell>
          <cell r="AP2028">
            <v>0</v>
          </cell>
        </row>
        <row r="2029">
          <cell r="B2029" t="str">
            <v>50701CAllcustom2Allcustom3USD Total</v>
          </cell>
          <cell r="H2029">
            <v>8.8852438545262295E-6</v>
          </cell>
          <cell r="I2029">
            <v>7.804289950474309E-6</v>
          </cell>
          <cell r="J2029">
            <v>8.8274176970266903E-7</v>
          </cell>
          <cell r="K2029">
            <v>9.0310721441003103E-6</v>
          </cell>
          <cell r="L2029">
            <v>0</v>
          </cell>
          <cell r="M2029">
            <v>9.0438922233896608E-6</v>
          </cell>
          <cell r="N2029">
            <v>8.0818716471044102E-6</v>
          </cell>
          <cell r="O2029">
            <v>1.2323784055721702E-5</v>
          </cell>
          <cell r="P2029">
            <v>1.1811770714497801E-5</v>
          </cell>
          <cell r="Q2029">
            <v>9.623692514246869E-6</v>
          </cell>
          <cell r="R2029">
            <v>1.7591091144742E-5</v>
          </cell>
          <cell r="S2029">
            <v>-2.5242224273517899E-5</v>
          </cell>
          <cell r="T2029">
            <v>-7.714478644569129E-5</v>
          </cell>
          <cell r="U2029">
            <v>1.6948410172558202E-5</v>
          </cell>
          <cell r="V2029">
            <v>-7.3787316150802701E-6</v>
          </cell>
          <cell r="W2029">
            <v>1.33080897256204E-5</v>
          </cell>
          <cell r="X2029">
            <v>1.2716185785458601E-5</v>
          </cell>
          <cell r="Y2029">
            <v>0</v>
          </cell>
          <cell r="Z2029">
            <v>0</v>
          </cell>
          <cell r="AA2029">
            <v>7.7092609626246805E-6</v>
          </cell>
          <cell r="AB2029">
            <v>5.5528628533644398E-6</v>
          </cell>
          <cell r="AC2029">
            <v>-5.2553845539433295E-6</v>
          </cell>
          <cell r="AD2029">
            <v>2.3116881686055E-5</v>
          </cell>
          <cell r="AE2029">
            <v>1.0607020094451199E-5</v>
          </cell>
          <cell r="AF2029">
            <v>0</v>
          </cell>
          <cell r="AG2029">
            <v>5.3433113215457103E-6</v>
          </cell>
          <cell r="AH2029">
            <v>1.0008457404426199E-4</v>
          </cell>
          <cell r="AI2029">
            <v>4.7058553906795604E-6</v>
          </cell>
          <cell r="AJ2029">
            <v>-4.7034326329034101E-6</v>
          </cell>
          <cell r="AK2029">
            <v>0</v>
          </cell>
          <cell r="AL2029">
            <v>0</v>
          </cell>
          <cell r="AM2029">
            <v>3.8320711123724399E-6</v>
          </cell>
          <cell r="AN2029">
            <v>-1.2412967978863101E-6</v>
          </cell>
          <cell r="AO2029">
            <v>-1.32480267309952E-5</v>
          </cell>
          <cell r="AP2029">
            <v>0</v>
          </cell>
        </row>
        <row r="2030">
          <cell r="B2030" t="str">
            <v>50702CAllcustom2Allcustom3USD Total</v>
          </cell>
          <cell r="H2030">
            <v>5.7056841371523001E-5</v>
          </cell>
          <cell r="I2030">
            <v>8.90624917284941E-5</v>
          </cell>
          <cell r="J2030">
            <v>7.0404779587978698E-5</v>
          </cell>
          <cell r="K2030">
            <v>5.44186042816347E-5</v>
          </cell>
          <cell r="L2030">
            <v>0</v>
          </cell>
          <cell r="M2030">
            <v>5.4351285997153099E-5</v>
          </cell>
          <cell r="N2030">
            <v>5.8987879542452497E-5</v>
          </cell>
          <cell r="O2030">
            <v>5.7571772727926996E-5</v>
          </cell>
          <cell r="P2030">
            <v>6.2393493442492498E-5</v>
          </cell>
          <cell r="Q2030">
            <v>5.83788109788083E-5</v>
          </cell>
          <cell r="R2030">
            <v>3.9620381823611903E-5</v>
          </cell>
          <cell r="S2030">
            <v>4.1791024956968201E-5</v>
          </cell>
          <cell r="T2030">
            <v>1.31413723071947E-5</v>
          </cell>
          <cell r="U2030">
            <v>3.7605244023696801E-5</v>
          </cell>
          <cell r="V2030">
            <v>3.5865754614289502E-5</v>
          </cell>
          <cell r="W2030">
            <v>9.3971958735153399E-5</v>
          </cell>
          <cell r="X2030">
            <v>9.3971958735153399E-5</v>
          </cell>
          <cell r="Y2030">
            <v>0</v>
          </cell>
          <cell r="Z2030">
            <v>0</v>
          </cell>
          <cell r="AA2030">
            <v>6.9811690933272198E-5</v>
          </cell>
          <cell r="AB2030">
            <v>8.8540896476371899E-5</v>
          </cell>
          <cell r="AC2030">
            <v>9.1693329356382192E-5</v>
          </cell>
          <cell r="AD2030">
            <v>4.26450300854465E-5</v>
          </cell>
          <cell r="AE2030">
            <v>4.4667802513285701E-5</v>
          </cell>
          <cell r="AF2030">
            <v>0</v>
          </cell>
          <cell r="AG2030">
            <v>9.2305527989171689E-5</v>
          </cell>
          <cell r="AH2030">
            <v>6.8120490345358303E-5</v>
          </cell>
          <cell r="AI2030">
            <v>1.00000000755627E-4</v>
          </cell>
          <cell r="AJ2030">
            <v>4.8256337859921301E-5</v>
          </cell>
          <cell r="AK2030">
            <v>0</v>
          </cell>
          <cell r="AL2030">
            <v>0</v>
          </cell>
          <cell r="AM2030">
            <v>-6.0022434476068101E-5</v>
          </cell>
          <cell r="AN2030">
            <v>-2.1688340551287498E-4</v>
          </cell>
          <cell r="AO2030">
            <v>4.7408787661793399E-7</v>
          </cell>
          <cell r="AP2030">
            <v>0</v>
          </cell>
        </row>
        <row r="2031">
          <cell r="B2031" t="str">
            <v>50703CAllcustom2Allcustom3USD Total</v>
          </cell>
          <cell r="H2031">
            <v>7.89817072650712E-4</v>
          </cell>
          <cell r="I2031">
            <v>5.2692129438572399E-5</v>
          </cell>
          <cell r="J2031">
            <v>7.7635049908284996E-9</v>
          </cell>
          <cell r="K2031">
            <v>7.37124943212137E-4</v>
          </cell>
          <cell r="L2031">
            <v>-1.0995257205675599E-6</v>
          </cell>
          <cell r="M2031">
            <v>7.3822446893270506E-4</v>
          </cell>
          <cell r="N2031">
            <v>3.07767664611548E-4</v>
          </cell>
          <cell r="O2031">
            <v>2.37266593576454E-4</v>
          </cell>
          <cell r="P2031">
            <v>1.23800006245153E-4</v>
          </cell>
          <cell r="Q2031">
            <v>1.1192838505874399E-4</v>
          </cell>
          <cell r="R2031">
            <v>3.7116800212543304E-5</v>
          </cell>
          <cell r="S2031">
            <v>-8.6572200177659304E-5</v>
          </cell>
          <cell r="T2031">
            <v>-3.3993260828032801E-5</v>
          </cell>
          <cell r="U2031">
            <v>2.7234772153348101E-5</v>
          </cell>
          <cell r="V2031">
            <v>-5.6213888639798803E-5</v>
          </cell>
          <cell r="W2031">
            <v>1.3579685341108601E-5</v>
          </cell>
          <cell r="X2031">
            <v>1.2975701642074301E-5</v>
          </cell>
          <cell r="Y2031">
            <v>6.0398369903429701E-7</v>
          </cell>
          <cell r="Z2031">
            <v>0</v>
          </cell>
          <cell r="AA2031">
            <v>5.1592603718005102E-5</v>
          </cell>
          <cell r="AB2031">
            <v>8.6920221994670803E-5</v>
          </cell>
          <cell r="AC2031">
            <v>-4.0423364437109507E-6</v>
          </cell>
          <cell r="AD2031">
            <v>7.7789124891723899E-6</v>
          </cell>
          <cell r="AE2031">
            <v>5.3995861987708398E-6</v>
          </cell>
          <cell r="AF2031">
            <v>0</v>
          </cell>
          <cell r="AG2031">
            <v>7.1975523393511299E-5</v>
          </cell>
          <cell r="AH2031">
            <v>1.20199429174355E-5</v>
          </cell>
          <cell r="AI2031">
            <v>5.8133884158069899E-5</v>
          </cell>
          <cell r="AJ2031">
            <v>-2.9493081484446798E-6</v>
          </cell>
          <cell r="AK2031">
            <v>0</v>
          </cell>
          <cell r="AL2031">
            <v>-1.1036560000000001E-22</v>
          </cell>
          <cell r="AM2031">
            <v>-7.6657499446713406E-5</v>
          </cell>
          <cell r="AN2031">
            <v>1.02619428454202E-6</v>
          </cell>
          <cell r="AO2031">
            <v>3.4129855326379503E-6</v>
          </cell>
          <cell r="AP2031">
            <v>0</v>
          </cell>
        </row>
        <row r="2032">
          <cell r="B2032" t="str">
            <v>50704CAllcustom2Allcustom3USD Total</v>
          </cell>
          <cell r="H2032">
            <v>7.8962778301234094E-4</v>
          </cell>
          <cell r="I2032">
            <v>5.2679501104149401E-5</v>
          </cell>
          <cell r="J2032">
            <v>7.761644368789431E-9</v>
          </cell>
          <cell r="K2032">
            <v>7.3694828190818806E-4</v>
          </cell>
          <cell r="L2032">
            <v>-1.0992622053394999E-6</v>
          </cell>
          <cell r="M2032">
            <v>7.3804754411352803E-4</v>
          </cell>
          <cell r="N2032">
            <v>3.07693904203025E-4</v>
          </cell>
          <cell r="O2032">
            <v>2.37209729640169E-4</v>
          </cell>
          <cell r="P2032">
            <v>1.2377033600982401E-4</v>
          </cell>
          <cell r="Q2032">
            <v>1.11901560007393E-4</v>
          </cell>
          <cell r="R2032">
            <v>3.7107904702515698E-5</v>
          </cell>
          <cell r="S2032">
            <v>-8.6551452056313097E-5</v>
          </cell>
          <cell r="T2032">
            <v>-3.3985113913675002E-5</v>
          </cell>
          <cell r="U2032">
            <v>2.7228244996173899E-5</v>
          </cell>
          <cell r="V2032">
            <v>-5.6200416271296598E-5</v>
          </cell>
          <cell r="W2032">
            <v>1.3576430797979001E-5</v>
          </cell>
          <cell r="X2032">
            <v>1.2972591851267699E-5</v>
          </cell>
          <cell r="Y2032">
            <v>6.0383894671134597E-7</v>
          </cell>
          <cell r="Z2032">
            <v>0</v>
          </cell>
          <cell r="AA2032">
            <v>5.1580238898810101E-5</v>
          </cell>
          <cell r="AB2032">
            <v>8.6899390465500003E-5</v>
          </cell>
          <cell r="AC2032">
            <v>-4.0413676467197194E-6</v>
          </cell>
          <cell r="AD2032">
            <v>7.7770481745317096E-6</v>
          </cell>
          <cell r="AE2032">
            <v>5.3982921197311304E-6</v>
          </cell>
          <cell r="AF2032">
            <v>0</v>
          </cell>
          <cell r="AG2032">
            <v>7.1958273550140606E-5</v>
          </cell>
          <cell r="AH2032">
            <v>1.2017062186280301E-5</v>
          </cell>
          <cell r="AI2032">
            <v>5.8119951638388497E-5</v>
          </cell>
          <cell r="AJ2032">
            <v>-2.9486013094914697E-6</v>
          </cell>
          <cell r="AK2032">
            <v>0</v>
          </cell>
          <cell r="AL2032">
            <v>-1.103391E-22</v>
          </cell>
          <cell r="AM2032">
            <v>-7.6639127508639209E-5</v>
          </cell>
          <cell r="AN2032">
            <v>1.0259483441189099E-6</v>
          </cell>
          <cell r="AO2032">
            <v>3.4121675675424703E-6</v>
          </cell>
          <cell r="AP2032">
            <v>0</v>
          </cell>
        </row>
        <row r="2033">
          <cell r="B2033" t="str">
            <v>50705CAllcustom2Allcustom3USD Total</v>
          </cell>
          <cell r="H2033">
            <v>2.1950744685996001E-3</v>
          </cell>
          <cell r="I2033">
            <v>0</v>
          </cell>
          <cell r="J2033">
            <v>0</v>
          </cell>
          <cell r="K2033">
            <v>2.0398234956696898E-3</v>
          </cell>
          <cell r="L2033">
            <v>0</v>
          </cell>
          <cell r="M2033">
            <v>2.0387594107915499E-3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-4.0888932180270107E-6</v>
          </cell>
          <cell r="AP2033">
            <v>0</v>
          </cell>
        </row>
        <row r="2034">
          <cell r="B2034" t="str">
            <v>50880CAllcustom2ROICUSD Total</v>
          </cell>
          <cell r="H2034">
            <v>7.8542765091727902E-6</v>
          </cell>
          <cell r="I2034">
            <v>1.1220641442844399E-5</v>
          </cell>
          <cell r="J2034">
            <v>-3.4014165511115802E-6</v>
          </cell>
          <cell r="K2034">
            <v>7.697676821179469E-6</v>
          </cell>
          <cell r="L2034">
            <v>2.9831259652043599E-5</v>
          </cell>
          <cell r="M2034">
            <v>7.7196809072518994E-6</v>
          </cell>
          <cell r="N2034">
            <v>7.2760027702751103E-6</v>
          </cell>
          <cell r="O2034">
            <v>1.45310480765585E-5</v>
          </cell>
          <cell r="P2034">
            <v>1.15176674804553E-5</v>
          </cell>
          <cell r="Q2034">
            <v>1.09910963323365E-5</v>
          </cell>
          <cell r="R2034">
            <v>1.06364433685503E-5</v>
          </cell>
          <cell r="S2034">
            <v>-5.1579918523766003E-6</v>
          </cell>
          <cell r="T2034">
            <v>-1.0300047988106999E-5</v>
          </cell>
          <cell r="U2034">
            <v>1.0500047538802499E-5</v>
          </cell>
          <cell r="V2034">
            <v>5.5864141025246707E-7</v>
          </cell>
          <cell r="W2034">
            <v>5.8476724370412401E-5</v>
          </cell>
          <cell r="X2034">
            <v>5.4782387195542696E-5</v>
          </cell>
          <cell r="Y2034">
            <v>-1.0538992298739301E-4</v>
          </cell>
          <cell r="Z2034">
            <v>0</v>
          </cell>
          <cell r="AA2034">
            <v>1.08138179936123E-5</v>
          </cell>
          <cell r="AB2034">
            <v>6.0612903605036802E-6</v>
          </cell>
          <cell r="AC2034">
            <v>-1.2594839590172201E-6</v>
          </cell>
          <cell r="AD2034">
            <v>1.1752722352586301E-5</v>
          </cell>
          <cell r="AE2034">
            <v>6.5241019072323599E-6</v>
          </cell>
          <cell r="AF2034">
            <v>0</v>
          </cell>
          <cell r="AG2034">
            <v>5.9250179197145599E-6</v>
          </cell>
          <cell r="AH2034">
            <v>1.91026845508368E-4</v>
          </cell>
          <cell r="AI2034">
            <v>4.9334963275894894E-6</v>
          </cell>
          <cell r="AJ2034">
            <v>-1.8054299012491499E-6</v>
          </cell>
          <cell r="AK2034">
            <v>0</v>
          </cell>
          <cell r="AL2034">
            <v>4.1406249999999999E-4</v>
          </cell>
          <cell r="AM2034">
            <v>-5.91314278498486E-4</v>
          </cell>
          <cell r="AN2034">
            <v>3.5508438432949499E-6</v>
          </cell>
          <cell r="AO2034">
            <v>-4.9651821820194304E-6</v>
          </cell>
          <cell r="AP2034">
            <v>0</v>
          </cell>
        </row>
        <row r="2035">
          <cell r="B2035" t="str">
            <v>50881CAllcustom2ROICUSD Total</v>
          </cell>
          <cell r="H2035">
            <v>7.2994797901066007E-6</v>
          </cell>
          <cell r="I2035">
            <v>1.2908308687821001E-5</v>
          </cell>
          <cell r="J2035">
            <v>-1.69371255820091E-5</v>
          </cell>
          <cell r="K2035">
            <v>7.01233337418786E-6</v>
          </cell>
          <cell r="L2035">
            <v>1.6999726849209002E-5</v>
          </cell>
          <cell r="M2035">
            <v>7.0265327250224095E-6</v>
          </cell>
          <cell r="N2035">
            <v>6.3307318990698497E-6</v>
          </cell>
          <cell r="O2035">
            <v>1.5361021923688201E-5</v>
          </cell>
          <cell r="P2035">
            <v>1.22663971854158E-5</v>
          </cell>
          <cell r="Q2035">
            <v>6.2569093997311894E-6</v>
          </cell>
          <cell r="R2035">
            <v>8.8694677043891296E-6</v>
          </cell>
          <cell r="S2035">
            <v>-4.1371949589755606E-6</v>
          </cell>
          <cell r="T2035">
            <v>-4.9963395697926305E-5</v>
          </cell>
          <cell r="U2035">
            <v>1.41356230439008E-5</v>
          </cell>
          <cell r="V2035">
            <v>-2.5230268834352102E-6</v>
          </cell>
          <cell r="W2035">
            <v>1.7424069723246499E-5</v>
          </cell>
          <cell r="X2035">
            <v>1.7424069723246499E-5</v>
          </cell>
          <cell r="Y2035">
            <v>0</v>
          </cell>
          <cell r="Z2035">
            <v>0</v>
          </cell>
          <cell r="AA2035">
            <v>1.27912709858425E-5</v>
          </cell>
          <cell r="AB2035">
            <v>6.8862662448045098E-6</v>
          </cell>
          <cell r="AC2035">
            <v>-5.9677867771969899E-6</v>
          </cell>
          <cell r="AD2035">
            <v>1.0857304415544601E-5</v>
          </cell>
          <cell r="AE2035">
            <v>-2.41596820713619E-6</v>
          </cell>
          <cell r="AF2035">
            <v>0</v>
          </cell>
          <cell r="AG2035">
            <v>8.7543232664355195E-6</v>
          </cell>
          <cell r="AH2035">
            <v>9.9183710547327006E-4</v>
          </cell>
          <cell r="AI2035">
            <v>5.2957188856665495E-6</v>
          </cell>
          <cell r="AJ2035">
            <v>-6.5638550446405E-6</v>
          </cell>
          <cell r="AK2035">
            <v>0</v>
          </cell>
          <cell r="AL2035">
            <v>6.4640883977900798E-5</v>
          </cell>
          <cell r="AM2035">
            <v>1.73204310910436E-5</v>
          </cell>
          <cell r="AN2035">
            <v>1.0398728569218401E-5</v>
          </cell>
          <cell r="AO2035">
            <v>-5.7097658335562698E-7</v>
          </cell>
          <cell r="AP2035">
            <v>0</v>
          </cell>
        </row>
        <row r="2036">
          <cell r="B2036" t="str">
            <v>50882CAllcustom2ROICUSD Total</v>
          </cell>
          <cell r="H2036">
            <v>7.7821623841474792E-6</v>
          </cell>
          <cell r="I2036">
            <v>1.0633616840894699E-5</v>
          </cell>
          <cell r="J2036">
            <v>-1.1523422115449399E-5</v>
          </cell>
          <cell r="K2036">
            <v>7.6431839377860004E-6</v>
          </cell>
          <cell r="L2036">
            <v>2.4513217558570101E-5</v>
          </cell>
          <cell r="M2036">
            <v>7.66344506179888E-6</v>
          </cell>
          <cell r="N2036">
            <v>7.16653055383649E-6</v>
          </cell>
          <cell r="O2036">
            <v>1.4870535282331201E-5</v>
          </cell>
          <cell r="P2036">
            <v>1.15538325451637E-5</v>
          </cell>
          <cell r="Q2036">
            <v>1.07659281028661E-5</v>
          </cell>
          <cell r="R2036">
            <v>1.0612141839056299E-5</v>
          </cell>
          <cell r="S2036">
            <v>-4.8657049312479401E-6</v>
          </cell>
          <cell r="T2036">
            <v>-9.9945950063501794E-6</v>
          </cell>
          <cell r="U2036">
            <v>1.03510731550477E-5</v>
          </cell>
          <cell r="V2036">
            <v>5.3889928405154999E-7</v>
          </cell>
          <cell r="W2036">
            <v>6.7381644415340802E-5</v>
          </cell>
          <cell r="X2036">
            <v>6.3050972889710106E-5</v>
          </cell>
          <cell r="Y2036">
            <v>-1.15448609131802E-4</v>
          </cell>
          <cell r="Z2036">
            <v>0</v>
          </cell>
          <cell r="AA2036">
            <v>1.0282530155815901E-5</v>
          </cell>
          <cell r="AB2036">
            <v>6.1851551655365898E-6</v>
          </cell>
          <cell r="AC2036">
            <v>-1.1283549204784599E-6</v>
          </cell>
          <cell r="AD2036">
            <v>1.19165907167653E-5</v>
          </cell>
          <cell r="AE2036">
            <v>6.8830329270683807E-6</v>
          </cell>
          <cell r="AF2036">
            <v>0</v>
          </cell>
          <cell r="AG2036">
            <v>6.1217735954803401E-6</v>
          </cell>
          <cell r="AH2036">
            <v>9.3234328881937594E-4</v>
          </cell>
          <cell r="AI2036">
            <v>5.0469114680609495E-6</v>
          </cell>
          <cell r="AJ2036">
            <v>-2.0579000972837197E-6</v>
          </cell>
          <cell r="AK2036">
            <v>0</v>
          </cell>
          <cell r="AL2036">
            <v>-4.5371856607811698E-5</v>
          </cell>
          <cell r="AM2036">
            <v>3.9776632747590401E-4</v>
          </cell>
          <cell r="AN2036">
            <v>3.93871162859328E-6</v>
          </cell>
          <cell r="AO2036">
            <v>-4.9452914301997299E-6</v>
          </cell>
          <cell r="AP2036">
            <v>0</v>
          </cell>
        </row>
        <row r="2037">
          <cell r="B2037" t="str">
            <v>60041Allcustom2Allcustom3USD Total</v>
          </cell>
          <cell r="H2037">
            <v>-13.3321378598382</v>
          </cell>
          <cell r="I2037">
            <v>0</v>
          </cell>
          <cell r="J2037">
            <v>0</v>
          </cell>
          <cell r="K2037">
            <v>-13.3321378598382</v>
          </cell>
          <cell r="L2037">
            <v>0</v>
          </cell>
          <cell r="M2037">
            <v>-13.3321378598382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-3.9838230000229099E-8</v>
          </cell>
          <cell r="U2037">
            <v>-7.3387820000000006E-2</v>
          </cell>
          <cell r="V2037">
            <v>-7.3387859838229999E-2</v>
          </cell>
          <cell r="W2037">
            <v>-13.258749999999999</v>
          </cell>
          <cell r="X2037">
            <v>-13.258749999999999</v>
          </cell>
          <cell r="Y2037">
            <v>0</v>
          </cell>
          <cell r="Z2037">
            <v>0</v>
          </cell>
          <cell r="AA2037">
            <v>0</v>
          </cell>
          <cell r="AB2037">
            <v>-13.258749999999999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</row>
        <row r="2038">
          <cell r="B2038" t="str">
            <v>60050TAllcustom2Allcustom3USD Total</v>
          </cell>
          <cell r="H2038">
            <v>-99.002223991047998</v>
          </cell>
          <cell r="I2038">
            <v>0</v>
          </cell>
          <cell r="J2038">
            <v>0</v>
          </cell>
          <cell r="K2038">
            <v>-99.002223991047998</v>
          </cell>
          <cell r="L2038">
            <v>0</v>
          </cell>
          <cell r="M2038">
            <v>-99.002223991047998</v>
          </cell>
          <cell r="N2038">
            <v>-1.7899101899999998</v>
          </cell>
          <cell r="O2038">
            <v>0</v>
          </cell>
          <cell r="P2038">
            <v>10</v>
          </cell>
          <cell r="Q2038">
            <v>0</v>
          </cell>
          <cell r="R2038">
            <v>0</v>
          </cell>
          <cell r="S2038">
            <v>-143.52290441</v>
          </cell>
          <cell r="T2038">
            <v>-3.9838230000229099E-8</v>
          </cell>
          <cell r="U2038">
            <v>-1.6528860000002E-3</v>
          </cell>
          <cell r="V2038">
            <v>-143.52455733583798</v>
          </cell>
          <cell r="W2038">
            <v>39.775823000000003</v>
          </cell>
          <cell r="X2038">
            <v>39.775823000000003</v>
          </cell>
          <cell r="Y2038">
            <v>0</v>
          </cell>
          <cell r="Z2038">
            <v>0</v>
          </cell>
          <cell r="AA2038">
            <v>0</v>
          </cell>
          <cell r="AB2038">
            <v>39.775823000000003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-3.4635794652097998</v>
          </cell>
          <cell r="AP2038">
            <v>0</v>
          </cell>
        </row>
        <row r="2039">
          <cell r="B2039" t="str">
            <v>60051Allcustom2Allcustom3USD Total</v>
          </cell>
          <cell r="H2039">
            <v>8.3622279647438003</v>
          </cell>
          <cell r="I2039">
            <v>0</v>
          </cell>
          <cell r="J2039">
            <v>0</v>
          </cell>
          <cell r="K2039">
            <v>8.3622279647438003</v>
          </cell>
          <cell r="L2039">
            <v>0</v>
          </cell>
          <cell r="M2039">
            <v>8.3622279647438003</v>
          </cell>
          <cell r="N2039">
            <v>7</v>
          </cell>
          <cell r="O2039">
            <v>0</v>
          </cell>
          <cell r="P2039">
            <v>0.15819263180783802</v>
          </cell>
          <cell r="Q2039">
            <v>0</v>
          </cell>
          <cell r="R2039">
            <v>0</v>
          </cell>
          <cell r="S2039">
            <v>0</v>
          </cell>
          <cell r="T2039">
            <v>1.2040353329359601</v>
          </cell>
          <cell r="U2039">
            <v>0</v>
          </cell>
          <cell r="V2039">
            <v>1.2040353329359601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</row>
        <row r="2040">
          <cell r="B2040" t="str">
            <v>60052TAllcustom2Allcustom3USD Total</v>
          </cell>
          <cell r="H2040">
            <v>-220.588303504153</v>
          </cell>
          <cell r="I2040">
            <v>-0.42182339838372201</v>
          </cell>
          <cell r="J2040">
            <v>0</v>
          </cell>
          <cell r="K2040">
            <v>-220.16648010576901</v>
          </cell>
          <cell r="L2040">
            <v>0</v>
          </cell>
          <cell r="M2040">
            <v>-220.16648010576901</v>
          </cell>
          <cell r="N2040">
            <v>9.4993510000000008</v>
          </cell>
          <cell r="O2040">
            <v>-97.754323999999997</v>
          </cell>
          <cell r="P2040">
            <v>-9.7747660833442204E-2</v>
          </cell>
          <cell r="Q2040">
            <v>0</v>
          </cell>
          <cell r="R2040">
            <v>0</v>
          </cell>
          <cell r="S2040">
            <v>-153.28894558000002</v>
          </cell>
          <cell r="T2040">
            <v>-5.8063799566528793</v>
          </cell>
          <cell r="U2040">
            <v>-6.4315019999999894</v>
          </cell>
          <cell r="V2040">
            <v>-165.526827536653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-0.42182339838372201</v>
          </cell>
          <cell r="AB2040">
            <v>33.7130680917167</v>
          </cell>
          <cell r="AC2040">
            <v>0</v>
          </cell>
          <cell r="AD2040">
            <v>0</v>
          </cell>
          <cell r="AE2040">
            <v>-19.284389090000001</v>
          </cell>
          <cell r="AF2040">
            <v>0</v>
          </cell>
          <cell r="AG2040">
            <v>52.997457181716705</v>
          </cell>
          <cell r="AH2040">
            <v>53.395366884015502</v>
          </cell>
          <cell r="AI2040">
            <v>0</v>
          </cell>
          <cell r="AJ2040">
            <v>-0.13093286787866801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</row>
        <row r="2041">
          <cell r="B2041" t="str">
            <v>60060TAllcustom2Allcustom3USD Total</v>
          </cell>
          <cell r="H2041">
            <v>-100.50767502621099</v>
          </cell>
          <cell r="I2041">
            <v>0</v>
          </cell>
          <cell r="J2041">
            <v>0</v>
          </cell>
          <cell r="K2041">
            <v>-100.50767502621099</v>
          </cell>
          <cell r="L2041">
            <v>0</v>
          </cell>
          <cell r="M2041">
            <v>-100.50767502621099</v>
          </cell>
          <cell r="N2041">
            <v>-25.138158817758299</v>
          </cell>
          <cell r="O2041">
            <v>0</v>
          </cell>
          <cell r="P2041">
            <v>-1.58181874948005</v>
          </cell>
          <cell r="Q2041">
            <v>0</v>
          </cell>
          <cell r="R2041">
            <v>-1.70921145927935E-3</v>
          </cell>
          <cell r="S2041">
            <v>-36.405215179999999</v>
          </cell>
          <cell r="T2041">
            <v>-37.290086451216901</v>
          </cell>
          <cell r="U2041">
            <v>-9.0686616296862393E-2</v>
          </cell>
          <cell r="V2041">
            <v>-73.787697458973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</row>
        <row r="2042">
          <cell r="B2042" t="str">
            <v>60061Allcustom2Allcustom3USD Total</v>
          </cell>
          <cell r="H2042">
            <v>61.6469453932175</v>
          </cell>
          <cell r="I2042">
            <v>0.101013533055737</v>
          </cell>
          <cell r="J2042">
            <v>0</v>
          </cell>
          <cell r="K2042">
            <v>61.545931860161801</v>
          </cell>
          <cell r="L2042">
            <v>0</v>
          </cell>
          <cell r="M2042">
            <v>61.545931860161801</v>
          </cell>
          <cell r="N2042">
            <v>0</v>
          </cell>
          <cell r="O2042">
            <v>60.607480000000002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6.5999960161769997E-2</v>
          </cell>
          <cell r="U2042">
            <v>0.87245189999999806</v>
          </cell>
          <cell r="V2042">
            <v>0.93845186016176807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0.101013533055737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</row>
        <row r="2043">
          <cell r="B2043" t="str">
            <v>60070TAllcustom2Allcustom3USD Total</v>
          </cell>
          <cell r="H2043">
            <v>-158.94135811093599</v>
          </cell>
          <cell r="I2043">
            <v>-0.320809865327985</v>
          </cell>
          <cell r="J2043">
            <v>0</v>
          </cell>
          <cell r="K2043">
            <v>-158.62054824560801</v>
          </cell>
          <cell r="L2043">
            <v>0</v>
          </cell>
          <cell r="M2043">
            <v>-158.62054824560801</v>
          </cell>
          <cell r="N2043">
            <v>9.4993510000000008</v>
          </cell>
          <cell r="O2043">
            <v>-37.146844000000002</v>
          </cell>
          <cell r="P2043">
            <v>-9.7747660833442204E-2</v>
          </cell>
          <cell r="Q2043">
            <v>0</v>
          </cell>
          <cell r="R2043">
            <v>0</v>
          </cell>
          <cell r="S2043">
            <v>-153.28894558000002</v>
          </cell>
          <cell r="T2043">
            <v>-5.74037999649111</v>
          </cell>
          <cell r="U2043">
            <v>-5.5590500999999906</v>
          </cell>
          <cell r="V2043">
            <v>-164.58837567649098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-0.320809865327985</v>
          </cell>
          <cell r="AB2043">
            <v>33.7130680917167</v>
          </cell>
          <cell r="AC2043">
            <v>0</v>
          </cell>
          <cell r="AD2043">
            <v>0</v>
          </cell>
          <cell r="AE2043">
            <v>-19.284389090000001</v>
          </cell>
          <cell r="AF2043">
            <v>0</v>
          </cell>
          <cell r="AG2043">
            <v>52.997457181716705</v>
          </cell>
          <cell r="AH2043">
            <v>53.395366884015502</v>
          </cell>
          <cell r="AI2043">
            <v>0</v>
          </cell>
          <cell r="AJ2043">
            <v>-0.13093286787866801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</row>
        <row r="2044">
          <cell r="B2044" t="str">
            <v>60071Allcustom2Allcustom3USD Total</v>
          </cell>
          <cell r="H2044">
            <v>-13.480262212867501</v>
          </cell>
          <cell r="I2044">
            <v>-3.1931141334866402E-2</v>
          </cell>
          <cell r="J2044">
            <v>0</v>
          </cell>
          <cell r="K2044">
            <v>-13.4483310715326</v>
          </cell>
          <cell r="L2044">
            <v>0</v>
          </cell>
          <cell r="M2044">
            <v>-13.4483310715326</v>
          </cell>
          <cell r="N2044">
            <v>-8.3211861645578495E-3</v>
          </cell>
          <cell r="O2044">
            <v>0</v>
          </cell>
          <cell r="P2044">
            <v>-7.6135832572482895</v>
          </cell>
          <cell r="Q2044">
            <v>0</v>
          </cell>
          <cell r="R2044">
            <v>0</v>
          </cell>
          <cell r="S2044">
            <v>0</v>
          </cell>
          <cell r="T2044">
            <v>-9.2856462428258596E-2</v>
          </cell>
          <cell r="U2044">
            <v>-2.4729411656915001</v>
          </cell>
          <cell r="V2044">
            <v>-2.5657976281197601</v>
          </cell>
          <cell r="W2044">
            <v>-3.2606290000000002</v>
          </cell>
          <cell r="X2044">
            <v>-3.2606290000000002</v>
          </cell>
          <cell r="Y2044">
            <v>0</v>
          </cell>
          <cell r="Z2044">
            <v>0</v>
          </cell>
          <cell r="AA2044">
            <v>-3.1931141334866402E-2</v>
          </cell>
          <cell r="AB2044">
            <v>-3.2606290000000002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</row>
        <row r="2045">
          <cell r="B2045" t="str">
            <v>60072CAllcustom2Allcustom3USD Total</v>
          </cell>
          <cell r="H2045">
            <v>-85.6700861312098</v>
          </cell>
          <cell r="I2045">
            <v>0</v>
          </cell>
          <cell r="J2045">
            <v>0</v>
          </cell>
          <cell r="K2045">
            <v>-85.6700861312098</v>
          </cell>
          <cell r="L2045">
            <v>0</v>
          </cell>
          <cell r="M2045">
            <v>-85.6700861312098</v>
          </cell>
          <cell r="N2045">
            <v>-1.7899101899999998</v>
          </cell>
          <cell r="O2045">
            <v>0</v>
          </cell>
          <cell r="P2045">
            <v>10</v>
          </cell>
          <cell r="Q2045">
            <v>0</v>
          </cell>
          <cell r="R2045">
            <v>0</v>
          </cell>
          <cell r="S2045">
            <v>-143.52290441</v>
          </cell>
          <cell r="T2045">
            <v>0</v>
          </cell>
          <cell r="U2045">
            <v>7.1734933999999806E-2</v>
          </cell>
          <cell r="V2045">
            <v>-143.45116947600002</v>
          </cell>
          <cell r="W2045">
            <v>53.034573000000002</v>
          </cell>
          <cell r="X2045">
            <v>53.034573000000002</v>
          </cell>
          <cell r="Y2045">
            <v>0</v>
          </cell>
          <cell r="Z2045">
            <v>0</v>
          </cell>
          <cell r="AA2045">
            <v>0</v>
          </cell>
          <cell r="AB2045">
            <v>53.034573000000002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-3.4635794652097998</v>
          </cell>
          <cell r="AP2045">
            <v>0</v>
          </cell>
        </row>
        <row r="2046">
          <cell r="B2046" t="str">
            <v>60075TAllcustom2Allcustom3USD Total</v>
          </cell>
          <cell r="H2046">
            <v>145.01260304752</v>
          </cell>
          <cell r="I2046">
            <v>0.133341757935665</v>
          </cell>
          <cell r="J2046">
            <v>0</v>
          </cell>
          <cell r="K2046">
            <v>144.87926128958401</v>
          </cell>
          <cell r="L2046">
            <v>0</v>
          </cell>
          <cell r="M2046">
            <v>144.87926128958401</v>
          </cell>
          <cell r="N2046">
            <v>38.311698965462796</v>
          </cell>
          <cell r="O2046">
            <v>0.442</v>
          </cell>
          <cell r="P2046">
            <v>69.979751527680804</v>
          </cell>
          <cell r="Q2046">
            <v>3.5015364500000001</v>
          </cell>
          <cell r="R2046">
            <v>4.9891072781566992</v>
          </cell>
          <cell r="S2046">
            <v>7.9625655700000006</v>
          </cell>
          <cell r="T2046">
            <v>2.1482672892418697</v>
          </cell>
          <cell r="U2046">
            <v>29.154184914832101</v>
          </cell>
          <cell r="V2046">
            <v>44.254125052230698</v>
          </cell>
          <cell r="W2046">
            <v>32.383451469999997</v>
          </cell>
          <cell r="X2046">
            <v>29.383451469999997</v>
          </cell>
          <cell r="Y2046">
            <v>3</v>
          </cell>
          <cell r="Z2046">
            <v>0</v>
          </cell>
          <cell r="AA2046">
            <v>0.133341757935665</v>
          </cell>
          <cell r="AB2046">
            <v>-22.995139645790402</v>
          </cell>
          <cell r="AC2046">
            <v>-56.390897289999998</v>
          </cell>
          <cell r="AD2046">
            <v>0</v>
          </cell>
          <cell r="AE2046">
            <v>0</v>
          </cell>
          <cell r="AF2046">
            <v>0</v>
          </cell>
          <cell r="AG2046">
            <v>1.01230617420961</v>
          </cell>
          <cell r="AH2046">
            <v>-0.27801187690943996</v>
          </cell>
          <cell r="AI2046">
            <v>0</v>
          </cell>
          <cell r="AJ2046">
            <v>-0.54327884767804502</v>
          </cell>
          <cell r="AK2046">
            <v>0</v>
          </cell>
          <cell r="AL2046">
            <v>0</v>
          </cell>
          <cell r="AM2046">
            <v>6.71328894</v>
          </cell>
          <cell r="AN2046">
            <v>0</v>
          </cell>
          <cell r="AO2046">
            <v>4.6719999999999997</v>
          </cell>
          <cell r="AP2046">
            <v>0</v>
          </cell>
        </row>
        <row r="2047">
          <cell r="B2047" t="str">
            <v>60080TAllcustom2Allcustom3USD Total</v>
          </cell>
          <cell r="H2047">
            <v>131.53234083465202</v>
          </cell>
          <cell r="I2047">
            <v>0.101410616600798</v>
          </cell>
          <cell r="J2047">
            <v>0</v>
          </cell>
          <cell r="K2047">
            <v>131.430930218051</v>
          </cell>
          <cell r="L2047">
            <v>0</v>
          </cell>
          <cell r="M2047">
            <v>131.430930218051</v>
          </cell>
          <cell r="N2047">
            <v>38.303377779298295</v>
          </cell>
          <cell r="O2047">
            <v>0.442</v>
          </cell>
          <cell r="P2047">
            <v>62.366168270432503</v>
          </cell>
          <cell r="Q2047">
            <v>3.5015364500000001</v>
          </cell>
          <cell r="R2047">
            <v>4.9891072781566992</v>
          </cell>
          <cell r="S2047">
            <v>7.9625655700000006</v>
          </cell>
          <cell r="T2047">
            <v>2.05541082681362</v>
          </cell>
          <cell r="U2047">
            <v>26.681243749140602</v>
          </cell>
          <cell r="V2047">
            <v>41.688327424110895</v>
          </cell>
          <cell r="W2047">
            <v>29.122822469999999</v>
          </cell>
          <cell r="X2047">
            <v>26.122822469999999</v>
          </cell>
          <cell r="Y2047">
            <v>3</v>
          </cell>
          <cell r="Z2047">
            <v>0</v>
          </cell>
          <cell r="AA2047">
            <v>0.101410616600798</v>
          </cell>
          <cell r="AB2047">
            <v>-26.2557686457904</v>
          </cell>
          <cell r="AC2047">
            <v>-56.390897289999998</v>
          </cell>
          <cell r="AD2047">
            <v>0</v>
          </cell>
          <cell r="AE2047">
            <v>0</v>
          </cell>
          <cell r="AF2047">
            <v>0</v>
          </cell>
          <cell r="AG2047">
            <v>1.01230617420961</v>
          </cell>
          <cell r="AH2047">
            <v>-0.27801187690943996</v>
          </cell>
          <cell r="AI2047">
            <v>0</v>
          </cell>
          <cell r="AJ2047">
            <v>-0.54327884767804502</v>
          </cell>
          <cell r="AK2047">
            <v>0</v>
          </cell>
          <cell r="AL2047">
            <v>0</v>
          </cell>
          <cell r="AM2047">
            <v>6.71328894</v>
          </cell>
          <cell r="AN2047">
            <v>0</v>
          </cell>
          <cell r="AO2047">
            <v>4.6719999999999997</v>
          </cell>
          <cell r="AP2047">
            <v>0</v>
          </cell>
        </row>
        <row r="2048">
          <cell r="B2048" t="str">
            <v>60090TAllcustom2Allcustom3USD Total</v>
          </cell>
          <cell r="H2048">
            <v>-226.91891629354302</v>
          </cell>
          <cell r="I2048">
            <v>-0.219399248727187</v>
          </cell>
          <cell r="J2048">
            <v>0</v>
          </cell>
          <cell r="K2048">
            <v>-226.69951704481599</v>
          </cell>
          <cell r="L2048">
            <v>0</v>
          </cell>
          <cell r="M2048">
            <v>-226.69951704481599</v>
          </cell>
          <cell r="N2048">
            <v>20.874659771539999</v>
          </cell>
          <cell r="O2048">
            <v>-36.704844000000001</v>
          </cell>
          <cell r="P2048">
            <v>70.686601860118998</v>
          </cell>
          <cell r="Q2048">
            <v>3.5015364500000001</v>
          </cell>
          <cell r="R2048">
            <v>4.9873980666974198</v>
          </cell>
          <cell r="S2048">
            <v>-325.25449960000003</v>
          </cell>
          <cell r="T2048">
            <v>-40.9750556607326</v>
          </cell>
          <cell r="U2048">
            <v>21.0298541468437</v>
          </cell>
          <cell r="V2048">
            <v>-340.21230304719103</v>
          </cell>
          <cell r="W2048">
            <v>68.898645470000005</v>
          </cell>
          <cell r="X2048">
            <v>65.898645470000005</v>
          </cell>
          <cell r="Y2048">
            <v>3</v>
          </cell>
          <cell r="Z2048">
            <v>0</v>
          </cell>
          <cell r="AA2048">
            <v>-0.219399248727187</v>
          </cell>
          <cell r="AB2048">
            <v>47.233122445926398</v>
          </cell>
          <cell r="AC2048">
            <v>-56.390897289999998</v>
          </cell>
          <cell r="AD2048">
            <v>0</v>
          </cell>
          <cell r="AE2048">
            <v>-19.284389090000001</v>
          </cell>
          <cell r="AF2048">
            <v>0</v>
          </cell>
          <cell r="AG2048">
            <v>54.009763355926403</v>
          </cell>
          <cell r="AH2048">
            <v>53.117355007106106</v>
          </cell>
          <cell r="AI2048">
            <v>0</v>
          </cell>
          <cell r="AJ2048">
            <v>-0.674211715556714</v>
          </cell>
          <cell r="AK2048">
            <v>0</v>
          </cell>
          <cell r="AL2048">
            <v>0</v>
          </cell>
          <cell r="AM2048">
            <v>6.71328894</v>
          </cell>
          <cell r="AN2048">
            <v>0</v>
          </cell>
          <cell r="AO2048">
            <v>1.2084205347902</v>
          </cell>
          <cell r="AP2048">
            <v>0</v>
          </cell>
        </row>
        <row r="2049">
          <cell r="B2049" t="str">
            <v>60301CAllcustom2Allcustom3USD Total</v>
          </cell>
          <cell r="H2049">
            <v>47188.237704678002</v>
          </cell>
          <cell r="I2049">
            <v>-4.5855127000808698E-4</v>
          </cell>
          <cell r="J2049">
            <v>0.210985314350567</v>
          </cell>
          <cell r="K2049">
            <v>47188.238163229202</v>
          </cell>
          <cell r="L2049">
            <v>0</v>
          </cell>
          <cell r="M2049">
            <v>47188.238163229202</v>
          </cell>
          <cell r="N2049">
            <v>21532.7058845305</v>
          </cell>
          <cell r="O2049">
            <v>10247.26905132</v>
          </cell>
          <cell r="P2049">
            <v>4098.6815103339804</v>
          </cell>
          <cell r="Q2049">
            <v>5544.0488931692198</v>
          </cell>
          <cell r="R2049">
            <v>1737.0117515827001</v>
          </cell>
          <cell r="S2049">
            <v>1445.2612376700001</v>
          </cell>
          <cell r="T2049">
            <v>328.65827150995699</v>
          </cell>
          <cell r="U2049">
            <v>1378.5212313749601</v>
          </cell>
          <cell r="V2049">
            <v>4889.4524921376196</v>
          </cell>
          <cell r="W2049">
            <v>24.146849499999998</v>
          </cell>
          <cell r="X2049">
            <v>24.146849499999998</v>
          </cell>
          <cell r="Y2049">
            <v>0</v>
          </cell>
          <cell r="Z2049">
            <v>0</v>
          </cell>
          <cell r="AA2049">
            <v>-4.5855127000808698E-4</v>
          </cell>
          <cell r="AB2049">
            <v>907.37692403526898</v>
          </cell>
          <cell r="AC2049">
            <v>0</v>
          </cell>
          <cell r="AD2049">
            <v>424.459351425232</v>
          </cell>
          <cell r="AE2049">
            <v>516.97329542523198</v>
          </cell>
          <cell r="AF2049">
            <v>0</v>
          </cell>
          <cell r="AG2049">
            <v>366.045793795686</v>
          </cell>
          <cell r="AH2049">
            <v>2.6824044714096997</v>
          </cell>
          <cell r="AI2049">
            <v>0</v>
          </cell>
          <cell r="AJ2049">
            <v>238.819072208585</v>
          </cell>
          <cell r="AK2049">
            <v>0</v>
          </cell>
          <cell r="AL2049">
            <v>0</v>
          </cell>
          <cell r="AM2049">
            <v>166.67779437759398</v>
          </cell>
          <cell r="AN2049">
            <v>1.4890000000000001</v>
          </cell>
          <cell r="AO2049">
            <v>-197.97438667489499</v>
          </cell>
          <cell r="AP2049">
            <v>0</v>
          </cell>
        </row>
        <row r="2050">
          <cell r="B2050" t="str">
            <v>60317CAllcustom2Allcustom3USD Total</v>
          </cell>
          <cell r="H2050">
            <v>7456.1205424362606</v>
          </cell>
          <cell r="I2050">
            <v>369.81454365204695</v>
          </cell>
          <cell r="J2050">
            <v>0</v>
          </cell>
          <cell r="K2050">
            <v>7086.3059987842198</v>
          </cell>
          <cell r="L2050">
            <v>0</v>
          </cell>
          <cell r="M2050">
            <v>7086.3059987842198</v>
          </cell>
          <cell r="N2050">
            <v>1728.7057253406501</v>
          </cell>
          <cell r="O2050">
            <v>2414.2735929999999</v>
          </cell>
          <cell r="P2050">
            <v>903.11485789721303</v>
          </cell>
          <cell r="Q2050">
            <v>1489.4146505675499</v>
          </cell>
          <cell r="R2050">
            <v>93.245553975725102</v>
          </cell>
          <cell r="S2050">
            <v>18.92510442</v>
          </cell>
          <cell r="T2050">
            <v>29.0326750176716</v>
          </cell>
          <cell r="U2050">
            <v>80.965989453459102</v>
          </cell>
          <cell r="V2050">
            <v>222.16932286685602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369.81454365204695</v>
          </cell>
          <cell r="AB2050">
            <v>215.97851266960799</v>
          </cell>
          <cell r="AC2050">
            <v>0</v>
          </cell>
          <cell r="AD2050">
            <v>57.660944759823202</v>
          </cell>
          <cell r="AE2050">
            <v>57.980893389823201</v>
          </cell>
          <cell r="AF2050">
            <v>0</v>
          </cell>
          <cell r="AG2050">
            <v>157.997619279785</v>
          </cell>
          <cell r="AH2050">
            <v>12.6021359926599</v>
          </cell>
          <cell r="AI2050">
            <v>0</v>
          </cell>
          <cell r="AJ2050">
            <v>96.069870242921496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112.649336442343</v>
          </cell>
          <cell r="AP2050">
            <v>0</v>
          </cell>
        </row>
        <row r="2051">
          <cell r="B2051" t="str">
            <v>60321GEO132Allcustom3USD Total</v>
          </cell>
          <cell r="H2051">
            <v>10609.891348322399</v>
          </cell>
          <cell r="I2051">
            <v>7144.9411819776406</v>
          </cell>
          <cell r="J2051">
            <v>3.61308649248505E-2</v>
          </cell>
          <cell r="K2051">
            <v>3464.95016634475</v>
          </cell>
          <cell r="L2051">
            <v>0</v>
          </cell>
          <cell r="M2051">
            <v>3464.95016634475</v>
          </cell>
          <cell r="N2051">
            <v>82.901157855784504</v>
          </cell>
          <cell r="O2051">
            <v>2637.06</v>
          </cell>
          <cell r="P2051">
            <v>28.529063486313902</v>
          </cell>
          <cell r="Q2051">
            <v>106.04515020041899</v>
          </cell>
          <cell r="R2051">
            <v>10.595889714372801</v>
          </cell>
          <cell r="S2051">
            <v>33.657567478796402</v>
          </cell>
          <cell r="T2051">
            <v>82.514090512266293</v>
          </cell>
          <cell r="U2051">
            <v>37.915022391290201</v>
          </cell>
          <cell r="V2051">
            <v>164.68257009672601</v>
          </cell>
          <cell r="W2051">
            <v>1.5</v>
          </cell>
          <cell r="X2051">
            <v>1.5</v>
          </cell>
          <cell r="Y2051">
            <v>0</v>
          </cell>
          <cell r="Z2051">
            <v>0</v>
          </cell>
          <cell r="AA2051">
            <v>7144.9411819776406</v>
          </cell>
          <cell r="AB2051">
            <v>121.189398428223</v>
          </cell>
          <cell r="AC2051">
            <v>7.9530000000000003</v>
          </cell>
          <cell r="AD2051">
            <v>36.395527960038898</v>
          </cell>
          <cell r="AE2051">
            <v>36.395527960038898</v>
          </cell>
          <cell r="AF2051">
            <v>0</v>
          </cell>
          <cell r="AG2051">
            <v>75.304739603259506</v>
          </cell>
          <cell r="AH2051">
            <v>16.5972378576711</v>
          </cell>
          <cell r="AI2051">
            <v>0</v>
          </cell>
          <cell r="AJ2051">
            <v>6.5953116489323103</v>
          </cell>
          <cell r="AK2051">
            <v>0</v>
          </cell>
          <cell r="AL2051">
            <v>0</v>
          </cell>
          <cell r="AM2051">
            <v>324.54282627728401</v>
          </cell>
          <cell r="AN2051">
            <v>260.21899999999999</v>
          </cell>
          <cell r="AO2051">
            <v>0</v>
          </cell>
          <cell r="AP2051">
            <v>0</v>
          </cell>
        </row>
        <row r="2052">
          <cell r="B2052" t="str">
            <v>60321GEO155Allcustom3USD Total</v>
          </cell>
          <cell r="H2052">
            <v>2990.1395813494</v>
          </cell>
          <cell r="I2052">
            <v>0</v>
          </cell>
          <cell r="J2052">
            <v>0</v>
          </cell>
          <cell r="K2052">
            <v>2990.1395813494</v>
          </cell>
          <cell r="L2052">
            <v>0</v>
          </cell>
          <cell r="M2052">
            <v>2990.1395813494</v>
          </cell>
          <cell r="N2052">
            <v>954.20928983850604</v>
          </cell>
          <cell r="O2052">
            <v>1225.951</v>
          </cell>
          <cell r="P2052">
            <v>95.6786338139691</v>
          </cell>
          <cell r="Q2052">
            <v>101.13597848000001</v>
          </cell>
          <cell r="R2052">
            <v>92.529134503860803</v>
          </cell>
          <cell r="S2052">
            <v>160.38458847614899</v>
          </cell>
          <cell r="T2052">
            <v>164.02767995453502</v>
          </cell>
          <cell r="U2052">
            <v>169.088793757498</v>
          </cell>
          <cell r="V2052">
            <v>586.03019669204298</v>
          </cell>
          <cell r="W2052">
            <v>3.7256209999999998</v>
          </cell>
          <cell r="X2052">
            <v>3.7256209999999998</v>
          </cell>
          <cell r="Y2052">
            <v>0</v>
          </cell>
          <cell r="Z2052">
            <v>0</v>
          </cell>
          <cell r="AA2052">
            <v>0</v>
          </cell>
          <cell r="AB2052">
            <v>28.5024825248864</v>
          </cell>
          <cell r="AC2052">
            <v>0</v>
          </cell>
          <cell r="AD2052">
            <v>13.9931458147377</v>
          </cell>
          <cell r="AE2052">
            <v>13.9931458147377</v>
          </cell>
          <cell r="AF2052">
            <v>0</v>
          </cell>
          <cell r="AG2052">
            <v>10.7837157101487</v>
          </cell>
          <cell r="AH2052">
            <v>0</v>
          </cell>
          <cell r="AI2052">
            <v>0</v>
          </cell>
          <cell r="AJ2052">
            <v>3.13857966544243E-2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-1.3680000000000001</v>
          </cell>
          <cell r="AP2052">
            <v>0</v>
          </cell>
        </row>
        <row r="2053">
          <cell r="B2053" t="str">
            <v>60321GEO420Allcustom3USD Total</v>
          </cell>
          <cell r="H2053">
            <v>2075.70943746482</v>
          </cell>
          <cell r="I2053">
            <v>0</v>
          </cell>
          <cell r="J2053">
            <v>0</v>
          </cell>
          <cell r="K2053">
            <v>2075.70943746482</v>
          </cell>
          <cell r="L2053">
            <v>0</v>
          </cell>
          <cell r="M2053">
            <v>2075.70943746482</v>
          </cell>
          <cell r="N2053">
            <v>1268.49350808392</v>
          </cell>
          <cell r="O2053">
            <v>0</v>
          </cell>
          <cell r="P2053">
            <v>47.990469919468595</v>
          </cell>
          <cell r="Q2053">
            <v>0</v>
          </cell>
          <cell r="R2053">
            <v>0.17399999999999999</v>
          </cell>
          <cell r="S2053">
            <v>137.26670349315302</v>
          </cell>
          <cell r="T2053">
            <v>610.74475602122197</v>
          </cell>
          <cell r="U2053">
            <v>0</v>
          </cell>
          <cell r="V2053">
            <v>748.185459514375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32.769999947059198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32.769999947059198</v>
          </cell>
          <cell r="AH2053">
            <v>0</v>
          </cell>
          <cell r="AI2053">
            <v>0</v>
          </cell>
          <cell r="AJ2053">
            <v>31.806213574802701</v>
          </cell>
          <cell r="AK2053">
            <v>0</v>
          </cell>
          <cell r="AL2053">
            <v>0</v>
          </cell>
          <cell r="AM2053">
            <v>2.4E-2</v>
          </cell>
          <cell r="AN2053">
            <v>2.4E-2</v>
          </cell>
          <cell r="AO2053">
            <v>-21.754000000000001</v>
          </cell>
          <cell r="AP2053">
            <v>0</v>
          </cell>
        </row>
        <row r="2054">
          <cell r="B2054" t="str">
            <v>60321GEO430Allcustom3USD Total</v>
          </cell>
          <cell r="H2054">
            <v>457.91579789960002</v>
          </cell>
          <cell r="I2054">
            <v>0</v>
          </cell>
          <cell r="J2054">
            <v>0</v>
          </cell>
          <cell r="K2054">
            <v>457.91579789960002</v>
          </cell>
          <cell r="L2054">
            <v>0</v>
          </cell>
          <cell r="M2054">
            <v>457.91579789960002</v>
          </cell>
          <cell r="N2054">
            <v>123.072161043661</v>
          </cell>
          <cell r="O2054">
            <v>0</v>
          </cell>
          <cell r="P2054">
            <v>0</v>
          </cell>
          <cell r="Q2054">
            <v>6.5000000000000002E-2</v>
          </cell>
          <cell r="R2054">
            <v>19.349005745693603</v>
          </cell>
          <cell r="S2054">
            <v>294.02510282838705</v>
          </cell>
          <cell r="T2054">
            <v>10.6186751481745</v>
          </cell>
          <cell r="U2054">
            <v>8.0576558432047101</v>
          </cell>
          <cell r="V2054">
            <v>332.05043956546001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2.7181972904788001</v>
          </cell>
          <cell r="AC2054">
            <v>0.66700999999999999</v>
          </cell>
          <cell r="AD2054">
            <v>0</v>
          </cell>
          <cell r="AE2054">
            <v>0</v>
          </cell>
          <cell r="AF2054">
            <v>0</v>
          </cell>
          <cell r="AG2054">
            <v>2.0511872904787998</v>
          </cell>
          <cell r="AH2054">
            <v>0</v>
          </cell>
          <cell r="AI2054">
            <v>0</v>
          </cell>
          <cell r="AJ2054">
            <v>2.0068691359650699</v>
          </cell>
          <cell r="AK2054">
            <v>0</v>
          </cell>
          <cell r="AL2054">
            <v>0</v>
          </cell>
          <cell r="AM2054">
            <v>0.01</v>
          </cell>
          <cell r="AN2054">
            <v>0.01</v>
          </cell>
          <cell r="AO2054">
            <v>0</v>
          </cell>
          <cell r="AP2054">
            <v>0</v>
          </cell>
        </row>
        <row r="2055">
          <cell r="B2055" t="str">
            <v>60321GEO510Allcustom3USD Total</v>
          </cell>
          <cell r="H2055">
            <v>3993.1237941511799</v>
          </cell>
          <cell r="I2055">
            <v>0</v>
          </cell>
          <cell r="J2055">
            <v>0</v>
          </cell>
          <cell r="K2055">
            <v>3993.1237941511799</v>
          </cell>
          <cell r="L2055">
            <v>0</v>
          </cell>
          <cell r="M2055">
            <v>3993.1237941511799</v>
          </cell>
          <cell r="N2055">
            <v>101.120109270467</v>
          </cell>
          <cell r="O2055">
            <v>3885.2510000000002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4.9349121625407806</v>
          </cell>
          <cell r="U2055">
            <v>1.8029999999999999</v>
          </cell>
          <cell r="V2055">
            <v>6.7379121625407805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1.4772718171244301E-2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1.4772718171244301E-2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</row>
        <row r="2056">
          <cell r="B2056" t="str">
            <v>60321GEO701Allcustom3USD Total</v>
          </cell>
          <cell r="H2056">
            <v>5174.25458819712</v>
          </cell>
          <cell r="I2056">
            <v>0</v>
          </cell>
          <cell r="J2056">
            <v>0</v>
          </cell>
          <cell r="K2056">
            <v>5174.25458819712</v>
          </cell>
          <cell r="L2056">
            <v>0</v>
          </cell>
          <cell r="M2056">
            <v>5174.25458819712</v>
          </cell>
          <cell r="N2056">
            <v>3246.7361749643101</v>
          </cell>
          <cell r="O2056">
            <v>2.569</v>
          </cell>
          <cell r="P2056">
            <v>489.62381341715201</v>
          </cell>
          <cell r="Q2056">
            <v>177.64345262000001</v>
          </cell>
          <cell r="R2056">
            <v>2.3712445051096998</v>
          </cell>
          <cell r="S2056">
            <v>186.60832330231</v>
          </cell>
          <cell r="T2056">
            <v>504.96038900000002</v>
          </cell>
          <cell r="U2056">
            <v>1.4146400237541499</v>
          </cell>
          <cell r="V2056">
            <v>695.35459683117404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461.87355036448901</v>
          </cell>
          <cell r="AC2056">
            <v>156.89769964999999</v>
          </cell>
          <cell r="AD2056">
            <v>0</v>
          </cell>
          <cell r="AE2056">
            <v>139.45025066999997</v>
          </cell>
          <cell r="AF2056">
            <v>0</v>
          </cell>
          <cell r="AG2056">
            <v>165.52560004448898</v>
          </cell>
          <cell r="AH2056">
            <v>0</v>
          </cell>
          <cell r="AI2056">
            <v>0</v>
          </cell>
          <cell r="AJ2056">
            <v>165.19217651084398</v>
          </cell>
          <cell r="AK2056">
            <v>0</v>
          </cell>
          <cell r="AL2056">
            <v>0</v>
          </cell>
          <cell r="AM2056">
            <v>100.45399999999999</v>
          </cell>
          <cell r="AN2056">
            <v>100.215</v>
          </cell>
          <cell r="AO2056">
            <v>0</v>
          </cell>
          <cell r="AP2056">
            <v>0</v>
          </cell>
        </row>
        <row r="2057">
          <cell r="B2057" t="str">
            <v>60321GEO724Allcustom3USD Total</v>
          </cell>
          <cell r="H2057">
            <v>1378.9457364001</v>
          </cell>
          <cell r="I2057">
            <v>0</v>
          </cell>
          <cell r="J2057">
            <v>0</v>
          </cell>
          <cell r="K2057">
            <v>1378.9457364001</v>
          </cell>
          <cell r="L2057">
            <v>0</v>
          </cell>
          <cell r="M2057">
            <v>1378.9457364001</v>
          </cell>
          <cell r="N2057">
            <v>712.36328607287203</v>
          </cell>
          <cell r="O2057">
            <v>161.37799999999999</v>
          </cell>
          <cell r="P2057">
            <v>125.61041347298899</v>
          </cell>
          <cell r="Q2057">
            <v>0</v>
          </cell>
          <cell r="R2057">
            <v>258.17499716272397</v>
          </cell>
          <cell r="S2057">
            <v>58.072329008240295</v>
          </cell>
          <cell r="T2057">
            <v>28.167936134062497</v>
          </cell>
          <cell r="U2057">
            <v>14.161280126870999</v>
          </cell>
          <cell r="V2057">
            <v>358.57654243189802</v>
          </cell>
          <cell r="W2057">
            <v>11.712</v>
          </cell>
          <cell r="X2057">
            <v>11.712</v>
          </cell>
          <cell r="Y2057">
            <v>0</v>
          </cell>
          <cell r="Z2057">
            <v>0</v>
          </cell>
          <cell r="AA2057">
            <v>0</v>
          </cell>
          <cell r="AB2057">
            <v>21.017494422336998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9.3054944223370288</v>
          </cell>
          <cell r="AH2057">
            <v>0</v>
          </cell>
          <cell r="AI2057">
            <v>0</v>
          </cell>
          <cell r="AJ2057">
            <v>0.32832170352578499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</row>
        <row r="2058">
          <cell r="B2058" t="str">
            <v>60321GEO816Allcustom3USD Total</v>
          </cell>
          <cell r="H2058">
            <v>1319.2967033533198</v>
          </cell>
          <cell r="I2058">
            <v>0</v>
          </cell>
          <cell r="J2058">
            <v>0</v>
          </cell>
          <cell r="K2058">
            <v>1319.2967033533198</v>
          </cell>
          <cell r="L2058">
            <v>0</v>
          </cell>
          <cell r="M2058">
            <v>1319.2967033533198</v>
          </cell>
          <cell r="N2058">
            <v>196.86478569694799</v>
          </cell>
          <cell r="O2058">
            <v>1114.961</v>
          </cell>
          <cell r="P2058">
            <v>0</v>
          </cell>
          <cell r="Q2058">
            <v>0</v>
          </cell>
          <cell r="R2058">
            <v>0</v>
          </cell>
          <cell r="S2058">
            <v>4.9078854597110597</v>
          </cell>
          <cell r="T2058">
            <v>2.56303219665917</v>
          </cell>
          <cell r="U2058">
            <v>0</v>
          </cell>
          <cell r="V2058">
            <v>7.4709176563702302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</row>
        <row r="2059">
          <cell r="B2059" t="str">
            <v>60322CAllcustom2Allcustom3USD Total</v>
          </cell>
          <cell r="H2059">
            <v>-1148.74797392</v>
          </cell>
          <cell r="I2059">
            <v>0</v>
          </cell>
          <cell r="J2059">
            <v>0</v>
          </cell>
          <cell r="K2059">
            <v>-1148.74797392</v>
          </cell>
          <cell r="L2059">
            <v>0</v>
          </cell>
          <cell r="M2059">
            <v>-1148.74797392</v>
          </cell>
          <cell r="N2059">
            <v>0</v>
          </cell>
          <cell r="O2059">
            <v>-1148.74797392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</row>
        <row r="2060">
          <cell r="B2060" t="str">
            <v>60323CAllcustom2Allcustom3USD Total</v>
          </cell>
          <cell r="H2060">
            <v>-174.15515618999999</v>
          </cell>
          <cell r="I2060">
            <v>0</v>
          </cell>
          <cell r="J2060">
            <v>0</v>
          </cell>
          <cell r="K2060">
            <v>-174.15515618999999</v>
          </cell>
          <cell r="L2060">
            <v>0</v>
          </cell>
          <cell r="M2060">
            <v>-174.15515618999999</v>
          </cell>
          <cell r="N2060">
            <v>0</v>
          </cell>
          <cell r="O2060">
            <v>-174.15515618999999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</row>
        <row r="2061">
          <cell r="B2061" t="str">
            <v>60324CAllcustom2Allcustom3USD Total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</row>
        <row r="2062">
          <cell r="B2062" t="str">
            <v>60325GEO132Allcustom3USD Total</v>
          </cell>
          <cell r="H2062">
            <v>15919.9502639362</v>
          </cell>
          <cell r="I2062">
            <v>-1.3154250979423499E-4</v>
          </cell>
          <cell r="J2062">
            <v>0</v>
          </cell>
          <cell r="K2062">
            <v>15919.950395478701</v>
          </cell>
          <cell r="L2062">
            <v>0</v>
          </cell>
          <cell r="M2062">
            <v>15919.950395478701</v>
          </cell>
          <cell r="N2062">
            <v>11580.984781084298</v>
          </cell>
          <cell r="O2062">
            <v>1599.95</v>
          </cell>
          <cell r="P2062">
            <v>19.937564605014998</v>
          </cell>
          <cell r="Q2062">
            <v>385.91392372255405</v>
          </cell>
          <cell r="R2062">
            <v>1340.51621166988</v>
          </cell>
          <cell r="S2062">
            <v>461.70400000000001</v>
          </cell>
          <cell r="T2062">
            <v>0.32368324933642201</v>
          </cell>
          <cell r="U2062">
            <v>67.245798691336304</v>
          </cell>
          <cell r="V2062">
            <v>1869.7896936105499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-1.3154250979423499E-4</v>
          </cell>
          <cell r="AB2062">
            <v>512.45875671268698</v>
          </cell>
          <cell r="AC2062">
            <v>0</v>
          </cell>
          <cell r="AD2062">
            <v>424.45940555719102</v>
          </cell>
          <cell r="AE2062">
            <v>424.45940555719102</v>
          </cell>
          <cell r="AF2062">
            <v>0</v>
          </cell>
          <cell r="AG2062">
            <v>87.999351155495603</v>
          </cell>
          <cell r="AH2062">
            <v>0</v>
          </cell>
          <cell r="AI2062">
            <v>0</v>
          </cell>
          <cell r="AJ2062">
            <v>6.6966590974299498</v>
          </cell>
          <cell r="AK2062">
            <v>0</v>
          </cell>
          <cell r="AL2062">
            <v>0</v>
          </cell>
          <cell r="AM2062">
            <v>97.022115999999997</v>
          </cell>
          <cell r="AN2062">
            <v>0</v>
          </cell>
          <cell r="AO2062">
            <v>-146.106440256398</v>
          </cell>
          <cell r="AP2062">
            <v>0</v>
          </cell>
        </row>
        <row r="2063">
          <cell r="B2063" t="str">
            <v>60325GEO155Allcustom3USD Total</v>
          </cell>
          <cell r="H2063">
            <v>4683.3431982889897</v>
          </cell>
          <cell r="I2063">
            <v>0</v>
          </cell>
          <cell r="J2063">
            <v>0</v>
          </cell>
          <cell r="K2063">
            <v>4683.3431982889897</v>
          </cell>
          <cell r="L2063">
            <v>0</v>
          </cell>
          <cell r="M2063">
            <v>4683.3431982889897</v>
          </cell>
          <cell r="N2063">
            <v>1356.9000744460002</v>
          </cell>
          <cell r="O2063">
            <v>2852.8960000000002</v>
          </cell>
          <cell r="P2063">
            <v>33.741103473447396</v>
          </cell>
          <cell r="Q2063">
            <v>204.74296000000001</v>
          </cell>
          <cell r="R2063">
            <v>4.0812721084487</v>
          </cell>
          <cell r="S2063">
            <v>10.844524</v>
          </cell>
          <cell r="T2063">
            <v>5.1908314499999999E-3</v>
          </cell>
          <cell r="U2063">
            <v>208.725033219756</v>
          </cell>
          <cell r="V2063">
            <v>223.65602015965501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6.136716292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6.136716292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5.2703239178827399</v>
          </cell>
          <cell r="AP2063">
            <v>0</v>
          </cell>
        </row>
        <row r="2064">
          <cell r="B2064" t="str">
            <v>60325GEO420Allcustom3USD Total</v>
          </cell>
          <cell r="H2064">
            <v>3614.9140812752098</v>
          </cell>
          <cell r="I2064">
            <v>0</v>
          </cell>
          <cell r="J2064">
            <v>0</v>
          </cell>
          <cell r="K2064">
            <v>3614.9140812752098</v>
          </cell>
          <cell r="L2064">
            <v>0</v>
          </cell>
          <cell r="M2064">
            <v>3614.9140812752098</v>
          </cell>
          <cell r="N2064">
            <v>3351.7487498334699</v>
          </cell>
          <cell r="O2064">
            <v>0</v>
          </cell>
          <cell r="P2064">
            <v>-1.2552271020778398</v>
          </cell>
          <cell r="Q2064">
            <v>0</v>
          </cell>
          <cell r="R2064">
            <v>0</v>
          </cell>
          <cell r="S2064">
            <v>0</v>
          </cell>
          <cell r="T2064">
            <v>118.116838178067</v>
          </cell>
          <cell r="U2064">
            <v>0</v>
          </cell>
          <cell r="V2064">
            <v>118.116838178067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124.764823365748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124.764823365748</v>
          </cell>
          <cell r="AH2064">
            <v>0</v>
          </cell>
          <cell r="AI2064">
            <v>0</v>
          </cell>
          <cell r="AJ2064">
            <v>124.764823365748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21.538896999999999</v>
          </cell>
          <cell r="AP2064">
            <v>0</v>
          </cell>
        </row>
        <row r="2065">
          <cell r="B2065" t="str">
            <v>60325GEO430Allcustom3USD Total</v>
          </cell>
          <cell r="H2065">
            <v>6850.15705500079</v>
          </cell>
          <cell r="I2065">
            <v>0</v>
          </cell>
          <cell r="J2065">
            <v>0</v>
          </cell>
          <cell r="K2065">
            <v>6850.15705500079</v>
          </cell>
          <cell r="L2065">
            <v>0</v>
          </cell>
          <cell r="M2065">
            <v>6850.15705500079</v>
          </cell>
          <cell r="N2065">
            <v>3933.7098251562502</v>
          </cell>
          <cell r="O2065">
            <v>0</v>
          </cell>
          <cell r="P2065">
            <v>0.20650912170206601</v>
          </cell>
          <cell r="Q2065">
            <v>2149.04029429</v>
          </cell>
          <cell r="R2065">
            <v>0</v>
          </cell>
          <cell r="S2065">
            <v>727.23841000000004</v>
          </cell>
          <cell r="T2065">
            <v>0.101711432838127</v>
          </cell>
          <cell r="U2065">
            <v>33.924999999999997</v>
          </cell>
          <cell r="V2065">
            <v>761.26512143283799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5.9353049999999996</v>
          </cell>
          <cell r="AP2065">
            <v>0</v>
          </cell>
        </row>
        <row r="2066">
          <cell r="B2066" t="str">
            <v>60325GEO510Allcustom3USD Total</v>
          </cell>
          <cell r="H2066">
            <v>628.15102417778098</v>
          </cell>
          <cell r="I2066">
            <v>0</v>
          </cell>
          <cell r="J2066">
            <v>0</v>
          </cell>
          <cell r="K2066">
            <v>628.15102417778098</v>
          </cell>
          <cell r="L2066">
            <v>0</v>
          </cell>
          <cell r="M2066">
            <v>628.15102417778098</v>
          </cell>
          <cell r="N2066">
            <v>8.2988025925519106E-4</v>
          </cell>
          <cell r="O2066">
            <v>627.67600000000004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0.47419429752144004</v>
          </cell>
          <cell r="AP2066">
            <v>0</v>
          </cell>
        </row>
        <row r="2067">
          <cell r="B2067" t="str">
            <v>60325GEO701Allcustom3USD Total</v>
          </cell>
          <cell r="H2067">
            <v>2953.8383328300001</v>
          </cell>
          <cell r="I2067">
            <v>0</v>
          </cell>
          <cell r="J2067">
            <v>0</v>
          </cell>
          <cell r="K2067">
            <v>2953.8383328300001</v>
          </cell>
          <cell r="L2067">
            <v>0</v>
          </cell>
          <cell r="M2067">
            <v>2953.8383328300001</v>
          </cell>
          <cell r="N2067">
            <v>955.07664424999996</v>
          </cell>
          <cell r="O2067">
            <v>907.67399999999998</v>
          </cell>
          <cell r="P2067">
            <v>419.97260735000003</v>
          </cell>
          <cell r="Q2067">
            <v>452.95199822000001</v>
          </cell>
          <cell r="R2067">
            <v>0</v>
          </cell>
          <cell r="S2067">
            <v>89.805197120000003</v>
          </cell>
          <cell r="T2067">
            <v>41.978999999999999</v>
          </cell>
          <cell r="U2067">
            <v>1.954</v>
          </cell>
          <cell r="V2067">
            <v>133.73819712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85.914885889999994</v>
          </cell>
          <cell r="AC2067">
            <v>0</v>
          </cell>
          <cell r="AD2067">
            <v>0</v>
          </cell>
          <cell r="AE2067">
            <v>85.914885889999994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-1.49</v>
          </cell>
          <cell r="AP2067">
            <v>0</v>
          </cell>
        </row>
        <row r="2068">
          <cell r="B2068" t="str">
            <v>60325GEO724Allcustom3USD Total</v>
          </cell>
          <cell r="H2068">
            <v>2614.13596817997</v>
          </cell>
          <cell r="I2068">
            <v>0</v>
          </cell>
          <cell r="J2068">
            <v>0</v>
          </cell>
          <cell r="K2068">
            <v>2614.13596817997</v>
          </cell>
          <cell r="L2068">
            <v>0</v>
          </cell>
          <cell r="M2068">
            <v>2614.13596817997</v>
          </cell>
          <cell r="N2068">
            <v>106.22814840838601</v>
          </cell>
          <cell r="O2068">
            <v>2330.3429999999998</v>
          </cell>
          <cell r="P2068">
            <v>123.699085126844</v>
          </cell>
          <cell r="Q2068">
            <v>0</v>
          </cell>
          <cell r="R2068">
            <v>46.378613389839202</v>
          </cell>
          <cell r="S2068">
            <v>0</v>
          </cell>
          <cell r="T2068">
            <v>0.11333504405097901</v>
          </cell>
          <cell r="U2068">
            <v>0.59960653494140792</v>
          </cell>
          <cell r="V2068">
            <v>47.091554968831602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0.96227867590454197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0.96227867590454197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5.8119009999999998</v>
          </cell>
          <cell r="AP2068">
            <v>0</v>
          </cell>
        </row>
        <row r="2069">
          <cell r="B2069" t="str">
            <v>60325GEO816Allcustom3USD Total</v>
          </cell>
          <cell r="H2069">
            <v>564.63682586044899</v>
          </cell>
          <cell r="I2069">
            <v>0</v>
          </cell>
          <cell r="J2069">
            <v>0</v>
          </cell>
          <cell r="K2069">
            <v>564.63682586044899</v>
          </cell>
          <cell r="L2069">
            <v>0</v>
          </cell>
          <cell r="M2069">
            <v>564.63682586044899</v>
          </cell>
          <cell r="N2069">
            <v>0.261309171272052</v>
          </cell>
          <cell r="O2069">
            <v>564.36500000000001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1.0516689176747401E-2</v>
          </cell>
          <cell r="U2069">
            <v>0</v>
          </cell>
          <cell r="V2069">
            <v>1.0516689176747401E-2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</row>
        <row r="2070">
          <cell r="B2070" t="str">
            <v>60327Allcustom2Allcustom3USD Total</v>
          </cell>
          <cell r="H2070">
            <v>-2874.3866278844498</v>
          </cell>
          <cell r="I2070">
            <v>-54.817967896925602</v>
          </cell>
          <cell r="J2070">
            <v>-1.77610788711867E-3</v>
          </cell>
          <cell r="K2070">
            <v>-2819.5686599875203</v>
          </cell>
          <cell r="L2070">
            <v>0</v>
          </cell>
          <cell r="M2070">
            <v>-2819.5686599875203</v>
          </cell>
          <cell r="N2070">
            <v>-118.102064823468</v>
          </cell>
          <cell r="O2070">
            <v>-2531.5577680000001</v>
          </cell>
          <cell r="P2070">
            <v>-44.316355444035899</v>
          </cell>
          <cell r="Q2070">
            <v>-149.51128891705301</v>
          </cell>
          <cell r="R2070">
            <v>-5.4190849195992898</v>
          </cell>
          <cell r="S2070">
            <v>1.7960389689204699</v>
          </cell>
          <cell r="T2070">
            <v>-33.831620362227198</v>
          </cell>
          <cell r="U2070">
            <v>-10.0328437201879</v>
          </cell>
          <cell r="V2070">
            <v>-47.487510033093997</v>
          </cell>
          <cell r="W2070">
            <v>64.14625642</v>
          </cell>
          <cell r="X2070">
            <v>64.638006419999996</v>
          </cell>
          <cell r="Y2070">
            <v>-0.49175000000000002</v>
          </cell>
          <cell r="Z2070">
            <v>0</v>
          </cell>
          <cell r="AA2070">
            <v>-54.817967896925602</v>
          </cell>
          <cell r="AB2070">
            <v>51.998153073349606</v>
          </cell>
          <cell r="AC2070">
            <v>-2.9E-5</v>
          </cell>
          <cell r="AD2070">
            <v>1.15765392886676</v>
          </cell>
          <cell r="AE2070">
            <v>-1.1503460711332398</v>
          </cell>
          <cell r="AF2070">
            <v>0</v>
          </cell>
          <cell r="AG2070">
            <v>-10.99595216763</v>
          </cell>
          <cell r="AH2070">
            <v>17.426467905379798</v>
          </cell>
          <cell r="AI2070">
            <v>0</v>
          </cell>
          <cell r="AJ2070">
            <v>-17.678284580385199</v>
          </cell>
          <cell r="AK2070">
            <v>0</v>
          </cell>
          <cell r="AL2070">
            <v>0</v>
          </cell>
          <cell r="AM2070">
            <v>19.408174156776901</v>
          </cell>
          <cell r="AN2070">
            <v>-0.45600000000000002</v>
          </cell>
          <cell r="AO2070">
            <v>0</v>
          </cell>
          <cell r="AP2070">
            <v>0</v>
          </cell>
        </row>
        <row r="2071">
          <cell r="B2071" t="str">
            <v>60327GEO132Allcustom3USD Total</v>
          </cell>
          <cell r="H2071">
            <v>-1160.6640456675898</v>
          </cell>
          <cell r="I2071">
            <v>-43.007090726737601</v>
          </cell>
          <cell r="J2071">
            <v>-1.77610788711867E-3</v>
          </cell>
          <cell r="K2071">
            <v>-1117.65695494086</v>
          </cell>
          <cell r="L2071">
            <v>0</v>
          </cell>
          <cell r="M2071">
            <v>-1117.65695494086</v>
          </cell>
          <cell r="N2071">
            <v>-9.1640412305318506</v>
          </cell>
          <cell r="O2071">
            <v>-1108.258</v>
          </cell>
          <cell r="P2071">
            <v>-1.6860778112846302</v>
          </cell>
          <cell r="Q2071">
            <v>-104.955050634437</v>
          </cell>
          <cell r="R2071">
            <v>3.93240247</v>
          </cell>
          <cell r="S2071">
            <v>8.219076418920471</v>
          </cell>
          <cell r="T2071">
            <v>1.4996836069549202</v>
          </cell>
          <cell r="U2071">
            <v>2.7782856379815799</v>
          </cell>
          <cell r="V2071">
            <v>16.429448133857001</v>
          </cell>
          <cell r="W2071">
            <v>64.919998000000007</v>
          </cell>
          <cell r="X2071">
            <v>65.411748000000003</v>
          </cell>
          <cell r="Y2071">
            <v>-0.49175000000000002</v>
          </cell>
          <cell r="Z2071">
            <v>0</v>
          </cell>
          <cell r="AA2071">
            <v>-43.007090726737601</v>
          </cell>
          <cell r="AB2071">
            <v>61.068140157068697</v>
          </cell>
          <cell r="AC2071">
            <v>4.3971000000000003E-2</v>
          </cell>
          <cell r="AD2071">
            <v>1.4560916549271001</v>
          </cell>
          <cell r="AE2071">
            <v>1.4560916549271001</v>
          </cell>
          <cell r="AF2071">
            <v>0</v>
          </cell>
          <cell r="AG2071">
            <v>-5.3501443899713195</v>
          </cell>
          <cell r="AH2071">
            <v>17.426467905379798</v>
          </cell>
          <cell r="AI2071">
            <v>0</v>
          </cell>
          <cell r="AJ2071">
            <v>-12.618855683892301</v>
          </cell>
          <cell r="AK2071">
            <v>0</v>
          </cell>
          <cell r="AL2071">
            <v>0</v>
          </cell>
          <cell r="AM2071">
            <v>28.908626444472901</v>
          </cell>
          <cell r="AN2071">
            <v>-0.46800000000000003</v>
          </cell>
          <cell r="AO2071">
            <v>0</v>
          </cell>
          <cell r="AP2071">
            <v>0</v>
          </cell>
        </row>
        <row r="2072">
          <cell r="B2072" t="str">
            <v>60327GEO155Allcustom3USD Total</v>
          </cell>
          <cell r="H2072">
            <v>-16.7122518195502</v>
          </cell>
          <cell r="I2072">
            <v>-0.23654147529618899</v>
          </cell>
          <cell r="J2072">
            <v>0</v>
          </cell>
          <cell r="K2072">
            <v>-16.475710344254001</v>
          </cell>
          <cell r="L2072">
            <v>0</v>
          </cell>
          <cell r="M2072">
            <v>-16.475710344254001</v>
          </cell>
          <cell r="N2072">
            <v>7.54341976138</v>
          </cell>
          <cell r="O2072">
            <v>-18.661999999999999</v>
          </cell>
          <cell r="P2072">
            <v>-3.3638383759539998</v>
          </cell>
          <cell r="Q2072">
            <v>-0.72055800000000003</v>
          </cell>
          <cell r="R2072">
            <v>0.76146599999999998</v>
          </cell>
          <cell r="S2072">
            <v>0</v>
          </cell>
          <cell r="T2072">
            <v>0</v>
          </cell>
          <cell r="U2072">
            <v>-1.9560132806100001</v>
          </cell>
          <cell r="V2072">
            <v>-1.1945472806099999</v>
          </cell>
          <cell r="W2072">
            <v>5.9650000000000002E-2</v>
          </cell>
          <cell r="X2072">
            <v>5.9650000000000002E-2</v>
          </cell>
          <cell r="Y2072">
            <v>0</v>
          </cell>
          <cell r="Z2072">
            <v>0</v>
          </cell>
          <cell r="AA2072">
            <v>-0.23654147529618899</v>
          </cell>
          <cell r="AB2072">
            <v>-5.6139502000000105E-2</v>
          </cell>
          <cell r="AC2072">
            <v>0</v>
          </cell>
          <cell r="AD2072">
            <v>-5.3200582000000003E-2</v>
          </cell>
          <cell r="AE2072">
            <v>-5.3200582000000003E-2</v>
          </cell>
          <cell r="AF2072">
            <v>0</v>
          </cell>
          <cell r="AG2072">
            <v>-6.2588920000000103E-2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-2.204694707E-2</v>
          </cell>
          <cell r="AN2072">
            <v>0</v>
          </cell>
          <cell r="AO2072">
            <v>0</v>
          </cell>
          <cell r="AP2072">
            <v>0</v>
          </cell>
        </row>
        <row r="2073">
          <cell r="B2073" t="str">
            <v>60327GEO420Allcustom3USD Total</v>
          </cell>
          <cell r="H2073">
            <v>-22.585682316318898</v>
          </cell>
          <cell r="I2073">
            <v>0</v>
          </cell>
          <cell r="J2073">
            <v>0</v>
          </cell>
          <cell r="K2073">
            <v>-22.585682316318898</v>
          </cell>
          <cell r="L2073">
            <v>0</v>
          </cell>
          <cell r="M2073">
            <v>-22.585682316318898</v>
          </cell>
          <cell r="N2073">
            <v>-3.6474526985565401</v>
          </cell>
          <cell r="O2073">
            <v>0</v>
          </cell>
          <cell r="P2073">
            <v>-4.9525887702450699</v>
          </cell>
          <cell r="Q2073">
            <v>0</v>
          </cell>
          <cell r="R2073">
            <v>0</v>
          </cell>
          <cell r="S2073">
            <v>0</v>
          </cell>
          <cell r="T2073">
            <v>-9.2332076103983507</v>
          </cell>
          <cell r="U2073">
            <v>0</v>
          </cell>
          <cell r="V2073">
            <v>-9.2332076103983507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-5.0594288964928698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-5.0594288964928698</v>
          </cell>
          <cell r="AH2073">
            <v>0</v>
          </cell>
          <cell r="AI2073">
            <v>0</v>
          </cell>
          <cell r="AJ2073">
            <v>-5.0594288964928698</v>
          </cell>
          <cell r="AK2073">
            <v>0</v>
          </cell>
          <cell r="AL2073">
            <v>0</v>
          </cell>
          <cell r="AM2073">
            <v>0.30699565937396195</v>
          </cell>
          <cell r="AN2073">
            <v>0</v>
          </cell>
          <cell r="AO2073">
            <v>0</v>
          </cell>
          <cell r="AP2073">
            <v>0</v>
          </cell>
        </row>
        <row r="2074">
          <cell r="B2074" t="str">
            <v>60327GEO430Allcustom3USD Total</v>
          </cell>
          <cell r="H2074">
            <v>-14.505672953280701</v>
          </cell>
          <cell r="I2074">
            <v>0</v>
          </cell>
          <cell r="J2074">
            <v>0</v>
          </cell>
          <cell r="K2074">
            <v>-14.505672953280701</v>
          </cell>
          <cell r="L2074">
            <v>0</v>
          </cell>
          <cell r="M2074">
            <v>-14.505672953280701</v>
          </cell>
          <cell r="N2074">
            <v>-0.36285884341143998</v>
          </cell>
          <cell r="O2074">
            <v>0</v>
          </cell>
          <cell r="P2074">
            <v>-0.132521325623248</v>
          </cell>
          <cell r="Q2074">
            <v>-13.480067009999999</v>
          </cell>
          <cell r="R2074">
            <v>0</v>
          </cell>
          <cell r="S2074">
            <v>-9.8557000000000006E-2</v>
          </cell>
          <cell r="T2074">
            <v>-0.15848778424604701</v>
          </cell>
          <cell r="U2074">
            <v>-0.21004200000000001</v>
          </cell>
          <cell r="V2074">
            <v>-0.46708678424604705</v>
          </cell>
          <cell r="W2074">
            <v>-1.246599E-2</v>
          </cell>
          <cell r="X2074">
            <v>-1.246599E-2</v>
          </cell>
          <cell r="Y2074">
            <v>0</v>
          </cell>
          <cell r="Z2074">
            <v>0</v>
          </cell>
          <cell r="AA2074">
            <v>0</v>
          </cell>
          <cell r="AB2074">
            <v>-1.246599E-2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-5.0673000000000003E-2</v>
          </cell>
          <cell r="AN2074">
            <v>7.0000000000000001E-3</v>
          </cell>
          <cell r="AO2074">
            <v>0</v>
          </cell>
          <cell r="AP2074">
            <v>0</v>
          </cell>
        </row>
        <row r="2075">
          <cell r="B2075" t="str">
            <v>60327GEO510Allcustom3USD Total</v>
          </cell>
          <cell r="H2075">
            <v>-1446.7591798533599</v>
          </cell>
          <cell r="I2075">
            <v>0</v>
          </cell>
          <cell r="J2075">
            <v>0</v>
          </cell>
          <cell r="K2075">
            <v>-1446.7591798533599</v>
          </cell>
          <cell r="L2075">
            <v>0</v>
          </cell>
          <cell r="M2075">
            <v>-1446.7591798533599</v>
          </cell>
          <cell r="N2075">
            <v>-1.6574795060578101E-2</v>
          </cell>
          <cell r="O2075">
            <v>-1446.674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-1.4605058303768499E-2</v>
          </cell>
          <cell r="U2075">
            <v>-5.3999999999999999E-2</v>
          </cell>
          <cell r="V2075">
            <v>-6.8605058303768493E-2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</row>
        <row r="2076">
          <cell r="B2076" t="str">
            <v>60327GEO701Allcustom3USD Total</v>
          </cell>
          <cell r="H2076">
            <v>5.8006089999999997</v>
          </cell>
          <cell r="I2076">
            <v>0</v>
          </cell>
          <cell r="J2076">
            <v>0</v>
          </cell>
          <cell r="K2076">
            <v>5.8006089999999997</v>
          </cell>
          <cell r="L2076">
            <v>0</v>
          </cell>
          <cell r="M2076">
            <v>5.8006089999999997</v>
          </cell>
          <cell r="N2076">
            <v>17.392641999999999</v>
          </cell>
          <cell r="O2076">
            <v>0</v>
          </cell>
          <cell r="P2076">
            <v>9.3536859999999997</v>
          </cell>
          <cell r="Q2076">
            <v>-4.0140000000000002</v>
          </cell>
          <cell r="R2076">
            <v>0</v>
          </cell>
          <cell r="S2076">
            <v>-1.4999999999999999E-2</v>
          </cell>
          <cell r="T2076">
            <v>-4.7759119999999999</v>
          </cell>
          <cell r="U2076">
            <v>-5.4079000000000002E-2</v>
          </cell>
          <cell r="V2076">
            <v>-4.8449910000000003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-2.3519999999999999</v>
          </cell>
          <cell r="AC2076">
            <v>-4.3999999999999997E-2</v>
          </cell>
          <cell r="AD2076">
            <v>0</v>
          </cell>
          <cell r="AE2076">
            <v>-2.3079999999999998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-9.7347280000000005</v>
          </cell>
          <cell r="AN2076">
            <v>5.0000000000000001E-3</v>
          </cell>
          <cell r="AO2076">
            <v>0</v>
          </cell>
          <cell r="AP2076">
            <v>0</v>
          </cell>
        </row>
        <row r="2077">
          <cell r="B2077" t="str">
            <v>60327GEO724Allcustom3USD Total</v>
          </cell>
          <cell r="H2077">
            <v>-33.542169636942198</v>
          </cell>
          <cell r="I2077">
            <v>0</v>
          </cell>
          <cell r="J2077">
            <v>0</v>
          </cell>
          <cell r="K2077">
            <v>-33.542169636942198</v>
          </cell>
          <cell r="L2077">
            <v>0</v>
          </cell>
          <cell r="M2077">
            <v>-33.542169636942198</v>
          </cell>
          <cell r="N2077">
            <v>-6.5580293948070691</v>
          </cell>
          <cell r="O2077">
            <v>-26.004999999999999</v>
          </cell>
          <cell r="P2077">
            <v>0.96091299636727201</v>
          </cell>
          <cell r="Q2077">
            <v>0</v>
          </cell>
          <cell r="R2077">
            <v>-1.32380271360577</v>
          </cell>
          <cell r="S2077">
            <v>0</v>
          </cell>
          <cell r="T2077">
            <v>-0.149712114387972</v>
          </cell>
          <cell r="U2077">
            <v>-1.9174881462003E-2</v>
          </cell>
          <cell r="V2077">
            <v>-1.4926897094557499</v>
          </cell>
          <cell r="W2077">
            <v>-0.26600000000000001</v>
          </cell>
          <cell r="X2077">
            <v>-0.26600000000000001</v>
          </cell>
          <cell r="Y2077">
            <v>0</v>
          </cell>
          <cell r="Z2077">
            <v>0</v>
          </cell>
          <cell r="AA2077">
            <v>0</v>
          </cell>
          <cell r="AB2077">
            <v>-0.44736352904669102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-0.18136352904669098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</row>
        <row r="2078">
          <cell r="B2078" t="str">
            <v>60327GEO816Allcustom3USD Total</v>
          </cell>
          <cell r="H2078">
            <v>-121.18894494476099</v>
          </cell>
          <cell r="I2078">
            <v>0</v>
          </cell>
          <cell r="J2078">
            <v>0</v>
          </cell>
          <cell r="K2078">
            <v>-121.18894494476099</v>
          </cell>
          <cell r="L2078">
            <v>0</v>
          </cell>
          <cell r="M2078">
            <v>-121.18894494476099</v>
          </cell>
          <cell r="N2078">
            <v>0.82331754266220103</v>
          </cell>
          <cell r="O2078">
            <v>-121.962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-5.0262487423286303E-2</v>
          </cell>
          <cell r="U2078">
            <v>0</v>
          </cell>
          <cell r="V2078">
            <v>-5.0262487423286303E-2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</row>
        <row r="2079">
          <cell r="B2079" t="str">
            <v>60335TAllcustom2Allcustom3USD Total</v>
          </cell>
          <cell r="H2079">
            <v>57505.206411679203</v>
          </cell>
          <cell r="I2079">
            <v>10119.6336727202</v>
          </cell>
          <cell r="J2079">
            <v>3.61308649248505E-2</v>
          </cell>
          <cell r="K2079">
            <v>47385.572738959097</v>
          </cell>
          <cell r="L2079">
            <v>0</v>
          </cell>
          <cell r="M2079">
            <v>47385.572738959097</v>
          </cell>
          <cell r="N2079">
            <v>25686.814172275397</v>
          </cell>
          <cell r="O2079">
            <v>9141.5776597500007</v>
          </cell>
          <cell r="P2079">
            <v>2701.9251022390599</v>
          </cell>
          <cell r="Q2079">
            <v>1971.72399179074</v>
          </cell>
          <cell r="R2079">
            <v>763.6917518329459</v>
          </cell>
          <cell r="S2079">
            <v>1624.3583582075</v>
          </cell>
          <cell r="T2079">
            <v>3212.35943959119</v>
          </cell>
          <cell r="U2079">
            <v>810.35464373899401</v>
          </cell>
          <cell r="V2079">
            <v>6410.76419337063</v>
          </cell>
          <cell r="W2079">
            <v>17.054836760000001</v>
          </cell>
          <cell r="X2079">
            <v>17.054836760000001</v>
          </cell>
          <cell r="Y2079">
            <v>0</v>
          </cell>
          <cell r="Z2079">
            <v>0</v>
          </cell>
          <cell r="AA2079">
            <v>10119.6336727202</v>
          </cell>
          <cell r="AB2079">
            <v>1059.9163651814499</v>
          </cell>
          <cell r="AC2079">
            <v>165.51832443000001</v>
          </cell>
          <cell r="AD2079">
            <v>144.175114911279</v>
          </cell>
          <cell r="AE2079">
            <v>305.002942801279</v>
          </cell>
          <cell r="AF2079">
            <v>0</v>
          </cell>
          <cell r="AG2079">
            <v>572.30413032524598</v>
          </cell>
          <cell r="AH2079">
            <v>16.597317416767698</v>
          </cell>
          <cell r="AI2079">
            <v>0</v>
          </cell>
          <cell r="AJ2079">
            <v>331.15859746889299</v>
          </cell>
          <cell r="AK2079">
            <v>0</v>
          </cell>
          <cell r="AL2079">
            <v>0</v>
          </cell>
          <cell r="AM2079">
            <v>440.88225435178202</v>
          </cell>
          <cell r="AN2079">
            <v>376.14400000000001</v>
          </cell>
          <cell r="AO2079">
            <v>-28.030999999999999</v>
          </cell>
          <cell r="AP2079">
            <v>0</v>
          </cell>
        </row>
        <row r="2080">
          <cell r="B2080" t="str">
            <v>60336Allcustom2Allcustom3USD Total</v>
          </cell>
          <cell r="H2080">
            <v>16.067</v>
          </cell>
          <cell r="I2080">
            <v>0</v>
          </cell>
          <cell r="J2080">
            <v>0</v>
          </cell>
          <cell r="K2080">
            <v>16.067</v>
          </cell>
          <cell r="L2080">
            <v>0</v>
          </cell>
          <cell r="M2080">
            <v>16.067</v>
          </cell>
          <cell r="N2080">
            <v>0</v>
          </cell>
          <cell r="O2080">
            <v>16.067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</row>
        <row r="2081">
          <cell r="B2081" t="str">
            <v>60338CAllcustom2Allcustom3USD Total</v>
          </cell>
          <cell r="H2081">
            <v>-1268.3361301099999</v>
          </cell>
          <cell r="I2081">
            <v>0</v>
          </cell>
          <cell r="J2081">
            <v>0</v>
          </cell>
          <cell r="K2081">
            <v>-1268.3361301099999</v>
          </cell>
          <cell r="L2081">
            <v>0</v>
          </cell>
          <cell r="M2081">
            <v>-1268.3361301099999</v>
          </cell>
          <cell r="N2081">
            <v>0</v>
          </cell>
          <cell r="O2081">
            <v>-1268.3361301099999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</row>
        <row r="2082">
          <cell r="B2082" t="str">
            <v>60339Allcustom2Allcustom3USD Total</v>
          </cell>
          <cell r="H2082">
            <v>54.567</v>
          </cell>
          <cell r="I2082">
            <v>0</v>
          </cell>
          <cell r="J2082">
            <v>0</v>
          </cell>
          <cell r="K2082">
            <v>54.567</v>
          </cell>
          <cell r="L2082">
            <v>0</v>
          </cell>
          <cell r="M2082">
            <v>54.567</v>
          </cell>
          <cell r="N2082">
            <v>0</v>
          </cell>
          <cell r="O2082">
            <v>54.567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</row>
        <row r="2083">
          <cell r="B2083" t="str">
            <v>60341Allcustom2Allcustom3USD Total</v>
          </cell>
          <cell r="H2083">
            <v>2511.8560000000002</v>
          </cell>
          <cell r="I2083">
            <v>0</v>
          </cell>
          <cell r="J2083">
            <v>0</v>
          </cell>
          <cell r="K2083">
            <v>2511.8560000000002</v>
          </cell>
          <cell r="L2083">
            <v>0</v>
          </cell>
          <cell r="M2083">
            <v>2511.8560000000002</v>
          </cell>
          <cell r="N2083">
            <v>0</v>
          </cell>
          <cell r="O2083">
            <v>2511.8560000000002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</row>
        <row r="2084">
          <cell r="B2084" t="str">
            <v>60341TAllcustom2Allcustom3USD Total</v>
          </cell>
          <cell r="H2084">
            <v>-1252.2691301099999</v>
          </cell>
          <cell r="I2084">
            <v>0</v>
          </cell>
          <cell r="J2084">
            <v>0</v>
          </cell>
          <cell r="K2084">
            <v>-1252.2691301099999</v>
          </cell>
          <cell r="L2084">
            <v>0</v>
          </cell>
          <cell r="M2084">
            <v>-1252.2691301099999</v>
          </cell>
          <cell r="N2084">
            <v>0</v>
          </cell>
          <cell r="O2084">
            <v>-1252.2691301099999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</row>
        <row r="2085">
          <cell r="B2085" t="str">
            <v>60342Allcustom2Allcustom3USD Total</v>
          </cell>
          <cell r="H2085">
            <v>1577.163</v>
          </cell>
          <cell r="I2085">
            <v>0</v>
          </cell>
          <cell r="J2085">
            <v>0</v>
          </cell>
          <cell r="K2085">
            <v>1577.163</v>
          </cell>
          <cell r="L2085">
            <v>0</v>
          </cell>
          <cell r="M2085">
            <v>1577.163</v>
          </cell>
          <cell r="N2085">
            <v>0</v>
          </cell>
          <cell r="O2085">
            <v>1577.163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</row>
        <row r="2086">
          <cell r="B2086" t="str">
            <v>60350TAllcustom2Allcustom3USD Total</v>
          </cell>
          <cell r="H2086">
            <v>4089.0189999999998</v>
          </cell>
          <cell r="I2086">
            <v>0</v>
          </cell>
          <cell r="J2086">
            <v>0</v>
          </cell>
          <cell r="K2086">
            <v>4089.0189999999998</v>
          </cell>
          <cell r="L2086">
            <v>0</v>
          </cell>
          <cell r="M2086">
            <v>4089.0189999999998</v>
          </cell>
          <cell r="N2086">
            <v>0</v>
          </cell>
          <cell r="O2086">
            <v>4089.0189999999998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</row>
        <row r="2087">
          <cell r="B2087" t="str">
            <v>60360Allcustom2Allcustom3USD Total</v>
          </cell>
          <cell r="H2087">
            <v>645.83299999999997</v>
          </cell>
          <cell r="I2087">
            <v>0</v>
          </cell>
          <cell r="J2087">
            <v>0</v>
          </cell>
          <cell r="K2087">
            <v>645.83299999999997</v>
          </cell>
          <cell r="L2087">
            <v>0</v>
          </cell>
          <cell r="M2087">
            <v>645.83299999999997</v>
          </cell>
          <cell r="N2087">
            <v>0</v>
          </cell>
          <cell r="O2087">
            <v>645.83299999999997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</row>
        <row r="2088">
          <cell r="B2088" t="str">
            <v>60361Allcustom2Allcustom3USD Total</v>
          </cell>
          <cell r="H2088">
            <v>-633.53283099999999</v>
          </cell>
          <cell r="I2088">
            <v>0</v>
          </cell>
          <cell r="J2088">
            <v>0</v>
          </cell>
          <cell r="K2088">
            <v>-633.53283099999999</v>
          </cell>
          <cell r="L2088">
            <v>0</v>
          </cell>
          <cell r="M2088">
            <v>-633.53283099999999</v>
          </cell>
          <cell r="N2088">
            <v>0</v>
          </cell>
          <cell r="O2088">
            <v>-633.53283099999999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</row>
        <row r="2089">
          <cell r="B2089" t="str">
            <v>60362Allcustom2Allcustom3USD Total</v>
          </cell>
          <cell r="H2089">
            <v>-181.86635000000001</v>
          </cell>
          <cell r="I2089">
            <v>0</v>
          </cell>
          <cell r="J2089">
            <v>0</v>
          </cell>
          <cell r="K2089">
            <v>-181.86635000000001</v>
          </cell>
          <cell r="L2089">
            <v>0</v>
          </cell>
          <cell r="M2089">
            <v>-181.86635000000001</v>
          </cell>
          <cell r="N2089">
            <v>0</v>
          </cell>
          <cell r="O2089">
            <v>-181.86635000000001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</row>
        <row r="2090">
          <cell r="B2090" t="str">
            <v>60370TAllcustom2Allcustom3USD Total</v>
          </cell>
          <cell r="H2090">
            <v>-815.399181</v>
          </cell>
          <cell r="I2090">
            <v>0</v>
          </cell>
          <cell r="J2090">
            <v>0</v>
          </cell>
          <cell r="K2090">
            <v>-815.399181</v>
          </cell>
          <cell r="L2090">
            <v>0</v>
          </cell>
          <cell r="M2090">
            <v>-815.399181</v>
          </cell>
          <cell r="N2090">
            <v>0</v>
          </cell>
          <cell r="O2090">
            <v>-815.399181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</row>
        <row r="2091">
          <cell r="B2091" t="str">
            <v>60405TAllcustom2Allcustom3USD Total</v>
          </cell>
          <cell r="H2091">
            <v>-3206.2991140395798</v>
          </cell>
          <cell r="I2091">
            <v>-10.0407605992028</v>
          </cell>
          <cell r="J2091">
            <v>0</v>
          </cell>
          <cell r="K2091">
            <v>-3196.2583534403802</v>
          </cell>
          <cell r="L2091">
            <v>0</v>
          </cell>
          <cell r="M2091">
            <v>-3196.2583534403802</v>
          </cell>
          <cell r="N2091">
            <v>-2131.9215648105301</v>
          </cell>
          <cell r="O2091">
            <v>-191.87440400257501</v>
          </cell>
          <cell r="P2091">
            <v>-433.27605048112099</v>
          </cell>
          <cell r="Q2091">
            <v>6.9999999999999999E-6</v>
          </cell>
          <cell r="R2091">
            <v>-0.42594810963262902</v>
          </cell>
          <cell r="S2091">
            <v>-268.32761205999998</v>
          </cell>
          <cell r="T2091">
            <v>-73.870608972710002</v>
          </cell>
          <cell r="U2091">
            <v>-35.655904382398596</v>
          </cell>
          <cell r="V2091">
            <v>-378.280073524741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-10.0407605992028</v>
          </cell>
          <cell r="AB2091">
            <v>-62.358031058973701</v>
          </cell>
          <cell r="AC2091">
            <v>-31.62323494</v>
          </cell>
          <cell r="AD2091">
            <v>-0.47162027350886798</v>
          </cell>
          <cell r="AE2091">
            <v>-1.6596055435088701</v>
          </cell>
          <cell r="AF2091">
            <v>0</v>
          </cell>
          <cell r="AG2091">
            <v>-29.075190575464799</v>
          </cell>
          <cell r="AH2091">
            <v>-5.8023499300965696E-2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-0.45972325456659102</v>
          </cell>
          <cell r="AN2091">
            <v>0</v>
          </cell>
          <cell r="AO2091">
            <v>1.91148669213283</v>
          </cell>
          <cell r="AP2091">
            <v>0</v>
          </cell>
        </row>
        <row r="2092">
          <cell r="B2092" t="str">
            <v>60420TAllcustom2Allcustom3USD Total</v>
          </cell>
          <cell r="H2092">
            <v>-6101.3635650609704</v>
          </cell>
          <cell r="I2092">
            <v>-1042.9854510084099</v>
          </cell>
          <cell r="J2092">
            <v>0</v>
          </cell>
          <cell r="K2092">
            <v>-5058.3781140525598</v>
          </cell>
          <cell r="L2092">
            <v>0</v>
          </cell>
          <cell r="M2092">
            <v>-5058.3781140525598</v>
          </cell>
          <cell r="N2092">
            <v>-1374.5879042211202</v>
          </cell>
          <cell r="O2092">
            <v>-555.99433758713303</v>
          </cell>
          <cell r="P2092">
            <v>-1005.0466107085</v>
          </cell>
          <cell r="Q2092">
            <v>-595.2276590374629</v>
          </cell>
          <cell r="R2092">
            <v>-184.62642538361101</v>
          </cell>
          <cell r="S2092">
            <v>-181.37234755</v>
          </cell>
          <cell r="T2092">
            <v>-427.525464494434</v>
          </cell>
          <cell r="U2092">
            <v>-266.43437639111096</v>
          </cell>
          <cell r="V2092">
            <v>-1059.9586138191601</v>
          </cell>
          <cell r="W2092">
            <v>-11.2533237947973</v>
          </cell>
          <cell r="X2092">
            <v>-11.2533237947973</v>
          </cell>
          <cell r="Y2092">
            <v>0</v>
          </cell>
          <cell r="Z2092">
            <v>0</v>
          </cell>
          <cell r="AA2092">
            <v>-1042.9854510084099</v>
          </cell>
          <cell r="AB2092">
            <v>-341.03563911474902</v>
          </cell>
          <cell r="AC2092">
            <v>-16.756967499999998</v>
          </cell>
          <cell r="AD2092">
            <v>-51.090731187254896</v>
          </cell>
          <cell r="AE2092">
            <v>-158.488778037255</v>
          </cell>
          <cell r="AF2092">
            <v>0</v>
          </cell>
          <cell r="AG2092">
            <v>-154.53656978269601</v>
          </cell>
          <cell r="AH2092">
            <v>-2.0681070363524601</v>
          </cell>
          <cell r="AI2092">
            <v>0</v>
          </cell>
          <cell r="AJ2092">
            <v>-66.902297968248391</v>
          </cell>
          <cell r="AK2092">
            <v>0</v>
          </cell>
          <cell r="AL2092">
            <v>0</v>
          </cell>
          <cell r="AM2092">
            <v>-126.527349564434</v>
          </cell>
          <cell r="AN2092">
            <v>-11.035</v>
          </cell>
          <cell r="AO2092">
            <v>5.2154064178466796E-14</v>
          </cell>
          <cell r="AP2092">
            <v>0</v>
          </cell>
        </row>
        <row r="2093">
          <cell r="B2093" t="str">
            <v>60425TAllcustom2Allcustom3USD Total</v>
          </cell>
          <cell r="H2093">
            <v>-140.28535403490201</v>
          </cell>
          <cell r="I2093">
            <v>-7.4726178769468197</v>
          </cell>
          <cell r="J2093">
            <v>0</v>
          </cell>
          <cell r="K2093">
            <v>-132.81273615795502</v>
          </cell>
          <cell r="L2093">
            <v>0</v>
          </cell>
          <cell r="M2093">
            <v>-132.81273615795502</v>
          </cell>
          <cell r="N2093">
            <v>-37.978237051662497</v>
          </cell>
          <cell r="O2093">
            <v>-3.8163517907375897</v>
          </cell>
          <cell r="P2093">
            <v>-3.9334902489232699</v>
          </cell>
          <cell r="Q2093">
            <v>0</v>
          </cell>
          <cell r="R2093">
            <v>-3.12435721572065E-3</v>
          </cell>
          <cell r="S2093">
            <v>-34.891614869999998</v>
          </cell>
          <cell r="T2093">
            <v>-39.487807586723498</v>
          </cell>
          <cell r="U2093">
            <v>-12.6990482526921</v>
          </cell>
          <cell r="V2093">
            <v>-87.081595066631309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-7.4726178769468197</v>
          </cell>
          <cell r="AB2093">
            <v>-3.0620000000000001E-3</v>
          </cell>
          <cell r="AC2093">
            <v>-3.0620000000000001E-3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</row>
        <row r="2094">
          <cell r="B2094" t="str">
            <v>60430TAllcustom2Allcustom3USD Total</v>
          </cell>
          <cell r="H2094">
            <v>-397.91440548456302</v>
          </cell>
          <cell r="I2094">
            <v>-63.666232147036595</v>
          </cell>
          <cell r="J2094">
            <v>0</v>
          </cell>
          <cell r="K2094">
            <v>-334.248173337526</v>
          </cell>
          <cell r="L2094">
            <v>0</v>
          </cell>
          <cell r="M2094">
            <v>-334.248173337526</v>
          </cell>
          <cell r="N2094">
            <v>-95.655424134007902</v>
          </cell>
          <cell r="O2094">
            <v>-40.063000000000002</v>
          </cell>
          <cell r="P2094">
            <v>-87.784001673058697</v>
          </cell>
          <cell r="Q2094">
            <v>-8.6633096228710293</v>
          </cell>
          <cell r="R2094">
            <v>-14.2703471961195</v>
          </cell>
          <cell r="S2094">
            <v>-7.4432080000000003</v>
          </cell>
          <cell r="T2094">
            <v>-19.5925566114636</v>
          </cell>
          <cell r="U2094">
            <v>-23.721793672409799</v>
          </cell>
          <cell r="V2094">
            <v>-65.027905479992896</v>
          </cell>
          <cell r="W2094">
            <v>-6.7500000000000004E-2</v>
          </cell>
          <cell r="X2094">
            <v>-6.7500000000000004E-2</v>
          </cell>
          <cell r="Y2094">
            <v>0</v>
          </cell>
          <cell r="Z2094">
            <v>0</v>
          </cell>
          <cell r="AA2094">
            <v>-63.666232147036595</v>
          </cell>
          <cell r="AB2094">
            <v>-30.595612175798401</v>
          </cell>
          <cell r="AC2094">
            <v>-2.2232469100000003</v>
          </cell>
          <cell r="AD2094">
            <v>-0.78953949165830906</v>
          </cell>
          <cell r="AE2094">
            <v>-14.902351831658301</v>
          </cell>
          <cell r="AF2094">
            <v>0</v>
          </cell>
          <cell r="AG2094">
            <v>-13.402513434140099</v>
          </cell>
          <cell r="AH2094">
            <v>-0.14149772224264101</v>
          </cell>
          <cell r="AI2094">
            <v>0</v>
          </cell>
          <cell r="AJ2094">
            <v>-8.8567798809203691</v>
          </cell>
          <cell r="AK2094">
            <v>0</v>
          </cell>
          <cell r="AL2094">
            <v>0</v>
          </cell>
          <cell r="AM2094">
            <v>-6.9929202517973694</v>
          </cell>
          <cell r="AN2094">
            <v>0</v>
          </cell>
          <cell r="AO2094">
            <v>0.53400000000000003</v>
          </cell>
          <cell r="AP2094">
            <v>0</v>
          </cell>
        </row>
        <row r="2095">
          <cell r="B2095" t="str">
            <v>60435TAllcustom2Allcustom3USD Total</v>
          </cell>
          <cell r="H2095">
            <v>-44.522330024534902</v>
          </cell>
          <cell r="I2095">
            <v>-1.01836320062508</v>
          </cell>
          <cell r="J2095">
            <v>0</v>
          </cell>
          <cell r="K2095">
            <v>-43.503966823909799</v>
          </cell>
          <cell r="L2095">
            <v>0</v>
          </cell>
          <cell r="M2095">
            <v>-43.503966823909799</v>
          </cell>
          <cell r="N2095">
            <v>-18.864657756795498</v>
          </cell>
          <cell r="O2095">
            <v>0</v>
          </cell>
          <cell r="P2095">
            <v>-6.9651025053840998</v>
          </cell>
          <cell r="Q2095">
            <v>-4.14689</v>
          </cell>
          <cell r="R2095">
            <v>-1.396917</v>
          </cell>
          <cell r="S2095">
            <v>-0.28799999999999998</v>
          </cell>
          <cell r="T2095">
            <v>-2.1228726385615198</v>
          </cell>
          <cell r="U2095">
            <v>-8.469754081447709</v>
          </cell>
          <cell r="V2095">
            <v>-12.2775437200092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-1.01836320062508</v>
          </cell>
          <cell r="AB2095">
            <v>-0.71577284172100397</v>
          </cell>
          <cell r="AC2095">
            <v>0</v>
          </cell>
          <cell r="AD2095">
            <v>0</v>
          </cell>
          <cell r="AE2095">
            <v>-0.70242400000000005</v>
          </cell>
          <cell r="AF2095">
            <v>0</v>
          </cell>
          <cell r="AG2095">
            <v>-1.3348841721003901E-2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-0.53400000000000003</v>
          </cell>
          <cell r="AP2095">
            <v>0</v>
          </cell>
        </row>
        <row r="2096">
          <cell r="B2096" t="str">
            <v>60440TAllcustom2Allcustom3USD Total</v>
          </cell>
          <cell r="H2096">
            <v>-7109.5437217156605</v>
          </cell>
          <cell r="I2096">
            <v>-1179.75871132061</v>
          </cell>
          <cell r="J2096">
            <v>0</v>
          </cell>
          <cell r="K2096">
            <v>-5929.7850103950504</v>
          </cell>
          <cell r="L2096">
            <v>0</v>
          </cell>
          <cell r="M2096">
            <v>-5929.7850103950504</v>
          </cell>
          <cell r="N2096">
            <v>-1631.55325974631</v>
          </cell>
          <cell r="O2096">
            <v>-638.37829702258693</v>
          </cell>
          <cell r="P2096">
            <v>-1226.2318952401699</v>
          </cell>
          <cell r="Q2096">
            <v>-608.037858660334</v>
          </cell>
          <cell r="R2096">
            <v>-206.81359345534801</v>
          </cell>
          <cell r="S2096">
            <v>-228.47790812</v>
          </cell>
          <cell r="T2096">
            <v>-540.24854986545802</v>
          </cell>
          <cell r="U2096">
            <v>-329.46723767015203</v>
          </cell>
          <cell r="V2096">
            <v>-1305.0072891109601</v>
          </cell>
          <cell r="W2096">
            <v>-11.320823794797299</v>
          </cell>
          <cell r="X2096">
            <v>-11.320823794797299</v>
          </cell>
          <cell r="Y2096">
            <v>0</v>
          </cell>
          <cell r="Z2096">
            <v>0</v>
          </cell>
          <cell r="AA2096">
            <v>-1179.75871132061</v>
          </cell>
          <cell r="AB2096">
            <v>-386.55154499941597</v>
          </cell>
          <cell r="AC2096">
            <v>-19.8231146</v>
          </cell>
          <cell r="AD2096">
            <v>-52.9138360744439</v>
          </cell>
          <cell r="AE2096">
            <v>-181.29239837444402</v>
          </cell>
          <cell r="AF2096">
            <v>0</v>
          </cell>
          <cell r="AG2096">
            <v>-174.115208230175</v>
          </cell>
          <cell r="AH2096">
            <v>-2.2218232203991701</v>
          </cell>
          <cell r="AI2096">
            <v>0</v>
          </cell>
          <cell r="AJ2096">
            <v>-78.448520036008404</v>
          </cell>
          <cell r="AK2096">
            <v>0</v>
          </cell>
          <cell r="AL2096">
            <v>0</v>
          </cell>
          <cell r="AM2096">
            <v>-134.024865615274</v>
          </cell>
          <cell r="AN2096">
            <v>-11.035</v>
          </cell>
          <cell r="AO2096">
            <v>5.2154064178466796E-14</v>
          </cell>
          <cell r="AP2096">
            <v>0</v>
          </cell>
        </row>
        <row r="2097">
          <cell r="B2097" t="str">
            <v>60441CAllcustom2Allcustom3USD Total</v>
          </cell>
          <cell r="H2097">
            <v>99.097039204541588</v>
          </cell>
          <cell r="I2097">
            <v>0</v>
          </cell>
          <cell r="J2097">
            <v>0</v>
          </cell>
          <cell r="K2097">
            <v>99.097039204541588</v>
          </cell>
          <cell r="L2097">
            <v>0</v>
          </cell>
          <cell r="M2097">
            <v>99.097039204541588</v>
          </cell>
          <cell r="N2097">
            <v>26.846479424454202</v>
          </cell>
          <cell r="O2097">
            <v>0</v>
          </cell>
          <cell r="P2097">
            <v>1.2605515406686101</v>
          </cell>
          <cell r="Q2097">
            <v>0</v>
          </cell>
          <cell r="R2097">
            <v>1.70921145927935E-3</v>
          </cell>
          <cell r="S2097">
            <v>33.64313808</v>
          </cell>
          <cell r="T2097">
            <v>37.345160947959599</v>
          </cell>
          <cell r="U2097">
            <v>0</v>
          </cell>
          <cell r="V2097">
            <v>70.990008239418799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</row>
        <row r="2098">
          <cell r="B2098" t="str">
            <v>60460TAUD110Allcustom3USD Total</v>
          </cell>
          <cell r="H2098">
            <v>11.9455599470942</v>
          </cell>
          <cell r="I2098">
            <v>0.8053801171672339</v>
          </cell>
          <cell r="J2098">
            <v>6.1315679638477803E-3</v>
          </cell>
          <cell r="K2098">
            <v>11.1401798299269</v>
          </cell>
          <cell r="L2098">
            <v>0</v>
          </cell>
          <cell r="M2098">
            <v>11.1401798299269</v>
          </cell>
          <cell r="N2098">
            <v>2.0357853761908302</v>
          </cell>
          <cell r="O2098">
            <v>1.5806248799999998</v>
          </cell>
          <cell r="P2098">
            <v>3.1829411259537101</v>
          </cell>
          <cell r="Q2098">
            <v>4.2576623907001301E-2</v>
          </cell>
          <cell r="R2098">
            <v>1.0000000000000001E-7</v>
          </cell>
          <cell r="S2098">
            <v>2.2054000000000001E-2</v>
          </cell>
          <cell r="T2098">
            <v>2.7368486599908297</v>
          </cell>
          <cell r="U2098">
            <v>1.4999999999999999E-2</v>
          </cell>
          <cell r="V2098">
            <v>2.7739027599908299</v>
          </cell>
          <cell r="W2098">
            <v>2.1906999999999999E-2</v>
          </cell>
          <cell r="X2098">
            <v>2.1906999999999999E-2</v>
          </cell>
          <cell r="Y2098">
            <v>0</v>
          </cell>
          <cell r="Z2098">
            <v>0</v>
          </cell>
          <cell r="AA2098">
            <v>0.8053801171672339</v>
          </cell>
          <cell r="AB2098">
            <v>0.95970531098408995</v>
          </cell>
          <cell r="AC2098">
            <v>0</v>
          </cell>
          <cell r="AD2098">
            <v>4.0936447944411895E-3</v>
          </cell>
          <cell r="AE2098">
            <v>0.53409364479444099</v>
          </cell>
          <cell r="AF2098">
            <v>0</v>
          </cell>
          <cell r="AG2098">
            <v>0.397573098225801</v>
          </cell>
          <cell r="AH2098">
            <v>4.4496139070012895E-2</v>
          </cell>
          <cell r="AI2098">
            <v>0</v>
          </cell>
          <cell r="AJ2098">
            <v>0.24168944882976501</v>
          </cell>
          <cell r="AK2098">
            <v>0</v>
          </cell>
          <cell r="AL2098">
            <v>0</v>
          </cell>
          <cell r="AM2098">
            <v>0.56464375290048097</v>
          </cell>
          <cell r="AN2098">
            <v>0</v>
          </cell>
          <cell r="AO2098">
            <v>0</v>
          </cell>
          <cell r="AP2098">
            <v>0</v>
          </cell>
        </row>
        <row r="2099">
          <cell r="B2099" t="str">
            <v>60460TAUD140Allcustom3USD Total</v>
          </cell>
          <cell r="H2099">
            <v>6.1720644732227594</v>
          </cell>
          <cell r="I2099">
            <v>0</v>
          </cell>
          <cell r="J2099">
            <v>0</v>
          </cell>
          <cell r="K2099">
            <v>6.1720644732227594</v>
          </cell>
          <cell r="L2099">
            <v>0</v>
          </cell>
          <cell r="M2099">
            <v>6.1720644732227594</v>
          </cell>
          <cell r="N2099">
            <v>2.7635361611116398</v>
          </cell>
          <cell r="O2099">
            <v>0</v>
          </cell>
          <cell r="P2099">
            <v>6.5330726669212302E-2</v>
          </cell>
          <cell r="Q2099">
            <v>0.46097780516947301</v>
          </cell>
          <cell r="R2099">
            <v>0.18475544077064998</v>
          </cell>
          <cell r="S2099">
            <v>0.391264742953501</v>
          </cell>
          <cell r="T2099">
            <v>5.7494400207139203E-2</v>
          </cell>
          <cell r="U2099">
            <v>0.89558554738039498</v>
          </cell>
          <cell r="V2099">
            <v>1.5291001313116799</v>
          </cell>
          <cell r="W2099">
            <v>1.206984E-2</v>
          </cell>
          <cell r="X2099">
            <v>1.206984E-2</v>
          </cell>
          <cell r="Y2099">
            <v>0</v>
          </cell>
          <cell r="Z2099">
            <v>0</v>
          </cell>
          <cell r="AA2099">
            <v>0</v>
          </cell>
          <cell r="AB2099">
            <v>0.44412390636075499</v>
          </cell>
          <cell r="AC2099">
            <v>1.4690999999999999E-2</v>
          </cell>
          <cell r="AD2099">
            <v>4.1292417056972001E-2</v>
          </cell>
          <cell r="AE2099">
            <v>4.1292417056972001E-2</v>
          </cell>
          <cell r="AF2099">
            <v>0</v>
          </cell>
          <cell r="AG2099">
            <v>0.16407064930378298</v>
          </cell>
          <cell r="AH2099">
            <v>0</v>
          </cell>
          <cell r="AI2099">
            <v>0</v>
          </cell>
          <cell r="AJ2099">
            <v>0</v>
          </cell>
          <cell r="AK2099">
            <v>0.21199999999999999</v>
          </cell>
          <cell r="AL2099">
            <v>0</v>
          </cell>
          <cell r="AM2099">
            <v>0.90899574260000005</v>
          </cell>
          <cell r="AN2099">
            <v>0.09</v>
          </cell>
          <cell r="AO2099">
            <v>0</v>
          </cell>
          <cell r="AP2099">
            <v>0</v>
          </cell>
        </row>
        <row r="2100">
          <cell r="B2100" t="str">
            <v>60451AUD110Allcustom3USD Total</v>
          </cell>
          <cell r="H2100">
            <v>7.9104736299848692</v>
          </cell>
          <cell r="I2100">
            <v>0.73703404755569402</v>
          </cell>
          <cell r="J2100">
            <v>7.9203127544622996E-4</v>
          </cell>
          <cell r="K2100">
            <v>7.1734395824291699</v>
          </cell>
          <cell r="L2100">
            <v>0</v>
          </cell>
          <cell r="M2100">
            <v>7.1734395824291699</v>
          </cell>
          <cell r="N2100">
            <v>0.71146681003822099</v>
          </cell>
          <cell r="O2100">
            <v>1.37286088</v>
          </cell>
          <cell r="P2100">
            <v>1.8658015337746199</v>
          </cell>
          <cell r="Q2100">
            <v>0</v>
          </cell>
          <cell r="R2100">
            <v>0</v>
          </cell>
          <cell r="S2100">
            <v>2.2054000000000001E-2</v>
          </cell>
          <cell r="T2100">
            <v>1.9221746960123001</v>
          </cell>
          <cell r="U2100">
            <v>0</v>
          </cell>
          <cell r="V2100">
            <v>1.9442286960123001</v>
          </cell>
          <cell r="W2100">
            <v>2.1906999999999999E-2</v>
          </cell>
          <cell r="X2100">
            <v>2.1906999999999999E-2</v>
          </cell>
          <cell r="Y2100">
            <v>0</v>
          </cell>
          <cell r="Z2100">
            <v>0</v>
          </cell>
          <cell r="AA2100">
            <v>0.73703404755569402</v>
          </cell>
          <cell r="AB2100">
            <v>0.87823390970354898</v>
          </cell>
          <cell r="AC2100">
            <v>0</v>
          </cell>
          <cell r="AD2100">
            <v>0</v>
          </cell>
          <cell r="AE2100">
            <v>0.53</v>
          </cell>
          <cell r="AF2100">
            <v>0</v>
          </cell>
          <cell r="AG2100">
            <v>0.32553487842810203</v>
          </cell>
          <cell r="AH2100">
            <v>4.4496139070012895E-2</v>
          </cell>
          <cell r="AI2100">
            <v>0</v>
          </cell>
          <cell r="AJ2100">
            <v>0.211565897348473</v>
          </cell>
          <cell r="AK2100">
            <v>0</v>
          </cell>
          <cell r="AL2100">
            <v>0</v>
          </cell>
          <cell r="AM2100">
            <v>0.40084775290048097</v>
          </cell>
          <cell r="AN2100">
            <v>0</v>
          </cell>
          <cell r="AO2100">
            <v>0</v>
          </cell>
          <cell r="AP2100">
            <v>0</v>
          </cell>
        </row>
        <row r="2101">
          <cell r="B2101" t="str">
            <v>60451AUD140Allcustom3USD Total</v>
          </cell>
          <cell r="H2101">
            <v>4.2170612063103405</v>
          </cell>
          <cell r="I2101">
            <v>0</v>
          </cell>
          <cell r="J2101">
            <v>0</v>
          </cell>
          <cell r="K2101">
            <v>4.2170612063103405</v>
          </cell>
          <cell r="L2101">
            <v>0</v>
          </cell>
          <cell r="M2101">
            <v>4.2170612063103405</v>
          </cell>
          <cell r="N2101">
            <v>2.27908762788423</v>
          </cell>
          <cell r="O2101">
            <v>0</v>
          </cell>
          <cell r="P2101">
            <v>4.6384534283041201E-10</v>
          </cell>
          <cell r="Q2101">
            <v>0.36511041999999999</v>
          </cell>
          <cell r="R2101">
            <v>0.15271667410398301</v>
          </cell>
          <cell r="S2101">
            <v>0.12262680695350101</v>
          </cell>
          <cell r="T2101">
            <v>0</v>
          </cell>
          <cell r="U2101">
            <v>0.63745328669708401</v>
          </cell>
          <cell r="V2101">
            <v>0.91279676775456797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0.104066390207689</v>
          </cell>
          <cell r="AC2101">
            <v>1.4690999999999999E-2</v>
          </cell>
          <cell r="AD2101">
            <v>4.1292417056972001E-2</v>
          </cell>
          <cell r="AE2101">
            <v>4.1292417056972001E-2</v>
          </cell>
          <cell r="AF2101">
            <v>0</v>
          </cell>
          <cell r="AG2101">
            <v>4.8082973150716704E-2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0.55600000000000005</v>
          </cell>
          <cell r="AN2101">
            <v>6.3E-2</v>
          </cell>
          <cell r="AO2101">
            <v>0</v>
          </cell>
          <cell r="AP2101">
            <v>0</v>
          </cell>
        </row>
        <row r="2102">
          <cell r="B2102" t="str">
            <v>60452AUD110Allcustom3USD Total</v>
          </cell>
          <cell r="H2102">
            <v>0.188756924483161</v>
          </cell>
          <cell r="I2102">
            <v>2.2782023203846598E-2</v>
          </cell>
          <cell r="J2102">
            <v>0</v>
          </cell>
          <cell r="K2102">
            <v>0.165974901279315</v>
          </cell>
          <cell r="L2102">
            <v>0</v>
          </cell>
          <cell r="M2102">
            <v>0.165974901279315</v>
          </cell>
          <cell r="N2102">
            <v>1.54067444671916E-2</v>
          </cell>
          <cell r="O2102">
            <v>4.7E-2</v>
          </cell>
          <cell r="P2102">
            <v>3.10938362708864E-2</v>
          </cell>
          <cell r="Q2102">
            <v>0</v>
          </cell>
          <cell r="R2102">
            <v>0</v>
          </cell>
          <cell r="S2102">
            <v>0</v>
          </cell>
          <cell r="T2102">
            <v>7.2474320541236592E-2</v>
          </cell>
          <cell r="U2102">
            <v>0</v>
          </cell>
          <cell r="V2102">
            <v>7.2474320541236592E-2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2.2782023203846598E-2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</row>
        <row r="2103">
          <cell r="B2103" t="str">
            <v>60452AUD140Allcustom3USD Total</v>
          </cell>
          <cell r="H2103">
            <v>2.1503902514962502E-2</v>
          </cell>
          <cell r="I2103">
            <v>0</v>
          </cell>
          <cell r="J2103">
            <v>0</v>
          </cell>
          <cell r="K2103">
            <v>2.1503902514962502E-2</v>
          </cell>
          <cell r="L2103">
            <v>0</v>
          </cell>
          <cell r="M2103">
            <v>2.1503902514962502E-2</v>
          </cell>
          <cell r="N2103">
            <v>3.2375820386401901E-3</v>
          </cell>
          <cell r="O2103">
            <v>0</v>
          </cell>
          <cell r="P2103">
            <v>0</v>
          </cell>
          <cell r="Q2103">
            <v>3.0349999999999999E-3</v>
          </cell>
          <cell r="R2103">
            <v>0</v>
          </cell>
          <cell r="S2103">
            <v>4.0000000000000002E-4</v>
          </cell>
          <cell r="T2103">
            <v>0</v>
          </cell>
          <cell r="U2103">
            <v>0</v>
          </cell>
          <cell r="V2103">
            <v>4.0000000000000002E-4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7.8313204763222708E-3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7.8313204763222708E-3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7.0000000000000001E-3</v>
          </cell>
          <cell r="AN2103">
            <v>7.0000000000000001E-3</v>
          </cell>
          <cell r="AO2103">
            <v>0</v>
          </cell>
          <cell r="AP2103">
            <v>0</v>
          </cell>
        </row>
        <row r="2104">
          <cell r="B2104" t="str">
            <v>60453AUD110Allcustom3USD Total</v>
          </cell>
          <cell r="H2104">
            <v>3.4917653462184499</v>
          </cell>
          <cell r="I2104">
            <v>0</v>
          </cell>
          <cell r="J2104">
            <v>5.3395366884015499E-3</v>
          </cell>
          <cell r="K2104">
            <v>3.4917653462184499</v>
          </cell>
          <cell r="L2104">
            <v>0</v>
          </cell>
          <cell r="M2104">
            <v>3.4917653462184499</v>
          </cell>
          <cell r="N2104">
            <v>1.2659118216854102</v>
          </cell>
          <cell r="O2104">
            <v>4.5763999999999999E-2</v>
          </cell>
          <cell r="P2104">
            <v>1.2860457559082001</v>
          </cell>
          <cell r="Q2104">
            <v>4.2576623907001301E-2</v>
          </cell>
          <cell r="R2104">
            <v>1.0000000000000001E-7</v>
          </cell>
          <cell r="S2104">
            <v>0</v>
          </cell>
          <cell r="T2104">
            <v>0.70719964343729702</v>
          </cell>
          <cell r="U2104">
            <v>1.4999999999999999E-2</v>
          </cell>
          <cell r="V2104">
            <v>0.72219974343729698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8.1471401280541103E-2</v>
          </cell>
          <cell r="AC2104">
            <v>0</v>
          </cell>
          <cell r="AD2104">
            <v>4.0936447944411895E-3</v>
          </cell>
          <cell r="AE2104">
            <v>4.0936447944411895E-3</v>
          </cell>
          <cell r="AF2104">
            <v>0</v>
          </cell>
          <cell r="AG2104">
            <v>7.2038219797698297E-2</v>
          </cell>
          <cell r="AH2104">
            <v>0</v>
          </cell>
          <cell r="AI2104">
            <v>0</v>
          </cell>
          <cell r="AJ2104">
            <v>3.0123551481291602E-2</v>
          </cell>
          <cell r="AK2104">
            <v>0</v>
          </cell>
          <cell r="AL2104">
            <v>0</v>
          </cell>
          <cell r="AM2104">
            <v>4.7795999999999998E-2</v>
          </cell>
          <cell r="AN2104">
            <v>0</v>
          </cell>
          <cell r="AO2104">
            <v>0</v>
          </cell>
          <cell r="AP2104">
            <v>0</v>
          </cell>
        </row>
        <row r="2105">
          <cell r="B2105" t="str">
            <v>60453AUD140Allcustom3USD Total</v>
          </cell>
          <cell r="H2105">
            <v>1.5590928285598999</v>
          </cell>
          <cell r="I2105">
            <v>0</v>
          </cell>
          <cell r="J2105">
            <v>0</v>
          </cell>
          <cell r="K2105">
            <v>1.5590928285598999</v>
          </cell>
          <cell r="L2105">
            <v>0</v>
          </cell>
          <cell r="M2105">
            <v>1.5590928285598999</v>
          </cell>
          <cell r="N2105">
            <v>0.33802225323040802</v>
          </cell>
          <cell r="O2105">
            <v>0</v>
          </cell>
          <cell r="P2105">
            <v>6.5330726205366993E-2</v>
          </cell>
          <cell r="Q2105">
            <v>8.7832385169473198E-2</v>
          </cell>
          <cell r="R2105">
            <v>1.07387666666667E-2</v>
          </cell>
          <cell r="S2105">
            <v>0.223237936</v>
          </cell>
          <cell r="T2105">
            <v>5.7494400207139203E-2</v>
          </cell>
          <cell r="U2105">
            <v>0.23321442280410398</v>
          </cell>
          <cell r="V2105">
            <v>0.52468552567790994</v>
          </cell>
          <cell r="W2105">
            <v>1.206984E-2</v>
          </cell>
          <cell r="X2105">
            <v>1.206984E-2</v>
          </cell>
          <cell r="Y2105">
            <v>0</v>
          </cell>
          <cell r="Z2105">
            <v>0</v>
          </cell>
          <cell r="AA2105">
            <v>0</v>
          </cell>
          <cell r="AB2105">
            <v>0.332226195676744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0.108156355676744</v>
          </cell>
          <cell r="AH2105">
            <v>0</v>
          </cell>
          <cell r="AI2105">
            <v>0</v>
          </cell>
          <cell r="AJ2105">
            <v>0</v>
          </cell>
          <cell r="AK2105">
            <v>0.21199999999999999</v>
          </cell>
          <cell r="AL2105">
            <v>0</v>
          </cell>
          <cell r="AM2105">
            <v>0.21099574260000001</v>
          </cell>
          <cell r="AN2105">
            <v>0</v>
          </cell>
          <cell r="AO2105">
            <v>0</v>
          </cell>
          <cell r="AP2105">
            <v>0</v>
          </cell>
        </row>
        <row r="2106">
          <cell r="B2106" t="str">
            <v>60454AUD110Allcustom3USD Total</v>
          </cell>
          <cell r="H2106">
            <v>0.35456404640769301</v>
          </cell>
          <cell r="I2106">
            <v>4.5564046407693196E-2</v>
          </cell>
          <cell r="J2106">
            <v>0</v>
          </cell>
          <cell r="K2106">
            <v>0.309</v>
          </cell>
          <cell r="L2106">
            <v>0</v>
          </cell>
          <cell r="M2106">
            <v>0.309</v>
          </cell>
          <cell r="N2106">
            <v>4.2999999999999997E-2</v>
          </cell>
          <cell r="O2106">
            <v>0.115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3.5000000000000003E-2</v>
          </cell>
          <cell r="U2106">
            <v>0</v>
          </cell>
          <cell r="V2106">
            <v>3.5000000000000003E-2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4.5564046407693196E-2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0.11600000000000001</v>
          </cell>
          <cell r="AN2106">
            <v>0</v>
          </cell>
          <cell r="AO2106">
            <v>0</v>
          </cell>
          <cell r="AP2106">
            <v>0</v>
          </cell>
        </row>
        <row r="2107">
          <cell r="B2107" t="str">
            <v>60454AUD140Allcustom3USD Total</v>
          </cell>
          <cell r="H2107">
            <v>0.374406535837562</v>
          </cell>
          <cell r="I2107">
            <v>0</v>
          </cell>
          <cell r="J2107">
            <v>0</v>
          </cell>
          <cell r="K2107">
            <v>0.374406535837562</v>
          </cell>
          <cell r="L2107">
            <v>0</v>
          </cell>
          <cell r="M2107">
            <v>0.374406535837562</v>
          </cell>
          <cell r="N2107">
            <v>0.14318869795835398</v>
          </cell>
          <cell r="O2107">
            <v>0</v>
          </cell>
          <cell r="P2107">
            <v>0</v>
          </cell>
          <cell r="Q2107">
            <v>5.0000000000000001E-3</v>
          </cell>
          <cell r="R2107">
            <v>2.1299999999999999E-2</v>
          </cell>
          <cell r="S2107">
            <v>4.4999999999999998E-2</v>
          </cell>
          <cell r="T2107">
            <v>0</v>
          </cell>
          <cell r="U2107">
            <v>2.4917837879207198E-2</v>
          </cell>
          <cell r="V2107">
            <v>9.1217837879207203E-2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0.13500000000000001</v>
          </cell>
          <cell r="AN2107">
            <v>0.02</v>
          </cell>
          <cell r="AO2107">
            <v>0</v>
          </cell>
          <cell r="AP2107">
            <v>0</v>
          </cell>
        </row>
        <row r="2108">
          <cell r="B2108" t="str">
            <v>60461AUD110Allcustom3USD Total</v>
          </cell>
          <cell r="H2108">
            <v>0.85586426743347699</v>
          </cell>
          <cell r="I2108">
            <v>0.199342703033658</v>
          </cell>
          <cell r="J2108">
            <v>0</v>
          </cell>
          <cell r="K2108">
            <v>0.65652156439981901</v>
          </cell>
          <cell r="L2108">
            <v>0</v>
          </cell>
          <cell r="M2108">
            <v>0.65652156439981901</v>
          </cell>
          <cell r="N2108">
            <v>0.18304071035099997</v>
          </cell>
          <cell r="O2108">
            <v>0.104</v>
          </cell>
          <cell r="P2108">
            <v>0.36712504390120904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0.199342703033658</v>
          </cell>
          <cell r="AB2108">
            <v>2.3558101476099502E-3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2.3558101476099502E-3</v>
          </cell>
          <cell r="AH2108">
            <v>0</v>
          </cell>
          <cell r="AI2108">
            <v>0</v>
          </cell>
          <cell r="AJ2108">
            <v>2.3558101476099502E-3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</row>
        <row r="2109">
          <cell r="B2109" t="str">
            <v>60461AUD140Allcustom3USD Total</v>
          </cell>
          <cell r="H2109">
            <v>5.9133765535268598E-2</v>
          </cell>
          <cell r="I2109">
            <v>0</v>
          </cell>
          <cell r="J2109">
            <v>0</v>
          </cell>
          <cell r="K2109">
            <v>5.9133765535268598E-2</v>
          </cell>
          <cell r="L2109">
            <v>0</v>
          </cell>
          <cell r="M2109">
            <v>5.9133765535268598E-2</v>
          </cell>
          <cell r="N2109">
            <v>0.01</v>
          </cell>
          <cell r="O2109">
            <v>0</v>
          </cell>
          <cell r="P2109">
            <v>-1.6546227873398003E-4</v>
          </cell>
          <cell r="Q2109">
            <v>2E-3</v>
          </cell>
          <cell r="R2109">
            <v>0</v>
          </cell>
          <cell r="S2109">
            <v>3.8399999999999997E-2</v>
          </cell>
          <cell r="T2109">
            <v>0</v>
          </cell>
          <cell r="U2109">
            <v>0</v>
          </cell>
          <cell r="V2109">
            <v>3.8399999999999997E-2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8.8992278140025798E-3</v>
          </cell>
          <cell r="AC2109">
            <v>0</v>
          </cell>
          <cell r="AD2109">
            <v>4.4496139070012899E-3</v>
          </cell>
          <cell r="AE2109">
            <v>4.4496139070012899E-3</v>
          </cell>
          <cell r="AF2109">
            <v>0</v>
          </cell>
          <cell r="AG2109">
            <v>4.4496139070012899E-3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</row>
        <row r="2110">
          <cell r="B2110" t="str">
            <v>60462AUD110Allcustom3USD Total</v>
          </cell>
          <cell r="H2110">
            <v>0.40635297138125298</v>
          </cell>
          <cell r="I2110">
            <v>0.32873747544925502</v>
          </cell>
          <cell r="J2110">
            <v>0</v>
          </cell>
          <cell r="K2110">
            <v>7.7615495931997708E-2</v>
          </cell>
          <cell r="L2110">
            <v>0</v>
          </cell>
          <cell r="M2110">
            <v>7.7615495931997708E-2</v>
          </cell>
          <cell r="N2110">
            <v>1.4930000000000001E-2</v>
          </cell>
          <cell r="O2110">
            <v>3.7999999999999999E-2</v>
          </cell>
          <cell r="P2110">
            <v>2.46854959319977E-2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0.32873747544925502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</row>
        <row r="2111">
          <cell r="B2111" t="str">
            <v>60462AUD140Allcustom3USD Total</v>
          </cell>
          <cell r="H2111">
            <v>0.69443185189399292</v>
          </cell>
          <cell r="I2111">
            <v>0</v>
          </cell>
          <cell r="J2111">
            <v>0</v>
          </cell>
          <cell r="K2111">
            <v>0.69443185189399292</v>
          </cell>
          <cell r="L2111">
            <v>0</v>
          </cell>
          <cell r="M2111">
            <v>0.69443185189399292</v>
          </cell>
          <cell r="N2111">
            <v>0.63004099999999996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8.9999999999999993E-3</v>
          </cell>
          <cell r="T2111">
            <v>0</v>
          </cell>
          <cell r="U2111">
            <v>1.0390851893992499E-2</v>
          </cell>
          <cell r="V2111">
            <v>1.9390851893992502E-2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4.4999999999999998E-2</v>
          </cell>
          <cell r="AN2111">
            <v>4.4999999999999998E-2</v>
          </cell>
          <cell r="AO2111">
            <v>0</v>
          </cell>
          <cell r="AP2111">
            <v>0</v>
          </cell>
        </row>
        <row r="2112">
          <cell r="B2112" t="str">
            <v>60463AUD110Allcustom3USD Total</v>
          </cell>
          <cell r="H2112">
            <v>0.195784315799097</v>
          </cell>
          <cell r="I2112">
            <v>5.9802810910097301E-2</v>
          </cell>
          <cell r="J2112">
            <v>0</v>
          </cell>
          <cell r="K2112">
            <v>0.13598150488900002</v>
          </cell>
          <cell r="L2112">
            <v>0</v>
          </cell>
          <cell r="M2112">
            <v>0.13598150488900002</v>
          </cell>
          <cell r="N2112">
            <v>8.2088899999999795E-7</v>
          </cell>
          <cell r="O2112">
            <v>0</v>
          </cell>
          <cell r="P2112">
            <v>5.8429404000000004E-2</v>
          </cell>
          <cell r="Q2112">
            <v>0</v>
          </cell>
          <cell r="R2112">
            <v>0</v>
          </cell>
          <cell r="S2112">
            <v>0</v>
          </cell>
          <cell r="T2112">
            <v>7.7551279999999792E-2</v>
          </cell>
          <cell r="U2112">
            <v>0</v>
          </cell>
          <cell r="V2112">
            <v>7.7551279999999792E-2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5.9802810910097301E-2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</row>
        <row r="2113">
          <cell r="B2113" t="str">
            <v>60463AUD140Allcustom3USD Total</v>
          </cell>
          <cell r="H2113">
            <v>0.261742226907001</v>
          </cell>
          <cell r="I2113">
            <v>0</v>
          </cell>
          <cell r="J2113">
            <v>0</v>
          </cell>
          <cell r="K2113">
            <v>0.261742226907001</v>
          </cell>
          <cell r="L2113">
            <v>0</v>
          </cell>
          <cell r="M2113">
            <v>0.261742226907001</v>
          </cell>
          <cell r="N2113">
            <v>0</v>
          </cell>
          <cell r="O2113">
            <v>0</v>
          </cell>
          <cell r="P2113">
            <v>0.256292613</v>
          </cell>
          <cell r="Q2113">
            <v>0</v>
          </cell>
          <cell r="R2113">
            <v>0</v>
          </cell>
          <cell r="S2113">
            <v>1E-3</v>
          </cell>
          <cell r="T2113">
            <v>0</v>
          </cell>
          <cell r="U2113">
            <v>0</v>
          </cell>
          <cell r="V2113">
            <v>1E-3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4.4496139070012899E-3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4.4496139070012899E-3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</row>
        <row r="2114">
          <cell r="B2114" t="str">
            <v>60464AUD110Allcustom3USD Total</v>
          </cell>
          <cell r="H2114">
            <v>5.6343202096482301</v>
          </cell>
          <cell r="I2114">
            <v>3.52409421434502E-2</v>
          </cell>
          <cell r="J2114">
            <v>0</v>
          </cell>
          <cell r="K2114">
            <v>5.5990792675047798</v>
          </cell>
          <cell r="L2114">
            <v>0</v>
          </cell>
          <cell r="M2114">
            <v>5.5990792675047798</v>
          </cell>
          <cell r="N2114">
            <v>0.27318524145488399</v>
          </cell>
          <cell r="O2114">
            <v>4.2359999999999998</v>
          </cell>
          <cell r="P2114">
            <v>0.81308458238709402</v>
          </cell>
          <cell r="Q2114">
            <v>0</v>
          </cell>
          <cell r="R2114">
            <v>0</v>
          </cell>
          <cell r="S2114">
            <v>0</v>
          </cell>
          <cell r="T2114">
            <v>0.14394342177215499</v>
          </cell>
          <cell r="U2114">
            <v>0</v>
          </cell>
          <cell r="V2114">
            <v>0.14394342177215499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3.52409421434502E-2</v>
          </cell>
          <cell r="AB2114">
            <v>0.12642102189065099</v>
          </cell>
          <cell r="AC2114">
            <v>0</v>
          </cell>
          <cell r="AD2114">
            <v>8.8992278140025798E-3</v>
          </cell>
          <cell r="AE2114">
            <v>8.8992278140025798E-3</v>
          </cell>
          <cell r="AF2114">
            <v>0</v>
          </cell>
          <cell r="AG2114">
            <v>0.11752179407664801</v>
          </cell>
          <cell r="AH2114">
            <v>0</v>
          </cell>
          <cell r="AI2114">
            <v>0</v>
          </cell>
          <cell r="AJ2114">
            <v>6.4123151450355395E-2</v>
          </cell>
          <cell r="AK2114">
            <v>0</v>
          </cell>
          <cell r="AL2114">
            <v>0</v>
          </cell>
          <cell r="AM2114">
            <v>6.4450000000000002E-3</v>
          </cell>
          <cell r="AN2114">
            <v>0</v>
          </cell>
          <cell r="AO2114">
            <v>0</v>
          </cell>
          <cell r="AP2114">
            <v>0</v>
          </cell>
        </row>
        <row r="2115">
          <cell r="B2115" t="str">
            <v>60464AUD140Allcustom3USD Total</v>
          </cell>
          <cell r="H2115">
            <v>0.65176956765859706</v>
          </cell>
          <cell r="I2115">
            <v>0.100881646499533</v>
          </cell>
          <cell r="J2115">
            <v>0</v>
          </cell>
          <cell r="K2115">
            <v>0.55088792115906404</v>
          </cell>
          <cell r="L2115">
            <v>0</v>
          </cell>
          <cell r="M2115">
            <v>0.55088792115906404</v>
          </cell>
          <cell r="N2115">
            <v>0.22163295798423499</v>
          </cell>
          <cell r="O2115">
            <v>0</v>
          </cell>
          <cell r="P2115">
            <v>0.13125644710218901</v>
          </cell>
          <cell r="Q2115">
            <v>2.8068259999999998E-2</v>
          </cell>
          <cell r="R2115">
            <v>1.2999999999999999E-2</v>
          </cell>
          <cell r="S2115">
            <v>3.6035699999999997E-2</v>
          </cell>
          <cell r="T2115">
            <v>7.1639140738110105E-2</v>
          </cell>
          <cell r="U2115">
            <v>3.3993087257075803E-2</v>
          </cell>
          <cell r="V2115">
            <v>0.154667927995186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0.100881646499533</v>
          </cell>
          <cell r="AB2115">
            <v>1.5262328077453799E-2</v>
          </cell>
          <cell r="AC2115">
            <v>0</v>
          </cell>
          <cell r="AD2115">
            <v>1.9578301190805699E-3</v>
          </cell>
          <cell r="AE2115">
            <v>1.9578301190805699E-3</v>
          </cell>
          <cell r="AF2115">
            <v>0</v>
          </cell>
          <cell r="AG2115">
            <v>1.33044979583732E-2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</row>
        <row r="2116">
          <cell r="B2116" t="str">
            <v>60465AUD110Allcustom3USD Total</v>
          </cell>
          <cell r="H2116">
            <v>0.45761479179439102</v>
          </cell>
          <cell r="I2116">
            <v>3.4983167110590005E-2</v>
          </cell>
          <cell r="J2116">
            <v>0</v>
          </cell>
          <cell r="K2116">
            <v>0.422631624683801</v>
          </cell>
          <cell r="L2116">
            <v>0</v>
          </cell>
          <cell r="M2116">
            <v>0.422631624683801</v>
          </cell>
          <cell r="N2116">
            <v>0</v>
          </cell>
          <cell r="O2116">
            <v>4.2000000000000003E-2</v>
          </cell>
          <cell r="P2116">
            <v>0.35945900877590098</v>
          </cell>
          <cell r="Q2116">
            <v>0</v>
          </cell>
          <cell r="R2116">
            <v>0</v>
          </cell>
          <cell r="S2116">
            <v>0</v>
          </cell>
          <cell r="T2116">
            <v>2.063866223906E-2</v>
          </cell>
          <cell r="U2116">
            <v>0</v>
          </cell>
          <cell r="V2116">
            <v>2.063866223906E-2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3.4983167110590005E-2</v>
          </cell>
          <cell r="AB2116">
            <v>5.3395366884015502E-4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5.3395366884015502E-4</v>
          </cell>
          <cell r="AH2116">
            <v>0</v>
          </cell>
          <cell r="AI2116">
            <v>0</v>
          </cell>
          <cell r="AJ2116">
            <v>5.3395366884015502E-4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</row>
        <row r="2117">
          <cell r="B2117" t="str">
            <v>60465AUD140Allcustom3USD Total</v>
          </cell>
          <cell r="H2117">
            <v>0.36362225576069002</v>
          </cell>
          <cell r="I2117">
            <v>2.49178378792072E-3</v>
          </cell>
          <cell r="J2117">
            <v>0</v>
          </cell>
          <cell r="K2117">
            <v>0.36113047197276898</v>
          </cell>
          <cell r="L2117">
            <v>0</v>
          </cell>
          <cell r="M2117">
            <v>0.36113047197276898</v>
          </cell>
          <cell r="N2117">
            <v>3.736601551971E-2</v>
          </cell>
          <cell r="O2117">
            <v>0</v>
          </cell>
          <cell r="P2117">
            <v>2.9138857989777899E-2</v>
          </cell>
          <cell r="Q2117">
            <v>5.2499999999999998E-2</v>
          </cell>
          <cell r="R2117">
            <v>1.3299999999999999E-2</v>
          </cell>
          <cell r="S2117">
            <v>0.1736</v>
          </cell>
          <cell r="T2117">
            <v>0</v>
          </cell>
          <cell r="U2117">
            <v>3.5597999999999998E-2</v>
          </cell>
          <cell r="V2117">
            <v>0.222498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2.49178378792072E-3</v>
          </cell>
          <cell r="AB2117">
            <v>4.6275984632813396E-3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4.6275984632813396E-3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1.4999999999999999E-2</v>
          </cell>
          <cell r="AN2117">
            <v>1.4999999999999999E-2</v>
          </cell>
          <cell r="AO2117">
            <v>0</v>
          </cell>
          <cell r="AP2117">
            <v>0</v>
          </cell>
        </row>
        <row r="2118">
          <cell r="B2118" t="str">
            <v>60466AUD110Allcustom3USD Total</v>
          </cell>
          <cell r="H2118">
            <v>2.9899678030893098</v>
          </cell>
          <cell r="I2118">
            <v>0.76025183034868093</v>
          </cell>
          <cell r="J2118">
            <v>8.89922781400258E-4</v>
          </cell>
          <cell r="K2118">
            <v>2.2297159727406197</v>
          </cell>
          <cell r="L2118">
            <v>0</v>
          </cell>
          <cell r="M2118">
            <v>2.2297159727406197</v>
          </cell>
          <cell r="N2118">
            <v>0.40239383829569603</v>
          </cell>
          <cell r="O2118">
            <v>0.75813960000000002</v>
          </cell>
          <cell r="P2118">
            <v>0.16687758020919599</v>
          </cell>
          <cell r="Q2118">
            <v>0</v>
          </cell>
          <cell r="R2118">
            <v>0</v>
          </cell>
          <cell r="S2118">
            <v>0</v>
          </cell>
          <cell r="T2118">
            <v>0.45554340053780801</v>
          </cell>
          <cell r="U2118">
            <v>0</v>
          </cell>
          <cell r="V2118">
            <v>0.45554340053780801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0.76025183034868093</v>
          </cell>
          <cell r="AB2118">
            <v>1.2761553697924401E-2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1.1871630916524101E-2</v>
          </cell>
          <cell r="AH2118">
            <v>0</v>
          </cell>
          <cell r="AI2118">
            <v>0</v>
          </cell>
          <cell r="AJ2118">
            <v>1.1871630916524101E-2</v>
          </cell>
          <cell r="AK2118">
            <v>0</v>
          </cell>
          <cell r="AL2118">
            <v>0</v>
          </cell>
          <cell r="AM2118">
            <v>0.434</v>
          </cell>
          <cell r="AN2118">
            <v>0</v>
          </cell>
          <cell r="AO2118">
            <v>0</v>
          </cell>
          <cell r="AP2118">
            <v>0</v>
          </cell>
        </row>
        <row r="2119">
          <cell r="B2119" t="str">
            <v>60466AUD140Allcustom3USD Total</v>
          </cell>
          <cell r="H2119">
            <v>4.9817485589420603</v>
          </cell>
          <cell r="I2119">
            <v>1.7780657172377201E-3</v>
          </cell>
          <cell r="J2119">
            <v>0</v>
          </cell>
          <cell r="K2119">
            <v>4.9799704932248199</v>
          </cell>
          <cell r="L2119">
            <v>0</v>
          </cell>
          <cell r="M2119">
            <v>4.9799704932248199</v>
          </cell>
          <cell r="N2119">
            <v>2.1217298716597299</v>
          </cell>
          <cell r="O2119">
            <v>0</v>
          </cell>
          <cell r="P2119">
            <v>4.0836040793657602E-2</v>
          </cell>
          <cell r="Q2119">
            <v>7.9365100000000008E-3</v>
          </cell>
          <cell r="R2119">
            <v>3.3E-3</v>
          </cell>
          <cell r="S2119">
            <v>0.19528100000000001</v>
          </cell>
          <cell r="T2119">
            <v>0.16010489999999999</v>
          </cell>
          <cell r="U2119">
            <v>2.7112402427232198E-2</v>
          </cell>
          <cell r="V2119">
            <v>0.38579830242723195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1.7780657172377201E-3</v>
          </cell>
          <cell r="AB2119">
            <v>2.6697683442007702E-3</v>
          </cell>
          <cell r="AC2119">
            <v>0</v>
          </cell>
          <cell r="AD2119">
            <v>2.6697683442007702E-3</v>
          </cell>
          <cell r="AE2119">
            <v>2.6697683442007702E-3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2.4209999999999998</v>
          </cell>
          <cell r="AN2119">
            <v>0</v>
          </cell>
          <cell r="AO2119">
            <v>0</v>
          </cell>
          <cell r="AP2119">
            <v>0</v>
          </cell>
        </row>
        <row r="2120">
          <cell r="B2120" t="str">
            <v>60469TAUD110Allcustom3USD Total</v>
          </cell>
          <cell r="H2120">
            <v>4.4479693577031298</v>
          </cell>
          <cell r="I2120">
            <v>1.34813481974169</v>
          </cell>
          <cell r="J2120">
            <v>8.89922781400258E-4</v>
          </cell>
          <cell r="K2120">
            <v>3.0998345379614403</v>
          </cell>
          <cell r="L2120">
            <v>0</v>
          </cell>
          <cell r="M2120">
            <v>3.0998345379614403</v>
          </cell>
          <cell r="N2120">
            <v>0.60036536953569597</v>
          </cell>
          <cell r="O2120">
            <v>0.90013959999999993</v>
          </cell>
          <cell r="P2120">
            <v>0.61711752404240294</v>
          </cell>
          <cell r="Q2120">
            <v>0</v>
          </cell>
          <cell r="R2120">
            <v>0</v>
          </cell>
          <cell r="S2120">
            <v>0</v>
          </cell>
          <cell r="T2120">
            <v>0.53309468053780795</v>
          </cell>
          <cell r="U2120">
            <v>0</v>
          </cell>
          <cell r="V2120">
            <v>0.53309468053780795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1.34813481974169</v>
          </cell>
          <cell r="AB2120">
            <v>1.5117363845534301E-2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1.4227441064134099E-2</v>
          </cell>
          <cell r="AH2120">
            <v>0</v>
          </cell>
          <cell r="AI2120">
            <v>0</v>
          </cell>
          <cell r="AJ2120">
            <v>1.4227441064134099E-2</v>
          </cell>
          <cell r="AK2120">
            <v>0</v>
          </cell>
          <cell r="AL2120">
            <v>0</v>
          </cell>
          <cell r="AM2120">
            <v>0.434</v>
          </cell>
          <cell r="AN2120">
            <v>0</v>
          </cell>
          <cell r="AO2120">
            <v>0</v>
          </cell>
          <cell r="AP2120">
            <v>0</v>
          </cell>
        </row>
        <row r="2121">
          <cell r="B2121" t="str">
            <v>60469TAUD140Allcustom3USD Total</v>
          </cell>
          <cell r="H2121">
            <v>5.9970564032783198</v>
          </cell>
          <cell r="I2121">
            <v>1.7780657172377201E-3</v>
          </cell>
          <cell r="J2121">
            <v>0</v>
          </cell>
          <cell r="K2121">
            <v>5.9952783375610892</v>
          </cell>
          <cell r="L2121">
            <v>0</v>
          </cell>
          <cell r="M2121">
            <v>5.9952783375610892</v>
          </cell>
          <cell r="N2121">
            <v>2.76177087165973</v>
          </cell>
          <cell r="O2121">
            <v>0</v>
          </cell>
          <cell r="P2121">
            <v>0.29696319151492401</v>
          </cell>
          <cell r="Q2121">
            <v>9.9365100000000008E-3</v>
          </cell>
          <cell r="R2121">
            <v>3.3E-3</v>
          </cell>
          <cell r="S2121">
            <v>0.24368100000000001</v>
          </cell>
          <cell r="T2121">
            <v>0.16010489999999999</v>
          </cell>
          <cell r="U2121">
            <v>3.7503254321224699E-2</v>
          </cell>
          <cell r="V2121">
            <v>0.44458915432122503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1.7780657172377201E-3</v>
          </cell>
          <cell r="AB2121">
            <v>1.6018610065204601E-2</v>
          </cell>
          <cell r="AC2121">
            <v>0</v>
          </cell>
          <cell r="AD2121">
            <v>7.1193822512020596E-3</v>
          </cell>
          <cell r="AE2121">
            <v>7.1193822512020596E-3</v>
          </cell>
          <cell r="AF2121">
            <v>0</v>
          </cell>
          <cell r="AG2121">
            <v>8.8992278140025798E-3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2.4660000000000002</v>
          </cell>
          <cell r="AN2121">
            <v>4.4999999999999998E-2</v>
          </cell>
          <cell r="AO2121">
            <v>0</v>
          </cell>
          <cell r="AP2121">
            <v>0</v>
          </cell>
        </row>
        <row r="2122">
          <cell r="B2122" t="str">
            <v>60470TAUD110Allcustom3USD Total</v>
          </cell>
          <cell r="H2122">
            <v>10.539904359145799</v>
          </cell>
          <cell r="I2122">
            <v>1.4183589289957299</v>
          </cell>
          <cell r="J2122">
            <v>8.89922781400258E-4</v>
          </cell>
          <cell r="K2122">
            <v>9.1215454301500305</v>
          </cell>
          <cell r="L2122">
            <v>0</v>
          </cell>
          <cell r="M2122">
            <v>9.1215454301500305</v>
          </cell>
          <cell r="N2122">
            <v>0.87355061099058007</v>
          </cell>
          <cell r="O2122">
            <v>5.1781395999999997</v>
          </cell>
          <cell r="P2122">
            <v>1.7896611152053998</v>
          </cell>
          <cell r="Q2122">
            <v>0</v>
          </cell>
          <cell r="R2122">
            <v>0</v>
          </cell>
          <cell r="S2122">
            <v>0</v>
          </cell>
          <cell r="T2122">
            <v>0.69767676454902305</v>
          </cell>
          <cell r="U2122">
            <v>0</v>
          </cell>
          <cell r="V2122">
            <v>0.69767676454902305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1.4183589289957299</v>
          </cell>
          <cell r="AB2122">
            <v>0.14207233940502501</v>
          </cell>
          <cell r="AC2122">
            <v>0</v>
          </cell>
          <cell r="AD2122">
            <v>8.8992278140025798E-3</v>
          </cell>
          <cell r="AE2122">
            <v>8.8992278140025798E-3</v>
          </cell>
          <cell r="AF2122">
            <v>0</v>
          </cell>
          <cell r="AG2122">
            <v>0.132283188809623</v>
          </cell>
          <cell r="AH2122">
            <v>0</v>
          </cell>
          <cell r="AI2122">
            <v>0</v>
          </cell>
          <cell r="AJ2122">
            <v>7.8884546183329601E-2</v>
          </cell>
          <cell r="AK2122">
            <v>0</v>
          </cell>
          <cell r="AL2122">
            <v>0</v>
          </cell>
          <cell r="AM2122">
            <v>0.44044499999999998</v>
          </cell>
          <cell r="AN2122">
            <v>0</v>
          </cell>
          <cell r="AO2122">
            <v>0</v>
          </cell>
          <cell r="AP2122">
            <v>0</v>
          </cell>
        </row>
        <row r="2123">
          <cell r="B2123" t="str">
            <v>60470TAUD140Allcustom3USD Total</v>
          </cell>
          <cell r="H2123">
            <v>7.01244822669761</v>
          </cell>
          <cell r="I2123">
            <v>0.10515149600469099</v>
          </cell>
          <cell r="J2123">
            <v>0</v>
          </cell>
          <cell r="K2123">
            <v>6.9072967306929201</v>
          </cell>
          <cell r="L2123">
            <v>0</v>
          </cell>
          <cell r="M2123">
            <v>6.9072967306929201</v>
          </cell>
          <cell r="N2123">
            <v>3.02076984516368</v>
          </cell>
          <cell r="O2123">
            <v>0</v>
          </cell>
          <cell r="P2123">
            <v>0.45735849660688999</v>
          </cell>
          <cell r="Q2123">
            <v>9.0504769999999998E-2</v>
          </cell>
          <cell r="R2123">
            <v>2.9600000000000001E-2</v>
          </cell>
          <cell r="S2123">
            <v>0.45331670000000002</v>
          </cell>
          <cell r="T2123">
            <v>0.23174404073811</v>
          </cell>
          <cell r="U2123">
            <v>0.107094341578301</v>
          </cell>
          <cell r="V2123">
            <v>0.82175508231641092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0.10515149600469099</v>
          </cell>
          <cell r="AB2123">
            <v>3.5908536605939803E-2</v>
          </cell>
          <cell r="AC2123">
            <v>0</v>
          </cell>
          <cell r="AD2123">
            <v>9.0772123702826304E-3</v>
          </cell>
          <cell r="AE2123">
            <v>9.0772123702826304E-3</v>
          </cell>
          <cell r="AF2123">
            <v>0</v>
          </cell>
          <cell r="AG2123">
            <v>2.6831324235657202E-2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2.4809999999999999</v>
          </cell>
          <cell r="AN2123">
            <v>0.06</v>
          </cell>
          <cell r="AO2123">
            <v>0</v>
          </cell>
          <cell r="AP2123">
            <v>0</v>
          </cell>
        </row>
        <row r="2124">
          <cell r="B2124" t="str">
            <v>60480TAUD110Allcustom3USD Total</v>
          </cell>
          <cell r="H2124">
            <v>22.485464306239898</v>
          </cell>
          <cell r="I2124">
            <v>2.22373904616297</v>
          </cell>
          <cell r="J2124">
            <v>7.0214907452480404E-3</v>
          </cell>
          <cell r="K2124">
            <v>20.261725260077</v>
          </cell>
          <cell r="L2124">
            <v>0</v>
          </cell>
          <cell r="M2124">
            <v>20.261725260077</v>
          </cell>
          <cell r="N2124">
            <v>2.9093359871814104</v>
          </cell>
          <cell r="O2124">
            <v>6.7587644800000009</v>
          </cell>
          <cell r="P2124">
            <v>4.9726022411591106</v>
          </cell>
          <cell r="Q2124">
            <v>4.2576623907001301E-2</v>
          </cell>
          <cell r="R2124">
            <v>1.0000000000000001E-7</v>
          </cell>
          <cell r="S2124">
            <v>2.2054000000000001E-2</v>
          </cell>
          <cell r="T2124">
            <v>3.4345254245398502</v>
          </cell>
          <cell r="U2124">
            <v>1.4999999999999999E-2</v>
          </cell>
          <cell r="V2124">
            <v>3.47157952453985</v>
          </cell>
          <cell r="W2124">
            <v>2.1906999999999999E-2</v>
          </cell>
          <cell r="X2124">
            <v>2.1906999999999999E-2</v>
          </cell>
          <cell r="Y2124">
            <v>0</v>
          </cell>
          <cell r="Z2124">
            <v>0</v>
          </cell>
          <cell r="AA2124">
            <v>2.22373904616297</v>
          </cell>
          <cell r="AB2124">
            <v>1.1017776503891199</v>
          </cell>
          <cell r="AC2124">
            <v>0</v>
          </cell>
          <cell r="AD2124">
            <v>1.29928726084438E-2</v>
          </cell>
          <cell r="AE2124">
            <v>0.54299287260844398</v>
          </cell>
          <cell r="AF2124">
            <v>0</v>
          </cell>
          <cell r="AG2124">
            <v>0.52985628703542298</v>
          </cell>
          <cell r="AH2124">
            <v>4.4496139070012895E-2</v>
          </cell>
          <cell r="AI2124">
            <v>0</v>
          </cell>
          <cell r="AJ2124">
            <v>0.32057399501309397</v>
          </cell>
          <cell r="AK2124">
            <v>0</v>
          </cell>
          <cell r="AL2124">
            <v>0</v>
          </cell>
          <cell r="AM2124">
            <v>1.0050887529004799</v>
          </cell>
          <cell r="AN2124">
            <v>0</v>
          </cell>
          <cell r="AO2124">
            <v>0</v>
          </cell>
          <cell r="AP2124">
            <v>0</v>
          </cell>
        </row>
        <row r="2125">
          <cell r="B2125" t="str">
            <v>60480TAUD140Allcustom3USD Total</v>
          </cell>
          <cell r="H2125">
            <v>13.184512699920399</v>
          </cell>
          <cell r="I2125">
            <v>0.10515149600469099</v>
          </cell>
          <cell r="J2125">
            <v>0</v>
          </cell>
          <cell r="K2125">
            <v>13.079361203915701</v>
          </cell>
          <cell r="L2125">
            <v>0</v>
          </cell>
          <cell r="M2125">
            <v>13.079361203915701</v>
          </cell>
          <cell r="N2125">
            <v>5.7843060062753207</v>
          </cell>
          <cell r="O2125">
            <v>0</v>
          </cell>
          <cell r="P2125">
            <v>0.52268922327610301</v>
          </cell>
          <cell r="Q2125">
            <v>0.55148257516947297</v>
          </cell>
          <cell r="R2125">
            <v>0.21435544077065</v>
          </cell>
          <cell r="S2125">
            <v>0.84458144295350102</v>
          </cell>
          <cell r="T2125">
            <v>0.28923844094524898</v>
          </cell>
          <cell r="U2125">
            <v>1.0026798889587001</v>
          </cell>
          <cell r="V2125">
            <v>2.3508552136281002</v>
          </cell>
          <cell r="W2125">
            <v>1.206984E-2</v>
          </cell>
          <cell r="X2125">
            <v>1.206984E-2</v>
          </cell>
          <cell r="Y2125">
            <v>0</v>
          </cell>
          <cell r="Z2125">
            <v>0</v>
          </cell>
          <cell r="AA2125">
            <v>0.10515149600469099</v>
          </cell>
          <cell r="AB2125">
            <v>0.48003244296669501</v>
          </cell>
          <cell r="AC2125">
            <v>1.4690999999999999E-2</v>
          </cell>
          <cell r="AD2125">
            <v>5.0369629427254599E-2</v>
          </cell>
          <cell r="AE2125">
            <v>5.0369629427254599E-2</v>
          </cell>
          <cell r="AF2125">
            <v>0</v>
          </cell>
          <cell r="AG2125">
            <v>0.19090197353944102</v>
          </cell>
          <cell r="AH2125">
            <v>0</v>
          </cell>
          <cell r="AI2125">
            <v>0</v>
          </cell>
          <cell r="AJ2125">
            <v>0</v>
          </cell>
          <cell r="AK2125">
            <v>0.21199999999999999</v>
          </cell>
          <cell r="AL2125">
            <v>0</v>
          </cell>
          <cell r="AM2125">
            <v>3.3899957426</v>
          </cell>
          <cell r="AN2125">
            <v>0.15</v>
          </cell>
          <cell r="AO2125">
            <v>0</v>
          </cell>
          <cell r="AP2125">
            <v>0</v>
          </cell>
        </row>
        <row r="2126">
          <cell r="B2126" t="str">
            <v>60481AUD110Allcustom3USD Total</v>
          </cell>
          <cell r="H2126">
            <v>62.380324804012801</v>
          </cell>
          <cell r="I2126">
            <v>0</v>
          </cell>
          <cell r="J2126">
            <v>0</v>
          </cell>
          <cell r="K2126">
            <v>62.380324804012801</v>
          </cell>
          <cell r="L2126">
            <v>0</v>
          </cell>
          <cell r="M2126">
            <v>62.380324804012801</v>
          </cell>
          <cell r="N2126">
            <v>1.0000000000000001E-5</v>
          </cell>
          <cell r="O2126">
            <v>0</v>
          </cell>
          <cell r="P2126">
            <v>62.380314804012798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</row>
        <row r="2127">
          <cell r="B2127" t="str">
            <v>60481AUD140Allcustom3USD Total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</row>
        <row r="2128">
          <cell r="B2128" t="str">
            <v>60482AUD110Allcustom3USD Total</v>
          </cell>
          <cell r="H2128">
            <v>38.189055957264998</v>
          </cell>
          <cell r="I2128">
            <v>0</v>
          </cell>
          <cell r="J2128">
            <v>0</v>
          </cell>
          <cell r="K2128">
            <v>38.189055957264998</v>
          </cell>
          <cell r="L2128">
            <v>0</v>
          </cell>
          <cell r="M2128">
            <v>38.189055957264998</v>
          </cell>
          <cell r="N2128">
            <v>0</v>
          </cell>
          <cell r="O2128">
            <v>0</v>
          </cell>
          <cell r="P2128">
            <v>38.189055957264998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</row>
        <row r="2129">
          <cell r="B2129" t="str">
            <v>60482AUD140Allcustom3USD Total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</row>
        <row r="2130">
          <cell r="B2130" t="str">
            <v>60483AUD110Allcustom3USD Total</v>
          </cell>
          <cell r="H2130">
            <v>96.9957593402074</v>
          </cell>
          <cell r="I2130">
            <v>0</v>
          </cell>
          <cell r="J2130">
            <v>0</v>
          </cell>
          <cell r="K2130">
            <v>96.9957593402074</v>
          </cell>
          <cell r="L2130">
            <v>0</v>
          </cell>
          <cell r="M2130">
            <v>96.9957593402074</v>
          </cell>
          <cell r="N2130">
            <v>0</v>
          </cell>
          <cell r="O2130">
            <v>0</v>
          </cell>
          <cell r="P2130">
            <v>96.9957593402074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</row>
        <row r="2131">
          <cell r="B2131" t="str">
            <v>60483AUD140Allcustom3USD Total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</row>
        <row r="2132">
          <cell r="B2132" t="str">
            <v>60484AUD110Allcustom3USD Total</v>
          </cell>
          <cell r="H2132">
            <v>19.805208840406202</v>
          </cell>
          <cell r="I2132">
            <v>0</v>
          </cell>
          <cell r="J2132">
            <v>0</v>
          </cell>
          <cell r="K2132">
            <v>19.805208840406202</v>
          </cell>
          <cell r="L2132">
            <v>0</v>
          </cell>
          <cell r="M2132">
            <v>19.805208840406202</v>
          </cell>
          <cell r="N2132">
            <v>0</v>
          </cell>
          <cell r="O2132">
            <v>0</v>
          </cell>
          <cell r="P2132">
            <v>19.805208840406202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</row>
        <row r="2133">
          <cell r="B2133" t="str">
            <v>60484AUD140Allcustom3USD Total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</row>
        <row r="2134">
          <cell r="B2134" t="str">
            <v>60490TAUD110Allcustom3USD Total</v>
          </cell>
          <cell r="H2134">
            <v>217.37034894189102</v>
          </cell>
          <cell r="I2134">
            <v>0</v>
          </cell>
          <cell r="J2134">
            <v>0</v>
          </cell>
          <cell r="K2134">
            <v>217.37034894189102</v>
          </cell>
          <cell r="L2134">
            <v>0</v>
          </cell>
          <cell r="M2134">
            <v>217.37034894189102</v>
          </cell>
          <cell r="N2134">
            <v>1.0000000000000001E-5</v>
          </cell>
          <cell r="O2134">
            <v>0</v>
          </cell>
          <cell r="P2134">
            <v>217.37033894189102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</row>
        <row r="2135">
          <cell r="B2135" t="str">
            <v>60490TAUD140Allcustom3USD Total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</row>
        <row r="2136">
          <cell r="B2136" t="str">
            <v>60498TFTE200TAllcustom3USD Total</v>
          </cell>
          <cell r="H2136">
            <v>8.8909299058300501E-2</v>
          </cell>
          <cell r="I2136">
            <v>0</v>
          </cell>
          <cell r="J2136">
            <v>0</v>
          </cell>
          <cell r="K2136">
            <v>8.8909299058300501E-2</v>
          </cell>
          <cell r="L2136">
            <v>0</v>
          </cell>
          <cell r="M2136">
            <v>8.8909299058300501E-2</v>
          </cell>
          <cell r="N2136">
            <v>3.2864586282980002E-2</v>
          </cell>
          <cell r="O2136">
            <v>4.1110169999999998E-3</v>
          </cell>
          <cell r="P2136">
            <v>2.0270457332670001E-2</v>
          </cell>
          <cell r="Q2136">
            <v>4.0280643124442298E-3</v>
          </cell>
          <cell r="R2136">
            <v>2.1043035438980499E-3</v>
          </cell>
          <cell r="S2136">
            <v>3.0874600000000002E-3</v>
          </cell>
          <cell r="T2136">
            <v>1.13879555863082E-2</v>
          </cell>
          <cell r="U2136">
            <v>2.8425100000000003E-3</v>
          </cell>
          <cell r="V2136">
            <v>1.94222291302063E-2</v>
          </cell>
          <cell r="W2136">
            <v>4.2954999999999998E-5</v>
          </cell>
          <cell r="X2136">
            <v>4.2954999999999998E-5</v>
          </cell>
          <cell r="Y2136">
            <v>0</v>
          </cell>
          <cell r="Z2136">
            <v>0</v>
          </cell>
          <cell r="AA2136">
            <v>0</v>
          </cell>
          <cell r="AB2136">
            <v>7.5645449999999998E-3</v>
          </cell>
          <cell r="AC2136">
            <v>1.0892000000000001E-4</v>
          </cell>
          <cell r="AD2136">
            <v>7.5600000000000005E-4</v>
          </cell>
          <cell r="AE2136">
            <v>1.5690000000000001E-3</v>
          </cell>
          <cell r="AF2136">
            <v>0</v>
          </cell>
          <cell r="AG2136">
            <v>5.8436700000000005E-3</v>
          </cell>
          <cell r="AH2136">
            <v>1.8E-5</v>
          </cell>
          <cell r="AI2136">
            <v>0</v>
          </cell>
          <cell r="AJ2136">
            <v>4.986E-3</v>
          </cell>
          <cell r="AK2136">
            <v>0</v>
          </cell>
          <cell r="AL2136">
            <v>0</v>
          </cell>
          <cell r="AM2136">
            <v>6.4839999999999993E-4</v>
          </cell>
          <cell r="AN2136">
            <v>5.3999999999999998E-5</v>
          </cell>
          <cell r="AO2136">
            <v>0</v>
          </cell>
          <cell r="AP2136">
            <v>0</v>
          </cell>
        </row>
        <row r="2137">
          <cell r="B2137" t="str">
            <v>60510TAllcustom2Allcustom3USD Total</v>
          </cell>
          <cell r="H2137">
            <v>255.267535251661</v>
          </cell>
          <cell r="I2137">
            <v>0.53667540867478991</v>
          </cell>
          <cell r="J2137">
            <v>0</v>
          </cell>
          <cell r="K2137">
            <v>254.73085984298598</v>
          </cell>
          <cell r="L2137">
            <v>0</v>
          </cell>
          <cell r="M2137">
            <v>254.73085984298598</v>
          </cell>
          <cell r="N2137">
            <v>56.772665577933601</v>
          </cell>
          <cell r="O2137">
            <v>0.442</v>
          </cell>
          <cell r="P2137">
            <v>72.407498701218302</v>
          </cell>
          <cell r="Q2137">
            <v>3.5015364500000001</v>
          </cell>
          <cell r="R2137">
            <v>7.1292019781567202</v>
          </cell>
          <cell r="S2137">
            <v>34.442761400000002</v>
          </cell>
          <cell r="T2137">
            <v>2.9875295583053902</v>
          </cell>
          <cell r="U2137">
            <v>30.585148082770001</v>
          </cell>
          <cell r="V2137">
            <v>75.144641019232097</v>
          </cell>
          <cell r="W2137">
            <v>32.942999989999997</v>
          </cell>
          <cell r="X2137">
            <v>29.942999989999997</v>
          </cell>
          <cell r="Y2137">
            <v>3</v>
          </cell>
          <cell r="Z2137">
            <v>0</v>
          </cell>
          <cell r="AA2137">
            <v>0.53667540867478991</v>
          </cell>
          <cell r="AB2137">
            <v>36.503977154602403</v>
          </cell>
          <cell r="AC2137">
            <v>1.49035625</v>
          </cell>
          <cell r="AD2137">
            <v>0</v>
          </cell>
          <cell r="AE2137">
            <v>0</v>
          </cell>
          <cell r="AF2137">
            <v>0</v>
          </cell>
          <cell r="AG2137">
            <v>2.0706209146023902</v>
          </cell>
          <cell r="AH2137">
            <v>-2.7943575335968099E-2</v>
          </cell>
          <cell r="AI2137">
            <v>0</v>
          </cell>
          <cell r="AJ2137">
            <v>0.11635048664742399</v>
          </cell>
          <cell r="AK2137">
            <v>0</v>
          </cell>
          <cell r="AL2137">
            <v>0</v>
          </cell>
          <cell r="AM2137">
            <v>6.7765409400000003</v>
          </cell>
          <cell r="AN2137">
            <v>0</v>
          </cell>
          <cell r="AO2137">
            <v>3.1819999999999999</v>
          </cell>
          <cell r="AP2137">
            <v>0</v>
          </cell>
        </row>
        <row r="2138">
          <cell r="B2138" t="str">
            <v>60520TAllcustom2Allcustom3USD Total</v>
          </cell>
          <cell r="H2138">
            <v>-110.197983434497</v>
          </cell>
          <cell r="I2138">
            <v>-0.40333365073912497</v>
          </cell>
          <cell r="J2138">
            <v>0</v>
          </cell>
          <cell r="K2138">
            <v>-109.794649783758</v>
          </cell>
          <cell r="L2138">
            <v>0</v>
          </cell>
          <cell r="M2138">
            <v>-109.794649783758</v>
          </cell>
          <cell r="N2138">
            <v>-18.4612725689075</v>
          </cell>
          <cell r="O2138">
            <v>0</v>
          </cell>
          <cell r="P2138">
            <v>-2.4287471735374901</v>
          </cell>
          <cell r="Q2138">
            <v>0</v>
          </cell>
          <cell r="R2138">
            <v>-2.1400952000000002</v>
          </cell>
          <cell r="S2138">
            <v>-26.479160780000001</v>
          </cell>
          <cell r="T2138">
            <v>-0.83926226906351897</v>
          </cell>
          <cell r="U2138">
            <v>-1.40414524185697</v>
          </cell>
          <cell r="V2138">
            <v>-30.8626634909205</v>
          </cell>
          <cell r="W2138">
            <v>-0.52950251999999998</v>
          </cell>
          <cell r="X2138">
            <v>-0.52950251999999998</v>
          </cell>
          <cell r="Y2138">
            <v>0</v>
          </cell>
          <cell r="Z2138">
            <v>0</v>
          </cell>
          <cell r="AA2138">
            <v>-0.40333365073912497</v>
          </cell>
          <cell r="AB2138">
            <v>-57.978714550392802</v>
          </cell>
          <cell r="AC2138">
            <v>-56.390897289999998</v>
          </cell>
          <cell r="AD2138">
            <v>0</v>
          </cell>
          <cell r="AE2138">
            <v>0</v>
          </cell>
          <cell r="AF2138">
            <v>0</v>
          </cell>
          <cell r="AG2138">
            <v>-1.05831474039278</v>
          </cell>
          <cell r="AH2138">
            <v>-0.25006830157347198</v>
          </cell>
          <cell r="AI2138">
            <v>0</v>
          </cell>
          <cell r="AJ2138">
            <v>-0.659629334325469</v>
          </cell>
          <cell r="AK2138">
            <v>0</v>
          </cell>
          <cell r="AL2138">
            <v>0</v>
          </cell>
          <cell r="AM2138">
            <v>-6.32519999999967E-2</v>
          </cell>
          <cell r="AN2138">
            <v>0</v>
          </cell>
          <cell r="AO2138">
            <v>0</v>
          </cell>
          <cell r="AP2138">
            <v>0</v>
          </cell>
        </row>
        <row r="2139">
          <cell r="B2139" t="str">
            <v>60601CAllcustom2Allcustom3USD Total</v>
          </cell>
          <cell r="H2139">
            <v>3.0952451511809702</v>
          </cell>
          <cell r="I2139">
            <v>2.5252831511809699</v>
          </cell>
          <cell r="J2139">
            <v>0</v>
          </cell>
          <cell r="K2139">
            <v>0.56996199999999997</v>
          </cell>
          <cell r="L2139">
            <v>0</v>
          </cell>
          <cell r="M2139">
            <v>0.56996199999999997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2.5252831511809699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0.56996199999999997</v>
          </cell>
          <cell r="AN2139">
            <v>0</v>
          </cell>
          <cell r="AO2139">
            <v>0</v>
          </cell>
          <cell r="AP2139">
            <v>0</v>
          </cell>
        </row>
        <row r="2140">
          <cell r="B2140" t="str">
            <v>60606CAllcustom2Allcustom3USD Total</v>
          </cell>
          <cell r="H2140">
            <v>0.91828254908824092</v>
          </cell>
          <cell r="I2140">
            <v>0</v>
          </cell>
          <cell r="J2140">
            <v>0</v>
          </cell>
          <cell r="K2140">
            <v>0.91828254908824092</v>
          </cell>
          <cell r="L2140">
            <v>0</v>
          </cell>
          <cell r="M2140">
            <v>0.91828254908824092</v>
          </cell>
          <cell r="N2140">
            <v>0.42694094891149298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-2.4899999999906897E-6</v>
          </cell>
          <cell r="T2140">
            <v>0.23873403030908799</v>
          </cell>
          <cell r="U2140">
            <v>5.9867660049348697E-8</v>
          </cell>
          <cell r="V2140">
            <v>0.23873160017674799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0.25261</v>
          </cell>
          <cell r="AN2140">
            <v>0</v>
          </cell>
          <cell r="AO2140">
            <v>0</v>
          </cell>
          <cell r="AP2140">
            <v>0</v>
          </cell>
        </row>
        <row r="2141">
          <cell r="B2141" t="str">
            <v>60625TAllcustom2Allcustom3USD Total</v>
          </cell>
          <cell r="H2141">
            <v>277.03436356590402</v>
          </cell>
          <cell r="I2141">
            <v>2.6422341333442498E-2</v>
          </cell>
          <cell r="J2141">
            <v>0</v>
          </cell>
          <cell r="K2141">
            <v>277.00794122457</v>
          </cell>
          <cell r="L2141">
            <v>2.87578849622607E-17</v>
          </cell>
          <cell r="M2141">
            <v>277.00794122457</v>
          </cell>
          <cell r="N2141">
            <v>30.102361222748002</v>
          </cell>
          <cell r="O2141">
            <v>102.33666104000001</v>
          </cell>
          <cell r="P2141">
            <v>14.047370266729901</v>
          </cell>
          <cell r="Q2141">
            <v>17.026301660000001</v>
          </cell>
          <cell r="R2141">
            <v>20.024297489999999</v>
          </cell>
          <cell r="S2141">
            <v>2.2283096900000001</v>
          </cell>
          <cell r="T2141">
            <v>20.675067179937301</v>
          </cell>
          <cell r="U2141">
            <v>3.5509032855181499</v>
          </cell>
          <cell r="V2141">
            <v>46.478577645455502</v>
          </cell>
          <cell r="W2141">
            <v>2.44730969</v>
          </cell>
          <cell r="X2141">
            <v>2.4469521099999998</v>
          </cell>
          <cell r="Y2141">
            <v>3.5757999999999997E-4</v>
          </cell>
          <cell r="Z2141">
            <v>0</v>
          </cell>
          <cell r="AA2141">
            <v>2.6422341333442498E-2</v>
          </cell>
          <cell r="AB2141">
            <v>12.977615470867601</v>
          </cell>
          <cell r="AC2141">
            <v>3.06176906</v>
          </cell>
          <cell r="AD2141">
            <v>3.1088562445436598</v>
          </cell>
          <cell r="AE2141">
            <v>3.1088562445436598</v>
          </cell>
          <cell r="AF2141">
            <v>0</v>
          </cell>
          <cell r="AG2141">
            <v>4.3596804763238897</v>
          </cell>
          <cell r="AH2141">
            <v>2.2070084978726402E-2</v>
          </cell>
          <cell r="AI2141">
            <v>0</v>
          </cell>
          <cell r="AJ2141">
            <v>4.2451096044432992</v>
          </cell>
          <cell r="AK2141">
            <v>0</v>
          </cell>
          <cell r="AL2141">
            <v>0</v>
          </cell>
          <cell r="AM2141">
            <v>54.371491810742604</v>
          </cell>
          <cell r="AN2141">
            <v>3.4000000000000002E-2</v>
          </cell>
          <cell r="AO2141">
            <v>-0.33243789197325996</v>
          </cell>
          <cell r="AP2141">
            <v>0</v>
          </cell>
        </row>
        <row r="2142">
          <cell r="B2142" t="str">
            <v>60626CAllcustom2Allcustom3USD Total</v>
          </cell>
          <cell r="H2142">
            <v>194.30805413576499</v>
          </cell>
          <cell r="I2142">
            <v>0</v>
          </cell>
          <cell r="J2142">
            <v>0</v>
          </cell>
          <cell r="K2142">
            <v>194.30805413576499</v>
          </cell>
          <cell r="L2142">
            <v>0</v>
          </cell>
          <cell r="M2142">
            <v>194.30805413576499</v>
          </cell>
          <cell r="N2142">
            <v>3.33554E-2</v>
          </cell>
          <cell r="O2142">
            <v>16.332023</v>
          </cell>
          <cell r="P2142">
            <v>7.19706263536359</v>
          </cell>
          <cell r="Q2142">
            <v>1.9494684799999999</v>
          </cell>
          <cell r="R2142">
            <v>0.54407928999999999</v>
          </cell>
          <cell r="S2142">
            <v>0</v>
          </cell>
          <cell r="T2142">
            <v>0.14181099</v>
          </cell>
          <cell r="U2142">
            <v>2.8236535200000001</v>
          </cell>
          <cell r="V2142">
            <v>3.5095437999999999</v>
          </cell>
          <cell r="W2142">
            <v>4.6094999999999997E-2</v>
          </cell>
          <cell r="X2142">
            <v>4.6094999999999997E-2</v>
          </cell>
          <cell r="Y2142">
            <v>0</v>
          </cell>
          <cell r="Z2142">
            <v>0</v>
          </cell>
          <cell r="AA2142">
            <v>0</v>
          </cell>
          <cell r="AB2142">
            <v>4.6094999999999997E-2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166.27933008000002</v>
          </cell>
          <cell r="AN2142">
            <v>0</v>
          </cell>
          <cell r="AO2142">
            <v>-1.0388242595986799</v>
          </cell>
          <cell r="AP2142">
            <v>0</v>
          </cell>
        </row>
        <row r="2143">
          <cell r="B2143" t="str">
            <v>60631CAllcustom2Allcustom3USD Total</v>
          </cell>
          <cell r="H2143">
            <v>64.513290999999995</v>
          </cell>
          <cell r="I2143">
            <v>0</v>
          </cell>
          <cell r="J2143">
            <v>0</v>
          </cell>
          <cell r="K2143">
            <v>64.513290999999995</v>
          </cell>
          <cell r="L2143">
            <v>0</v>
          </cell>
          <cell r="M2143">
            <v>64.513290999999995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64.513290999999995</v>
          </cell>
          <cell r="AN2143">
            <v>0</v>
          </cell>
          <cell r="AO2143">
            <v>0</v>
          </cell>
          <cell r="AP2143">
            <v>0</v>
          </cell>
        </row>
        <row r="2144">
          <cell r="B2144" t="str">
            <v>60632CAllcustom2Allcustom3USD Total</v>
          </cell>
          <cell r="H2144">
            <v>13.2296382885869</v>
          </cell>
          <cell r="I2144">
            <v>9.8965265423919213</v>
          </cell>
          <cell r="J2144">
            <v>0</v>
          </cell>
          <cell r="K2144">
            <v>3.33311174619495</v>
          </cell>
          <cell r="L2144">
            <v>0</v>
          </cell>
          <cell r="M2144">
            <v>3.33311174619495</v>
          </cell>
          <cell r="N2144">
            <v>0</v>
          </cell>
          <cell r="O2144">
            <v>0</v>
          </cell>
          <cell r="P2144">
            <v>2.5394536763986202</v>
          </cell>
          <cell r="Q2144">
            <v>0</v>
          </cell>
          <cell r="R2144">
            <v>9.6119173444469009E-4</v>
          </cell>
          <cell r="S2144">
            <v>0</v>
          </cell>
          <cell r="T2144">
            <v>0</v>
          </cell>
          <cell r="U2144">
            <v>2.9696878061889701E-2</v>
          </cell>
          <cell r="V2144">
            <v>3.0658069796334401E-2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9.8965265423919213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0.76300000000000001</v>
          </cell>
          <cell r="AP2144">
            <v>0</v>
          </cell>
        </row>
        <row r="2145">
          <cell r="B2145" t="str">
            <v>60633CAllcustom2Allcustom3USD Total</v>
          </cell>
          <cell r="H2145">
            <v>1.9737715308978299</v>
          </cell>
          <cell r="I2145">
            <v>0.20504977783077999</v>
          </cell>
          <cell r="J2145">
            <v>0</v>
          </cell>
          <cell r="K2145">
            <v>1.7687217530670498</v>
          </cell>
          <cell r="L2145">
            <v>0</v>
          </cell>
          <cell r="M2145">
            <v>1.7687217530670498</v>
          </cell>
          <cell r="N2145">
            <v>0.24253365851076999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1.011E-5</v>
          </cell>
          <cell r="U2145">
            <v>0</v>
          </cell>
          <cell r="V2145">
            <v>1.011E-5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0.20504977783077999</v>
          </cell>
          <cell r="AB2145">
            <v>1.7798455628005201E-4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1.7798455628005201E-4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1.526</v>
          </cell>
          <cell r="AN2145">
            <v>0</v>
          </cell>
          <cell r="AO2145">
            <v>0</v>
          </cell>
          <cell r="AP2145">
            <v>0</v>
          </cell>
        </row>
        <row r="2146">
          <cell r="B2146" t="str">
            <v>60640TAllcustom2Allcustom3USD Total</v>
          </cell>
          <cell r="H2146">
            <v>718.05480428433805</v>
          </cell>
          <cell r="I2146">
            <v>92.561051461564702</v>
          </cell>
          <cell r="J2146">
            <v>4.1919100679634003E-2</v>
          </cell>
          <cell r="K2146">
            <v>625.49375282277401</v>
          </cell>
          <cell r="L2146">
            <v>-0.48300300000000002</v>
          </cell>
          <cell r="M2146">
            <v>625.97675582277407</v>
          </cell>
          <cell r="N2146">
            <v>86.366096020584195</v>
          </cell>
          <cell r="O2146">
            <v>151.12356928756699</v>
          </cell>
          <cell r="P2146">
            <v>57.364910474049701</v>
          </cell>
          <cell r="Q2146">
            <v>23.318186225848201</v>
          </cell>
          <cell r="R2146">
            <v>22.656303697326297</v>
          </cell>
          <cell r="S2146">
            <v>4.5375417353513603</v>
          </cell>
          <cell r="T2146">
            <v>24.462130870331002</v>
          </cell>
          <cell r="U2146">
            <v>10.021601858570499</v>
          </cell>
          <cell r="V2146">
            <v>61.677578161579198</v>
          </cell>
          <cell r="W2146">
            <v>3.57570714</v>
          </cell>
          <cell r="X2146">
            <v>3.5753495600000003</v>
          </cell>
          <cell r="Y2146">
            <v>3.5757999999999997E-4</v>
          </cell>
          <cell r="Z2146">
            <v>0</v>
          </cell>
          <cell r="AA2146">
            <v>108.069684691459</v>
          </cell>
          <cell r="AB2146">
            <v>25.9214822869316</v>
          </cell>
          <cell r="AC2146">
            <v>3.06176906</v>
          </cell>
          <cell r="AD2146">
            <v>3.1104502763559601</v>
          </cell>
          <cell r="AE2146">
            <v>13.773075126356</v>
          </cell>
          <cell r="AF2146">
            <v>0</v>
          </cell>
          <cell r="AG2146">
            <v>5.5100118598960099</v>
          </cell>
          <cell r="AH2146">
            <v>2.9005075229622299E-2</v>
          </cell>
          <cell r="AI2146">
            <v>0</v>
          </cell>
          <cell r="AJ2146">
            <v>4.4774398567846694</v>
          </cell>
          <cell r="AK2146">
            <v>0</v>
          </cell>
          <cell r="AL2146">
            <v>-4.1000000000000002E-2</v>
          </cell>
          <cell r="AM2146">
            <v>559.56675231883594</v>
          </cell>
          <cell r="AN2146">
            <v>1.234</v>
          </cell>
          <cell r="AO2146">
            <v>-339.36181895262098</v>
          </cell>
          <cell r="AP2146">
            <v>0</v>
          </cell>
        </row>
        <row r="2147">
          <cell r="B2147" t="str">
            <v>60655TAllcustom2Allcustom3USD Total</v>
          </cell>
          <cell r="H2147">
            <v>-592.89877323126905</v>
          </cell>
          <cell r="I2147">
            <v>-1.09100528347155</v>
          </cell>
          <cell r="J2147">
            <v>-6.3907312762471594E-2</v>
          </cell>
          <cell r="K2147">
            <v>-591.80776794779695</v>
          </cell>
          <cell r="L2147">
            <v>-2.8757884962260503E-17</v>
          </cell>
          <cell r="M2147">
            <v>-591.80776794779695</v>
          </cell>
          <cell r="N2147">
            <v>-86.1649997935058</v>
          </cell>
          <cell r="O2147">
            <v>-134.77548074000001</v>
          </cell>
          <cell r="P2147">
            <v>-31.097401418518402</v>
          </cell>
          <cell r="Q2147">
            <v>-71.095798176625209</v>
          </cell>
          <cell r="R2147">
            <v>-7.7015555089934198</v>
          </cell>
          <cell r="S2147">
            <v>-4.0126561899999995</v>
          </cell>
          <cell r="T2147">
            <v>-40.353754740794798</v>
          </cell>
          <cell r="U2147">
            <v>-5.2690428643201805</v>
          </cell>
          <cell r="V2147">
            <v>-57.337009304108406</v>
          </cell>
          <cell r="W2147">
            <v>-1.68917155</v>
          </cell>
          <cell r="X2147">
            <v>-1.68917155</v>
          </cell>
          <cell r="Y2147">
            <v>0</v>
          </cell>
          <cell r="Z2147">
            <v>0</v>
          </cell>
          <cell r="AA2147">
            <v>-1.09100528347155</v>
          </cell>
          <cell r="AB2147">
            <v>-13.547077942185</v>
          </cell>
          <cell r="AC2147">
            <v>-2.9203800000000002E-3</v>
          </cell>
          <cell r="AD2147">
            <v>-1.4841135434678299</v>
          </cell>
          <cell r="AE2147">
            <v>-1.4841135434678299</v>
          </cell>
          <cell r="AF2147">
            <v>0</v>
          </cell>
          <cell r="AG2147">
            <v>-10.3069651559547</v>
          </cell>
          <cell r="AH2147">
            <v>0</v>
          </cell>
          <cell r="AI2147">
            <v>0</v>
          </cell>
          <cell r="AJ2147">
            <v>-9.8723738918397199</v>
          </cell>
          <cell r="AK2147">
            <v>0</v>
          </cell>
          <cell r="AL2147">
            <v>0</v>
          </cell>
          <cell r="AM2147">
            <v>-198.12243846482701</v>
          </cell>
          <cell r="AN2147">
            <v>-0.16900000000000001</v>
          </cell>
          <cell r="AO2147">
            <v>0.33243789197325996</v>
          </cell>
          <cell r="AP2147">
            <v>0</v>
          </cell>
        </row>
        <row r="2148">
          <cell r="B2148" t="str">
            <v>60656CAllcustom2Allcustom3USD Total</v>
          </cell>
          <cell r="H2148">
            <v>-35.809695634285596</v>
          </cell>
          <cell r="I2148">
            <v>-8.2053763794915504</v>
          </cell>
          <cell r="J2148">
            <v>0</v>
          </cell>
          <cell r="K2148">
            <v>-27.604319254794099</v>
          </cell>
          <cell r="L2148">
            <v>0</v>
          </cell>
          <cell r="M2148">
            <v>-27.604319254794099</v>
          </cell>
          <cell r="N2148">
            <v>0.64569562000000003</v>
          </cell>
          <cell r="O2148">
            <v>-5.806432</v>
          </cell>
          <cell r="P2148">
            <v>-0.32207605720036303</v>
          </cell>
          <cell r="Q2148">
            <v>-0.12171559</v>
          </cell>
          <cell r="R2148">
            <v>-20.230620005597</v>
          </cell>
          <cell r="S2148">
            <v>-0.41846348999999999</v>
          </cell>
          <cell r="T2148">
            <v>0</v>
          </cell>
          <cell r="U2148">
            <v>-0.54628596869491297</v>
          </cell>
          <cell r="V2148">
            <v>-21.1953694642919</v>
          </cell>
          <cell r="W2148">
            <v>-0.22970499999999999</v>
          </cell>
          <cell r="X2148">
            <v>-0.22970499999999999</v>
          </cell>
          <cell r="Y2148">
            <v>0</v>
          </cell>
          <cell r="Z2148">
            <v>0</v>
          </cell>
          <cell r="AA2148">
            <v>-8.2053763794915504</v>
          </cell>
          <cell r="AB2148">
            <v>-0.232552752900481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-2.8477529004807896E-3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-2.75069326999999</v>
          </cell>
          <cell r="AN2148">
            <v>0</v>
          </cell>
          <cell r="AO2148">
            <v>2.17882425959868</v>
          </cell>
          <cell r="AP2148">
            <v>0</v>
          </cell>
        </row>
        <row r="2149">
          <cell r="B2149" t="str">
            <v>60661CAllcustom2Allcustom3USD Total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</row>
        <row r="2150">
          <cell r="B2150" t="str">
            <v>60662CAllcustom2Allcustom3USD Total</v>
          </cell>
          <cell r="H2150">
            <v>-81.968901775493393</v>
          </cell>
          <cell r="I2150">
            <v>0</v>
          </cell>
          <cell r="J2150">
            <v>0</v>
          </cell>
          <cell r="K2150">
            <v>-81.968901775493393</v>
          </cell>
          <cell r="L2150">
            <v>0</v>
          </cell>
          <cell r="M2150">
            <v>-81.968901775493393</v>
          </cell>
          <cell r="N2150">
            <v>8.9969000000000008E-4</v>
          </cell>
          <cell r="O2150">
            <v>0</v>
          </cell>
          <cell r="P2150">
            <v>0</v>
          </cell>
          <cell r="Q2150">
            <v>-1.0861000000000001E-2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-81.958940465493399</v>
          </cell>
          <cell r="AN2150">
            <v>0</v>
          </cell>
          <cell r="AO2150">
            <v>-1.01863406598568E-16</v>
          </cell>
          <cell r="AP2150">
            <v>0</v>
          </cell>
        </row>
        <row r="2151">
          <cell r="B2151" t="str">
            <v>60663CAllcustom2Allcustom3USD Total</v>
          </cell>
          <cell r="H2151">
            <v>-6.1674049999999002E-2</v>
          </cell>
          <cell r="I2151">
            <v>0</v>
          </cell>
          <cell r="J2151">
            <v>0</v>
          </cell>
          <cell r="K2151">
            <v>-6.1674049999999002E-2</v>
          </cell>
          <cell r="L2151">
            <v>0</v>
          </cell>
          <cell r="M2151">
            <v>-6.1674049999999002E-2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-6.1674049999999002E-2</v>
          </cell>
          <cell r="AN2151">
            <v>0</v>
          </cell>
          <cell r="AO2151">
            <v>0</v>
          </cell>
          <cell r="AP2151">
            <v>0</v>
          </cell>
        </row>
        <row r="2152">
          <cell r="B2152" t="str">
            <v>60670TAllcustom2Allcustom3USD Total</v>
          </cell>
          <cell r="H2152">
            <v>-1363.9502231362701</v>
          </cell>
          <cell r="I2152">
            <v>-22.629919915849001</v>
          </cell>
          <cell r="J2152">
            <v>-6.3907312762471594E-2</v>
          </cell>
          <cell r="K2152">
            <v>-1341.3203032204199</v>
          </cell>
          <cell r="L2152">
            <v>15.508632242150599</v>
          </cell>
          <cell r="M2152">
            <v>-1356.8289354625699</v>
          </cell>
          <cell r="N2152">
            <v>-238.77439421670698</v>
          </cell>
          <cell r="O2152">
            <v>-190.32064019675201</v>
          </cell>
          <cell r="P2152">
            <v>-130.91244354388601</v>
          </cell>
          <cell r="Q2152">
            <v>-57.805809247873405</v>
          </cell>
          <cell r="R2152">
            <v>-54.217159158700696</v>
          </cell>
          <cell r="S2152">
            <v>-72.47845805</v>
          </cell>
          <cell r="T2152">
            <v>-65.172550139740807</v>
          </cell>
          <cell r="U2152">
            <v>-59.001811363134401</v>
          </cell>
          <cell r="V2152">
            <v>-250.86997871157601</v>
          </cell>
          <cell r="W2152">
            <v>-9.0795688600000002</v>
          </cell>
          <cell r="X2152">
            <v>-9.0795688600000002</v>
          </cell>
          <cell r="Y2152">
            <v>0</v>
          </cell>
          <cell r="Z2152">
            <v>0</v>
          </cell>
          <cell r="AA2152">
            <v>-23.112923903593</v>
          </cell>
          <cell r="AB2152">
            <v>-44.884965305203401</v>
          </cell>
          <cell r="AC2152">
            <v>-0.74787181999999996</v>
          </cell>
          <cell r="AD2152">
            <v>-6.9688058618386401</v>
          </cell>
          <cell r="AE2152">
            <v>-18.2881029218386</v>
          </cell>
          <cell r="AF2152">
            <v>0</v>
          </cell>
          <cell r="AG2152">
            <v>-16.7465143906023</v>
          </cell>
          <cell r="AH2152">
            <v>-0.17030719244491099</v>
          </cell>
          <cell r="AI2152">
            <v>0</v>
          </cell>
          <cell r="AJ2152">
            <v>-14.5403676603219</v>
          </cell>
          <cell r="AK2152">
            <v>0</v>
          </cell>
          <cell r="AL2152">
            <v>4.1000000000000002E-2</v>
          </cell>
          <cell r="AM2152">
            <v>-790.96352319319203</v>
          </cell>
          <cell r="AN2152">
            <v>-1.123</v>
          </cell>
          <cell r="AO2152">
            <v>347.70281895261803</v>
          </cell>
          <cell r="AP2152">
            <v>0</v>
          </cell>
        </row>
        <row r="2153">
          <cell r="B2153" t="str">
            <v>60683TAllcustom2Allcustom3USD Total</v>
          </cell>
          <cell r="H2153">
            <v>-486.97318692334096</v>
          </cell>
          <cell r="I2153">
            <v>69.099514547122709</v>
          </cell>
          <cell r="J2153">
            <v>4.1919100679634003E-2</v>
          </cell>
          <cell r="K2153">
            <v>-556.07270147046302</v>
          </cell>
          <cell r="L2153">
            <v>15.025629242150599</v>
          </cell>
          <cell r="M2153">
            <v>-571.09833071261403</v>
          </cell>
          <cell r="N2153">
            <v>-97.695084942786906</v>
          </cell>
          <cell r="O2153">
            <v>-17.283842209185202</v>
          </cell>
          <cell r="P2153">
            <v>-65.751353864825603</v>
          </cell>
          <cell r="Q2153">
            <v>17.7649816045999</v>
          </cell>
          <cell r="R2153">
            <v>-24.198017918518403</v>
          </cell>
          <cell r="S2153">
            <v>-65.738103834648598</v>
          </cell>
          <cell r="T2153">
            <v>-21.412286838861398</v>
          </cell>
          <cell r="U2153">
            <v>-49.569134414996498</v>
          </cell>
          <cell r="V2153">
            <v>-160.91754300702502</v>
          </cell>
          <cell r="W2153">
            <v>-6.0783898600000006</v>
          </cell>
          <cell r="X2153">
            <v>-6.0783898600000006</v>
          </cell>
          <cell r="Y2153">
            <v>0</v>
          </cell>
          <cell r="Z2153">
            <v>0</v>
          </cell>
          <cell r="AA2153">
            <v>84.125143789273309</v>
          </cell>
          <cell r="AB2153">
            <v>-18.207740778610098</v>
          </cell>
          <cell r="AC2153">
            <v>-0.74495143999999991</v>
          </cell>
          <cell r="AD2153">
            <v>-5.4830982865585201</v>
          </cell>
          <cell r="AE2153">
            <v>-6.13977049655852</v>
          </cell>
          <cell r="AF2153">
            <v>0</v>
          </cell>
          <cell r="AG2153">
            <v>-5.2865480827312199</v>
          </cell>
          <cell r="AH2153">
            <v>-0.16337220219401599</v>
          </cell>
          <cell r="AI2153">
            <v>0</v>
          </cell>
          <cell r="AJ2153">
            <v>-4.4356635161408597</v>
          </cell>
          <cell r="AK2153">
            <v>0</v>
          </cell>
          <cell r="AL2153">
            <v>-7.73070496506989E-18</v>
          </cell>
          <cell r="AM2153">
            <v>-235.44574751477799</v>
          </cell>
          <cell r="AN2153">
            <v>0.246</v>
          </cell>
          <cell r="AO2153">
            <v>6.43799999999717</v>
          </cell>
          <cell r="AP2153">
            <v>0</v>
          </cell>
        </row>
        <row r="2154">
          <cell r="B2154" t="str">
            <v>60685TAllcustom2Allcustom3USD Total</v>
          </cell>
          <cell r="H2154">
            <v>-315.86440966536497</v>
          </cell>
          <cell r="I2154">
            <v>-1.0645829421381101</v>
          </cell>
          <cell r="J2154">
            <v>-6.3907312762471594E-2</v>
          </cell>
          <cell r="K2154">
            <v>-314.799826723227</v>
          </cell>
          <cell r="L2154">
            <v>1.9983187792787102E-31</v>
          </cell>
          <cell r="M2154">
            <v>-314.799826723227</v>
          </cell>
          <cell r="N2154">
            <v>-56.062638570757905</v>
          </cell>
          <cell r="O2154">
            <v>-32.438819699999996</v>
          </cell>
          <cell r="P2154">
            <v>-17.050031151788499</v>
          </cell>
          <cell r="Q2154">
            <v>-54.0694965166252</v>
          </cell>
          <cell r="R2154">
            <v>12.322741981006599</v>
          </cell>
          <cell r="S2154">
            <v>-1.7843465000000001</v>
          </cell>
          <cell r="T2154">
            <v>-19.678687560857401</v>
          </cell>
          <cell r="U2154">
            <v>-1.7181395788020302</v>
          </cell>
          <cell r="V2154">
            <v>-10.858431658652901</v>
          </cell>
          <cell r="W2154">
            <v>0.75813814000000002</v>
          </cell>
          <cell r="X2154">
            <v>0.75778056000000005</v>
          </cell>
          <cell r="Y2154">
            <v>3.5757999999999997E-4</v>
          </cell>
          <cell r="Z2154">
            <v>0</v>
          </cell>
          <cell r="AA2154">
            <v>-1.0645829421381101</v>
          </cell>
          <cell r="AB2154">
            <v>-0.56946247131748406</v>
          </cell>
          <cell r="AC2154">
            <v>3.0588486800000001</v>
          </cell>
          <cell r="AD2154">
            <v>1.62474270107583</v>
          </cell>
          <cell r="AE2154">
            <v>1.62474270107583</v>
          </cell>
          <cell r="AF2154">
            <v>0</v>
          </cell>
          <cell r="AG2154">
            <v>-5.9472846796308403</v>
          </cell>
          <cell r="AH2154">
            <v>2.2070084978726402E-2</v>
          </cell>
          <cell r="AI2154">
            <v>0</v>
          </cell>
          <cell r="AJ2154">
            <v>-5.6272642873964198</v>
          </cell>
          <cell r="AK2154">
            <v>0</v>
          </cell>
          <cell r="AL2154">
            <v>0</v>
          </cell>
          <cell r="AM2154">
            <v>-143.750946654085</v>
          </cell>
          <cell r="AN2154">
            <v>-0.13500000000000001</v>
          </cell>
          <cell r="AO2154">
            <v>0</v>
          </cell>
          <cell r="AP2154">
            <v>0</v>
          </cell>
        </row>
        <row r="2155">
          <cell r="B2155" t="str">
            <v>60688TAllcustom2Allcustom3USD Total</v>
          </cell>
          <cell r="H2155">
            <v>207.537692424352</v>
          </cell>
          <cell r="I2155">
            <v>9.8965265423919213</v>
          </cell>
          <cell r="J2155">
            <v>0</v>
          </cell>
          <cell r="K2155">
            <v>197.64116588196001</v>
          </cell>
          <cell r="L2155">
            <v>0</v>
          </cell>
          <cell r="M2155">
            <v>197.64116588196001</v>
          </cell>
          <cell r="N2155">
            <v>3.33554E-2</v>
          </cell>
          <cell r="O2155">
            <v>16.332023</v>
          </cell>
          <cell r="P2155">
            <v>9.7365163117622107</v>
          </cell>
          <cell r="Q2155">
            <v>1.9494684799999999</v>
          </cell>
          <cell r="R2155">
            <v>0.54504048173444497</v>
          </cell>
          <cell r="S2155">
            <v>0</v>
          </cell>
          <cell r="T2155">
            <v>0.14181099</v>
          </cell>
          <cell r="U2155">
            <v>2.8533503980618899</v>
          </cell>
          <cell r="V2155">
            <v>3.5402018697963302</v>
          </cell>
          <cell r="W2155">
            <v>4.6094999999999997E-2</v>
          </cell>
          <cell r="X2155">
            <v>4.6094999999999997E-2</v>
          </cell>
          <cell r="Y2155">
            <v>0</v>
          </cell>
          <cell r="Z2155">
            <v>0</v>
          </cell>
          <cell r="AA2155">
            <v>9.8965265423919213</v>
          </cell>
          <cell r="AB2155">
            <v>4.6094999999999997E-2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166.27933008000002</v>
          </cell>
          <cell r="AN2155">
            <v>0</v>
          </cell>
          <cell r="AO2155">
            <v>-0.27582425959868001</v>
          </cell>
          <cell r="AP2155">
            <v>0</v>
          </cell>
        </row>
        <row r="2156">
          <cell r="B2156" t="str">
            <v>60690TAllcustom2Allcustom3USD Total</v>
          </cell>
          <cell r="H2156">
            <v>-53.265306409779001</v>
          </cell>
          <cell r="I2156">
            <v>-8.2053763794915504</v>
          </cell>
          <cell r="J2156">
            <v>0</v>
          </cell>
          <cell r="K2156">
            <v>-45.059930030287497</v>
          </cell>
          <cell r="L2156">
            <v>0</v>
          </cell>
          <cell r="M2156">
            <v>-45.059930030287497</v>
          </cell>
          <cell r="N2156">
            <v>0.64659531000000003</v>
          </cell>
          <cell r="O2156">
            <v>-5.806432</v>
          </cell>
          <cell r="P2156">
            <v>-0.32207605720036303</v>
          </cell>
          <cell r="Q2156">
            <v>-0.13257658999999999</v>
          </cell>
          <cell r="R2156">
            <v>-20.230620005597</v>
          </cell>
          <cell r="S2156">
            <v>-0.41846348999999999</v>
          </cell>
          <cell r="T2156">
            <v>0</v>
          </cell>
          <cell r="U2156">
            <v>-0.54628596869491297</v>
          </cell>
          <cell r="V2156">
            <v>-21.1953694642919</v>
          </cell>
          <cell r="W2156">
            <v>-0.22970499999999999</v>
          </cell>
          <cell r="X2156">
            <v>-0.22970499999999999</v>
          </cell>
          <cell r="Y2156">
            <v>0</v>
          </cell>
          <cell r="Z2156">
            <v>0</v>
          </cell>
          <cell r="AA2156">
            <v>-8.2053763794915504</v>
          </cell>
          <cell r="AB2156">
            <v>-0.232552752900481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-2.8477529004807896E-3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-20.196342735493399</v>
          </cell>
          <cell r="AN2156">
            <v>0</v>
          </cell>
          <cell r="AO2156">
            <v>2.17882425959868</v>
          </cell>
          <cell r="AP2156">
            <v>0</v>
          </cell>
        </row>
        <row r="2157">
          <cell r="B2157" t="str">
            <v>60693TAllcustom2Allcustom3USD Total</v>
          </cell>
          <cell r="H2157">
            <v>156.184483495471</v>
          </cell>
          <cell r="I2157">
            <v>1.8961999407311501</v>
          </cell>
          <cell r="J2157">
            <v>0</v>
          </cell>
          <cell r="K2157">
            <v>154.288283554739</v>
          </cell>
          <cell r="L2157">
            <v>0</v>
          </cell>
          <cell r="M2157">
            <v>154.288283554739</v>
          </cell>
          <cell r="N2157">
            <v>0.92248436851076998</v>
          </cell>
          <cell r="O2157">
            <v>10.525591</v>
          </cell>
          <cell r="P2157">
            <v>9.4144402545618515</v>
          </cell>
          <cell r="Q2157">
            <v>1.81689189</v>
          </cell>
          <cell r="R2157">
            <v>-19.6855795238626</v>
          </cell>
          <cell r="S2157">
            <v>-0.41846348999999999</v>
          </cell>
          <cell r="T2157">
            <v>0.14182110000000001</v>
          </cell>
          <cell r="U2157">
            <v>2.3070644293669802</v>
          </cell>
          <cell r="V2157">
            <v>-17.6551574844956</v>
          </cell>
          <cell r="W2157">
            <v>-0.18361</v>
          </cell>
          <cell r="X2157">
            <v>-0.18361</v>
          </cell>
          <cell r="Y2157">
            <v>0</v>
          </cell>
          <cell r="Z2157">
            <v>0</v>
          </cell>
          <cell r="AA2157">
            <v>1.8961999407311501</v>
          </cell>
          <cell r="AB2157">
            <v>-0.18627976834420101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-2.6697683442007403E-3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147.54731329450701</v>
          </cell>
          <cell r="AN2157">
            <v>0</v>
          </cell>
          <cell r="AO2157">
            <v>1.903</v>
          </cell>
          <cell r="AP2157">
            <v>0</v>
          </cell>
        </row>
        <row r="2158">
          <cell r="B2158" t="str">
            <v>60698TAllcustom2Allcustom3USD Total</v>
          </cell>
          <cell r="H2158">
            <v>-645.89541885193</v>
          </cell>
          <cell r="I2158">
            <v>69.931131545715701</v>
          </cell>
          <cell r="J2158">
            <v>-2.1988212082837598E-2</v>
          </cell>
          <cell r="K2158">
            <v>-715.82655039764597</v>
          </cell>
          <cell r="L2158">
            <v>15.025629242150599</v>
          </cell>
          <cell r="M2158">
            <v>-730.85217963979596</v>
          </cell>
          <cell r="N2158">
            <v>-152.40829819612301</v>
          </cell>
          <cell r="O2158">
            <v>-39.1970709091852</v>
          </cell>
          <cell r="P2158">
            <v>-73.547533069835907</v>
          </cell>
          <cell r="Q2158">
            <v>-34.487623022025197</v>
          </cell>
          <cell r="R2158">
            <v>-31.560855461374398</v>
          </cell>
          <cell r="S2158">
            <v>-67.940916314648604</v>
          </cell>
          <cell r="T2158">
            <v>-40.710419269409797</v>
          </cell>
          <cell r="U2158">
            <v>-48.980209504563895</v>
          </cell>
          <cell r="V2158">
            <v>-189.19240054999699</v>
          </cell>
          <cell r="W2158">
            <v>-5.5038617199999997</v>
          </cell>
          <cell r="X2158">
            <v>-5.5042192999999999</v>
          </cell>
          <cell r="Y2158">
            <v>3.5757999999999997E-4</v>
          </cell>
          <cell r="Z2158">
            <v>0</v>
          </cell>
          <cell r="AA2158">
            <v>84.956760787866301</v>
          </cell>
          <cell r="AB2158">
            <v>-18.963483018271798</v>
          </cell>
          <cell r="AC2158">
            <v>2.3138972400000002</v>
          </cell>
          <cell r="AD2158">
            <v>-3.8583555854826899</v>
          </cell>
          <cell r="AE2158">
            <v>-4.5150277954826903</v>
          </cell>
          <cell r="AF2158">
            <v>0</v>
          </cell>
          <cell r="AG2158">
            <v>-11.2365025307063</v>
          </cell>
          <cell r="AH2158">
            <v>-0.14130211721528901</v>
          </cell>
          <cell r="AI2158">
            <v>0</v>
          </cell>
          <cell r="AJ2158">
            <v>-10.062927803537299</v>
          </cell>
          <cell r="AK2158">
            <v>0</v>
          </cell>
          <cell r="AL2158">
            <v>-7.73070496506989E-18</v>
          </cell>
          <cell r="AM2158">
            <v>-231.39677087435601</v>
          </cell>
          <cell r="AN2158">
            <v>0.111</v>
          </cell>
          <cell r="AO2158">
            <v>8.3409999999971607</v>
          </cell>
          <cell r="AP2158">
            <v>0</v>
          </cell>
        </row>
        <row r="2159">
          <cell r="B2159" t="str">
            <v>60701Allcustom2Allcustom3USD Total</v>
          </cell>
          <cell r="H2159">
            <v>1293.4977381332401</v>
          </cell>
          <cell r="I2159">
            <v>0</v>
          </cell>
          <cell r="J2159">
            <v>0</v>
          </cell>
          <cell r="K2159">
            <v>1293.4977381332401</v>
          </cell>
          <cell r="L2159">
            <v>0</v>
          </cell>
          <cell r="M2159">
            <v>1293.4977381332401</v>
          </cell>
          <cell r="N2159">
            <v>1332.8714719332199</v>
          </cell>
          <cell r="O2159">
            <v>0</v>
          </cell>
          <cell r="P2159">
            <v>3.2774613498710603E-3</v>
          </cell>
          <cell r="Q2159">
            <v>0</v>
          </cell>
          <cell r="R2159">
            <v>179.82411548326598</v>
          </cell>
          <cell r="S2159">
            <v>-198.15354811</v>
          </cell>
          <cell r="T2159">
            <v>-1.2475630491746998</v>
          </cell>
          <cell r="U2159">
            <v>20.133826243724901</v>
          </cell>
          <cell r="V2159">
            <v>0.55683056781621199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73.193158170849202</v>
          </cell>
          <cell r="AC2159">
            <v>6.5060000000000002</v>
          </cell>
          <cell r="AD2159">
            <v>47.621994131849199</v>
          </cell>
          <cell r="AE2159">
            <v>66.303383221849202</v>
          </cell>
          <cell r="AF2159">
            <v>0</v>
          </cell>
          <cell r="AG2159">
            <v>0.38377494900000003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-113.127</v>
          </cell>
          <cell r="AN2159">
            <v>0</v>
          </cell>
          <cell r="AO2159">
            <v>0</v>
          </cell>
          <cell r="AP2159">
            <v>0</v>
          </cell>
        </row>
        <row r="2160">
          <cell r="B2160" t="str">
            <v>60706CAllcustom2Allcustom3USD Total</v>
          </cell>
          <cell r="H2160">
            <v>5395.9965941979799</v>
          </cell>
          <cell r="I2160">
            <v>517.12332763486097</v>
          </cell>
          <cell r="J2160">
            <v>-2.8208772324825399E-2</v>
          </cell>
          <cell r="K2160">
            <v>4878.8732665631196</v>
          </cell>
          <cell r="L2160">
            <v>-4.8022819399965098</v>
          </cell>
          <cell r="M2160">
            <v>4883.6755485031208</v>
          </cell>
          <cell r="N2160">
            <v>86.319516958856894</v>
          </cell>
          <cell r="O2160">
            <v>4051.99792483497</v>
          </cell>
          <cell r="P2160">
            <v>592.26642769471391</v>
          </cell>
          <cell r="Q2160">
            <v>593.41526547137198</v>
          </cell>
          <cell r="R2160">
            <v>-4.0252190070181797</v>
          </cell>
          <cell r="S2160">
            <v>-188.77332585596599</v>
          </cell>
          <cell r="T2160">
            <v>-136.64951068725401</v>
          </cell>
          <cell r="U2160">
            <v>85.759543574687797</v>
          </cell>
          <cell r="V2160">
            <v>-243.68851197555102</v>
          </cell>
          <cell r="W2160">
            <v>59.270520645202694</v>
          </cell>
          <cell r="X2160">
            <v>56.270163065202695</v>
          </cell>
          <cell r="Y2160">
            <v>3.0003575800000002</v>
          </cell>
          <cell r="Z2160">
            <v>0</v>
          </cell>
          <cell r="AA2160">
            <v>512.32104569486501</v>
          </cell>
          <cell r="AB2160">
            <v>44.042552697287796</v>
          </cell>
          <cell r="AC2160">
            <v>-40.042509159999994</v>
          </cell>
          <cell r="AD2160">
            <v>-3.0651594221631897</v>
          </cell>
          <cell r="AE2160">
            <v>-42.905104652163203</v>
          </cell>
          <cell r="AF2160">
            <v>0</v>
          </cell>
          <cell r="AG2160">
            <v>67.747854636573194</v>
          </cell>
          <cell r="AH2160">
            <v>52.604131377520396</v>
          </cell>
          <cell r="AI2160">
            <v>0</v>
          </cell>
          <cell r="AJ2160">
            <v>-15.0060893152147</v>
          </cell>
          <cell r="AK2160">
            <v>0</v>
          </cell>
          <cell r="AL2160">
            <v>-9.2040863819419991E-16</v>
          </cell>
          <cell r="AM2160">
            <v>-262.68162178268</v>
          </cell>
          <cell r="AN2160">
            <v>3.5219999999999998</v>
          </cell>
          <cell r="AO2160">
            <v>22.003994604145799</v>
          </cell>
          <cell r="AP2160">
            <v>0</v>
          </cell>
        </row>
        <row r="2161">
          <cell r="B2161" t="str">
            <v>60711CAllcustom2Allcustom3USD Total</v>
          </cell>
          <cell r="H2161">
            <v>-1348.99914854949</v>
          </cell>
          <cell r="I2161">
            <v>-129.28083190871499</v>
          </cell>
          <cell r="J2161">
            <v>7.0521930812063498E-3</v>
          </cell>
          <cell r="K2161">
            <v>-1219.7183166407799</v>
          </cell>
          <cell r="L2161">
            <v>1.2005704849991301</v>
          </cell>
          <cell r="M2161">
            <v>-1220.9188871257802</v>
          </cell>
          <cell r="N2161">
            <v>-21.579879239712202</v>
          </cell>
          <cell r="O2161">
            <v>-1012.99948120874</v>
          </cell>
          <cell r="P2161">
            <v>-148.06660692367899</v>
          </cell>
          <cell r="Q2161">
            <v>-148.353816367843</v>
          </cell>
          <cell r="R2161">
            <v>1.00630475175457</v>
          </cell>
          <cell r="S2161">
            <v>47.193331463991598</v>
          </cell>
          <cell r="T2161">
            <v>34.162377671814205</v>
          </cell>
          <cell r="U2161">
            <v>-21.439885893672201</v>
          </cell>
          <cell r="V2161">
            <v>60.922127993888196</v>
          </cell>
          <cell r="W2161">
            <v>-14.8176301613007</v>
          </cell>
          <cell r="X2161">
            <v>-14.0675407663007</v>
          </cell>
          <cell r="Y2161">
            <v>-0.75008939500000005</v>
          </cell>
          <cell r="Z2161">
            <v>0</v>
          </cell>
          <cell r="AA2161">
            <v>-128.080261423716</v>
          </cell>
          <cell r="AB2161">
            <v>-11.010638174322001</v>
          </cell>
          <cell r="AC2161">
            <v>10.010627289999999</v>
          </cell>
          <cell r="AD2161">
            <v>0.76628985554079598</v>
          </cell>
          <cell r="AE2161">
            <v>10.726276163040801</v>
          </cell>
          <cell r="AF2161">
            <v>0</v>
          </cell>
          <cell r="AG2161">
            <v>-16.936963659143299</v>
          </cell>
          <cell r="AH2161">
            <v>-13.151032844380099</v>
          </cell>
          <cell r="AI2161">
            <v>0</v>
          </cell>
          <cell r="AJ2161">
            <v>3.7515223288036701</v>
          </cell>
          <cell r="AK2161">
            <v>0</v>
          </cell>
          <cell r="AL2161">
            <v>2.3010215954854998E-16</v>
          </cell>
          <cell r="AM2161">
            <v>65.670405445670198</v>
          </cell>
          <cell r="AN2161">
            <v>-0.88049999999999995</v>
          </cell>
          <cell r="AO2161">
            <v>-5.5009986510364497</v>
          </cell>
          <cell r="AP2161">
            <v>0</v>
          </cell>
        </row>
        <row r="2162">
          <cell r="B2162" t="str">
            <v>60712Allcustom2Allcustom3USD Total</v>
          </cell>
          <cell r="H2162">
            <v>172.14161806817799</v>
          </cell>
          <cell r="I2162">
            <v>2.6875667998287802E-2</v>
          </cell>
          <cell r="J2162">
            <v>0</v>
          </cell>
          <cell r="K2162">
            <v>172.11474240018001</v>
          </cell>
          <cell r="L2162">
            <v>0</v>
          </cell>
          <cell r="M2162">
            <v>172.11474240018001</v>
          </cell>
          <cell r="N2162">
            <v>0.79077380740674308</v>
          </cell>
          <cell r="O2162">
            <v>7.585</v>
          </cell>
          <cell r="P2162">
            <v>109.176637298348</v>
          </cell>
          <cell r="Q2162">
            <v>77.221274022293002</v>
          </cell>
          <cell r="R2162">
            <v>-1.39637361233239</v>
          </cell>
          <cell r="S2162">
            <v>3.3586322000000002</v>
          </cell>
          <cell r="T2162">
            <v>-25.986810804104397</v>
          </cell>
          <cell r="U2162">
            <v>-1.9502582631174201</v>
          </cell>
          <cell r="V2162">
            <v>-25.974810479554197</v>
          </cell>
          <cell r="W2162">
            <v>1.11433450451487</v>
          </cell>
          <cell r="X2162">
            <v>1.11433450451487</v>
          </cell>
          <cell r="Y2162">
            <v>0</v>
          </cell>
          <cell r="Z2162">
            <v>0</v>
          </cell>
          <cell r="AA2162">
            <v>2.6875667998287802E-2</v>
          </cell>
          <cell r="AB2162">
            <v>1.9468897956864999</v>
          </cell>
          <cell r="AC2162">
            <v>3.2616999999999998</v>
          </cell>
          <cell r="AD2162">
            <v>-4.7724051500000003E-2</v>
          </cell>
          <cell r="AE2162">
            <v>-0.87928514250000001</v>
          </cell>
          <cell r="AF2162">
            <v>0</v>
          </cell>
          <cell r="AG2162">
            <v>-1.5498595663283701</v>
          </cell>
          <cell r="AH2162">
            <v>0</v>
          </cell>
          <cell r="AI2162">
            <v>0</v>
          </cell>
          <cell r="AJ2162">
            <v>-0.84189031004401604</v>
          </cell>
          <cell r="AK2162">
            <v>0</v>
          </cell>
          <cell r="AL2162">
            <v>0</v>
          </cell>
          <cell r="AM2162">
            <v>1.3689779559999999</v>
          </cell>
          <cell r="AN2162">
            <v>-0.121</v>
          </cell>
          <cell r="AO2162">
            <v>0</v>
          </cell>
          <cell r="AP2162">
            <v>0</v>
          </cell>
        </row>
        <row r="2163">
          <cell r="B2163" t="str">
            <v>60713Allcustom2Allcustom3USD Total</v>
          </cell>
          <cell r="H2163">
            <v>5.66491484269606</v>
          </cell>
          <cell r="I2163">
            <v>4.87999337897452</v>
          </cell>
          <cell r="J2163">
            <v>0</v>
          </cell>
          <cell r="K2163">
            <v>0.78492146372154104</v>
          </cell>
          <cell r="L2163">
            <v>0</v>
          </cell>
          <cell r="M2163">
            <v>0.78492146372154104</v>
          </cell>
          <cell r="N2163">
            <v>-4.1335756310686701E-4</v>
          </cell>
          <cell r="O2163">
            <v>-1.5069999999999999</v>
          </cell>
          <cell r="P2163">
            <v>-0.177984556280052</v>
          </cell>
          <cell r="Q2163">
            <v>1.3743549578476399</v>
          </cell>
          <cell r="R2163">
            <v>0</v>
          </cell>
          <cell r="S2163">
            <v>0</v>
          </cell>
          <cell r="T2163">
            <v>7.7188020720303603E-3</v>
          </cell>
          <cell r="U2163">
            <v>0.161058204356884</v>
          </cell>
          <cell r="V2163">
            <v>0.16877700642891399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4.87999337897452</v>
          </cell>
          <cell r="AB2163">
            <v>-1.6148125867118499</v>
          </cell>
          <cell r="AC2163">
            <v>0</v>
          </cell>
          <cell r="AD2163">
            <v>2.8477529004808299E-3</v>
          </cell>
          <cell r="AE2163">
            <v>2.8477529004808299E-3</v>
          </cell>
          <cell r="AF2163">
            <v>0</v>
          </cell>
          <cell r="AG2163">
            <v>-1.6176603396123401</v>
          </cell>
          <cell r="AH2163">
            <v>1.6196594621484702E-2</v>
          </cell>
          <cell r="AI2163">
            <v>0</v>
          </cell>
          <cell r="AJ2163">
            <v>-9.0552846729489309E-2</v>
          </cell>
          <cell r="AK2163">
            <v>0</v>
          </cell>
          <cell r="AL2163">
            <v>0</v>
          </cell>
          <cell r="AM2163">
            <v>2.5419999999999998</v>
          </cell>
          <cell r="AN2163">
            <v>0</v>
          </cell>
          <cell r="AO2163">
            <v>0</v>
          </cell>
          <cell r="AP2163">
            <v>0</v>
          </cell>
        </row>
        <row r="2164">
          <cell r="B2164" t="str">
            <v>60720TAllcustom2Allcustom3USD Total</v>
          </cell>
          <cell r="H2164">
            <v>-1862.886</v>
          </cell>
          <cell r="I2164">
            <v>0</v>
          </cell>
          <cell r="J2164">
            <v>0</v>
          </cell>
          <cell r="K2164">
            <v>-1862.886</v>
          </cell>
          <cell r="L2164">
            <v>0</v>
          </cell>
          <cell r="M2164">
            <v>-1862.886</v>
          </cell>
          <cell r="N2164">
            <v>0</v>
          </cell>
          <cell r="O2164">
            <v>-1862.886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</row>
        <row r="2165">
          <cell r="B2165" t="str">
            <v>60721Allcustom2Allcustom3USD Total</v>
          </cell>
          <cell r="H2165">
            <v>14.189800156561301</v>
          </cell>
          <cell r="I2165">
            <v>-1.14301682043049</v>
          </cell>
          <cell r="J2165">
            <v>0</v>
          </cell>
          <cell r="K2165">
            <v>15.332816976991801</v>
          </cell>
          <cell r="L2165">
            <v>0</v>
          </cell>
          <cell r="M2165">
            <v>15.332816976991801</v>
          </cell>
          <cell r="N2165">
            <v>8.2468463807462502</v>
          </cell>
          <cell r="O2165">
            <v>17.713038999999998</v>
          </cell>
          <cell r="P2165">
            <v>0.64338656853947607</v>
          </cell>
          <cell r="Q2165">
            <v>-91.519320407655812</v>
          </cell>
          <cell r="R2165">
            <v>1.4659763899999998</v>
          </cell>
          <cell r="S2165">
            <v>-0.86304199999999998</v>
          </cell>
          <cell r="T2165">
            <v>-2.9930604173776101</v>
          </cell>
          <cell r="U2165">
            <v>7.3336425783788499</v>
          </cell>
          <cell r="V2165">
            <v>4.94351655100124</v>
          </cell>
          <cell r="W2165">
            <v>-0.74861350999999998</v>
          </cell>
          <cell r="X2165">
            <v>-0.38661350999999999</v>
          </cell>
          <cell r="Y2165">
            <v>-0.36199999999999999</v>
          </cell>
          <cell r="Z2165">
            <v>0</v>
          </cell>
          <cell r="AA2165">
            <v>-1.14301682043049</v>
          </cell>
          <cell r="AB2165">
            <v>-1.22194617663938</v>
          </cell>
          <cell r="AC2165">
            <v>0</v>
          </cell>
          <cell r="AD2165">
            <v>6.5078695823315297E-2</v>
          </cell>
          <cell r="AE2165">
            <v>6.5078695823315297E-2</v>
          </cell>
          <cell r="AF2165">
            <v>0</v>
          </cell>
          <cell r="AG2165">
            <v>-0.53841136246270005</v>
          </cell>
          <cell r="AH2165">
            <v>-4.6098000076533398E-2</v>
          </cell>
          <cell r="AI2165">
            <v>0</v>
          </cell>
          <cell r="AJ2165">
            <v>-0.161902977210135</v>
          </cell>
          <cell r="AK2165">
            <v>0</v>
          </cell>
          <cell r="AL2165">
            <v>0</v>
          </cell>
          <cell r="AM2165">
            <v>37.597295060999997</v>
          </cell>
          <cell r="AN2165">
            <v>1.2E-2</v>
          </cell>
          <cell r="AO2165">
            <v>38.93</v>
          </cell>
          <cell r="AP2165">
            <v>0</v>
          </cell>
        </row>
        <row r="2166">
          <cell r="B2166" t="str">
            <v>60722Allcustom2Allcustom3USD Total</v>
          </cell>
          <cell r="H2166">
            <v>-17.3388888700816</v>
          </cell>
          <cell r="I2166">
            <v>0</v>
          </cell>
          <cell r="J2166">
            <v>0</v>
          </cell>
          <cell r="K2166">
            <v>-17.3388888700816</v>
          </cell>
          <cell r="L2166">
            <v>0</v>
          </cell>
          <cell r="M2166">
            <v>-17.3388888700816</v>
          </cell>
          <cell r="N2166">
            <v>0.42638218749819495</v>
          </cell>
          <cell r="O2166">
            <v>0</v>
          </cell>
          <cell r="P2166">
            <v>-0.40705680383767501</v>
          </cell>
          <cell r="Q2166">
            <v>0</v>
          </cell>
          <cell r="R2166">
            <v>0</v>
          </cell>
          <cell r="S2166">
            <v>-0.254</v>
          </cell>
          <cell r="T2166">
            <v>-0.30742637840612097</v>
          </cell>
          <cell r="U2166">
            <v>-1.7458238148675399E-2</v>
          </cell>
          <cell r="V2166">
            <v>-0.57888461655479595</v>
          </cell>
          <cell r="W2166">
            <v>0.75</v>
          </cell>
          <cell r="X2166">
            <v>0</v>
          </cell>
          <cell r="Y2166">
            <v>0.75</v>
          </cell>
          <cell r="Z2166">
            <v>0</v>
          </cell>
          <cell r="AA2166">
            <v>0</v>
          </cell>
          <cell r="AB2166">
            <v>0.75818728958888204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8.1872895888823703E-3</v>
          </cell>
          <cell r="AH2166">
            <v>8.1872895888823703E-3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-17.537516926776199</v>
          </cell>
          <cell r="AN2166">
            <v>0</v>
          </cell>
          <cell r="AO2166">
            <v>0</v>
          </cell>
          <cell r="AP2166">
            <v>0</v>
          </cell>
        </row>
        <row r="2167">
          <cell r="B2167" t="str">
            <v>60730TAllcustom2Allcustom3USD Total</v>
          </cell>
          <cell r="H2167">
            <v>-147.26302157063299</v>
          </cell>
          <cell r="I2167">
            <v>1.1979289717031201</v>
          </cell>
          <cell r="J2167">
            <v>5.4997227890535898E-2</v>
          </cell>
          <cell r="K2167">
            <v>-148.46095054233598</v>
          </cell>
          <cell r="L2167">
            <v>0</v>
          </cell>
          <cell r="M2167">
            <v>-148.46095054233598</v>
          </cell>
          <cell r="N2167">
            <v>14.638847025422599</v>
          </cell>
          <cell r="O2167">
            <v>-30.25</v>
          </cell>
          <cell r="P2167">
            <v>-22.20915969168</v>
          </cell>
          <cell r="Q2167">
            <v>-48.729928867417001</v>
          </cell>
          <cell r="R2167">
            <v>-2.05438680639829</v>
          </cell>
          <cell r="S2167">
            <v>-39.632880659999998</v>
          </cell>
          <cell r="T2167">
            <v>-23.941627297781601</v>
          </cell>
          <cell r="U2167">
            <v>4.0705701849997498</v>
          </cell>
          <cell r="V2167">
            <v>-61.558324579180201</v>
          </cell>
          <cell r="W2167">
            <v>0.62657220756079701</v>
          </cell>
          <cell r="X2167">
            <v>0.62657220756079701</v>
          </cell>
          <cell r="Y2167">
            <v>0</v>
          </cell>
          <cell r="Z2167">
            <v>0</v>
          </cell>
          <cell r="AA2167">
            <v>1.1979289717031201</v>
          </cell>
          <cell r="AB2167">
            <v>-2.8405720525357498</v>
          </cell>
          <cell r="AC2167">
            <v>-13.268700000000001</v>
          </cell>
          <cell r="AD2167">
            <v>-2.6519698885727701E-2</v>
          </cell>
          <cell r="AE2167">
            <v>-3.0285196988857299</v>
          </cell>
          <cell r="AF2167">
            <v>0</v>
          </cell>
          <cell r="AG2167">
            <v>12.775078210898601</v>
          </cell>
          <cell r="AH2167">
            <v>13.066736199300001</v>
          </cell>
          <cell r="AI2167">
            <v>0</v>
          </cell>
          <cell r="AJ2167">
            <v>-0.80284152674850096</v>
          </cell>
          <cell r="AK2167">
            <v>0</v>
          </cell>
          <cell r="AL2167">
            <v>0</v>
          </cell>
          <cell r="AM2167">
            <v>-4.1150169347738998</v>
          </cell>
          <cell r="AN2167">
            <v>0</v>
          </cell>
          <cell r="AO2167">
            <v>6.6032045578285299</v>
          </cell>
          <cell r="AP2167">
            <v>0</v>
          </cell>
        </row>
        <row r="2168">
          <cell r="B2168" t="str">
            <v>60731Allcustom2Allcustom3USD Total</v>
          </cell>
          <cell r="H2168">
            <v>111.89224131145301</v>
          </cell>
          <cell r="I2168">
            <v>0</v>
          </cell>
          <cell r="J2168">
            <v>0</v>
          </cell>
          <cell r="K2168">
            <v>111.89224131145301</v>
          </cell>
          <cell r="L2168">
            <v>0</v>
          </cell>
          <cell r="M2168">
            <v>111.89224131145301</v>
          </cell>
          <cell r="N2168">
            <v>15.5269929256421</v>
          </cell>
          <cell r="O2168">
            <v>78.853999999999999</v>
          </cell>
          <cell r="P2168">
            <v>5.9200351238672297</v>
          </cell>
          <cell r="Q2168">
            <v>40.316919159999998</v>
          </cell>
          <cell r="R2168">
            <v>0.16592961332460698</v>
          </cell>
          <cell r="S2168">
            <v>0</v>
          </cell>
          <cell r="T2168">
            <v>3.0400895872628899</v>
          </cell>
          <cell r="U2168">
            <v>4.8290018326937503</v>
          </cell>
          <cell r="V2168">
            <v>8.0350210332812502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0.22027306866229501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0.22027306866229501</v>
          </cell>
          <cell r="AH2168">
            <v>0</v>
          </cell>
          <cell r="AI2168">
            <v>0</v>
          </cell>
          <cell r="AJ2168">
            <v>0.22572361249500503</v>
          </cell>
          <cell r="AK2168">
            <v>0</v>
          </cell>
          <cell r="AL2168">
            <v>0</v>
          </cell>
          <cell r="AM2168">
            <v>1.9490000000000001</v>
          </cell>
          <cell r="AN2168">
            <v>1.9490000000000001</v>
          </cell>
          <cell r="AO2168">
            <v>-38.93</v>
          </cell>
          <cell r="AP2168">
            <v>0</v>
          </cell>
        </row>
        <row r="2169">
          <cell r="B2169" t="str">
            <v>60732Allcustom2Allcustom3USD Total</v>
          </cell>
          <cell r="H2169">
            <v>-176.515389783302</v>
          </cell>
          <cell r="I2169">
            <v>0.38462462612119103</v>
          </cell>
          <cell r="J2169">
            <v>0</v>
          </cell>
          <cell r="K2169">
            <v>-176.90001440942299</v>
          </cell>
          <cell r="L2169">
            <v>0</v>
          </cell>
          <cell r="M2169">
            <v>-176.90001440942299</v>
          </cell>
          <cell r="N2169">
            <v>-3.5605183638220002</v>
          </cell>
          <cell r="O2169">
            <v>-170.5685</v>
          </cell>
          <cell r="P2169">
            <v>-3.9382817274397204</v>
          </cell>
          <cell r="Q2169">
            <v>-0.58399999999999996</v>
          </cell>
          <cell r="R2169">
            <v>0</v>
          </cell>
          <cell r="S2169">
            <v>0.13500000000000001</v>
          </cell>
          <cell r="T2169">
            <v>-0.836291867161158</v>
          </cell>
          <cell r="U2169">
            <v>1.9E-2</v>
          </cell>
          <cell r="V2169">
            <v>-0.68229186716115797</v>
          </cell>
          <cell r="W2169">
            <v>2.335</v>
          </cell>
          <cell r="X2169">
            <v>2.335</v>
          </cell>
          <cell r="Y2169">
            <v>0</v>
          </cell>
          <cell r="Z2169">
            <v>0</v>
          </cell>
          <cell r="AA2169">
            <v>0.38462462612119103</v>
          </cell>
          <cell r="AB2169">
            <v>2.4335775490000002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9.8577549000000098E-2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</row>
        <row r="2170">
          <cell r="B2170" t="str">
            <v>60733Allcustom2Allcustom3USD Total</v>
          </cell>
          <cell r="H2170">
            <v>-0.34137163359983802</v>
          </cell>
          <cell r="I2170">
            <v>0</v>
          </cell>
          <cell r="J2170">
            <v>0</v>
          </cell>
          <cell r="K2170">
            <v>-0.34137163359983802</v>
          </cell>
          <cell r="L2170">
            <v>0</v>
          </cell>
          <cell r="M2170">
            <v>-0.34137163359983802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-0.34137163359983802</v>
          </cell>
          <cell r="U2170">
            <v>0</v>
          </cell>
          <cell r="V2170">
            <v>-0.34137163359983802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</row>
        <row r="2171">
          <cell r="B2171" t="str">
            <v>60734Allcustom2Allcustom3USD Total</v>
          </cell>
          <cell r="H2171">
            <v>0.74099999999999999</v>
          </cell>
          <cell r="I2171">
            <v>0</v>
          </cell>
          <cell r="J2171">
            <v>0</v>
          </cell>
          <cell r="K2171">
            <v>0.74099999999999999</v>
          </cell>
          <cell r="L2171">
            <v>0</v>
          </cell>
          <cell r="M2171">
            <v>0.74099999999999999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0.74099999999999999</v>
          </cell>
          <cell r="V2171">
            <v>0.74099999999999999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</row>
        <row r="2172">
          <cell r="B2172" t="str">
            <v>60735Allcustom2Allcustom3USD Total</v>
          </cell>
          <cell r="H2172">
            <v>-11.637781639961499</v>
          </cell>
          <cell r="I2172">
            <v>0</v>
          </cell>
          <cell r="J2172">
            <v>0</v>
          </cell>
          <cell r="K2172">
            <v>-11.637781639961499</v>
          </cell>
          <cell r="L2172">
            <v>0</v>
          </cell>
          <cell r="M2172">
            <v>-11.637781639961499</v>
          </cell>
          <cell r="N2172">
            <v>-6.0709722108057196E-2</v>
          </cell>
          <cell r="O2172">
            <v>0</v>
          </cell>
          <cell r="P2172">
            <v>-0.55000862949842</v>
          </cell>
          <cell r="Q2172">
            <v>46.461556062655802</v>
          </cell>
          <cell r="R2172">
            <v>0</v>
          </cell>
          <cell r="S2172">
            <v>0</v>
          </cell>
          <cell r="T2172">
            <v>-0.66594794965834692</v>
          </cell>
          <cell r="U2172">
            <v>-2.2086714013525097</v>
          </cell>
          <cell r="V2172">
            <v>-2.87461935101086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-46.414000000000001</v>
          </cell>
          <cell r="AN2172">
            <v>0</v>
          </cell>
          <cell r="AO2172">
            <v>-8.1999999999999993</v>
          </cell>
          <cell r="AP2172">
            <v>0</v>
          </cell>
        </row>
        <row r="2173">
          <cell r="B2173" t="str">
            <v>60735TAllcustom2Allcustom3USD Total</v>
          </cell>
          <cell r="H2173">
            <v>-3260.3520276681802</v>
          </cell>
          <cell r="I2173">
            <v>-123.93442608434799</v>
          </cell>
          <cell r="J2173">
            <v>6.2049420971742202E-2</v>
          </cell>
          <cell r="K2173">
            <v>-3136.4176015838298</v>
          </cell>
          <cell r="L2173">
            <v>1.2005704849991301</v>
          </cell>
          <cell r="M2173">
            <v>-3137.6181720688301</v>
          </cell>
          <cell r="N2173">
            <v>14.4283216435106</v>
          </cell>
          <cell r="O2173">
            <v>-2974.0589422087401</v>
          </cell>
          <cell r="P2173">
            <v>-59.609039341660299</v>
          </cell>
          <cell r="Q2173">
            <v>-123.812961440119</v>
          </cell>
          <cell r="R2173">
            <v>-0.81254966365150094</v>
          </cell>
          <cell r="S2173">
            <v>9.9370410039916006</v>
          </cell>
          <cell r="T2173">
            <v>-17.8623502869399</v>
          </cell>
          <cell r="U2173">
            <v>-8.4620009958615814</v>
          </cell>
          <cell r="V2173">
            <v>-17.199859942461401</v>
          </cell>
          <cell r="W2173">
            <v>-10.740336959225001</v>
          </cell>
          <cell r="X2173">
            <v>-10.378247564224999</v>
          </cell>
          <cell r="Y2173">
            <v>-0.36208939500000004</v>
          </cell>
          <cell r="Z2173">
            <v>0</v>
          </cell>
          <cell r="AA2173">
            <v>-122.73385559934901</v>
          </cell>
          <cell r="AB2173">
            <v>-11.3290412872713</v>
          </cell>
          <cell r="AC2173">
            <v>3.6272900000009697E-3</v>
          </cell>
          <cell r="AD2173">
            <v>0.75997255387886409</v>
          </cell>
          <cell r="AE2173">
            <v>6.8863977703788599</v>
          </cell>
          <cell r="AF2173">
            <v>0</v>
          </cell>
          <cell r="AG2173">
            <v>-7.5407788093969099</v>
          </cell>
          <cell r="AH2173">
            <v>-0.106010760946287</v>
          </cell>
          <cell r="AI2173">
            <v>0</v>
          </cell>
          <cell r="AJ2173">
            <v>2.0800582805665302</v>
          </cell>
          <cell r="AK2173">
            <v>0</v>
          </cell>
          <cell r="AL2173">
            <v>2.3010215954854998E-16</v>
          </cell>
          <cell r="AM2173">
            <v>41.061144601120098</v>
          </cell>
          <cell r="AN2173">
            <v>0.95950000000000002</v>
          </cell>
          <cell r="AO2173">
            <v>-7.0977940932079306</v>
          </cell>
          <cell r="AP2173">
            <v>0</v>
          </cell>
        </row>
        <row r="2174">
          <cell r="B2174" t="str">
            <v>60740TAllcustom2Allcustom3USD Total</v>
          </cell>
          <cell r="H2174">
            <v>-99.078027914346507</v>
          </cell>
          <cell r="I2174">
            <v>0</v>
          </cell>
          <cell r="J2174">
            <v>0</v>
          </cell>
          <cell r="K2174">
            <v>-99.078027914346507</v>
          </cell>
          <cell r="L2174">
            <v>0</v>
          </cell>
          <cell r="M2174">
            <v>-99.078027914346507</v>
          </cell>
          <cell r="N2174">
            <v>-84.573192049029203</v>
          </cell>
          <cell r="O2174">
            <v>0</v>
          </cell>
          <cell r="P2174">
            <v>-3.1635505164187196E-3</v>
          </cell>
          <cell r="Q2174">
            <v>-7.2103200000000001E-3</v>
          </cell>
          <cell r="R2174">
            <v>-12.313059749900001</v>
          </cell>
          <cell r="S2174">
            <v>-1.21957513</v>
          </cell>
          <cell r="T2174">
            <v>-0.72512031058193305</v>
          </cell>
          <cell r="U2174">
            <v>0.21631798643366298</v>
          </cell>
          <cell r="V2174">
            <v>-14.0414372040483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-0.45302479075269098</v>
          </cell>
          <cell r="AC2174">
            <v>-6.7113490000000012E-2</v>
          </cell>
          <cell r="AD2174">
            <v>-0.25569019975269097</v>
          </cell>
          <cell r="AE2174">
            <v>-0.37130394975269104</v>
          </cell>
          <cell r="AF2174">
            <v>0</v>
          </cell>
          <cell r="AG2174">
            <v>-1.4607351000000001E-2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</row>
        <row r="2175">
          <cell r="B2175" t="str">
            <v>60745TAllcustom2Allcustom3USD Total</v>
          </cell>
          <cell r="H2175">
            <v>-12.9488782970614</v>
          </cell>
          <cell r="I2175">
            <v>-32.879110219606297</v>
          </cell>
          <cell r="J2175">
            <v>1.9756285747085701E-2</v>
          </cell>
          <cell r="K2175">
            <v>19.930231922544902</v>
          </cell>
          <cell r="L2175">
            <v>0</v>
          </cell>
          <cell r="M2175">
            <v>19.930231922544902</v>
          </cell>
          <cell r="N2175">
            <v>15.136724899829</v>
          </cell>
          <cell r="O2175">
            <v>7.5386814400000004</v>
          </cell>
          <cell r="P2175">
            <v>14.644042618515899</v>
          </cell>
          <cell r="Q2175">
            <v>105.273632131011</v>
          </cell>
          <cell r="R2175">
            <v>-3.0415571315263903</v>
          </cell>
          <cell r="S2175">
            <v>5.5780584299999996</v>
          </cell>
          <cell r="T2175">
            <v>7.8487625598739896</v>
          </cell>
          <cell r="U2175">
            <v>0.53333201858394397</v>
          </cell>
          <cell r="V2175">
            <v>10.9185958769315</v>
          </cell>
          <cell r="W2175">
            <v>-47.708970999999998</v>
          </cell>
          <cell r="X2175">
            <v>-47.708970999999998</v>
          </cell>
          <cell r="Y2175">
            <v>0</v>
          </cell>
          <cell r="Z2175">
            <v>0</v>
          </cell>
          <cell r="AA2175">
            <v>-32.879110219606297</v>
          </cell>
          <cell r="AB2175">
            <v>-41.702167264724601</v>
          </cell>
          <cell r="AC2175">
            <v>0</v>
          </cell>
          <cell r="AD2175">
            <v>5.1281484443218596E-3</v>
          </cell>
          <cell r="AE2175">
            <v>6.1208510184443199</v>
          </cell>
          <cell r="AF2175">
            <v>0</v>
          </cell>
          <cell r="AG2175">
            <v>-0.13380356891603898</v>
          </cell>
          <cell r="AH2175">
            <v>-1.1090217701810101</v>
          </cell>
          <cell r="AI2175">
            <v>0</v>
          </cell>
          <cell r="AJ2175">
            <v>1.74400456523723</v>
          </cell>
          <cell r="AK2175">
            <v>0</v>
          </cell>
          <cell r="AL2175">
            <v>0</v>
          </cell>
          <cell r="AM2175">
            <v>-34.672219769400996</v>
          </cell>
          <cell r="AN2175">
            <v>1.4259999999999999</v>
          </cell>
          <cell r="AO2175">
            <v>-57.207058009616503</v>
          </cell>
          <cell r="AP2175">
            <v>0</v>
          </cell>
        </row>
        <row r="2176">
          <cell r="B2176" t="str">
            <v>60746CAllcustom2Allcustom3USD Total</v>
          </cell>
          <cell r="H2176">
            <v>-3247.44567315018</v>
          </cell>
          <cell r="I2176">
            <v>-89.855078566832802</v>
          </cell>
          <cell r="J2176">
            <v>4.2360324394652302E-2</v>
          </cell>
          <cell r="K2176">
            <v>-3157.5905945833501</v>
          </cell>
          <cell r="L2176">
            <v>0</v>
          </cell>
          <cell r="M2176">
            <v>-3157.5905945833501</v>
          </cell>
          <cell r="N2176">
            <v>-0.72336208420454506</v>
          </cell>
          <cell r="O2176">
            <v>-2981.60345577</v>
          </cell>
          <cell r="P2176">
            <v>-74.252760570900506</v>
          </cell>
          <cell r="Q2176">
            <v>-229.09052664270899</v>
          </cell>
          <cell r="R2176">
            <v>2.2330066287505099</v>
          </cell>
          <cell r="S2176">
            <v>4.3550813286267296</v>
          </cell>
          <cell r="T2176">
            <v>-25.712348564357399</v>
          </cell>
          <cell r="U2176">
            <v>-9.0025243942003996</v>
          </cell>
          <cell r="V2176">
            <v>-28.126785001180501</v>
          </cell>
          <cell r="W2176">
            <v>36.967133070774999</v>
          </cell>
          <cell r="X2176">
            <v>37.329535070775002</v>
          </cell>
          <cell r="Y2176">
            <v>-0.362402</v>
          </cell>
          <cell r="Z2176">
            <v>0</v>
          </cell>
          <cell r="AA2176">
            <v>-89.855078566832802</v>
          </cell>
          <cell r="AB2176">
            <v>30.3702577673949</v>
          </cell>
          <cell r="AC2176">
            <v>3.21952E-3</v>
          </cell>
          <cell r="AD2176">
            <v>0.755108656664088</v>
          </cell>
          <cell r="AE2176">
            <v>0.76464405666408808</v>
          </cell>
          <cell r="AF2176">
            <v>0</v>
          </cell>
          <cell r="AG2176">
            <v>-7.4070992044388593</v>
          </cell>
          <cell r="AH2176">
            <v>1.0031209591943699</v>
          </cell>
          <cell r="AI2176">
            <v>0</v>
          </cell>
          <cell r="AJ2176">
            <v>0.33592558745310103</v>
          </cell>
          <cell r="AK2176">
            <v>0</v>
          </cell>
          <cell r="AL2176">
            <v>0</v>
          </cell>
          <cell r="AM2176">
            <v>75.726439178436905</v>
          </cell>
          <cell r="AN2176">
            <v>-0.46600000000000003</v>
          </cell>
          <cell r="AO2176">
            <v>50.109598539814705</v>
          </cell>
          <cell r="AP2176">
            <v>0</v>
          </cell>
        </row>
        <row r="2177">
          <cell r="B2177" t="str">
            <v>60750TAllcustom2Allcustom3USD Total</v>
          </cell>
          <cell r="H2177">
            <v>-3260.3945514472398</v>
          </cell>
          <cell r="I2177">
            <v>-122.73418878643901</v>
          </cell>
          <cell r="J2177">
            <v>6.2116610141737999E-2</v>
          </cell>
          <cell r="K2177">
            <v>-3137.6603626607998</v>
          </cell>
          <cell r="L2177">
            <v>0</v>
          </cell>
          <cell r="M2177">
            <v>-3137.6603626607998</v>
          </cell>
          <cell r="N2177">
            <v>14.413362815624399</v>
          </cell>
          <cell r="O2177">
            <v>-2974.0647743300001</v>
          </cell>
          <cell r="P2177">
            <v>-59.608717952384602</v>
          </cell>
          <cell r="Q2177">
            <v>-123.816894511698</v>
          </cell>
          <cell r="R2177">
            <v>-0.80855050277588003</v>
          </cell>
          <cell r="S2177">
            <v>9.93313975862673</v>
          </cell>
          <cell r="T2177">
            <v>-17.863586004483402</v>
          </cell>
          <cell r="U2177">
            <v>-8.4691923756164584</v>
          </cell>
          <cell r="V2177">
            <v>-17.208189124248999</v>
          </cell>
          <cell r="W2177">
            <v>-10.741837929224999</v>
          </cell>
          <cell r="X2177">
            <v>-10.379435929225</v>
          </cell>
          <cell r="Y2177">
            <v>-0.362402</v>
          </cell>
          <cell r="Z2177">
            <v>0</v>
          </cell>
          <cell r="AA2177">
            <v>-122.73418878643901</v>
          </cell>
          <cell r="AB2177">
            <v>-11.331909497329701</v>
          </cell>
          <cell r="AC2177">
            <v>3.21952E-3</v>
          </cell>
          <cell r="AD2177">
            <v>0.76023680510840996</v>
          </cell>
          <cell r="AE2177">
            <v>6.8854950751084099</v>
          </cell>
          <cell r="AF2177">
            <v>0</v>
          </cell>
          <cell r="AG2177">
            <v>-7.5409027733549001</v>
          </cell>
          <cell r="AH2177">
            <v>-0.10590081098663499</v>
          </cell>
          <cell r="AI2177">
            <v>0</v>
          </cell>
          <cell r="AJ2177">
            <v>2.0799301526903302</v>
          </cell>
          <cell r="AK2177">
            <v>0</v>
          </cell>
          <cell r="AL2177">
            <v>0</v>
          </cell>
          <cell r="AM2177">
            <v>41.054219409035902</v>
          </cell>
          <cell r="AN2177">
            <v>0.96</v>
          </cell>
          <cell r="AO2177">
            <v>-7.0974594698018008</v>
          </cell>
          <cell r="AP2177">
            <v>0</v>
          </cell>
        </row>
        <row r="2178">
          <cell r="B2178" t="str">
            <v>60760TAllcustom2Allcustom3USD Total</v>
          </cell>
          <cell r="H2178">
            <v>-3359.4725793615899</v>
          </cell>
          <cell r="I2178">
            <v>-122.73418878643901</v>
          </cell>
          <cell r="J2178">
            <v>6.2116610141737999E-2</v>
          </cell>
          <cell r="K2178">
            <v>-3236.7383905751499</v>
          </cell>
          <cell r="L2178">
            <v>0</v>
          </cell>
          <cell r="M2178">
            <v>-3236.7383905751499</v>
          </cell>
          <cell r="N2178">
            <v>-70.159829233404807</v>
          </cell>
          <cell r="O2178">
            <v>-2974.0647743300001</v>
          </cell>
          <cell r="P2178">
            <v>-59.611881502900999</v>
          </cell>
          <cell r="Q2178">
            <v>-123.82410483169799</v>
          </cell>
          <cell r="R2178">
            <v>-13.1216102526759</v>
          </cell>
          <cell r="S2178">
            <v>8.713564628626731</v>
          </cell>
          <cell r="T2178">
            <v>-18.588706315065298</v>
          </cell>
          <cell r="U2178">
            <v>-8.2528743891827894</v>
          </cell>
          <cell r="V2178">
            <v>-31.2496263282973</v>
          </cell>
          <cell r="W2178">
            <v>-10.741837929224999</v>
          </cell>
          <cell r="X2178">
            <v>-10.379435929225</v>
          </cell>
          <cell r="Y2178">
            <v>-0.362402</v>
          </cell>
          <cell r="Z2178">
            <v>0</v>
          </cell>
          <cell r="AA2178">
            <v>-122.73418878643901</v>
          </cell>
          <cell r="AB2178">
            <v>-11.7849342880824</v>
          </cell>
          <cell r="AC2178">
            <v>-6.3893969999999994E-2</v>
          </cell>
          <cell r="AD2178">
            <v>0.50454660535571894</v>
          </cell>
          <cell r="AE2178">
            <v>6.5141911253557199</v>
          </cell>
          <cell r="AF2178">
            <v>0</v>
          </cell>
          <cell r="AG2178">
            <v>-7.5555101243548997</v>
          </cell>
          <cell r="AH2178">
            <v>-0.10590081098663499</v>
          </cell>
          <cell r="AI2178">
            <v>0</v>
          </cell>
          <cell r="AJ2178">
            <v>2.0799301526903302</v>
          </cell>
          <cell r="AK2178">
            <v>0</v>
          </cell>
          <cell r="AL2178">
            <v>0</v>
          </cell>
          <cell r="AM2178">
            <v>41.054219409035902</v>
          </cell>
          <cell r="AN2178">
            <v>0.96</v>
          </cell>
          <cell r="AO2178">
            <v>-7.0974594698018008</v>
          </cell>
          <cell r="AP2178">
            <v>0</v>
          </cell>
        </row>
        <row r="2179">
          <cell r="B2179" t="str">
            <v>60761CAllcustom2Allcustom3USD Total</v>
          </cell>
          <cell r="H2179">
            <v>-1.9040897443257102E-2</v>
          </cell>
          <cell r="I2179">
            <v>0</v>
          </cell>
          <cell r="J2179">
            <v>0</v>
          </cell>
          <cell r="K2179">
            <v>-1.9040897443257102E-2</v>
          </cell>
          <cell r="L2179">
            <v>0</v>
          </cell>
          <cell r="M2179">
            <v>-1.9040897443257102E-2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-1.9040897443257102E-2</v>
          </cell>
          <cell r="U2179">
            <v>0</v>
          </cell>
          <cell r="V2179">
            <v>-1.9040897443257102E-2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</row>
        <row r="2180">
          <cell r="B2180" t="str">
            <v>60762CAllcustom2Allcustom3USD Total</v>
          </cell>
          <cell r="H2180">
            <v>-32.531993878368503</v>
          </cell>
          <cell r="I2180">
            <v>0</v>
          </cell>
          <cell r="J2180">
            <v>0</v>
          </cell>
          <cell r="K2180">
            <v>-32.531993878368503</v>
          </cell>
          <cell r="L2180">
            <v>0</v>
          </cell>
          <cell r="M2180">
            <v>-32.531993878368503</v>
          </cell>
          <cell r="N2180">
            <v>0</v>
          </cell>
          <cell r="O2180">
            <v>-1.93</v>
          </cell>
          <cell r="P2180">
            <v>0.14797500001481501</v>
          </cell>
          <cell r="Q2180">
            <v>-0.78049999999999997</v>
          </cell>
          <cell r="R2180">
            <v>-2.5837651297396502</v>
          </cell>
          <cell r="S2180">
            <v>0</v>
          </cell>
          <cell r="T2180">
            <v>0</v>
          </cell>
          <cell r="U2180">
            <v>-2.9349917261740499</v>
          </cell>
          <cell r="V2180">
            <v>-5.5187568559136997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-7.740202246964191E-2</v>
          </cell>
          <cell r="AC2180">
            <v>0</v>
          </cell>
          <cell r="AD2180">
            <v>-0.222658679906345</v>
          </cell>
          <cell r="AE2180">
            <v>-0.222658679906345</v>
          </cell>
          <cell r="AF2180">
            <v>0</v>
          </cell>
          <cell r="AG2180">
            <v>0.14525665743670302</v>
          </cell>
          <cell r="AH2180">
            <v>0</v>
          </cell>
          <cell r="AI2180">
            <v>0</v>
          </cell>
          <cell r="AJ2180">
            <v>0.14810441033718399</v>
          </cell>
          <cell r="AK2180">
            <v>0</v>
          </cell>
          <cell r="AL2180">
            <v>0</v>
          </cell>
          <cell r="AM2180">
            <v>-24.76031</v>
          </cell>
          <cell r="AN2180">
            <v>0</v>
          </cell>
          <cell r="AO2180">
            <v>0.38700000000000001</v>
          </cell>
          <cell r="AP2180">
            <v>0</v>
          </cell>
        </row>
        <row r="2181">
          <cell r="B2181" t="str">
            <v>60763CAllcustom2Allcustom3USD Total</v>
          </cell>
          <cell r="H2181">
            <v>-6.8063221003860894</v>
          </cell>
          <cell r="I2181">
            <v>-2.31632269667961</v>
          </cell>
          <cell r="J2181">
            <v>0</v>
          </cell>
          <cell r="K2181">
            <v>-4.4899994037064799</v>
          </cell>
          <cell r="L2181">
            <v>0</v>
          </cell>
          <cell r="M2181">
            <v>-4.4899994037064799</v>
          </cell>
          <cell r="N2181">
            <v>-10.023137333199701</v>
          </cell>
          <cell r="O2181">
            <v>0</v>
          </cell>
          <cell r="P2181">
            <v>-7.4922962396399995E-3</v>
          </cell>
          <cell r="Q2181">
            <v>0.55880799999999997</v>
          </cell>
          <cell r="R2181">
            <v>0</v>
          </cell>
          <cell r="S2181">
            <v>0</v>
          </cell>
          <cell r="T2181">
            <v>6.3205742188800007E-3</v>
          </cell>
          <cell r="U2181">
            <v>-4.0434983484860005</v>
          </cell>
          <cell r="V2181">
            <v>-4.0371777742671195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-2.31632269667961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9.0190000000000001</v>
          </cell>
          <cell r="AP2181">
            <v>0</v>
          </cell>
        </row>
        <row r="2182">
          <cell r="B2182" t="str">
            <v>60764CAllcustom2Allcustom3USD Total</v>
          </cell>
          <cell r="H2182">
            <v>20.009735755228501</v>
          </cell>
          <cell r="I2182">
            <v>20.009735755228501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9.0190000000000001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20.009735755228501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-9.0190000000000001</v>
          </cell>
          <cell r="AP2182">
            <v>0</v>
          </cell>
        </row>
        <row r="2183">
          <cell r="B2183" t="str">
            <v>60770TAllcustom2Allcustom3USD Total</v>
          </cell>
          <cell r="H2183">
            <v>-39.357356876197898</v>
          </cell>
          <cell r="I2183">
            <v>-2.31632269667961</v>
          </cell>
          <cell r="J2183">
            <v>0</v>
          </cell>
          <cell r="K2183">
            <v>-37.041034179518299</v>
          </cell>
          <cell r="L2183">
            <v>0</v>
          </cell>
          <cell r="M2183">
            <v>-37.041034179518299</v>
          </cell>
          <cell r="N2183">
            <v>-10.023137333199701</v>
          </cell>
          <cell r="O2183">
            <v>-1.93</v>
          </cell>
          <cell r="P2183">
            <v>0.14048270377517499</v>
          </cell>
          <cell r="Q2183">
            <v>-0.221692</v>
          </cell>
          <cell r="R2183">
            <v>-2.5837651297396502</v>
          </cell>
          <cell r="S2183">
            <v>0</v>
          </cell>
          <cell r="T2183">
            <v>-1.2720323224377101E-2</v>
          </cell>
          <cell r="U2183">
            <v>-6.9784900746600496</v>
          </cell>
          <cell r="V2183">
            <v>-9.5749755276240798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-2.31632269667961</v>
          </cell>
          <cell r="AB2183">
            <v>-7.740202246964191E-2</v>
          </cell>
          <cell r="AC2183">
            <v>0</v>
          </cell>
          <cell r="AD2183">
            <v>-0.222658679906345</v>
          </cell>
          <cell r="AE2183">
            <v>-0.222658679906345</v>
          </cell>
          <cell r="AF2183">
            <v>0</v>
          </cell>
          <cell r="AG2183">
            <v>0.14525665743670302</v>
          </cell>
          <cell r="AH2183">
            <v>0</v>
          </cell>
          <cell r="AI2183">
            <v>0</v>
          </cell>
          <cell r="AJ2183">
            <v>0.14810441033718399</v>
          </cell>
          <cell r="AK2183">
            <v>0</v>
          </cell>
          <cell r="AL2183">
            <v>0</v>
          </cell>
          <cell r="AM2183">
            <v>-24.76031</v>
          </cell>
          <cell r="AN2183">
            <v>0</v>
          </cell>
          <cell r="AO2183">
            <v>9.4060000000000006</v>
          </cell>
          <cell r="AP2183">
            <v>0</v>
          </cell>
        </row>
        <row r="2184">
          <cell r="B2184" t="str">
            <v>60771CAllcustom2Allcustom3USD Total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</row>
        <row r="2185">
          <cell r="B2185" t="str">
            <v>60775TAllcustom2Allcustom3USD Total</v>
          </cell>
          <cell r="H2185">
            <v>-39.357356876197898</v>
          </cell>
          <cell r="I2185">
            <v>-2.31632269667961</v>
          </cell>
          <cell r="J2185">
            <v>0</v>
          </cell>
          <cell r="K2185">
            <v>-37.041034179518299</v>
          </cell>
          <cell r="L2185">
            <v>0</v>
          </cell>
          <cell r="M2185">
            <v>-37.041034179518299</v>
          </cell>
          <cell r="N2185">
            <v>-10.023137333199701</v>
          </cell>
          <cell r="O2185">
            <v>-1.93</v>
          </cell>
          <cell r="P2185">
            <v>0.14048270377517499</v>
          </cell>
          <cell r="Q2185">
            <v>-0.221692</v>
          </cell>
          <cell r="R2185">
            <v>-2.5837651297396502</v>
          </cell>
          <cell r="S2185">
            <v>0</v>
          </cell>
          <cell r="T2185">
            <v>-1.2720323224377101E-2</v>
          </cell>
          <cell r="U2185">
            <v>-6.9784900746600496</v>
          </cell>
          <cell r="V2185">
            <v>-9.5749755276240798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-2.31632269667961</v>
          </cell>
          <cell r="AB2185">
            <v>-7.740202246964191E-2</v>
          </cell>
          <cell r="AC2185">
            <v>0</v>
          </cell>
          <cell r="AD2185">
            <v>-0.222658679906345</v>
          </cell>
          <cell r="AE2185">
            <v>-0.222658679906345</v>
          </cell>
          <cell r="AF2185">
            <v>0</v>
          </cell>
          <cell r="AG2185">
            <v>0.14525665743670302</v>
          </cell>
          <cell r="AH2185">
            <v>0</v>
          </cell>
          <cell r="AI2185">
            <v>0</v>
          </cell>
          <cell r="AJ2185">
            <v>0.14810441033718399</v>
          </cell>
          <cell r="AK2185">
            <v>0</v>
          </cell>
          <cell r="AL2185">
            <v>0</v>
          </cell>
          <cell r="AM2185">
            <v>-24.76031</v>
          </cell>
          <cell r="AN2185">
            <v>0</v>
          </cell>
          <cell r="AO2185">
            <v>9.4060000000000006</v>
          </cell>
          <cell r="AP2185">
            <v>0</v>
          </cell>
        </row>
        <row r="2186">
          <cell r="B2186" t="str">
            <v>60780TAllcustom2Allcustom3USD Total</v>
          </cell>
          <cell r="H2186">
            <v>-19.3476211209694</v>
          </cell>
          <cell r="I2186">
            <v>17.693413058548902</v>
          </cell>
          <cell r="J2186">
            <v>0</v>
          </cell>
          <cell r="K2186">
            <v>-37.041034179518299</v>
          </cell>
          <cell r="L2186">
            <v>0</v>
          </cell>
          <cell r="M2186">
            <v>-37.041034179518299</v>
          </cell>
          <cell r="N2186">
            <v>-10.023137333199701</v>
          </cell>
          <cell r="O2186">
            <v>7.0890000000000004</v>
          </cell>
          <cell r="P2186">
            <v>0.14048270377517499</v>
          </cell>
          <cell r="Q2186">
            <v>-0.221692</v>
          </cell>
          <cell r="R2186">
            <v>-2.5837651297396502</v>
          </cell>
          <cell r="S2186">
            <v>0</v>
          </cell>
          <cell r="T2186">
            <v>-1.2720323224377101E-2</v>
          </cell>
          <cell r="U2186">
            <v>-6.9784900746600496</v>
          </cell>
          <cell r="V2186">
            <v>-9.5749755276240798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17.693413058548902</v>
          </cell>
          <cell r="AB2186">
            <v>-7.740202246964191E-2</v>
          </cell>
          <cell r="AC2186">
            <v>0</v>
          </cell>
          <cell r="AD2186">
            <v>-0.222658679906345</v>
          </cell>
          <cell r="AE2186">
            <v>-0.222658679906345</v>
          </cell>
          <cell r="AF2186">
            <v>0</v>
          </cell>
          <cell r="AG2186">
            <v>0.14525665743670302</v>
          </cell>
          <cell r="AH2186">
            <v>0</v>
          </cell>
          <cell r="AI2186">
            <v>0</v>
          </cell>
          <cell r="AJ2186">
            <v>0.14810441033718399</v>
          </cell>
          <cell r="AK2186">
            <v>0</v>
          </cell>
          <cell r="AL2186">
            <v>0</v>
          </cell>
          <cell r="AM2186">
            <v>-24.76031</v>
          </cell>
          <cell r="AN2186">
            <v>0</v>
          </cell>
          <cell r="AO2186">
            <v>0.38700000000000001</v>
          </cell>
          <cell r="AP2186">
            <v>0</v>
          </cell>
        </row>
        <row r="2187">
          <cell r="B2187" t="str">
            <v>60805TAllcustom2Allcustom3USD Total</v>
          </cell>
          <cell r="H2187">
            <v>-50368.745594694505</v>
          </cell>
          <cell r="I2187">
            <v>-9602.5103450853294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</row>
        <row r="2188">
          <cell r="B2188" t="str">
            <v>60810TAllcustom2Allcustom3USD Total</v>
          </cell>
          <cell r="H2188">
            <v>7136.8169775009201</v>
          </cell>
          <cell r="I2188">
            <v>517.12332763483198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</row>
        <row r="2189">
          <cell r="B2189" t="str">
            <v>60811TAllcustom2Allcustom3USD Total</v>
          </cell>
          <cell r="H2189">
            <v>-3359.4725793615899</v>
          </cell>
          <cell r="I2189">
            <v>-122.73418878643901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</row>
        <row r="2190">
          <cell r="B2190" t="str">
            <v>60815TAllcustom2Allcustom3USD Total</v>
          </cell>
          <cell r="H2190">
            <v>3777.3443981393898</v>
          </cell>
          <cell r="I2190">
            <v>394.38913884839201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</row>
        <row r="2191">
          <cell r="B2191" t="str">
            <v>60820TAllcustom2Allcustom3USD Total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</row>
        <row r="2192">
          <cell r="B2192" t="str">
            <v>60821Allcustom2Allcustom3USD Total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</row>
        <row r="2193">
          <cell r="B2193" t="str">
            <v>60830TAllcustom2Allcustom3USD Total</v>
          </cell>
          <cell r="H2193">
            <v>3777.3443981393898</v>
          </cell>
          <cell r="I2193">
            <v>394.38913884839201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</row>
        <row r="2194">
          <cell r="B2194" t="str">
            <v>60835TAllcustom2Allcustom3USD Total</v>
          </cell>
          <cell r="H2194">
            <v>4909.0448753107703</v>
          </cell>
          <cell r="I2194">
            <v>3700.8869327483403</v>
          </cell>
          <cell r="J2194">
            <v>0</v>
          </cell>
          <cell r="K2194">
            <v>1208.15794256243</v>
          </cell>
          <cell r="L2194">
            <v>0</v>
          </cell>
          <cell r="M2194">
            <v>1208.15794256243</v>
          </cell>
          <cell r="N2194">
            <v>0</v>
          </cell>
          <cell r="O2194">
            <v>0</v>
          </cell>
          <cell r="P2194">
            <v>163.46251094918901</v>
          </cell>
          <cell r="Q2194">
            <v>0</v>
          </cell>
          <cell r="R2194">
            <v>4.4000000040978196E-7</v>
          </cell>
          <cell r="S2194">
            <v>980.00008597999999</v>
          </cell>
          <cell r="T2194">
            <v>5.3753504999999997</v>
          </cell>
          <cell r="U2194">
            <v>3.5523120000000005E-2</v>
          </cell>
          <cell r="V2194">
            <v>985.41096003999996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3700.8869327483403</v>
          </cell>
          <cell r="AB2194">
            <v>59.284471573239102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59.284471573239102</v>
          </cell>
          <cell r="AH2194">
            <v>59.019723801378902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</row>
        <row r="2195">
          <cell r="B2195" t="str">
            <v>60840TAllcustom2Allcustom3USD Total</v>
          </cell>
          <cell r="H2195">
            <v>2014.28137719245</v>
          </cell>
          <cell r="I2195">
            <v>1973.2102228481601</v>
          </cell>
          <cell r="J2195">
            <v>0</v>
          </cell>
          <cell r="K2195">
            <v>41.071154344287002</v>
          </cell>
          <cell r="L2195">
            <v>0</v>
          </cell>
          <cell r="M2195">
            <v>41.071154344287002</v>
          </cell>
          <cell r="N2195">
            <v>0</v>
          </cell>
          <cell r="O2195">
            <v>0</v>
          </cell>
          <cell r="P2195">
            <v>26.705123645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1973.2102228481601</v>
          </cell>
          <cell r="AB2195">
            <v>14.366030699286998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14.366030699286998</v>
          </cell>
          <cell r="AH2195">
            <v>13.632939869739699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</row>
        <row r="2196">
          <cell r="B2196" t="str">
            <v>60850TAllcustom2Allcustom3USD Total</v>
          </cell>
          <cell r="H2196">
            <v>6923.3262525032096</v>
          </cell>
          <cell r="I2196">
            <v>5674.0971555965007</v>
          </cell>
          <cell r="J2196">
            <v>0</v>
          </cell>
          <cell r="K2196">
            <v>1249.2290969067199</v>
          </cell>
          <cell r="L2196">
            <v>0</v>
          </cell>
          <cell r="M2196">
            <v>1249.2290969067199</v>
          </cell>
          <cell r="N2196">
            <v>0</v>
          </cell>
          <cell r="O2196">
            <v>0</v>
          </cell>
          <cell r="P2196">
            <v>190.167634594189</v>
          </cell>
          <cell r="Q2196">
            <v>0</v>
          </cell>
          <cell r="R2196">
            <v>4.4000000040978196E-7</v>
          </cell>
          <cell r="S2196">
            <v>980.00008597999999</v>
          </cell>
          <cell r="T2196">
            <v>5.3753504999999997</v>
          </cell>
          <cell r="U2196">
            <v>3.5523120000000005E-2</v>
          </cell>
          <cell r="V2196">
            <v>985.41096003999996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5674.0971555965007</v>
          </cell>
          <cell r="AB2196">
            <v>73.650502272526097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73.650502272526097</v>
          </cell>
          <cell r="AH2196">
            <v>72.652663671118603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</row>
        <row r="2197">
          <cell r="B2197" t="str">
            <v>60855TAllcustom2Allcustom3USD Total</v>
          </cell>
          <cell r="H2197">
            <v>45.470924141157596</v>
          </cell>
          <cell r="I2197">
            <v>42.367033526157606</v>
          </cell>
          <cell r="J2197">
            <v>0</v>
          </cell>
          <cell r="K2197">
            <v>3.1038906150000001</v>
          </cell>
          <cell r="L2197">
            <v>0</v>
          </cell>
          <cell r="M2197">
            <v>3.1038906150000001</v>
          </cell>
          <cell r="N2197">
            <v>0</v>
          </cell>
          <cell r="O2197">
            <v>0</v>
          </cell>
          <cell r="P2197">
            <v>3.1038906150000001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42.367033526157606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</row>
        <row r="2198">
          <cell r="B2198" t="str">
            <v>60855TAllcustom2M420USD Total</v>
          </cell>
          <cell r="H2198">
            <v>-1.2084263100000001</v>
          </cell>
          <cell r="I2198">
            <v>0</v>
          </cell>
          <cell r="J2198">
            <v>0</v>
          </cell>
          <cell r="K2198">
            <v>-1.2084263100000001</v>
          </cell>
          <cell r="L2198">
            <v>0</v>
          </cell>
          <cell r="M2198">
            <v>-1.2084263100000001</v>
          </cell>
          <cell r="N2198">
            <v>-1.2084263100000001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</row>
        <row r="2199">
          <cell r="B2199" t="str">
            <v>60860TAllcustom2Allcustom3USD Total</v>
          </cell>
          <cell r="H2199">
            <v>2084.28699429684</v>
          </cell>
          <cell r="I2199">
            <v>2057.5064307104399</v>
          </cell>
          <cell r="J2199">
            <v>0</v>
          </cell>
          <cell r="K2199">
            <v>26.780563586394702</v>
          </cell>
          <cell r="L2199">
            <v>0</v>
          </cell>
          <cell r="M2199">
            <v>26.780563586394702</v>
          </cell>
          <cell r="N2199">
            <v>0</v>
          </cell>
          <cell r="O2199">
            <v>0</v>
          </cell>
          <cell r="P2199">
            <v>19.150174385000003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2057.5064307104399</v>
          </cell>
          <cell r="AB2199">
            <v>7.6303892013947197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7.6303892013947197</v>
          </cell>
          <cell r="AH2199">
            <v>7.4557997775231897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</row>
        <row r="2200">
          <cell r="B2200" t="str">
            <v>60870TAllcustom2Allcustom3USD Total</v>
          </cell>
          <cell r="H2200">
            <v>2129.7579184380002</v>
          </cell>
          <cell r="I2200">
            <v>2099.8734642365998</v>
          </cell>
          <cell r="J2200">
            <v>0</v>
          </cell>
          <cell r="K2200">
            <v>29.8844542013947</v>
          </cell>
          <cell r="L2200">
            <v>0</v>
          </cell>
          <cell r="M2200">
            <v>29.8844542013947</v>
          </cell>
          <cell r="N2200">
            <v>0</v>
          </cell>
          <cell r="O2200">
            <v>0</v>
          </cell>
          <cell r="P2200">
            <v>22.254065000000001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2099.8734642365998</v>
          </cell>
          <cell r="AB2200">
            <v>7.6303892013947197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7.6303892013947197</v>
          </cell>
          <cell r="AH2200">
            <v>7.4557997775231897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</row>
        <row r="2201">
          <cell r="B2201" t="str">
            <v>61105Allcustom2M880TUSD Total</v>
          </cell>
          <cell r="H2201">
            <v>2.6526000000000001E-2</v>
          </cell>
          <cell r="I2201">
            <v>0</v>
          </cell>
          <cell r="J2201">
            <v>0</v>
          </cell>
          <cell r="K2201">
            <v>2.6526000000000001E-2</v>
          </cell>
          <cell r="L2201">
            <v>0</v>
          </cell>
          <cell r="M2201">
            <v>2.6526000000000001E-2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2.6526000000000001E-2</v>
          </cell>
          <cell r="AP2201">
            <v>0</v>
          </cell>
        </row>
        <row r="2202">
          <cell r="B2202" t="str">
            <v>61105Allcustom2M882USD Total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</row>
        <row r="2203">
          <cell r="B2203" t="str">
            <v>61105Allcustom2M883USD Total</v>
          </cell>
          <cell r="H2203">
            <v>-2.5439999999999998E-3</v>
          </cell>
          <cell r="I2203">
            <v>0</v>
          </cell>
          <cell r="J2203">
            <v>0</v>
          </cell>
          <cell r="K2203">
            <v>-2.5439999999999998E-3</v>
          </cell>
          <cell r="L2203">
            <v>0</v>
          </cell>
          <cell r="M2203">
            <v>-2.5439999999999998E-3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-2.5439999999999998E-3</v>
          </cell>
          <cell r="AP2203">
            <v>0</v>
          </cell>
        </row>
        <row r="2204">
          <cell r="B2204" t="str">
            <v>61120Allcustom2Allcustom3USD Total</v>
          </cell>
          <cell r="H2204">
            <v>4.3956</v>
          </cell>
          <cell r="I2204">
            <v>0</v>
          </cell>
          <cell r="J2204">
            <v>0</v>
          </cell>
          <cell r="K2204">
            <v>4.3956</v>
          </cell>
          <cell r="L2204">
            <v>0</v>
          </cell>
          <cell r="M2204">
            <v>4.3956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4.3956</v>
          </cell>
          <cell r="AP2204">
            <v>0</v>
          </cell>
        </row>
        <row r="2205">
          <cell r="B2205" t="str">
            <v>61125Allcustom2Allcustom3USD Total</v>
          </cell>
          <cell r="H2205">
            <v>2.8006E-2</v>
          </cell>
          <cell r="I2205">
            <v>0</v>
          </cell>
          <cell r="J2205">
            <v>0</v>
          </cell>
          <cell r="K2205">
            <v>2.8006E-2</v>
          </cell>
          <cell r="L2205">
            <v>0</v>
          </cell>
          <cell r="M2205">
            <v>2.8006E-2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2.8006E-2</v>
          </cell>
          <cell r="AP2205">
            <v>0</v>
          </cell>
        </row>
        <row r="2206">
          <cell r="B2206" t="str">
            <v>61130CAllcustom2Allcustom3USD Total</v>
          </cell>
          <cell r="H2206">
            <v>4.3675940000000004</v>
          </cell>
          <cell r="I2206">
            <v>0</v>
          </cell>
          <cell r="J2206">
            <v>0</v>
          </cell>
          <cell r="K2206">
            <v>4.3675940000000004</v>
          </cell>
          <cell r="L2206">
            <v>0</v>
          </cell>
          <cell r="M2206">
            <v>4.3675940000000004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4.3675940000000004</v>
          </cell>
          <cell r="AP2206">
            <v>0</v>
          </cell>
        </row>
        <row r="2207">
          <cell r="B2207" t="str">
            <v>61135Allcustom2Allcustom3USD Total</v>
          </cell>
          <cell r="H2207">
            <v>1.047E-3</v>
          </cell>
          <cell r="I2207">
            <v>0</v>
          </cell>
          <cell r="J2207">
            <v>0</v>
          </cell>
          <cell r="K2207">
            <v>1.047E-3</v>
          </cell>
          <cell r="L2207">
            <v>0</v>
          </cell>
          <cell r="M2207">
            <v>1.047E-3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1.047E-3</v>
          </cell>
          <cell r="AP2207">
            <v>0</v>
          </cell>
        </row>
        <row r="2208">
          <cell r="B2208" t="str">
            <v>61165SHA410Allcustom3USD Total</v>
          </cell>
          <cell r="H2208">
            <v>1.0327564861818501E-2</v>
          </cell>
          <cell r="I2208">
            <v>0</v>
          </cell>
          <cell r="J2208">
            <v>0</v>
          </cell>
          <cell r="K2208">
            <v>1.0327564861818501E-2</v>
          </cell>
          <cell r="L2208">
            <v>0</v>
          </cell>
          <cell r="M2208">
            <v>1.0327564861818501E-2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1.0327564861818501E-2</v>
          </cell>
          <cell r="AP2208">
            <v>0</v>
          </cell>
        </row>
        <row r="2209">
          <cell r="B2209" t="str">
            <v>61165SHA420Allcustom3USD Total</v>
          </cell>
          <cell r="H2209">
            <v>1.0872579465438601E-2</v>
          </cell>
          <cell r="I2209">
            <v>0</v>
          </cell>
          <cell r="J2209">
            <v>0</v>
          </cell>
          <cell r="K2209">
            <v>1.0872579465438601E-2</v>
          </cell>
          <cell r="L2209">
            <v>0</v>
          </cell>
          <cell r="M2209">
            <v>1.0872579465438601E-2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1.0872579465438601E-2</v>
          </cell>
          <cell r="AP2209">
            <v>0</v>
          </cell>
        </row>
        <row r="2210">
          <cell r="B2210" t="str">
            <v>61170CAllcustom2Allcustom3USD Total</v>
          </cell>
          <cell r="H2210">
            <v>46305.271159545402</v>
          </cell>
          <cell r="I2210">
            <v>0</v>
          </cell>
          <cell r="J2210">
            <v>0</v>
          </cell>
          <cell r="K2210">
            <v>46305.271159545402</v>
          </cell>
          <cell r="L2210">
            <v>0</v>
          </cell>
          <cell r="M2210">
            <v>46305.271159545402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46305.271159545402</v>
          </cell>
          <cell r="AP2210">
            <v>0</v>
          </cell>
        </row>
        <row r="2211">
          <cell r="B2211" t="str">
            <v>61500CAllcustom2Allcustom3USD Total</v>
          </cell>
          <cell r="H2211">
            <v>2.2521313517670398</v>
          </cell>
          <cell r="I2211">
            <v>0</v>
          </cell>
          <cell r="J2211">
            <v>0</v>
          </cell>
          <cell r="K2211">
            <v>2.2521313517670398</v>
          </cell>
          <cell r="L2211">
            <v>0</v>
          </cell>
          <cell r="M2211">
            <v>2.2521313517670398</v>
          </cell>
          <cell r="N2211">
            <v>0</v>
          </cell>
          <cell r="O2211">
            <v>0</v>
          </cell>
          <cell r="P2211">
            <v>2.2521313517670398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</row>
        <row r="2212">
          <cell r="B2212" t="str">
            <v>61502CAllcustom2Allcustom3USD Total</v>
          </cell>
          <cell r="H2212">
            <v>70.830203477068196</v>
          </cell>
          <cell r="I2212">
            <v>0</v>
          </cell>
          <cell r="J2212">
            <v>0</v>
          </cell>
          <cell r="K2212">
            <v>70.830203477068196</v>
          </cell>
          <cell r="L2212">
            <v>0</v>
          </cell>
          <cell r="M2212">
            <v>70.830203477068196</v>
          </cell>
          <cell r="N2212">
            <v>22.606218220851002</v>
          </cell>
          <cell r="O2212">
            <v>0</v>
          </cell>
          <cell r="P2212">
            <v>61.958944870538602</v>
          </cell>
          <cell r="Q2212">
            <v>0</v>
          </cell>
          <cell r="R2212">
            <v>0</v>
          </cell>
          <cell r="S2212">
            <v>7.18243016</v>
          </cell>
          <cell r="T2212">
            <v>0</v>
          </cell>
          <cell r="U2212">
            <v>0</v>
          </cell>
          <cell r="V2212">
            <v>7.18243016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-20.9173897743214</v>
          </cell>
          <cell r="AP2212">
            <v>0</v>
          </cell>
        </row>
        <row r="2213">
          <cell r="B2213" t="str">
            <v>61504CAllcustom2Allcustom3USD Total</v>
          </cell>
          <cell r="H2213">
            <v>-1.2084263100000001</v>
          </cell>
          <cell r="I2213">
            <v>0</v>
          </cell>
          <cell r="J2213">
            <v>0</v>
          </cell>
          <cell r="K2213">
            <v>-1.2084263100000001</v>
          </cell>
          <cell r="L2213">
            <v>0</v>
          </cell>
          <cell r="M2213">
            <v>-1.2084263100000001</v>
          </cell>
          <cell r="N2213">
            <v>-1.2084263100000001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</row>
        <row r="2214">
          <cell r="B2214" t="str">
            <v>61506CAllcustom2Allcustom3USD Total</v>
          </cell>
          <cell r="H2214">
            <v>-35.861378723540703</v>
          </cell>
          <cell r="I2214">
            <v>0</v>
          </cell>
          <cell r="J2214">
            <v>0</v>
          </cell>
          <cell r="K2214">
            <v>-35.861378723540703</v>
          </cell>
          <cell r="L2214">
            <v>0</v>
          </cell>
          <cell r="M2214">
            <v>-35.861378723540703</v>
          </cell>
          <cell r="N2214">
            <v>-20.401804290267002</v>
          </cell>
          <cell r="O2214">
            <v>0</v>
          </cell>
          <cell r="P2214">
            <v>-31.5143039175951</v>
          </cell>
          <cell r="Q2214">
            <v>0</v>
          </cell>
          <cell r="R2214">
            <v>0</v>
          </cell>
          <cell r="S2214">
            <v>-4.86266029</v>
          </cell>
          <cell r="T2214">
            <v>0</v>
          </cell>
          <cell r="U2214">
            <v>0</v>
          </cell>
          <cell r="V2214">
            <v>-4.86266029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20.9173897743214</v>
          </cell>
          <cell r="AP2214">
            <v>0</v>
          </cell>
        </row>
        <row r="2215">
          <cell r="B2215" t="str">
            <v>61508TAllcustom2Allcustom3USD Total</v>
          </cell>
          <cell r="H2215">
            <v>36.012529795294597</v>
          </cell>
          <cell r="I2215">
            <v>0</v>
          </cell>
          <cell r="J2215">
            <v>0</v>
          </cell>
          <cell r="K2215">
            <v>36.012529795294597</v>
          </cell>
          <cell r="L2215">
            <v>0</v>
          </cell>
          <cell r="M2215">
            <v>36.012529795294597</v>
          </cell>
          <cell r="N2215">
            <v>0.99598762058400003</v>
          </cell>
          <cell r="O2215">
            <v>0</v>
          </cell>
          <cell r="P2215">
            <v>32.6967723047105</v>
          </cell>
          <cell r="Q2215">
            <v>0</v>
          </cell>
          <cell r="R2215">
            <v>0</v>
          </cell>
          <cell r="S2215">
            <v>2.31976987</v>
          </cell>
          <cell r="T2215">
            <v>0</v>
          </cell>
          <cell r="U2215">
            <v>0</v>
          </cell>
          <cell r="V2215">
            <v>2.31976987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</row>
        <row r="2216">
          <cell r="B2216" t="str">
            <v>61620Allcustom2Allcustom3USD Total</v>
          </cell>
          <cell r="H2216">
            <v>12060.7030892286</v>
          </cell>
          <cell r="I2216">
            <v>0</v>
          </cell>
          <cell r="J2216">
            <v>0</v>
          </cell>
          <cell r="K2216">
            <v>12060.7030892286</v>
          </cell>
          <cell r="L2216">
            <v>0</v>
          </cell>
          <cell r="M2216">
            <v>12060.7030892286</v>
          </cell>
          <cell r="N2216">
            <v>4015.7354961701399</v>
          </cell>
          <cell r="O2216">
            <v>579.66600000000005</v>
          </cell>
          <cell r="P2216">
            <v>5666.2359654191196</v>
          </cell>
          <cell r="Q2216">
            <v>65.592295674991703</v>
          </cell>
          <cell r="R2216">
            <v>0.48622514784913301</v>
          </cell>
          <cell r="S2216">
            <v>1365.1221413187102</v>
          </cell>
          <cell r="T2216">
            <v>157.163422863367</v>
          </cell>
          <cell r="U2216">
            <v>97.861089874789997</v>
          </cell>
          <cell r="V2216">
            <v>1620.63287920472</v>
          </cell>
          <cell r="W2216">
            <v>0.87630399999999997</v>
          </cell>
          <cell r="X2216">
            <v>0.87630399999999997</v>
          </cell>
          <cell r="Y2216">
            <v>0</v>
          </cell>
          <cell r="Z2216">
            <v>0</v>
          </cell>
          <cell r="AA2216">
            <v>0</v>
          </cell>
          <cell r="AB2216">
            <v>111.48042836963999</v>
          </cell>
          <cell r="AC2216">
            <v>54.307049335000002</v>
          </cell>
          <cell r="AD2216">
            <v>2.9279293010751202</v>
          </cell>
          <cell r="AE2216">
            <v>5.1913579710751208</v>
          </cell>
          <cell r="AF2216">
            <v>0</v>
          </cell>
          <cell r="AG2216">
            <v>51.105717063564597</v>
          </cell>
          <cell r="AH2216">
            <v>1.40410541949589E-2</v>
          </cell>
          <cell r="AI2216">
            <v>0</v>
          </cell>
          <cell r="AJ2216">
            <v>0.30705274090026902</v>
          </cell>
          <cell r="AK2216">
            <v>0</v>
          </cell>
          <cell r="AL2216">
            <v>0</v>
          </cell>
          <cell r="AM2216">
            <v>1.36002439</v>
          </cell>
          <cell r="AN2216">
            <v>0.86099999999999999</v>
          </cell>
          <cell r="AO2216">
            <v>0</v>
          </cell>
          <cell r="AP2216">
            <v>0</v>
          </cell>
        </row>
        <row r="2217">
          <cell r="B2217" t="str">
            <v>61620MAT200Allcustom3USD Total</v>
          </cell>
          <cell r="H2217">
            <v>2207.2724649576803</v>
          </cell>
          <cell r="I2217">
            <v>0</v>
          </cell>
          <cell r="J2217">
            <v>0</v>
          </cell>
          <cell r="K2217">
            <v>2207.2724649576803</v>
          </cell>
          <cell r="L2217">
            <v>0</v>
          </cell>
          <cell r="M2217">
            <v>2207.2724649576803</v>
          </cell>
          <cell r="N2217">
            <v>1396.3130606647601</v>
          </cell>
          <cell r="O2217">
            <v>177.39</v>
          </cell>
          <cell r="P2217">
            <v>256.01494757844199</v>
          </cell>
          <cell r="Q2217">
            <v>4.7674460414051794</v>
          </cell>
          <cell r="R2217">
            <v>0.47656994784913298</v>
          </cell>
          <cell r="S2217">
            <v>238.89731522385</v>
          </cell>
          <cell r="T2217">
            <v>50.786767039604001</v>
          </cell>
          <cell r="U2217">
            <v>21.555977665179498</v>
          </cell>
          <cell r="V2217">
            <v>311.71662987648301</v>
          </cell>
          <cell r="W2217">
            <v>0.457202</v>
          </cell>
          <cell r="X2217">
            <v>0.457202</v>
          </cell>
          <cell r="Y2217">
            <v>0</v>
          </cell>
          <cell r="Z2217">
            <v>0</v>
          </cell>
          <cell r="AA2217">
            <v>0</v>
          </cell>
          <cell r="AB2217">
            <v>60.107144706596394</v>
          </cell>
          <cell r="AC2217">
            <v>31.06559962</v>
          </cell>
          <cell r="AD2217">
            <v>0.21671258645640598</v>
          </cell>
          <cell r="AE2217">
            <v>1.6628259464564099</v>
          </cell>
          <cell r="AF2217">
            <v>0</v>
          </cell>
          <cell r="AG2217">
            <v>26.921517140140001</v>
          </cell>
          <cell r="AH2217">
            <v>1.40410541949589E-2</v>
          </cell>
          <cell r="AI2217">
            <v>0</v>
          </cell>
          <cell r="AJ2217">
            <v>0.25749759075261802</v>
          </cell>
          <cell r="AK2217">
            <v>0</v>
          </cell>
          <cell r="AL2217">
            <v>0</v>
          </cell>
          <cell r="AM2217">
            <v>0.96323608999999999</v>
          </cell>
          <cell r="AN2217">
            <v>0.629</v>
          </cell>
          <cell r="AO2217">
            <v>0</v>
          </cell>
          <cell r="AP2217">
            <v>0</v>
          </cell>
        </row>
        <row r="2218">
          <cell r="B2218" t="str">
            <v>61620MAT205Allcustom3USD Total</v>
          </cell>
          <cell r="H2218">
            <v>1599.58308030887</v>
          </cell>
          <cell r="I2218">
            <v>0</v>
          </cell>
          <cell r="J2218">
            <v>0</v>
          </cell>
          <cell r="K2218">
            <v>1599.58308030887</v>
          </cell>
          <cell r="L2218">
            <v>0</v>
          </cell>
          <cell r="M2218">
            <v>1599.58308030887</v>
          </cell>
          <cell r="N2218">
            <v>889.06656849533294</v>
          </cell>
          <cell r="O2218">
            <v>154.03</v>
          </cell>
          <cell r="P2218">
            <v>255.104976589475</v>
          </cell>
          <cell r="Q2218">
            <v>5.7069962988681509</v>
          </cell>
          <cell r="R2218">
            <v>9.6552000000000009E-3</v>
          </cell>
          <cell r="S2218">
            <v>201.81373969929501</v>
          </cell>
          <cell r="T2218">
            <v>29.341861055335997</v>
          </cell>
          <cell r="U2218">
            <v>19.247798776982201</v>
          </cell>
          <cell r="V2218">
            <v>250.41305473161302</v>
          </cell>
          <cell r="W2218">
            <v>0.41910199999999997</v>
          </cell>
          <cell r="X2218">
            <v>0.41910199999999997</v>
          </cell>
          <cell r="Y2218">
            <v>0</v>
          </cell>
          <cell r="Z2218">
            <v>0</v>
          </cell>
          <cell r="AA2218">
            <v>0</v>
          </cell>
          <cell r="AB2218">
            <v>45.029484193581901</v>
          </cell>
          <cell r="AC2218">
            <v>23.241449714999998</v>
          </cell>
          <cell r="AD2218">
            <v>0.15556010042309798</v>
          </cell>
          <cell r="AE2218">
            <v>0.95956933042309811</v>
          </cell>
          <cell r="AF2218">
            <v>0</v>
          </cell>
          <cell r="AG2218">
            <v>20.4093631481588</v>
          </cell>
          <cell r="AH2218">
            <v>0</v>
          </cell>
          <cell r="AI2218">
            <v>0</v>
          </cell>
          <cell r="AJ2218">
            <v>4.9555150147650898E-2</v>
          </cell>
          <cell r="AK2218">
            <v>0</v>
          </cell>
          <cell r="AL2218">
            <v>0</v>
          </cell>
          <cell r="AM2218">
            <v>0.23200000000000001</v>
          </cell>
          <cell r="AN2218">
            <v>0.23200000000000001</v>
          </cell>
          <cell r="AO2218">
            <v>0</v>
          </cell>
          <cell r="AP2218">
            <v>0</v>
          </cell>
        </row>
        <row r="2219">
          <cell r="B2219" t="str">
            <v>61620MAT210Allcustom3USD Total</v>
          </cell>
          <cell r="H2219">
            <v>1264.62238347521</v>
          </cell>
          <cell r="I2219">
            <v>0</v>
          </cell>
          <cell r="J2219">
            <v>0</v>
          </cell>
          <cell r="K2219">
            <v>1264.62238347521</v>
          </cell>
          <cell r="L2219">
            <v>0</v>
          </cell>
          <cell r="M2219">
            <v>1264.62238347521</v>
          </cell>
          <cell r="N2219">
            <v>649.58581319386997</v>
          </cell>
          <cell r="O2219">
            <v>146.06100000000001</v>
          </cell>
          <cell r="P2219">
            <v>256.39739278132799</v>
          </cell>
          <cell r="Q2219">
            <v>6.3778876025231499</v>
          </cell>
          <cell r="R2219">
            <v>0</v>
          </cell>
          <cell r="S2219">
            <v>168.22317462873499</v>
          </cell>
          <cell r="T2219">
            <v>22.014014676364599</v>
          </cell>
          <cell r="U2219">
            <v>12.089948931967699</v>
          </cell>
          <cell r="V2219">
            <v>202.327138237067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3.8731516604244001</v>
          </cell>
          <cell r="AC2219">
            <v>0</v>
          </cell>
          <cell r="AD2219">
            <v>0.108079167158565</v>
          </cell>
          <cell r="AE2219">
            <v>0.12138524715856501</v>
          </cell>
          <cell r="AF2219">
            <v>0</v>
          </cell>
          <cell r="AG2219">
            <v>3.7517664132658401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</row>
        <row r="2220">
          <cell r="B2220" t="str">
            <v>61620MAT215Allcustom3USD Total</v>
          </cell>
          <cell r="H2220">
            <v>966.87332787862999</v>
          </cell>
          <cell r="I2220">
            <v>0</v>
          </cell>
          <cell r="J2220">
            <v>0</v>
          </cell>
          <cell r="K2220">
            <v>966.87332787862999</v>
          </cell>
          <cell r="L2220">
            <v>0</v>
          </cell>
          <cell r="M2220">
            <v>966.87332787862999</v>
          </cell>
          <cell r="N2220">
            <v>432.06994694261698</v>
          </cell>
          <cell r="O2220">
            <v>91.923000000000002</v>
          </cell>
          <cell r="P2220">
            <v>257.64461519662098</v>
          </cell>
          <cell r="Q2220">
            <v>6.4296145521988404</v>
          </cell>
          <cell r="R2220">
            <v>0</v>
          </cell>
          <cell r="S2220">
            <v>152.47204553921301</v>
          </cell>
          <cell r="T2220">
            <v>19.086271218880999</v>
          </cell>
          <cell r="U2220">
            <v>7.1166848999412897</v>
          </cell>
          <cell r="V2220">
            <v>178.675001658035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0.13114952915856501</v>
          </cell>
          <cell r="AC2220">
            <v>0</v>
          </cell>
          <cell r="AD2220">
            <v>0.108079167158565</v>
          </cell>
          <cell r="AE2220">
            <v>0.108079167158565</v>
          </cell>
          <cell r="AF2220">
            <v>0</v>
          </cell>
          <cell r="AG2220">
            <v>2.3070362000000001E-2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</row>
        <row r="2221">
          <cell r="B2221" t="str">
            <v>61620MAT220Allcustom3USD Total</v>
          </cell>
          <cell r="H2221">
            <v>685.58678544886402</v>
          </cell>
          <cell r="I2221">
            <v>0</v>
          </cell>
          <cell r="J2221">
            <v>0</v>
          </cell>
          <cell r="K2221">
            <v>685.58678544886402</v>
          </cell>
          <cell r="L2221">
            <v>0</v>
          </cell>
          <cell r="M2221">
            <v>685.58678544886402</v>
          </cell>
          <cell r="N2221">
            <v>273.83442727501603</v>
          </cell>
          <cell r="O2221">
            <v>2.867</v>
          </cell>
          <cell r="P2221">
            <v>242.01327754350999</v>
          </cell>
          <cell r="Q2221">
            <v>6.4084110100648006</v>
          </cell>
          <cell r="R2221">
            <v>0</v>
          </cell>
          <cell r="S2221">
            <v>143.30550416935</v>
          </cell>
          <cell r="T2221">
            <v>11.0697884617579</v>
          </cell>
          <cell r="U2221">
            <v>5.8155095220072504</v>
          </cell>
          <cell r="V2221">
            <v>160.19080215311502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0.108079167158565</v>
          </cell>
          <cell r="AC2221">
            <v>0</v>
          </cell>
          <cell r="AD2221">
            <v>0.108079167158565</v>
          </cell>
          <cell r="AE2221">
            <v>0.108079167158565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0.1647883</v>
          </cell>
          <cell r="AN2221">
            <v>0</v>
          </cell>
          <cell r="AO2221">
            <v>0</v>
          </cell>
          <cell r="AP2221">
            <v>0</v>
          </cell>
        </row>
        <row r="2222">
          <cell r="B2222" t="str">
            <v>61620MAT305Allcustom3USD Total</v>
          </cell>
          <cell r="H2222">
            <v>596.22810003978702</v>
          </cell>
          <cell r="I2222">
            <v>0</v>
          </cell>
          <cell r="J2222">
            <v>0</v>
          </cell>
          <cell r="K2222">
            <v>596.22810003978702</v>
          </cell>
          <cell r="L2222">
            <v>0</v>
          </cell>
          <cell r="M2222">
            <v>596.22810003978702</v>
          </cell>
          <cell r="N2222">
            <v>230.21475034177499</v>
          </cell>
          <cell r="O2222">
            <v>2.867</v>
          </cell>
          <cell r="P2222">
            <v>240.893240846552</v>
          </cell>
          <cell r="Q2222">
            <v>5.7412999378667502</v>
          </cell>
          <cell r="R2222">
            <v>0</v>
          </cell>
          <cell r="S2222">
            <v>105.870627512911</v>
          </cell>
          <cell r="T2222">
            <v>7.8356431597530003</v>
          </cell>
          <cell r="U2222">
            <v>2.6974590737709998</v>
          </cell>
          <cell r="V2222">
            <v>116.403729746435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0.108079167158565</v>
          </cell>
          <cell r="AC2222">
            <v>0</v>
          </cell>
          <cell r="AD2222">
            <v>0.108079167158565</v>
          </cell>
          <cell r="AE2222">
            <v>0.108079167158565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</row>
        <row r="2223">
          <cell r="B2223" t="str">
            <v>61620MAT310Allcustom3USD Total</v>
          </cell>
          <cell r="H2223">
            <v>480.25319618758999</v>
          </cell>
          <cell r="I2223">
            <v>0</v>
          </cell>
          <cell r="J2223">
            <v>0</v>
          </cell>
          <cell r="K2223">
            <v>480.25319618758999</v>
          </cell>
          <cell r="L2223">
            <v>0</v>
          </cell>
          <cell r="M2223">
            <v>480.25319618758999</v>
          </cell>
          <cell r="N2223">
            <v>121.802643775786</v>
          </cell>
          <cell r="O2223">
            <v>1.0620000000000001</v>
          </cell>
          <cell r="P2223">
            <v>252.72077038054002</v>
          </cell>
          <cell r="Q2223">
            <v>5.8634689360027501</v>
          </cell>
          <cell r="R2223">
            <v>0</v>
          </cell>
          <cell r="S2223">
            <v>89.717550349422496</v>
          </cell>
          <cell r="T2223">
            <v>6.7022193364972695</v>
          </cell>
          <cell r="U2223">
            <v>2.296047817771</v>
          </cell>
          <cell r="V2223">
            <v>98.715817503690801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8.8495591570859594E-2</v>
          </cell>
          <cell r="AC2223">
            <v>0</v>
          </cell>
          <cell r="AD2223">
            <v>8.8495591570859594E-2</v>
          </cell>
          <cell r="AE2223">
            <v>8.8495591570859594E-2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</row>
        <row r="2224">
          <cell r="B2224" t="str">
            <v>61620MAT315Allcustom3USD Total</v>
          </cell>
          <cell r="H2224">
            <v>349.15308296222503</v>
          </cell>
          <cell r="I2224">
            <v>0</v>
          </cell>
          <cell r="J2224">
            <v>0</v>
          </cell>
          <cell r="K2224">
            <v>349.15308296222503</v>
          </cell>
          <cell r="L2224">
            <v>0</v>
          </cell>
          <cell r="M2224">
            <v>349.15308296222503</v>
          </cell>
          <cell r="N2224">
            <v>12.7122254543319</v>
          </cell>
          <cell r="O2224">
            <v>0.70099999999999996</v>
          </cell>
          <cell r="P2224">
            <v>259.32037120391897</v>
          </cell>
          <cell r="Q2224">
            <v>5.9893030040828297</v>
          </cell>
          <cell r="R2224">
            <v>0</v>
          </cell>
          <cell r="S2224">
            <v>62.128267281508499</v>
          </cell>
          <cell r="T2224">
            <v>6.3454262050405301</v>
          </cell>
          <cell r="U2224">
            <v>1.8679942217709999</v>
          </cell>
          <cell r="V2224">
            <v>70.341687708320009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8.8495591570859594E-2</v>
          </cell>
          <cell r="AC2224">
            <v>0</v>
          </cell>
          <cell r="AD2224">
            <v>8.8495591570859594E-2</v>
          </cell>
          <cell r="AE2224">
            <v>8.8495591570859594E-2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</row>
        <row r="2225">
          <cell r="B2225" t="str">
            <v>61620MAT320Allcustom3USD Total</v>
          </cell>
          <cell r="H2225">
            <v>332.61665061606698</v>
          </cell>
          <cell r="I2225">
            <v>0</v>
          </cell>
          <cell r="J2225">
            <v>0</v>
          </cell>
          <cell r="K2225">
            <v>332.61665061606698</v>
          </cell>
          <cell r="L2225">
            <v>0</v>
          </cell>
          <cell r="M2225">
            <v>332.61665061606698</v>
          </cell>
          <cell r="N2225">
            <v>1.83612831468648</v>
          </cell>
          <cell r="O2225">
            <v>0.70099999999999996</v>
          </cell>
          <cell r="P2225">
            <v>267.41365154465097</v>
          </cell>
          <cell r="Q2225">
            <v>6.1189120942053199</v>
          </cell>
          <cell r="R2225">
            <v>0</v>
          </cell>
          <cell r="S2225">
            <v>52.491766284310899</v>
          </cell>
          <cell r="T2225">
            <v>2.8597393787427201</v>
          </cell>
          <cell r="U2225">
            <v>1.1069574078989999</v>
          </cell>
          <cell r="V2225">
            <v>56.458463070952604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8.8495591570859594E-2</v>
          </cell>
          <cell r="AC2225">
            <v>0</v>
          </cell>
          <cell r="AD2225">
            <v>8.8495591570859594E-2</v>
          </cell>
          <cell r="AE2225">
            <v>8.8495591570859594E-2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</row>
        <row r="2226">
          <cell r="B2226" t="str">
            <v>61620MAT325Allcustom3USD Total</v>
          </cell>
          <cell r="H2226">
            <v>330.12997512918696</v>
          </cell>
          <cell r="I2226">
            <v>0</v>
          </cell>
          <cell r="J2226">
            <v>0</v>
          </cell>
          <cell r="K2226">
            <v>330.12997512918696</v>
          </cell>
          <cell r="L2226">
            <v>0</v>
          </cell>
          <cell r="M2226">
            <v>330.12997512918696</v>
          </cell>
          <cell r="N2226">
            <v>1.83612831468648</v>
          </cell>
          <cell r="O2226">
            <v>0.746</v>
          </cell>
          <cell r="P2226">
            <v>276.00409859409899</v>
          </cell>
          <cell r="Q2226">
            <v>6.2524094570314803</v>
          </cell>
          <cell r="R2226">
            <v>0</v>
          </cell>
          <cell r="S2226">
            <v>43.296429298009599</v>
          </cell>
          <cell r="T2226">
            <v>1.12169233139</v>
          </cell>
          <cell r="U2226">
            <v>0.78472154240000092</v>
          </cell>
          <cell r="V2226">
            <v>45.2028431717996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8.8495591570859594E-2</v>
          </cell>
          <cell r="AC2226">
            <v>0</v>
          </cell>
          <cell r="AD2226">
            <v>8.8495591570859594E-2</v>
          </cell>
          <cell r="AE2226">
            <v>8.8495591570859594E-2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</row>
        <row r="2227">
          <cell r="B2227" t="str">
            <v>61620MAT330Allcustom3USD Total</v>
          </cell>
          <cell r="H2227">
            <v>3248.3840422244803</v>
          </cell>
          <cell r="I2227">
            <v>0</v>
          </cell>
          <cell r="J2227">
            <v>0</v>
          </cell>
          <cell r="K2227">
            <v>3248.3840422244803</v>
          </cell>
          <cell r="L2227">
            <v>0</v>
          </cell>
          <cell r="M2227">
            <v>3248.3840422244803</v>
          </cell>
          <cell r="N2227">
            <v>6.4638033972783902</v>
          </cell>
          <cell r="O2227">
            <v>1.3180000000000001</v>
          </cell>
          <cell r="P2227">
            <v>3102.7086231599797</v>
          </cell>
          <cell r="Q2227">
            <v>5.9365467407424202</v>
          </cell>
          <cell r="R2227">
            <v>0</v>
          </cell>
          <cell r="S2227">
            <v>106.905721332106</v>
          </cell>
          <cell r="T2227">
            <v>0</v>
          </cell>
          <cell r="U2227">
            <v>23.2819900151</v>
          </cell>
          <cell r="V2227">
            <v>130.187711347206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1.7693575792779201</v>
          </cell>
          <cell r="AC2227">
            <v>0</v>
          </cell>
          <cell r="AD2227">
            <v>1.7693575792779201</v>
          </cell>
          <cell r="AE2227">
            <v>1.7693575792779201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</row>
        <row r="2228">
          <cell r="B2228" t="str">
            <v>61680Allcustom2Allcustom3USD Total</v>
          </cell>
          <cell r="H2228">
            <v>8743.7636258986695</v>
          </cell>
          <cell r="I2228">
            <v>0</v>
          </cell>
          <cell r="J2228">
            <v>0</v>
          </cell>
          <cell r="K2228">
            <v>8743.7636258986695</v>
          </cell>
          <cell r="L2228">
            <v>0</v>
          </cell>
          <cell r="M2228">
            <v>8743.7636258986695</v>
          </cell>
          <cell r="N2228">
            <v>3559.5717408117598</v>
          </cell>
          <cell r="O2228">
            <v>521.68042064226506</v>
          </cell>
          <cell r="P2228">
            <v>3207.8933232067297</v>
          </cell>
          <cell r="Q2228">
            <v>0</v>
          </cell>
          <cell r="R2228">
            <v>0</v>
          </cell>
          <cell r="S2228">
            <v>1087.6997041319798</v>
          </cell>
          <cell r="T2228">
            <v>0</v>
          </cell>
          <cell r="U2228">
            <v>0</v>
          </cell>
          <cell r="V2228">
            <v>1087.6997041319798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366.91843710593804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366.91843710593804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</row>
        <row r="2229">
          <cell r="B2229" t="str">
            <v>61690TAllcustom2Allcustom3USD Total</v>
          </cell>
          <cell r="H2229">
            <v>8315.5815293532796</v>
          </cell>
          <cell r="I2229">
            <v>0</v>
          </cell>
          <cell r="J2229">
            <v>0</v>
          </cell>
          <cell r="K2229">
            <v>8315.5815293532796</v>
          </cell>
          <cell r="L2229">
            <v>0</v>
          </cell>
          <cell r="M2229">
            <v>8315.5815293532796</v>
          </cell>
          <cell r="N2229">
            <v>2126.7125867795198</v>
          </cell>
          <cell r="O2229">
            <v>1637.7629999999999</v>
          </cell>
          <cell r="P2229">
            <v>1330.3134860514701</v>
          </cell>
          <cell r="Q2229">
            <v>2778.6</v>
          </cell>
          <cell r="R2229">
            <v>97.235529948907399</v>
          </cell>
          <cell r="S2229">
            <v>137.52000000000001</v>
          </cell>
          <cell r="T2229">
            <v>0</v>
          </cell>
          <cell r="U2229">
            <v>29.947516598158</v>
          </cell>
          <cell r="V2229">
            <v>264.70304654706501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177.48940997521998</v>
          </cell>
          <cell r="AC2229">
            <v>0</v>
          </cell>
          <cell r="AD2229">
            <v>96.680232911529004</v>
          </cell>
          <cell r="AE2229">
            <v>96.680232911529004</v>
          </cell>
          <cell r="AF2229">
            <v>0</v>
          </cell>
          <cell r="AG2229">
            <v>80.809177063690711</v>
          </cell>
          <cell r="AH2229">
            <v>0</v>
          </cell>
          <cell r="AI2229">
            <v>0</v>
          </cell>
          <cell r="AJ2229">
            <v>80.726039242799501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</row>
        <row r="2230">
          <cell r="B2230" t="str">
            <v>61691Allcustom2Allcustom3USD Total</v>
          </cell>
          <cell r="H2230">
            <v>620.87123412521601</v>
          </cell>
          <cell r="I2230">
            <v>0</v>
          </cell>
          <cell r="J2230">
            <v>0</v>
          </cell>
          <cell r="K2230">
            <v>620.87123412521601</v>
          </cell>
          <cell r="L2230">
            <v>0</v>
          </cell>
          <cell r="M2230">
            <v>620.87123412521601</v>
          </cell>
          <cell r="N2230">
            <v>0</v>
          </cell>
          <cell r="O2230">
            <v>0</v>
          </cell>
          <cell r="P2230">
            <v>620.31698198594199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0.55425213927469497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0.55425213927469497</v>
          </cell>
          <cell r="AH2230">
            <v>0</v>
          </cell>
          <cell r="AI2230">
            <v>0</v>
          </cell>
          <cell r="AJ2230">
            <v>0.55425213927469497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</row>
        <row r="2231">
          <cell r="B2231" t="str">
            <v>61692Allcustom2Allcustom3USD Total</v>
          </cell>
          <cell r="H2231">
            <v>7634.5929582280596</v>
          </cell>
          <cell r="I2231">
            <v>0</v>
          </cell>
          <cell r="J2231">
            <v>0</v>
          </cell>
          <cell r="K2231">
            <v>7634.5929582280596</v>
          </cell>
          <cell r="L2231">
            <v>0</v>
          </cell>
          <cell r="M2231">
            <v>7634.5929582280596</v>
          </cell>
          <cell r="N2231">
            <v>2126.7125867795198</v>
          </cell>
          <cell r="O2231">
            <v>1637.7629999999999</v>
          </cell>
          <cell r="P2231">
            <v>649.87916706553301</v>
          </cell>
          <cell r="Q2231">
            <v>2778.6</v>
          </cell>
          <cell r="R2231">
            <v>97.235529948907399</v>
          </cell>
          <cell r="S2231">
            <v>137.52000000000001</v>
          </cell>
          <cell r="T2231">
            <v>0</v>
          </cell>
          <cell r="U2231">
            <v>29.947516598158</v>
          </cell>
          <cell r="V2231">
            <v>264.70304654706501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176.93515783594501</v>
          </cell>
          <cell r="AC2231">
            <v>0</v>
          </cell>
          <cell r="AD2231">
            <v>96.680232911529004</v>
          </cell>
          <cell r="AE2231">
            <v>96.680232911529004</v>
          </cell>
          <cell r="AF2231">
            <v>0</v>
          </cell>
          <cell r="AG2231">
            <v>80.254924924416002</v>
          </cell>
          <cell r="AH2231">
            <v>0</v>
          </cell>
          <cell r="AI2231">
            <v>0</v>
          </cell>
          <cell r="AJ2231">
            <v>80.171787103524807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</row>
        <row r="2232">
          <cell r="B2232" t="str">
            <v>61693Allcustom2Allcustom3USD Total</v>
          </cell>
          <cell r="H2232">
            <v>60.117336999999999</v>
          </cell>
          <cell r="I2232">
            <v>0</v>
          </cell>
          <cell r="J2232">
            <v>0</v>
          </cell>
          <cell r="K2232">
            <v>60.117336999999999</v>
          </cell>
          <cell r="L2232">
            <v>0</v>
          </cell>
          <cell r="M2232">
            <v>60.117336999999999</v>
          </cell>
          <cell r="N2232">
            <v>0</v>
          </cell>
          <cell r="O2232">
            <v>0</v>
          </cell>
          <cell r="P2232">
            <v>60.117336999999999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</row>
        <row r="2233">
          <cell r="B2233" t="str">
            <v>61710TAllcustom2Allcustom3USD Total</v>
          </cell>
          <cell r="H2233">
            <v>3564.3762910823998</v>
          </cell>
          <cell r="I2233">
            <v>0</v>
          </cell>
          <cell r="J2233">
            <v>0</v>
          </cell>
          <cell r="K2233">
            <v>3564.3762910823998</v>
          </cell>
          <cell r="L2233">
            <v>0</v>
          </cell>
          <cell r="M2233">
            <v>3564.3762910823998</v>
          </cell>
          <cell r="N2233">
            <v>0</v>
          </cell>
          <cell r="O2233">
            <v>1751.117</v>
          </cell>
          <cell r="P2233">
            <v>1813.2592910824001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</row>
        <row r="2234">
          <cell r="B2234" t="str">
            <v>61711Allcustom2Allcustom3USD Total</v>
          </cell>
          <cell r="H2234">
            <v>229.57281881</v>
          </cell>
          <cell r="I2234">
            <v>0</v>
          </cell>
          <cell r="J2234">
            <v>0</v>
          </cell>
          <cell r="K2234">
            <v>229.57281881</v>
          </cell>
          <cell r="L2234">
            <v>0</v>
          </cell>
          <cell r="M2234">
            <v>229.57281881</v>
          </cell>
          <cell r="N2234">
            <v>0</v>
          </cell>
          <cell r="O2234">
            <v>0</v>
          </cell>
          <cell r="P2234">
            <v>229.57281881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</row>
        <row r="2235">
          <cell r="B2235" t="str">
            <v>61712Allcustom2Allcustom3USD Total</v>
          </cell>
          <cell r="H2235">
            <v>3334.8034722724001</v>
          </cell>
          <cell r="I2235">
            <v>0</v>
          </cell>
          <cell r="J2235">
            <v>0</v>
          </cell>
          <cell r="K2235">
            <v>3334.8034722724001</v>
          </cell>
          <cell r="L2235">
            <v>0</v>
          </cell>
          <cell r="M2235">
            <v>3334.8034722724001</v>
          </cell>
          <cell r="N2235">
            <v>0</v>
          </cell>
          <cell r="O2235">
            <v>1751.117</v>
          </cell>
          <cell r="P2235">
            <v>1583.6864722723999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</row>
        <row r="2236">
          <cell r="B2236" t="str">
            <v>61713Allcustom2Allcustom3USD Total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</row>
        <row r="2237">
          <cell r="B2237" t="str">
            <v>61720TAllcustom2Allcustom3USD Total</v>
          </cell>
          <cell r="H2237">
            <v>11879.9578204357</v>
          </cell>
          <cell r="I2237">
            <v>0</v>
          </cell>
          <cell r="J2237">
            <v>0</v>
          </cell>
          <cell r="K2237">
            <v>11879.9578204357</v>
          </cell>
          <cell r="L2237">
            <v>0</v>
          </cell>
          <cell r="M2237">
            <v>11879.9578204357</v>
          </cell>
          <cell r="N2237">
            <v>2126.7125867795198</v>
          </cell>
          <cell r="O2237">
            <v>3388.88</v>
          </cell>
          <cell r="P2237">
            <v>3143.5727771338702</v>
          </cell>
          <cell r="Q2237">
            <v>2778.6</v>
          </cell>
          <cell r="R2237">
            <v>97.235529948907399</v>
          </cell>
          <cell r="S2237">
            <v>137.52000000000001</v>
          </cell>
          <cell r="T2237">
            <v>0</v>
          </cell>
          <cell r="U2237">
            <v>29.947516598158</v>
          </cell>
          <cell r="V2237">
            <v>264.70304654706501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177.48940997521998</v>
          </cell>
          <cell r="AC2237">
            <v>0</v>
          </cell>
          <cell r="AD2237">
            <v>96.680232911529004</v>
          </cell>
          <cell r="AE2237">
            <v>96.680232911529004</v>
          </cell>
          <cell r="AF2237">
            <v>0</v>
          </cell>
          <cell r="AG2237">
            <v>80.809177063690711</v>
          </cell>
          <cell r="AH2237">
            <v>0</v>
          </cell>
          <cell r="AI2237">
            <v>0</v>
          </cell>
          <cell r="AJ2237">
            <v>80.726039242799501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</row>
        <row r="2238">
          <cell r="B2238" t="str">
            <v>61740Allcustom2Allcustom3USD Total</v>
          </cell>
          <cell r="H2238">
            <v>11879.957971435801</v>
          </cell>
          <cell r="I2238">
            <v>0</v>
          </cell>
          <cell r="J2238">
            <v>0</v>
          </cell>
          <cell r="K2238">
            <v>11879.957971435801</v>
          </cell>
          <cell r="L2238">
            <v>0</v>
          </cell>
          <cell r="M2238">
            <v>11879.957971435801</v>
          </cell>
          <cell r="N2238">
            <v>2126.7125867795198</v>
          </cell>
          <cell r="O2238">
            <v>3388.88</v>
          </cell>
          <cell r="P2238">
            <v>3143.57292813397</v>
          </cell>
          <cell r="Q2238">
            <v>2778.6</v>
          </cell>
          <cell r="R2238">
            <v>97.235529948907399</v>
          </cell>
          <cell r="S2238">
            <v>137.52000000000001</v>
          </cell>
          <cell r="T2238">
            <v>0</v>
          </cell>
          <cell r="U2238">
            <v>29.947516598158</v>
          </cell>
          <cell r="V2238">
            <v>264.70304654706501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177.48940997521998</v>
          </cell>
          <cell r="AC2238">
            <v>0</v>
          </cell>
          <cell r="AD2238">
            <v>96.680232911529004</v>
          </cell>
          <cell r="AE2238">
            <v>96.680232911529004</v>
          </cell>
          <cell r="AF2238">
            <v>0</v>
          </cell>
          <cell r="AG2238">
            <v>80.809177063690711</v>
          </cell>
          <cell r="AH2238">
            <v>0</v>
          </cell>
          <cell r="AI2238">
            <v>0</v>
          </cell>
          <cell r="AJ2238">
            <v>80.726039242799501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</row>
        <row r="2239">
          <cell r="B2239" t="str">
            <v>61740MAT200Allcustom3USD Total</v>
          </cell>
          <cell r="H2239">
            <v>6508.4799395642403</v>
          </cell>
          <cell r="I2239">
            <v>0</v>
          </cell>
          <cell r="J2239">
            <v>0</v>
          </cell>
          <cell r="K2239">
            <v>6508.4799395642403</v>
          </cell>
          <cell r="L2239">
            <v>0</v>
          </cell>
          <cell r="M2239">
            <v>6508.4799395642403</v>
          </cell>
          <cell r="N2239">
            <v>1305.31495353952</v>
          </cell>
          <cell r="O2239">
            <v>1699.67</v>
          </cell>
          <cell r="P2239">
            <v>1173.2387295051899</v>
          </cell>
          <cell r="Q2239">
            <v>2072</v>
          </cell>
          <cell r="R2239">
            <v>80.952090580357591</v>
          </cell>
          <cell r="S2239">
            <v>13.752000000000001</v>
          </cell>
          <cell r="T2239">
            <v>0</v>
          </cell>
          <cell r="U2239">
            <v>29.947516598158</v>
          </cell>
          <cell r="V2239">
            <v>124.651607178516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133.604649341015</v>
          </cell>
          <cell r="AC2239">
            <v>0</v>
          </cell>
          <cell r="AD2239">
            <v>52.795472277324102</v>
          </cell>
          <cell r="AE2239">
            <v>52.795472277324102</v>
          </cell>
          <cell r="AF2239">
            <v>0</v>
          </cell>
          <cell r="AG2239">
            <v>80.809177063690711</v>
          </cell>
          <cell r="AH2239">
            <v>0</v>
          </cell>
          <cell r="AI2239">
            <v>0</v>
          </cell>
          <cell r="AJ2239">
            <v>80.726039242799501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</row>
        <row r="2240">
          <cell r="B2240" t="str">
            <v>61740MAT300Allcustom3USD Total</v>
          </cell>
          <cell r="H2240">
            <v>4161.4059924922203</v>
          </cell>
          <cell r="I2240">
            <v>0</v>
          </cell>
          <cell r="J2240">
            <v>0</v>
          </cell>
          <cell r="K2240">
            <v>4161.4059924922203</v>
          </cell>
          <cell r="L2240">
            <v>0</v>
          </cell>
          <cell r="M2240">
            <v>4161.4059924922203</v>
          </cell>
          <cell r="N2240">
            <v>821.39763324</v>
          </cell>
          <cell r="O2240">
            <v>1689.21</v>
          </cell>
          <cell r="P2240">
            <v>760.26215924946996</v>
          </cell>
          <cell r="Q2240">
            <v>706.6</v>
          </cell>
          <cell r="R2240">
            <v>16.2834393685498</v>
          </cell>
          <cell r="S2240">
            <v>123.768</v>
          </cell>
          <cell r="T2240">
            <v>0</v>
          </cell>
          <cell r="U2240">
            <v>0</v>
          </cell>
          <cell r="V2240">
            <v>140.05143936855001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43.884760634204902</v>
          </cell>
          <cell r="AC2240">
            <v>0</v>
          </cell>
          <cell r="AD2240">
            <v>43.884760634204902</v>
          </cell>
          <cell r="AE2240">
            <v>43.884760634204902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</row>
        <row r="2241">
          <cell r="B2241" t="str">
            <v>61740MAT400Allcustom3USD Total</v>
          </cell>
          <cell r="H2241">
            <v>1210.0720393793099</v>
          </cell>
          <cell r="I2241">
            <v>0</v>
          </cell>
          <cell r="J2241">
            <v>0</v>
          </cell>
          <cell r="K2241">
            <v>1210.0720393793099</v>
          </cell>
          <cell r="L2241">
            <v>0</v>
          </cell>
          <cell r="M2241">
            <v>1210.0720393793099</v>
          </cell>
          <cell r="N2241">
            <v>0</v>
          </cell>
          <cell r="O2241">
            <v>0</v>
          </cell>
          <cell r="P2241">
            <v>1210.0720393793099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</row>
        <row r="2242">
          <cell r="B2242" t="str">
            <v>61901Allcustom2Allcustom3USD Total</v>
          </cell>
          <cell r="H2242">
            <v>2116.3475387499998</v>
          </cell>
          <cell r="I2242">
            <v>0</v>
          </cell>
          <cell r="J2242">
            <v>0</v>
          </cell>
          <cell r="K2242">
            <v>2116.3475387499998</v>
          </cell>
          <cell r="L2242">
            <v>0</v>
          </cell>
          <cell r="M2242">
            <v>2116.3475387499998</v>
          </cell>
          <cell r="N2242">
            <v>2116.3475387499998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</row>
        <row r="2243">
          <cell r="B2243" t="str">
            <v>61901MAT100Allcustom3USD Total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</row>
        <row r="2244">
          <cell r="B2244" t="str">
            <v>61901MAT200Allcustom3USD Total</v>
          </cell>
          <cell r="H2244">
            <v>1302.55934551</v>
          </cell>
          <cell r="I2244">
            <v>0</v>
          </cell>
          <cell r="J2244">
            <v>0</v>
          </cell>
          <cell r="K2244">
            <v>1302.55934551</v>
          </cell>
          <cell r="L2244">
            <v>0</v>
          </cell>
          <cell r="M2244">
            <v>1302.55934551</v>
          </cell>
          <cell r="N2244">
            <v>1302.55934551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</row>
        <row r="2245">
          <cell r="B2245" t="str">
            <v>61901MAT205Allcustom3USD Total</v>
          </cell>
          <cell r="H2245">
            <v>813.78819324000006</v>
          </cell>
          <cell r="I2245">
            <v>0</v>
          </cell>
          <cell r="J2245">
            <v>0</v>
          </cell>
          <cell r="K2245">
            <v>813.78819324000006</v>
          </cell>
          <cell r="L2245">
            <v>0</v>
          </cell>
          <cell r="M2245">
            <v>813.78819324000006</v>
          </cell>
          <cell r="N2245">
            <v>813.78819324000006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</row>
        <row r="2246">
          <cell r="B2246" t="str">
            <v>61901MAT210Allcustom3USD Total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</row>
        <row r="2247">
          <cell r="B2247" t="str">
            <v>61901MAT215Allcustom3USD Total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</row>
        <row r="2248">
          <cell r="B2248" t="str">
            <v>61901MAT220Allcustom3USD Total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</row>
        <row r="2249">
          <cell r="B2249" t="str">
            <v>61901MAT400Allcustom3USD Total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</row>
        <row r="2250">
          <cell r="B2250" t="str">
            <v>61902Allcustom2Allcustom3USD Total</v>
          </cell>
          <cell r="H2250">
            <v>137.52000000000001</v>
          </cell>
          <cell r="I2250">
            <v>0</v>
          </cell>
          <cell r="J2250">
            <v>0</v>
          </cell>
          <cell r="K2250">
            <v>137.52000000000001</v>
          </cell>
          <cell r="L2250">
            <v>0</v>
          </cell>
          <cell r="M2250">
            <v>137.52000000000001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137.52000000000001</v>
          </cell>
          <cell r="T2250">
            <v>0</v>
          </cell>
          <cell r="U2250">
            <v>0</v>
          </cell>
          <cell r="V2250">
            <v>137.52000000000001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</row>
        <row r="2251">
          <cell r="B2251" t="str">
            <v>61902MAT100Allcustom3USD Total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</row>
        <row r="2252">
          <cell r="B2252" t="str">
            <v>61902MAT200Allcustom3USD Total</v>
          </cell>
          <cell r="H2252">
            <v>13.752000000000001</v>
          </cell>
          <cell r="I2252">
            <v>0</v>
          </cell>
          <cell r="J2252">
            <v>0</v>
          </cell>
          <cell r="K2252">
            <v>13.752000000000001</v>
          </cell>
          <cell r="L2252">
            <v>0</v>
          </cell>
          <cell r="M2252">
            <v>13.752000000000001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13.752000000000001</v>
          </cell>
          <cell r="T2252">
            <v>0</v>
          </cell>
          <cell r="U2252">
            <v>0</v>
          </cell>
          <cell r="V2252">
            <v>13.752000000000001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</row>
        <row r="2253">
          <cell r="B2253" t="str">
            <v>61902MAT205Allcustom3USD Total</v>
          </cell>
          <cell r="H2253">
            <v>27.504000000000001</v>
          </cell>
          <cell r="I2253">
            <v>0</v>
          </cell>
          <cell r="J2253">
            <v>0</v>
          </cell>
          <cell r="K2253">
            <v>27.504000000000001</v>
          </cell>
          <cell r="L2253">
            <v>0</v>
          </cell>
          <cell r="M2253">
            <v>27.504000000000001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27.504000000000001</v>
          </cell>
          <cell r="T2253">
            <v>0</v>
          </cell>
          <cell r="U2253">
            <v>0</v>
          </cell>
          <cell r="V2253">
            <v>27.504000000000001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</row>
        <row r="2254">
          <cell r="B2254" t="str">
            <v>61902MAT210Allcustom3USD Total</v>
          </cell>
          <cell r="H2254">
            <v>96.263999999999996</v>
          </cell>
          <cell r="I2254">
            <v>0</v>
          </cell>
          <cell r="J2254">
            <v>0</v>
          </cell>
          <cell r="K2254">
            <v>96.263999999999996</v>
          </cell>
          <cell r="L2254">
            <v>0</v>
          </cell>
          <cell r="M2254">
            <v>96.263999999999996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96.263999999999996</v>
          </cell>
          <cell r="T2254">
            <v>0</v>
          </cell>
          <cell r="U2254">
            <v>0</v>
          </cell>
          <cell r="V2254">
            <v>96.263999999999996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</row>
        <row r="2255">
          <cell r="B2255" t="str">
            <v>61902MAT215Allcustom3USD Total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</row>
        <row r="2256">
          <cell r="B2256" t="str">
            <v>61902MAT220Allcustom3USD Total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</row>
        <row r="2257">
          <cell r="B2257" t="str">
            <v>61902MAT400Allcustom3USD Total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</row>
        <row r="2258">
          <cell r="B2258" t="str">
            <v>61903Allcustom2Allcustom3USD Total</v>
          </cell>
          <cell r="H2258">
            <v>2661</v>
          </cell>
          <cell r="I2258">
            <v>0</v>
          </cell>
          <cell r="J2258">
            <v>0</v>
          </cell>
          <cell r="K2258">
            <v>2661</v>
          </cell>
          <cell r="L2258">
            <v>0</v>
          </cell>
          <cell r="M2258">
            <v>2661</v>
          </cell>
          <cell r="N2258">
            <v>0</v>
          </cell>
          <cell r="O2258">
            <v>0</v>
          </cell>
          <cell r="P2258">
            <v>0</v>
          </cell>
          <cell r="Q2258">
            <v>2661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</row>
        <row r="2259">
          <cell r="B2259" t="str">
            <v>61903MAT100Allcustom3USD Total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</row>
        <row r="2260">
          <cell r="B2260" t="str">
            <v>61903MAT200Allcustom3USD Total</v>
          </cell>
          <cell r="H2260">
            <v>1954.4</v>
          </cell>
          <cell r="I2260">
            <v>0</v>
          </cell>
          <cell r="J2260">
            <v>0</v>
          </cell>
          <cell r="K2260">
            <v>1954.4</v>
          </cell>
          <cell r="L2260">
            <v>0</v>
          </cell>
          <cell r="M2260">
            <v>1954.4</v>
          </cell>
          <cell r="N2260">
            <v>0</v>
          </cell>
          <cell r="O2260">
            <v>0</v>
          </cell>
          <cell r="P2260">
            <v>0</v>
          </cell>
          <cell r="Q2260">
            <v>1954.4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</row>
        <row r="2261">
          <cell r="B2261" t="str">
            <v>61903MAT205Allcustom3USD Total</v>
          </cell>
          <cell r="H2261">
            <v>276.5</v>
          </cell>
          <cell r="I2261">
            <v>0</v>
          </cell>
          <cell r="J2261">
            <v>0</v>
          </cell>
          <cell r="K2261">
            <v>276.5</v>
          </cell>
          <cell r="L2261">
            <v>0</v>
          </cell>
          <cell r="M2261">
            <v>276.5</v>
          </cell>
          <cell r="N2261">
            <v>0</v>
          </cell>
          <cell r="O2261">
            <v>0</v>
          </cell>
          <cell r="P2261">
            <v>0</v>
          </cell>
          <cell r="Q2261">
            <v>276.5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</row>
        <row r="2262">
          <cell r="B2262" t="str">
            <v>61903MAT210Allcustom3USD Total</v>
          </cell>
          <cell r="H2262">
            <v>430.1</v>
          </cell>
          <cell r="I2262">
            <v>0</v>
          </cell>
          <cell r="J2262">
            <v>0</v>
          </cell>
          <cell r="K2262">
            <v>430.1</v>
          </cell>
          <cell r="L2262">
            <v>0</v>
          </cell>
          <cell r="M2262">
            <v>430.1</v>
          </cell>
          <cell r="N2262">
            <v>0</v>
          </cell>
          <cell r="O2262">
            <v>0</v>
          </cell>
          <cell r="P2262">
            <v>0</v>
          </cell>
          <cell r="Q2262">
            <v>430.1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</row>
        <row r="2263">
          <cell r="B2263" t="str">
            <v>61903MAT215Allcustom3USD Total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</row>
        <row r="2264">
          <cell r="B2264" t="str">
            <v>61903MAT220Allcustom3USD Total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</row>
        <row r="2265">
          <cell r="B2265" t="str">
            <v>61903MAT400Allcustom3USD Total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</row>
        <row r="2266">
          <cell r="B2266" t="str">
            <v>61904Allcustom2Allcustom3USD Total</v>
          </cell>
          <cell r="H2266">
            <v>179.64427413521901</v>
          </cell>
          <cell r="I2266">
            <v>0</v>
          </cell>
          <cell r="J2266">
            <v>0</v>
          </cell>
          <cell r="K2266">
            <v>179.64427413521901</v>
          </cell>
          <cell r="L2266">
            <v>0</v>
          </cell>
          <cell r="M2266">
            <v>179.64427413521901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53.016524625531602</v>
          </cell>
          <cell r="S2266">
            <v>0</v>
          </cell>
          <cell r="T2266">
            <v>0</v>
          </cell>
          <cell r="U2266">
            <v>29.947516598158</v>
          </cell>
          <cell r="V2266">
            <v>82.964041223689605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96.680232911529004</v>
          </cell>
          <cell r="AC2266">
            <v>0</v>
          </cell>
          <cell r="AD2266">
            <v>96.680232911529004</v>
          </cell>
          <cell r="AE2266">
            <v>96.680232911529004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</row>
        <row r="2267">
          <cell r="B2267" t="str">
            <v>61904MAT100Allcustom3USD Total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</row>
        <row r="2268">
          <cell r="B2268" t="str">
            <v>61904MAT200Allcustom3USD Total</v>
          </cell>
          <cell r="H2268">
            <v>119.47607413246401</v>
          </cell>
          <cell r="I2268">
            <v>0</v>
          </cell>
          <cell r="J2268">
            <v>0</v>
          </cell>
          <cell r="K2268">
            <v>119.47607413246401</v>
          </cell>
          <cell r="L2268">
            <v>0</v>
          </cell>
          <cell r="M2268">
            <v>119.47607413246401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36.733085256981795</v>
          </cell>
          <cell r="S2268">
            <v>0</v>
          </cell>
          <cell r="T2268">
            <v>0</v>
          </cell>
          <cell r="U2268">
            <v>29.947516598158</v>
          </cell>
          <cell r="V2268">
            <v>66.680601855139798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52.795472277324102</v>
          </cell>
          <cell r="AC2268">
            <v>0</v>
          </cell>
          <cell r="AD2268">
            <v>52.795472277324102</v>
          </cell>
          <cell r="AE2268">
            <v>52.795472277324102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</row>
        <row r="2269">
          <cell r="B2269" t="str">
            <v>61904MAT205Allcustom3USD Total</v>
          </cell>
          <cell r="H2269">
            <v>60.168200002754702</v>
          </cell>
          <cell r="I2269">
            <v>0</v>
          </cell>
          <cell r="J2269">
            <v>0</v>
          </cell>
          <cell r="K2269">
            <v>60.168200002754702</v>
          </cell>
          <cell r="L2269">
            <v>0</v>
          </cell>
          <cell r="M2269">
            <v>60.168200002754702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16.2834393685498</v>
          </cell>
          <cell r="S2269">
            <v>0</v>
          </cell>
          <cell r="T2269">
            <v>0</v>
          </cell>
          <cell r="U2269">
            <v>0</v>
          </cell>
          <cell r="V2269">
            <v>16.2834393685498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43.884760634204902</v>
          </cell>
          <cell r="AC2269">
            <v>0</v>
          </cell>
          <cell r="AD2269">
            <v>43.884760634204902</v>
          </cell>
          <cell r="AE2269">
            <v>43.884760634204902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</row>
        <row r="2270">
          <cell r="B2270" t="str">
            <v>61904MAT210Allcustom3USD Total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</row>
        <row r="2271">
          <cell r="B2271" t="str">
            <v>61904MAT215Allcustom3USD Total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</row>
        <row r="2272">
          <cell r="B2272" t="str">
            <v>61904MAT220Allcustom3USD Total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</row>
        <row r="2273">
          <cell r="B2273" t="str">
            <v>61904MAT400Allcustom3USD Total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</row>
        <row r="2274">
          <cell r="B2274" t="str">
            <v>61910TAllcustom2Allcustom3USD Total</v>
          </cell>
          <cell r="H2274">
            <v>5094.51181288522</v>
          </cell>
          <cell r="I2274">
            <v>0</v>
          </cell>
          <cell r="J2274">
            <v>0</v>
          </cell>
          <cell r="K2274">
            <v>5094.51181288522</v>
          </cell>
          <cell r="L2274">
            <v>0</v>
          </cell>
          <cell r="M2274">
            <v>5094.51181288522</v>
          </cell>
          <cell r="N2274">
            <v>2116.3475387499998</v>
          </cell>
          <cell r="O2274">
            <v>0</v>
          </cell>
          <cell r="P2274">
            <v>0</v>
          </cell>
          <cell r="Q2274">
            <v>2661</v>
          </cell>
          <cell r="R2274">
            <v>53.016524625531602</v>
          </cell>
          <cell r="S2274">
            <v>137.52000000000001</v>
          </cell>
          <cell r="T2274">
            <v>0</v>
          </cell>
          <cell r="U2274">
            <v>29.947516598158</v>
          </cell>
          <cell r="V2274">
            <v>220.48404122369001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96.680232911529004</v>
          </cell>
          <cell r="AC2274">
            <v>0</v>
          </cell>
          <cell r="AD2274">
            <v>96.680232911529004</v>
          </cell>
          <cell r="AE2274">
            <v>96.680232911529004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</row>
        <row r="2275">
          <cell r="B2275" t="str">
            <v>61910TMAT100Allcustom3USD Total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</row>
        <row r="2276">
          <cell r="B2276" t="str">
            <v>61910TMAT200Allcustom3USD Total</v>
          </cell>
          <cell r="H2276">
            <v>3390.1874196424596</v>
          </cell>
          <cell r="I2276">
            <v>0</v>
          </cell>
          <cell r="J2276">
            <v>0</v>
          </cell>
          <cell r="K2276">
            <v>3390.1874196424596</v>
          </cell>
          <cell r="L2276">
            <v>0</v>
          </cell>
          <cell r="M2276">
            <v>3390.1874196424596</v>
          </cell>
          <cell r="N2276">
            <v>1302.55934551</v>
          </cell>
          <cell r="O2276">
            <v>0</v>
          </cell>
          <cell r="P2276">
            <v>0</v>
          </cell>
          <cell r="Q2276">
            <v>1954.4</v>
          </cell>
          <cell r="R2276">
            <v>36.733085256981795</v>
          </cell>
          <cell r="S2276">
            <v>13.752000000000001</v>
          </cell>
          <cell r="T2276">
            <v>0</v>
          </cell>
          <cell r="U2276">
            <v>29.947516598158</v>
          </cell>
          <cell r="V2276">
            <v>80.432601855139808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52.795472277324102</v>
          </cell>
          <cell r="AC2276">
            <v>0</v>
          </cell>
          <cell r="AD2276">
            <v>52.795472277324102</v>
          </cell>
          <cell r="AE2276">
            <v>52.795472277324102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</row>
        <row r="2277">
          <cell r="B2277" t="str">
            <v>61910TMAT205Allcustom3USD Total</v>
          </cell>
          <cell r="H2277">
            <v>1177.9603932427499</v>
          </cell>
          <cell r="I2277">
            <v>0</v>
          </cell>
          <cell r="J2277">
            <v>0</v>
          </cell>
          <cell r="K2277">
            <v>1177.9603932427499</v>
          </cell>
          <cell r="L2277">
            <v>0</v>
          </cell>
          <cell r="M2277">
            <v>1177.9603932427499</v>
          </cell>
          <cell r="N2277">
            <v>813.78819324000006</v>
          </cell>
          <cell r="O2277">
            <v>0</v>
          </cell>
          <cell r="P2277">
            <v>0</v>
          </cell>
          <cell r="Q2277">
            <v>276.5</v>
          </cell>
          <cell r="R2277">
            <v>16.2834393685498</v>
          </cell>
          <cell r="S2277">
            <v>27.504000000000001</v>
          </cell>
          <cell r="T2277">
            <v>0</v>
          </cell>
          <cell r="U2277">
            <v>0</v>
          </cell>
          <cell r="V2277">
            <v>43.787439368549805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43.884760634204902</v>
          </cell>
          <cell r="AC2277">
            <v>0</v>
          </cell>
          <cell r="AD2277">
            <v>43.884760634204902</v>
          </cell>
          <cell r="AE2277">
            <v>43.884760634204902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</row>
        <row r="2278">
          <cell r="B2278" t="str">
            <v>61910TMAT210Allcustom3USD Total</v>
          </cell>
          <cell r="H2278">
            <v>526.36400000000003</v>
          </cell>
          <cell r="I2278">
            <v>0</v>
          </cell>
          <cell r="J2278">
            <v>0</v>
          </cell>
          <cell r="K2278">
            <v>526.36400000000003</v>
          </cell>
          <cell r="L2278">
            <v>0</v>
          </cell>
          <cell r="M2278">
            <v>526.36400000000003</v>
          </cell>
          <cell r="N2278">
            <v>0</v>
          </cell>
          <cell r="O2278">
            <v>0</v>
          </cell>
          <cell r="P2278">
            <v>0</v>
          </cell>
          <cell r="Q2278">
            <v>430.1</v>
          </cell>
          <cell r="R2278">
            <v>0</v>
          </cell>
          <cell r="S2278">
            <v>96.263999999999996</v>
          </cell>
          <cell r="T2278">
            <v>0</v>
          </cell>
          <cell r="U2278">
            <v>0</v>
          </cell>
          <cell r="V2278">
            <v>96.263999999999996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</row>
        <row r="2279">
          <cell r="B2279" t="str">
            <v>61910TMAT215Allcustom3USD Total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</row>
        <row r="2280">
          <cell r="B2280" t="str">
            <v>61910TMAT220Allcustom3USD Total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</row>
        <row r="2281">
          <cell r="B2281" t="str">
            <v>61910TMAT400Allcustom3USD Total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</row>
        <row r="2282">
          <cell r="B2282" t="str">
            <v>61911Allcustom2Allcustom3USD Total</v>
          </cell>
          <cell r="H2282">
            <v>16</v>
          </cell>
          <cell r="I2282">
            <v>0</v>
          </cell>
          <cell r="J2282">
            <v>0</v>
          </cell>
          <cell r="K2282">
            <v>16</v>
          </cell>
          <cell r="L2282">
            <v>0</v>
          </cell>
          <cell r="M2282">
            <v>16</v>
          </cell>
          <cell r="N2282">
            <v>16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</row>
        <row r="2283">
          <cell r="B2283" t="str">
            <v>61911MAT100Allcustom3USD Total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</row>
        <row r="2284">
          <cell r="B2284" t="str">
            <v>61911MAT200Allcustom3USD Total</v>
          </cell>
          <cell r="H2284">
            <v>9</v>
          </cell>
          <cell r="I2284">
            <v>0</v>
          </cell>
          <cell r="J2284">
            <v>0</v>
          </cell>
          <cell r="K2284">
            <v>9</v>
          </cell>
          <cell r="L2284">
            <v>0</v>
          </cell>
          <cell r="M2284">
            <v>9</v>
          </cell>
          <cell r="N2284">
            <v>9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</row>
        <row r="2285">
          <cell r="B2285" t="str">
            <v>61911MAT205Allcustom3USD Total</v>
          </cell>
          <cell r="H2285">
            <v>7</v>
          </cell>
          <cell r="I2285">
            <v>0</v>
          </cell>
          <cell r="J2285">
            <v>0</v>
          </cell>
          <cell r="K2285">
            <v>7</v>
          </cell>
          <cell r="L2285">
            <v>0</v>
          </cell>
          <cell r="M2285">
            <v>7</v>
          </cell>
          <cell r="N2285">
            <v>7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</row>
        <row r="2286">
          <cell r="B2286" t="str">
            <v>61911MAT210Allcustom3USD Total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</row>
        <row r="2287">
          <cell r="B2287" t="str">
            <v>61911MAT215Allcustom3USD Total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</row>
        <row r="2288">
          <cell r="B2288" t="str">
            <v>61911MAT220Allcustom3USD Total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</row>
        <row r="2289">
          <cell r="B2289" t="str">
            <v>61911MAT400Allcustom3USD Total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</row>
        <row r="2290">
          <cell r="B2290" t="str">
            <v>61912Allcustom2Allcustom3USD Total</v>
          </cell>
          <cell r="H2290">
            <v>4</v>
          </cell>
          <cell r="I2290">
            <v>0</v>
          </cell>
          <cell r="J2290">
            <v>0</v>
          </cell>
          <cell r="K2290">
            <v>4</v>
          </cell>
          <cell r="L2290">
            <v>0</v>
          </cell>
          <cell r="M2290">
            <v>4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4</v>
          </cell>
          <cell r="T2290">
            <v>0</v>
          </cell>
          <cell r="U2290">
            <v>0</v>
          </cell>
          <cell r="V2290">
            <v>4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</row>
        <row r="2291">
          <cell r="B2291" t="str">
            <v>61912MAT100Allcustom3USD Total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</row>
        <row r="2292">
          <cell r="B2292" t="str">
            <v>61912MAT200Allcustom3USD Total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</row>
        <row r="2293">
          <cell r="B2293" t="str">
            <v>61912MAT205Allcustom3USD Total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</row>
        <row r="2294">
          <cell r="B2294" t="str">
            <v>61912MAT210Allcustom3USD Total</v>
          </cell>
          <cell r="H2294">
            <v>4</v>
          </cell>
          <cell r="I2294">
            <v>0</v>
          </cell>
          <cell r="J2294">
            <v>0</v>
          </cell>
          <cell r="K2294">
            <v>4</v>
          </cell>
          <cell r="L2294">
            <v>0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4</v>
          </cell>
          <cell r="T2294">
            <v>0</v>
          </cell>
          <cell r="U2294">
            <v>0</v>
          </cell>
          <cell r="V2294">
            <v>4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</row>
        <row r="2295">
          <cell r="B2295" t="str">
            <v>61912MAT215Allcustom3USD Total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</row>
        <row r="2296">
          <cell r="B2296" t="str">
            <v>61912MAT220Allcustom3USD Total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</row>
        <row r="2297">
          <cell r="B2297" t="str">
            <v>61912MAT400Allcustom3USD Total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</row>
        <row r="2298">
          <cell r="B2298" t="str">
            <v>61913Allcustom2Allcustom3USD Total</v>
          </cell>
          <cell r="H2298">
            <v>8</v>
          </cell>
          <cell r="I2298">
            <v>0</v>
          </cell>
          <cell r="J2298">
            <v>0</v>
          </cell>
          <cell r="K2298">
            <v>8</v>
          </cell>
          <cell r="L2298">
            <v>0</v>
          </cell>
          <cell r="M2298">
            <v>8</v>
          </cell>
          <cell r="N2298">
            <v>0</v>
          </cell>
          <cell r="O2298">
            <v>0</v>
          </cell>
          <cell r="P2298">
            <v>0</v>
          </cell>
          <cell r="Q2298">
            <v>8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</row>
        <row r="2299">
          <cell r="B2299" t="str">
            <v>61913MAT100Allcustom3USD Total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</row>
        <row r="2300">
          <cell r="B2300" t="str">
            <v>61913MAT200Allcustom3USD Total</v>
          </cell>
          <cell r="H2300">
            <v>6</v>
          </cell>
          <cell r="I2300">
            <v>0</v>
          </cell>
          <cell r="J2300">
            <v>0</v>
          </cell>
          <cell r="K2300">
            <v>6</v>
          </cell>
          <cell r="L2300">
            <v>0</v>
          </cell>
          <cell r="M2300">
            <v>6</v>
          </cell>
          <cell r="N2300">
            <v>0</v>
          </cell>
          <cell r="O2300">
            <v>0</v>
          </cell>
          <cell r="P2300">
            <v>0</v>
          </cell>
          <cell r="Q2300">
            <v>6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</row>
        <row r="2301">
          <cell r="B2301" t="str">
            <v>61913MAT205Allcustom3USD Total</v>
          </cell>
          <cell r="H2301">
            <v>1</v>
          </cell>
          <cell r="I2301">
            <v>0</v>
          </cell>
          <cell r="J2301">
            <v>0</v>
          </cell>
          <cell r="K2301">
            <v>1</v>
          </cell>
          <cell r="L2301">
            <v>0</v>
          </cell>
          <cell r="M2301">
            <v>1</v>
          </cell>
          <cell r="N2301">
            <v>0</v>
          </cell>
          <cell r="O2301">
            <v>0</v>
          </cell>
          <cell r="P2301">
            <v>0</v>
          </cell>
          <cell r="Q2301">
            <v>1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</row>
        <row r="2302">
          <cell r="B2302" t="str">
            <v>61913MAT210Allcustom3USD Total</v>
          </cell>
          <cell r="H2302">
            <v>1</v>
          </cell>
          <cell r="I2302">
            <v>0</v>
          </cell>
          <cell r="J2302">
            <v>0</v>
          </cell>
          <cell r="K2302">
            <v>1</v>
          </cell>
          <cell r="L2302">
            <v>0</v>
          </cell>
          <cell r="M2302">
            <v>1</v>
          </cell>
          <cell r="N2302">
            <v>0</v>
          </cell>
          <cell r="O2302">
            <v>0</v>
          </cell>
          <cell r="P2302">
            <v>0</v>
          </cell>
          <cell r="Q2302">
            <v>1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</row>
        <row r="2303">
          <cell r="B2303" t="str">
            <v>61913MAT215Allcustom3USD Total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</row>
        <row r="2304">
          <cell r="B2304" t="str">
            <v>61913MAT220Allcustom3USD Total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</row>
        <row r="2305">
          <cell r="B2305" t="str">
            <v>61913MAT400Allcustom3USD Total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</row>
        <row r="2306">
          <cell r="B2306" t="str">
            <v>61914Allcustom2Allcustom3USD Total</v>
          </cell>
          <cell r="H2306">
            <v>12</v>
          </cell>
          <cell r="I2306">
            <v>0</v>
          </cell>
          <cell r="J2306">
            <v>0</v>
          </cell>
          <cell r="K2306">
            <v>12</v>
          </cell>
          <cell r="L2306">
            <v>0</v>
          </cell>
          <cell r="M2306">
            <v>12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2</v>
          </cell>
          <cell r="S2306">
            <v>0</v>
          </cell>
          <cell r="T2306">
            <v>0</v>
          </cell>
          <cell r="U2306">
            <v>6</v>
          </cell>
          <cell r="V2306">
            <v>8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4</v>
          </cell>
          <cell r="AC2306">
            <v>0</v>
          </cell>
          <cell r="AD2306">
            <v>4</v>
          </cell>
          <cell r="AE2306">
            <v>4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</row>
        <row r="2307">
          <cell r="B2307" t="str">
            <v>61914MAT100Allcustom3USD Total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</row>
        <row r="2308">
          <cell r="B2308" t="str">
            <v>61914MAT200Allcustom3USD Total</v>
          </cell>
          <cell r="H2308">
            <v>9</v>
          </cell>
          <cell r="I2308">
            <v>0</v>
          </cell>
          <cell r="J2308">
            <v>0</v>
          </cell>
          <cell r="K2308">
            <v>9</v>
          </cell>
          <cell r="L2308">
            <v>0</v>
          </cell>
          <cell r="M2308">
            <v>9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1</v>
          </cell>
          <cell r="S2308">
            <v>0</v>
          </cell>
          <cell r="T2308">
            <v>0</v>
          </cell>
          <cell r="U2308">
            <v>5</v>
          </cell>
          <cell r="V2308">
            <v>6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3</v>
          </cell>
          <cell r="AC2308">
            <v>0</v>
          </cell>
          <cell r="AD2308">
            <v>3</v>
          </cell>
          <cell r="AE2308">
            <v>3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</row>
        <row r="2309">
          <cell r="B2309" t="str">
            <v>61914MAT205Allcustom3USD Total</v>
          </cell>
          <cell r="H2309">
            <v>3</v>
          </cell>
          <cell r="I2309">
            <v>0</v>
          </cell>
          <cell r="J2309">
            <v>0</v>
          </cell>
          <cell r="K2309">
            <v>3</v>
          </cell>
          <cell r="L2309">
            <v>0</v>
          </cell>
          <cell r="M2309">
            <v>3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1</v>
          </cell>
          <cell r="S2309">
            <v>0</v>
          </cell>
          <cell r="T2309">
            <v>0</v>
          </cell>
          <cell r="U2309">
            <v>1</v>
          </cell>
          <cell r="V2309">
            <v>2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1</v>
          </cell>
          <cell r="AC2309">
            <v>0</v>
          </cell>
          <cell r="AD2309">
            <v>1</v>
          </cell>
          <cell r="AE2309">
            <v>1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</row>
        <row r="2310">
          <cell r="B2310" t="str">
            <v>61914MAT210Allcustom3USD Total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</row>
        <row r="2311">
          <cell r="B2311" t="str">
            <v>61914MAT215Allcustom3USD Total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</row>
        <row r="2312">
          <cell r="B2312" t="str">
            <v>61914MAT220Allcustom3USD Total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</row>
        <row r="2313">
          <cell r="B2313" t="str">
            <v>61914MAT400Allcustom3USD Total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</row>
        <row r="2314">
          <cell r="B2314" t="str">
            <v>61920TAllcustom2Allcustom3USD Total</v>
          </cell>
          <cell r="H2314">
            <v>40</v>
          </cell>
          <cell r="I2314">
            <v>0</v>
          </cell>
          <cell r="J2314">
            <v>0</v>
          </cell>
          <cell r="K2314">
            <v>40</v>
          </cell>
          <cell r="L2314">
            <v>0</v>
          </cell>
          <cell r="M2314">
            <v>40</v>
          </cell>
          <cell r="N2314">
            <v>16</v>
          </cell>
          <cell r="O2314">
            <v>0</v>
          </cell>
          <cell r="P2314">
            <v>0</v>
          </cell>
          <cell r="Q2314">
            <v>8</v>
          </cell>
          <cell r="R2314">
            <v>2</v>
          </cell>
          <cell r="S2314">
            <v>4</v>
          </cell>
          <cell r="T2314">
            <v>0</v>
          </cell>
          <cell r="U2314">
            <v>6</v>
          </cell>
          <cell r="V2314">
            <v>12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4</v>
          </cell>
          <cell r="AC2314">
            <v>0</v>
          </cell>
          <cell r="AD2314">
            <v>4</v>
          </cell>
          <cell r="AE2314">
            <v>4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</row>
        <row r="2315">
          <cell r="B2315" t="str">
            <v>61920TMAT100Allcustom3USD Total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</row>
        <row r="2316">
          <cell r="B2316" t="str">
            <v>61920TMAT200Allcustom3USD Total</v>
          </cell>
          <cell r="H2316">
            <v>24</v>
          </cell>
          <cell r="I2316">
            <v>0</v>
          </cell>
          <cell r="J2316">
            <v>0</v>
          </cell>
          <cell r="K2316">
            <v>24</v>
          </cell>
          <cell r="L2316">
            <v>0</v>
          </cell>
          <cell r="M2316">
            <v>24</v>
          </cell>
          <cell r="N2316">
            <v>9</v>
          </cell>
          <cell r="O2316">
            <v>0</v>
          </cell>
          <cell r="P2316">
            <v>0</v>
          </cell>
          <cell r="Q2316">
            <v>6</v>
          </cell>
          <cell r="R2316">
            <v>1</v>
          </cell>
          <cell r="S2316">
            <v>0</v>
          </cell>
          <cell r="T2316">
            <v>0</v>
          </cell>
          <cell r="U2316">
            <v>5</v>
          </cell>
          <cell r="V2316">
            <v>6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3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</row>
        <row r="2317">
          <cell r="B2317" t="str">
            <v>61920TMAT205Allcustom3USD Total</v>
          </cell>
          <cell r="H2317">
            <v>11</v>
          </cell>
          <cell r="I2317">
            <v>0</v>
          </cell>
          <cell r="J2317">
            <v>0</v>
          </cell>
          <cell r="K2317">
            <v>11</v>
          </cell>
          <cell r="L2317">
            <v>0</v>
          </cell>
          <cell r="M2317">
            <v>11</v>
          </cell>
          <cell r="N2317">
            <v>7</v>
          </cell>
          <cell r="O2317">
            <v>0</v>
          </cell>
          <cell r="P2317">
            <v>0</v>
          </cell>
          <cell r="Q2317">
            <v>1</v>
          </cell>
          <cell r="R2317">
            <v>1</v>
          </cell>
          <cell r="S2317">
            <v>0</v>
          </cell>
          <cell r="T2317">
            <v>0</v>
          </cell>
          <cell r="U2317">
            <v>1</v>
          </cell>
          <cell r="V2317">
            <v>2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1</v>
          </cell>
          <cell r="AC2317">
            <v>0</v>
          </cell>
          <cell r="AD2317">
            <v>1</v>
          </cell>
          <cell r="AE2317">
            <v>1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</row>
        <row r="2318">
          <cell r="B2318" t="str">
            <v>61920TMAT210Allcustom3USD Total</v>
          </cell>
          <cell r="H2318">
            <v>5</v>
          </cell>
          <cell r="I2318">
            <v>0</v>
          </cell>
          <cell r="J2318">
            <v>0</v>
          </cell>
          <cell r="K2318">
            <v>5</v>
          </cell>
          <cell r="L2318">
            <v>0</v>
          </cell>
          <cell r="M2318">
            <v>5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0</v>
          </cell>
          <cell r="S2318">
            <v>4</v>
          </cell>
          <cell r="T2318">
            <v>0</v>
          </cell>
          <cell r="U2318">
            <v>0</v>
          </cell>
          <cell r="V2318">
            <v>4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</row>
        <row r="2319">
          <cell r="B2319" t="str">
            <v>61920TMAT215Allcustom3USD Total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</row>
        <row r="2320">
          <cell r="B2320" t="str">
            <v>61920TMAT220Allcustom3USD Total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</row>
        <row r="2321">
          <cell r="B2321" t="str">
            <v>61920TMAT400Allcustom3USD Total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</row>
        <row r="2322">
          <cell r="B2322" t="str">
            <v>62023Allcustom2Allcustom3USD Total</v>
          </cell>
          <cell r="H2322">
            <v>-18.966718088667399</v>
          </cell>
          <cell r="I2322">
            <v>0</v>
          </cell>
          <cell r="J2322">
            <v>0</v>
          </cell>
          <cell r="K2322">
            <v>-18.966718088667399</v>
          </cell>
          <cell r="L2322">
            <v>0</v>
          </cell>
          <cell r="M2322">
            <v>-18.966718088667399</v>
          </cell>
          <cell r="N2322">
            <v>-13.1286858057468</v>
          </cell>
          <cell r="O2322">
            <v>0</v>
          </cell>
          <cell r="P2322">
            <v>-0.17199999999999999</v>
          </cell>
          <cell r="Q2322">
            <v>0</v>
          </cell>
          <cell r="R2322">
            <v>-4.1037699999999999</v>
          </cell>
          <cell r="S2322">
            <v>0</v>
          </cell>
          <cell r="T2322">
            <v>-0.43347725886759303</v>
          </cell>
          <cell r="U2322">
            <v>-1.128785024053</v>
          </cell>
          <cell r="V2322">
            <v>-5.6660322829205896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</row>
        <row r="2323">
          <cell r="B2323" t="str">
            <v>62032TAllcustom2Allcustom3USD Total</v>
          </cell>
          <cell r="H2323">
            <v>-375.90451486162902</v>
          </cell>
          <cell r="I2323">
            <v>0</v>
          </cell>
          <cell r="J2323">
            <v>0</v>
          </cell>
          <cell r="K2323">
            <v>-375.90451486162902</v>
          </cell>
          <cell r="L2323">
            <v>0</v>
          </cell>
          <cell r="M2323">
            <v>-375.90451486162902</v>
          </cell>
          <cell r="N2323">
            <v>-2.5144600000000001</v>
          </cell>
          <cell r="O2323">
            <v>0</v>
          </cell>
          <cell r="P2323">
            <v>-194.48814048154199</v>
          </cell>
          <cell r="Q2323">
            <v>0</v>
          </cell>
          <cell r="R2323">
            <v>0</v>
          </cell>
          <cell r="S2323">
            <v>-1.7959023200000002</v>
          </cell>
          <cell r="T2323">
            <v>0</v>
          </cell>
          <cell r="U2323">
            <v>0</v>
          </cell>
          <cell r="V2323">
            <v>-1.7959023200000002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-176.57846583527299</v>
          </cell>
          <cell r="AC2323">
            <v>-176.57846583527299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-0.52754622481407298</v>
          </cell>
          <cell r="AN2323">
            <v>0</v>
          </cell>
          <cell r="AO2323">
            <v>0</v>
          </cell>
          <cell r="AP2323">
            <v>0</v>
          </cell>
        </row>
        <row r="2324">
          <cell r="B2324" t="str">
            <v>62035TAllcustom2Allcustom3USD Total</v>
          </cell>
          <cell r="H2324">
            <v>8.1091698379622503</v>
          </cell>
          <cell r="I2324">
            <v>0</v>
          </cell>
          <cell r="J2324">
            <v>0</v>
          </cell>
          <cell r="K2324">
            <v>8.1091698379622503</v>
          </cell>
          <cell r="L2324">
            <v>0</v>
          </cell>
          <cell r="M2324">
            <v>8.1091698379622503</v>
          </cell>
          <cell r="N2324">
            <v>0</v>
          </cell>
          <cell r="O2324">
            <v>0</v>
          </cell>
          <cell r="P2324">
            <v>8.0811254234059806</v>
          </cell>
          <cell r="Q2324">
            <v>0</v>
          </cell>
          <cell r="R2324">
            <v>0</v>
          </cell>
          <cell r="S2324">
            <v>2.7866430000000001E-2</v>
          </cell>
          <cell r="T2324">
            <v>0</v>
          </cell>
          <cell r="U2324">
            <v>0</v>
          </cell>
          <cell r="V2324">
            <v>2.7866430000000001E-2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1.7798455628005201E-4</v>
          </cell>
          <cell r="AN2324">
            <v>0</v>
          </cell>
          <cell r="AO2324">
            <v>0</v>
          </cell>
          <cell r="AP2324">
            <v>0</v>
          </cell>
        </row>
        <row r="2325">
          <cell r="B2325" t="str">
            <v>62038TAllcustom2Allcustom3USD Total</v>
          </cell>
          <cell r="H2325">
            <v>-169.45469979888401</v>
          </cell>
          <cell r="I2325">
            <v>0</v>
          </cell>
          <cell r="J2325">
            <v>0</v>
          </cell>
          <cell r="K2325">
            <v>-169.45469979888401</v>
          </cell>
          <cell r="L2325">
            <v>0</v>
          </cell>
          <cell r="M2325">
            <v>-169.45469979888401</v>
          </cell>
          <cell r="N2325">
            <v>0</v>
          </cell>
          <cell r="O2325">
            <v>0</v>
          </cell>
          <cell r="P2325">
            <v>-84.386440647736109</v>
          </cell>
          <cell r="Q2325">
            <v>0</v>
          </cell>
          <cell r="R2325">
            <v>0</v>
          </cell>
          <cell r="S2325">
            <v>-1.2116800000000001E-3</v>
          </cell>
          <cell r="T2325">
            <v>0</v>
          </cell>
          <cell r="U2325">
            <v>-3.3289999999999999E-3</v>
          </cell>
          <cell r="V2325">
            <v>-4.5406800000000001E-3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-85</v>
          </cell>
          <cell r="AC2325">
            <v>-85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-6.3718471148258501E-2</v>
          </cell>
          <cell r="AN2325">
            <v>0</v>
          </cell>
          <cell r="AO2325">
            <v>0</v>
          </cell>
          <cell r="AP2325">
            <v>0</v>
          </cell>
        </row>
        <row r="2326">
          <cell r="B2326" t="str">
            <v>62041TAllcustom2Allcustom3USD Total</v>
          </cell>
          <cell r="H2326">
            <v>-561.12961297909499</v>
          </cell>
          <cell r="I2326">
            <v>0</v>
          </cell>
          <cell r="J2326">
            <v>0</v>
          </cell>
          <cell r="K2326">
            <v>-561.12961297909499</v>
          </cell>
          <cell r="L2326">
            <v>0</v>
          </cell>
          <cell r="M2326">
            <v>-561.12961297909499</v>
          </cell>
          <cell r="N2326">
            <v>-0.10619767400000001</v>
          </cell>
          <cell r="O2326">
            <v>0</v>
          </cell>
          <cell r="P2326">
            <v>-46.5577501239434</v>
          </cell>
          <cell r="Q2326">
            <v>0</v>
          </cell>
          <cell r="R2326">
            <v>0</v>
          </cell>
          <cell r="S2326">
            <v>-8.3560800000000001E-3</v>
          </cell>
          <cell r="T2326">
            <v>0</v>
          </cell>
          <cell r="U2326">
            <v>-3.2599999999999997E-2</v>
          </cell>
          <cell r="V2326">
            <v>-4.0956079999999999E-2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-514.69453368847201</v>
          </cell>
          <cell r="AC2326">
            <v>9.2919999999999998</v>
          </cell>
          <cell r="AD2326">
            <v>0</v>
          </cell>
          <cell r="AE2326">
            <v>0</v>
          </cell>
          <cell r="AF2326">
            <v>0</v>
          </cell>
          <cell r="AG2326">
            <v>-523.98653368847192</v>
          </cell>
          <cell r="AH2326">
            <v>0</v>
          </cell>
          <cell r="AI2326">
            <v>-523.98653368847192</v>
          </cell>
          <cell r="AJ2326">
            <v>0</v>
          </cell>
          <cell r="AK2326">
            <v>0</v>
          </cell>
          <cell r="AL2326">
            <v>0</v>
          </cell>
          <cell r="AM2326">
            <v>0.26982458732055803</v>
          </cell>
          <cell r="AN2326">
            <v>0</v>
          </cell>
          <cell r="AO2326">
            <v>0</v>
          </cell>
          <cell r="AP2326">
            <v>0</v>
          </cell>
        </row>
        <row r="2327">
          <cell r="B2327" t="str">
            <v>62053TAllcustom2Allcustom3USD Total</v>
          </cell>
          <cell r="H2327">
            <v>421.38123247430599</v>
          </cell>
          <cell r="I2327">
            <v>0</v>
          </cell>
          <cell r="J2327">
            <v>0</v>
          </cell>
          <cell r="K2327">
            <v>421.38123247430599</v>
          </cell>
          <cell r="L2327">
            <v>0</v>
          </cell>
          <cell r="M2327">
            <v>421.38123247430599</v>
          </cell>
          <cell r="N2327">
            <v>4.8184833930000002</v>
          </cell>
          <cell r="O2327">
            <v>0</v>
          </cell>
          <cell r="P2327">
            <v>210.95555129130599</v>
          </cell>
          <cell r="Q2327">
            <v>0</v>
          </cell>
          <cell r="R2327">
            <v>0</v>
          </cell>
          <cell r="S2327">
            <v>11.399335789999999</v>
          </cell>
          <cell r="T2327">
            <v>0</v>
          </cell>
          <cell r="U2327">
            <v>0.19486200000000001</v>
          </cell>
          <cell r="V2327">
            <v>11.594197789999999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194.01300000000001</v>
          </cell>
          <cell r="AC2327">
            <v>194.01300000000001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</row>
        <row r="2328">
          <cell r="B2328" t="str">
            <v>62062TAllcustom2Allcustom3USD Total</v>
          </cell>
          <cell r="H2328">
            <v>20.268142980096197</v>
          </cell>
          <cell r="I2328">
            <v>0</v>
          </cell>
          <cell r="J2328">
            <v>0</v>
          </cell>
          <cell r="K2328">
            <v>20.268142980096197</v>
          </cell>
          <cell r="L2328">
            <v>0</v>
          </cell>
          <cell r="M2328">
            <v>20.268142980096197</v>
          </cell>
          <cell r="N2328">
            <v>0</v>
          </cell>
          <cell r="O2328">
            <v>0</v>
          </cell>
          <cell r="P2328">
            <v>20.268142980096197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</row>
        <row r="2329">
          <cell r="B2329" t="str">
            <v>62080TAllcustom2Allcustom3USD Total</v>
          </cell>
          <cell r="H2329">
            <v>2116.0020324406501</v>
          </cell>
          <cell r="I2329">
            <v>0</v>
          </cell>
          <cell r="J2329">
            <v>0</v>
          </cell>
          <cell r="K2329">
            <v>2116.0020324406501</v>
          </cell>
          <cell r="L2329">
            <v>0</v>
          </cell>
          <cell r="M2329">
            <v>2116.0020324406501</v>
          </cell>
          <cell r="N2329">
            <v>2018.5310242739401</v>
          </cell>
          <cell r="O2329">
            <v>0</v>
          </cell>
          <cell r="P2329">
            <v>0.20880000000000001</v>
          </cell>
          <cell r="Q2329">
            <v>0</v>
          </cell>
          <cell r="R2329">
            <v>0</v>
          </cell>
          <cell r="S2329">
            <v>0</v>
          </cell>
          <cell r="T2329">
            <v>0.334345280870184</v>
          </cell>
          <cell r="U2329">
            <v>3.7886000000000003E-2</v>
          </cell>
          <cell r="V2329">
            <v>0.37223128087018403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96.889976885838294</v>
          </cell>
          <cell r="AC2329">
            <v>0</v>
          </cell>
          <cell r="AD2329">
            <v>96.889976885838294</v>
          </cell>
          <cell r="AE2329">
            <v>96.889976885838294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</row>
        <row r="2330">
          <cell r="B2330" t="str">
            <v>62080TTAN140TAllcustom3USD Total</v>
          </cell>
          <cell r="H2330">
            <v>2114.44191779841</v>
          </cell>
          <cell r="I2330">
            <v>0</v>
          </cell>
          <cell r="J2330">
            <v>0</v>
          </cell>
          <cell r="K2330">
            <v>2114.44191779841</v>
          </cell>
          <cell r="L2330">
            <v>0</v>
          </cell>
          <cell r="M2330">
            <v>2114.44191779841</v>
          </cell>
          <cell r="N2330">
            <v>2017.55194091257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96.889976885838294</v>
          </cell>
          <cell r="AC2330">
            <v>0</v>
          </cell>
          <cell r="AD2330">
            <v>96.889976885838294</v>
          </cell>
          <cell r="AE2330">
            <v>96.889976885838294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</row>
        <row r="2331">
          <cell r="B2331" t="str">
            <v>62080TTAN150Allcustom3USD Total</v>
          </cell>
          <cell r="H2331">
            <v>0.55850963077510796</v>
          </cell>
          <cell r="I2331">
            <v>0</v>
          </cell>
          <cell r="J2331">
            <v>0</v>
          </cell>
          <cell r="K2331">
            <v>0.55850963077510796</v>
          </cell>
          <cell r="L2331">
            <v>0</v>
          </cell>
          <cell r="M2331">
            <v>0.55850963077510796</v>
          </cell>
          <cell r="N2331">
            <v>1.5364349904923599E-2</v>
          </cell>
          <cell r="O2331">
            <v>0</v>
          </cell>
          <cell r="P2331">
            <v>0.20880000000000001</v>
          </cell>
          <cell r="Q2331">
            <v>0</v>
          </cell>
          <cell r="R2331">
            <v>0</v>
          </cell>
          <cell r="S2331">
            <v>0</v>
          </cell>
          <cell r="T2331">
            <v>0.334345280870184</v>
          </cell>
          <cell r="U2331">
            <v>0</v>
          </cell>
          <cell r="V2331">
            <v>0.334345280870184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</row>
        <row r="2332">
          <cell r="B2332" t="str">
            <v>62080TTAN180TAllcustom3USD Total</v>
          </cell>
          <cell r="H2332">
            <v>0.96371901146205008</v>
          </cell>
          <cell r="I2332">
            <v>0</v>
          </cell>
          <cell r="J2332">
            <v>0</v>
          </cell>
          <cell r="K2332">
            <v>0.96371901146205008</v>
          </cell>
          <cell r="L2332">
            <v>0</v>
          </cell>
          <cell r="M2332">
            <v>0.96371901146205008</v>
          </cell>
          <cell r="N2332">
            <v>0.96371901146205008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</row>
        <row r="2333">
          <cell r="B2333" t="str">
            <v>62080TTAN190Allcustom3USD Total</v>
          </cell>
          <cell r="H2333">
            <v>3.7886000000000003E-2</v>
          </cell>
          <cell r="I2333">
            <v>0</v>
          </cell>
          <cell r="J2333">
            <v>0</v>
          </cell>
          <cell r="K2333">
            <v>3.7886000000000003E-2</v>
          </cell>
          <cell r="L2333">
            <v>0</v>
          </cell>
          <cell r="M2333">
            <v>3.7886000000000003E-2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3.7886000000000003E-2</v>
          </cell>
          <cell r="V2333">
            <v>3.7886000000000003E-2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</row>
        <row r="2334">
          <cell r="B2334" t="str">
            <v>62100TAllcustom2Allcustom3USD Total</v>
          </cell>
          <cell r="H2334">
            <v>4581.6045053052994</v>
          </cell>
          <cell r="I2334">
            <v>3387.2895943410099</v>
          </cell>
          <cell r="J2334">
            <v>0</v>
          </cell>
          <cell r="K2334">
            <v>1194.31491096429</v>
          </cell>
          <cell r="L2334">
            <v>0</v>
          </cell>
          <cell r="M2334">
            <v>1194.31491096429</v>
          </cell>
          <cell r="N2334">
            <v>0</v>
          </cell>
          <cell r="O2334">
            <v>0</v>
          </cell>
          <cell r="P2334">
            <v>149.72188222918902</v>
          </cell>
          <cell r="Q2334">
            <v>0</v>
          </cell>
          <cell r="R2334">
            <v>4.4000000040978196E-7</v>
          </cell>
          <cell r="S2334">
            <v>980.00008597999999</v>
          </cell>
          <cell r="T2334">
            <v>5.3753504999999997</v>
          </cell>
          <cell r="U2334">
            <v>0</v>
          </cell>
          <cell r="V2334">
            <v>985.37543691999997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3387.2895943410099</v>
          </cell>
          <cell r="AB2334">
            <v>59.2175918151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59.2175918151</v>
          </cell>
          <cell r="AH2334">
            <v>59.019723801378902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</row>
        <row r="2335">
          <cell r="B2335" t="str">
            <v>62100TAllcustom2M175USD Total</v>
          </cell>
          <cell r="H2335">
            <v>-1.22129172493885</v>
          </cell>
          <cell r="I2335">
            <v>0</v>
          </cell>
          <cell r="J2335">
            <v>0</v>
          </cell>
          <cell r="K2335">
            <v>-1.22129172493885</v>
          </cell>
          <cell r="L2335">
            <v>0</v>
          </cell>
          <cell r="M2335">
            <v>-1.22129172493885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-0.86711489051877</v>
          </cell>
          <cell r="U2335">
            <v>-8.72E-2</v>
          </cell>
          <cell r="V2335">
            <v>-0.95431489051876994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-0.26697683442007697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-0.26697683442007697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</row>
        <row r="2336">
          <cell r="B2336" t="str">
            <v>62100TAllcustom2M220USD Total</v>
          </cell>
          <cell r="H2336">
            <v>-2.1393944371994999E-3</v>
          </cell>
          <cell r="I2336">
            <v>0</v>
          </cell>
          <cell r="J2336">
            <v>0</v>
          </cell>
          <cell r="K2336">
            <v>-2.1393944371994999E-3</v>
          </cell>
          <cell r="L2336">
            <v>0</v>
          </cell>
          <cell r="M2336">
            <v>-2.1393944371994999E-3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-3.91924000000002E-3</v>
          </cell>
          <cell r="T2336">
            <v>0</v>
          </cell>
          <cell r="U2336">
            <v>0</v>
          </cell>
          <cell r="V2336">
            <v>-3.91924000000002E-3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1.7798455628005199E-3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1.7798455628005199E-3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</row>
        <row r="2337">
          <cell r="B2337" t="str">
            <v>62100TAllcustom2M420USD Total</v>
          </cell>
          <cell r="H2337">
            <v>-0.70387639800000001</v>
          </cell>
          <cell r="I2337">
            <v>0</v>
          </cell>
          <cell r="J2337">
            <v>0</v>
          </cell>
          <cell r="K2337">
            <v>-0.70387639800000001</v>
          </cell>
          <cell r="L2337">
            <v>0</v>
          </cell>
          <cell r="M2337">
            <v>-0.70387639800000001</v>
          </cell>
          <cell r="N2337">
            <v>0</v>
          </cell>
          <cell r="O2337">
            <v>0</v>
          </cell>
          <cell r="P2337">
            <v>-0.70387639800000001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</row>
        <row r="2338">
          <cell r="B2338" t="str">
            <v>62100TTAN140TM175USD Total</v>
          </cell>
          <cell r="H2338">
            <v>-8.72E-2</v>
          </cell>
          <cell r="I2338">
            <v>0</v>
          </cell>
          <cell r="J2338">
            <v>0</v>
          </cell>
          <cell r="K2338">
            <v>-8.72E-2</v>
          </cell>
          <cell r="L2338">
            <v>0</v>
          </cell>
          <cell r="M2338">
            <v>-8.72E-2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-8.72E-2</v>
          </cell>
          <cell r="V2338">
            <v>-8.72E-2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</row>
        <row r="2339">
          <cell r="B2339" t="str">
            <v>62100TTAN140TM190USD Total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</row>
        <row r="2340">
          <cell r="B2340" t="str">
            <v>62100TTAN150M175USD Total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</row>
        <row r="2341">
          <cell r="B2341" t="str">
            <v>62100TTAN150M190USD Total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</row>
        <row r="2342">
          <cell r="B2342" t="str">
            <v>62100TTAN180TM175USD Total</v>
          </cell>
          <cell r="H2342">
            <v>-1.13409172493885</v>
          </cell>
          <cell r="I2342">
            <v>0</v>
          </cell>
          <cell r="J2342">
            <v>0</v>
          </cell>
          <cell r="K2342">
            <v>-1.13409172493885</v>
          </cell>
          <cell r="L2342">
            <v>0</v>
          </cell>
          <cell r="M2342">
            <v>-1.13409172493885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-0.86711489051877</v>
          </cell>
          <cell r="U2342">
            <v>0</v>
          </cell>
          <cell r="V2342">
            <v>-0.86711489051877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-0.26697683442007697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-0.26697683442007697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</row>
        <row r="2343">
          <cell r="B2343" t="str">
            <v>62100TTAN180TM190USD Total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</row>
        <row r="2344">
          <cell r="B2344" t="str">
            <v>62100TTAN190M175USD Total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</row>
        <row r="2345">
          <cell r="B2345" t="str">
            <v>62100TTAN190M190USD Total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</row>
        <row r="2346">
          <cell r="B2346" t="str">
            <v>62105TAllcustom2Allcustom3USD Total</v>
          </cell>
          <cell r="H2346">
            <v>25124.5342584098</v>
          </cell>
          <cell r="I2346">
            <v>0</v>
          </cell>
          <cell r="J2346">
            <v>0</v>
          </cell>
          <cell r="K2346">
            <v>25124.5342584098</v>
          </cell>
          <cell r="L2346">
            <v>0</v>
          </cell>
          <cell r="M2346">
            <v>25124.5342584098</v>
          </cell>
          <cell r="N2346">
            <v>61.292991001000004</v>
          </cell>
          <cell r="O2346">
            <v>0</v>
          </cell>
          <cell r="P2346">
            <v>1391.0090751120301</v>
          </cell>
          <cell r="Q2346">
            <v>0</v>
          </cell>
          <cell r="R2346">
            <v>0</v>
          </cell>
          <cell r="S2346">
            <v>6.2808290499999995</v>
          </cell>
          <cell r="T2346">
            <v>0</v>
          </cell>
          <cell r="U2346">
            <v>4.0986000000000002</v>
          </cell>
          <cell r="V2346">
            <v>10.379429050000001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23661.841550219699</v>
          </cell>
          <cell r="AC2346">
            <v>2756.43162063932</v>
          </cell>
          <cell r="AD2346">
            <v>0</v>
          </cell>
          <cell r="AE2346">
            <v>0</v>
          </cell>
          <cell r="AF2346">
            <v>0</v>
          </cell>
          <cell r="AG2346">
            <v>20905.409929580397</v>
          </cell>
          <cell r="AH2346">
            <v>0</v>
          </cell>
          <cell r="AI2346">
            <v>20904.820088760898</v>
          </cell>
          <cell r="AJ2346">
            <v>0</v>
          </cell>
          <cell r="AK2346">
            <v>0</v>
          </cell>
          <cell r="AL2346">
            <v>0</v>
          </cell>
          <cell r="AM2346">
            <v>1.12130270456433E-2</v>
          </cell>
          <cell r="AN2346">
            <v>0</v>
          </cell>
          <cell r="AO2346">
            <v>0</v>
          </cell>
          <cell r="AP2346">
            <v>0</v>
          </cell>
        </row>
        <row r="2347">
          <cell r="B2347" t="str">
            <v>62110TAllcustom2Allcustom3USD Total</v>
          </cell>
          <cell r="H2347">
            <v>1412.4882985378399</v>
          </cell>
          <cell r="I2347">
            <v>0</v>
          </cell>
          <cell r="J2347">
            <v>0</v>
          </cell>
          <cell r="K2347">
            <v>1412.4882985378399</v>
          </cell>
          <cell r="L2347">
            <v>0</v>
          </cell>
          <cell r="M2347">
            <v>1412.4882985378399</v>
          </cell>
          <cell r="N2347">
            <v>-3.3940736730000101</v>
          </cell>
          <cell r="O2347">
            <v>-124.95399999999999</v>
          </cell>
          <cell r="P2347">
            <v>248.81925456282301</v>
          </cell>
          <cell r="Q2347">
            <v>0</v>
          </cell>
          <cell r="R2347">
            <v>0</v>
          </cell>
          <cell r="S2347">
            <v>0.68295420999999901</v>
          </cell>
          <cell r="T2347">
            <v>-0.11551627</v>
          </cell>
          <cell r="U2347">
            <v>2.6723E-2</v>
          </cell>
          <cell r="V2347">
            <v>0.59416093999999897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1292.3653849335201</v>
          </cell>
          <cell r="AC2347">
            <v>26.337742152078</v>
          </cell>
          <cell r="AD2347">
            <v>0</v>
          </cell>
          <cell r="AE2347">
            <v>0</v>
          </cell>
          <cell r="AF2347">
            <v>0</v>
          </cell>
          <cell r="AG2347">
            <v>1266.0276427814399</v>
          </cell>
          <cell r="AH2347">
            <v>0</v>
          </cell>
          <cell r="AI2347">
            <v>1266.3601179325699</v>
          </cell>
          <cell r="AJ2347">
            <v>0</v>
          </cell>
          <cell r="AK2347">
            <v>0</v>
          </cell>
          <cell r="AL2347">
            <v>0</v>
          </cell>
          <cell r="AM2347">
            <v>-0.94242822550287297</v>
          </cell>
          <cell r="AN2347">
            <v>0</v>
          </cell>
          <cell r="AO2347">
            <v>0</v>
          </cell>
          <cell r="AP2347">
            <v>0</v>
          </cell>
        </row>
        <row r="2348">
          <cell r="B2348" t="str">
            <v>62115TAllcustom2Allcustom3USD Total</v>
          </cell>
          <cell r="H2348">
            <v>602503.90166173002</v>
          </cell>
          <cell r="I2348">
            <v>0</v>
          </cell>
          <cell r="J2348">
            <v>0</v>
          </cell>
          <cell r="K2348">
            <v>602503.90166173002</v>
          </cell>
          <cell r="L2348">
            <v>0</v>
          </cell>
          <cell r="M2348">
            <v>602503.90166173002</v>
          </cell>
          <cell r="N2348">
            <v>20.870019646808501</v>
          </cell>
          <cell r="O2348">
            <v>0</v>
          </cell>
          <cell r="P2348">
            <v>3823.1876276688399</v>
          </cell>
          <cell r="Q2348">
            <v>0.23671673000000001</v>
          </cell>
          <cell r="R2348">
            <v>0</v>
          </cell>
          <cell r="S2348">
            <v>11.89256776</v>
          </cell>
          <cell r="T2348">
            <v>0</v>
          </cell>
          <cell r="U2348">
            <v>0.69630099999999995</v>
          </cell>
          <cell r="V2348">
            <v>12.58886876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598638.58843863604</v>
          </cell>
          <cell r="AC2348">
            <v>2437.5065015104901</v>
          </cell>
          <cell r="AD2348">
            <v>0</v>
          </cell>
          <cell r="AE2348">
            <v>0</v>
          </cell>
          <cell r="AF2348">
            <v>0</v>
          </cell>
          <cell r="AG2348">
            <v>596201.081937126</v>
          </cell>
          <cell r="AH2348">
            <v>0</v>
          </cell>
          <cell r="AI2348">
            <v>596201.081937126</v>
          </cell>
          <cell r="AJ2348">
            <v>0</v>
          </cell>
          <cell r="AK2348">
            <v>0</v>
          </cell>
          <cell r="AL2348">
            <v>0</v>
          </cell>
          <cell r="AM2348">
            <v>8.429990287655011</v>
          </cell>
          <cell r="AN2348">
            <v>0</v>
          </cell>
          <cell r="AO2348">
            <v>0</v>
          </cell>
          <cell r="AP2348">
            <v>0</v>
          </cell>
        </row>
        <row r="2349">
          <cell r="B2349" t="str">
            <v>62120TAllcustom2Allcustom3USD Total</v>
          </cell>
          <cell r="H2349">
            <v>572632.45947072993</v>
          </cell>
          <cell r="I2349">
            <v>0</v>
          </cell>
          <cell r="J2349">
            <v>0</v>
          </cell>
          <cell r="K2349">
            <v>572632.45947072993</v>
          </cell>
          <cell r="L2349">
            <v>0</v>
          </cell>
          <cell r="M2349">
            <v>572632.45947072993</v>
          </cell>
          <cell r="N2349">
            <v>28.253245078429302</v>
          </cell>
          <cell r="O2349">
            <v>0</v>
          </cell>
          <cell r="P2349">
            <v>1952.7377777018198</v>
          </cell>
          <cell r="Q2349">
            <v>0</v>
          </cell>
          <cell r="R2349">
            <v>0</v>
          </cell>
          <cell r="S2349">
            <v>6.1167079999999999E-2</v>
          </cell>
          <cell r="T2349">
            <v>0</v>
          </cell>
          <cell r="U2349">
            <v>0.53130100000000002</v>
          </cell>
          <cell r="V2349">
            <v>0.59246807999999995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570648.01345232106</v>
          </cell>
          <cell r="AC2349">
            <v>1357.2380000000001</v>
          </cell>
          <cell r="AD2349">
            <v>0</v>
          </cell>
          <cell r="AE2349">
            <v>0</v>
          </cell>
          <cell r="AF2349">
            <v>0</v>
          </cell>
          <cell r="AG2349">
            <v>569290.77545232105</v>
          </cell>
          <cell r="AH2349">
            <v>0</v>
          </cell>
          <cell r="AI2349">
            <v>569290.77545232105</v>
          </cell>
          <cell r="AJ2349">
            <v>0</v>
          </cell>
          <cell r="AK2349">
            <v>0</v>
          </cell>
          <cell r="AL2349">
            <v>0</v>
          </cell>
          <cell r="AM2349">
            <v>2.8625275486407098</v>
          </cell>
          <cell r="AN2349">
            <v>0</v>
          </cell>
          <cell r="AO2349">
            <v>0</v>
          </cell>
          <cell r="AP2349">
            <v>0</v>
          </cell>
        </row>
        <row r="2350">
          <cell r="B2350" t="str">
            <v>62175TAllcustom2Allcustom3USD Total</v>
          </cell>
          <cell r="H2350">
            <v>5574.0954442764996</v>
          </cell>
          <cell r="I2350">
            <v>0</v>
          </cell>
          <cell r="J2350">
            <v>0</v>
          </cell>
          <cell r="K2350">
            <v>5574.0954442764996</v>
          </cell>
          <cell r="L2350">
            <v>0</v>
          </cell>
          <cell r="M2350">
            <v>5574.0954442764996</v>
          </cell>
          <cell r="N2350">
            <v>11.160147759523001</v>
          </cell>
          <cell r="O2350">
            <v>1.9830000000000001</v>
          </cell>
          <cell r="P2350">
            <v>3504.71865329701</v>
          </cell>
          <cell r="Q2350">
            <v>0</v>
          </cell>
          <cell r="R2350">
            <v>0</v>
          </cell>
          <cell r="S2350">
            <v>0</v>
          </cell>
          <cell r="T2350">
            <v>0.24789918</v>
          </cell>
          <cell r="U2350">
            <v>0</v>
          </cell>
          <cell r="V2350">
            <v>0.24789918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2048.1101994386399</v>
          </cell>
          <cell r="AC2350">
            <v>2047.93450151049</v>
          </cell>
          <cell r="AD2350">
            <v>0</v>
          </cell>
          <cell r="AE2350">
            <v>0</v>
          </cell>
          <cell r="AF2350">
            <v>0</v>
          </cell>
          <cell r="AG2350">
            <v>0.17569792815007798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7.87554460131628</v>
          </cell>
          <cell r="AN2350">
            <v>0</v>
          </cell>
          <cell r="AO2350">
            <v>0</v>
          </cell>
          <cell r="AP2350">
            <v>0</v>
          </cell>
        </row>
        <row r="2351">
          <cell r="B2351" t="str">
            <v>62180TAllcustom2Allcustom3USD Total</v>
          </cell>
          <cell r="H2351">
            <v>597195.36419172701</v>
          </cell>
          <cell r="I2351">
            <v>0</v>
          </cell>
          <cell r="J2351">
            <v>0</v>
          </cell>
          <cell r="K2351">
            <v>597195.36419172701</v>
          </cell>
          <cell r="L2351">
            <v>0</v>
          </cell>
          <cell r="M2351">
            <v>597195.36419172701</v>
          </cell>
          <cell r="N2351">
            <v>18.057514032807802</v>
          </cell>
          <cell r="O2351">
            <v>14.61</v>
          </cell>
          <cell r="P2351">
            <v>557.22923740512601</v>
          </cell>
          <cell r="Q2351">
            <v>0.23671673000000001</v>
          </cell>
          <cell r="R2351">
            <v>0</v>
          </cell>
          <cell r="S2351">
            <v>11.89256776</v>
          </cell>
          <cell r="T2351">
            <v>0</v>
          </cell>
          <cell r="U2351">
            <v>0.69630099999999995</v>
          </cell>
          <cell r="V2351">
            <v>12.58886876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596592.07540911308</v>
          </cell>
          <cell r="AC2351">
            <v>389.572</v>
          </cell>
          <cell r="AD2351">
            <v>0</v>
          </cell>
          <cell r="AE2351">
            <v>0</v>
          </cell>
          <cell r="AF2351">
            <v>0</v>
          </cell>
          <cell r="AG2351">
            <v>596202.50340911304</v>
          </cell>
          <cell r="AH2351">
            <v>0</v>
          </cell>
          <cell r="AI2351">
            <v>596201.081937126</v>
          </cell>
          <cell r="AJ2351">
            <v>0</v>
          </cell>
          <cell r="AK2351">
            <v>0</v>
          </cell>
          <cell r="AL2351">
            <v>0</v>
          </cell>
          <cell r="AM2351">
            <v>0.56644568633873793</v>
          </cell>
          <cell r="AN2351">
            <v>0</v>
          </cell>
          <cell r="AO2351">
            <v>0</v>
          </cell>
          <cell r="AP2351">
            <v>0</v>
          </cell>
        </row>
        <row r="2352">
          <cell r="B2352" t="str">
            <v>62185TAllcustom2Allcustom3USD Total</v>
          </cell>
          <cell r="H2352">
            <v>2482.6545474989803</v>
          </cell>
          <cell r="I2352">
            <v>0</v>
          </cell>
          <cell r="J2352">
            <v>0</v>
          </cell>
          <cell r="K2352">
            <v>2482.6545474989803</v>
          </cell>
          <cell r="L2352">
            <v>0</v>
          </cell>
          <cell r="M2352">
            <v>2482.6545474989803</v>
          </cell>
          <cell r="N2352">
            <v>29.54470143</v>
          </cell>
          <cell r="O2352">
            <v>1.403</v>
          </cell>
          <cell r="P2352">
            <v>1377.2356345389801</v>
          </cell>
          <cell r="Q2352">
            <v>0</v>
          </cell>
          <cell r="R2352">
            <v>0</v>
          </cell>
          <cell r="S2352">
            <v>0</v>
          </cell>
          <cell r="T2352">
            <v>2.1043529999999998E-2</v>
          </cell>
          <cell r="U2352">
            <v>2.7168000000000001E-2</v>
          </cell>
          <cell r="V2352">
            <v>4.8211529999999995E-2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1074.423</v>
          </cell>
          <cell r="AC2352">
            <v>1074.423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</row>
        <row r="2353">
          <cell r="B2353" t="str">
            <v>62190TAllcustom2Allcustom3USD Total</v>
          </cell>
          <cell r="H2353">
            <v>570207.09259714105</v>
          </cell>
          <cell r="I2353">
            <v>0</v>
          </cell>
          <cell r="J2353">
            <v>0</v>
          </cell>
          <cell r="K2353">
            <v>570207.09259714105</v>
          </cell>
          <cell r="L2353">
            <v>0</v>
          </cell>
          <cell r="M2353">
            <v>570207.09259714105</v>
          </cell>
          <cell r="N2353">
            <v>2.9237586484292599</v>
          </cell>
          <cell r="O2353">
            <v>14.259</v>
          </cell>
          <cell r="P2353">
            <v>612.72768466030504</v>
          </cell>
          <cell r="Q2353">
            <v>0</v>
          </cell>
          <cell r="R2353">
            <v>0</v>
          </cell>
          <cell r="S2353">
            <v>6.1167079999999999E-2</v>
          </cell>
          <cell r="T2353">
            <v>0</v>
          </cell>
          <cell r="U2353">
            <v>0.50413300000000005</v>
          </cell>
          <cell r="V2353">
            <v>0.56530007999999998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569573.75432620395</v>
          </cell>
          <cell r="AC2353">
            <v>282.815</v>
          </cell>
          <cell r="AD2353">
            <v>0</v>
          </cell>
          <cell r="AE2353">
            <v>0</v>
          </cell>
          <cell r="AF2353">
            <v>0</v>
          </cell>
          <cell r="AG2353">
            <v>569290.93932620401</v>
          </cell>
          <cell r="AH2353">
            <v>0</v>
          </cell>
          <cell r="AI2353">
            <v>569290.77545232105</v>
          </cell>
          <cell r="AJ2353">
            <v>0</v>
          </cell>
          <cell r="AK2353">
            <v>0</v>
          </cell>
          <cell r="AL2353">
            <v>0</v>
          </cell>
          <cell r="AM2353">
            <v>2.8625275486407098</v>
          </cell>
          <cell r="AN2353">
            <v>0</v>
          </cell>
          <cell r="AO2353">
            <v>0</v>
          </cell>
          <cell r="AP2353">
            <v>0</v>
          </cell>
        </row>
        <row r="2354">
          <cell r="B2354" t="str">
            <v>62346Allcustom2Allcustom3USD Total</v>
          </cell>
          <cell r="H2354">
            <v>261.04664429081998</v>
          </cell>
          <cell r="I2354">
            <v>-3.6950099468231201E-7</v>
          </cell>
          <cell r="J2354">
            <v>0</v>
          </cell>
          <cell r="K2354">
            <v>261.04664466032102</v>
          </cell>
          <cell r="L2354">
            <v>0</v>
          </cell>
          <cell r="M2354">
            <v>261.04664466032102</v>
          </cell>
          <cell r="N2354">
            <v>4.1078075129616698</v>
          </cell>
          <cell r="O2354">
            <v>0</v>
          </cell>
          <cell r="P2354">
            <v>228.055801478913</v>
          </cell>
          <cell r="Q2354">
            <v>0.622</v>
          </cell>
          <cell r="R2354">
            <v>0</v>
          </cell>
          <cell r="S2354">
            <v>0</v>
          </cell>
          <cell r="T2354">
            <v>9.331061927518741</v>
          </cell>
          <cell r="U2354">
            <v>14.1094912703254</v>
          </cell>
          <cell r="V2354">
            <v>23.4405531978441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-3.6950099468231201E-7</v>
          </cell>
          <cell r="AB2354">
            <v>11.067121966323999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11.067121966323999</v>
          </cell>
          <cell r="AH2354">
            <v>11.067121966323999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7.7793605042785501</v>
          </cell>
          <cell r="AN2354">
            <v>0</v>
          </cell>
          <cell r="AO2354">
            <v>-14.026</v>
          </cell>
          <cell r="AP2354">
            <v>0</v>
          </cell>
        </row>
        <row r="2355">
          <cell r="B2355" t="str">
            <v>62347Allcustom2Allcustom3USD Total</v>
          </cell>
          <cell r="H2355">
            <v>131.378532231256</v>
          </cell>
          <cell r="I2355">
            <v>0</v>
          </cell>
          <cell r="J2355">
            <v>0</v>
          </cell>
          <cell r="K2355">
            <v>131.378532231256</v>
          </cell>
          <cell r="L2355">
            <v>0</v>
          </cell>
          <cell r="M2355">
            <v>131.378532231256</v>
          </cell>
          <cell r="N2355">
            <v>54.500273743464</v>
          </cell>
          <cell r="O2355">
            <v>0</v>
          </cell>
          <cell r="P2355">
            <v>18.336181413766599</v>
          </cell>
          <cell r="Q2355">
            <v>0</v>
          </cell>
          <cell r="R2355">
            <v>0.76650570096655501</v>
          </cell>
          <cell r="S2355">
            <v>0</v>
          </cell>
          <cell r="T2355">
            <v>10.6232337930587</v>
          </cell>
          <cell r="U2355">
            <v>51.477337579999997</v>
          </cell>
          <cell r="V2355">
            <v>62.867077074025303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-4.3250000000000002</v>
          </cell>
          <cell r="AP2355">
            <v>0</v>
          </cell>
        </row>
        <row r="2356">
          <cell r="B2356" t="str">
            <v>62349Allcustom2Allcustom3USD Total</v>
          </cell>
          <cell r="H2356">
            <v>135.90931652364199</v>
          </cell>
          <cell r="I2356">
            <v>0</v>
          </cell>
          <cell r="J2356">
            <v>0</v>
          </cell>
          <cell r="K2356">
            <v>135.90931652364199</v>
          </cell>
          <cell r="L2356">
            <v>0</v>
          </cell>
          <cell r="M2356">
            <v>135.90931652364199</v>
          </cell>
          <cell r="N2356">
            <v>0</v>
          </cell>
          <cell r="O2356">
            <v>0</v>
          </cell>
          <cell r="P2356">
            <v>120.354316523642</v>
          </cell>
          <cell r="Q2356">
            <v>0</v>
          </cell>
          <cell r="R2356">
            <v>0</v>
          </cell>
          <cell r="S2356">
            <v>12.552</v>
          </cell>
          <cell r="T2356">
            <v>0</v>
          </cell>
          <cell r="U2356">
            <v>3.0030000000000001</v>
          </cell>
          <cell r="V2356">
            <v>15.555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</row>
        <row r="2357">
          <cell r="B2357" t="str">
            <v>62350TAllcustom2Allcustom3USD Total</v>
          </cell>
          <cell r="H2357">
            <v>528.33449304571798</v>
          </cell>
          <cell r="I2357">
            <v>-3.6950099468231201E-7</v>
          </cell>
          <cell r="J2357">
            <v>0</v>
          </cell>
          <cell r="K2357">
            <v>528.33449341521896</v>
          </cell>
          <cell r="L2357">
            <v>0</v>
          </cell>
          <cell r="M2357">
            <v>528.33449341521896</v>
          </cell>
          <cell r="N2357">
            <v>58.608081256425699</v>
          </cell>
          <cell r="O2357">
            <v>0</v>
          </cell>
          <cell r="P2357">
            <v>366.74629941632099</v>
          </cell>
          <cell r="Q2357">
            <v>0.622</v>
          </cell>
          <cell r="R2357">
            <v>0.76650570096655501</v>
          </cell>
          <cell r="S2357">
            <v>12.552</v>
          </cell>
          <cell r="T2357">
            <v>19.954295720577502</v>
          </cell>
          <cell r="U2357">
            <v>68.589828850325404</v>
          </cell>
          <cell r="V2357">
            <v>101.86263027186901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-3.6950099468231201E-7</v>
          </cell>
          <cell r="AB2357">
            <v>11.067121966323999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11.067121966323999</v>
          </cell>
          <cell r="AH2357">
            <v>11.067121966323999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7.7793605042785501</v>
          </cell>
          <cell r="AN2357">
            <v>0</v>
          </cell>
          <cell r="AO2357">
            <v>-18.350999999999999</v>
          </cell>
          <cell r="AP2357">
            <v>0</v>
          </cell>
        </row>
        <row r="2358">
          <cell r="B2358" t="str">
            <v>62352TAllcustom2Allcustom3USD Total</v>
          </cell>
          <cell r="H2358">
            <v>263.49739786035701</v>
          </cell>
          <cell r="I2358">
            <v>-3.6950087547302202E-7</v>
          </cell>
          <cell r="J2358">
            <v>5.1852135136278594</v>
          </cell>
          <cell r="K2358">
            <v>263.49739822985799</v>
          </cell>
          <cell r="L2358">
            <v>0</v>
          </cell>
          <cell r="M2358">
            <v>263.49739822985799</v>
          </cell>
          <cell r="N2358">
            <v>3129.3475513599901</v>
          </cell>
          <cell r="O2358">
            <v>2389.9337891948899</v>
          </cell>
          <cell r="P2358">
            <v>1362.03852598357</v>
          </cell>
          <cell r="Q2358">
            <v>2386.5901337760702</v>
          </cell>
          <cell r="R2358">
            <v>383.86402820069299</v>
          </cell>
          <cell r="S2358">
            <v>694.03995471353198</v>
          </cell>
          <cell r="T2358">
            <v>169.94915801022501</v>
          </cell>
          <cell r="U2358">
            <v>130.95731784055698</v>
          </cell>
          <cell r="V2358">
            <v>1378.81045876501</v>
          </cell>
          <cell r="W2358">
            <v>348.52587775000001</v>
          </cell>
          <cell r="X2358">
            <v>348.52587775000001</v>
          </cell>
          <cell r="Y2358">
            <v>0</v>
          </cell>
          <cell r="Z2358">
            <v>0</v>
          </cell>
          <cell r="AA2358">
            <v>1562.1606898887201</v>
          </cell>
          <cell r="AB2358">
            <v>495.33135535712699</v>
          </cell>
          <cell r="AC2358">
            <v>1.7808249334208701E-2</v>
          </cell>
          <cell r="AD2358">
            <v>0</v>
          </cell>
          <cell r="AE2358">
            <v>0</v>
          </cell>
          <cell r="AF2358">
            <v>0</v>
          </cell>
          <cell r="AG2358">
            <v>141.60245584416501</v>
          </cell>
          <cell r="AH2358">
            <v>0</v>
          </cell>
          <cell r="AI2358">
            <v>0</v>
          </cell>
          <cell r="AJ2358">
            <v>6.2411659389880896</v>
          </cell>
          <cell r="AK2358">
            <v>0</v>
          </cell>
          <cell r="AL2358">
            <v>0</v>
          </cell>
          <cell r="AM2358">
            <v>11045.186764620301</v>
          </cell>
          <cell r="AN2358">
            <v>0.36899999999999999</v>
          </cell>
          <cell r="AO2358">
            <v>-21923.741180827099</v>
          </cell>
          <cell r="AP2358">
            <v>0</v>
          </cell>
        </row>
        <row r="2359">
          <cell r="B2359" t="str">
            <v>62354TAllcustom2Allcustom3USD Total</v>
          </cell>
          <cell r="H2359">
            <v>135.90957490364201</v>
          </cell>
          <cell r="I2359">
            <v>0</v>
          </cell>
          <cell r="J2359">
            <v>0</v>
          </cell>
          <cell r="K2359">
            <v>135.90957490364201</v>
          </cell>
          <cell r="L2359">
            <v>0</v>
          </cell>
          <cell r="M2359">
            <v>135.90957490364201</v>
          </cell>
          <cell r="N2359">
            <v>0</v>
          </cell>
          <cell r="O2359">
            <v>0</v>
          </cell>
          <cell r="P2359">
            <v>120.354316523642</v>
          </cell>
          <cell r="Q2359">
            <v>0</v>
          </cell>
          <cell r="R2359">
            <v>0</v>
          </cell>
          <cell r="S2359">
            <v>12.55175938</v>
          </cell>
          <cell r="T2359">
            <v>0</v>
          </cell>
          <cell r="U2359">
            <v>3.0034990000000001</v>
          </cell>
          <cell r="V2359">
            <v>15.555258380000001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</row>
        <row r="2360">
          <cell r="B2360" t="str">
            <v>62356TAllcustom2Allcustom3USD Total</v>
          </cell>
          <cell r="H2360">
            <v>132.01472305824402</v>
          </cell>
          <cell r="I2360">
            <v>0</v>
          </cell>
          <cell r="J2360">
            <v>0</v>
          </cell>
          <cell r="K2360">
            <v>132.01472305824402</v>
          </cell>
          <cell r="L2360">
            <v>0</v>
          </cell>
          <cell r="M2360">
            <v>132.01472305824402</v>
          </cell>
          <cell r="N2360">
            <v>54.245904929867301</v>
          </cell>
          <cell r="O2360">
            <v>0</v>
          </cell>
          <cell r="P2360">
            <v>15.0891898710763</v>
          </cell>
          <cell r="Q2360">
            <v>0</v>
          </cell>
          <cell r="R2360">
            <v>0.56810223824052697</v>
          </cell>
          <cell r="S2360">
            <v>0</v>
          </cell>
          <cell r="T2360">
            <v>10.6225681643363</v>
          </cell>
          <cell r="U2360">
            <v>51.488957854723701</v>
          </cell>
          <cell r="V2360">
            <v>62.6796282573005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</row>
        <row r="2361">
          <cell r="B2361" t="str">
            <v>62357TAllcustom2Allcustom3USD Total</v>
          </cell>
          <cell r="H2361">
            <v>531.42169582224301</v>
          </cell>
          <cell r="I2361">
            <v>-3.6950087547302202E-7</v>
          </cell>
          <cell r="J2361">
            <v>5.1852135136278594</v>
          </cell>
          <cell r="K2361">
            <v>531.42169619174399</v>
          </cell>
          <cell r="L2361">
            <v>0</v>
          </cell>
          <cell r="M2361">
            <v>531.42169619174399</v>
          </cell>
          <cell r="N2361">
            <v>3183.5934562898501</v>
          </cell>
          <cell r="O2361">
            <v>2389.9337891948899</v>
          </cell>
          <cell r="P2361">
            <v>1497.4820323782899</v>
          </cell>
          <cell r="Q2361">
            <v>2386.5901337760702</v>
          </cell>
          <cell r="R2361">
            <v>384.43213043893303</v>
          </cell>
          <cell r="S2361">
            <v>706.591714093532</v>
          </cell>
          <cell r="T2361">
            <v>180.57172617456101</v>
          </cell>
          <cell r="U2361">
            <v>185.44977469528101</v>
          </cell>
          <cell r="V2361">
            <v>1457.04534540231</v>
          </cell>
          <cell r="W2361">
            <v>348.52587775000001</v>
          </cell>
          <cell r="X2361">
            <v>348.52587775000001</v>
          </cell>
          <cell r="Y2361">
            <v>0</v>
          </cell>
          <cell r="Z2361">
            <v>0</v>
          </cell>
          <cell r="AA2361">
            <v>1562.1606898887201</v>
          </cell>
          <cell r="AB2361">
            <v>495.33135535712699</v>
          </cell>
          <cell r="AC2361">
            <v>1.7808249334208701E-2</v>
          </cell>
          <cell r="AD2361">
            <v>0</v>
          </cell>
          <cell r="AE2361">
            <v>0</v>
          </cell>
          <cell r="AF2361">
            <v>0</v>
          </cell>
          <cell r="AG2361">
            <v>141.60245584416501</v>
          </cell>
          <cell r="AH2361">
            <v>0</v>
          </cell>
          <cell r="AI2361">
            <v>0</v>
          </cell>
          <cell r="AJ2361">
            <v>6.2411659389880896</v>
          </cell>
          <cell r="AK2361">
            <v>0</v>
          </cell>
          <cell r="AL2361">
            <v>0</v>
          </cell>
          <cell r="AM2361">
            <v>11045.186764620301</v>
          </cell>
          <cell r="AN2361">
            <v>0.36899999999999999</v>
          </cell>
          <cell r="AO2361">
            <v>-21923.741180827099</v>
          </cell>
          <cell r="AP2361">
            <v>0</v>
          </cell>
        </row>
        <row r="2362">
          <cell r="B2362" t="str">
            <v>62358TAllcustom2Allcustom3USD Total</v>
          </cell>
          <cell r="H2362">
            <v>1364.67350735426</v>
          </cell>
          <cell r="I2362">
            <v>-1.03460399326869E-5</v>
          </cell>
          <cell r="J2362">
            <v>3.0483867660108202E-2</v>
          </cell>
          <cell r="K2362">
            <v>1364.6735177003</v>
          </cell>
          <cell r="L2362">
            <v>0</v>
          </cell>
          <cell r="M2362">
            <v>1364.6735177003</v>
          </cell>
          <cell r="N2362">
            <v>180.73786315812501</v>
          </cell>
          <cell r="O2362">
            <v>610.11652083817603</v>
          </cell>
          <cell r="P2362">
            <v>280.86025073983097</v>
          </cell>
          <cell r="Q2362">
            <v>60.9734906390172</v>
          </cell>
          <cell r="R2362">
            <v>16.009744701008099</v>
          </cell>
          <cell r="S2362">
            <v>62.586055369999997</v>
          </cell>
          <cell r="T2362">
            <v>29.804179093102299</v>
          </cell>
          <cell r="U2362">
            <v>19.202827005152098</v>
          </cell>
          <cell r="V2362">
            <v>127.602806169263</v>
          </cell>
          <cell r="W2362">
            <v>49.088999999999999</v>
          </cell>
          <cell r="X2362">
            <v>49.088999999999999</v>
          </cell>
          <cell r="Y2362">
            <v>0</v>
          </cell>
          <cell r="Z2362">
            <v>0</v>
          </cell>
          <cell r="AA2362">
            <v>2.48982882661682</v>
          </cell>
          <cell r="AB2362">
            <v>84.355630239634309</v>
          </cell>
          <cell r="AC2362">
            <v>0.11988208</v>
          </cell>
          <cell r="AD2362">
            <v>1.4656294298771502</v>
          </cell>
          <cell r="AE2362">
            <v>2.0350610498771502</v>
          </cell>
          <cell r="AF2362">
            <v>0</v>
          </cell>
          <cell r="AG2362">
            <v>33.081203242097097</v>
          </cell>
          <cell r="AH2362">
            <v>2.56674165698047E-3</v>
          </cell>
          <cell r="AI2362">
            <v>0</v>
          </cell>
          <cell r="AJ2362">
            <v>24.277714822424798</v>
          </cell>
          <cell r="AK2362">
            <v>0</v>
          </cell>
          <cell r="AL2362">
            <v>0</v>
          </cell>
          <cell r="AM2362">
            <v>447.06895147289299</v>
          </cell>
          <cell r="AN2362">
            <v>4.6989999999999998</v>
          </cell>
          <cell r="AO2362">
            <v>-427.04199555663502</v>
          </cell>
          <cell r="AP2362">
            <v>0</v>
          </cell>
        </row>
        <row r="2363">
          <cell r="B2363" t="str">
            <v>62360TAllcustom2Allcustom3USD Total</v>
          </cell>
          <cell r="H2363">
            <v>1896.09520317651</v>
          </cell>
          <cell r="I2363">
            <v>-1.071554080816E-5</v>
          </cell>
          <cell r="J2363">
            <v>5.2156973812879697</v>
          </cell>
          <cell r="K2363">
            <v>1896.09521389205</v>
          </cell>
          <cell r="L2363">
            <v>0</v>
          </cell>
          <cell r="M2363">
            <v>1896.09521389205</v>
          </cell>
          <cell r="N2363">
            <v>3364.3313194479801</v>
          </cell>
          <cell r="O2363">
            <v>3000.0503100330702</v>
          </cell>
          <cell r="P2363">
            <v>1778.3422831181199</v>
          </cell>
          <cell r="Q2363">
            <v>2447.5636244150901</v>
          </cell>
          <cell r="R2363">
            <v>400.44187513994098</v>
          </cell>
          <cell r="S2363">
            <v>769.17776946353194</v>
          </cell>
          <cell r="T2363">
            <v>210.375905267663</v>
          </cell>
          <cell r="U2363">
            <v>204.652601700433</v>
          </cell>
          <cell r="V2363">
            <v>1584.64815157157</v>
          </cell>
          <cell r="W2363">
            <v>397.61487775000001</v>
          </cell>
          <cell r="X2363">
            <v>397.61487775000001</v>
          </cell>
          <cell r="Y2363">
            <v>0</v>
          </cell>
          <cell r="Z2363">
            <v>0</v>
          </cell>
          <cell r="AA2363">
            <v>1564.6505187153398</v>
          </cell>
          <cell r="AB2363">
            <v>579.68698559676102</v>
          </cell>
          <cell r="AC2363">
            <v>0.13769032933420899</v>
          </cell>
          <cell r="AD2363">
            <v>1.4656294298771502</v>
          </cell>
          <cell r="AE2363">
            <v>2.0350610498771502</v>
          </cell>
          <cell r="AF2363">
            <v>0</v>
          </cell>
          <cell r="AG2363">
            <v>174.683659086262</v>
          </cell>
          <cell r="AH2363">
            <v>2.56674165698047E-3</v>
          </cell>
          <cell r="AI2363">
            <v>0</v>
          </cell>
          <cell r="AJ2363">
            <v>30.518880761412898</v>
          </cell>
          <cell r="AK2363">
            <v>0</v>
          </cell>
          <cell r="AL2363">
            <v>0</v>
          </cell>
          <cell r="AM2363">
            <v>11492.255716093201</v>
          </cell>
          <cell r="AN2363">
            <v>5.0679999999999996</v>
          </cell>
          <cell r="AO2363">
            <v>-22350.7831763838</v>
          </cell>
          <cell r="AP2363">
            <v>0</v>
          </cell>
        </row>
        <row r="2364">
          <cell r="B2364" t="str">
            <v>62401DEF110Allcustom3USD Total</v>
          </cell>
          <cell r="H2364">
            <v>56.396408102407598</v>
          </cell>
          <cell r="I2364">
            <v>0</v>
          </cell>
          <cell r="J2364">
            <v>0</v>
          </cell>
          <cell r="K2364">
            <v>56.396408102407598</v>
          </cell>
          <cell r="L2364">
            <v>0</v>
          </cell>
          <cell r="M2364">
            <v>56.396408102407598</v>
          </cell>
          <cell r="N2364">
            <v>1.962012345375</v>
          </cell>
          <cell r="O2364">
            <v>23.266911</v>
          </cell>
          <cell r="P2364">
            <v>19.6560282828566</v>
          </cell>
          <cell r="Q2364">
            <v>0</v>
          </cell>
          <cell r="R2364">
            <v>0</v>
          </cell>
          <cell r="S2364">
            <v>0</v>
          </cell>
          <cell r="T2364">
            <v>2.1255280000000001</v>
          </cell>
          <cell r="U2364">
            <v>0</v>
          </cell>
          <cell r="V2364">
            <v>2.1255280000000001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0.30892847417596198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0.30892847417596198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9.077</v>
          </cell>
          <cell r="AN2364">
            <v>0</v>
          </cell>
          <cell r="AO2364">
            <v>0</v>
          </cell>
          <cell r="AP2364">
            <v>0</v>
          </cell>
        </row>
        <row r="2365">
          <cell r="B2365" t="str">
            <v>62401DEF120Allcustom3USD Total</v>
          </cell>
          <cell r="H2365">
            <v>131.28127089562099</v>
          </cell>
          <cell r="I2365">
            <v>0</v>
          </cell>
          <cell r="J2365">
            <v>0</v>
          </cell>
          <cell r="K2365">
            <v>131.28127089562099</v>
          </cell>
          <cell r="L2365">
            <v>0</v>
          </cell>
          <cell r="M2365">
            <v>131.28127089562099</v>
          </cell>
          <cell r="N2365">
            <v>13.6491205692809</v>
          </cell>
          <cell r="O2365">
            <v>9.5329999999999995</v>
          </cell>
          <cell r="P2365">
            <v>58.086416015192206</v>
          </cell>
          <cell r="Q2365">
            <v>20.638933961097198</v>
          </cell>
          <cell r="R2365">
            <v>0.37723573140316602</v>
          </cell>
          <cell r="S2365">
            <v>2.9499999999999999E-3</v>
          </cell>
          <cell r="T2365">
            <v>5.0743907611466899</v>
          </cell>
          <cell r="U2365">
            <v>8.6543096844369813</v>
          </cell>
          <cell r="V2365">
            <v>14.1088861769868</v>
          </cell>
          <cell r="W2365">
            <v>0.12445299999999999</v>
          </cell>
          <cell r="X2365">
            <v>0.12445299999999999</v>
          </cell>
          <cell r="Y2365">
            <v>0</v>
          </cell>
          <cell r="Z2365">
            <v>0</v>
          </cell>
          <cell r="AA2365">
            <v>0</v>
          </cell>
          <cell r="AB2365">
            <v>15.183914173064</v>
          </cell>
          <cell r="AC2365">
            <v>0</v>
          </cell>
          <cell r="AD2365">
            <v>0</v>
          </cell>
          <cell r="AE2365">
            <v>6.5990581100000005</v>
          </cell>
          <cell r="AF2365">
            <v>0</v>
          </cell>
          <cell r="AG2365">
            <v>8.4604030630639784</v>
          </cell>
          <cell r="AH2365">
            <v>2.33598801632975</v>
          </cell>
          <cell r="AI2365">
            <v>0</v>
          </cell>
          <cell r="AJ2365">
            <v>3.34173738565576</v>
          </cell>
          <cell r="AK2365">
            <v>0</v>
          </cell>
          <cell r="AL2365">
            <v>0</v>
          </cell>
          <cell r="AM2365">
            <v>8.1000000000000003E-2</v>
          </cell>
          <cell r="AN2365">
            <v>0</v>
          </cell>
          <cell r="AO2365">
            <v>0</v>
          </cell>
          <cell r="AP2365">
            <v>0</v>
          </cell>
        </row>
        <row r="2366">
          <cell r="B2366" t="str">
            <v>62401DEF130Allcustom3USD Total</v>
          </cell>
          <cell r="H2366">
            <v>1.8672294317987999</v>
          </cell>
          <cell r="I2366">
            <v>0</v>
          </cell>
          <cell r="J2366">
            <v>0</v>
          </cell>
          <cell r="K2366">
            <v>1.8672294317987999</v>
          </cell>
          <cell r="L2366">
            <v>0</v>
          </cell>
          <cell r="M2366">
            <v>1.8672294317987999</v>
          </cell>
          <cell r="N2366">
            <v>8.4229431798801699E-2</v>
          </cell>
          <cell r="O2366">
            <v>0</v>
          </cell>
          <cell r="P2366">
            <v>1.7829999999999999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</row>
        <row r="2367">
          <cell r="B2367" t="str">
            <v>62401DEF140Allcustom3USD Total</v>
          </cell>
          <cell r="H2367">
            <v>0.23298148851696501</v>
          </cell>
          <cell r="I2367">
            <v>0</v>
          </cell>
          <cell r="J2367">
            <v>0</v>
          </cell>
          <cell r="K2367">
            <v>0.23298148851696501</v>
          </cell>
          <cell r="L2367">
            <v>0</v>
          </cell>
          <cell r="M2367">
            <v>0.23298148851696501</v>
          </cell>
          <cell r="N2367">
            <v>0</v>
          </cell>
          <cell r="O2367">
            <v>0</v>
          </cell>
          <cell r="P2367">
            <v>0.206422303517725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2.6559184999240301E-2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2.6559184999240301E-2</v>
          </cell>
          <cell r="AH2367">
            <v>0</v>
          </cell>
          <cell r="AI2367">
            <v>0</v>
          </cell>
          <cell r="AJ2367">
            <v>2.6559184999240301E-2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</row>
        <row r="2368">
          <cell r="B2368" t="str">
            <v>62401DEF150Allcustom3USD Total</v>
          </cell>
          <cell r="H2368">
            <v>2.9435675793737097</v>
          </cell>
          <cell r="I2368">
            <v>0</v>
          </cell>
          <cell r="J2368">
            <v>0</v>
          </cell>
          <cell r="K2368">
            <v>2.9435675793737097</v>
          </cell>
          <cell r="L2368">
            <v>0</v>
          </cell>
          <cell r="M2368">
            <v>2.9435675793737097</v>
          </cell>
          <cell r="N2368">
            <v>0</v>
          </cell>
          <cell r="O2368">
            <v>1.353</v>
          </cell>
          <cell r="P2368">
            <v>0.57200562470941896</v>
          </cell>
          <cell r="Q2368">
            <v>7.9155000000000003E-2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0.93940695466429491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0.93940695466429491</v>
          </cell>
          <cell r="AH2368">
            <v>0</v>
          </cell>
          <cell r="AI2368">
            <v>0</v>
          </cell>
          <cell r="AJ2368">
            <v>0.93204593320315499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</row>
        <row r="2369">
          <cell r="B2369" t="str">
            <v>62401DEF160Allcustom3USD Total</v>
          </cell>
          <cell r="H2369">
            <v>18.402822972561601</v>
          </cell>
          <cell r="I2369">
            <v>0</v>
          </cell>
          <cell r="J2369">
            <v>0</v>
          </cell>
          <cell r="K2369">
            <v>18.402822972561601</v>
          </cell>
          <cell r="L2369">
            <v>0</v>
          </cell>
          <cell r="M2369">
            <v>18.402822972561601</v>
          </cell>
          <cell r="N2369">
            <v>0.26164321470547902</v>
          </cell>
          <cell r="O2369">
            <v>0</v>
          </cell>
          <cell r="P2369">
            <v>0.22147331962927799</v>
          </cell>
          <cell r="Q2369">
            <v>15.628211</v>
          </cell>
          <cell r="R2369">
            <v>0</v>
          </cell>
          <cell r="S2369">
            <v>0.362705</v>
          </cell>
          <cell r="T2369">
            <v>1.88710878078279</v>
          </cell>
          <cell r="U2369">
            <v>1.3472833625E-2</v>
          </cell>
          <cell r="V2369">
            <v>2.2632866144077899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2.82088238190689E-2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2.82088238190689E-2</v>
          </cell>
          <cell r="AH2369">
            <v>0</v>
          </cell>
          <cell r="AI2369">
            <v>0</v>
          </cell>
          <cell r="AJ2369">
            <v>2.82088238190689E-2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</row>
        <row r="2370">
          <cell r="B2370" t="str">
            <v>62401DEF170TAllcustom3USD Total</v>
          </cell>
          <cell r="H2370">
            <v>23.213619983734102</v>
          </cell>
          <cell r="I2370">
            <v>0</v>
          </cell>
          <cell r="J2370">
            <v>0</v>
          </cell>
          <cell r="K2370">
            <v>23.213619983734102</v>
          </cell>
          <cell r="L2370">
            <v>0</v>
          </cell>
          <cell r="M2370">
            <v>23.213619983734102</v>
          </cell>
          <cell r="N2370">
            <v>0.34587264650428096</v>
          </cell>
          <cell r="O2370">
            <v>1.353</v>
          </cell>
          <cell r="P2370">
            <v>2.5764789443387</v>
          </cell>
          <cell r="Q2370">
            <v>15.707366</v>
          </cell>
          <cell r="R2370">
            <v>0</v>
          </cell>
          <cell r="S2370">
            <v>0.362705</v>
          </cell>
          <cell r="T2370">
            <v>1.88710878078279</v>
          </cell>
          <cell r="U2370">
            <v>1.3472833625E-2</v>
          </cell>
          <cell r="V2370">
            <v>2.2632866144077899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0.967615778483364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0.967615778483364</v>
          </cell>
          <cell r="AH2370">
            <v>0</v>
          </cell>
          <cell r="AI2370">
            <v>0</v>
          </cell>
          <cell r="AJ2370">
            <v>0.96025475702222407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</row>
        <row r="2371">
          <cell r="B2371" t="str">
            <v>62401DEF180Allcustom3USD Total</v>
          </cell>
          <cell r="H2371">
            <v>55.750602446236798</v>
          </cell>
          <cell r="I2371">
            <v>0</v>
          </cell>
          <cell r="J2371">
            <v>0</v>
          </cell>
          <cell r="K2371">
            <v>55.750602446236798</v>
          </cell>
          <cell r="L2371">
            <v>0</v>
          </cell>
          <cell r="M2371">
            <v>55.750602446236798</v>
          </cell>
          <cell r="N2371">
            <v>23.8089291692961</v>
          </cell>
          <cell r="O2371">
            <v>6.66</v>
          </cell>
          <cell r="P2371">
            <v>9.4900517460147409</v>
          </cell>
          <cell r="Q2371">
            <v>3.9314706800000003</v>
          </cell>
          <cell r="R2371">
            <v>0</v>
          </cell>
          <cell r="S2371">
            <v>0</v>
          </cell>
          <cell r="T2371">
            <v>0.35051964521890999</v>
          </cell>
          <cell r="U2371">
            <v>11.472226205707001</v>
          </cell>
          <cell r="V2371">
            <v>11.8227458509259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3.7405000000000001E-2</v>
          </cell>
          <cell r="AN2371">
            <v>0</v>
          </cell>
          <cell r="AO2371">
            <v>0</v>
          </cell>
          <cell r="AP2371">
            <v>0</v>
          </cell>
        </row>
        <row r="2372">
          <cell r="B2372" t="str">
            <v>62401DEF190Allcustom3USD Total</v>
          </cell>
          <cell r="H2372">
            <v>756.21041341779903</v>
          </cell>
          <cell r="I2372">
            <v>0</v>
          </cell>
          <cell r="J2372">
            <v>0</v>
          </cell>
          <cell r="K2372">
            <v>756.21041341779903</v>
          </cell>
          <cell r="L2372">
            <v>0</v>
          </cell>
          <cell r="M2372">
            <v>756.21041341779903</v>
          </cell>
          <cell r="N2372">
            <v>25.575789388216201</v>
          </cell>
          <cell r="O2372">
            <v>634.08799999999997</v>
          </cell>
          <cell r="P2372">
            <v>-18.3886821934646</v>
          </cell>
          <cell r="Q2372">
            <v>10.908118828943</v>
          </cell>
          <cell r="R2372">
            <v>1.5828221362597701</v>
          </cell>
          <cell r="S2372">
            <v>6.7571000000000006E-2</v>
          </cell>
          <cell r="T2372">
            <v>14.802965234350699</v>
          </cell>
          <cell r="U2372">
            <v>8.3180086737038295</v>
          </cell>
          <cell r="V2372">
            <v>24.771367044314299</v>
          </cell>
          <cell r="W2372">
            <v>23.908999999999999</v>
          </cell>
          <cell r="X2372">
            <v>23.908999999999999</v>
          </cell>
          <cell r="Y2372">
            <v>0</v>
          </cell>
          <cell r="Z2372">
            <v>0</v>
          </cell>
          <cell r="AA2372">
            <v>0</v>
          </cell>
          <cell r="AB2372">
            <v>44.708820349790095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20.7998203497901</v>
          </cell>
          <cell r="AH2372">
            <v>0.34640758704668401</v>
          </cell>
          <cell r="AI2372">
            <v>0</v>
          </cell>
          <cell r="AJ2372">
            <v>2.4343753352160502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34.546999999999997</v>
          </cell>
          <cell r="AP2372">
            <v>0</v>
          </cell>
        </row>
        <row r="2373">
          <cell r="B2373" t="str">
            <v>62401DEF200Allcustom3USD Total</v>
          </cell>
          <cell r="H2373">
            <v>49.0952336445634</v>
          </cell>
          <cell r="I2373">
            <v>0</v>
          </cell>
          <cell r="J2373">
            <v>0</v>
          </cell>
          <cell r="K2373">
            <v>49.0952336445634</v>
          </cell>
          <cell r="L2373">
            <v>0</v>
          </cell>
          <cell r="M2373">
            <v>49.0952336445634</v>
          </cell>
          <cell r="N2373">
            <v>6.5187837434130804</v>
          </cell>
          <cell r="O2373">
            <v>0</v>
          </cell>
          <cell r="P2373">
            <v>18.142783397053599</v>
          </cell>
          <cell r="Q2373">
            <v>17.849983000000002</v>
          </cell>
          <cell r="R2373">
            <v>0</v>
          </cell>
          <cell r="S2373">
            <v>0</v>
          </cell>
          <cell r="T2373">
            <v>4.4614369733422397</v>
          </cell>
          <cell r="U2373">
            <v>6.4836000000000005E-2</v>
          </cell>
          <cell r="V2373">
            <v>4.5262729733422402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2.0117695307544903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2.0117695307544903</v>
          </cell>
          <cell r="AH2373">
            <v>0</v>
          </cell>
          <cell r="AI2373">
            <v>0</v>
          </cell>
          <cell r="AJ2373">
            <v>1.8993446479860501</v>
          </cell>
          <cell r="AK2373">
            <v>0</v>
          </cell>
          <cell r="AL2373">
            <v>0</v>
          </cell>
          <cell r="AM2373">
            <v>4.5641000000000001E-2</v>
          </cell>
          <cell r="AN2373">
            <v>0</v>
          </cell>
          <cell r="AO2373">
            <v>0</v>
          </cell>
          <cell r="AP2373">
            <v>0</v>
          </cell>
        </row>
        <row r="2374">
          <cell r="B2374" t="str">
            <v>62401DEF210TAllcustom3USD Total</v>
          </cell>
          <cell r="H2374">
            <v>861.05624950859908</v>
          </cell>
          <cell r="I2374">
            <v>0</v>
          </cell>
          <cell r="J2374">
            <v>0</v>
          </cell>
          <cell r="K2374">
            <v>861.05624950859908</v>
          </cell>
          <cell r="L2374">
            <v>0</v>
          </cell>
          <cell r="M2374">
            <v>861.05624950859908</v>
          </cell>
          <cell r="N2374">
            <v>55.903502300925396</v>
          </cell>
          <cell r="O2374">
            <v>640.74800000000005</v>
          </cell>
          <cell r="P2374">
            <v>9.2441529496037305</v>
          </cell>
          <cell r="Q2374">
            <v>32.689572508943002</v>
          </cell>
          <cell r="R2374">
            <v>1.5828221362597701</v>
          </cell>
          <cell r="S2374">
            <v>6.7571000000000006E-2</v>
          </cell>
          <cell r="T2374">
            <v>19.614921852911902</v>
          </cell>
          <cell r="U2374">
            <v>19.8550708794108</v>
          </cell>
          <cell r="V2374">
            <v>41.120385868582503</v>
          </cell>
          <cell r="W2374">
            <v>23.908999999999999</v>
          </cell>
          <cell r="X2374">
            <v>23.908999999999999</v>
          </cell>
          <cell r="Y2374">
            <v>0</v>
          </cell>
          <cell r="Z2374">
            <v>0</v>
          </cell>
          <cell r="AA2374">
            <v>0</v>
          </cell>
          <cell r="AB2374">
            <v>46.720589880544601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22.811589880544599</v>
          </cell>
          <cell r="AH2374">
            <v>0.34640758704668401</v>
          </cell>
          <cell r="AI2374">
            <v>0</v>
          </cell>
          <cell r="AJ2374">
            <v>4.3337199832020996</v>
          </cell>
          <cell r="AK2374">
            <v>0</v>
          </cell>
          <cell r="AL2374">
            <v>0</v>
          </cell>
          <cell r="AM2374">
            <v>8.3045999999999995E-2</v>
          </cell>
          <cell r="AN2374">
            <v>0</v>
          </cell>
          <cell r="AO2374">
            <v>34.546999999999997</v>
          </cell>
          <cell r="AP2374">
            <v>0</v>
          </cell>
        </row>
        <row r="2375">
          <cell r="B2375" t="str">
            <v>62401DEF220Allcustom3USD Total</v>
          </cell>
          <cell r="H2375">
            <v>546.30709368227394</v>
          </cell>
          <cell r="I2375">
            <v>0</v>
          </cell>
          <cell r="J2375">
            <v>0.210985314350567</v>
          </cell>
          <cell r="K2375">
            <v>546.30709368227394</v>
          </cell>
          <cell r="L2375">
            <v>0</v>
          </cell>
          <cell r="M2375">
            <v>546.30709368227394</v>
          </cell>
          <cell r="N2375">
            <v>3.3785226010299798</v>
          </cell>
          <cell r="O2375">
            <v>456.07</v>
          </cell>
          <cell r="P2375">
            <v>80.026527224303692</v>
          </cell>
          <cell r="Q2375">
            <v>8.3650023112499902E-2</v>
          </cell>
          <cell r="R2375">
            <v>0.86152424788637094</v>
          </cell>
          <cell r="S2375">
            <v>0</v>
          </cell>
          <cell r="T2375">
            <v>14.492333221901401</v>
          </cell>
          <cell r="U2375">
            <v>20.272506992611099</v>
          </cell>
          <cell r="V2375">
            <v>35.626364462398904</v>
          </cell>
          <cell r="W2375">
            <v>0.113788</v>
          </cell>
          <cell r="X2375">
            <v>0.113788</v>
          </cell>
          <cell r="Y2375">
            <v>0</v>
          </cell>
          <cell r="Z2375">
            <v>0</v>
          </cell>
          <cell r="AA2375">
            <v>0</v>
          </cell>
          <cell r="AB2375">
            <v>4.2640293714283599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3.9392560570777904</v>
          </cell>
          <cell r="AH2375">
            <v>0</v>
          </cell>
          <cell r="AI2375">
            <v>0</v>
          </cell>
          <cell r="AJ2375">
            <v>3.2971850136494201</v>
          </cell>
          <cell r="AK2375">
            <v>0</v>
          </cell>
          <cell r="AL2375">
            <v>0</v>
          </cell>
          <cell r="AM2375">
            <v>1.405</v>
          </cell>
          <cell r="AN2375">
            <v>1.4890000000000001</v>
          </cell>
          <cell r="AO2375">
            <v>-34.546999999999997</v>
          </cell>
          <cell r="AP2375">
            <v>0</v>
          </cell>
        </row>
        <row r="2376">
          <cell r="B2376" t="str">
            <v>62401DEF230Allcustom3USD Total</v>
          </cell>
          <cell r="H2376">
            <v>48.354999999999997</v>
          </cell>
          <cell r="I2376">
            <v>0</v>
          </cell>
          <cell r="J2376">
            <v>0</v>
          </cell>
          <cell r="K2376">
            <v>48.354999999999997</v>
          </cell>
          <cell r="L2376">
            <v>0</v>
          </cell>
          <cell r="M2376">
            <v>48.354999999999997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48.354999999999997</v>
          </cell>
          <cell r="AP2376">
            <v>0</v>
          </cell>
        </row>
        <row r="2377">
          <cell r="B2377" t="str">
            <v>62401DEF290Allcustom3USD Total</v>
          </cell>
          <cell r="H2377">
            <v>41.397760130909305</v>
          </cell>
          <cell r="I2377">
            <v>0</v>
          </cell>
          <cell r="J2377">
            <v>0</v>
          </cell>
          <cell r="K2377">
            <v>41.397760130909305</v>
          </cell>
          <cell r="L2377">
            <v>0</v>
          </cell>
          <cell r="M2377">
            <v>41.397760130909305</v>
          </cell>
          <cell r="N2377">
            <v>-27.4000959793756</v>
          </cell>
          <cell r="O2377">
            <v>84.25</v>
          </cell>
          <cell r="P2377">
            <v>3.6285001879907099</v>
          </cell>
          <cell r="Q2377">
            <v>0</v>
          </cell>
          <cell r="R2377">
            <v>0</v>
          </cell>
          <cell r="S2377">
            <v>0</v>
          </cell>
          <cell r="T2377">
            <v>0.87035592229425696</v>
          </cell>
          <cell r="U2377">
            <v>0</v>
          </cell>
          <cell r="V2377">
            <v>0.87035592229425696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-19.951000000000001</v>
          </cell>
          <cell r="AP2377">
            <v>0</v>
          </cell>
        </row>
        <row r="2378">
          <cell r="B2378" t="str">
            <v>62401DEF300TAllcustom3USD Total</v>
          </cell>
          <cell r="H2378">
            <v>1708.2403837920599</v>
          </cell>
          <cell r="I2378">
            <v>0</v>
          </cell>
          <cell r="J2378">
            <v>0.210985314350567</v>
          </cell>
          <cell r="K2378">
            <v>1708.2403837920599</v>
          </cell>
          <cell r="L2378">
            <v>0</v>
          </cell>
          <cell r="M2378">
            <v>1708.2403837920599</v>
          </cell>
          <cell r="N2378">
            <v>47.838934483739898</v>
          </cell>
          <cell r="O2378">
            <v>1215.2209109999999</v>
          </cell>
          <cell r="P2378">
            <v>173.424525907803</v>
          </cell>
          <cell r="Q2378">
            <v>69.1195224931528</v>
          </cell>
          <cell r="R2378">
            <v>2.8215821155493099</v>
          </cell>
          <cell r="S2378">
            <v>0.433226</v>
          </cell>
          <cell r="T2378">
            <v>44.064638539036999</v>
          </cell>
          <cell r="U2378">
            <v>48.7953603900839</v>
          </cell>
          <cell r="V2378">
            <v>96.114807044670201</v>
          </cell>
          <cell r="W2378">
            <v>24.147241000000001</v>
          </cell>
          <cell r="X2378">
            <v>24.147241000000001</v>
          </cell>
          <cell r="Y2378">
            <v>0</v>
          </cell>
          <cell r="Z2378">
            <v>0</v>
          </cell>
          <cell r="AA2378">
            <v>0</v>
          </cell>
          <cell r="AB2378">
            <v>67.471636862695505</v>
          </cell>
          <cell r="AC2378">
            <v>0</v>
          </cell>
          <cell r="AD2378">
            <v>0</v>
          </cell>
          <cell r="AE2378">
            <v>6.5990581100000005</v>
          </cell>
          <cell r="AF2378">
            <v>0</v>
          </cell>
          <cell r="AG2378">
            <v>36.514352438344901</v>
          </cell>
          <cell r="AH2378">
            <v>2.6823956033764298</v>
          </cell>
          <cell r="AI2378">
            <v>0</v>
          </cell>
          <cell r="AJ2378">
            <v>11.9594563245287</v>
          </cell>
          <cell r="AK2378">
            <v>0</v>
          </cell>
          <cell r="AL2378">
            <v>0</v>
          </cell>
          <cell r="AM2378">
            <v>10.646046</v>
          </cell>
          <cell r="AN2378">
            <v>1.4890000000000001</v>
          </cell>
          <cell r="AO2378">
            <v>28.404</v>
          </cell>
          <cell r="AP2378">
            <v>0</v>
          </cell>
        </row>
        <row r="2379">
          <cell r="B2379" t="str">
            <v>62401DEF340TAllcustom3USD Total</v>
          </cell>
          <cell r="H2379">
            <v>-1229.7303379283398</v>
          </cell>
          <cell r="I2379">
            <v>0</v>
          </cell>
          <cell r="J2379">
            <v>0</v>
          </cell>
          <cell r="K2379">
            <v>-1229.7303379283398</v>
          </cell>
          <cell r="L2379">
            <v>0</v>
          </cell>
          <cell r="M2379">
            <v>-1229.7303379283398</v>
          </cell>
          <cell r="N2379">
            <v>-7.05254633038078</v>
          </cell>
          <cell r="O2379">
            <v>-1012.303</v>
          </cell>
          <cell r="P2379">
            <v>-65.939870719012092</v>
          </cell>
          <cell r="Q2379">
            <v>-5.8808771156062694</v>
          </cell>
          <cell r="R2379">
            <v>0</v>
          </cell>
          <cell r="S2379">
            <v>0</v>
          </cell>
          <cell r="T2379">
            <v>-1.9223877306270101</v>
          </cell>
          <cell r="U2379">
            <v>-7.7590663982220001</v>
          </cell>
          <cell r="V2379">
            <v>-9.6814541288490101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-2.7389293215824502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-2.7389293215824502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-8.9930000000000003</v>
          </cell>
          <cell r="AN2379">
            <v>0</v>
          </cell>
          <cell r="AO2379">
            <v>-117.140660312905</v>
          </cell>
          <cell r="AP2379">
            <v>0</v>
          </cell>
        </row>
        <row r="2380">
          <cell r="B2380" t="str">
            <v>62401DEF400TAllcustom3USD Total</v>
          </cell>
          <cell r="H2380">
            <v>478.51004586372602</v>
          </cell>
          <cell r="I2380">
            <v>0</v>
          </cell>
          <cell r="J2380">
            <v>0.210985314350567</v>
          </cell>
          <cell r="K2380">
            <v>478.51004586372602</v>
          </cell>
          <cell r="L2380">
            <v>0</v>
          </cell>
          <cell r="M2380">
            <v>478.51004586372602</v>
          </cell>
          <cell r="N2380">
            <v>40.786388153359098</v>
          </cell>
          <cell r="O2380">
            <v>202.917911</v>
          </cell>
          <cell r="P2380">
            <v>107.48465518879101</v>
          </cell>
          <cell r="Q2380">
            <v>63.238645377546497</v>
          </cell>
          <cell r="R2380">
            <v>2.8215821155493099</v>
          </cell>
          <cell r="S2380">
            <v>0.433226</v>
          </cell>
          <cell r="T2380">
            <v>42.142250808409997</v>
          </cell>
          <cell r="U2380">
            <v>41.036293991861903</v>
          </cell>
          <cell r="V2380">
            <v>86.433352915821189</v>
          </cell>
          <cell r="W2380">
            <v>24.147241000000001</v>
          </cell>
          <cell r="X2380">
            <v>24.147241000000001</v>
          </cell>
          <cell r="Y2380">
            <v>0</v>
          </cell>
          <cell r="Z2380">
            <v>0</v>
          </cell>
          <cell r="AA2380">
            <v>0</v>
          </cell>
          <cell r="AB2380">
            <v>64.732707541113101</v>
          </cell>
          <cell r="AC2380">
            <v>0</v>
          </cell>
          <cell r="AD2380">
            <v>0</v>
          </cell>
          <cell r="AE2380">
            <v>6.5990581100000005</v>
          </cell>
          <cell r="AF2380">
            <v>0</v>
          </cell>
          <cell r="AG2380">
            <v>33.775423116762497</v>
          </cell>
          <cell r="AH2380">
            <v>2.6823956033764298</v>
          </cell>
          <cell r="AI2380">
            <v>0</v>
          </cell>
          <cell r="AJ2380">
            <v>11.9594563245287</v>
          </cell>
          <cell r="AK2380">
            <v>0</v>
          </cell>
          <cell r="AL2380">
            <v>0</v>
          </cell>
          <cell r="AM2380">
            <v>1.653046</v>
          </cell>
          <cell r="AN2380">
            <v>1.4890000000000001</v>
          </cell>
          <cell r="AO2380">
            <v>-88.736660312905002</v>
          </cell>
          <cell r="AP2380">
            <v>0</v>
          </cell>
        </row>
        <row r="2381">
          <cell r="B2381" t="str">
            <v>62402DEF110Allcustom3USD Total</v>
          </cell>
          <cell r="H2381">
            <v>146.38010316611201</v>
          </cell>
          <cell r="I2381">
            <v>0</v>
          </cell>
          <cell r="J2381">
            <v>0</v>
          </cell>
          <cell r="K2381">
            <v>146.38010316611201</v>
          </cell>
          <cell r="L2381">
            <v>0</v>
          </cell>
          <cell r="M2381">
            <v>146.38010316611201</v>
          </cell>
          <cell r="N2381">
            <v>0</v>
          </cell>
          <cell r="O2381">
            <v>67.697999999999993</v>
          </cell>
          <cell r="P2381">
            <v>66.832532366565204</v>
          </cell>
          <cell r="Q2381">
            <v>0</v>
          </cell>
          <cell r="R2381">
            <v>0</v>
          </cell>
          <cell r="S2381">
            <v>0</v>
          </cell>
          <cell r="T2381">
            <v>11.142372965088001</v>
          </cell>
          <cell r="U2381">
            <v>0.13321170000000002</v>
          </cell>
          <cell r="V2381">
            <v>11.275584665087999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0.57398613445898294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0.57398613445898294</v>
          </cell>
          <cell r="AH2381">
            <v>0</v>
          </cell>
          <cell r="AI2381">
            <v>0</v>
          </cell>
          <cell r="AJ2381">
            <v>0.57398613445898294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</row>
        <row r="2382">
          <cell r="B2382" t="str">
            <v>62402DEF120Allcustom3USD Total</v>
          </cell>
          <cell r="H2382">
            <v>2013.82483059572</v>
          </cell>
          <cell r="I2382">
            <v>1.8475071309134401E-5</v>
          </cell>
          <cell r="J2382">
            <v>0</v>
          </cell>
          <cell r="K2382">
            <v>2013.82481212065</v>
          </cell>
          <cell r="L2382">
            <v>0</v>
          </cell>
          <cell r="M2382">
            <v>2013.82481212065</v>
          </cell>
          <cell r="N2382">
            <v>66.497229809788891</v>
          </cell>
          <cell r="O2382">
            <v>1789.4359999999999</v>
          </cell>
          <cell r="P2382">
            <v>76.481306900663199</v>
          </cell>
          <cell r="Q2382">
            <v>19.727248430296001</v>
          </cell>
          <cell r="R2382">
            <v>27.657245779207098</v>
          </cell>
          <cell r="S2382">
            <v>12.299092160000001</v>
          </cell>
          <cell r="T2382">
            <v>0.31778284312499999</v>
          </cell>
          <cell r="U2382">
            <v>13.428404985378799</v>
          </cell>
          <cell r="V2382">
            <v>53.702525767710902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1.8475071309134401E-5</v>
          </cell>
          <cell r="AB2382">
            <v>1.7449589710607001</v>
          </cell>
          <cell r="AC2382">
            <v>0</v>
          </cell>
          <cell r="AD2382">
            <v>0.13864916151918799</v>
          </cell>
          <cell r="AE2382">
            <v>0.13864916151918799</v>
          </cell>
          <cell r="AF2382">
            <v>0</v>
          </cell>
          <cell r="AG2382">
            <v>1.60630980954151</v>
          </cell>
          <cell r="AH2382">
            <v>0</v>
          </cell>
          <cell r="AI2382">
            <v>0</v>
          </cell>
          <cell r="AJ2382">
            <v>1.4422511763162</v>
          </cell>
          <cell r="AK2382">
            <v>0</v>
          </cell>
          <cell r="AL2382">
            <v>0</v>
          </cell>
          <cell r="AM2382">
            <v>2.9340000000000002</v>
          </cell>
          <cell r="AN2382">
            <v>0</v>
          </cell>
          <cell r="AO2382">
            <v>3.3015422411259197</v>
          </cell>
          <cell r="AP2382">
            <v>0</v>
          </cell>
        </row>
        <row r="2383">
          <cell r="B2383" t="str">
            <v>62402DEF130Allcustom3USD Total</v>
          </cell>
          <cell r="H2383">
            <v>1.5740442392007001</v>
          </cell>
          <cell r="I2383">
            <v>0</v>
          </cell>
          <cell r="J2383">
            <v>0</v>
          </cell>
          <cell r="K2383">
            <v>1.5740442392007001</v>
          </cell>
          <cell r="L2383">
            <v>0</v>
          </cell>
          <cell r="M2383">
            <v>1.5740442392007001</v>
          </cell>
          <cell r="N2383">
            <v>0</v>
          </cell>
          <cell r="O2383">
            <v>0</v>
          </cell>
          <cell r="P2383">
            <v>1.3357793738516499</v>
          </cell>
          <cell r="Q2383">
            <v>0</v>
          </cell>
          <cell r="R2383">
            <v>0</v>
          </cell>
          <cell r="S2383">
            <v>0</v>
          </cell>
          <cell r="T2383">
            <v>0.238264865349056</v>
          </cell>
          <cell r="U2383">
            <v>0</v>
          </cell>
          <cell r="V2383">
            <v>0.238264865349056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</row>
        <row r="2384">
          <cell r="B2384" t="str">
            <v>62402DEF140Allcustom3USD Total</v>
          </cell>
          <cell r="H2384">
            <v>5.2341643162233797</v>
          </cell>
          <cell r="I2384">
            <v>0</v>
          </cell>
          <cell r="J2384">
            <v>0</v>
          </cell>
          <cell r="K2384">
            <v>5.2341643162233797</v>
          </cell>
          <cell r="L2384">
            <v>0</v>
          </cell>
          <cell r="M2384">
            <v>5.2341643162233797</v>
          </cell>
          <cell r="N2384">
            <v>0</v>
          </cell>
          <cell r="O2384">
            <v>0</v>
          </cell>
          <cell r="P2384">
            <v>1.6210058164399999</v>
          </cell>
          <cell r="Q2384">
            <v>0.676291292337725</v>
          </cell>
          <cell r="R2384">
            <v>0.69043069124380896</v>
          </cell>
          <cell r="S2384">
            <v>0</v>
          </cell>
          <cell r="T2384">
            <v>0</v>
          </cell>
          <cell r="U2384">
            <v>0.82857677400000107</v>
          </cell>
          <cell r="V2384">
            <v>1.5190074652438101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1.41785974220184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1.41785974220184</v>
          </cell>
          <cell r="AH2384">
            <v>0</v>
          </cell>
          <cell r="AI2384">
            <v>0</v>
          </cell>
          <cell r="AJ2384">
            <v>1.41785974220184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</row>
        <row r="2385">
          <cell r="B2385" t="str">
            <v>62402DEF150Allcustom3USD Total</v>
          </cell>
          <cell r="H2385">
            <v>25.0113723375825</v>
          </cell>
          <cell r="I2385">
            <v>0</v>
          </cell>
          <cell r="J2385">
            <v>0</v>
          </cell>
          <cell r="K2385">
            <v>25.0113723375825</v>
          </cell>
          <cell r="L2385">
            <v>0</v>
          </cell>
          <cell r="M2385">
            <v>25.0113723375825</v>
          </cell>
          <cell r="N2385">
            <v>0</v>
          </cell>
          <cell r="O2385">
            <v>21.053999999999998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1.2184430160000002</v>
          </cell>
          <cell r="V2385">
            <v>1.2184430160000002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2.7389293215824502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2.7389293215824502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</row>
        <row r="2386">
          <cell r="B2386" t="str">
            <v>62402DEF160Allcustom3USD Total</v>
          </cell>
          <cell r="H2386">
            <v>61.197458556971299</v>
          </cell>
          <cell r="I2386">
            <v>0</v>
          </cell>
          <cell r="J2386">
            <v>0</v>
          </cell>
          <cell r="K2386">
            <v>61.197458556971299</v>
          </cell>
          <cell r="L2386">
            <v>0</v>
          </cell>
          <cell r="M2386">
            <v>61.197458556971299</v>
          </cell>
          <cell r="N2386">
            <v>0</v>
          </cell>
          <cell r="O2386">
            <v>5.2350000000000003</v>
          </cell>
          <cell r="P2386">
            <v>45.3592852517681</v>
          </cell>
          <cell r="Q2386">
            <v>10.524100000000001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7.9073305203189698E-2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7.9073305203189698E-2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</row>
        <row r="2387">
          <cell r="B2387" t="str">
            <v>62402DEF170TAllcustom3USD Total</v>
          </cell>
          <cell r="H2387">
            <v>87.782875133754402</v>
          </cell>
          <cell r="I2387">
            <v>0</v>
          </cell>
          <cell r="J2387">
            <v>0</v>
          </cell>
          <cell r="K2387">
            <v>87.782875133754402</v>
          </cell>
          <cell r="L2387">
            <v>0</v>
          </cell>
          <cell r="M2387">
            <v>87.782875133754402</v>
          </cell>
          <cell r="N2387">
            <v>0</v>
          </cell>
          <cell r="O2387">
            <v>26.289000000000001</v>
          </cell>
          <cell r="P2387">
            <v>46.6950646256197</v>
          </cell>
          <cell r="Q2387">
            <v>10.524100000000001</v>
          </cell>
          <cell r="R2387">
            <v>0</v>
          </cell>
          <cell r="S2387">
            <v>0</v>
          </cell>
          <cell r="T2387">
            <v>0.238264865349056</v>
          </cell>
          <cell r="U2387">
            <v>1.2184430160000002</v>
          </cell>
          <cell r="V2387">
            <v>1.4567078813490599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2.8180026267856402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2.8180026267856402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</row>
        <row r="2388">
          <cell r="B2388" t="str">
            <v>62402DEF180Allcustom3USD Total</v>
          </cell>
          <cell r="H2388">
            <v>2.58881721319056</v>
          </cell>
          <cell r="I2388">
            <v>0</v>
          </cell>
          <cell r="J2388">
            <v>0</v>
          </cell>
          <cell r="K2388">
            <v>2.58881721319056</v>
          </cell>
          <cell r="L2388">
            <v>0</v>
          </cell>
          <cell r="M2388">
            <v>2.58881721319056</v>
          </cell>
          <cell r="N2388">
            <v>2.58881721319056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</row>
        <row r="2389">
          <cell r="B2389" t="str">
            <v>62402DEF190Allcustom3USD Total</v>
          </cell>
          <cell r="H2389">
            <v>1.2610091494398401</v>
          </cell>
          <cell r="I2389">
            <v>0</v>
          </cell>
          <cell r="J2389">
            <v>0</v>
          </cell>
          <cell r="K2389">
            <v>1.2610091494398401</v>
          </cell>
          <cell r="L2389">
            <v>0</v>
          </cell>
          <cell r="M2389">
            <v>1.2610091494398401</v>
          </cell>
          <cell r="N2389">
            <v>0.81359114997864002</v>
          </cell>
          <cell r="O2389">
            <v>0</v>
          </cell>
          <cell r="P2389">
            <v>24.931147885959202</v>
          </cell>
          <cell r="Q2389">
            <v>0</v>
          </cell>
          <cell r="R2389">
            <v>0</v>
          </cell>
          <cell r="S2389">
            <v>0</v>
          </cell>
          <cell r="T2389">
            <v>0.38027011350201101</v>
          </cell>
          <cell r="U2389">
            <v>0</v>
          </cell>
          <cell r="V2389">
            <v>0.38027011350201101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-24.864000000000001</v>
          </cell>
          <cell r="AP2389">
            <v>0</v>
          </cell>
        </row>
        <row r="2390">
          <cell r="B2390" t="str">
            <v>62402DEF200Allcustom3USD Total</v>
          </cell>
          <cell r="H2390">
            <v>46.286408741212703</v>
          </cell>
          <cell r="I2390">
            <v>0</v>
          </cell>
          <cell r="J2390">
            <v>0</v>
          </cell>
          <cell r="K2390">
            <v>46.286408741212703</v>
          </cell>
          <cell r="L2390">
            <v>0</v>
          </cell>
          <cell r="M2390">
            <v>46.286408741212703</v>
          </cell>
          <cell r="N2390">
            <v>0</v>
          </cell>
          <cell r="O2390">
            <v>0</v>
          </cell>
          <cell r="P2390">
            <v>0.26637874121268501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46.020029999999998</v>
          </cell>
          <cell r="AN2390">
            <v>0</v>
          </cell>
          <cell r="AO2390">
            <v>0</v>
          </cell>
          <cell r="AP2390">
            <v>0</v>
          </cell>
        </row>
        <row r="2391">
          <cell r="B2391" t="str">
            <v>62402DEF210TAllcustom3USD Total</v>
          </cell>
          <cell r="H2391">
            <v>50.136235103843099</v>
          </cell>
          <cell r="I2391">
            <v>0</v>
          </cell>
          <cell r="J2391">
            <v>0</v>
          </cell>
          <cell r="K2391">
            <v>50.136235103843099</v>
          </cell>
          <cell r="L2391">
            <v>0</v>
          </cell>
          <cell r="M2391">
            <v>50.136235103843099</v>
          </cell>
          <cell r="N2391">
            <v>3.4024083631691999</v>
          </cell>
          <cell r="O2391">
            <v>0</v>
          </cell>
          <cell r="P2391">
            <v>25.1975266271719</v>
          </cell>
          <cell r="Q2391">
            <v>0</v>
          </cell>
          <cell r="R2391">
            <v>0</v>
          </cell>
          <cell r="S2391">
            <v>0</v>
          </cell>
          <cell r="T2391">
            <v>0.38027011350201101</v>
          </cell>
          <cell r="U2391">
            <v>0</v>
          </cell>
          <cell r="V2391">
            <v>0.38027011350201101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46.020029999999998</v>
          </cell>
          <cell r="AN2391">
            <v>0</v>
          </cell>
          <cell r="AO2391">
            <v>-24.864000000000001</v>
          </cell>
          <cell r="AP2391">
            <v>0</v>
          </cell>
        </row>
        <row r="2392">
          <cell r="B2392" t="str">
            <v>62402DEF220Allcustom3USD Total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</row>
        <row r="2393">
          <cell r="B2393" t="str">
            <v>62402DEF230Allcustom3USD Total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</row>
        <row r="2394">
          <cell r="B2394" t="str">
            <v>62402DEF290Allcustom3USD Total</v>
          </cell>
          <cell r="H2394">
            <v>36.226630267664902</v>
          </cell>
          <cell r="I2394">
            <v>0</v>
          </cell>
          <cell r="J2394">
            <v>0</v>
          </cell>
          <cell r="K2394">
            <v>36.226630267664902</v>
          </cell>
          <cell r="L2394">
            <v>0</v>
          </cell>
          <cell r="M2394">
            <v>36.226630267664902</v>
          </cell>
          <cell r="N2394">
            <v>-24.247596999999999</v>
          </cell>
          <cell r="O2394">
            <v>0</v>
          </cell>
          <cell r="P2394">
            <v>7.3138914668722999</v>
          </cell>
          <cell r="Q2394">
            <v>0</v>
          </cell>
          <cell r="R2394">
            <v>0</v>
          </cell>
          <cell r="S2394">
            <v>0</v>
          </cell>
          <cell r="T2394">
            <v>0.41875800000000002</v>
          </cell>
          <cell r="U2394">
            <v>3.68281799741164</v>
          </cell>
          <cell r="V2394">
            <v>4.1015759974116399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7.6302044506816297E-2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7.6302044506816297E-2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2.2000000000000002</v>
          </cell>
          <cell r="AN2394">
            <v>0</v>
          </cell>
          <cell r="AO2394">
            <v>46.782457758874102</v>
          </cell>
          <cell r="AP2394">
            <v>0</v>
          </cell>
        </row>
        <row r="2395">
          <cell r="B2395" t="str">
            <v>62402DEF300TAllcustom3USD Total</v>
          </cell>
          <cell r="H2395">
            <v>2339.5848385833201</v>
          </cell>
          <cell r="I2395">
            <v>1.8475071309134401E-5</v>
          </cell>
          <cell r="J2395">
            <v>0</v>
          </cell>
          <cell r="K2395">
            <v>2339.5848201082399</v>
          </cell>
          <cell r="L2395">
            <v>0</v>
          </cell>
          <cell r="M2395">
            <v>2339.5848201082399</v>
          </cell>
          <cell r="N2395">
            <v>45.6520411729581</v>
          </cell>
          <cell r="O2395">
            <v>1883.423</v>
          </cell>
          <cell r="P2395">
            <v>224.14132780333199</v>
          </cell>
          <cell r="Q2395">
            <v>30.9276397226337</v>
          </cell>
          <cell r="R2395">
            <v>28.347676470450899</v>
          </cell>
          <cell r="S2395">
            <v>12.299092160000001</v>
          </cell>
          <cell r="T2395">
            <v>12.4974487870641</v>
          </cell>
          <cell r="U2395">
            <v>19.291454472790402</v>
          </cell>
          <cell r="V2395">
            <v>72.4356718903054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1.8475071309134401E-5</v>
          </cell>
          <cell r="AB2395">
            <v>6.6311095190139806</v>
          </cell>
          <cell r="AC2395">
            <v>0</v>
          </cell>
          <cell r="AD2395">
            <v>0.13864916151918799</v>
          </cell>
          <cell r="AE2395">
            <v>0.13864916151918799</v>
          </cell>
          <cell r="AF2395">
            <v>0</v>
          </cell>
          <cell r="AG2395">
            <v>6.4924603574947897</v>
          </cell>
          <cell r="AH2395">
            <v>0</v>
          </cell>
          <cell r="AI2395">
            <v>0</v>
          </cell>
          <cell r="AJ2395">
            <v>3.4340970529770201</v>
          </cell>
          <cell r="AK2395">
            <v>0</v>
          </cell>
          <cell r="AL2395">
            <v>0</v>
          </cell>
          <cell r="AM2395">
            <v>51.154029999999999</v>
          </cell>
          <cell r="AN2395">
            <v>0</v>
          </cell>
          <cell r="AO2395">
            <v>25.22</v>
          </cell>
          <cell r="AP2395">
            <v>0</v>
          </cell>
        </row>
        <row r="2396">
          <cell r="B2396" t="str">
            <v>62402DEF340TAllcustom3USD Total</v>
          </cell>
          <cell r="H2396">
            <v>-1229.7303379283398</v>
          </cell>
          <cell r="I2396">
            <v>0</v>
          </cell>
          <cell r="J2396">
            <v>0</v>
          </cell>
          <cell r="K2396">
            <v>-1229.7303379283398</v>
          </cell>
          <cell r="L2396">
            <v>0</v>
          </cell>
          <cell r="M2396">
            <v>-1229.7303379283398</v>
          </cell>
          <cell r="N2396">
            <v>-7.05254633038078</v>
          </cell>
          <cell r="O2396">
            <v>-1012.303</v>
          </cell>
          <cell r="P2396">
            <v>-65.939870719012092</v>
          </cell>
          <cell r="Q2396">
            <v>-5.8808771156062694</v>
          </cell>
          <cell r="R2396">
            <v>0</v>
          </cell>
          <cell r="S2396">
            <v>0</v>
          </cell>
          <cell r="T2396">
            <v>-1.9223877306270101</v>
          </cell>
          <cell r="U2396">
            <v>-7.7590663982220001</v>
          </cell>
          <cell r="V2396">
            <v>-9.6814541288490101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-2.7389293215824502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-2.7389293215824502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-8.9930000000000003</v>
          </cell>
          <cell r="AN2396">
            <v>0</v>
          </cell>
          <cell r="AO2396">
            <v>-117.140660312905</v>
          </cell>
          <cell r="AP2396">
            <v>0</v>
          </cell>
        </row>
        <row r="2397">
          <cell r="B2397" t="str">
            <v>62402DEF400TAllcustom3USD Total</v>
          </cell>
          <cell r="H2397">
            <v>1109.85450065498</v>
          </cell>
          <cell r="I2397">
            <v>1.8475071309134401E-5</v>
          </cell>
          <cell r="J2397">
            <v>0</v>
          </cell>
          <cell r="K2397">
            <v>1109.8544821799098</v>
          </cell>
          <cell r="L2397">
            <v>0</v>
          </cell>
          <cell r="M2397">
            <v>1109.8544821799098</v>
          </cell>
          <cell r="N2397">
            <v>38.5994948425773</v>
          </cell>
          <cell r="O2397">
            <v>871.12</v>
          </cell>
          <cell r="P2397">
            <v>158.20145708432</v>
          </cell>
          <cell r="Q2397">
            <v>25.0467626070275</v>
          </cell>
          <cell r="R2397">
            <v>28.347676470450899</v>
          </cell>
          <cell r="S2397">
            <v>12.299092160000001</v>
          </cell>
          <cell r="T2397">
            <v>10.5750610564371</v>
          </cell>
          <cell r="U2397">
            <v>11.5323880745684</v>
          </cell>
          <cell r="V2397">
            <v>62.754217761456403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1.8475071309134401E-5</v>
          </cell>
          <cell r="AB2397">
            <v>3.89218019743153</v>
          </cell>
          <cell r="AC2397">
            <v>0</v>
          </cell>
          <cell r="AD2397">
            <v>0.13864916151918799</v>
          </cell>
          <cell r="AE2397">
            <v>0.13864916151918799</v>
          </cell>
          <cell r="AF2397">
            <v>0</v>
          </cell>
          <cell r="AG2397">
            <v>3.7535310359123399</v>
          </cell>
          <cell r="AH2397">
            <v>0</v>
          </cell>
          <cell r="AI2397">
            <v>0</v>
          </cell>
          <cell r="AJ2397">
            <v>3.4340970529770201</v>
          </cell>
          <cell r="AK2397">
            <v>0</v>
          </cell>
          <cell r="AL2397">
            <v>0</v>
          </cell>
          <cell r="AM2397">
            <v>42.161029999999997</v>
          </cell>
          <cell r="AN2397">
            <v>0</v>
          </cell>
          <cell r="AO2397">
            <v>-91.920660312905</v>
          </cell>
          <cell r="AP2397">
            <v>0</v>
          </cell>
        </row>
        <row r="2398">
          <cell r="B2398" t="str">
            <v>62421Allcustom2M138CUSD Total</v>
          </cell>
          <cell r="H2398">
            <v>-9.4227838243463093</v>
          </cell>
          <cell r="I2398">
            <v>-17.693413058548902</v>
          </cell>
          <cell r="J2398">
            <v>0</v>
          </cell>
          <cell r="K2398">
            <v>8.2706292342025804</v>
          </cell>
          <cell r="L2398">
            <v>0</v>
          </cell>
          <cell r="M2398">
            <v>8.2706292342025804</v>
          </cell>
          <cell r="N2398">
            <v>9.9862924153822608</v>
          </cell>
          <cell r="O2398">
            <v>-9.0190000000000001</v>
          </cell>
          <cell r="P2398">
            <v>-0.14048270377517499</v>
          </cell>
          <cell r="Q2398">
            <v>0.221692</v>
          </cell>
          <cell r="R2398">
            <v>1.10945482332182</v>
          </cell>
          <cell r="S2398">
            <v>0</v>
          </cell>
          <cell r="T2398">
            <v>1.2720323224377101E-2</v>
          </cell>
          <cell r="U2398">
            <v>6.0162090334860006</v>
          </cell>
          <cell r="V2398">
            <v>7.1383841800322001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-17.693413058548902</v>
          </cell>
          <cell r="AB2398">
            <v>-0.14525665743670399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-0.14525665743670399</v>
          </cell>
          <cell r="AH2398">
            <v>0</v>
          </cell>
          <cell r="AI2398">
            <v>0</v>
          </cell>
          <cell r="AJ2398">
            <v>-0.14810441033718499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0.22900000000000001</v>
          </cell>
          <cell r="AP2398">
            <v>0</v>
          </cell>
        </row>
        <row r="2399">
          <cell r="B2399" t="str">
            <v>62421Allcustom2M410USD Total</v>
          </cell>
          <cell r="H2399">
            <v>4.24437640393585</v>
          </cell>
          <cell r="I2399">
            <v>0</v>
          </cell>
          <cell r="J2399">
            <v>0</v>
          </cell>
          <cell r="K2399">
            <v>4.24437640393585</v>
          </cell>
          <cell r="L2399">
            <v>0</v>
          </cell>
          <cell r="M2399">
            <v>4.24437640393585</v>
          </cell>
          <cell r="N2399">
            <v>0</v>
          </cell>
          <cell r="O2399">
            <v>0</v>
          </cell>
          <cell r="P2399">
            <v>4.24437640393585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</row>
        <row r="2400">
          <cell r="B2400" t="str">
            <v>62421Allcustom2M420USD Total</v>
          </cell>
          <cell r="H2400">
            <v>0.200064683743226</v>
          </cell>
          <cell r="I2400">
            <v>0</v>
          </cell>
          <cell r="J2400">
            <v>0</v>
          </cell>
          <cell r="K2400">
            <v>0.200064683743226</v>
          </cell>
          <cell r="L2400">
            <v>0</v>
          </cell>
          <cell r="M2400">
            <v>0.200064683743226</v>
          </cell>
          <cell r="N2400">
            <v>0</v>
          </cell>
          <cell r="O2400">
            <v>0</v>
          </cell>
          <cell r="P2400">
            <v>0.200064683743226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</row>
        <row r="2401">
          <cell r="B2401" t="str">
            <v>62421Allcustom2M510USD Total</v>
          </cell>
          <cell r="H2401">
            <v>17.447747099695601</v>
          </cell>
          <cell r="I2401">
            <v>13.5974861461271</v>
          </cell>
          <cell r="J2401">
            <v>0</v>
          </cell>
          <cell r="K2401">
            <v>3.8502609535685202</v>
          </cell>
          <cell r="L2401">
            <v>0</v>
          </cell>
          <cell r="M2401">
            <v>3.8502609535685202</v>
          </cell>
          <cell r="N2401">
            <v>0</v>
          </cell>
          <cell r="O2401">
            <v>0</v>
          </cell>
          <cell r="P2401">
            <v>4.665964175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13.5974861461271</v>
          </cell>
          <cell r="AB2401">
            <v>-0.815703221431477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-0.815703221431477</v>
          </cell>
          <cell r="AH2401">
            <v>-0.79523499745927095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</row>
        <row r="2402">
          <cell r="B2402" t="str">
            <v>62421Allcustom2M549USD Total</v>
          </cell>
          <cell r="H2402">
            <v>14.5861133420632</v>
          </cell>
          <cell r="I2402">
            <v>0</v>
          </cell>
          <cell r="J2402">
            <v>0.25184814713627302</v>
          </cell>
          <cell r="K2402">
            <v>14.5861133420632</v>
          </cell>
          <cell r="L2402">
            <v>0</v>
          </cell>
          <cell r="M2402">
            <v>14.5861133420632</v>
          </cell>
          <cell r="N2402">
            <v>9.3799550700000012</v>
          </cell>
          <cell r="O2402">
            <v>0</v>
          </cell>
          <cell r="P2402">
            <v>3.7252902984619099E-15</v>
          </cell>
          <cell r="Q2402">
            <v>0.47365699999999999</v>
          </cell>
          <cell r="R2402">
            <v>0</v>
          </cell>
          <cell r="S2402">
            <v>9.287663160000001</v>
          </cell>
          <cell r="T2402">
            <v>1.22236087918282E-15</v>
          </cell>
          <cell r="U2402">
            <v>7.1872241320632293</v>
          </cell>
          <cell r="V2402">
            <v>16.474887292063201</v>
          </cell>
          <cell r="W2402">
            <v>6.8239429999999999</v>
          </cell>
          <cell r="X2402">
            <v>6.8239429999999999</v>
          </cell>
          <cell r="Y2402">
            <v>0</v>
          </cell>
          <cell r="Z2402">
            <v>0</v>
          </cell>
          <cell r="AA2402">
            <v>0</v>
          </cell>
          <cell r="AB2402">
            <v>-11.74238602</v>
          </cell>
          <cell r="AC2402">
            <v>0</v>
          </cell>
          <cell r="AD2402">
            <v>0</v>
          </cell>
          <cell r="AE2402">
            <v>-18.566329020000001</v>
          </cell>
          <cell r="AF2402">
            <v>0</v>
          </cell>
          <cell r="AG2402">
            <v>-0.25184814713627302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</row>
        <row r="2403">
          <cell r="B2403" t="str">
            <v>62421DEF110M136USD Total</v>
          </cell>
          <cell r="H2403">
            <v>-87.447227202379594</v>
          </cell>
          <cell r="I2403">
            <v>7.5566903059821504</v>
          </cell>
          <cell r="J2403">
            <v>0</v>
          </cell>
          <cell r="K2403">
            <v>-95.003917508361695</v>
          </cell>
          <cell r="L2403">
            <v>0</v>
          </cell>
          <cell r="M2403">
            <v>-95.003917508361695</v>
          </cell>
          <cell r="N2403">
            <v>0.56527000000000005</v>
          </cell>
          <cell r="O2403">
            <v>-81.958168999999998</v>
          </cell>
          <cell r="P2403">
            <v>-3.0810921841103998</v>
          </cell>
          <cell r="Q2403">
            <v>0</v>
          </cell>
          <cell r="R2403">
            <v>0</v>
          </cell>
          <cell r="S2403">
            <v>0</v>
          </cell>
          <cell r="T2403">
            <v>-0.56840047800000004</v>
          </cell>
          <cell r="U2403">
            <v>-1.1749018920000001</v>
          </cell>
          <cell r="V2403">
            <v>-1.7433023700000001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7.5566903059821504</v>
          </cell>
          <cell r="AB2403">
            <v>0.29037604574867099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0.29037604574867099</v>
          </cell>
          <cell r="AH2403">
            <v>0</v>
          </cell>
          <cell r="AI2403">
            <v>0</v>
          </cell>
          <cell r="AJ2403">
            <v>0.116935853475994</v>
          </cell>
          <cell r="AK2403">
            <v>0</v>
          </cell>
          <cell r="AL2403">
            <v>0</v>
          </cell>
          <cell r="AM2403">
            <v>-9.077</v>
          </cell>
          <cell r="AN2403">
            <v>0</v>
          </cell>
          <cell r="AO2403">
            <v>0</v>
          </cell>
          <cell r="AP2403">
            <v>0</v>
          </cell>
        </row>
        <row r="2404">
          <cell r="B2404" t="str">
            <v>62421DEF110M138CUSD Total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</row>
        <row r="2405">
          <cell r="B2405" t="str">
            <v>62421DEF110M500TUSD Total</v>
          </cell>
          <cell r="H2405">
            <v>0.38488006299286998</v>
          </cell>
          <cell r="I2405">
            <v>0</v>
          </cell>
          <cell r="J2405">
            <v>0</v>
          </cell>
          <cell r="K2405">
            <v>0.38488006299286998</v>
          </cell>
          <cell r="L2405">
            <v>0</v>
          </cell>
          <cell r="M2405">
            <v>0.38488006299286998</v>
          </cell>
          <cell r="N2405">
            <v>3.7814447915999999E-2</v>
          </cell>
          <cell r="O2405">
            <v>0</v>
          </cell>
          <cell r="P2405">
            <v>0.34706561507687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</row>
        <row r="2406">
          <cell r="B2406" t="str">
            <v>62421DEF120M136USD Total</v>
          </cell>
          <cell r="H2406">
            <v>360.61018725515197</v>
          </cell>
          <cell r="I2406">
            <v>27.922012506974699</v>
          </cell>
          <cell r="J2406">
            <v>0</v>
          </cell>
          <cell r="K2406">
            <v>332.68817474817803</v>
          </cell>
          <cell r="L2406">
            <v>0</v>
          </cell>
          <cell r="M2406">
            <v>332.68817474817803</v>
          </cell>
          <cell r="N2406">
            <v>-14.6873017636676</v>
          </cell>
          <cell r="O2406">
            <v>320.577</v>
          </cell>
          <cell r="P2406">
            <v>-4.8919492843314103</v>
          </cell>
          <cell r="Q2406">
            <v>-82.931090401225404</v>
          </cell>
          <cell r="R2406">
            <v>3.1334925711458999</v>
          </cell>
          <cell r="S2406">
            <v>-5.4023060000000003</v>
          </cell>
          <cell r="T2406">
            <v>-8.7369997016059603E-2</v>
          </cell>
          <cell r="U2406">
            <v>10.041528975851101</v>
          </cell>
          <cell r="V2406">
            <v>7.6853455499809407</v>
          </cell>
          <cell r="W2406">
            <v>26.321695999999999</v>
          </cell>
          <cell r="X2406">
            <v>26.321695999999999</v>
          </cell>
          <cell r="Y2406">
            <v>0</v>
          </cell>
          <cell r="Z2406">
            <v>0</v>
          </cell>
          <cell r="AA2406">
            <v>27.922012506974699</v>
          </cell>
          <cell r="AB2406">
            <v>20.796951073213599</v>
          </cell>
          <cell r="AC2406">
            <v>0</v>
          </cell>
          <cell r="AD2406">
            <v>-5.1281484443218596E-3</v>
          </cell>
          <cell r="AE2406">
            <v>-6.1208660184443202</v>
          </cell>
          <cell r="AF2406">
            <v>0</v>
          </cell>
          <cell r="AG2406">
            <v>0.59612109165792293</v>
          </cell>
          <cell r="AH2406">
            <v>0.68150286599632004</v>
          </cell>
          <cell r="AI2406">
            <v>0</v>
          </cell>
          <cell r="AJ2406">
            <v>0.61911201726807596</v>
          </cell>
          <cell r="AK2406">
            <v>0</v>
          </cell>
          <cell r="AL2406">
            <v>0</v>
          </cell>
          <cell r="AM2406">
            <v>23.408000000000001</v>
          </cell>
          <cell r="AN2406">
            <v>0</v>
          </cell>
          <cell r="AO2406">
            <v>62.731219574207501</v>
          </cell>
          <cell r="AP2406">
            <v>0</v>
          </cell>
        </row>
        <row r="2407">
          <cell r="B2407" t="str">
            <v>62421DEF120M500TUSD Total</v>
          </cell>
          <cell r="H2407">
            <v>4.0829790147329401</v>
          </cell>
          <cell r="I2407">
            <v>0</v>
          </cell>
          <cell r="J2407">
            <v>0</v>
          </cell>
          <cell r="K2407">
            <v>4.0829790147329401</v>
          </cell>
          <cell r="L2407">
            <v>0</v>
          </cell>
          <cell r="M2407">
            <v>4.0829790147329401</v>
          </cell>
          <cell r="N2407">
            <v>8.4754506383999992E-2</v>
          </cell>
          <cell r="O2407">
            <v>0</v>
          </cell>
          <cell r="P2407">
            <v>0.10306468374322601</v>
          </cell>
          <cell r="Q2407">
            <v>7.0881133213016803</v>
          </cell>
          <cell r="R2407">
            <v>0</v>
          </cell>
          <cell r="S2407">
            <v>0</v>
          </cell>
          <cell r="T2407">
            <v>0</v>
          </cell>
          <cell r="U2407">
            <v>-1.9534966959689E-3</v>
          </cell>
          <cell r="V2407">
            <v>-1.9534966959689E-3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-3.1909999999999998</v>
          </cell>
          <cell r="AP2407">
            <v>0</v>
          </cell>
        </row>
        <row r="2408">
          <cell r="B2408" t="str">
            <v>62421DEF130M136USD Total</v>
          </cell>
          <cell r="H2408">
            <v>5.8654449562593899E-2</v>
          </cell>
          <cell r="I2408">
            <v>0</v>
          </cell>
          <cell r="J2408">
            <v>0</v>
          </cell>
          <cell r="K2408">
            <v>5.8654449562593899E-2</v>
          </cell>
          <cell r="L2408">
            <v>0</v>
          </cell>
          <cell r="M2408">
            <v>5.8654449562593899E-2</v>
          </cell>
          <cell r="N2408">
            <v>-0.14489792627876399</v>
          </cell>
          <cell r="O2408">
            <v>0</v>
          </cell>
          <cell r="P2408">
            <v>0.47676764655412796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-0.27321527071277002</v>
          </cell>
          <cell r="V2408">
            <v>-0.27321527071277002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</row>
        <row r="2409">
          <cell r="B2409" t="str">
            <v>62421DEF140M136USD Total</v>
          </cell>
          <cell r="H2409">
            <v>1.4161635528335101</v>
          </cell>
          <cell r="I2409">
            <v>0</v>
          </cell>
          <cell r="J2409">
            <v>0</v>
          </cell>
          <cell r="K2409">
            <v>1.4161635528335101</v>
          </cell>
          <cell r="L2409">
            <v>0</v>
          </cell>
          <cell r="M2409">
            <v>1.4161635528335101</v>
          </cell>
          <cell r="N2409">
            <v>0</v>
          </cell>
          <cell r="O2409">
            <v>0</v>
          </cell>
          <cell r="P2409">
            <v>1.68354433673833</v>
          </cell>
          <cell r="Q2409">
            <v>-0.104208707662275</v>
          </cell>
          <cell r="R2409">
            <v>6.7963738432814502E-2</v>
          </cell>
          <cell r="S2409">
            <v>0</v>
          </cell>
          <cell r="T2409">
            <v>0</v>
          </cell>
          <cell r="U2409">
            <v>0</v>
          </cell>
          <cell r="V2409">
            <v>6.7963738432814502E-2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-2.1358146753606201E-3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-2.1358146753606201E-3</v>
          </cell>
          <cell r="AH2409">
            <v>0</v>
          </cell>
          <cell r="AI2409">
            <v>0</v>
          </cell>
          <cell r="AJ2409">
            <v>-2.1358146753606201E-3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-0.22900000000000001</v>
          </cell>
          <cell r="AP2409">
            <v>0</v>
          </cell>
        </row>
        <row r="2410">
          <cell r="B2410" t="str">
            <v>62421DEF140M138CUSD Total</v>
          </cell>
          <cell r="H2410">
            <v>3.7984338508703002</v>
          </cell>
          <cell r="I2410">
            <v>0</v>
          </cell>
          <cell r="J2410">
            <v>0</v>
          </cell>
          <cell r="K2410">
            <v>3.7984338508703002</v>
          </cell>
          <cell r="L2410">
            <v>0</v>
          </cell>
          <cell r="M2410">
            <v>3.7984338508703002</v>
          </cell>
          <cell r="N2410">
            <v>0</v>
          </cell>
          <cell r="O2410">
            <v>0</v>
          </cell>
          <cell r="P2410">
            <v>-0.14797500001481501</v>
          </cell>
          <cell r="Q2410">
            <v>0.78049999999999997</v>
          </cell>
          <cell r="R2410">
            <v>1.10945482332182</v>
          </cell>
          <cell r="S2410">
            <v>0</v>
          </cell>
          <cell r="T2410">
            <v>0</v>
          </cell>
          <cell r="U2410">
            <v>1.972710685</v>
          </cell>
          <cell r="V2410">
            <v>3.08216550832182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-0.14525665743670399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-0.14525665743670399</v>
          </cell>
          <cell r="AH2410">
            <v>0</v>
          </cell>
          <cell r="AI2410">
            <v>0</v>
          </cell>
          <cell r="AJ2410">
            <v>-0.14810441033718499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0.22900000000000001</v>
          </cell>
          <cell r="AP2410">
            <v>0</v>
          </cell>
        </row>
        <row r="2411">
          <cell r="B2411" t="str">
            <v>62421DEF150M136USD Total</v>
          </cell>
          <cell r="H2411">
            <v>-1.7529934224944999</v>
          </cell>
          <cell r="I2411">
            <v>0</v>
          </cell>
          <cell r="J2411">
            <v>0</v>
          </cell>
          <cell r="K2411">
            <v>-1.7529934224944999</v>
          </cell>
          <cell r="L2411">
            <v>0</v>
          </cell>
          <cell r="M2411">
            <v>-1.7529934224944999</v>
          </cell>
          <cell r="N2411">
            <v>0</v>
          </cell>
          <cell r="O2411">
            <v>-1.8620000000000001</v>
          </cell>
          <cell r="P2411">
            <v>7.1656579067378295E-3</v>
          </cell>
          <cell r="Q2411">
            <v>-7.9155000000000003E-2</v>
          </cell>
          <cell r="R2411">
            <v>0</v>
          </cell>
          <cell r="S2411">
            <v>0</v>
          </cell>
          <cell r="T2411">
            <v>0</v>
          </cell>
          <cell r="U2411">
            <v>-0.10178605499999999</v>
          </cell>
          <cell r="V2411">
            <v>-0.10178605499999999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0.28278197459876703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0.28278197459876703</v>
          </cell>
          <cell r="AH2411">
            <v>0</v>
          </cell>
          <cell r="AI2411">
            <v>0</v>
          </cell>
          <cell r="AJ2411">
            <v>-3.12240155612688E-2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</row>
        <row r="2412">
          <cell r="B2412" t="str">
            <v>62421DEF160M136USD Total</v>
          </cell>
          <cell r="H2412">
            <v>-1.9512875544052</v>
          </cell>
          <cell r="I2412">
            <v>-0.302217776563528</v>
          </cell>
          <cell r="J2412">
            <v>0</v>
          </cell>
          <cell r="K2412">
            <v>-1.6490697778416801</v>
          </cell>
          <cell r="L2412">
            <v>0</v>
          </cell>
          <cell r="M2412">
            <v>-1.6490697778416801</v>
          </cell>
          <cell r="N2412">
            <v>-3.7963683384499403E-2</v>
          </cell>
          <cell r="O2412">
            <v>5.2350000000000003</v>
          </cell>
          <cell r="P2412">
            <v>-2.2546131138709997</v>
          </cell>
          <cell r="Q2412">
            <v>-3.9940000000000002</v>
          </cell>
          <cell r="R2412">
            <v>0</v>
          </cell>
          <cell r="S2412">
            <v>-0.20399999999999999</v>
          </cell>
          <cell r="T2412">
            <v>-0.432934965688483</v>
          </cell>
          <cell r="U2412">
            <v>-1.2980623275E-2</v>
          </cell>
          <cell r="V2412">
            <v>-0.649915588963483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-0.302217776563528</v>
          </cell>
          <cell r="AB2412">
            <v>5.2422608377310796E-2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5.2422608377310796E-2</v>
          </cell>
          <cell r="AH2412">
            <v>1.54846563963645E-2</v>
          </cell>
          <cell r="AI2412">
            <v>0</v>
          </cell>
          <cell r="AJ2412">
            <v>1.7400883672165402E-2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</row>
        <row r="2413">
          <cell r="B2413" t="str">
            <v>62421DEF170TM136USD Total</v>
          </cell>
          <cell r="H2413">
            <v>-3.64562652733711</v>
          </cell>
          <cell r="I2413">
            <v>-0.302217776563528</v>
          </cell>
          <cell r="J2413">
            <v>0</v>
          </cell>
          <cell r="K2413">
            <v>-3.3434087507735799</v>
          </cell>
          <cell r="L2413">
            <v>0</v>
          </cell>
          <cell r="M2413">
            <v>-3.3434087507735799</v>
          </cell>
          <cell r="N2413">
            <v>-0.18286160966326401</v>
          </cell>
          <cell r="O2413">
            <v>3.3730000000000002</v>
          </cell>
          <cell r="P2413">
            <v>-1.7706798094101399</v>
          </cell>
          <cell r="Q2413">
            <v>-4.0731549999999999</v>
          </cell>
          <cell r="R2413">
            <v>0</v>
          </cell>
          <cell r="S2413">
            <v>-0.20399999999999999</v>
          </cell>
          <cell r="T2413">
            <v>-0.432934965688483</v>
          </cell>
          <cell r="U2413">
            <v>-0.38798194898777</v>
          </cell>
          <cell r="V2413">
            <v>-1.02491691467625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-0.302217776563528</v>
          </cell>
          <cell r="AB2413">
            <v>0.33520458297607697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0.33520458297607697</v>
          </cell>
          <cell r="AH2413">
            <v>1.54846563963645E-2</v>
          </cell>
          <cell r="AI2413">
            <v>0</v>
          </cell>
          <cell r="AJ2413">
            <v>-1.3823131889103401E-2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</row>
        <row r="2414">
          <cell r="B2414" t="str">
            <v>62421DEF170TM138CUSD Total</v>
          </cell>
          <cell r="H2414">
            <v>1.9040897443257102E-2</v>
          </cell>
          <cell r="I2414">
            <v>0</v>
          </cell>
          <cell r="J2414">
            <v>0</v>
          </cell>
          <cell r="K2414">
            <v>1.9040897443257102E-2</v>
          </cell>
          <cell r="L2414">
            <v>0</v>
          </cell>
          <cell r="M2414">
            <v>1.9040897443257102E-2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1.9040897443257102E-2</v>
          </cell>
          <cell r="U2414">
            <v>0</v>
          </cell>
          <cell r="V2414">
            <v>1.9040897443257102E-2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</row>
        <row r="2415">
          <cell r="B2415" t="str">
            <v>62421DEF180M136USD Total</v>
          </cell>
          <cell r="H2415">
            <v>7.0626455169662599</v>
          </cell>
          <cell r="I2415">
            <v>0.114950969704359</v>
          </cell>
          <cell r="J2415">
            <v>0</v>
          </cell>
          <cell r="K2415">
            <v>6.9476945472619001</v>
          </cell>
          <cell r="L2415">
            <v>0</v>
          </cell>
          <cell r="M2415">
            <v>6.9476945472619001</v>
          </cell>
          <cell r="N2415">
            <v>2.2048217640667502</v>
          </cell>
          <cell r="O2415">
            <v>-9.6120000000000001</v>
          </cell>
          <cell r="P2415">
            <v>0.336441519137196</v>
          </cell>
          <cell r="Q2415">
            <v>-5.7399999999999997E-4</v>
          </cell>
          <cell r="R2415">
            <v>0</v>
          </cell>
          <cell r="S2415">
            <v>0</v>
          </cell>
          <cell r="T2415">
            <v>0.651790377958953</v>
          </cell>
          <cell r="U2415">
            <v>4.3482290860989998</v>
          </cell>
          <cell r="V2415">
            <v>5.0000194640579503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0.114950969704359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-1.42E-5</v>
          </cell>
          <cell r="AN2415">
            <v>0</v>
          </cell>
          <cell r="AO2415">
            <v>9.0190000000000001</v>
          </cell>
          <cell r="AP2415">
            <v>0</v>
          </cell>
        </row>
        <row r="2416">
          <cell r="B2416" t="str">
            <v>62421DEF190M136USD Total</v>
          </cell>
          <cell r="H2416">
            <v>-253.14524603514002</v>
          </cell>
          <cell r="I2416">
            <v>-1.69886258969309</v>
          </cell>
          <cell r="J2416">
            <v>0</v>
          </cell>
          <cell r="K2416">
            <v>-251.446383445447</v>
          </cell>
          <cell r="L2416">
            <v>0</v>
          </cell>
          <cell r="M2416">
            <v>-251.446383445447</v>
          </cell>
          <cell r="N2416">
            <v>-11.237964245132501</v>
          </cell>
          <cell r="O2416">
            <v>-195.47200000000001</v>
          </cell>
          <cell r="P2416">
            <v>-4.1787445665133802</v>
          </cell>
          <cell r="Q2416">
            <v>-1.1559622752264</v>
          </cell>
          <cell r="R2416">
            <v>-0.92765461332460697</v>
          </cell>
          <cell r="S2416">
            <v>2.8000000000000001E-2</v>
          </cell>
          <cell r="T2416">
            <v>-2.3927660968737499</v>
          </cell>
          <cell r="U2416">
            <v>-2.5553146759999903</v>
          </cell>
          <cell r="V2416">
            <v>-5.8477353861983401</v>
          </cell>
          <cell r="W2416">
            <v>-10.057</v>
          </cell>
          <cell r="X2416">
            <v>-10.057</v>
          </cell>
          <cell r="Y2416">
            <v>0</v>
          </cell>
          <cell r="Z2416">
            <v>0</v>
          </cell>
          <cell r="AA2416">
            <v>-1.69886258969309</v>
          </cell>
          <cell r="AB2416">
            <v>-7.4089769723759797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2.6480230276240198</v>
          </cell>
          <cell r="AH2416">
            <v>0.411856263232037</v>
          </cell>
          <cell r="AI2416">
            <v>0</v>
          </cell>
          <cell r="AJ2416">
            <v>1.0114409797979</v>
          </cell>
          <cell r="AK2416">
            <v>0</v>
          </cell>
          <cell r="AL2416">
            <v>0</v>
          </cell>
          <cell r="AM2416">
            <v>7.1509999999999998</v>
          </cell>
          <cell r="AN2416">
            <v>6.3E-2</v>
          </cell>
          <cell r="AO2416">
            <v>-33.295999999999999</v>
          </cell>
          <cell r="AP2416">
            <v>0</v>
          </cell>
        </row>
        <row r="2417">
          <cell r="B2417" t="str">
            <v>62421DEF200M136USD Total</v>
          </cell>
          <cell r="H2417">
            <v>-0.72265485154597597</v>
          </cell>
          <cell r="I2417">
            <v>-0.71336210157044699</v>
          </cell>
          <cell r="J2417">
            <v>0</v>
          </cell>
          <cell r="K2417">
            <v>-9.2927499755304302E-3</v>
          </cell>
          <cell r="L2417">
            <v>0</v>
          </cell>
          <cell r="M2417">
            <v>-9.2927499755304302E-3</v>
          </cell>
          <cell r="N2417">
            <v>1.784248143418</v>
          </cell>
          <cell r="O2417">
            <v>0</v>
          </cell>
          <cell r="P2417">
            <v>0.36941034541404499</v>
          </cell>
          <cell r="Q2417">
            <v>-17.243614999999998</v>
          </cell>
          <cell r="R2417">
            <v>0</v>
          </cell>
          <cell r="S2417">
            <v>0</v>
          </cell>
          <cell r="T2417">
            <v>-0.75353004394594192</v>
          </cell>
          <cell r="U2417">
            <v>-1.080757768</v>
          </cell>
          <cell r="V2417">
            <v>-1.8342878119459398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-0.71336210157044699</v>
          </cell>
          <cell r="AB2417">
            <v>-0.61705642686163298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-0.61705642686163298</v>
          </cell>
          <cell r="AH2417">
            <v>0</v>
          </cell>
          <cell r="AI2417">
            <v>0</v>
          </cell>
          <cell r="AJ2417">
            <v>-0.56544740680485106</v>
          </cell>
          <cell r="AK2417">
            <v>0</v>
          </cell>
          <cell r="AL2417">
            <v>0</v>
          </cell>
          <cell r="AM2417">
            <v>14.980008</v>
          </cell>
          <cell r="AN2417">
            <v>0</v>
          </cell>
          <cell r="AO2417">
            <v>2.552</v>
          </cell>
          <cell r="AP2417">
            <v>0</v>
          </cell>
        </row>
        <row r="2418">
          <cell r="B2418" t="str">
            <v>62421DEF210TM136USD Total</v>
          </cell>
          <cell r="H2418">
            <v>-246.80525536971899</v>
          </cell>
          <cell r="I2418">
            <v>-2.2972737215591801</v>
          </cell>
          <cell r="J2418">
            <v>0</v>
          </cell>
          <cell r="K2418">
            <v>-244.50798164816001</v>
          </cell>
          <cell r="L2418">
            <v>0</v>
          </cell>
          <cell r="M2418">
            <v>-244.50798164816001</v>
          </cell>
          <cell r="N2418">
            <v>-7.2488943376477293</v>
          </cell>
          <cell r="O2418">
            <v>-205.084</v>
          </cell>
          <cell r="P2418">
            <v>-3.4728927019621398</v>
          </cell>
          <cell r="Q2418">
            <v>-18.400151275226399</v>
          </cell>
          <cell r="R2418">
            <v>-0.92765461332460697</v>
          </cell>
          <cell r="S2418">
            <v>2.8000000000000001E-2</v>
          </cell>
          <cell r="T2418">
            <v>-2.4945057628607401</v>
          </cell>
          <cell r="U2418">
            <v>0.71215664209900997</v>
          </cell>
          <cell r="V2418">
            <v>-2.6820037340863299</v>
          </cell>
          <cell r="W2418">
            <v>-10.057</v>
          </cell>
          <cell r="X2418">
            <v>-10.057</v>
          </cell>
          <cell r="Y2418">
            <v>0</v>
          </cell>
          <cell r="Z2418">
            <v>0</v>
          </cell>
          <cell r="AA2418">
            <v>-2.2972737215591801</v>
          </cell>
          <cell r="AB2418">
            <v>-8.0260333992376101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2.0309666007623899</v>
          </cell>
          <cell r="AH2418">
            <v>0.411856263232037</v>
          </cell>
          <cell r="AI2418">
            <v>0</v>
          </cell>
          <cell r="AJ2418">
            <v>0.44599357299304898</v>
          </cell>
          <cell r="AK2418">
            <v>0</v>
          </cell>
          <cell r="AL2418">
            <v>0</v>
          </cell>
          <cell r="AM2418">
            <v>22.130993800000002</v>
          </cell>
          <cell r="AN2418">
            <v>6.3E-2</v>
          </cell>
          <cell r="AO2418">
            <v>-21.725000000000001</v>
          </cell>
          <cell r="AP2418">
            <v>0</v>
          </cell>
        </row>
        <row r="2419">
          <cell r="B2419" t="str">
            <v>62421DEF210TM138CUSD Total</v>
          </cell>
          <cell r="H2419">
            <v>6.7694771825686306</v>
          </cell>
          <cell r="I2419">
            <v>2.31632269667961</v>
          </cell>
          <cell r="J2419">
            <v>0</v>
          </cell>
          <cell r="K2419">
            <v>4.4531544858890202</v>
          </cell>
          <cell r="L2419">
            <v>0</v>
          </cell>
          <cell r="M2419">
            <v>4.4531544858890202</v>
          </cell>
          <cell r="N2419">
            <v>9.9862924153822608</v>
          </cell>
          <cell r="O2419">
            <v>0</v>
          </cell>
          <cell r="P2419">
            <v>7.4922962396399995E-3</v>
          </cell>
          <cell r="Q2419">
            <v>-0.55880799999999997</v>
          </cell>
          <cell r="R2419">
            <v>0</v>
          </cell>
          <cell r="S2419">
            <v>0</v>
          </cell>
          <cell r="T2419">
            <v>-6.3205742188800007E-3</v>
          </cell>
          <cell r="U2419">
            <v>4.0434983484860005</v>
          </cell>
          <cell r="V2419">
            <v>4.0371777742671195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2.31632269667961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-9.0190000000000001</v>
          </cell>
          <cell r="AP2419">
            <v>0</v>
          </cell>
        </row>
        <row r="2420">
          <cell r="B2420" t="str">
            <v>62421DEF220M136USD Total</v>
          </cell>
          <cell r="H2420">
            <v>-42.092840706191602</v>
          </cell>
          <cell r="I2420">
            <v>0</v>
          </cell>
          <cell r="J2420">
            <v>-1.9800781886155697E-2</v>
          </cell>
          <cell r="K2420">
            <v>-42.092840706191602</v>
          </cell>
          <cell r="L2420">
            <v>0</v>
          </cell>
          <cell r="M2420">
            <v>-42.092840706191602</v>
          </cell>
          <cell r="N2420">
            <v>8.1665312971119199</v>
          </cell>
          <cell r="O2420">
            <v>-53.491</v>
          </cell>
          <cell r="P2420">
            <v>-7.6224109081937099</v>
          </cell>
          <cell r="Q2420">
            <v>0.23728596640000099</v>
          </cell>
          <cell r="R2420">
            <v>0.76775578607494299</v>
          </cell>
          <cell r="S2420">
            <v>0</v>
          </cell>
          <cell r="T2420">
            <v>1.2332421958764401</v>
          </cell>
          <cell r="U2420">
            <v>-2.0577601516395001</v>
          </cell>
          <cell r="V2420">
            <v>-5.6762169688112596E-2</v>
          </cell>
          <cell r="W2420">
            <v>31.443895999999999</v>
          </cell>
          <cell r="X2420">
            <v>31.443895999999999</v>
          </cell>
          <cell r="Y2420">
            <v>0</v>
          </cell>
          <cell r="Z2420">
            <v>0</v>
          </cell>
          <cell r="AA2420">
            <v>0</v>
          </cell>
          <cell r="AB2420">
            <v>28.233515108178299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-3.1905801099355204</v>
          </cell>
          <cell r="AH2420">
            <v>0</v>
          </cell>
          <cell r="AI2420">
            <v>0</v>
          </cell>
          <cell r="AJ2420">
            <v>-2.9100746439355203</v>
          </cell>
          <cell r="AK2420">
            <v>0</v>
          </cell>
          <cell r="AL2420">
            <v>0</v>
          </cell>
          <cell r="AM2420">
            <v>-1.4890000000000001</v>
          </cell>
          <cell r="AN2420">
            <v>-1.4890000000000001</v>
          </cell>
          <cell r="AO2420">
            <v>-16.071000000000002</v>
          </cell>
          <cell r="AP2420">
            <v>0</v>
          </cell>
        </row>
        <row r="2421">
          <cell r="B2421" t="str">
            <v>62421DEF220M138CUSD Total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</row>
        <row r="2422">
          <cell r="B2422" t="str">
            <v>62421DEF230M136USD Total</v>
          </cell>
          <cell r="H2422">
            <v>-48.354999999999997</v>
          </cell>
          <cell r="I2422">
            <v>0</v>
          </cell>
          <cell r="J2422">
            <v>0</v>
          </cell>
          <cell r="K2422">
            <v>-48.354999999999997</v>
          </cell>
          <cell r="L2422">
            <v>0</v>
          </cell>
          <cell r="M2422">
            <v>-48.354999999999997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-48.354999999999997</v>
          </cell>
          <cell r="AP2422">
            <v>0</v>
          </cell>
        </row>
        <row r="2423">
          <cell r="B2423" t="str">
            <v>62421DEF230M138CUSD Total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</row>
        <row r="2424">
          <cell r="B2424" t="str">
            <v>62421DEF290M136USD Total</v>
          </cell>
          <cell r="H2424">
            <v>79.262797128835899</v>
          </cell>
          <cell r="I2424">
            <v>0</v>
          </cell>
          <cell r="J2424">
            <v>0</v>
          </cell>
          <cell r="K2424">
            <v>79.262797128835899</v>
          </cell>
          <cell r="L2424">
            <v>0</v>
          </cell>
          <cell r="M2424">
            <v>79.262797128835899</v>
          </cell>
          <cell r="N2424">
            <v>-1.7604653203818299</v>
          </cell>
          <cell r="O2424">
            <v>9.0459999999999994</v>
          </cell>
          <cell r="P2424">
            <v>4.51343155992405</v>
          </cell>
          <cell r="Q2424">
            <v>0</v>
          </cell>
          <cell r="R2424">
            <v>0</v>
          </cell>
          <cell r="S2424">
            <v>0</v>
          </cell>
          <cell r="T2424">
            <v>-5.5013809154600501</v>
          </cell>
          <cell r="U2424">
            <v>-7.6641342523989797</v>
          </cell>
          <cell r="V2424">
            <v>-13.165515167858999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7.3507621743661294E-2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7.3507621743661294E-2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-0.3</v>
          </cell>
          <cell r="AN2424">
            <v>0</v>
          </cell>
          <cell r="AO2424">
            <v>80.855838435408998</v>
          </cell>
          <cell r="AP2424">
            <v>0</v>
          </cell>
        </row>
        <row r="2425">
          <cell r="B2425" t="str">
            <v>62421DEF290M138CUSD Total</v>
          </cell>
          <cell r="H2425">
            <v>-20.009735755228501</v>
          </cell>
          <cell r="I2425">
            <v>-20.009735755228501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-9.0190000000000001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-20.009735755228501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9.0190000000000001</v>
          </cell>
          <cell r="AP2425">
            <v>0</v>
          </cell>
        </row>
        <row r="2426">
          <cell r="B2426" t="str">
            <v>62421DEF300TM136USD Total</v>
          </cell>
          <cell r="H2426">
            <v>12.943198131193999</v>
          </cell>
          <cell r="I2426">
            <v>32.879211314834102</v>
          </cell>
          <cell r="J2426">
            <v>-1.9800781886155697E-2</v>
          </cell>
          <cell r="K2426">
            <v>-19.936013183640199</v>
          </cell>
          <cell r="L2426">
            <v>0</v>
          </cell>
          <cell r="M2426">
            <v>-19.936013183640199</v>
          </cell>
          <cell r="N2426">
            <v>-15.147721734248501</v>
          </cell>
          <cell r="O2426">
            <v>-7.5371689999999996</v>
          </cell>
          <cell r="P2426">
            <v>-14.6420489913454</v>
          </cell>
          <cell r="Q2426">
            <v>-105.271319417714</v>
          </cell>
          <cell r="R2426">
            <v>3.0415574823290501</v>
          </cell>
          <cell r="S2426">
            <v>-5.5783060000000004</v>
          </cell>
          <cell r="T2426">
            <v>-7.8513499231488897</v>
          </cell>
          <cell r="U2426">
            <v>-0.53109262707614091</v>
          </cell>
          <cell r="V2426">
            <v>-10.919191067896</v>
          </cell>
          <cell r="W2426">
            <v>47.708592000000003</v>
          </cell>
          <cell r="X2426">
            <v>47.708592000000003</v>
          </cell>
          <cell r="Y2426">
            <v>0</v>
          </cell>
          <cell r="Z2426">
            <v>0</v>
          </cell>
          <cell r="AA2426">
            <v>32.879211314834102</v>
          </cell>
          <cell r="AB2426">
            <v>41.701385217947298</v>
          </cell>
          <cell r="AC2426">
            <v>0</v>
          </cell>
          <cell r="AD2426">
            <v>-5.1281484443218596E-3</v>
          </cell>
          <cell r="AE2426">
            <v>-6.1208660184443202</v>
          </cell>
          <cell r="AF2426">
            <v>0</v>
          </cell>
          <cell r="AG2426">
            <v>0.13346001827784199</v>
          </cell>
          <cell r="AH2426">
            <v>1.10884378562472</v>
          </cell>
          <cell r="AI2426">
            <v>0</v>
          </cell>
          <cell r="AJ2426">
            <v>-1.7439921467628701</v>
          </cell>
          <cell r="AK2426">
            <v>0</v>
          </cell>
          <cell r="AL2426">
            <v>0</v>
          </cell>
          <cell r="AM2426">
            <v>34.6729938</v>
          </cell>
          <cell r="AN2426">
            <v>-1.4259999999999999</v>
          </cell>
          <cell r="AO2426">
            <v>57.207058009616503</v>
          </cell>
          <cell r="AP2426">
            <v>0</v>
          </cell>
        </row>
        <row r="2427">
          <cell r="B2427" t="str">
            <v>62421DEF300TM138CUSD Total</v>
          </cell>
          <cell r="H2427">
            <v>-9.4227838243463093</v>
          </cell>
          <cell r="I2427">
            <v>-17.693413058548902</v>
          </cell>
          <cell r="J2427">
            <v>0</v>
          </cell>
          <cell r="K2427">
            <v>8.2706292342025804</v>
          </cell>
          <cell r="L2427">
            <v>0</v>
          </cell>
          <cell r="M2427">
            <v>8.2706292342025804</v>
          </cell>
          <cell r="N2427">
            <v>9.9862924153822608</v>
          </cell>
          <cell r="O2427">
            <v>-9.0190000000000001</v>
          </cell>
          <cell r="P2427">
            <v>-0.14048270377517499</v>
          </cell>
          <cell r="Q2427">
            <v>0.221692</v>
          </cell>
          <cell r="R2427">
            <v>1.10945482332182</v>
          </cell>
          <cell r="S2427">
            <v>0</v>
          </cell>
          <cell r="T2427">
            <v>1.2720323224377101E-2</v>
          </cell>
          <cell r="U2427">
            <v>6.0162090334860006</v>
          </cell>
          <cell r="V2427">
            <v>7.1383841800322001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-17.693413058548902</v>
          </cell>
          <cell r="AB2427">
            <v>-0.14525665743670399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-0.14525665743670399</v>
          </cell>
          <cell r="AH2427">
            <v>0</v>
          </cell>
          <cell r="AI2427">
            <v>0</v>
          </cell>
          <cell r="AJ2427">
            <v>-0.14810441033718499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0.22900000000000001</v>
          </cell>
          <cell r="AP2427">
            <v>0</v>
          </cell>
        </row>
        <row r="2428">
          <cell r="B2428" t="str">
            <v>62421DEF400TM138CUSD Total</v>
          </cell>
          <cell r="H2428">
            <v>-9.4227838243463093</v>
          </cell>
          <cell r="I2428">
            <v>-17.693413058548902</v>
          </cell>
          <cell r="J2428">
            <v>0</v>
          </cell>
          <cell r="K2428">
            <v>8.2706292342025804</v>
          </cell>
          <cell r="L2428">
            <v>0</v>
          </cell>
          <cell r="M2428">
            <v>8.2706292342025804</v>
          </cell>
          <cell r="N2428">
            <v>9.9862924153822608</v>
          </cell>
          <cell r="O2428">
            <v>-9.0190000000000001</v>
          </cell>
          <cell r="P2428">
            <v>-0.14048270377517499</v>
          </cell>
          <cell r="Q2428">
            <v>0.221692</v>
          </cell>
          <cell r="R2428">
            <v>1.10945482332182</v>
          </cell>
          <cell r="S2428">
            <v>0</v>
          </cell>
          <cell r="T2428">
            <v>1.2720323224377101E-2</v>
          </cell>
          <cell r="U2428">
            <v>6.0162090334860006</v>
          </cell>
          <cell r="V2428">
            <v>7.1383841800322001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-17.693413058548902</v>
          </cell>
          <cell r="AB2428">
            <v>-0.14525665743670399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-0.14525665743670399</v>
          </cell>
          <cell r="AH2428">
            <v>0</v>
          </cell>
          <cell r="AI2428">
            <v>0</v>
          </cell>
          <cell r="AJ2428">
            <v>-0.14810441033718499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0.22900000000000001</v>
          </cell>
          <cell r="AP2428">
            <v>0</v>
          </cell>
        </row>
        <row r="2429">
          <cell r="B2429" t="str">
            <v>62441Allcustom2Allcustom3USD Total</v>
          </cell>
          <cell r="H2429">
            <v>253.647179163945</v>
          </cell>
          <cell r="I2429">
            <v>2.1791346609150102</v>
          </cell>
          <cell r="J2429">
            <v>0</v>
          </cell>
          <cell r="K2429">
            <v>251.46804450303</v>
          </cell>
          <cell r="L2429">
            <v>0</v>
          </cell>
          <cell r="M2429">
            <v>251.46804450303</v>
          </cell>
          <cell r="N2429">
            <v>7.0171200000000002</v>
          </cell>
          <cell r="O2429">
            <v>239.67400000000001</v>
          </cell>
          <cell r="P2429">
            <v>4.1903750324733604</v>
          </cell>
          <cell r="Q2429">
            <v>0</v>
          </cell>
          <cell r="R2429">
            <v>0</v>
          </cell>
          <cell r="S2429">
            <v>0</v>
          </cell>
          <cell r="T2429">
            <v>0.58654947055617501</v>
          </cell>
          <cell r="U2429">
            <v>0</v>
          </cell>
          <cell r="V2429">
            <v>0.58654947055617501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2.1791346609150102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</row>
        <row r="2430">
          <cell r="B2430" t="str">
            <v>62442Allcustom2Allcustom3USD Total</v>
          </cell>
          <cell r="H2430">
            <v>557.92360817986003</v>
          </cell>
          <cell r="I2430">
            <v>18.8739480987212</v>
          </cell>
          <cell r="J2430">
            <v>0</v>
          </cell>
          <cell r="K2430">
            <v>539.049660081139</v>
          </cell>
          <cell r="L2430">
            <v>0</v>
          </cell>
          <cell r="M2430">
            <v>539.049660081139</v>
          </cell>
          <cell r="N2430">
            <v>47.035595749999999</v>
          </cell>
          <cell r="O2430">
            <v>330.24799999999999</v>
          </cell>
          <cell r="P2430">
            <v>132.47256100000001</v>
          </cell>
          <cell r="Q2430">
            <v>0</v>
          </cell>
          <cell r="R2430">
            <v>0</v>
          </cell>
          <cell r="S2430">
            <v>0</v>
          </cell>
          <cell r="T2430">
            <v>0.48795667682368904</v>
          </cell>
          <cell r="U2430">
            <v>27.793482248</v>
          </cell>
          <cell r="V2430">
            <v>28.2814389248237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18.8739480987212</v>
          </cell>
          <cell r="AB2430">
            <v>1.0120644063155899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1.0120644063155899</v>
          </cell>
          <cell r="AH2430">
            <v>0</v>
          </cell>
          <cell r="AI2430">
            <v>0</v>
          </cell>
          <cell r="AJ2430">
            <v>1.0120644063155899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</row>
        <row r="2431">
          <cell r="B2431" t="str">
            <v>62445TAllcustom2Allcustom3USD Total</v>
          </cell>
          <cell r="H2431">
            <v>811.57078734380491</v>
          </cell>
          <cell r="I2431">
            <v>21.053082759636201</v>
          </cell>
          <cell r="J2431">
            <v>0</v>
          </cell>
          <cell r="K2431">
            <v>790.517704584169</v>
          </cell>
          <cell r="L2431">
            <v>0</v>
          </cell>
          <cell r="M2431">
            <v>790.517704584169</v>
          </cell>
          <cell r="N2431">
            <v>54.052715749999997</v>
          </cell>
          <cell r="O2431">
            <v>569.92200000000003</v>
          </cell>
          <cell r="P2431">
            <v>136.662936032473</v>
          </cell>
          <cell r="Q2431">
            <v>0</v>
          </cell>
          <cell r="R2431">
            <v>0</v>
          </cell>
          <cell r="S2431">
            <v>0</v>
          </cell>
          <cell r="T2431">
            <v>1.0745061473798601</v>
          </cell>
          <cell r="U2431">
            <v>27.793482248</v>
          </cell>
          <cell r="V2431">
            <v>28.8679883953799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21.053082759636201</v>
          </cell>
          <cell r="AB2431">
            <v>1.0120644063155899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1.0120644063155899</v>
          </cell>
          <cell r="AH2431">
            <v>0</v>
          </cell>
          <cell r="AI2431">
            <v>0</v>
          </cell>
          <cell r="AJ2431">
            <v>1.0120644063155899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</row>
        <row r="2432">
          <cell r="B2432" t="str">
            <v>62510TAllcustom2Allcustom3USD Total</v>
          </cell>
          <cell r="H2432">
            <v>270.04314746571498</v>
          </cell>
          <cell r="I2432">
            <v>0</v>
          </cell>
          <cell r="J2432">
            <v>0</v>
          </cell>
          <cell r="K2432">
            <v>270.04314746571498</v>
          </cell>
          <cell r="L2432">
            <v>0</v>
          </cell>
          <cell r="M2432">
            <v>270.04314746571498</v>
          </cell>
          <cell r="N2432">
            <v>2.85105926711126</v>
          </cell>
          <cell r="O2432">
            <v>81.911491489999989</v>
          </cell>
          <cell r="P2432">
            <v>65.973369571510801</v>
          </cell>
          <cell r="Q2432">
            <v>27.687152210000001</v>
          </cell>
          <cell r="R2432">
            <v>6.0112477000000002</v>
          </cell>
          <cell r="S2432">
            <v>0.44402397999999998</v>
          </cell>
          <cell r="T2432">
            <v>0.47721187760831002</v>
          </cell>
          <cell r="U2432">
            <v>0.49666453232937802</v>
          </cell>
          <cell r="V2432">
            <v>7.4291480899376898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83.786212837155603</v>
          </cell>
          <cell r="AC2432">
            <v>0</v>
          </cell>
          <cell r="AD2432">
            <v>0.36277335946447403</v>
          </cell>
          <cell r="AE2432">
            <v>0.90191600946447403</v>
          </cell>
          <cell r="AF2432">
            <v>0</v>
          </cell>
          <cell r="AG2432">
            <v>82.884296827691088</v>
          </cell>
          <cell r="AH2432">
            <v>0</v>
          </cell>
          <cell r="AI2432">
            <v>0</v>
          </cell>
          <cell r="AJ2432">
            <v>70.55089347383749</v>
          </cell>
          <cell r="AK2432">
            <v>0</v>
          </cell>
          <cell r="AL2432">
            <v>0</v>
          </cell>
          <cell r="AM2432">
            <v>0.40471400000000002</v>
          </cell>
          <cell r="AN2432">
            <v>0</v>
          </cell>
          <cell r="AO2432">
            <v>0</v>
          </cell>
          <cell r="AP2432">
            <v>0</v>
          </cell>
        </row>
        <row r="2433">
          <cell r="B2433" t="str">
            <v>62626CDER110Allcustom3USD Total</v>
          </cell>
          <cell r="H2433">
            <v>-6.9767722089233297</v>
          </cell>
          <cell r="I2433">
            <v>0</v>
          </cell>
          <cell r="J2433">
            <v>0</v>
          </cell>
          <cell r="K2433">
            <v>-6.9767722089233297</v>
          </cell>
          <cell r="L2433">
            <v>0</v>
          </cell>
          <cell r="M2433">
            <v>-6.9767722089233297</v>
          </cell>
          <cell r="N2433">
            <v>4.72099999999977E-4</v>
          </cell>
          <cell r="O2433">
            <v>0</v>
          </cell>
          <cell r="P2433">
            <v>1.4996696261187201</v>
          </cell>
          <cell r="Q2433">
            <v>0</v>
          </cell>
          <cell r="R2433">
            <v>-5.0749694070318503</v>
          </cell>
          <cell r="S2433">
            <v>0</v>
          </cell>
          <cell r="T2433">
            <v>0</v>
          </cell>
          <cell r="U2433">
            <v>-2.4575990841444599</v>
          </cell>
          <cell r="V2433">
            <v>-7.5325684911763098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-2.2947139680222399</v>
          </cell>
          <cell r="AC2433">
            <v>0</v>
          </cell>
          <cell r="AD2433">
            <v>-2.2947139680222399</v>
          </cell>
          <cell r="AE2433">
            <v>-2.2947139680222399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1.3503685241565</v>
          </cell>
          <cell r="AN2433">
            <v>0</v>
          </cell>
          <cell r="AO2433">
            <v>0</v>
          </cell>
          <cell r="AP2433">
            <v>0</v>
          </cell>
        </row>
        <row r="2434">
          <cell r="B2434" t="str">
            <v>62626CDER120Allcustom3USD Total</v>
          </cell>
          <cell r="H2434">
            <v>54.422625504258001</v>
          </cell>
          <cell r="I2434">
            <v>8.7756588718493407E-5</v>
          </cell>
          <cell r="J2434">
            <v>0</v>
          </cell>
          <cell r="K2434">
            <v>54.422537747669303</v>
          </cell>
          <cell r="L2434">
            <v>0</v>
          </cell>
          <cell r="M2434">
            <v>54.422537747669303</v>
          </cell>
          <cell r="N2434">
            <v>-3.70000001043081E-7</v>
          </cell>
          <cell r="O2434">
            <v>11.017058</v>
          </cell>
          <cell r="P2434">
            <v>-1.1068973301542</v>
          </cell>
          <cell r="Q2434">
            <v>3.3364144500000004</v>
          </cell>
          <cell r="R2434">
            <v>4.8628435449034804</v>
          </cell>
          <cell r="S2434">
            <v>0.37587129999999996</v>
          </cell>
          <cell r="T2434">
            <v>0</v>
          </cell>
          <cell r="U2434">
            <v>2.4626879467791198</v>
          </cell>
          <cell r="V2434">
            <v>7.7014027916826002</v>
          </cell>
          <cell r="W2434">
            <v>5.5500000000000005E-4</v>
          </cell>
          <cell r="X2434">
            <v>5.5500000000000005E-4</v>
          </cell>
          <cell r="Y2434">
            <v>0</v>
          </cell>
          <cell r="Z2434">
            <v>0</v>
          </cell>
          <cell r="AA2434">
            <v>8.7756588718493407E-5</v>
          </cell>
          <cell r="AB2434">
            <v>5.4515589161408</v>
          </cell>
          <cell r="AC2434">
            <v>0</v>
          </cell>
          <cell r="AD2434">
            <v>8.1475064473380792E-5</v>
          </cell>
          <cell r="AE2434">
            <v>8.1475064473380792E-5</v>
          </cell>
          <cell r="AF2434">
            <v>0</v>
          </cell>
          <cell r="AG2434">
            <v>5.4509224410763295</v>
          </cell>
          <cell r="AH2434">
            <v>0</v>
          </cell>
          <cell r="AI2434">
            <v>0</v>
          </cell>
          <cell r="AJ2434">
            <v>5.4392831461515607</v>
          </cell>
          <cell r="AK2434">
            <v>0</v>
          </cell>
          <cell r="AL2434">
            <v>0</v>
          </cell>
          <cell r="AM2434">
            <v>28.023001290000099</v>
          </cell>
          <cell r="AN2434">
            <v>0</v>
          </cell>
          <cell r="AO2434">
            <v>0</v>
          </cell>
          <cell r="AP2434">
            <v>0</v>
          </cell>
        </row>
        <row r="2435">
          <cell r="B2435" t="str">
            <v>62626CDER140TAllcustom3USD Total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</row>
        <row r="2436">
          <cell r="B2436" t="str">
            <v>62626CDER200TAllcustom3USD Total</v>
          </cell>
          <cell r="H2436">
            <v>47.4458532953347</v>
          </cell>
          <cell r="I2436">
            <v>8.7756588718493407E-5</v>
          </cell>
          <cell r="J2436">
            <v>0</v>
          </cell>
          <cell r="K2436">
            <v>47.445765538746002</v>
          </cell>
          <cell r="L2436">
            <v>0</v>
          </cell>
          <cell r="M2436">
            <v>47.445765538746002</v>
          </cell>
          <cell r="N2436">
            <v>4.7172999999893397E-4</v>
          </cell>
          <cell r="O2436">
            <v>11.017058</v>
          </cell>
          <cell r="P2436">
            <v>0.39277229596452301</v>
          </cell>
          <cell r="Q2436">
            <v>3.3364144500000004</v>
          </cell>
          <cell r="R2436">
            <v>-0.21212586212837001</v>
          </cell>
          <cell r="S2436">
            <v>0.37587129999999996</v>
          </cell>
          <cell r="T2436">
            <v>0</v>
          </cell>
          <cell r="U2436">
            <v>5.0888626346597401E-3</v>
          </cell>
          <cell r="V2436">
            <v>0.16883430050629</v>
          </cell>
          <cell r="W2436">
            <v>5.5500000000000005E-4</v>
          </cell>
          <cell r="X2436">
            <v>5.5500000000000005E-4</v>
          </cell>
          <cell r="Y2436">
            <v>0</v>
          </cell>
          <cell r="Z2436">
            <v>0</v>
          </cell>
          <cell r="AA2436">
            <v>8.7756588718493407E-5</v>
          </cell>
          <cell r="AB2436">
            <v>3.1568449481185601</v>
          </cell>
          <cell r="AC2436">
            <v>0</v>
          </cell>
          <cell r="AD2436">
            <v>-2.2946324929577697</v>
          </cell>
          <cell r="AE2436">
            <v>-2.2946324929577697</v>
          </cell>
          <cell r="AF2436">
            <v>0</v>
          </cell>
          <cell r="AG2436">
            <v>5.4509224410763295</v>
          </cell>
          <cell r="AH2436">
            <v>0</v>
          </cell>
          <cell r="AI2436">
            <v>0</v>
          </cell>
          <cell r="AJ2436">
            <v>5.4392831461515607</v>
          </cell>
          <cell r="AK2436">
            <v>0</v>
          </cell>
          <cell r="AL2436">
            <v>0</v>
          </cell>
          <cell r="AM2436">
            <v>29.3733698141566</v>
          </cell>
          <cell r="AN2436">
            <v>0</v>
          </cell>
          <cell r="AO2436">
            <v>0</v>
          </cell>
          <cell r="AP2436">
            <v>0</v>
          </cell>
        </row>
        <row r="2437">
          <cell r="B2437" t="str">
            <v>62627CDER110Allcustom3USD Total</v>
          </cell>
          <cell r="H2437">
            <v>25.500804417247299</v>
          </cell>
          <cell r="I2437">
            <v>0</v>
          </cell>
          <cell r="J2437">
            <v>0</v>
          </cell>
          <cell r="K2437">
            <v>25.500804417247299</v>
          </cell>
          <cell r="L2437">
            <v>0</v>
          </cell>
          <cell r="M2437">
            <v>25.500804417247299</v>
          </cell>
          <cell r="N2437">
            <v>-4.72099999999977E-4</v>
          </cell>
          <cell r="O2437">
            <v>0</v>
          </cell>
          <cell r="P2437">
            <v>15.413363265218301</v>
          </cell>
          <cell r="Q2437">
            <v>0</v>
          </cell>
          <cell r="R2437">
            <v>5.0749694070318503</v>
          </cell>
          <cell r="S2437">
            <v>0</v>
          </cell>
          <cell r="T2437">
            <v>0</v>
          </cell>
          <cell r="U2437">
            <v>-0.32184329755827301</v>
          </cell>
          <cell r="V2437">
            <v>4.7531261094735795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-7.4639288090169397E-5</v>
          </cell>
          <cell r="AC2437">
            <v>0</v>
          </cell>
          <cell r="AD2437">
            <v>-7.4639288090169397E-5</v>
          </cell>
          <cell r="AE2437">
            <v>-7.4639288090169397E-5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5.3348617818435002</v>
          </cell>
          <cell r="AN2437">
            <v>0</v>
          </cell>
          <cell r="AO2437">
            <v>0</v>
          </cell>
          <cell r="AP2437">
            <v>0</v>
          </cell>
        </row>
        <row r="2438">
          <cell r="B2438" t="str">
            <v>62627CDER120Allcustom3USD Total</v>
          </cell>
          <cell r="H2438">
            <v>53.255629191041002</v>
          </cell>
          <cell r="I2438">
            <v>-2.01378277279902E-4</v>
          </cell>
          <cell r="J2438">
            <v>0</v>
          </cell>
          <cell r="K2438">
            <v>53.255830569318299</v>
          </cell>
          <cell r="L2438">
            <v>0</v>
          </cell>
          <cell r="M2438">
            <v>53.255830569318299</v>
          </cell>
          <cell r="N2438">
            <v>36.207297509999997</v>
          </cell>
          <cell r="O2438">
            <v>-11.017058</v>
          </cell>
          <cell r="P2438">
            <v>5.2745620893706899</v>
          </cell>
          <cell r="Q2438">
            <v>-3.3364144500000004</v>
          </cell>
          <cell r="R2438">
            <v>-4.8628435449034804</v>
          </cell>
          <cell r="S2438">
            <v>-0.37587129999999996</v>
          </cell>
          <cell r="T2438">
            <v>0</v>
          </cell>
          <cell r="U2438">
            <v>-2.4626879467791198</v>
          </cell>
          <cell r="V2438">
            <v>-7.7014027916826002</v>
          </cell>
          <cell r="W2438">
            <v>-5.5500000000000005E-4</v>
          </cell>
          <cell r="X2438">
            <v>-5.5500000000000005E-4</v>
          </cell>
          <cell r="Y2438">
            <v>0</v>
          </cell>
          <cell r="Z2438">
            <v>0</v>
          </cell>
          <cell r="AA2438">
            <v>-2.01378277279902E-4</v>
          </cell>
          <cell r="AB2438">
            <v>-1.2369799401961199E-2</v>
          </cell>
          <cell r="AC2438">
            <v>0</v>
          </cell>
          <cell r="AD2438">
            <v>-8.1475064473380792E-5</v>
          </cell>
          <cell r="AE2438">
            <v>-8.1475064473380792E-5</v>
          </cell>
          <cell r="AF2438">
            <v>0</v>
          </cell>
          <cell r="AG2438">
            <v>-1.17333243374878E-2</v>
          </cell>
          <cell r="AH2438">
            <v>0</v>
          </cell>
          <cell r="AI2438">
            <v>0</v>
          </cell>
          <cell r="AJ2438">
            <v>-9.4029412719188202E-5</v>
          </cell>
          <cell r="AK2438">
            <v>0</v>
          </cell>
          <cell r="AL2438">
            <v>0</v>
          </cell>
          <cell r="AM2438">
            <v>33.947133809999897</v>
          </cell>
          <cell r="AN2438">
            <v>0</v>
          </cell>
          <cell r="AO2438">
            <v>-0.10591779896777</v>
          </cell>
          <cell r="AP2438">
            <v>0</v>
          </cell>
        </row>
        <row r="2439">
          <cell r="B2439" t="str">
            <v>62627CDER140TAllcustom3USD Total</v>
          </cell>
          <cell r="H2439">
            <v>-0.27408941934513997</v>
          </cell>
          <cell r="I2439">
            <v>-8.9419345139991503E-5</v>
          </cell>
          <cell r="J2439">
            <v>0</v>
          </cell>
          <cell r="K2439">
            <v>-0.27400000000000002</v>
          </cell>
          <cell r="L2439">
            <v>0</v>
          </cell>
          <cell r="M2439">
            <v>-0.27400000000000002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-8.9419345139991503E-5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-0.27400000000000002</v>
          </cell>
          <cell r="AN2439">
            <v>-0.27400000000000002</v>
          </cell>
          <cell r="AO2439">
            <v>0</v>
          </cell>
          <cell r="AP2439">
            <v>0</v>
          </cell>
        </row>
        <row r="2440">
          <cell r="B2440" t="str">
            <v>62627CDER200TAllcustom3USD Total</v>
          </cell>
          <cell r="H2440">
            <v>78.482344188943102</v>
          </cell>
          <cell r="I2440">
            <v>-2.9079762241989403E-4</v>
          </cell>
          <cell r="J2440">
            <v>0</v>
          </cell>
          <cell r="K2440">
            <v>78.4826349865655</v>
          </cell>
          <cell r="L2440">
            <v>0</v>
          </cell>
          <cell r="M2440">
            <v>78.4826349865655</v>
          </cell>
          <cell r="N2440">
            <v>36.206825409999993</v>
          </cell>
          <cell r="O2440">
            <v>-11.017058</v>
          </cell>
          <cell r="P2440">
            <v>20.687925354589002</v>
          </cell>
          <cell r="Q2440">
            <v>-3.3364144500000004</v>
          </cell>
          <cell r="R2440">
            <v>0.21212586212837001</v>
          </cell>
          <cell r="S2440">
            <v>-0.37587129999999996</v>
          </cell>
          <cell r="T2440">
            <v>0</v>
          </cell>
          <cell r="U2440">
            <v>-2.7845312443373902</v>
          </cell>
          <cell r="V2440">
            <v>-2.9482766822090198</v>
          </cell>
          <cell r="W2440">
            <v>-5.5500000000000005E-4</v>
          </cell>
          <cell r="X2440">
            <v>-5.5500000000000005E-4</v>
          </cell>
          <cell r="Y2440">
            <v>0</v>
          </cell>
          <cell r="Z2440">
            <v>0</v>
          </cell>
          <cell r="AA2440">
            <v>-2.9079762241989403E-4</v>
          </cell>
          <cell r="AB2440">
            <v>-1.2444438690051299E-2</v>
          </cell>
          <cell r="AC2440">
            <v>0</v>
          </cell>
          <cell r="AD2440">
            <v>-1.5611435256355E-4</v>
          </cell>
          <cell r="AE2440">
            <v>-1.5611435256355E-4</v>
          </cell>
          <cell r="AF2440">
            <v>0</v>
          </cell>
          <cell r="AG2440">
            <v>-1.17333243374878E-2</v>
          </cell>
          <cell r="AH2440">
            <v>0</v>
          </cell>
          <cell r="AI2440">
            <v>0</v>
          </cell>
          <cell r="AJ2440">
            <v>-9.4029412719188202E-5</v>
          </cell>
          <cell r="AK2440">
            <v>0</v>
          </cell>
          <cell r="AL2440">
            <v>0</v>
          </cell>
          <cell r="AM2440">
            <v>39.007995591843397</v>
          </cell>
          <cell r="AN2440">
            <v>-0.27400000000000002</v>
          </cell>
          <cell r="AO2440">
            <v>-0.10591779896777</v>
          </cell>
          <cell r="AP2440">
            <v>0</v>
          </cell>
        </row>
        <row r="2441">
          <cell r="B2441" t="str">
            <v>62630TDER110Allcustom3USD Total</v>
          </cell>
          <cell r="H2441">
            <v>18.524032208324002</v>
          </cell>
          <cell r="I2441">
            <v>0</v>
          </cell>
          <cell r="J2441">
            <v>0</v>
          </cell>
          <cell r="K2441">
            <v>18.524032208324002</v>
          </cell>
          <cell r="L2441">
            <v>0</v>
          </cell>
          <cell r="M2441">
            <v>18.524032208324002</v>
          </cell>
          <cell r="N2441">
            <v>0</v>
          </cell>
          <cell r="O2441">
            <v>0</v>
          </cell>
          <cell r="P2441">
            <v>16.913032891337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-2.7794423817027298</v>
          </cell>
          <cell r="V2441">
            <v>-2.7794423817027298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-2.2947886073103301</v>
          </cell>
          <cell r="AC2441">
            <v>0</v>
          </cell>
          <cell r="AD2441">
            <v>-2.2947886073103301</v>
          </cell>
          <cell r="AE2441">
            <v>-2.2947886073103301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6.6852303060000002</v>
          </cell>
          <cell r="AN2441">
            <v>0</v>
          </cell>
          <cell r="AO2441">
            <v>0</v>
          </cell>
          <cell r="AP2441">
            <v>0</v>
          </cell>
        </row>
        <row r="2442">
          <cell r="B2442" t="str">
            <v>62630TDER120Allcustom3USD Total</v>
          </cell>
          <cell r="H2442">
            <v>107.678254695299</v>
          </cell>
          <cell r="I2442">
            <v>-1.13621688561409E-4</v>
          </cell>
          <cell r="J2442">
            <v>0</v>
          </cell>
          <cell r="K2442">
            <v>107.678368316988</v>
          </cell>
          <cell r="L2442">
            <v>0</v>
          </cell>
          <cell r="M2442">
            <v>107.678368316988</v>
          </cell>
          <cell r="N2442">
            <v>36.207297140000001</v>
          </cell>
          <cell r="O2442">
            <v>0</v>
          </cell>
          <cell r="P2442">
            <v>4.1676647592164899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-1.7462298274040198E-16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-1.13621688561409E-4</v>
          </cell>
          <cell r="AB2442">
            <v>5.4391891167388398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5.4391891167388398</v>
          </cell>
          <cell r="AH2442">
            <v>0</v>
          </cell>
          <cell r="AI2442">
            <v>0</v>
          </cell>
          <cell r="AJ2442">
            <v>5.4391891167388398</v>
          </cell>
          <cell r="AK2442">
            <v>0</v>
          </cell>
          <cell r="AL2442">
            <v>0</v>
          </cell>
          <cell r="AM2442">
            <v>61.9701351</v>
          </cell>
          <cell r="AN2442">
            <v>0</v>
          </cell>
          <cell r="AO2442">
            <v>-0.10591779896777</v>
          </cell>
          <cell r="AP2442">
            <v>0</v>
          </cell>
        </row>
        <row r="2443">
          <cell r="B2443" t="str">
            <v>62630TDER132Allcustom3USD Total</v>
          </cell>
          <cell r="H2443">
            <v>-0.27400000000000002</v>
          </cell>
          <cell r="I2443">
            <v>0</v>
          </cell>
          <cell r="J2443">
            <v>0</v>
          </cell>
          <cell r="K2443">
            <v>-0.27400000000000002</v>
          </cell>
          <cell r="L2443">
            <v>0</v>
          </cell>
          <cell r="M2443">
            <v>-0.27400000000000002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-0.27400000000000002</v>
          </cell>
          <cell r="AN2443">
            <v>-0.27400000000000002</v>
          </cell>
          <cell r="AO2443">
            <v>0</v>
          </cell>
          <cell r="AP2443">
            <v>0</v>
          </cell>
        </row>
        <row r="2444">
          <cell r="B2444" t="str">
            <v>62630TDER134Allcustom3USD Total</v>
          </cell>
          <cell r="H2444">
            <v>-8.9419345139991503E-5</v>
          </cell>
          <cell r="I2444">
            <v>-8.9419345139991503E-5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-8.9419345139991503E-5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</row>
        <row r="2445">
          <cell r="B2445" t="str">
            <v>62630TDER136Allcustom3USD Total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</row>
        <row r="2446">
          <cell r="B2446" t="str">
            <v>62630TDER140TAllcustom3USD Total</v>
          </cell>
          <cell r="H2446">
            <v>-0.27408941934513997</v>
          </cell>
          <cell r="I2446">
            <v>-8.9419345139991503E-5</v>
          </cell>
          <cell r="J2446">
            <v>0</v>
          </cell>
          <cell r="K2446">
            <v>-0.27400000000000002</v>
          </cell>
          <cell r="L2446">
            <v>0</v>
          </cell>
          <cell r="M2446">
            <v>-0.27400000000000002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-8.9419345139991503E-5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-0.27400000000000002</v>
          </cell>
          <cell r="AN2446">
            <v>-0.27400000000000002</v>
          </cell>
          <cell r="AO2446">
            <v>0</v>
          </cell>
          <cell r="AP2446">
            <v>0</v>
          </cell>
        </row>
        <row r="2447">
          <cell r="B2447" t="str">
            <v>62630TDER200TAllcustom3USD Total</v>
          </cell>
          <cell r="H2447">
            <v>125.92819748427799</v>
          </cell>
          <cell r="I2447">
            <v>-2.0304103370140001E-4</v>
          </cell>
          <cell r="J2447">
            <v>0</v>
          </cell>
          <cell r="K2447">
            <v>125.928400525312</v>
          </cell>
          <cell r="L2447">
            <v>0</v>
          </cell>
          <cell r="M2447">
            <v>125.928400525312</v>
          </cell>
          <cell r="N2447">
            <v>36.207297140000001</v>
          </cell>
          <cell r="O2447">
            <v>0</v>
          </cell>
          <cell r="P2447">
            <v>21.0806976505535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-2.7794423817027298</v>
          </cell>
          <cell r="V2447">
            <v>-2.7794423817027298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-2.0304103370140001E-4</v>
          </cell>
          <cell r="AB2447">
            <v>3.1444005094285101</v>
          </cell>
          <cell r="AC2447">
            <v>0</v>
          </cell>
          <cell r="AD2447">
            <v>-2.2947886073103301</v>
          </cell>
          <cell r="AE2447">
            <v>-2.2947886073103301</v>
          </cell>
          <cell r="AF2447">
            <v>0</v>
          </cell>
          <cell r="AG2447">
            <v>5.4391891167388398</v>
          </cell>
          <cell r="AH2447">
            <v>0</v>
          </cell>
          <cell r="AI2447">
            <v>0</v>
          </cell>
          <cell r="AJ2447">
            <v>5.4391891167388398</v>
          </cell>
          <cell r="AK2447">
            <v>0</v>
          </cell>
          <cell r="AL2447">
            <v>0</v>
          </cell>
          <cell r="AM2447">
            <v>68.381365406</v>
          </cell>
          <cell r="AN2447">
            <v>-0.27400000000000002</v>
          </cell>
          <cell r="AO2447">
            <v>-0.10591779896777</v>
          </cell>
          <cell r="AP2447">
            <v>0</v>
          </cell>
        </row>
        <row r="2448">
          <cell r="B2448" t="str">
            <v>62671DER110Allcustom3USD Total</v>
          </cell>
          <cell r="H2448">
            <v>-11.6724689720625</v>
          </cell>
          <cell r="I2448">
            <v>0</v>
          </cell>
          <cell r="J2448">
            <v>0</v>
          </cell>
          <cell r="K2448">
            <v>-11.6724689720625</v>
          </cell>
          <cell r="L2448">
            <v>0</v>
          </cell>
          <cell r="M2448">
            <v>-11.6724689720625</v>
          </cell>
          <cell r="N2448">
            <v>0</v>
          </cell>
          <cell r="O2448">
            <v>0</v>
          </cell>
          <cell r="P2448">
            <v>0.10946091411106801</v>
          </cell>
          <cell r="Q2448">
            <v>0</v>
          </cell>
          <cell r="R2448">
            <v>-0.679865987975247</v>
          </cell>
          <cell r="S2448">
            <v>0</v>
          </cell>
          <cell r="T2448">
            <v>0</v>
          </cell>
          <cell r="U2448">
            <v>-0.67969787346386701</v>
          </cell>
          <cell r="V2448">
            <v>-1.3595638614391101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-0.48312311473444197</v>
          </cell>
          <cell r="AC2448">
            <v>0</v>
          </cell>
          <cell r="AD2448">
            <v>-0.48312311473444197</v>
          </cell>
          <cell r="AE2448">
            <v>-0.48312311473444197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-9.9392429100000008</v>
          </cell>
          <cell r="AN2448">
            <v>0</v>
          </cell>
          <cell r="AO2448">
            <v>0</v>
          </cell>
          <cell r="AP2448">
            <v>0</v>
          </cell>
        </row>
        <row r="2449">
          <cell r="B2449" t="str">
            <v>62671DER120Allcustom3USD Total</v>
          </cell>
          <cell r="H2449">
            <v>50.807233580662398</v>
          </cell>
          <cell r="I2449">
            <v>0</v>
          </cell>
          <cell r="J2449">
            <v>0</v>
          </cell>
          <cell r="K2449">
            <v>50.807233580662398</v>
          </cell>
          <cell r="L2449">
            <v>0</v>
          </cell>
          <cell r="M2449">
            <v>50.807233580662398</v>
          </cell>
          <cell r="N2449">
            <v>0</v>
          </cell>
          <cell r="O2449">
            <v>11.016999999999999</v>
          </cell>
          <cell r="P2449">
            <v>-1.27838790863E-2</v>
          </cell>
          <cell r="Q2449">
            <v>3.3363343199999997</v>
          </cell>
          <cell r="R2449">
            <v>0.154161127741473</v>
          </cell>
          <cell r="S2449">
            <v>0.376</v>
          </cell>
          <cell r="T2449">
            <v>0</v>
          </cell>
          <cell r="U2449">
            <v>2.4626264247916603</v>
          </cell>
          <cell r="V2449">
            <v>2.9927875525331302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5.4508943972164001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5.4508943972164001</v>
          </cell>
          <cell r="AH2449">
            <v>0</v>
          </cell>
          <cell r="AI2449">
            <v>0</v>
          </cell>
          <cell r="AJ2449">
            <v>5.4392551022916296</v>
          </cell>
          <cell r="AK2449">
            <v>0</v>
          </cell>
          <cell r="AL2449">
            <v>0</v>
          </cell>
          <cell r="AM2449">
            <v>28.023001189999199</v>
          </cell>
          <cell r="AN2449">
            <v>0</v>
          </cell>
          <cell r="AO2449">
            <v>0</v>
          </cell>
          <cell r="AP2449">
            <v>0</v>
          </cell>
        </row>
        <row r="2450">
          <cell r="B2450" t="str">
            <v>62671DER140TAllcustom3USD Total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</row>
        <row r="2451">
          <cell r="B2451" t="str">
            <v>62671DER200TAllcustom3USD Total</v>
          </cell>
          <cell r="H2451">
            <v>39.134764608599902</v>
          </cell>
          <cell r="I2451">
            <v>0</v>
          </cell>
          <cell r="J2451">
            <v>0</v>
          </cell>
          <cell r="K2451">
            <v>39.134764608599902</v>
          </cell>
          <cell r="L2451">
            <v>0</v>
          </cell>
          <cell r="M2451">
            <v>39.134764608599902</v>
          </cell>
          <cell r="N2451">
            <v>0</v>
          </cell>
          <cell r="O2451">
            <v>11.016999999999999</v>
          </cell>
          <cell r="P2451">
            <v>9.6677035024768002E-2</v>
          </cell>
          <cell r="Q2451">
            <v>3.3363343199999997</v>
          </cell>
          <cell r="R2451">
            <v>-0.52570486023377394</v>
          </cell>
          <cell r="S2451">
            <v>0.376</v>
          </cell>
          <cell r="T2451">
            <v>0</v>
          </cell>
          <cell r="U2451">
            <v>1.7829285513277899</v>
          </cell>
          <cell r="V2451">
            <v>1.6332236910940199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4.9677712824819604</v>
          </cell>
          <cell r="AC2451">
            <v>0</v>
          </cell>
          <cell r="AD2451">
            <v>-0.48312311473444197</v>
          </cell>
          <cell r="AE2451">
            <v>-0.48312311473444197</v>
          </cell>
          <cell r="AF2451">
            <v>0</v>
          </cell>
          <cell r="AG2451">
            <v>5.4508943972164001</v>
          </cell>
          <cell r="AH2451">
            <v>0</v>
          </cell>
          <cell r="AI2451">
            <v>0</v>
          </cell>
          <cell r="AJ2451">
            <v>5.4392551022916296</v>
          </cell>
          <cell r="AK2451">
            <v>0</v>
          </cell>
          <cell r="AL2451">
            <v>0</v>
          </cell>
          <cell r="AM2451">
            <v>18.083758279999198</v>
          </cell>
          <cell r="AN2451">
            <v>0</v>
          </cell>
          <cell r="AO2451">
            <v>0</v>
          </cell>
          <cell r="AP2451">
            <v>0</v>
          </cell>
        </row>
        <row r="2452">
          <cell r="B2452" t="str">
            <v>62672DER110Allcustom3USD Total</v>
          </cell>
          <cell r="H2452">
            <v>-0.29183483035295998</v>
          </cell>
          <cell r="I2452">
            <v>0</v>
          </cell>
          <cell r="J2452">
            <v>0</v>
          </cell>
          <cell r="K2452">
            <v>-0.29183483035295998</v>
          </cell>
          <cell r="L2452">
            <v>0</v>
          </cell>
          <cell r="M2452">
            <v>-0.29183483035295998</v>
          </cell>
          <cell r="N2452">
            <v>0</v>
          </cell>
          <cell r="O2452">
            <v>0</v>
          </cell>
          <cell r="P2452">
            <v>1.25225122509776</v>
          </cell>
          <cell r="Q2452">
            <v>0</v>
          </cell>
          <cell r="R2452">
            <v>-2.3710989015077901</v>
          </cell>
          <cell r="S2452">
            <v>0</v>
          </cell>
          <cell r="T2452">
            <v>0</v>
          </cell>
          <cell r="U2452">
            <v>-1.7776713613670401</v>
          </cell>
          <cell r="V2452">
            <v>-4.1487702628748302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-1.8116654925758899</v>
          </cell>
          <cell r="AC2452">
            <v>0</v>
          </cell>
          <cell r="AD2452">
            <v>-1.8116654925758899</v>
          </cell>
          <cell r="AE2452">
            <v>-1.8116654925758899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4.4163497000000005</v>
          </cell>
          <cell r="AN2452">
            <v>0</v>
          </cell>
          <cell r="AO2452">
            <v>0</v>
          </cell>
          <cell r="AP2452">
            <v>0</v>
          </cell>
        </row>
        <row r="2453">
          <cell r="B2453" t="str">
            <v>62672DER120Allcustom3USD Total</v>
          </cell>
          <cell r="H2453">
            <v>0.60172677101998495</v>
          </cell>
          <cell r="I2453">
            <v>0</v>
          </cell>
          <cell r="J2453">
            <v>0</v>
          </cell>
          <cell r="K2453">
            <v>0.60172677101998495</v>
          </cell>
          <cell r="L2453">
            <v>0</v>
          </cell>
          <cell r="M2453">
            <v>0.60172677101998495</v>
          </cell>
          <cell r="N2453">
            <v>0</v>
          </cell>
          <cell r="O2453">
            <v>0</v>
          </cell>
          <cell r="P2453">
            <v>-0.201791762193232</v>
          </cell>
          <cell r="Q2453">
            <v>0</v>
          </cell>
          <cell r="R2453">
            <v>0.80351853321321709</v>
          </cell>
          <cell r="S2453">
            <v>0</v>
          </cell>
          <cell r="T2453">
            <v>0</v>
          </cell>
          <cell r="U2453">
            <v>0</v>
          </cell>
          <cell r="V2453">
            <v>0.80351853321321709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</row>
        <row r="2454">
          <cell r="B2454" t="str">
            <v>62672DER140TAllcustom3USD Total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</row>
        <row r="2455">
          <cell r="B2455" t="str">
            <v>62672DER200TAllcustom3USD Total</v>
          </cell>
          <cell r="H2455">
            <v>0.30989194066702597</v>
          </cell>
          <cell r="I2455">
            <v>0</v>
          </cell>
          <cell r="J2455">
            <v>0</v>
          </cell>
          <cell r="K2455">
            <v>0.30989194066702597</v>
          </cell>
          <cell r="L2455">
            <v>0</v>
          </cell>
          <cell r="M2455">
            <v>0.30989194066702597</v>
          </cell>
          <cell r="N2455">
            <v>0</v>
          </cell>
          <cell r="O2455">
            <v>0</v>
          </cell>
          <cell r="P2455">
            <v>1.0504594629045301</v>
          </cell>
          <cell r="Q2455">
            <v>0</v>
          </cell>
          <cell r="R2455">
            <v>-1.5675803682945699</v>
          </cell>
          <cell r="S2455">
            <v>0</v>
          </cell>
          <cell r="T2455">
            <v>0</v>
          </cell>
          <cell r="U2455">
            <v>-1.7776713613670401</v>
          </cell>
          <cell r="V2455">
            <v>-3.34525172966161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-1.8116654925758899</v>
          </cell>
          <cell r="AC2455">
            <v>0</v>
          </cell>
          <cell r="AD2455">
            <v>-1.8116654925758899</v>
          </cell>
          <cell r="AE2455">
            <v>-1.8116654925758899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4.4163497000000005</v>
          </cell>
          <cell r="AN2455">
            <v>0</v>
          </cell>
          <cell r="AO2455">
            <v>0</v>
          </cell>
          <cell r="AP2455">
            <v>0</v>
          </cell>
        </row>
        <row r="2456">
          <cell r="B2456" t="str">
            <v>62673DER110Allcustom3USD Total</v>
          </cell>
          <cell r="H2456">
            <v>4.9869236789467992</v>
          </cell>
          <cell r="I2456">
            <v>0</v>
          </cell>
          <cell r="J2456">
            <v>0</v>
          </cell>
          <cell r="K2456">
            <v>4.9869236789467992</v>
          </cell>
          <cell r="L2456">
            <v>0</v>
          </cell>
          <cell r="M2456">
            <v>4.9869236789467992</v>
          </cell>
          <cell r="N2456">
            <v>0</v>
          </cell>
          <cell r="O2456">
            <v>0</v>
          </cell>
          <cell r="P2456">
            <v>0.13800000000000001</v>
          </cell>
          <cell r="Q2456">
            <v>0</v>
          </cell>
          <cell r="R2456">
            <v>-2.0243331255857098</v>
          </cell>
          <cell r="S2456">
            <v>0</v>
          </cell>
          <cell r="T2456">
            <v>0</v>
          </cell>
          <cell r="U2456">
            <v>0</v>
          </cell>
          <cell r="V2456">
            <v>-2.0243331255857098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6.8732568045325104</v>
          </cell>
          <cell r="AN2456">
            <v>0</v>
          </cell>
          <cell r="AO2456">
            <v>0</v>
          </cell>
          <cell r="AP2456">
            <v>0</v>
          </cell>
        </row>
        <row r="2457">
          <cell r="B2457" t="str">
            <v>62673DER120Allcustom3USD Total</v>
          </cell>
          <cell r="H2457">
            <v>3.0126423563469804</v>
          </cell>
          <cell r="I2457">
            <v>0</v>
          </cell>
          <cell r="J2457">
            <v>0</v>
          </cell>
          <cell r="K2457">
            <v>3.0126423563469804</v>
          </cell>
          <cell r="L2457">
            <v>0</v>
          </cell>
          <cell r="M2457">
            <v>3.0126423563469804</v>
          </cell>
          <cell r="N2457">
            <v>0</v>
          </cell>
          <cell r="O2457">
            <v>0</v>
          </cell>
          <cell r="P2457">
            <v>-0.89186246774969702</v>
          </cell>
          <cell r="Q2457">
            <v>0</v>
          </cell>
          <cell r="R2457">
            <v>3.90450482409668</v>
          </cell>
          <cell r="S2457">
            <v>0</v>
          </cell>
          <cell r="T2457">
            <v>0</v>
          </cell>
          <cell r="U2457">
            <v>0</v>
          </cell>
          <cell r="V2457">
            <v>3.90450482409668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</row>
        <row r="2458">
          <cell r="B2458" t="str">
            <v>62673DER140TAllcustom3USD Total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</row>
        <row r="2459">
          <cell r="B2459" t="str">
            <v>62673DER200TAllcustom3USD Total</v>
          </cell>
          <cell r="H2459">
            <v>7.9995660352937801</v>
          </cell>
          <cell r="I2459">
            <v>0</v>
          </cell>
          <cell r="J2459">
            <v>0</v>
          </cell>
          <cell r="K2459">
            <v>7.9995660352937801</v>
          </cell>
          <cell r="L2459">
            <v>0</v>
          </cell>
          <cell r="M2459">
            <v>7.9995660352937801</v>
          </cell>
          <cell r="N2459">
            <v>0</v>
          </cell>
          <cell r="O2459">
            <v>0</v>
          </cell>
          <cell r="P2459">
            <v>-0.75386246774969701</v>
          </cell>
          <cell r="Q2459">
            <v>0</v>
          </cell>
          <cell r="R2459">
            <v>1.88017169851097</v>
          </cell>
          <cell r="S2459">
            <v>0</v>
          </cell>
          <cell r="T2459">
            <v>0</v>
          </cell>
          <cell r="U2459">
            <v>0</v>
          </cell>
          <cell r="V2459">
            <v>1.88017169851097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6.8732568045325104</v>
          </cell>
          <cell r="AN2459">
            <v>0</v>
          </cell>
          <cell r="AO2459">
            <v>0</v>
          </cell>
          <cell r="AP2459">
            <v>0</v>
          </cell>
        </row>
        <row r="2460">
          <cell r="B2460" t="str">
            <v>62680TDER110Allcustom3USD Total</v>
          </cell>
          <cell r="H2460">
            <v>-6.9773801234686497</v>
          </cell>
          <cell r="I2460">
            <v>0</v>
          </cell>
          <cell r="J2460">
            <v>0</v>
          </cell>
          <cell r="K2460">
            <v>-6.9773801234686497</v>
          </cell>
          <cell r="L2460">
            <v>0</v>
          </cell>
          <cell r="M2460">
            <v>-6.9773801234686497</v>
          </cell>
          <cell r="N2460">
            <v>0</v>
          </cell>
          <cell r="O2460">
            <v>0</v>
          </cell>
          <cell r="P2460">
            <v>1.49971213920883</v>
          </cell>
          <cell r="Q2460">
            <v>0</v>
          </cell>
          <cell r="R2460">
            <v>-5.0752980150687499</v>
          </cell>
          <cell r="S2460">
            <v>0</v>
          </cell>
          <cell r="T2460">
            <v>0</v>
          </cell>
          <cell r="U2460">
            <v>-2.4573692348309097</v>
          </cell>
          <cell r="V2460">
            <v>-7.5326672498996503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-2.2947886073103301</v>
          </cell>
          <cell r="AC2460">
            <v>0</v>
          </cell>
          <cell r="AD2460">
            <v>-2.2947886073103301</v>
          </cell>
          <cell r="AE2460">
            <v>-2.2947886073103301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1.3503635945325101</v>
          </cell>
          <cell r="AN2460">
            <v>0</v>
          </cell>
          <cell r="AO2460">
            <v>0</v>
          </cell>
          <cell r="AP2460">
            <v>0</v>
          </cell>
        </row>
        <row r="2461">
          <cell r="B2461" t="str">
            <v>62680TDER120Allcustom3USD Total</v>
          </cell>
          <cell r="H2461">
            <v>54.421602708029397</v>
          </cell>
          <cell r="I2461">
            <v>0</v>
          </cell>
          <cell r="J2461">
            <v>0</v>
          </cell>
          <cell r="K2461">
            <v>54.421602708029397</v>
          </cell>
          <cell r="L2461">
            <v>0</v>
          </cell>
          <cell r="M2461">
            <v>54.421602708029397</v>
          </cell>
          <cell r="N2461">
            <v>0</v>
          </cell>
          <cell r="O2461">
            <v>11.016999999999999</v>
          </cell>
          <cell r="P2461">
            <v>-1.1064381090292299</v>
          </cell>
          <cell r="Q2461">
            <v>3.3363343199999997</v>
          </cell>
          <cell r="R2461">
            <v>4.8621844850513698</v>
          </cell>
          <cell r="S2461">
            <v>0.376</v>
          </cell>
          <cell r="T2461">
            <v>0</v>
          </cell>
          <cell r="U2461">
            <v>2.4626264247916603</v>
          </cell>
          <cell r="V2461">
            <v>7.70081090984303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5.4508943972164001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5.4508943972164001</v>
          </cell>
          <cell r="AH2461">
            <v>0</v>
          </cell>
          <cell r="AI2461">
            <v>0</v>
          </cell>
          <cell r="AJ2461">
            <v>5.4392551022916296</v>
          </cell>
          <cell r="AK2461">
            <v>0</v>
          </cell>
          <cell r="AL2461">
            <v>0</v>
          </cell>
          <cell r="AM2461">
            <v>28.023001189999199</v>
          </cell>
          <cell r="AN2461">
            <v>0</v>
          </cell>
          <cell r="AO2461">
            <v>0</v>
          </cell>
          <cell r="AP2461">
            <v>0</v>
          </cell>
        </row>
        <row r="2462">
          <cell r="B2462" t="str">
            <v>62680TDER140TAllcustom3USD Total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</row>
        <row r="2463">
          <cell r="B2463" t="str">
            <v>62680TDER200TAllcustom3USD Total</v>
          </cell>
          <cell r="H2463">
            <v>47.444222584560798</v>
          </cell>
          <cell r="I2463">
            <v>0</v>
          </cell>
          <cell r="J2463">
            <v>0</v>
          </cell>
          <cell r="K2463">
            <v>47.444222584560798</v>
          </cell>
          <cell r="L2463">
            <v>0</v>
          </cell>
          <cell r="M2463">
            <v>47.444222584560798</v>
          </cell>
          <cell r="N2463">
            <v>0</v>
          </cell>
          <cell r="O2463">
            <v>11.016999999999999</v>
          </cell>
          <cell r="P2463">
            <v>0.393274030179599</v>
          </cell>
          <cell r="Q2463">
            <v>3.3363343199999997</v>
          </cell>
          <cell r="R2463">
            <v>-0.21311353001737698</v>
          </cell>
          <cell r="S2463">
            <v>0.376</v>
          </cell>
          <cell r="T2463">
            <v>0</v>
          </cell>
          <cell r="U2463">
            <v>5.2571899607530802E-3</v>
          </cell>
          <cell r="V2463">
            <v>0.16814365994337599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3.15610578990607</v>
          </cell>
          <cell r="AC2463">
            <v>0</v>
          </cell>
          <cell r="AD2463">
            <v>-2.2947886073103301</v>
          </cell>
          <cell r="AE2463">
            <v>-2.2947886073103301</v>
          </cell>
          <cell r="AF2463">
            <v>0</v>
          </cell>
          <cell r="AG2463">
            <v>5.4508943972164001</v>
          </cell>
          <cell r="AH2463">
            <v>0</v>
          </cell>
          <cell r="AI2463">
            <v>0</v>
          </cell>
          <cell r="AJ2463">
            <v>5.4392551022916296</v>
          </cell>
          <cell r="AK2463">
            <v>0</v>
          </cell>
          <cell r="AL2463">
            <v>0</v>
          </cell>
          <cell r="AM2463">
            <v>29.373364784531702</v>
          </cell>
          <cell r="AN2463">
            <v>0</v>
          </cell>
          <cell r="AO2463">
            <v>0</v>
          </cell>
          <cell r="AP2463">
            <v>0</v>
          </cell>
        </row>
        <row r="2464">
          <cell r="B2464" t="str">
            <v>62730TAllcustom2Allcustom3USD Total</v>
          </cell>
          <cell r="H2464">
            <v>-1.3069833</v>
          </cell>
          <cell r="I2464">
            <v>0</v>
          </cell>
          <cell r="J2464">
            <v>0</v>
          </cell>
          <cell r="K2464">
            <v>-1.3069833</v>
          </cell>
          <cell r="L2464">
            <v>0</v>
          </cell>
          <cell r="M2464">
            <v>-1.3069833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-0.31598329999999997</v>
          </cell>
          <cell r="T2464">
            <v>0</v>
          </cell>
          <cell r="U2464">
            <v>0</v>
          </cell>
          <cell r="V2464">
            <v>-0.31598329999999997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-0.99099999999999999</v>
          </cell>
          <cell r="AN2464">
            <v>-0.99099999999999999</v>
          </cell>
          <cell r="AO2464">
            <v>1.8065549056700498E-17</v>
          </cell>
          <cell r="AP2464">
            <v>0</v>
          </cell>
        </row>
        <row r="2465">
          <cell r="B2465" t="str">
            <v>62735TAllcustom2Allcustom3USD Total</v>
          </cell>
          <cell r="H2465">
            <v>-67.666141081413102</v>
          </cell>
          <cell r="I2465">
            <v>9.8965265423919213</v>
          </cell>
          <cell r="J2465">
            <v>0</v>
          </cell>
          <cell r="K2465">
            <v>-77.562667623804998</v>
          </cell>
          <cell r="L2465">
            <v>0</v>
          </cell>
          <cell r="M2465">
            <v>-77.562667623804998</v>
          </cell>
          <cell r="N2465">
            <v>8.9969000000000095E-4</v>
          </cell>
          <cell r="O2465">
            <v>0</v>
          </cell>
          <cell r="P2465">
            <v>2.5394536763986202</v>
          </cell>
          <cell r="Q2465">
            <v>-1.0861000000000001E-2</v>
          </cell>
          <cell r="R2465">
            <v>9.6119173444469009E-4</v>
          </cell>
          <cell r="S2465">
            <v>0</v>
          </cell>
          <cell r="T2465">
            <v>0</v>
          </cell>
          <cell r="U2465">
            <v>2.96968780618997E-2</v>
          </cell>
          <cell r="V2465">
            <v>3.0658069796344601E-2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9.8965265423919213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-80.885818060000005</v>
          </cell>
          <cell r="AN2465">
            <v>0</v>
          </cell>
          <cell r="AO2465">
            <v>0.76299999999999502</v>
          </cell>
          <cell r="AP2465">
            <v>0</v>
          </cell>
        </row>
        <row r="2466">
          <cell r="B2466" t="str">
            <v>62740TAllcustom2Allcustom3USD Total</v>
          </cell>
          <cell r="H2466">
            <v>160.92903405869998</v>
          </cell>
          <cell r="I2466">
            <v>-8.2053763794915504</v>
          </cell>
          <cell r="J2466">
            <v>0</v>
          </cell>
          <cell r="K2466">
            <v>169.13441043819202</v>
          </cell>
          <cell r="L2466">
            <v>0</v>
          </cell>
          <cell r="M2466">
            <v>169.13441043819202</v>
          </cell>
          <cell r="N2466">
            <v>0.67905102000000006</v>
          </cell>
          <cell r="O2466">
            <v>10.525591</v>
          </cell>
          <cell r="P2466">
            <v>7.1471575639890501</v>
          </cell>
          <cell r="Q2466">
            <v>1.8275263500000001</v>
          </cell>
          <cell r="R2466">
            <v>-17.2558096042019</v>
          </cell>
          <cell r="S2466">
            <v>-0.41846348999999999</v>
          </cell>
          <cell r="T2466">
            <v>0.14181099</v>
          </cell>
          <cell r="U2466">
            <v>2.2773675513050797</v>
          </cell>
          <cell r="V2466">
            <v>-15.2550945528968</v>
          </cell>
          <cell r="W2466">
            <v>-0.18361</v>
          </cell>
          <cell r="X2466">
            <v>-0.18361</v>
          </cell>
          <cell r="Y2466">
            <v>0</v>
          </cell>
          <cell r="Z2466">
            <v>0</v>
          </cell>
          <cell r="AA2466">
            <v>-8.2053763794915504</v>
          </cell>
          <cell r="AB2466">
            <v>-0.186457752900481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-2.8477529004807896E-3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163.52863680999999</v>
          </cell>
          <cell r="AN2466">
            <v>0</v>
          </cell>
          <cell r="AO2466">
            <v>0.86800000000001898</v>
          </cell>
          <cell r="AP2466">
            <v>0</v>
          </cell>
        </row>
        <row r="2467">
          <cell r="B2467" t="str">
            <v>62744CAllcustom2Allcustom3USD Total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</row>
        <row r="2468">
          <cell r="B2468" t="str">
            <v>62746CAllcustom2Allcustom3USD Total</v>
          </cell>
          <cell r="H2468">
            <v>5.6935545557171698</v>
          </cell>
          <cell r="I2468">
            <v>0</v>
          </cell>
          <cell r="J2468">
            <v>0</v>
          </cell>
          <cell r="K2468">
            <v>5.6935545557171698</v>
          </cell>
          <cell r="L2468">
            <v>0</v>
          </cell>
          <cell r="M2468">
            <v>5.6935545557171698</v>
          </cell>
          <cell r="N2468">
            <v>0</v>
          </cell>
          <cell r="O2468">
            <v>0</v>
          </cell>
          <cell r="P2468">
            <v>1.6305415606331899</v>
          </cell>
          <cell r="Q2468">
            <v>1.21127991</v>
          </cell>
          <cell r="R2468">
            <v>1.5227224110184401</v>
          </cell>
          <cell r="S2468">
            <v>0</v>
          </cell>
          <cell r="T2468">
            <v>0</v>
          </cell>
          <cell r="U2468">
            <v>1.4220965970000001</v>
          </cell>
          <cell r="V2468">
            <v>2.94481900801844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-9.3085922934467005E-2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-9.3085922934467005E-2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</row>
        <row r="2469">
          <cell r="B2469" t="str">
            <v>62748TAllcustom2Allcustom3USD Total</v>
          </cell>
          <cell r="H2469">
            <v>12.926657877323201</v>
          </cell>
          <cell r="I2469">
            <v>0</v>
          </cell>
          <cell r="J2469">
            <v>0</v>
          </cell>
          <cell r="K2469">
            <v>12.926657877323201</v>
          </cell>
          <cell r="L2469">
            <v>0</v>
          </cell>
          <cell r="M2469">
            <v>12.926657877323201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12.926657877323201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12.926657877323201</v>
          </cell>
          <cell r="AH2469">
            <v>0</v>
          </cell>
          <cell r="AI2469">
            <v>0</v>
          </cell>
          <cell r="AJ2469">
            <v>12.926657877323201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</row>
        <row r="2470">
          <cell r="B2470" t="str">
            <v>62750TAllcustom2Allcustom3USD Total</v>
          </cell>
          <cell r="H2470">
            <v>-3.5036269768887101</v>
          </cell>
          <cell r="I2470">
            <v>0</v>
          </cell>
          <cell r="J2470">
            <v>0</v>
          </cell>
          <cell r="K2470">
            <v>-3.5036269768887101</v>
          </cell>
          <cell r="L2470">
            <v>0</v>
          </cell>
          <cell r="M2470">
            <v>-3.5036269768887101</v>
          </cell>
          <cell r="N2470">
            <v>0</v>
          </cell>
          <cell r="O2470">
            <v>0</v>
          </cell>
          <cell r="P2470">
            <v>0</v>
          </cell>
          <cell r="Q2470">
            <v>2.2654000000003701E-4</v>
          </cell>
          <cell r="R2470">
            <v>-2.43073111139533</v>
          </cell>
          <cell r="S2470">
            <v>0</v>
          </cell>
          <cell r="T2470">
            <v>0</v>
          </cell>
          <cell r="U2470">
            <v>0</v>
          </cell>
          <cell r="V2470">
            <v>-2.43073111139533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-1.0731224054933801</v>
          </cell>
          <cell r="AN2470">
            <v>0</v>
          </cell>
          <cell r="AO2470">
            <v>0</v>
          </cell>
          <cell r="AP2470">
            <v>0</v>
          </cell>
        </row>
        <row r="2471">
          <cell r="B2471" t="str">
            <v>62760TAllcustom2Allcustom3USD Total</v>
          </cell>
          <cell r="H2471">
            <v>-25.179519075597302</v>
          </cell>
          <cell r="I2471">
            <v>0</v>
          </cell>
          <cell r="J2471">
            <v>0</v>
          </cell>
          <cell r="K2471">
            <v>-25.179519075597302</v>
          </cell>
          <cell r="L2471">
            <v>0</v>
          </cell>
          <cell r="M2471">
            <v>-25.179519075597302</v>
          </cell>
          <cell r="N2471">
            <v>24.30070714</v>
          </cell>
          <cell r="O2471">
            <v>-9.7430579999999996</v>
          </cell>
          <cell r="P2471">
            <v>-1.96801312530322</v>
          </cell>
          <cell r="Q2471">
            <v>6.5434329099999999</v>
          </cell>
          <cell r="R2471">
            <v>4.4272219606884695</v>
          </cell>
          <cell r="S2471">
            <v>1.9080759999999999E-2</v>
          </cell>
          <cell r="T2471">
            <v>0</v>
          </cell>
          <cell r="U2471">
            <v>-5.5587998534011094</v>
          </cell>
          <cell r="V2471">
            <v>-1.11249713271265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12.065390609484</v>
          </cell>
          <cell r="AC2471">
            <v>0</v>
          </cell>
          <cell r="AD2471">
            <v>-0.76818134490470302</v>
          </cell>
          <cell r="AE2471">
            <v>-0.76818134490470302</v>
          </cell>
          <cell r="AF2471">
            <v>0</v>
          </cell>
          <cell r="AG2471">
            <v>12.833571954388701</v>
          </cell>
          <cell r="AH2471">
            <v>0</v>
          </cell>
          <cell r="AI2471">
            <v>0</v>
          </cell>
          <cell r="AJ2471">
            <v>12.926657877323201</v>
          </cell>
          <cell r="AK2471">
            <v>0</v>
          </cell>
          <cell r="AL2471">
            <v>0</v>
          </cell>
          <cell r="AM2471">
            <v>-61.703481477065502</v>
          </cell>
          <cell r="AN2471">
            <v>0</v>
          </cell>
          <cell r="AO2471">
            <v>6.4379999999999997</v>
          </cell>
          <cell r="AP2471">
            <v>0</v>
          </cell>
        </row>
        <row r="2472">
          <cell r="B2472" t="str">
            <v>62780TAllcustom2Allcustom3USD Total</v>
          </cell>
          <cell r="H2472">
            <v>91.95590967728721</v>
          </cell>
          <cell r="I2472">
            <v>1.69115016290037</v>
          </cell>
          <cell r="J2472">
            <v>0</v>
          </cell>
          <cell r="K2472">
            <v>90.264759514386796</v>
          </cell>
          <cell r="L2472">
            <v>0</v>
          </cell>
          <cell r="M2472">
            <v>90.264759514386796</v>
          </cell>
          <cell r="N2472">
            <v>0.67995070999999996</v>
          </cell>
          <cell r="O2472">
            <v>10.525591</v>
          </cell>
          <cell r="P2472">
            <v>9.6866112403876699</v>
          </cell>
          <cell r="Q2472">
            <v>1.8166653500000001</v>
          </cell>
          <cell r="R2472">
            <v>-17.2548484124674</v>
          </cell>
          <cell r="S2472">
            <v>-0.73444679000000002</v>
          </cell>
          <cell r="T2472">
            <v>0.14181099</v>
          </cell>
          <cell r="U2472">
            <v>2.3070644293669802</v>
          </cell>
          <cell r="V2472">
            <v>-15.5404197831005</v>
          </cell>
          <cell r="W2472">
            <v>-0.18361</v>
          </cell>
          <cell r="X2472">
            <v>-0.18361</v>
          </cell>
          <cell r="Y2472">
            <v>0</v>
          </cell>
          <cell r="Z2472">
            <v>0</v>
          </cell>
          <cell r="AA2472">
            <v>1.69115016290037</v>
          </cell>
          <cell r="AB2472">
            <v>-0.186457752900481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-2.8477529004807896E-3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81.651818750000004</v>
          </cell>
          <cell r="AN2472">
            <v>-0.99099999999999999</v>
          </cell>
          <cell r="AO2472">
            <v>1.63100000000002</v>
          </cell>
          <cell r="AP2472">
            <v>0</v>
          </cell>
        </row>
        <row r="2473">
          <cell r="B2473" t="str">
            <v>62790TAllcustom2Allcustom3USD Total</v>
          </cell>
          <cell r="H2473">
            <v>-28.683146052485998</v>
          </cell>
          <cell r="I2473">
            <v>0</v>
          </cell>
          <cell r="J2473">
            <v>0</v>
          </cell>
          <cell r="K2473">
            <v>-28.683146052485998</v>
          </cell>
          <cell r="L2473">
            <v>0</v>
          </cell>
          <cell r="M2473">
            <v>-28.683146052485998</v>
          </cell>
          <cell r="N2473">
            <v>24.30070714</v>
          </cell>
          <cell r="O2473">
            <v>-9.7430579999999996</v>
          </cell>
          <cell r="P2473">
            <v>-1.96801312530322</v>
          </cell>
          <cell r="Q2473">
            <v>6.5436594499999998</v>
          </cell>
          <cell r="R2473">
            <v>1.9964908492931399</v>
          </cell>
          <cell r="S2473">
            <v>1.9080759999999999E-2</v>
          </cell>
          <cell r="T2473">
            <v>0</v>
          </cell>
          <cell r="U2473">
            <v>-5.5587998534011094</v>
          </cell>
          <cell r="V2473">
            <v>-3.5432282441079797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12.065390609484</v>
          </cell>
          <cell r="AC2473">
            <v>0</v>
          </cell>
          <cell r="AD2473">
            <v>-0.76818134490470302</v>
          </cell>
          <cell r="AE2473">
            <v>-0.76818134490470302</v>
          </cell>
          <cell r="AF2473">
            <v>0</v>
          </cell>
          <cell r="AG2473">
            <v>12.833571954388701</v>
          </cell>
          <cell r="AH2473">
            <v>0</v>
          </cell>
          <cell r="AI2473">
            <v>0</v>
          </cell>
          <cell r="AJ2473">
            <v>12.926657877323201</v>
          </cell>
          <cell r="AK2473">
            <v>0</v>
          </cell>
          <cell r="AL2473">
            <v>0</v>
          </cell>
          <cell r="AM2473">
            <v>-62.776603882558895</v>
          </cell>
          <cell r="AN2473">
            <v>0</v>
          </cell>
          <cell r="AO2473">
            <v>6.4379999999999997</v>
          </cell>
          <cell r="AP2473">
            <v>0</v>
          </cell>
        </row>
        <row r="2474">
          <cell r="B2474" t="str">
            <v>62800TAllcustom2Allcustom3USD Total</v>
          </cell>
          <cell r="H2474">
            <v>63.2727636248012</v>
          </cell>
          <cell r="I2474">
            <v>1.69115016290037</v>
          </cell>
          <cell r="J2474">
            <v>0</v>
          </cell>
          <cell r="K2474">
            <v>61.581613461900801</v>
          </cell>
          <cell r="L2474">
            <v>0</v>
          </cell>
          <cell r="M2474">
            <v>61.581613461900801</v>
          </cell>
          <cell r="N2474">
            <v>24.98065785</v>
          </cell>
          <cell r="O2474">
            <v>0.78253300000000003</v>
          </cell>
          <cell r="P2474">
            <v>7.7185981150844496</v>
          </cell>
          <cell r="Q2474">
            <v>8.360324799999999</v>
          </cell>
          <cell r="R2474">
            <v>-15.2583575631743</v>
          </cell>
          <cell r="S2474">
            <v>-0.71536602999999999</v>
          </cell>
          <cell r="T2474">
            <v>0.14181099</v>
          </cell>
          <cell r="U2474">
            <v>-3.2517354240341296</v>
          </cell>
          <cell r="V2474">
            <v>-19.083648027208397</v>
          </cell>
          <cell r="W2474">
            <v>-0.18361</v>
          </cell>
          <cell r="X2474">
            <v>-0.18361</v>
          </cell>
          <cell r="Y2474">
            <v>0</v>
          </cell>
          <cell r="Z2474">
            <v>0</v>
          </cell>
          <cell r="AA2474">
            <v>1.69115016290037</v>
          </cell>
          <cell r="AB2474">
            <v>11.878932856583601</v>
          </cell>
          <cell r="AC2474">
            <v>0</v>
          </cell>
          <cell r="AD2474">
            <v>-0.76818134490470302</v>
          </cell>
          <cell r="AE2474">
            <v>-0.76818134490470302</v>
          </cell>
          <cell r="AF2474">
            <v>0</v>
          </cell>
          <cell r="AG2474">
            <v>12.8307242014883</v>
          </cell>
          <cell r="AH2474">
            <v>0</v>
          </cell>
          <cell r="AI2474">
            <v>0</v>
          </cell>
          <cell r="AJ2474">
            <v>12.926657877323201</v>
          </cell>
          <cell r="AK2474">
            <v>0</v>
          </cell>
          <cell r="AL2474">
            <v>0</v>
          </cell>
          <cell r="AM2474">
            <v>18.875214867441098</v>
          </cell>
          <cell r="AN2474">
            <v>-0.99099999999999999</v>
          </cell>
          <cell r="AO2474">
            <v>8.0690000000000097</v>
          </cell>
          <cell r="AP2474">
            <v>0</v>
          </cell>
        </row>
        <row r="2475">
          <cell r="B2475" t="str">
            <v>62801Allcustom2Allcustom3USD Total</v>
          </cell>
          <cell r="H2475">
            <v>1.4374E-2</v>
          </cell>
          <cell r="I2475">
            <v>0</v>
          </cell>
          <cell r="J2475">
            <v>0</v>
          </cell>
          <cell r="K2475">
            <v>1.4374E-2</v>
          </cell>
          <cell r="L2475">
            <v>0</v>
          </cell>
          <cell r="M2475">
            <v>1.4374E-2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1.4374E-2</v>
          </cell>
          <cell r="AN2475">
            <v>0</v>
          </cell>
          <cell r="AO2475">
            <v>0</v>
          </cell>
          <cell r="AP2475">
            <v>0</v>
          </cell>
        </row>
        <row r="2476">
          <cell r="B2476" t="str">
            <v>62801Allcustom2M884USD Total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</row>
        <row r="2477">
          <cell r="B2477" t="str">
            <v>62801Allcustom2M885USD Total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</row>
        <row r="2478">
          <cell r="B2478" t="str">
            <v>62801Allcustom2M886USD Total</v>
          </cell>
          <cell r="H2478">
            <v>-3.6709999999999998E-3</v>
          </cell>
          <cell r="I2478">
            <v>0</v>
          </cell>
          <cell r="J2478">
            <v>0</v>
          </cell>
          <cell r="K2478">
            <v>-3.6709999999999998E-3</v>
          </cell>
          <cell r="L2478">
            <v>0</v>
          </cell>
          <cell r="M2478">
            <v>-3.6709999999999998E-3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-3.6709999999999998E-3</v>
          </cell>
          <cell r="AN2478">
            <v>0</v>
          </cell>
          <cell r="AO2478">
            <v>0</v>
          </cell>
          <cell r="AP2478">
            <v>0</v>
          </cell>
        </row>
        <row r="2479">
          <cell r="B2479" t="str">
            <v>62801Allcustom2M887USD Total</v>
          </cell>
          <cell r="H2479">
            <v>-2.5439999999999998E-3</v>
          </cell>
          <cell r="I2479">
            <v>0</v>
          </cell>
          <cell r="J2479">
            <v>0</v>
          </cell>
          <cell r="K2479">
            <v>-2.5439999999999998E-3</v>
          </cell>
          <cell r="L2479">
            <v>0</v>
          </cell>
          <cell r="M2479">
            <v>-2.5439999999999998E-3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-2.5439999999999998E-3</v>
          </cell>
          <cell r="AN2479">
            <v>0</v>
          </cell>
          <cell r="AO2479">
            <v>0</v>
          </cell>
          <cell r="AP2479">
            <v>0</v>
          </cell>
        </row>
        <row r="2480">
          <cell r="B2480" t="str">
            <v>62801SHA430Allcustom3USD Total</v>
          </cell>
          <cell r="H2480">
            <v>3.8939999999999999E-3</v>
          </cell>
          <cell r="I2480">
            <v>0</v>
          </cell>
          <cell r="J2480">
            <v>0</v>
          </cell>
          <cell r="K2480">
            <v>3.8939999999999999E-3</v>
          </cell>
          <cell r="L2480">
            <v>0</v>
          </cell>
          <cell r="M2480">
            <v>3.8939999999999999E-3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3.8939999999999999E-3</v>
          </cell>
          <cell r="AN2480">
            <v>0</v>
          </cell>
          <cell r="AO2480">
            <v>0</v>
          </cell>
          <cell r="AP2480">
            <v>0</v>
          </cell>
        </row>
        <row r="2481">
          <cell r="B2481" t="str">
            <v>62801SHA430M884USD Total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</row>
        <row r="2482">
          <cell r="B2482" t="str">
            <v>62801SHA430M885USD Total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</row>
        <row r="2483">
          <cell r="B2483" t="str">
            <v>62801SHA430M886USD Total</v>
          </cell>
          <cell r="H2483">
            <v>-1.1199999999999999E-3</v>
          </cell>
          <cell r="I2483">
            <v>0</v>
          </cell>
          <cell r="J2483">
            <v>0</v>
          </cell>
          <cell r="K2483">
            <v>-1.1199999999999999E-3</v>
          </cell>
          <cell r="L2483">
            <v>0</v>
          </cell>
          <cell r="M2483">
            <v>-1.1199999999999999E-3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-1.1199999999999999E-3</v>
          </cell>
          <cell r="AN2483">
            <v>0</v>
          </cell>
          <cell r="AO2483">
            <v>0</v>
          </cell>
          <cell r="AP2483">
            <v>0</v>
          </cell>
        </row>
        <row r="2484">
          <cell r="B2484" t="str">
            <v>62801SHA430M887USD Total</v>
          </cell>
          <cell r="H2484">
            <v>-2.3699999999999999E-4</v>
          </cell>
          <cell r="I2484">
            <v>0</v>
          </cell>
          <cell r="J2484">
            <v>0</v>
          </cell>
          <cell r="K2484">
            <v>-2.3699999999999999E-4</v>
          </cell>
          <cell r="L2484">
            <v>0</v>
          </cell>
          <cell r="M2484">
            <v>-2.3699999999999999E-4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-2.3699999999999999E-4</v>
          </cell>
          <cell r="AN2484">
            <v>0</v>
          </cell>
          <cell r="AO2484">
            <v>0</v>
          </cell>
          <cell r="AP2484">
            <v>0</v>
          </cell>
        </row>
        <row r="2485">
          <cell r="B2485" t="str">
            <v>62801SHA440Allcustom3USD Total</v>
          </cell>
          <cell r="H2485">
            <v>1.048E-2</v>
          </cell>
          <cell r="I2485">
            <v>0</v>
          </cell>
          <cell r="J2485">
            <v>0</v>
          </cell>
          <cell r="K2485">
            <v>1.048E-2</v>
          </cell>
          <cell r="L2485">
            <v>0</v>
          </cell>
          <cell r="M2485">
            <v>1.048E-2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1.048E-2</v>
          </cell>
          <cell r="AN2485">
            <v>0</v>
          </cell>
          <cell r="AO2485">
            <v>0</v>
          </cell>
          <cell r="AP2485">
            <v>0</v>
          </cell>
        </row>
        <row r="2486">
          <cell r="B2486" t="str">
            <v>62801SHA440M884USD Total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</row>
        <row r="2487">
          <cell r="B2487" t="str">
            <v>62801SHA440M885USD Total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</row>
        <row r="2488">
          <cell r="B2488" t="str">
            <v>62801SHA440M886USD Total</v>
          </cell>
          <cell r="H2488">
            <v>-2.5509999999999999E-3</v>
          </cell>
          <cell r="I2488">
            <v>0</v>
          </cell>
          <cell r="J2488">
            <v>0</v>
          </cell>
          <cell r="K2488">
            <v>-2.5509999999999999E-3</v>
          </cell>
          <cell r="L2488">
            <v>0</v>
          </cell>
          <cell r="M2488">
            <v>-2.5509999999999999E-3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-2.5509999999999999E-3</v>
          </cell>
          <cell r="AN2488">
            <v>0</v>
          </cell>
          <cell r="AO2488">
            <v>0</v>
          </cell>
          <cell r="AP2488">
            <v>0</v>
          </cell>
        </row>
        <row r="2489">
          <cell r="B2489" t="str">
            <v>62801SHA440M887USD Total</v>
          </cell>
          <cell r="H2489">
            <v>-2.307E-3</v>
          </cell>
          <cell r="I2489">
            <v>0</v>
          </cell>
          <cell r="J2489">
            <v>0</v>
          </cell>
          <cell r="K2489">
            <v>-2.307E-3</v>
          </cell>
          <cell r="L2489">
            <v>0</v>
          </cell>
          <cell r="M2489">
            <v>-2.307E-3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-2.307E-3</v>
          </cell>
          <cell r="AN2489">
            <v>0</v>
          </cell>
          <cell r="AO2489">
            <v>0</v>
          </cell>
          <cell r="AP2489">
            <v>0</v>
          </cell>
        </row>
        <row r="2490">
          <cell r="B2490" t="str">
            <v>62802Allcustom2Allcustom3USD Total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</row>
        <row r="2491">
          <cell r="B2491" t="str">
            <v>62803Allcustom2Allcustom3USD Total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</row>
        <row r="2492">
          <cell r="B2492" t="str">
            <v>62804Allcustom2Allcustom3USD Total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</row>
        <row r="2493">
          <cell r="B2493" t="str">
            <v>62805Allcustom2Allcustom3USD Total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</row>
        <row r="2494">
          <cell r="B2494" t="str">
            <v>62806Allcustom2Allcustom3USD Total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</row>
        <row r="2495">
          <cell r="B2495" t="str">
            <v>62807Allcustom2Allcustom3USD Total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</row>
        <row r="2496">
          <cell r="B2496" t="str">
            <v>62808Allcustom2Allcustom3USD Total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</row>
        <row r="2497">
          <cell r="B2497" t="str">
            <v>62809Allcustom2Allcustom3USD Total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</row>
        <row r="2498">
          <cell r="B2498" t="str">
            <v>62810Allcustom2Allcustom3USD Total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</row>
        <row r="2499">
          <cell r="B2499" t="str">
            <v>62811Allcustom2Allcustom3USD Total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</row>
        <row r="2500">
          <cell r="B2500" t="str">
            <v>62812Allcustom2Allcustom3USD Total</v>
          </cell>
          <cell r="H2500">
            <v>5.3478999999999999E-2</v>
          </cell>
          <cell r="I2500">
            <v>0</v>
          </cell>
          <cell r="J2500">
            <v>0</v>
          </cell>
          <cell r="K2500">
            <v>5.3478999999999999E-2</v>
          </cell>
          <cell r="L2500">
            <v>0</v>
          </cell>
          <cell r="M2500">
            <v>5.3478999999999999E-2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5.3478999999999999E-2</v>
          </cell>
          <cell r="AN2500">
            <v>0</v>
          </cell>
          <cell r="AO2500">
            <v>0</v>
          </cell>
          <cell r="AP2500">
            <v>0</v>
          </cell>
        </row>
        <row r="2501">
          <cell r="B2501" t="str">
            <v>62813Allcustom2Allcustom3USD Total</v>
          </cell>
          <cell r="H2501">
            <v>4.7393999999999999E-2</v>
          </cell>
          <cell r="I2501">
            <v>0</v>
          </cell>
          <cell r="J2501">
            <v>0</v>
          </cell>
          <cell r="K2501">
            <v>4.7393999999999999E-2</v>
          </cell>
          <cell r="L2501">
            <v>0</v>
          </cell>
          <cell r="M2501">
            <v>4.7393999999999999E-2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4.7393999999999999E-2</v>
          </cell>
          <cell r="AN2501">
            <v>0</v>
          </cell>
          <cell r="AO2501">
            <v>0</v>
          </cell>
          <cell r="AP2501">
            <v>0</v>
          </cell>
        </row>
        <row r="2502">
          <cell r="B2502" t="str">
            <v>62814Allcustom2Allcustom3USD Total</v>
          </cell>
          <cell r="H2502">
            <v>4.6085000000000001E-2</v>
          </cell>
          <cell r="I2502">
            <v>0</v>
          </cell>
          <cell r="J2502">
            <v>0</v>
          </cell>
          <cell r="K2502">
            <v>4.6085000000000001E-2</v>
          </cell>
          <cell r="L2502">
            <v>0</v>
          </cell>
          <cell r="M2502">
            <v>4.6085000000000001E-2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4.6085000000000001E-2</v>
          </cell>
          <cell r="AN2502">
            <v>0</v>
          </cell>
          <cell r="AO2502">
            <v>0</v>
          </cell>
          <cell r="AP2502">
            <v>0</v>
          </cell>
        </row>
        <row r="2503">
          <cell r="B2503" t="str">
            <v>62815Allcustom2Allcustom3USD Total</v>
          </cell>
          <cell r="H2503">
            <v>9.3670000000000003E-3</v>
          </cell>
          <cell r="I2503">
            <v>0</v>
          </cell>
          <cell r="J2503">
            <v>0</v>
          </cell>
          <cell r="K2503">
            <v>9.3670000000000003E-3</v>
          </cell>
          <cell r="L2503">
            <v>0</v>
          </cell>
          <cell r="M2503">
            <v>9.3670000000000003E-3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9.3670000000000003E-3</v>
          </cell>
          <cell r="AN2503">
            <v>0</v>
          </cell>
          <cell r="AO2503">
            <v>0</v>
          </cell>
          <cell r="AP2503">
            <v>0</v>
          </cell>
        </row>
        <row r="2504">
          <cell r="B2504" t="str">
            <v>62815SHA430Allcustom3USD Total</v>
          </cell>
          <cell r="H2504">
            <v>3.1020000000000002E-3</v>
          </cell>
          <cell r="I2504">
            <v>0</v>
          </cell>
          <cell r="J2504">
            <v>0</v>
          </cell>
          <cell r="K2504">
            <v>3.1020000000000002E-3</v>
          </cell>
          <cell r="L2504">
            <v>0</v>
          </cell>
          <cell r="M2504">
            <v>3.1020000000000002E-3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3.1020000000000002E-3</v>
          </cell>
          <cell r="AN2504">
            <v>0</v>
          </cell>
          <cell r="AO2504">
            <v>0</v>
          </cell>
          <cell r="AP2504">
            <v>0</v>
          </cell>
        </row>
        <row r="2505">
          <cell r="B2505" t="str">
            <v>62815SHA440Allcustom3USD Total</v>
          </cell>
          <cell r="H2505">
            <v>6.2649999999999997E-3</v>
          </cell>
          <cell r="I2505">
            <v>0</v>
          </cell>
          <cell r="J2505">
            <v>0</v>
          </cell>
          <cell r="K2505">
            <v>6.2649999999999997E-3</v>
          </cell>
          <cell r="L2505">
            <v>0</v>
          </cell>
          <cell r="M2505">
            <v>6.2649999999999997E-3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6.2649999999999997E-3</v>
          </cell>
          <cell r="AN2505">
            <v>0</v>
          </cell>
          <cell r="AO2505">
            <v>0</v>
          </cell>
          <cell r="AP2505">
            <v>0</v>
          </cell>
        </row>
        <row r="2506">
          <cell r="B2506" t="str">
            <v>62816Allcustom2Allcustom3USD Total</v>
          </cell>
          <cell r="H2506">
            <v>3.0421E-2</v>
          </cell>
          <cell r="I2506">
            <v>0</v>
          </cell>
          <cell r="J2506">
            <v>0</v>
          </cell>
          <cell r="K2506">
            <v>3.0421E-2</v>
          </cell>
          <cell r="L2506">
            <v>0</v>
          </cell>
          <cell r="M2506">
            <v>3.0421E-2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3.0421E-2</v>
          </cell>
          <cell r="AN2506">
            <v>0</v>
          </cell>
          <cell r="AO2506">
            <v>0</v>
          </cell>
          <cell r="AP2506">
            <v>0</v>
          </cell>
        </row>
        <row r="2507">
          <cell r="B2507" t="str">
            <v>62930TAllcustom2Allcustom3USD Total</v>
          </cell>
          <cell r="H2507">
            <v>675.6920062685731</v>
          </cell>
          <cell r="I2507">
            <v>674.65990626857308</v>
          </cell>
          <cell r="J2507">
            <v>0</v>
          </cell>
          <cell r="K2507">
            <v>1.0321</v>
          </cell>
          <cell r="L2507">
            <v>0</v>
          </cell>
          <cell r="M2507">
            <v>1.0321</v>
          </cell>
          <cell r="N2507">
            <v>0</v>
          </cell>
          <cell r="O2507">
            <v>0</v>
          </cell>
          <cell r="P2507">
            <v>1.0321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674.65990626857308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</row>
        <row r="2508">
          <cell r="B2508" t="str">
            <v>62942TAllcustom2Allcustom3USD Total</v>
          </cell>
          <cell r="H2508">
            <v>8653.4458496819589</v>
          </cell>
          <cell r="I2508">
            <v>7.2052779052406509E-5</v>
          </cell>
          <cell r="J2508">
            <v>0</v>
          </cell>
          <cell r="K2508">
            <v>8653.4457776291802</v>
          </cell>
          <cell r="L2508">
            <v>-2.8869822099804901E-4</v>
          </cell>
          <cell r="M2508">
            <v>8653.4460663274003</v>
          </cell>
          <cell r="N2508">
            <v>1215.7346604326799</v>
          </cell>
          <cell r="O2508">
            <v>8.4000000357627899E-7</v>
          </cell>
          <cell r="P2508">
            <v>502.09497866798802</v>
          </cell>
          <cell r="Q2508">
            <v>313.97479526696003</v>
          </cell>
          <cell r="R2508">
            <v>990.195724103815</v>
          </cell>
          <cell r="S2508">
            <v>194.1740503</v>
          </cell>
          <cell r="T2508">
            <v>20.640660822739097</v>
          </cell>
          <cell r="U2508">
            <v>212.62243423626597</v>
          </cell>
          <cell r="V2508">
            <v>1417.6328694628201</v>
          </cell>
          <cell r="W2508">
            <v>-3.99999998509884E-7</v>
          </cell>
          <cell r="X2508">
            <v>-3.99999998509884E-7</v>
          </cell>
          <cell r="Y2508">
            <v>0</v>
          </cell>
          <cell r="Z2508">
            <v>0</v>
          </cell>
          <cell r="AA2508">
            <v>7.2052779052406509E-5</v>
          </cell>
          <cell r="AB2508">
            <v>283.10771769919802</v>
          </cell>
          <cell r="AC2508">
            <v>0</v>
          </cell>
          <cell r="AD2508">
            <v>224.865490134152</v>
          </cell>
          <cell r="AE2508">
            <v>229.97948960415201</v>
          </cell>
          <cell r="AF2508">
            <v>0</v>
          </cell>
          <cell r="AG2508">
            <v>53.128228495046699</v>
          </cell>
          <cell r="AH2508">
            <v>0</v>
          </cell>
          <cell r="AI2508">
            <v>0</v>
          </cell>
          <cell r="AJ2508">
            <v>45.259676132028495</v>
          </cell>
          <cell r="AK2508">
            <v>0</v>
          </cell>
          <cell r="AL2508">
            <v>0</v>
          </cell>
          <cell r="AM2508">
            <v>4923.01679551289</v>
          </cell>
          <cell r="AN2508">
            <v>1E-3</v>
          </cell>
          <cell r="AO2508">
            <v>-2.1157515551311401</v>
          </cell>
          <cell r="AP2508">
            <v>0</v>
          </cell>
        </row>
        <row r="2509">
          <cell r="B2509" t="str">
            <v>62950TAllcustom2Allcustom3USD Total</v>
          </cell>
          <cell r="H2509">
            <v>1985.5029173573698</v>
          </cell>
          <cell r="I2509">
            <v>0</v>
          </cell>
          <cell r="J2509">
            <v>0</v>
          </cell>
          <cell r="K2509">
            <v>1985.5029173573698</v>
          </cell>
          <cell r="L2509">
            <v>0</v>
          </cell>
          <cell r="M2509">
            <v>1985.5029173573698</v>
          </cell>
          <cell r="N2509">
            <v>1409.5730812071199</v>
          </cell>
          <cell r="O2509">
            <v>0</v>
          </cell>
          <cell r="P2509">
            <v>104.16550544545599</v>
          </cell>
          <cell r="Q2509">
            <v>0</v>
          </cell>
          <cell r="R2509">
            <v>0</v>
          </cell>
          <cell r="S2509">
            <v>0</v>
          </cell>
          <cell r="T2509">
            <v>0.28149770479456299</v>
          </cell>
          <cell r="U2509">
            <v>2.8000000000000001E-2</v>
          </cell>
          <cell r="V2509">
            <v>0.30949770479456301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471.45483300000001</v>
          </cell>
          <cell r="AN2509">
            <v>0</v>
          </cell>
          <cell r="AO2509">
            <v>0</v>
          </cell>
          <cell r="AP2509">
            <v>0</v>
          </cell>
        </row>
        <row r="2510">
          <cell r="B2510" t="str">
            <v>62954TAllcustom2Allcustom3USD Total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</row>
        <row r="2511">
          <cell r="B2511" t="str">
            <v>62955TAllcustom2Allcustom3USD Total</v>
          </cell>
          <cell r="H2511">
            <v>15743.211420039301</v>
          </cell>
          <cell r="I2511">
            <v>7.2052779052406509E-5</v>
          </cell>
          <cell r="J2511">
            <v>0</v>
          </cell>
          <cell r="K2511">
            <v>15743.2113479866</v>
          </cell>
          <cell r="L2511">
            <v>-2.8869822099804901E-4</v>
          </cell>
          <cell r="M2511">
            <v>15743.211636684799</v>
          </cell>
          <cell r="N2511">
            <v>2625.3077416398</v>
          </cell>
          <cell r="O2511">
            <v>8.4000000357627899E-7</v>
          </cell>
          <cell r="P2511">
            <v>606.26048411344402</v>
          </cell>
          <cell r="Q2511">
            <v>313.97479526696003</v>
          </cell>
          <cell r="R2511">
            <v>990.195724103815</v>
          </cell>
          <cell r="S2511">
            <v>194.1740503</v>
          </cell>
          <cell r="T2511">
            <v>20.9221585275337</v>
          </cell>
          <cell r="U2511">
            <v>212.65043423626599</v>
          </cell>
          <cell r="V2511">
            <v>1417.94236716761</v>
          </cell>
          <cell r="W2511">
            <v>-3.99999998509884E-7</v>
          </cell>
          <cell r="X2511">
            <v>-3.99999998509884E-7</v>
          </cell>
          <cell r="Y2511">
            <v>0</v>
          </cell>
          <cell r="Z2511">
            <v>0</v>
          </cell>
          <cell r="AA2511">
            <v>7.2052779052406509E-5</v>
          </cell>
          <cell r="AB2511">
            <v>283.10771769919802</v>
          </cell>
          <cell r="AC2511">
            <v>0</v>
          </cell>
          <cell r="AD2511">
            <v>224.865490134152</v>
          </cell>
          <cell r="AE2511">
            <v>229.97948960415201</v>
          </cell>
          <cell r="AF2511">
            <v>0</v>
          </cell>
          <cell r="AG2511">
            <v>53.128228495046699</v>
          </cell>
          <cell r="AH2511">
            <v>0</v>
          </cell>
          <cell r="AI2511">
            <v>0</v>
          </cell>
          <cell r="AJ2511">
            <v>45.259676132028495</v>
          </cell>
          <cell r="AK2511">
            <v>0</v>
          </cell>
          <cell r="AL2511">
            <v>0</v>
          </cell>
          <cell r="AM2511">
            <v>10498.7342815129</v>
          </cell>
          <cell r="AN2511">
            <v>1E-3</v>
          </cell>
          <cell r="AO2511">
            <v>-2.1157515551311401</v>
          </cell>
          <cell r="AP2511">
            <v>0</v>
          </cell>
        </row>
        <row r="2512">
          <cell r="B2512" t="str">
            <v>62961Allcustom2Allcustom3USD Total</v>
          </cell>
          <cell r="H2512">
            <v>5340.2509758699998</v>
          </cell>
          <cell r="I2512">
            <v>0</v>
          </cell>
          <cell r="J2512">
            <v>0</v>
          </cell>
          <cell r="K2512">
            <v>5340.2509758699998</v>
          </cell>
          <cell r="L2512">
            <v>0</v>
          </cell>
          <cell r="M2512">
            <v>5340.2509758699998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5340.2509758699998</v>
          </cell>
          <cell r="AN2512">
            <v>0</v>
          </cell>
          <cell r="AO2512">
            <v>0</v>
          </cell>
          <cell r="AP2512">
            <v>0</v>
          </cell>
        </row>
        <row r="2513">
          <cell r="B2513" t="str">
            <v>62965TAllcustom2Allcustom3USD Total</v>
          </cell>
          <cell r="H2513">
            <v>8971.9374998019412</v>
          </cell>
          <cell r="I2513">
            <v>7.2052779052406509E-5</v>
          </cell>
          <cell r="J2513">
            <v>0</v>
          </cell>
          <cell r="K2513">
            <v>8971.9374277491697</v>
          </cell>
          <cell r="L2513">
            <v>-2.8869822099804901E-4</v>
          </cell>
          <cell r="M2513">
            <v>8971.9377164473899</v>
          </cell>
          <cell r="N2513">
            <v>1299.4132815586599</v>
          </cell>
          <cell r="O2513">
            <v>8.4000000357627899E-7</v>
          </cell>
          <cell r="P2513">
            <v>503.228485885834</v>
          </cell>
          <cell r="Q2513">
            <v>339.47580100462301</v>
          </cell>
          <cell r="R2513">
            <v>1006.56059164442</v>
          </cell>
          <cell r="S2513">
            <v>202.65673000000001</v>
          </cell>
          <cell r="T2513">
            <v>20.641771203949897</v>
          </cell>
          <cell r="U2513">
            <v>214.55607422292201</v>
          </cell>
          <cell r="V2513">
            <v>1444.4151670712899</v>
          </cell>
          <cell r="W2513">
            <v>-3.99999998509884E-7</v>
          </cell>
          <cell r="X2513">
            <v>-3.99999998509884E-7</v>
          </cell>
          <cell r="Y2513">
            <v>0</v>
          </cell>
          <cell r="Z2513">
            <v>0</v>
          </cell>
          <cell r="AA2513">
            <v>7.2052779052406509E-5</v>
          </cell>
          <cell r="AB2513">
            <v>288.02715137923002</v>
          </cell>
          <cell r="AC2513">
            <v>0</v>
          </cell>
          <cell r="AD2513">
            <v>229.42983243362099</v>
          </cell>
          <cell r="AE2513">
            <v>234.543832413621</v>
          </cell>
          <cell r="AF2513">
            <v>0</v>
          </cell>
          <cell r="AG2513">
            <v>53.4833193656087</v>
          </cell>
          <cell r="AH2513">
            <v>0</v>
          </cell>
          <cell r="AI2513">
            <v>0</v>
          </cell>
          <cell r="AJ2513">
            <v>45.259676132028495</v>
          </cell>
          <cell r="AK2513">
            <v>0</v>
          </cell>
          <cell r="AL2513">
            <v>0</v>
          </cell>
          <cell r="AM2513">
            <v>5099.4935802628897</v>
          </cell>
          <cell r="AN2513">
            <v>1E-3</v>
          </cell>
          <cell r="AO2513">
            <v>-2.1157515551311401</v>
          </cell>
          <cell r="AP2513">
            <v>0</v>
          </cell>
        </row>
        <row r="2514">
          <cell r="B2514" t="str">
            <v>62967TAllcustom2Allcustom3USD Total</v>
          </cell>
          <cell r="H2514">
            <v>2210.4531399193302</v>
          </cell>
          <cell r="I2514">
            <v>0</v>
          </cell>
          <cell r="J2514">
            <v>0</v>
          </cell>
          <cell r="K2514">
            <v>2210.4531399193302</v>
          </cell>
          <cell r="L2514">
            <v>0</v>
          </cell>
          <cell r="M2514">
            <v>2210.4531399193302</v>
          </cell>
          <cell r="N2514">
            <v>1631.3356387081499</v>
          </cell>
          <cell r="O2514">
            <v>0</v>
          </cell>
          <cell r="P2514">
            <v>104.337672545929</v>
          </cell>
          <cell r="Q2514">
            <v>0</v>
          </cell>
          <cell r="R2514">
            <v>0</v>
          </cell>
          <cell r="S2514">
            <v>0</v>
          </cell>
          <cell r="T2514">
            <v>0.28157066525153102</v>
          </cell>
          <cell r="U2514">
            <v>2.8000000000000001E-2</v>
          </cell>
          <cell r="V2514">
            <v>0.30957066525153099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474.470258</v>
          </cell>
          <cell r="AN2514">
            <v>0</v>
          </cell>
          <cell r="AO2514">
            <v>0</v>
          </cell>
          <cell r="AP2514">
            <v>0</v>
          </cell>
        </row>
        <row r="2515">
          <cell r="B2515" t="str">
            <v>62970TAllcustom2Allcustom3USD Total</v>
          </cell>
          <cell r="H2515">
            <v>16522.641615591299</v>
          </cell>
          <cell r="I2515">
            <v>7.2052779052406509E-5</v>
          </cell>
          <cell r="J2515">
            <v>0</v>
          </cell>
          <cell r="K2515">
            <v>16522.641543538499</v>
          </cell>
          <cell r="L2515">
            <v>-2.8869822099804901E-4</v>
          </cell>
          <cell r="M2515">
            <v>16522.641832236699</v>
          </cell>
          <cell r="N2515">
            <v>2930.7489202667998</v>
          </cell>
          <cell r="O2515">
            <v>8.4000000357627899E-7</v>
          </cell>
          <cell r="P2515">
            <v>607.56615843176303</v>
          </cell>
          <cell r="Q2515">
            <v>339.47580100462301</v>
          </cell>
          <cell r="R2515">
            <v>1006.56059164442</v>
          </cell>
          <cell r="S2515">
            <v>202.65673000000001</v>
          </cell>
          <cell r="T2515">
            <v>20.923341869201398</v>
          </cell>
          <cell r="U2515">
            <v>214.584074222922</v>
          </cell>
          <cell r="V2515">
            <v>1444.7247377365402</v>
          </cell>
          <cell r="W2515">
            <v>-3.99999998509884E-7</v>
          </cell>
          <cell r="X2515">
            <v>-3.99999998509884E-7</v>
          </cell>
          <cell r="Y2515">
            <v>0</v>
          </cell>
          <cell r="Z2515">
            <v>0</v>
          </cell>
          <cell r="AA2515">
            <v>7.2052779052406509E-5</v>
          </cell>
          <cell r="AB2515">
            <v>288.02715137923002</v>
          </cell>
          <cell r="AC2515">
            <v>0</v>
          </cell>
          <cell r="AD2515">
            <v>229.42983243362099</v>
          </cell>
          <cell r="AE2515">
            <v>234.543832413621</v>
          </cell>
          <cell r="AF2515">
            <v>0</v>
          </cell>
          <cell r="AG2515">
            <v>53.4833193656087</v>
          </cell>
          <cell r="AH2515">
            <v>0</v>
          </cell>
          <cell r="AI2515">
            <v>0</v>
          </cell>
          <cell r="AJ2515">
            <v>45.259676132028495</v>
          </cell>
          <cell r="AK2515">
            <v>0</v>
          </cell>
          <cell r="AL2515">
            <v>0</v>
          </cell>
          <cell r="AM2515">
            <v>10914.2148141329</v>
          </cell>
          <cell r="AN2515">
            <v>1E-3</v>
          </cell>
          <cell r="AO2515">
            <v>-2.1157515551311401</v>
          </cell>
          <cell r="AP2515">
            <v>0</v>
          </cell>
        </row>
        <row r="2516">
          <cell r="B2516" t="str">
            <v>63005TAllcustom2Allcustom3USD Total</v>
          </cell>
          <cell r="H2516">
            <v>316.56232159865203</v>
          </cell>
          <cell r="I2516">
            <v>56.025841451741499</v>
          </cell>
          <cell r="J2516">
            <v>0</v>
          </cell>
          <cell r="K2516">
            <v>260.536480146911</v>
          </cell>
          <cell r="L2516">
            <v>0</v>
          </cell>
          <cell r="M2516">
            <v>260.536480146911</v>
          </cell>
          <cell r="N2516">
            <v>128.57893906344302</v>
          </cell>
          <cell r="O2516">
            <v>0</v>
          </cell>
          <cell r="P2516">
            <v>21.390888835273003</v>
          </cell>
          <cell r="Q2516">
            <v>11.5512727561247</v>
          </cell>
          <cell r="R2516">
            <v>22.751790530000001</v>
          </cell>
          <cell r="S2516">
            <v>2.9877669999999998</v>
          </cell>
          <cell r="T2516">
            <v>6.4875464222861501</v>
          </cell>
          <cell r="U2516">
            <v>66.262659761038307</v>
          </cell>
          <cell r="V2516">
            <v>98.489763713324507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56.025841451741499</v>
          </cell>
          <cell r="AB2516">
            <v>0.52561577874550203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0.52561577874550203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</row>
        <row r="2517">
          <cell r="B2517" t="str">
            <v>63011Allcustom2Allcustom3USD Total</v>
          </cell>
          <cell r="H2517">
            <v>136.84390157719099</v>
          </cell>
          <cell r="I2517">
            <v>56.025841451741499</v>
          </cell>
          <cell r="J2517">
            <v>0</v>
          </cell>
          <cell r="K2517">
            <v>80.818060125449406</v>
          </cell>
          <cell r="L2517">
            <v>0</v>
          </cell>
          <cell r="M2517">
            <v>80.818060125449406</v>
          </cell>
          <cell r="N2517">
            <v>49.549814207975402</v>
          </cell>
          <cell r="O2517">
            <v>0</v>
          </cell>
          <cell r="P2517">
            <v>14.227403745655701</v>
          </cell>
          <cell r="Q2517">
            <v>0</v>
          </cell>
          <cell r="R2517">
            <v>0</v>
          </cell>
          <cell r="S2517">
            <v>2.988</v>
          </cell>
          <cell r="T2517">
            <v>4.6747384918182204</v>
          </cell>
          <cell r="U2517">
            <v>9.3781036800000113</v>
          </cell>
          <cell r="V2517">
            <v>17.040842171818202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56.025841451741499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</row>
        <row r="2518">
          <cell r="B2518" t="str">
            <v>63012Allcustom2Allcustom3USD Total</v>
          </cell>
          <cell r="H2518">
            <v>2534.00219493962</v>
          </cell>
          <cell r="I2518">
            <v>0</v>
          </cell>
          <cell r="J2518">
            <v>0</v>
          </cell>
          <cell r="K2518">
            <v>2534.00219493962</v>
          </cell>
          <cell r="L2518">
            <v>0</v>
          </cell>
          <cell r="M2518">
            <v>2534.00219493962</v>
          </cell>
          <cell r="N2518">
            <v>1826.04702405239</v>
          </cell>
          <cell r="O2518">
            <v>0</v>
          </cell>
          <cell r="P2518">
            <v>21.294918549588999</v>
          </cell>
          <cell r="Q2518">
            <v>42.386581</v>
          </cell>
          <cell r="R2518">
            <v>105.66132</v>
          </cell>
          <cell r="S2518">
            <v>0</v>
          </cell>
          <cell r="T2518">
            <v>4.9339792170931505</v>
          </cell>
          <cell r="U2518">
            <v>533.67837212054803</v>
          </cell>
          <cell r="V2518">
            <v>644.27367133764096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</row>
        <row r="2519">
          <cell r="B2519" t="str">
            <v>63013Allcustom2Allcustom3USD Total</v>
          </cell>
          <cell r="H2519">
            <v>2375.6600228406501</v>
          </cell>
          <cell r="I2519">
            <v>0</v>
          </cell>
          <cell r="J2519">
            <v>0</v>
          </cell>
          <cell r="K2519">
            <v>2375.6600228406501</v>
          </cell>
          <cell r="L2519">
            <v>0</v>
          </cell>
          <cell r="M2519">
            <v>2375.6600228406501</v>
          </cell>
          <cell r="N2519">
            <v>1761.86266293119</v>
          </cell>
          <cell r="O2519">
            <v>0</v>
          </cell>
          <cell r="P2519">
            <v>14.459700056806</v>
          </cell>
          <cell r="Q2519">
            <v>30.8353067438753</v>
          </cell>
          <cell r="R2519">
            <v>87.013299000000004</v>
          </cell>
          <cell r="S2519">
            <v>0</v>
          </cell>
          <cell r="T2519">
            <v>3.5664549123111602</v>
          </cell>
          <cell r="U2519">
            <v>477.92259919647199</v>
          </cell>
          <cell r="V2519">
            <v>568.50235310878304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</row>
        <row r="2520">
          <cell r="B2520" t="str">
            <v>63015TAllcustom2Allcustom3USD Total</v>
          </cell>
          <cell r="H2520">
            <v>158.34217209896499</v>
          </cell>
          <cell r="I2520">
            <v>0</v>
          </cell>
          <cell r="J2520">
            <v>0</v>
          </cell>
          <cell r="K2520">
            <v>158.34217209896499</v>
          </cell>
          <cell r="L2520">
            <v>0</v>
          </cell>
          <cell r="M2520">
            <v>158.34217209896499</v>
          </cell>
          <cell r="N2520">
            <v>64.184361121199601</v>
          </cell>
          <cell r="O2520">
            <v>0</v>
          </cell>
          <cell r="P2520">
            <v>6.8352184927830102</v>
          </cell>
          <cell r="Q2520">
            <v>11.551274256124699</v>
          </cell>
          <cell r="R2520">
            <v>18.648021</v>
          </cell>
          <cell r="S2520">
            <v>0</v>
          </cell>
          <cell r="T2520">
            <v>1.3675243047819801</v>
          </cell>
          <cell r="U2520">
            <v>55.755772924075998</v>
          </cell>
          <cell r="V2520">
            <v>75.771318228857993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</row>
        <row r="2521">
          <cell r="B2521" t="str">
            <v>63020TAllcustom2Allcustom3USD Total</v>
          </cell>
          <cell r="H2521">
            <v>295.18607367615596</v>
          </cell>
          <cell r="I2521">
            <v>56.025841451741499</v>
          </cell>
          <cell r="J2521">
            <v>0</v>
          </cell>
          <cell r="K2521">
            <v>239.16023222441501</v>
          </cell>
          <cell r="L2521">
            <v>0</v>
          </cell>
          <cell r="M2521">
            <v>239.16023222441501</v>
          </cell>
          <cell r="N2521">
            <v>113.734175329175</v>
          </cell>
          <cell r="O2521">
            <v>0</v>
          </cell>
          <cell r="P2521">
            <v>21.062622238438699</v>
          </cell>
          <cell r="Q2521">
            <v>11.551274256124699</v>
          </cell>
          <cell r="R2521">
            <v>18.648021</v>
          </cell>
          <cell r="S2521">
            <v>2.988</v>
          </cell>
          <cell r="T2521">
            <v>6.0422627966002</v>
          </cell>
          <cell r="U2521">
            <v>65.133876604076107</v>
          </cell>
          <cell r="V2521">
            <v>92.812160400676206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56.025841451741499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</row>
        <row r="2522">
          <cell r="B2522" t="str">
            <v>63021Allcustom2Allcustom3USD Total</v>
          </cell>
          <cell r="H2522">
            <v>0.65460490430953899</v>
          </cell>
          <cell r="I2522">
            <v>0</v>
          </cell>
          <cell r="J2522">
            <v>0</v>
          </cell>
          <cell r="K2522">
            <v>0.65460490430953899</v>
          </cell>
          <cell r="L2522">
            <v>0</v>
          </cell>
          <cell r="M2522">
            <v>0.65460490430953899</v>
          </cell>
          <cell r="N2522">
            <v>-1.73963234095467E-2</v>
          </cell>
          <cell r="O2522">
            <v>0</v>
          </cell>
          <cell r="P2522">
            <v>0.14638544897358299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0.52561577874550203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0.52561577874550203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</row>
        <row r="2523">
          <cell r="B2523" t="str">
            <v>63022Allcustom2Allcustom3USD Total</v>
          </cell>
          <cell r="H2523">
            <v>-1.7492188706499201</v>
          </cell>
          <cell r="I2523">
            <v>0</v>
          </cell>
          <cell r="J2523">
            <v>0</v>
          </cell>
          <cell r="K2523">
            <v>-1.7492188706499201</v>
          </cell>
          <cell r="L2523">
            <v>0</v>
          </cell>
          <cell r="M2523">
            <v>-1.7492188706499201</v>
          </cell>
          <cell r="N2523">
            <v>-1.7383503555326498</v>
          </cell>
          <cell r="O2523">
            <v>0</v>
          </cell>
          <cell r="P2523">
            <v>-1.053430580702E-2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-3.3420931024986299E-4</v>
          </cell>
          <cell r="V2523">
            <v>-3.3420931024986299E-4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</row>
        <row r="2524">
          <cell r="B2524" t="str">
            <v>63025TAllcustom2Allcustom3USD Total</v>
          </cell>
          <cell r="H2524">
            <v>316.55661553978302</v>
          </cell>
          <cell r="I2524">
            <v>56.025841451741499</v>
          </cell>
          <cell r="J2524">
            <v>0</v>
          </cell>
          <cell r="K2524">
            <v>260.53077408804199</v>
          </cell>
          <cell r="L2524">
            <v>0</v>
          </cell>
          <cell r="M2524">
            <v>260.53077408804199</v>
          </cell>
          <cell r="N2524">
            <v>128.583815167045</v>
          </cell>
          <cell r="O2524">
            <v>0</v>
          </cell>
          <cell r="P2524">
            <v>21.391541993219402</v>
          </cell>
          <cell r="Q2524">
            <v>11.551274256124699</v>
          </cell>
          <cell r="R2524">
            <v>22.751791000000001</v>
          </cell>
          <cell r="S2524">
            <v>2.988</v>
          </cell>
          <cell r="T2524">
            <v>6.4757400554678002</v>
          </cell>
          <cell r="U2524">
            <v>66.262995837439306</v>
          </cell>
          <cell r="V2524">
            <v>98.478526892907098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56.025841451741499</v>
          </cell>
          <cell r="AB2524">
            <v>0.52561577874550203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0.52561577874550203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</row>
        <row r="2525">
          <cell r="B2525" t="str">
            <v>63031Allcustom2Allcustom3USD Total</v>
          </cell>
          <cell r="H2525">
            <v>11330.918451</v>
          </cell>
          <cell r="I2525">
            <v>0</v>
          </cell>
          <cell r="J2525">
            <v>0</v>
          </cell>
          <cell r="K2525">
            <v>11330.918451</v>
          </cell>
          <cell r="L2525">
            <v>0</v>
          </cell>
          <cell r="M2525">
            <v>11330.918451</v>
          </cell>
          <cell r="N2525">
            <v>0</v>
          </cell>
          <cell r="O2525">
            <v>0</v>
          </cell>
          <cell r="P2525">
            <v>8469.3250000000007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2861.5934510000002</v>
          </cell>
          <cell r="AC2525">
            <v>0</v>
          </cell>
          <cell r="AD2525">
            <v>0</v>
          </cell>
          <cell r="AE2525">
            <v>2861.5934510000002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</row>
        <row r="2526">
          <cell r="B2526" t="str">
            <v>63032Allcustom2Allcustom3USD Total</v>
          </cell>
          <cell r="H2526">
            <v>9187.682691</v>
          </cell>
          <cell r="I2526">
            <v>0</v>
          </cell>
          <cell r="J2526">
            <v>0</v>
          </cell>
          <cell r="K2526">
            <v>9187.682691</v>
          </cell>
          <cell r="L2526">
            <v>0</v>
          </cell>
          <cell r="M2526">
            <v>9187.682691</v>
          </cell>
          <cell r="N2526">
            <v>0</v>
          </cell>
          <cell r="O2526">
            <v>0</v>
          </cell>
          <cell r="P2526">
            <v>6248.9979999999996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2938.6846909999999</v>
          </cell>
          <cell r="AC2526">
            <v>0</v>
          </cell>
          <cell r="AD2526">
            <v>0</v>
          </cell>
          <cell r="AE2526">
            <v>2938.6846909999999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</row>
        <row r="2527">
          <cell r="B2527" t="str">
            <v>63035TAllcustom2Allcustom3USD Total</v>
          </cell>
          <cell r="H2527">
            <v>2143.23576</v>
          </cell>
          <cell r="I2527">
            <v>0</v>
          </cell>
          <cell r="J2527">
            <v>0</v>
          </cell>
          <cell r="K2527">
            <v>2143.23576</v>
          </cell>
          <cell r="L2527">
            <v>0</v>
          </cell>
          <cell r="M2527">
            <v>2143.23576</v>
          </cell>
          <cell r="N2527">
            <v>0</v>
          </cell>
          <cell r="O2527">
            <v>0</v>
          </cell>
          <cell r="P2527">
            <v>2220.3270000000002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-77.091239999999999</v>
          </cell>
          <cell r="AC2527">
            <v>0</v>
          </cell>
          <cell r="AD2527">
            <v>0</v>
          </cell>
          <cell r="AE2527">
            <v>-77.091239999999999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</row>
        <row r="2528">
          <cell r="B2528" t="str">
            <v>63101MAT400Allcustom3USD Total</v>
          </cell>
          <cell r="H2528">
            <v>1746.0044377000002</v>
          </cell>
          <cell r="I2528">
            <v>0</v>
          </cell>
          <cell r="J2528">
            <v>0</v>
          </cell>
          <cell r="K2528">
            <v>1746.0044377000002</v>
          </cell>
          <cell r="L2528">
            <v>0</v>
          </cell>
          <cell r="M2528">
            <v>1746.0044377000002</v>
          </cell>
          <cell r="N2528">
            <v>0</v>
          </cell>
          <cell r="O2528">
            <v>1745.6460810000001</v>
          </cell>
          <cell r="P2528">
            <v>0.35835670000000003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</row>
        <row r="2529">
          <cell r="B2529" t="str">
            <v>63102MAT400Allcustom3USD Total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</row>
        <row r="2530">
          <cell r="B2530" t="str">
            <v>63103MAT400Allcustom3USD Total</v>
          </cell>
          <cell r="H2530">
            <v>92.106569235490497</v>
          </cell>
          <cell r="I2530">
            <v>0</v>
          </cell>
          <cell r="J2530">
            <v>0</v>
          </cell>
          <cell r="K2530">
            <v>92.106569235490497</v>
          </cell>
          <cell r="L2530">
            <v>0</v>
          </cell>
          <cell r="M2530">
            <v>92.106569235490497</v>
          </cell>
          <cell r="N2530">
            <v>90.247351319999993</v>
          </cell>
          <cell r="O2530">
            <v>0</v>
          </cell>
          <cell r="P2530">
            <v>1.8120776665811298</v>
          </cell>
          <cell r="Q2530">
            <v>0</v>
          </cell>
          <cell r="R2530">
            <v>4.7140248909417502E-2</v>
          </cell>
          <cell r="S2530">
            <v>0</v>
          </cell>
          <cell r="T2530">
            <v>0</v>
          </cell>
          <cell r="U2530">
            <v>0</v>
          </cell>
          <cell r="V2530">
            <v>4.7140248909417502E-2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</row>
        <row r="2531">
          <cell r="B2531" t="str">
            <v>63104MAT400Allcustom3USD Total</v>
          </cell>
          <cell r="H2531">
            <v>45.82</v>
          </cell>
          <cell r="I2531">
            <v>0</v>
          </cell>
          <cell r="J2531">
            <v>0</v>
          </cell>
          <cell r="K2531">
            <v>45.82</v>
          </cell>
          <cell r="L2531">
            <v>0</v>
          </cell>
          <cell r="M2531">
            <v>45.82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45.82</v>
          </cell>
          <cell r="T2531">
            <v>0</v>
          </cell>
          <cell r="U2531">
            <v>0</v>
          </cell>
          <cell r="V2531">
            <v>45.82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</row>
        <row r="2532">
          <cell r="B2532" t="str">
            <v>63105MAT400Allcustom3USD Total</v>
          </cell>
          <cell r="H2532">
            <v>-3.6950142619898496E-6</v>
          </cell>
          <cell r="I2532">
            <v>-3.6950142619898496E-6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-3.6950142619898496E-6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</row>
        <row r="2533">
          <cell r="B2533" t="str">
            <v>63106MAT400Allcustom3USD Total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</row>
        <row r="2534">
          <cell r="B2534" t="str">
            <v>63108MAT400Allcustom3USD Total</v>
          </cell>
          <cell r="H2534">
            <v>47.090071133881303</v>
          </cell>
          <cell r="I2534">
            <v>0</v>
          </cell>
          <cell r="J2534">
            <v>0</v>
          </cell>
          <cell r="K2534">
            <v>47.090071133881303</v>
          </cell>
          <cell r="L2534">
            <v>0</v>
          </cell>
          <cell r="M2534">
            <v>47.090071133881303</v>
          </cell>
          <cell r="N2534">
            <v>41.2467639461617</v>
          </cell>
          <cell r="O2534">
            <v>0</v>
          </cell>
          <cell r="P2534">
            <v>5.2589916217603303</v>
          </cell>
          <cell r="Q2534">
            <v>0</v>
          </cell>
          <cell r="R2534">
            <v>0.40275224531691101</v>
          </cell>
          <cell r="S2534">
            <v>0</v>
          </cell>
          <cell r="T2534">
            <v>0.181563320642353</v>
          </cell>
          <cell r="U2534">
            <v>0</v>
          </cell>
          <cell r="V2534">
            <v>0.58431556595926393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</row>
        <row r="2535">
          <cell r="B2535" t="str">
            <v>63109MAT400Allcustom3USD Total</v>
          </cell>
          <cell r="H2535">
            <v>0.22960760999999999</v>
          </cell>
          <cell r="I2535">
            <v>0</v>
          </cell>
          <cell r="J2535">
            <v>0</v>
          </cell>
          <cell r="K2535">
            <v>0.22960760999999999</v>
          </cell>
          <cell r="L2535">
            <v>0</v>
          </cell>
          <cell r="M2535">
            <v>0.22960760999999999</v>
          </cell>
          <cell r="N2535">
            <v>0.22960760999999999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</row>
        <row r="2536">
          <cell r="B2536" t="str">
            <v>63110TMAT400Allcustom3USD Total</v>
          </cell>
          <cell r="H2536">
            <v>1946.7820215223999</v>
          </cell>
          <cell r="I2536">
            <v>-6.6879758142284108E-5</v>
          </cell>
          <cell r="J2536">
            <v>1.2138121850115799</v>
          </cell>
          <cell r="K2536">
            <v>1946.7820884021598</v>
          </cell>
          <cell r="L2536">
            <v>0</v>
          </cell>
          <cell r="M2536">
            <v>1946.7820884021598</v>
          </cell>
          <cell r="N2536">
            <v>139.31276025025201</v>
          </cell>
          <cell r="O2536">
            <v>1750.4550810000001</v>
          </cell>
          <cell r="P2536">
            <v>9.1786900462674588</v>
          </cell>
          <cell r="Q2536">
            <v>0</v>
          </cell>
          <cell r="R2536">
            <v>0.44989249422632904</v>
          </cell>
          <cell r="S2536">
            <v>45.82</v>
          </cell>
          <cell r="T2536">
            <v>0.35185242640305298</v>
          </cell>
          <cell r="U2536">
            <v>0</v>
          </cell>
          <cell r="V2536">
            <v>46.621744920629396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-6.6879758142284108E-5</v>
          </cell>
          <cell r="AB2536">
            <v>1.2138121850115799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</row>
        <row r="2537">
          <cell r="B2537" t="str">
            <v>63113MAT400Allcustom3USD Total</v>
          </cell>
          <cell r="H2537">
            <v>15.5313395380452</v>
          </cell>
          <cell r="I2537">
            <v>-6.3184743880294301E-5</v>
          </cell>
          <cell r="J2537">
            <v>1.2138121850115799</v>
          </cell>
          <cell r="K2537">
            <v>15.531402722789</v>
          </cell>
          <cell r="L2537">
            <v>0</v>
          </cell>
          <cell r="M2537">
            <v>15.531402722789</v>
          </cell>
          <cell r="N2537">
            <v>7.5890373740907702</v>
          </cell>
          <cell r="O2537">
            <v>4.8090000000000002</v>
          </cell>
          <cell r="P2537">
            <v>1.7492640579260001</v>
          </cell>
          <cell r="Q2537">
            <v>0</v>
          </cell>
          <cell r="R2537">
            <v>0</v>
          </cell>
          <cell r="S2537">
            <v>0</v>
          </cell>
          <cell r="T2537">
            <v>0.1702891057607</v>
          </cell>
          <cell r="U2537">
            <v>0</v>
          </cell>
          <cell r="V2537">
            <v>0.1702891057607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-6.3184743880294301E-5</v>
          </cell>
          <cell r="AB2537">
            <v>1.2138121850115799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</row>
        <row r="2538">
          <cell r="B2538" t="str">
            <v>63114TMAT400Allcustom3USD Total</v>
          </cell>
          <cell r="H2538">
            <v>139.19664036937201</v>
          </cell>
          <cell r="I2538">
            <v>0</v>
          </cell>
          <cell r="J2538">
            <v>0</v>
          </cell>
          <cell r="K2538">
            <v>139.19664036937201</v>
          </cell>
          <cell r="L2538">
            <v>0</v>
          </cell>
          <cell r="M2538">
            <v>139.19664036937201</v>
          </cell>
          <cell r="N2538">
            <v>131.494115266162</v>
          </cell>
          <cell r="O2538">
            <v>0</v>
          </cell>
          <cell r="P2538">
            <v>7.0710692883414596</v>
          </cell>
          <cell r="Q2538">
            <v>0</v>
          </cell>
          <cell r="R2538">
            <v>0.44989249422632904</v>
          </cell>
          <cell r="S2538">
            <v>0</v>
          </cell>
          <cell r="T2538">
            <v>0.181563320642353</v>
          </cell>
          <cell r="U2538">
            <v>0</v>
          </cell>
          <cell r="V2538">
            <v>0.63145581486868096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</row>
        <row r="2539">
          <cell r="B2539" t="str">
            <v>63115TMAT400Allcustom3USD Total</v>
          </cell>
          <cell r="H2539">
            <v>61.580943453030898</v>
          </cell>
          <cell r="I2539">
            <v>-6.6879758142284108E-5</v>
          </cell>
          <cell r="J2539">
            <v>1.2138121850115799</v>
          </cell>
          <cell r="K2539">
            <v>61.581010332788999</v>
          </cell>
          <cell r="L2539">
            <v>0</v>
          </cell>
          <cell r="M2539">
            <v>61.581010332788999</v>
          </cell>
          <cell r="N2539">
            <v>7.8186449840907697</v>
          </cell>
          <cell r="O2539">
            <v>4.8090000000000002</v>
          </cell>
          <cell r="P2539">
            <v>1.7492640579260001</v>
          </cell>
          <cell r="Q2539">
            <v>0</v>
          </cell>
          <cell r="R2539">
            <v>0</v>
          </cell>
          <cell r="S2539">
            <v>45.82</v>
          </cell>
          <cell r="T2539">
            <v>0.1702891057607</v>
          </cell>
          <cell r="U2539">
            <v>0</v>
          </cell>
          <cell r="V2539">
            <v>45.990289105760702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-6.6879758142284108E-5</v>
          </cell>
          <cell r="AB2539">
            <v>1.2138121850115799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</row>
        <row r="2540">
          <cell r="B2540" t="str">
            <v>63200TAllcustom2Allcustom3USD Total</v>
          </cell>
          <cell r="H2540">
            <v>30.454641917218702</v>
          </cell>
          <cell r="I2540">
            <v>0</v>
          </cell>
          <cell r="J2540">
            <v>0</v>
          </cell>
          <cell r="K2540">
            <v>30.454641917218702</v>
          </cell>
          <cell r="L2540">
            <v>0</v>
          </cell>
          <cell r="M2540">
            <v>30.454641917218702</v>
          </cell>
          <cell r="N2540">
            <v>0</v>
          </cell>
          <cell r="O2540">
            <v>0</v>
          </cell>
          <cell r="P2540">
            <v>6.84</v>
          </cell>
          <cell r="Q2540">
            <v>0</v>
          </cell>
          <cell r="R2540">
            <v>0</v>
          </cell>
          <cell r="S2540">
            <v>0</v>
          </cell>
          <cell r="T2540">
            <v>23.612240157948502</v>
          </cell>
          <cell r="U2540">
            <v>0</v>
          </cell>
          <cell r="V2540">
            <v>23.612240157948502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2.40175927019034E-3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2.40175927019034E-3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</row>
        <row r="2541">
          <cell r="B2541" t="str">
            <v>63210TAllcustom2Allcustom3USD Total</v>
          </cell>
          <cell r="H2541">
            <v>1308.6058522604599</v>
          </cell>
          <cell r="I2541">
            <v>1.4890907384175798E-4</v>
          </cell>
          <cell r="J2541">
            <v>3.10381197993829E-2</v>
          </cell>
          <cell r="K2541">
            <v>1308.60570335138</v>
          </cell>
          <cell r="L2541">
            <v>-2.4898391726567497</v>
          </cell>
          <cell r="M2541">
            <v>1311.09554252404</v>
          </cell>
          <cell r="N2541">
            <v>324.178123479546</v>
          </cell>
          <cell r="O2541">
            <v>96.779494580000005</v>
          </cell>
          <cell r="P2541">
            <v>166.06074618402201</v>
          </cell>
          <cell r="Q2541">
            <v>376.44146367527003</v>
          </cell>
          <cell r="R2541">
            <v>18.510971882681602</v>
          </cell>
          <cell r="S2541">
            <v>57.272191738988198</v>
          </cell>
          <cell r="T2541">
            <v>77.438858065225702</v>
          </cell>
          <cell r="U2541">
            <v>78.457067287498589</v>
          </cell>
          <cell r="V2541">
            <v>231.67908897439401</v>
          </cell>
          <cell r="W2541">
            <v>0.64712700000000001</v>
          </cell>
          <cell r="X2541">
            <v>0.64712700000000001</v>
          </cell>
          <cell r="Y2541">
            <v>0</v>
          </cell>
          <cell r="Z2541">
            <v>0</v>
          </cell>
          <cell r="AA2541">
            <v>1.4890907384175798E-4</v>
          </cell>
          <cell r="AB2541">
            <v>45.075799742843699</v>
          </cell>
          <cell r="AC2541">
            <v>-6.5823900000000005E-3</v>
          </cell>
          <cell r="AD2541">
            <v>9.32515645152262</v>
          </cell>
          <cell r="AE2541">
            <v>13.7379273915226</v>
          </cell>
          <cell r="AF2541">
            <v>0</v>
          </cell>
          <cell r="AG2541">
            <v>30.666289621521699</v>
          </cell>
          <cell r="AH2541">
            <v>1.76410345374831</v>
          </cell>
          <cell r="AI2541">
            <v>0</v>
          </cell>
          <cell r="AJ2541">
            <v>12.7822430326954</v>
          </cell>
          <cell r="AK2541">
            <v>0</v>
          </cell>
          <cell r="AL2541">
            <v>0</v>
          </cell>
          <cell r="AM2541">
            <v>526.14282144460196</v>
          </cell>
          <cell r="AN2541">
            <v>2.7629999999999999</v>
          </cell>
          <cell r="AO2541">
            <v>-455.26199555663504</v>
          </cell>
          <cell r="AP2541">
            <v>0</v>
          </cell>
        </row>
        <row r="2542">
          <cell r="B2542" t="str">
            <v>63301Allcustom2Allcustom3USD Total</v>
          </cell>
          <cell r="H2542">
            <v>3258.99527464628</v>
          </cell>
          <cell r="I2542">
            <v>9.9950135639606701E-5</v>
          </cell>
          <cell r="J2542">
            <v>0</v>
          </cell>
          <cell r="K2542">
            <v>3258.9951746961397</v>
          </cell>
          <cell r="L2542">
            <v>0</v>
          </cell>
          <cell r="M2542">
            <v>3258.9951746961397</v>
          </cell>
          <cell r="N2542">
            <v>554.04611290601201</v>
          </cell>
          <cell r="O2542">
            <v>252.78290699999999</v>
          </cell>
          <cell r="P2542">
            <v>546.14532438844799</v>
          </cell>
          <cell r="Q2542">
            <v>88.289979182545196</v>
          </cell>
          <cell r="R2542">
            <v>4.61413494189829</v>
          </cell>
          <cell r="S2542">
            <v>60.581676760000001</v>
          </cell>
          <cell r="T2542">
            <v>121.65081634697901</v>
          </cell>
          <cell r="U2542">
            <v>49.713413369292802</v>
          </cell>
          <cell r="V2542">
            <v>236.56004141817002</v>
          </cell>
          <cell r="W2542">
            <v>8.98662457</v>
          </cell>
          <cell r="X2542">
            <v>8.98662457</v>
          </cell>
          <cell r="Y2542">
            <v>0</v>
          </cell>
          <cell r="Z2542">
            <v>0</v>
          </cell>
          <cell r="AA2542">
            <v>9.9950135639606701E-5</v>
          </cell>
          <cell r="AB2542">
            <v>35.266874617655702</v>
          </cell>
          <cell r="AC2542">
            <v>0</v>
          </cell>
          <cell r="AD2542">
            <v>4.6564766096546606</v>
          </cell>
          <cell r="AE2542">
            <v>6.7531775196546597</v>
          </cell>
          <cell r="AF2542">
            <v>0</v>
          </cell>
          <cell r="AG2542">
            <v>19.527072528001099</v>
          </cell>
          <cell r="AH2542">
            <v>-7.2290049502044006E-15</v>
          </cell>
          <cell r="AI2542">
            <v>0</v>
          </cell>
          <cell r="AJ2542">
            <v>14.879636085153001</v>
          </cell>
          <cell r="AK2542">
            <v>0</v>
          </cell>
          <cell r="AL2542">
            <v>0</v>
          </cell>
          <cell r="AM2542">
            <v>1545.9039351833101</v>
          </cell>
          <cell r="AN2542">
            <v>0</v>
          </cell>
          <cell r="AO2542">
            <v>0</v>
          </cell>
          <cell r="AP2542">
            <v>0</v>
          </cell>
        </row>
        <row r="2543">
          <cell r="B2543" t="str">
            <v>63301CUR110Allcustom3USD Total</v>
          </cell>
          <cell r="H2543">
            <v>1022.04536239355</v>
          </cell>
          <cell r="I2543">
            <v>8.7202336579561202E-5</v>
          </cell>
          <cell r="J2543">
            <v>0</v>
          </cell>
          <cell r="K2543">
            <v>1022.0452751912201</v>
          </cell>
          <cell r="L2543">
            <v>0</v>
          </cell>
          <cell r="M2543">
            <v>1022.0452751912201</v>
          </cell>
          <cell r="N2543">
            <v>82.684987653416201</v>
          </cell>
          <cell r="O2543">
            <v>196.44364100000001</v>
          </cell>
          <cell r="P2543">
            <v>167.70358073609199</v>
          </cell>
          <cell r="Q2543">
            <v>11.085568990000001</v>
          </cell>
          <cell r="R2543">
            <v>0</v>
          </cell>
          <cell r="S2543">
            <v>56.129550560000006</v>
          </cell>
          <cell r="T2543">
            <v>60.025762491847097</v>
          </cell>
          <cell r="U2543">
            <v>33.958544140388895</v>
          </cell>
          <cell r="V2543">
            <v>150.113857192236</v>
          </cell>
          <cell r="W2543">
            <v>3.6545700000000002E-3</v>
          </cell>
          <cell r="X2543">
            <v>3.6545700000000002E-3</v>
          </cell>
          <cell r="Y2543">
            <v>0</v>
          </cell>
          <cell r="Z2543">
            <v>0</v>
          </cell>
          <cell r="AA2543">
            <v>8.7202336579561202E-5</v>
          </cell>
          <cell r="AB2543">
            <v>7.7570687158153904</v>
          </cell>
          <cell r="AC2543">
            <v>0</v>
          </cell>
          <cell r="AD2543">
            <v>0.63554245303498302</v>
          </cell>
          <cell r="AE2543">
            <v>2.7322433630349798</v>
          </cell>
          <cell r="AF2543">
            <v>0</v>
          </cell>
          <cell r="AG2543">
            <v>5.02117078278041</v>
          </cell>
          <cell r="AH2543">
            <v>0</v>
          </cell>
          <cell r="AI2543">
            <v>0</v>
          </cell>
          <cell r="AJ2543">
            <v>4.8703748132709004</v>
          </cell>
          <cell r="AK2543">
            <v>0</v>
          </cell>
          <cell r="AL2543">
            <v>0</v>
          </cell>
          <cell r="AM2543">
            <v>406.25657090365701</v>
          </cell>
          <cell r="AN2543">
            <v>0</v>
          </cell>
          <cell r="AO2543">
            <v>0</v>
          </cell>
          <cell r="AP2543">
            <v>0</v>
          </cell>
        </row>
        <row r="2544">
          <cell r="B2544" t="str">
            <v>63301CUR120Allcustom3USD Total</v>
          </cell>
          <cell r="H2544">
            <v>97.001674278087094</v>
          </cell>
          <cell r="I2544">
            <v>5.1730199702084101E-5</v>
          </cell>
          <cell r="J2544">
            <v>0</v>
          </cell>
          <cell r="K2544">
            <v>97.001622547887393</v>
          </cell>
          <cell r="L2544">
            <v>0</v>
          </cell>
          <cell r="M2544">
            <v>97.001622547887393</v>
          </cell>
          <cell r="N2544">
            <v>10.961557666368</v>
          </cell>
          <cell r="O2544">
            <v>1.5749789999999999</v>
          </cell>
          <cell r="P2544">
            <v>16.1289505319209</v>
          </cell>
          <cell r="Q2544">
            <v>0.64678083999999991</v>
          </cell>
          <cell r="R2544">
            <v>5.6913100000000501E-3</v>
          </cell>
          <cell r="S2544">
            <v>2.5163007299999998</v>
          </cell>
          <cell r="T2544">
            <v>8.8608199240280499</v>
          </cell>
          <cell r="U2544">
            <v>4.4998321352753798</v>
          </cell>
          <cell r="V2544">
            <v>15.8826440993034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5.1730199702084101E-5</v>
          </cell>
          <cell r="AB2544">
            <v>0.286005020295162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0.286005020295162</v>
          </cell>
          <cell r="AH2544">
            <v>1.8475071309156498E-4</v>
          </cell>
          <cell r="AI2544">
            <v>0</v>
          </cell>
          <cell r="AJ2544">
            <v>5.2334162442796102E-2</v>
          </cell>
          <cell r="AK2544">
            <v>0</v>
          </cell>
          <cell r="AL2544">
            <v>0</v>
          </cell>
          <cell r="AM2544">
            <v>51.520705390000003</v>
          </cell>
          <cell r="AN2544">
            <v>0</v>
          </cell>
          <cell r="AO2544">
            <v>0</v>
          </cell>
          <cell r="AP2544">
            <v>0</v>
          </cell>
        </row>
        <row r="2545">
          <cell r="B2545" t="str">
            <v>63301CUR130Allcustom3USD Total</v>
          </cell>
          <cell r="H2545">
            <v>613.27557500945397</v>
          </cell>
          <cell r="I2545">
            <v>-4.4524921983480504E-5</v>
          </cell>
          <cell r="J2545">
            <v>0</v>
          </cell>
          <cell r="K2545">
            <v>613.27561953437498</v>
          </cell>
          <cell r="L2545">
            <v>0</v>
          </cell>
          <cell r="M2545">
            <v>613.27561953437498</v>
          </cell>
          <cell r="N2545">
            <v>1.6289640137827801E-3</v>
          </cell>
          <cell r="O2545">
            <v>12.148999999999999</v>
          </cell>
          <cell r="P2545">
            <v>4.97921646853076E-3</v>
          </cell>
          <cell r="Q2545">
            <v>37.938542000182501</v>
          </cell>
          <cell r="R2545">
            <v>0</v>
          </cell>
          <cell r="S2545">
            <v>0</v>
          </cell>
          <cell r="T2545">
            <v>2.3567574642829801E-5</v>
          </cell>
          <cell r="U2545">
            <v>6.3451077399556993E-2</v>
          </cell>
          <cell r="V2545">
            <v>6.3474644974199801E-2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-4.4524921983480504E-5</v>
          </cell>
          <cell r="AB2545">
            <v>3.2207845287365098</v>
          </cell>
          <cell r="AC2545">
            <v>0</v>
          </cell>
          <cell r="AD2545">
            <v>2.61680910022893</v>
          </cell>
          <cell r="AE2545">
            <v>2.61680910022893</v>
          </cell>
          <cell r="AF2545">
            <v>0</v>
          </cell>
          <cell r="AG2545">
            <v>0.60397542850757802</v>
          </cell>
          <cell r="AH2545">
            <v>-1.8475071309879398E-4</v>
          </cell>
          <cell r="AI2545">
            <v>0</v>
          </cell>
          <cell r="AJ2545">
            <v>5.3831180909157603E-3</v>
          </cell>
          <cell r="AK2545">
            <v>0</v>
          </cell>
          <cell r="AL2545">
            <v>0</v>
          </cell>
          <cell r="AM2545">
            <v>559.89721018</v>
          </cell>
          <cell r="AN2545">
            <v>0</v>
          </cell>
          <cell r="AO2545">
            <v>0</v>
          </cell>
          <cell r="AP2545">
            <v>0</v>
          </cell>
        </row>
        <row r="2546">
          <cell r="B2546" t="str">
            <v>63301CUR140Allcustom3USD Total</v>
          </cell>
          <cell r="H2546">
            <v>448.18183355590497</v>
          </cell>
          <cell r="I2546">
            <v>-3.7504394758026999E-5</v>
          </cell>
          <cell r="J2546">
            <v>0</v>
          </cell>
          <cell r="K2546">
            <v>448.18187106030001</v>
          </cell>
          <cell r="L2546">
            <v>0</v>
          </cell>
          <cell r="M2546">
            <v>448.18187106030001</v>
          </cell>
          <cell r="N2546">
            <v>1.3606282339028699</v>
          </cell>
          <cell r="O2546">
            <v>-1.0361959999999999</v>
          </cell>
          <cell r="P2546">
            <v>0.21563039210533999</v>
          </cell>
          <cell r="Q2546">
            <v>3.2985892999999997</v>
          </cell>
          <cell r="R2546">
            <v>0</v>
          </cell>
          <cell r="S2546">
            <v>0</v>
          </cell>
          <cell r="T2546">
            <v>4.9835130461983394E-2</v>
          </cell>
          <cell r="U2546">
            <v>0.53339898276491104</v>
          </cell>
          <cell r="V2546">
            <v>0.583234113226894</v>
          </cell>
          <cell r="W2546">
            <v>9.7000000000000005E-4</v>
          </cell>
          <cell r="X2546">
            <v>9.7000000000000005E-4</v>
          </cell>
          <cell r="Y2546">
            <v>0</v>
          </cell>
          <cell r="Z2546">
            <v>0</v>
          </cell>
          <cell r="AA2546">
            <v>-3.7504394758026999E-5</v>
          </cell>
          <cell r="AB2546">
            <v>2.8669013602325504</v>
          </cell>
          <cell r="AC2546">
            <v>0</v>
          </cell>
          <cell r="AD2546">
            <v>1.3972547696936801</v>
          </cell>
          <cell r="AE2546">
            <v>1.3972547696936801</v>
          </cell>
          <cell r="AF2546">
            <v>0</v>
          </cell>
          <cell r="AG2546">
            <v>1.4686765905388701</v>
          </cell>
          <cell r="AH2546">
            <v>0</v>
          </cell>
          <cell r="AI2546">
            <v>0</v>
          </cell>
          <cell r="AJ2546">
            <v>3.9796412104201604E-4</v>
          </cell>
          <cell r="AK2546">
            <v>0</v>
          </cell>
          <cell r="AL2546">
            <v>0</v>
          </cell>
          <cell r="AM2546">
            <v>440.89308366083196</v>
          </cell>
          <cell r="AN2546">
            <v>0</v>
          </cell>
          <cell r="AO2546">
            <v>0</v>
          </cell>
          <cell r="AP2546">
            <v>0</v>
          </cell>
        </row>
        <row r="2547">
          <cell r="B2547" t="str">
            <v>63301CUR150Allcustom3USD Total</v>
          </cell>
          <cell r="H2547">
            <v>24.8849710777558</v>
          </cell>
          <cell r="I2547">
            <v>0</v>
          </cell>
          <cell r="J2547">
            <v>0</v>
          </cell>
          <cell r="K2547">
            <v>24.8849710777558</v>
          </cell>
          <cell r="L2547">
            <v>0</v>
          </cell>
          <cell r="M2547">
            <v>24.8849710777558</v>
          </cell>
          <cell r="N2547">
            <v>-2.5500000000000002E-4</v>
          </cell>
          <cell r="O2547">
            <v>1.2170000000000001</v>
          </cell>
          <cell r="P2547">
            <v>0</v>
          </cell>
          <cell r="Q2547">
            <v>9.9367392029816184</v>
          </cell>
          <cell r="R2547">
            <v>0</v>
          </cell>
          <cell r="S2547">
            <v>0</v>
          </cell>
          <cell r="T2547">
            <v>-3.0979999999999998E-5</v>
          </cell>
          <cell r="U2547">
            <v>0</v>
          </cell>
          <cell r="V2547">
            <v>-3.0979999999999998E-5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0.62641005477416001</v>
          </cell>
          <cell r="AC2547">
            <v>0</v>
          </cell>
          <cell r="AD2547">
            <v>6.8702866970638699E-3</v>
          </cell>
          <cell r="AE2547">
            <v>6.8702866970638699E-3</v>
          </cell>
          <cell r="AF2547">
            <v>0</v>
          </cell>
          <cell r="AG2547">
            <v>0.61953976807709699</v>
          </cell>
          <cell r="AH2547">
            <v>0</v>
          </cell>
          <cell r="AI2547">
            <v>0</v>
          </cell>
          <cell r="AJ2547">
            <v>6.8917558504546407E-5</v>
          </cell>
          <cell r="AK2547">
            <v>0</v>
          </cell>
          <cell r="AL2547">
            <v>0</v>
          </cell>
          <cell r="AM2547">
            <v>13.105107800000001</v>
          </cell>
          <cell r="AN2547">
            <v>0</v>
          </cell>
          <cell r="AO2547">
            <v>0</v>
          </cell>
          <cell r="AP2547">
            <v>0</v>
          </cell>
        </row>
        <row r="2548">
          <cell r="B2548" t="str">
            <v>63301CUR160Allcustom3USD Total</v>
          </cell>
          <cell r="H2548">
            <v>11.5002259131405</v>
          </cell>
          <cell r="I2548">
            <v>4.4894423199817503E-5</v>
          </cell>
          <cell r="J2548">
            <v>0</v>
          </cell>
          <cell r="K2548">
            <v>11.500181018717301</v>
          </cell>
          <cell r="L2548">
            <v>0</v>
          </cell>
          <cell r="M2548">
            <v>11.500181018717301</v>
          </cell>
          <cell r="N2548">
            <v>1.0820273259394</v>
          </cell>
          <cell r="O2548">
            <v>0</v>
          </cell>
          <cell r="P2548">
            <v>2.42414113172831E-2</v>
          </cell>
          <cell r="Q2548">
            <v>0</v>
          </cell>
          <cell r="R2548">
            <v>0</v>
          </cell>
          <cell r="S2548">
            <v>0</v>
          </cell>
          <cell r="T2548">
            <v>8.9981997424266105</v>
          </cell>
          <cell r="U2548">
            <v>1.0346039933127599E-5</v>
          </cell>
          <cell r="V2548">
            <v>8.9982100884665392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4.4894423199817503E-5</v>
          </cell>
          <cell r="AB2548">
            <v>0.249621612994119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0.249621612994119</v>
          </cell>
          <cell r="AH2548">
            <v>0</v>
          </cell>
          <cell r="AI2548">
            <v>0</v>
          </cell>
          <cell r="AJ2548">
            <v>0.249621612994119</v>
          </cell>
          <cell r="AK2548">
            <v>0</v>
          </cell>
          <cell r="AL2548">
            <v>0</v>
          </cell>
          <cell r="AM2548">
            <v>1.14608058</v>
          </cell>
          <cell r="AN2548">
            <v>0</v>
          </cell>
          <cell r="AO2548">
            <v>0</v>
          </cell>
          <cell r="AP2548">
            <v>0</v>
          </cell>
        </row>
        <row r="2549">
          <cell r="B2549" t="str">
            <v>63301CUR170Allcustom3USD Total</v>
          </cell>
          <cell r="H2549">
            <v>-0.76898851456732498</v>
          </cell>
          <cell r="I2549">
            <v>0</v>
          </cell>
          <cell r="J2549">
            <v>0</v>
          </cell>
          <cell r="K2549">
            <v>-0.76898851456732498</v>
          </cell>
          <cell r="L2549">
            <v>0</v>
          </cell>
          <cell r="M2549">
            <v>-0.76898851456732498</v>
          </cell>
          <cell r="N2549">
            <v>0.134153284303166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7.2599999999999999E-6</v>
          </cell>
          <cell r="T2549">
            <v>0</v>
          </cell>
          <cell r="U2549">
            <v>-0.48028692986696703</v>
          </cell>
          <cell r="V2549">
            <v>-0.48027966986696702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7.9572099647527499E-4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7.9572099647527499E-4</v>
          </cell>
          <cell r="AH2549">
            <v>0</v>
          </cell>
          <cell r="AI2549">
            <v>0</v>
          </cell>
          <cell r="AJ2549">
            <v>7.9572099647527499E-4</v>
          </cell>
          <cell r="AK2549">
            <v>0</v>
          </cell>
          <cell r="AL2549">
            <v>0</v>
          </cell>
          <cell r="AM2549">
            <v>-0.42365785</v>
          </cell>
          <cell r="AN2549">
            <v>0</v>
          </cell>
          <cell r="AO2549">
            <v>0</v>
          </cell>
          <cell r="AP2549">
            <v>0</v>
          </cell>
        </row>
        <row r="2550">
          <cell r="B2550" t="str">
            <v>63301CUR180Allcustom3USD Total</v>
          </cell>
          <cell r="H2550">
            <v>4.9248783127668201</v>
          </cell>
          <cell r="I2550">
            <v>0</v>
          </cell>
          <cell r="J2550">
            <v>0</v>
          </cell>
          <cell r="K2550">
            <v>4.9248783127668201</v>
          </cell>
          <cell r="L2550">
            <v>0</v>
          </cell>
          <cell r="M2550">
            <v>4.9248783127668201</v>
          </cell>
          <cell r="N2550">
            <v>1.2783617633585298</v>
          </cell>
          <cell r="O2550">
            <v>0</v>
          </cell>
          <cell r="P2550">
            <v>0.21511437271782102</v>
          </cell>
          <cell r="Q2550">
            <v>0</v>
          </cell>
          <cell r="R2550">
            <v>0</v>
          </cell>
          <cell r="S2550">
            <v>0</v>
          </cell>
          <cell r="T2550">
            <v>0.34511557023838302</v>
          </cell>
          <cell r="U2550">
            <v>3.8058646896862399E-5</v>
          </cell>
          <cell r="V2550">
            <v>0.34515362888528001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1.0158978051926499E-3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1.0158978051926499E-3</v>
          </cell>
          <cell r="AH2550">
            <v>0</v>
          </cell>
          <cell r="AI2550">
            <v>0</v>
          </cell>
          <cell r="AJ2550">
            <v>1.0158978051926499E-3</v>
          </cell>
          <cell r="AK2550">
            <v>0</v>
          </cell>
          <cell r="AL2550">
            <v>0</v>
          </cell>
          <cell r="AM2550">
            <v>3.08523265</v>
          </cell>
          <cell r="AN2550">
            <v>0</v>
          </cell>
          <cell r="AO2550">
            <v>0</v>
          </cell>
          <cell r="AP2550">
            <v>0</v>
          </cell>
        </row>
        <row r="2551">
          <cell r="B2551" t="str">
            <v>63301CUR190Allcustom3USD Total</v>
          </cell>
          <cell r="H2551">
            <v>17.803688251537</v>
          </cell>
          <cell r="I2551">
            <v>0</v>
          </cell>
          <cell r="J2551">
            <v>0</v>
          </cell>
          <cell r="K2551">
            <v>17.803688251537</v>
          </cell>
          <cell r="L2551">
            <v>0</v>
          </cell>
          <cell r="M2551">
            <v>17.803688251537</v>
          </cell>
          <cell r="N2551">
            <v>0</v>
          </cell>
          <cell r="O2551">
            <v>0</v>
          </cell>
          <cell r="P2551">
            <v>0</v>
          </cell>
          <cell r="Q2551">
            <v>0.44536260999999999</v>
          </cell>
          <cell r="R2551">
            <v>2.1466514800000001</v>
          </cell>
          <cell r="S2551">
            <v>0</v>
          </cell>
          <cell r="T2551">
            <v>0.65375068916346102</v>
          </cell>
          <cell r="U2551">
            <v>4.3292396682831091</v>
          </cell>
          <cell r="V2551">
            <v>7.1296418374465702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1.39374090449146E-4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1.39374090449146E-4</v>
          </cell>
          <cell r="AH2551">
            <v>0</v>
          </cell>
          <cell r="AI2551">
            <v>0</v>
          </cell>
          <cell r="AJ2551">
            <v>1.39374090449146E-4</v>
          </cell>
          <cell r="AK2551">
            <v>0</v>
          </cell>
          <cell r="AL2551">
            <v>0</v>
          </cell>
          <cell r="AM2551">
            <v>10.228544429999999</v>
          </cell>
          <cell r="AN2551">
            <v>0</v>
          </cell>
          <cell r="AO2551">
            <v>0</v>
          </cell>
          <cell r="AP2551">
            <v>0</v>
          </cell>
        </row>
        <row r="2552">
          <cell r="B2552" t="str">
            <v>63301CUR210Allcustom3USD Total</v>
          </cell>
          <cell r="H2552">
            <v>34.058374020769001</v>
          </cell>
          <cell r="I2552">
            <v>7.0574772400985191E-5</v>
          </cell>
          <cell r="J2552">
            <v>0</v>
          </cell>
          <cell r="K2552">
            <v>34.0583034459966</v>
          </cell>
          <cell r="L2552">
            <v>0</v>
          </cell>
          <cell r="M2552">
            <v>34.0583034459966</v>
          </cell>
          <cell r="N2552">
            <v>8.9150644835603199E-2</v>
          </cell>
          <cell r="O2552">
            <v>0</v>
          </cell>
          <cell r="P2552">
            <v>7.7188844050747E-3</v>
          </cell>
          <cell r="Q2552">
            <v>0</v>
          </cell>
          <cell r="R2552">
            <v>0</v>
          </cell>
          <cell r="S2552">
            <v>1.15978319</v>
          </cell>
          <cell r="T2552">
            <v>0.38007786810587801</v>
          </cell>
          <cell r="U2552">
            <v>2.6105545662581E-3</v>
          </cell>
          <cell r="V2552">
            <v>1.5424716126721398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7.0574772400985191E-5</v>
          </cell>
          <cell r="AB2552">
            <v>2.01114083750085E-4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2.01114083750085E-4</v>
          </cell>
          <cell r="AH2552">
            <v>0</v>
          </cell>
          <cell r="AI2552">
            <v>0</v>
          </cell>
          <cell r="AJ2552">
            <v>1.6363370658519901E-5</v>
          </cell>
          <cell r="AK2552">
            <v>0</v>
          </cell>
          <cell r="AL2552">
            <v>0</v>
          </cell>
          <cell r="AM2552">
            <v>32.418761189999998</v>
          </cell>
          <cell r="AN2552">
            <v>0</v>
          </cell>
          <cell r="AO2552">
            <v>0</v>
          </cell>
          <cell r="AP2552">
            <v>0</v>
          </cell>
        </row>
        <row r="2553">
          <cell r="B2553" t="str">
            <v>63301CUR220Allcustom3USD Total</v>
          </cell>
          <cell r="H2553">
            <v>56.135276321627806</v>
          </cell>
          <cell r="I2553">
            <v>0</v>
          </cell>
          <cell r="J2553">
            <v>0</v>
          </cell>
          <cell r="K2553">
            <v>56.135276321627806</v>
          </cell>
          <cell r="L2553">
            <v>0</v>
          </cell>
          <cell r="M2553">
            <v>56.135276321627806</v>
          </cell>
          <cell r="N2553">
            <v>30.209404499645597</v>
          </cell>
          <cell r="O2553">
            <v>0</v>
          </cell>
          <cell r="P2553">
            <v>1.34157655742868</v>
          </cell>
          <cell r="Q2553">
            <v>0</v>
          </cell>
          <cell r="R2553">
            <v>0</v>
          </cell>
          <cell r="S2553">
            <v>0</v>
          </cell>
          <cell r="T2553">
            <v>3.6522873309558501</v>
          </cell>
          <cell r="U2553">
            <v>0</v>
          </cell>
          <cell r="V2553">
            <v>3.6522873309558501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9.0226581135976893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9.0226581135976893</v>
          </cell>
          <cell r="AH2553">
            <v>0</v>
          </cell>
          <cell r="AI2553">
            <v>0</v>
          </cell>
          <cell r="AJ2553">
            <v>9.0226581135976893</v>
          </cell>
          <cell r="AK2553">
            <v>0</v>
          </cell>
          <cell r="AL2553">
            <v>0</v>
          </cell>
          <cell r="AM2553">
            <v>11.909349820000001</v>
          </cell>
          <cell r="AN2553">
            <v>0</v>
          </cell>
          <cell r="AO2553">
            <v>0</v>
          </cell>
          <cell r="AP2553">
            <v>0</v>
          </cell>
        </row>
        <row r="2554">
          <cell r="B2554" t="str">
            <v>63301CUR390Allcustom3USD Total</v>
          </cell>
          <cell r="H2554">
            <v>929.95240402624802</v>
          </cell>
          <cell r="I2554">
            <v>-7.2422279501333799E-5</v>
          </cell>
          <cell r="J2554">
            <v>0</v>
          </cell>
          <cell r="K2554">
            <v>929.95247644852805</v>
          </cell>
          <cell r="L2554">
            <v>0</v>
          </cell>
          <cell r="M2554">
            <v>929.95247644852805</v>
          </cell>
          <cell r="N2554">
            <v>426.24446787022799</v>
          </cell>
          <cell r="O2554">
            <v>42.434483</v>
          </cell>
          <cell r="P2554">
            <v>360.50353228599204</v>
          </cell>
          <cell r="Q2554">
            <v>24.938396239381103</v>
          </cell>
          <cell r="R2554">
            <v>2.4617921518982899</v>
          </cell>
          <cell r="S2554">
            <v>0.77603502000000002</v>
          </cell>
          <cell r="T2554">
            <v>38.684975012177198</v>
          </cell>
          <cell r="U2554">
            <v>6.8065753357948502</v>
          </cell>
          <cell r="V2554">
            <v>48.729377519870305</v>
          </cell>
          <cell r="W2554">
            <v>8.9819999999999993</v>
          </cell>
          <cell r="X2554">
            <v>8.9819999999999993</v>
          </cell>
          <cell r="Y2554">
            <v>0</v>
          </cell>
          <cell r="Z2554">
            <v>0</v>
          </cell>
          <cell r="AA2554">
            <v>-7.2422279501333799E-5</v>
          </cell>
          <cell r="AB2554">
            <v>11.235273104234301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2.2532731042342897</v>
          </cell>
          <cell r="AH2554">
            <v>0</v>
          </cell>
          <cell r="AI2554">
            <v>0</v>
          </cell>
          <cell r="AJ2554">
            <v>0.67683002681424598</v>
          </cell>
          <cell r="AK2554">
            <v>0</v>
          </cell>
          <cell r="AL2554">
            <v>0</v>
          </cell>
          <cell r="AM2554">
            <v>15.8669464288221</v>
          </cell>
          <cell r="AN2554">
            <v>0</v>
          </cell>
          <cell r="AO2554">
            <v>0</v>
          </cell>
          <cell r="AP2554">
            <v>0</v>
          </cell>
        </row>
        <row r="2555">
          <cell r="B2555" t="str">
            <v>63308TAllcustom2Allcustom3USD Total</v>
          </cell>
          <cell r="H2555">
            <v>15743.2081473258</v>
          </cell>
          <cell r="I2555">
            <v>-9.4222863687517007E-5</v>
          </cell>
          <cell r="J2555">
            <v>0</v>
          </cell>
          <cell r="K2555">
            <v>15743.2082415487</v>
          </cell>
          <cell r="L2555">
            <v>-2.8869822099804901E-4</v>
          </cell>
          <cell r="M2555">
            <v>15743.2085302469</v>
          </cell>
          <cell r="N2555">
            <v>2625.3073383331498</v>
          </cell>
          <cell r="O2555">
            <v>8.4000000357627899E-7</v>
          </cell>
          <cell r="P2555">
            <v>606.25952488681401</v>
          </cell>
          <cell r="Q2555">
            <v>313.97389603462301</v>
          </cell>
          <cell r="R2555">
            <v>990.19572691025803</v>
          </cell>
          <cell r="S2555">
            <v>194.17405052000001</v>
          </cell>
          <cell r="T2555">
            <v>20.921801097315598</v>
          </cell>
          <cell r="U2555">
            <v>212.64992608260499</v>
          </cell>
          <cell r="V2555">
            <v>1417.9415046101799</v>
          </cell>
          <cell r="W2555">
            <v>-3.99999998509884E-7</v>
          </cell>
          <cell r="X2555">
            <v>-3.99999998509884E-7</v>
          </cell>
          <cell r="Y2555">
            <v>0</v>
          </cell>
          <cell r="Z2555">
            <v>0</v>
          </cell>
          <cell r="AA2555">
            <v>-9.4222863687517007E-5</v>
          </cell>
          <cell r="AB2555">
            <v>283.10777312441201</v>
          </cell>
          <cell r="AC2555">
            <v>0</v>
          </cell>
          <cell r="AD2555">
            <v>224.86556606669501</v>
          </cell>
          <cell r="AE2555">
            <v>229.97956553669499</v>
          </cell>
          <cell r="AF2555">
            <v>0</v>
          </cell>
          <cell r="AG2555">
            <v>53.128207987717602</v>
          </cell>
          <cell r="AH2555">
            <v>0</v>
          </cell>
          <cell r="AI2555">
            <v>0</v>
          </cell>
          <cell r="AJ2555">
            <v>45.259655624699299</v>
          </cell>
          <cell r="AK2555">
            <v>0</v>
          </cell>
          <cell r="AL2555">
            <v>0</v>
          </cell>
          <cell r="AM2555">
            <v>10498.7342439729</v>
          </cell>
          <cell r="AN2555">
            <v>1E-3</v>
          </cell>
          <cell r="AO2555">
            <v>-2.1157515551568999</v>
          </cell>
          <cell r="AP2555">
            <v>0</v>
          </cell>
        </row>
        <row r="2556">
          <cell r="B2556" t="str">
            <v>63308TCUR110Allcustom3USD Total</v>
          </cell>
          <cell r="H2556">
            <v>8894.9736944817414</v>
          </cell>
          <cell r="I2556">
            <v>0</v>
          </cell>
          <cell r="J2556">
            <v>0</v>
          </cell>
          <cell r="K2556">
            <v>8894.9736944817414</v>
          </cell>
          <cell r="L2556">
            <v>-2.8869822099804901E-4</v>
          </cell>
          <cell r="M2556">
            <v>8894.9739831799707</v>
          </cell>
          <cell r="N2556">
            <v>2361.8839822033601</v>
          </cell>
          <cell r="O2556">
            <v>8.4000000357627899E-7</v>
          </cell>
          <cell r="P2556">
            <v>358.81932686265202</v>
          </cell>
          <cell r="Q2556">
            <v>297.39407202999996</v>
          </cell>
          <cell r="R2556">
            <v>709.94033060081995</v>
          </cell>
          <cell r="S2556">
            <v>194.17405052000001</v>
          </cell>
          <cell r="T2556">
            <v>7.7881406562637299</v>
          </cell>
          <cell r="U2556">
            <v>-2.7580863345764599</v>
          </cell>
          <cell r="V2556">
            <v>909.14443544250707</v>
          </cell>
          <cell r="W2556">
            <v>-3.99999998509884E-7</v>
          </cell>
          <cell r="X2556">
            <v>-3.99999998509884E-7</v>
          </cell>
          <cell r="Y2556">
            <v>0</v>
          </cell>
          <cell r="Z2556">
            <v>0</v>
          </cell>
          <cell r="AA2556">
            <v>0</v>
          </cell>
          <cell r="AB2556">
            <v>50.372311573714597</v>
          </cell>
          <cell r="AC2556">
            <v>0</v>
          </cell>
          <cell r="AD2556">
            <v>-6.9358441650983901E-5</v>
          </cell>
          <cell r="AE2556">
            <v>5.1139301115583597</v>
          </cell>
          <cell r="AF2556">
            <v>0</v>
          </cell>
          <cell r="AG2556">
            <v>45.258381862156199</v>
          </cell>
          <cell r="AH2556">
            <v>0</v>
          </cell>
          <cell r="AI2556">
            <v>0</v>
          </cell>
          <cell r="AJ2556">
            <v>45.259655624699299</v>
          </cell>
          <cell r="AK2556">
            <v>0</v>
          </cell>
          <cell r="AL2556">
            <v>0</v>
          </cell>
          <cell r="AM2556">
            <v>4919.4756057828899</v>
          </cell>
          <cell r="AN2556">
            <v>1E-3</v>
          </cell>
          <cell r="AO2556">
            <v>-2.1157515551568999</v>
          </cell>
          <cell r="AP2556">
            <v>0</v>
          </cell>
        </row>
        <row r="2557">
          <cell r="B2557" t="str">
            <v>63308TCUR120Allcustom3USD Total</v>
          </cell>
          <cell r="H2557">
            <v>3047.6552998672701</v>
          </cell>
          <cell r="I2557">
            <v>-8.3507322300225501E-5</v>
          </cell>
          <cell r="J2557">
            <v>0</v>
          </cell>
          <cell r="K2557">
            <v>3047.6553833745897</v>
          </cell>
          <cell r="L2557">
            <v>0</v>
          </cell>
          <cell r="M2557">
            <v>3047.6553833745897</v>
          </cell>
          <cell r="N2557">
            <v>0.252711619934744</v>
          </cell>
          <cell r="O2557">
            <v>0</v>
          </cell>
          <cell r="P2557">
            <v>45.858812669871298</v>
          </cell>
          <cell r="Q2557">
            <v>0</v>
          </cell>
          <cell r="R2557">
            <v>0</v>
          </cell>
          <cell r="S2557">
            <v>0</v>
          </cell>
          <cell r="T2557">
            <v>0.10939716241415001</v>
          </cell>
          <cell r="U2557">
            <v>17.1035748918747</v>
          </cell>
          <cell r="V2557">
            <v>17.212972054288802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-8.3507322300225501E-5</v>
          </cell>
          <cell r="AB2557">
            <v>96.508969000493096</v>
          </cell>
          <cell r="AC2557">
            <v>0</v>
          </cell>
          <cell r="AD2557">
            <v>96.508969000493096</v>
          </cell>
          <cell r="AE2557">
            <v>96.508969000493096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2887.8219180300002</v>
          </cell>
          <cell r="AN2557">
            <v>0</v>
          </cell>
          <cell r="AO2557">
            <v>0</v>
          </cell>
          <cell r="AP2557">
            <v>0</v>
          </cell>
        </row>
        <row r="2558">
          <cell r="B2558" t="str">
            <v>63308TCUR130Allcustom3USD Total</v>
          </cell>
          <cell r="H2558">
            <v>137.25656396445001</v>
          </cell>
          <cell r="I2558">
            <v>6.6325505971908603E-5</v>
          </cell>
          <cell r="J2558">
            <v>0</v>
          </cell>
          <cell r="K2558">
            <v>137.25649763894401</v>
          </cell>
          <cell r="L2558">
            <v>0</v>
          </cell>
          <cell r="M2558">
            <v>137.25649763894401</v>
          </cell>
          <cell r="N2558">
            <v>0</v>
          </cell>
          <cell r="O2558">
            <v>0</v>
          </cell>
          <cell r="P2558">
            <v>7.3900285236625907</v>
          </cell>
          <cell r="Q2558">
            <v>0.38982400462320205</v>
          </cell>
          <cell r="R2558">
            <v>0</v>
          </cell>
          <cell r="S2558">
            <v>0</v>
          </cell>
          <cell r="T2558">
            <v>0</v>
          </cell>
          <cell r="U2558">
            <v>2.0765980151491901</v>
          </cell>
          <cell r="V2558">
            <v>2.0765980151491901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6.6325505971908603E-5</v>
          </cell>
          <cell r="AB2558">
            <v>115.514090105509</v>
          </cell>
          <cell r="AC2558">
            <v>0</v>
          </cell>
          <cell r="AD2558">
            <v>107.64426397994799</v>
          </cell>
          <cell r="AE2558">
            <v>107.64426397994799</v>
          </cell>
          <cell r="AF2558">
            <v>0</v>
          </cell>
          <cell r="AG2558">
            <v>7.8698261255613904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11.88595699</v>
          </cell>
          <cell r="AN2558">
            <v>0</v>
          </cell>
          <cell r="AO2558">
            <v>0</v>
          </cell>
          <cell r="AP2558">
            <v>0</v>
          </cell>
        </row>
        <row r="2559">
          <cell r="B2559" t="str">
            <v>63308TCUR140Allcustom3USD Total</v>
          </cell>
          <cell r="H2559">
            <v>716.28974054460798</v>
          </cell>
          <cell r="I2559">
            <v>-7.7041047359200108E-5</v>
          </cell>
          <cell r="J2559">
            <v>0</v>
          </cell>
          <cell r="K2559">
            <v>716.28981758565499</v>
          </cell>
          <cell r="L2559">
            <v>0</v>
          </cell>
          <cell r="M2559">
            <v>716.28981758565499</v>
          </cell>
          <cell r="N2559">
            <v>237.27699999999999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1.58653643565506</v>
          </cell>
          <cell r="V2559">
            <v>1.58653643565506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-7.7041047359200108E-5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477.42628114999997</v>
          </cell>
          <cell r="AN2559">
            <v>0</v>
          </cell>
          <cell r="AO2559">
            <v>0</v>
          </cell>
          <cell r="AP2559">
            <v>0</v>
          </cell>
        </row>
        <row r="2560">
          <cell r="B2560" t="str">
            <v>63308TCUR150Allcustom3USD Total</v>
          </cell>
          <cell r="H2560">
            <v>1351.85488678714</v>
          </cell>
          <cell r="I2560">
            <v>0</v>
          </cell>
          <cell r="J2560">
            <v>0</v>
          </cell>
          <cell r="K2560">
            <v>1351.85488678714</v>
          </cell>
          <cell r="L2560">
            <v>0</v>
          </cell>
          <cell r="M2560">
            <v>1351.85488678714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165.57772625244502</v>
          </cell>
          <cell r="S2560">
            <v>0</v>
          </cell>
          <cell r="T2560">
            <v>0</v>
          </cell>
          <cell r="U2560">
            <v>0</v>
          </cell>
          <cell r="V2560">
            <v>165.57772625244502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20.7124024446953</v>
          </cell>
          <cell r="AC2560">
            <v>0</v>
          </cell>
          <cell r="AD2560">
            <v>20.7124024446953</v>
          </cell>
          <cell r="AE2560">
            <v>20.7124024446953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1165.5647580899999</v>
          </cell>
          <cell r="AN2560">
            <v>0</v>
          </cell>
          <cell r="AO2560">
            <v>0</v>
          </cell>
          <cell r="AP2560">
            <v>0</v>
          </cell>
        </row>
        <row r="2561">
          <cell r="B2561" t="str">
            <v>63308TCUR160Allcustom3USD Total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</row>
        <row r="2562">
          <cell r="B2562" t="str">
            <v>63308TCUR170Allcustom3USD Total</v>
          </cell>
          <cell r="H2562">
            <v>2.8000000000000001E-2</v>
          </cell>
          <cell r="I2562">
            <v>0</v>
          </cell>
          <cell r="J2562">
            <v>0</v>
          </cell>
          <cell r="K2562">
            <v>2.8000000000000001E-2</v>
          </cell>
          <cell r="L2562">
            <v>0</v>
          </cell>
          <cell r="M2562">
            <v>2.8000000000000001E-2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2.8000000000000001E-2</v>
          </cell>
          <cell r="V2562">
            <v>2.8000000000000001E-2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</row>
        <row r="2563">
          <cell r="B2563" t="str">
            <v>63308TCUR180Allcustom3USD Total</v>
          </cell>
          <cell r="H2563">
            <v>94.848220859999998</v>
          </cell>
          <cell r="I2563">
            <v>0</v>
          </cell>
          <cell r="J2563">
            <v>0</v>
          </cell>
          <cell r="K2563">
            <v>94.848220859999998</v>
          </cell>
          <cell r="L2563">
            <v>0</v>
          </cell>
          <cell r="M2563">
            <v>94.848220859999998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94.848220859999998</v>
          </cell>
          <cell r="AN2563">
            <v>0</v>
          </cell>
          <cell r="AO2563">
            <v>0</v>
          </cell>
          <cell r="AP2563">
            <v>0</v>
          </cell>
        </row>
        <row r="2564">
          <cell r="B2564" t="str">
            <v>63308TCUR190Allcustom3USD Total</v>
          </cell>
          <cell r="H2564">
            <v>191.13927258800001</v>
          </cell>
          <cell r="I2564">
            <v>0</v>
          </cell>
          <cell r="J2564">
            <v>0</v>
          </cell>
          <cell r="K2564">
            <v>191.13927258800001</v>
          </cell>
          <cell r="L2564">
            <v>0</v>
          </cell>
          <cell r="M2564">
            <v>191.13927258800001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191.137475628</v>
          </cell>
          <cell r="V2564">
            <v>191.137475628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1.79696E-3</v>
          </cell>
          <cell r="AN2564">
            <v>0</v>
          </cell>
          <cell r="AO2564">
            <v>0</v>
          </cell>
          <cell r="AP2564">
            <v>0</v>
          </cell>
        </row>
        <row r="2565">
          <cell r="B2565" t="str">
            <v>63308TCUR210Allcustom3USD Total</v>
          </cell>
          <cell r="H2565">
            <v>928.46254942192195</v>
          </cell>
          <cell r="I2565">
            <v>0</v>
          </cell>
          <cell r="J2565">
            <v>0</v>
          </cell>
          <cell r="K2565">
            <v>928.46254942192195</v>
          </cell>
          <cell r="L2565">
            <v>0</v>
          </cell>
          <cell r="M2565">
            <v>928.46254942192195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3.00777112192208</v>
          </cell>
          <cell r="V2565">
            <v>3.00777112192208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925.45477829999993</v>
          </cell>
          <cell r="AN2565">
            <v>0</v>
          </cell>
          <cell r="AO2565">
            <v>0</v>
          </cell>
          <cell r="AP2565">
            <v>0</v>
          </cell>
        </row>
        <row r="2566">
          <cell r="B2566" t="str">
            <v>63308TCUR220Allcustom3USD Total</v>
          </cell>
          <cell r="H2566">
            <v>24.2496906514803</v>
          </cell>
          <cell r="I2566">
            <v>0</v>
          </cell>
          <cell r="J2566">
            <v>0</v>
          </cell>
          <cell r="K2566">
            <v>24.2496906514803</v>
          </cell>
          <cell r="L2566">
            <v>0</v>
          </cell>
          <cell r="M2566">
            <v>24.2496906514803</v>
          </cell>
          <cell r="N2566">
            <v>24.2496906514803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</row>
        <row r="2567">
          <cell r="B2567" t="str">
            <v>63308TCUR390Allcustom3USD Total</v>
          </cell>
          <cell r="H2567">
            <v>356.45022815921402</v>
          </cell>
          <cell r="I2567">
            <v>0</v>
          </cell>
          <cell r="J2567">
            <v>0</v>
          </cell>
          <cell r="K2567">
            <v>356.45022815921402</v>
          </cell>
          <cell r="L2567">
            <v>0</v>
          </cell>
          <cell r="M2567">
            <v>356.45022815921402</v>
          </cell>
          <cell r="N2567">
            <v>1.6439538583756002</v>
          </cell>
          <cell r="O2567">
            <v>0</v>
          </cell>
          <cell r="P2567">
            <v>194.191356830628</v>
          </cell>
          <cell r="Q2567">
            <v>16.190000000000001</v>
          </cell>
          <cell r="R2567">
            <v>114.67767005699299</v>
          </cell>
          <cell r="S2567">
            <v>0</v>
          </cell>
          <cell r="T2567">
            <v>13.024263278637699</v>
          </cell>
          <cell r="U2567">
            <v>0.46805632458039903</v>
          </cell>
          <cell r="V2567">
            <v>128.169989660211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16.254927810000002</v>
          </cell>
          <cell r="AN2567">
            <v>0</v>
          </cell>
          <cell r="AO2567">
            <v>0</v>
          </cell>
          <cell r="AP2567">
            <v>0</v>
          </cell>
        </row>
        <row r="2568">
          <cell r="B2568" t="str">
            <v>63310TAllcustom2Allcustom3USD Total</v>
          </cell>
          <cell r="H2568">
            <v>842.135389305795</v>
          </cell>
          <cell r="I2568">
            <v>-1.5112608285120199E-4</v>
          </cell>
          <cell r="J2568">
            <v>0</v>
          </cell>
          <cell r="K2568">
            <v>842.13554043187798</v>
          </cell>
          <cell r="L2568">
            <v>0</v>
          </cell>
          <cell r="M2568">
            <v>842.13554043187798</v>
          </cell>
          <cell r="N2568">
            <v>74.368020147746989</v>
          </cell>
          <cell r="O2568">
            <v>0</v>
          </cell>
          <cell r="P2568">
            <v>361.82010714669104</v>
          </cell>
          <cell r="Q2568">
            <v>0.13700000000000001</v>
          </cell>
          <cell r="R2568">
            <v>0.56725426824052705</v>
          </cell>
          <cell r="S2568">
            <v>12.552</v>
          </cell>
          <cell r="T2568">
            <v>19.963602869954897</v>
          </cell>
          <cell r="U2568">
            <v>68.780948168057904</v>
          </cell>
          <cell r="V2568">
            <v>101.863805306253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-1.5112608285120199E-4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303.94660783118701</v>
          </cell>
          <cell r="AN2568">
            <v>0</v>
          </cell>
          <cell r="AO2568">
            <v>0</v>
          </cell>
          <cell r="AP2568">
            <v>0</v>
          </cell>
        </row>
        <row r="2569">
          <cell r="B2569" t="str">
            <v>63310TCUR110Allcustom3USD Total</v>
          </cell>
          <cell r="H2569">
            <v>580.53607517351793</v>
          </cell>
          <cell r="I2569">
            <v>-6.3738996021449595E-5</v>
          </cell>
          <cell r="J2569">
            <v>0</v>
          </cell>
          <cell r="K2569">
            <v>580.53613891251393</v>
          </cell>
          <cell r="L2569">
            <v>0</v>
          </cell>
          <cell r="M2569">
            <v>580.53613891251393</v>
          </cell>
          <cell r="N2569">
            <v>9.9068282981029689</v>
          </cell>
          <cell r="O2569">
            <v>0</v>
          </cell>
          <cell r="P2569">
            <v>251.128963126402</v>
          </cell>
          <cell r="Q2569">
            <v>0.13700000000000001</v>
          </cell>
          <cell r="R2569">
            <v>0</v>
          </cell>
          <cell r="S2569">
            <v>12.552</v>
          </cell>
          <cell r="T2569">
            <v>2.7452004072944698</v>
          </cell>
          <cell r="U2569">
            <v>64.494149080714294</v>
          </cell>
          <cell r="V2569">
            <v>79.791349488008791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-6.3738996021449595E-5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239.57199800000001</v>
          </cell>
          <cell r="AN2569">
            <v>0</v>
          </cell>
          <cell r="AO2569">
            <v>0</v>
          </cell>
          <cell r="AP2569">
            <v>0</v>
          </cell>
        </row>
        <row r="2570">
          <cell r="B2570" t="str">
            <v>63310TCUR120Allcustom3USD Total</v>
          </cell>
          <cell r="H2570">
            <v>101.268376853929</v>
          </cell>
          <cell r="I2570">
            <v>-4.8774188256007596E-5</v>
          </cell>
          <cell r="J2570">
            <v>0</v>
          </cell>
          <cell r="K2570">
            <v>101.268425628117</v>
          </cell>
          <cell r="L2570">
            <v>0</v>
          </cell>
          <cell r="M2570">
            <v>101.268425628117</v>
          </cell>
          <cell r="N2570">
            <v>1.0764856055162801</v>
          </cell>
          <cell r="O2570">
            <v>0</v>
          </cell>
          <cell r="P2570">
            <v>99.693633324791406</v>
          </cell>
          <cell r="Q2570">
            <v>0</v>
          </cell>
          <cell r="R2570">
            <v>0</v>
          </cell>
          <cell r="S2570">
            <v>0</v>
          </cell>
          <cell r="T2570">
            <v>0.49830669780936204</v>
          </cell>
          <cell r="U2570">
            <v>0</v>
          </cell>
          <cell r="V2570">
            <v>0.49830669780936204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-4.8774188256007596E-5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</row>
        <row r="2571">
          <cell r="B2571" t="str">
            <v>63310TCUR130Allcustom3USD Total</v>
          </cell>
          <cell r="H2571">
            <v>64.637130360211302</v>
          </cell>
          <cell r="I2571">
            <v>-4.1753660693764704E-5</v>
          </cell>
          <cell r="J2571">
            <v>0</v>
          </cell>
          <cell r="K2571">
            <v>64.637172113871998</v>
          </cell>
          <cell r="L2571">
            <v>0</v>
          </cell>
          <cell r="M2571">
            <v>64.637172113871998</v>
          </cell>
          <cell r="N2571">
            <v>2.5808307463614701E-3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0.25998145193865801</v>
          </cell>
          <cell r="U2571">
            <v>0</v>
          </cell>
          <cell r="V2571">
            <v>0.25998145193865801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-4.1753660693764704E-5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64.374609831187001</v>
          </cell>
          <cell r="AN2571">
            <v>0</v>
          </cell>
          <cell r="AO2571">
            <v>0</v>
          </cell>
          <cell r="AP2571">
            <v>0</v>
          </cell>
        </row>
        <row r="2572">
          <cell r="B2572" t="str">
            <v>63310TCUR140Allcustom3USD Total</v>
          </cell>
          <cell r="H2572">
            <v>26.492055227062099</v>
          </cell>
          <cell r="I2572">
            <v>3.14076212001964E-6</v>
          </cell>
          <cell r="J2572">
            <v>0</v>
          </cell>
          <cell r="K2572">
            <v>26.492052086299999</v>
          </cell>
          <cell r="L2572">
            <v>0</v>
          </cell>
          <cell r="M2572">
            <v>26.492052086299999</v>
          </cell>
          <cell r="N2572">
            <v>26.492052086299999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3.14076212001964E-6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</row>
        <row r="2573">
          <cell r="B2573" t="str">
            <v>63310TCUR150Allcustom3USD Total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</row>
        <row r="2574">
          <cell r="B2574" t="str">
            <v>63310TCUR160Allcustom3USD Total</v>
          </cell>
          <cell r="H2574">
            <v>0.99500759808649997</v>
          </cell>
          <cell r="I2574">
            <v>0</v>
          </cell>
          <cell r="J2574">
            <v>0</v>
          </cell>
          <cell r="K2574">
            <v>0.99500759808649997</v>
          </cell>
          <cell r="L2574">
            <v>0</v>
          </cell>
          <cell r="M2574">
            <v>0.99500759808649997</v>
          </cell>
          <cell r="N2574">
            <v>0.79307929348627892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0.20192830460022099</v>
          </cell>
          <cell r="U2574">
            <v>0</v>
          </cell>
          <cell r="V2574">
            <v>0.20192830460022099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</row>
        <row r="2575">
          <cell r="B2575" t="str">
            <v>63310TCUR170Allcustom3USD Total</v>
          </cell>
          <cell r="H2575">
            <v>3.3029329161850499E-3</v>
          </cell>
          <cell r="I2575">
            <v>0</v>
          </cell>
          <cell r="J2575">
            <v>0</v>
          </cell>
          <cell r="K2575">
            <v>3.3029329161850499E-3</v>
          </cell>
          <cell r="L2575">
            <v>0</v>
          </cell>
          <cell r="M2575">
            <v>3.3029329161850499E-3</v>
          </cell>
          <cell r="N2575">
            <v>3.3029329161850499E-3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</row>
        <row r="2576">
          <cell r="B2576" t="str">
            <v>63310TCUR180Allcustom3USD Total</v>
          </cell>
          <cell r="H2576">
            <v>2.4663216920395299</v>
          </cell>
          <cell r="I2576">
            <v>0</v>
          </cell>
          <cell r="J2576">
            <v>0</v>
          </cell>
          <cell r="K2576">
            <v>2.4663216920395299</v>
          </cell>
          <cell r="L2576">
            <v>0</v>
          </cell>
          <cell r="M2576">
            <v>2.4663216920395299</v>
          </cell>
          <cell r="N2576">
            <v>0</v>
          </cell>
          <cell r="O2576">
            <v>0</v>
          </cell>
          <cell r="P2576">
            <v>2.34120972386697</v>
          </cell>
          <cell r="Q2576">
            <v>0</v>
          </cell>
          <cell r="R2576">
            <v>0</v>
          </cell>
          <cell r="S2576">
            <v>0</v>
          </cell>
          <cell r="T2576">
            <v>0.12511196817256501</v>
          </cell>
          <cell r="U2576">
            <v>0</v>
          </cell>
          <cell r="V2576">
            <v>0.12511196817256501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</row>
        <row r="2577">
          <cell r="B2577" t="str">
            <v>63310TCUR190Allcustom3USD Total</v>
          </cell>
          <cell r="H2577">
            <v>0.65237415938268106</v>
          </cell>
          <cell r="I2577">
            <v>0</v>
          </cell>
          <cell r="J2577">
            <v>0</v>
          </cell>
          <cell r="K2577">
            <v>0.65237415938268106</v>
          </cell>
          <cell r="L2577">
            <v>0</v>
          </cell>
          <cell r="M2577">
            <v>0.65237415938268106</v>
          </cell>
          <cell r="N2577">
            <v>0.20966727638267998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3.99635100000001E-3</v>
          </cell>
          <cell r="U2577">
            <v>0.43871053200000099</v>
          </cell>
          <cell r="V2577">
            <v>0.44270688300000099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</row>
        <row r="2578">
          <cell r="B2578" t="str">
            <v>63310TCUR210Allcustom3USD Total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</row>
        <row r="2579">
          <cell r="B2579" t="str">
            <v>63310TCUR220Allcustom3USD Total</v>
          </cell>
          <cell r="H2579">
            <v>6.0700384068910003</v>
          </cell>
          <cell r="I2579">
            <v>0</v>
          </cell>
          <cell r="J2579">
            <v>0</v>
          </cell>
          <cell r="K2579">
            <v>6.0700384068910003</v>
          </cell>
          <cell r="L2579">
            <v>0</v>
          </cell>
          <cell r="M2579">
            <v>6.0700384068910003</v>
          </cell>
          <cell r="N2579">
            <v>1.3571838355851198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4.7128545713058898</v>
          </cell>
          <cell r="U2579">
            <v>0</v>
          </cell>
          <cell r="V2579">
            <v>4.7128545713058898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</row>
        <row r="2580">
          <cell r="B2580" t="str">
            <v>63310TCUR390Allcustom3USD Total</v>
          </cell>
          <cell r="H2580">
            <v>59.014706901759105</v>
          </cell>
          <cell r="I2580">
            <v>0</v>
          </cell>
          <cell r="J2580">
            <v>0</v>
          </cell>
          <cell r="K2580">
            <v>59.014706901759105</v>
          </cell>
          <cell r="L2580">
            <v>0</v>
          </cell>
          <cell r="M2580">
            <v>59.014706901759105</v>
          </cell>
          <cell r="N2580">
            <v>34.526839988711096</v>
          </cell>
          <cell r="O2580">
            <v>0</v>
          </cell>
          <cell r="P2580">
            <v>8.6563009716300208</v>
          </cell>
          <cell r="Q2580">
            <v>0</v>
          </cell>
          <cell r="R2580">
            <v>0.56725426824052705</v>
          </cell>
          <cell r="S2580">
            <v>0</v>
          </cell>
          <cell r="T2580">
            <v>11.4162231178338</v>
          </cell>
          <cell r="U2580">
            <v>3.8480885553436499</v>
          </cell>
          <cell r="V2580">
            <v>15.831565941417999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</row>
        <row r="2581">
          <cell r="B2581" t="str">
            <v>63311CUR110Allcustom3USD Total</v>
          </cell>
          <cell r="H2581">
            <v>8898.1229080891699</v>
          </cell>
          <cell r="I2581">
            <v>0</v>
          </cell>
          <cell r="J2581">
            <v>0</v>
          </cell>
          <cell r="K2581">
            <v>8898.1229080891699</v>
          </cell>
          <cell r="L2581">
            <v>0</v>
          </cell>
          <cell r="M2581">
            <v>8898.1229080891699</v>
          </cell>
          <cell r="N2581">
            <v>2362.4305365976202</v>
          </cell>
          <cell r="O2581">
            <v>0</v>
          </cell>
          <cell r="P2581">
            <v>359.46580679532497</v>
          </cell>
          <cell r="Q2581">
            <v>297.39407199999999</v>
          </cell>
          <cell r="R2581">
            <v>709.94033012082002</v>
          </cell>
          <cell r="S2581">
            <v>194.17405052000001</v>
          </cell>
          <cell r="T2581">
            <v>7.7891711107069801</v>
          </cell>
          <cell r="U2581">
            <v>-2.7576022899999999</v>
          </cell>
          <cell r="V2581">
            <v>909.14594946152704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50.373655114699297</v>
          </cell>
          <cell r="AC2581">
            <v>0</v>
          </cell>
          <cell r="AD2581">
            <v>0</v>
          </cell>
          <cell r="AE2581">
            <v>5.1139994900000003</v>
          </cell>
          <cell r="AF2581">
            <v>0</v>
          </cell>
          <cell r="AG2581">
            <v>45.259655624699299</v>
          </cell>
          <cell r="AH2581">
            <v>0</v>
          </cell>
          <cell r="AI2581">
            <v>0</v>
          </cell>
          <cell r="AJ2581">
            <v>45.259655624699299</v>
          </cell>
          <cell r="AK2581">
            <v>0</v>
          </cell>
          <cell r="AL2581">
            <v>0</v>
          </cell>
          <cell r="AM2581">
            <v>4919.31288812</v>
          </cell>
          <cell r="AN2581">
            <v>0</v>
          </cell>
          <cell r="AO2581">
            <v>0</v>
          </cell>
          <cell r="AP2581">
            <v>0</v>
          </cell>
        </row>
        <row r="2582">
          <cell r="B2582" t="str">
            <v>63311CUR120Allcustom3USD Total</v>
          </cell>
          <cell r="H2582">
            <v>3047.6552998672701</v>
          </cell>
          <cell r="I2582">
            <v>-8.3507322300225501E-5</v>
          </cell>
          <cell r="J2582">
            <v>0</v>
          </cell>
          <cell r="K2582">
            <v>3047.6553833745897</v>
          </cell>
          <cell r="L2582">
            <v>0</v>
          </cell>
          <cell r="M2582">
            <v>3047.6553833745897</v>
          </cell>
          <cell r="N2582">
            <v>0.252711619934744</v>
          </cell>
          <cell r="O2582">
            <v>0</v>
          </cell>
          <cell r="P2582">
            <v>45.858812669871298</v>
          </cell>
          <cell r="Q2582">
            <v>0</v>
          </cell>
          <cell r="R2582">
            <v>0</v>
          </cell>
          <cell r="S2582">
            <v>0</v>
          </cell>
          <cell r="T2582">
            <v>0.10939716241415001</v>
          </cell>
          <cell r="U2582">
            <v>17.1035748918747</v>
          </cell>
          <cell r="V2582">
            <v>17.212972054288802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-8.3507322300225501E-5</v>
          </cell>
          <cell r="AB2582">
            <v>96.508969000493096</v>
          </cell>
          <cell r="AC2582">
            <v>0</v>
          </cell>
          <cell r="AD2582">
            <v>96.508969000493096</v>
          </cell>
          <cell r="AE2582">
            <v>96.508969000493096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2887.8219180300002</v>
          </cell>
          <cell r="AN2582">
            <v>0</v>
          </cell>
          <cell r="AO2582">
            <v>0</v>
          </cell>
          <cell r="AP2582">
            <v>0</v>
          </cell>
        </row>
        <row r="2583">
          <cell r="B2583" t="str">
            <v>63311CUR130Allcustom3USD Total</v>
          </cell>
          <cell r="H2583">
            <v>137.25656396445001</v>
          </cell>
          <cell r="I2583">
            <v>6.6325505971908603E-5</v>
          </cell>
          <cell r="J2583">
            <v>0</v>
          </cell>
          <cell r="K2583">
            <v>137.25649763894401</v>
          </cell>
          <cell r="L2583">
            <v>0</v>
          </cell>
          <cell r="M2583">
            <v>137.25649763894401</v>
          </cell>
          <cell r="N2583">
            <v>0</v>
          </cell>
          <cell r="O2583">
            <v>0</v>
          </cell>
          <cell r="P2583">
            <v>7.3900285236625907</v>
          </cell>
          <cell r="Q2583">
            <v>0.38982400462320205</v>
          </cell>
          <cell r="R2583">
            <v>0</v>
          </cell>
          <cell r="S2583">
            <v>0</v>
          </cell>
          <cell r="T2583">
            <v>0</v>
          </cell>
          <cell r="U2583">
            <v>2.0765980151491901</v>
          </cell>
          <cell r="V2583">
            <v>2.0765980151491901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6.6325505971908603E-5</v>
          </cell>
          <cell r="AB2583">
            <v>115.514090105509</v>
          </cell>
          <cell r="AC2583">
            <v>0</v>
          </cell>
          <cell r="AD2583">
            <v>107.64426397994799</v>
          </cell>
          <cell r="AE2583">
            <v>107.64426397994799</v>
          </cell>
          <cell r="AF2583">
            <v>0</v>
          </cell>
          <cell r="AG2583">
            <v>7.8698261255613904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11.88595699</v>
          </cell>
          <cell r="AN2583">
            <v>0</v>
          </cell>
          <cell r="AO2583">
            <v>0</v>
          </cell>
          <cell r="AP2583">
            <v>0</v>
          </cell>
        </row>
        <row r="2584">
          <cell r="B2584" t="str">
            <v>63311CUR140Allcustom3USD Total</v>
          </cell>
          <cell r="H2584">
            <v>716.28974054460798</v>
          </cell>
          <cell r="I2584">
            <v>-7.7041047359200108E-5</v>
          </cell>
          <cell r="J2584">
            <v>0</v>
          </cell>
          <cell r="K2584">
            <v>716.28981758565499</v>
          </cell>
          <cell r="L2584">
            <v>0</v>
          </cell>
          <cell r="M2584">
            <v>716.28981758565499</v>
          </cell>
          <cell r="N2584">
            <v>237.27699999999999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1.58653643565506</v>
          </cell>
          <cell r="V2584">
            <v>1.58653643565506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-7.7041047359200108E-5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477.42628114999997</v>
          </cell>
          <cell r="AN2584">
            <v>0</v>
          </cell>
          <cell r="AO2584">
            <v>0</v>
          </cell>
          <cell r="AP2584">
            <v>0</v>
          </cell>
        </row>
        <row r="2585">
          <cell r="B2585" t="str">
            <v>63311CUR150Allcustom3USD Total</v>
          </cell>
          <cell r="H2585">
            <v>1351.85488678714</v>
          </cell>
          <cell r="I2585">
            <v>0</v>
          </cell>
          <cell r="J2585">
            <v>0</v>
          </cell>
          <cell r="K2585">
            <v>1351.85488678714</v>
          </cell>
          <cell r="L2585">
            <v>0</v>
          </cell>
          <cell r="M2585">
            <v>1351.85488678714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165.57772625244502</v>
          </cell>
          <cell r="S2585">
            <v>0</v>
          </cell>
          <cell r="T2585">
            <v>0</v>
          </cell>
          <cell r="U2585">
            <v>0</v>
          </cell>
          <cell r="V2585">
            <v>165.57772625244502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20.7124024446953</v>
          </cell>
          <cell r="AC2585">
            <v>0</v>
          </cell>
          <cell r="AD2585">
            <v>20.7124024446953</v>
          </cell>
          <cell r="AE2585">
            <v>20.7124024446953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1165.5647580899999</v>
          </cell>
          <cell r="AN2585">
            <v>0</v>
          </cell>
          <cell r="AO2585">
            <v>0</v>
          </cell>
          <cell r="AP2585">
            <v>0</v>
          </cell>
        </row>
        <row r="2586">
          <cell r="B2586" t="str">
            <v>63311CUR160Allcustom3USD Total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</row>
        <row r="2587">
          <cell r="B2587" t="str">
            <v>63311CUR170Allcustom3USD Total</v>
          </cell>
          <cell r="H2587">
            <v>2.8000000000000001E-2</v>
          </cell>
          <cell r="I2587">
            <v>0</v>
          </cell>
          <cell r="J2587">
            <v>0</v>
          </cell>
          <cell r="K2587">
            <v>2.8000000000000001E-2</v>
          </cell>
          <cell r="L2587">
            <v>0</v>
          </cell>
          <cell r="M2587">
            <v>2.8000000000000001E-2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2.8000000000000001E-2</v>
          </cell>
          <cell r="V2587">
            <v>2.8000000000000001E-2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</row>
        <row r="2588">
          <cell r="B2588" t="str">
            <v>63311CUR180Allcustom3USD Total</v>
          </cell>
          <cell r="H2588">
            <v>94.848220859999998</v>
          </cell>
          <cell r="I2588">
            <v>0</v>
          </cell>
          <cell r="J2588">
            <v>0</v>
          </cell>
          <cell r="K2588">
            <v>94.848220859999998</v>
          </cell>
          <cell r="L2588">
            <v>0</v>
          </cell>
          <cell r="M2588">
            <v>94.848220859999998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94.848220859999998</v>
          </cell>
          <cell r="AN2588">
            <v>0</v>
          </cell>
          <cell r="AO2588">
            <v>0</v>
          </cell>
          <cell r="AP2588">
            <v>0</v>
          </cell>
        </row>
        <row r="2589">
          <cell r="B2589" t="str">
            <v>63311CUR190Allcustom3USD Total</v>
          </cell>
          <cell r="H2589">
            <v>191.13927258800001</v>
          </cell>
          <cell r="I2589">
            <v>0</v>
          </cell>
          <cell r="J2589">
            <v>0</v>
          </cell>
          <cell r="K2589">
            <v>191.13927258800001</v>
          </cell>
          <cell r="L2589">
            <v>0</v>
          </cell>
          <cell r="M2589">
            <v>191.13927258800001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191.137475628</v>
          </cell>
          <cell r="V2589">
            <v>191.137475628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1.79696E-3</v>
          </cell>
          <cell r="AN2589">
            <v>0</v>
          </cell>
          <cell r="AO2589">
            <v>0</v>
          </cell>
          <cell r="AP2589">
            <v>0</v>
          </cell>
        </row>
        <row r="2590">
          <cell r="B2590" t="str">
            <v>63311CUR210Allcustom3USD Total</v>
          </cell>
          <cell r="H2590">
            <v>928.46254942192195</v>
          </cell>
          <cell r="I2590">
            <v>0</v>
          </cell>
          <cell r="J2590">
            <v>0</v>
          </cell>
          <cell r="K2590">
            <v>928.46254942192195</v>
          </cell>
          <cell r="L2590">
            <v>0</v>
          </cell>
          <cell r="M2590">
            <v>928.46254942192195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3.00777112192208</v>
          </cell>
          <cell r="V2590">
            <v>3.00777112192208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925.45477829999993</v>
          </cell>
          <cell r="AN2590">
            <v>0</v>
          </cell>
          <cell r="AO2590">
            <v>0</v>
          </cell>
          <cell r="AP2590">
            <v>0</v>
          </cell>
        </row>
        <row r="2591">
          <cell r="B2591" t="str">
            <v>63311CUR220Allcustom3USD Total</v>
          </cell>
          <cell r="H2591">
            <v>24.2496906514803</v>
          </cell>
          <cell r="I2591">
            <v>0</v>
          </cell>
          <cell r="J2591">
            <v>0</v>
          </cell>
          <cell r="K2591">
            <v>24.2496906514803</v>
          </cell>
          <cell r="L2591">
            <v>0</v>
          </cell>
          <cell r="M2591">
            <v>24.2496906514803</v>
          </cell>
          <cell r="N2591">
            <v>24.2496906514803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</row>
        <row r="2592">
          <cell r="B2592" t="str">
            <v>63311CUR390Allcustom3USD Total</v>
          </cell>
          <cell r="H2592">
            <v>356.45022815921402</v>
          </cell>
          <cell r="I2592">
            <v>0</v>
          </cell>
          <cell r="J2592">
            <v>0</v>
          </cell>
          <cell r="K2592">
            <v>356.45022815921402</v>
          </cell>
          <cell r="L2592">
            <v>0</v>
          </cell>
          <cell r="M2592">
            <v>356.45022815921402</v>
          </cell>
          <cell r="N2592">
            <v>1.6439538583756002</v>
          </cell>
          <cell r="O2592">
            <v>0</v>
          </cell>
          <cell r="P2592">
            <v>194.191356830628</v>
          </cell>
          <cell r="Q2592">
            <v>16.190000000000001</v>
          </cell>
          <cell r="R2592">
            <v>114.67767005699299</v>
          </cell>
          <cell r="S2592">
            <v>0</v>
          </cell>
          <cell r="T2592">
            <v>13.024263278637699</v>
          </cell>
          <cell r="U2592">
            <v>0.46805632458039903</v>
          </cell>
          <cell r="V2592">
            <v>128.169989660211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16.254927810000002</v>
          </cell>
          <cell r="AN2592">
            <v>0</v>
          </cell>
          <cell r="AO2592">
            <v>0</v>
          </cell>
          <cell r="AP2592">
            <v>0</v>
          </cell>
        </row>
        <row r="2593">
          <cell r="B2593" t="str">
            <v>63312TAllcustom2Allcustom3USD Total</v>
          </cell>
          <cell r="H2593">
            <v>107.67862112754401</v>
          </cell>
          <cell r="I2593">
            <v>7.1129024543515701E-5</v>
          </cell>
          <cell r="J2593">
            <v>0</v>
          </cell>
          <cell r="K2593">
            <v>107.678549998519</v>
          </cell>
          <cell r="L2593">
            <v>0</v>
          </cell>
          <cell r="M2593">
            <v>107.678549998519</v>
          </cell>
          <cell r="N2593">
            <v>36.207296999999997</v>
          </cell>
          <cell r="O2593">
            <v>0</v>
          </cell>
          <cell r="P2593">
            <v>4.1677358651954499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7.1129024543515701E-5</v>
          </cell>
          <cell r="AB2593">
            <v>5.4392551022916296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5.4392551022916296</v>
          </cell>
          <cell r="AH2593">
            <v>0</v>
          </cell>
          <cell r="AI2593">
            <v>0</v>
          </cell>
          <cell r="AJ2593">
            <v>5.4392551022916296</v>
          </cell>
          <cell r="AK2593">
            <v>0</v>
          </cell>
          <cell r="AL2593">
            <v>0</v>
          </cell>
          <cell r="AM2593">
            <v>61.970179829999999</v>
          </cell>
          <cell r="AN2593">
            <v>0</v>
          </cell>
          <cell r="AO2593">
            <v>-0.10591779896777</v>
          </cell>
          <cell r="AP2593">
            <v>0</v>
          </cell>
        </row>
        <row r="2594">
          <cell r="B2594" t="str">
            <v>63312TCUR110Allcustom3USD Total</v>
          </cell>
          <cell r="H2594">
            <v>9.5010554224508503</v>
          </cell>
          <cell r="I2594">
            <v>-1.7736068456899401E-5</v>
          </cell>
          <cell r="J2594">
            <v>0</v>
          </cell>
          <cell r="K2594">
            <v>9.5010731585193113</v>
          </cell>
          <cell r="L2594">
            <v>0</v>
          </cell>
          <cell r="M2594">
            <v>9.5010731585193113</v>
          </cell>
          <cell r="N2594">
            <v>0</v>
          </cell>
          <cell r="O2594">
            <v>0</v>
          </cell>
          <cell r="P2594">
            <v>4.1677358651954499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-1.7736068456899401E-5</v>
          </cell>
          <cell r="AB2594">
            <v>5.4392551022916296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5.4392551022916296</v>
          </cell>
          <cell r="AH2594">
            <v>0</v>
          </cell>
          <cell r="AI2594">
            <v>0</v>
          </cell>
          <cell r="AJ2594">
            <v>5.4392551022916296</v>
          </cell>
          <cell r="AK2594">
            <v>0</v>
          </cell>
          <cell r="AL2594">
            <v>0</v>
          </cell>
          <cell r="AM2594">
            <v>-1.00000016391277E-8</v>
          </cell>
          <cell r="AN2594">
            <v>0</v>
          </cell>
          <cell r="AO2594">
            <v>-0.10591779896777</v>
          </cell>
          <cell r="AP2594">
            <v>0</v>
          </cell>
        </row>
        <row r="2595">
          <cell r="B2595" t="str">
            <v>63312TCUR120Allcustom3USD Total</v>
          </cell>
          <cell r="H2595">
            <v>28.634336695007399</v>
          </cell>
          <cell r="I2595">
            <v>6.6695007426111305E-5</v>
          </cell>
          <cell r="J2595">
            <v>0</v>
          </cell>
          <cell r="K2595">
            <v>28.634270000000001</v>
          </cell>
          <cell r="L2595">
            <v>0</v>
          </cell>
          <cell r="M2595">
            <v>28.634270000000001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6.6695007426111305E-5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28.634270000000001</v>
          </cell>
          <cell r="AN2595">
            <v>0</v>
          </cell>
          <cell r="AO2595">
            <v>0</v>
          </cell>
          <cell r="AP2595">
            <v>0</v>
          </cell>
        </row>
        <row r="2596">
          <cell r="B2596" t="str">
            <v>63312TCUR130Allcustom3USD Total</v>
          </cell>
          <cell r="H2596">
            <v>52.627992490000004</v>
          </cell>
          <cell r="I2596">
            <v>0</v>
          </cell>
          <cell r="J2596">
            <v>0</v>
          </cell>
          <cell r="K2596">
            <v>52.627992490000004</v>
          </cell>
          <cell r="L2596">
            <v>0</v>
          </cell>
          <cell r="M2596">
            <v>52.627992490000004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52.627992490000004</v>
          </cell>
          <cell r="AN2596">
            <v>0</v>
          </cell>
          <cell r="AO2596">
            <v>0</v>
          </cell>
          <cell r="AP2596">
            <v>0</v>
          </cell>
        </row>
        <row r="2597">
          <cell r="B2597" t="str">
            <v>63312TCUR140Allcustom3USD Total</v>
          </cell>
          <cell r="H2597">
            <v>109.02450820923799</v>
          </cell>
          <cell r="I2597">
            <v>-3.1407621226026098E-6</v>
          </cell>
          <cell r="J2597">
            <v>0</v>
          </cell>
          <cell r="K2597">
            <v>109.02451135</v>
          </cell>
          <cell r="L2597">
            <v>0</v>
          </cell>
          <cell r="M2597">
            <v>109.02451135</v>
          </cell>
          <cell r="N2597">
            <v>36.207296999999997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-3.1407621226026098E-6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72.81721435</v>
          </cell>
          <cell r="AN2597">
            <v>0</v>
          </cell>
          <cell r="AO2597">
            <v>0</v>
          </cell>
          <cell r="AP2597">
            <v>0</v>
          </cell>
        </row>
        <row r="2598">
          <cell r="B2598" t="str">
            <v>63312TCUR150Allcustom3USD Total</v>
          </cell>
          <cell r="H2598">
            <v>-92.041200000000003</v>
          </cell>
          <cell r="I2598">
            <v>0</v>
          </cell>
          <cell r="J2598">
            <v>0</v>
          </cell>
          <cell r="K2598">
            <v>-92.041200000000003</v>
          </cell>
          <cell r="L2598">
            <v>0</v>
          </cell>
          <cell r="M2598">
            <v>-92.041200000000003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-92.041200000000003</v>
          </cell>
          <cell r="AN2598">
            <v>0</v>
          </cell>
          <cell r="AO2598">
            <v>0</v>
          </cell>
          <cell r="AP2598">
            <v>0</v>
          </cell>
        </row>
        <row r="2599">
          <cell r="B2599" t="str">
            <v>63312TCUR160Allcustom3USD Total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</row>
        <row r="2600">
          <cell r="B2600" t="str">
            <v>63312TCUR170Allcustom3USD Total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</row>
        <row r="2601">
          <cell r="B2601" t="str">
            <v>63312TCUR180Allcustom3USD Total</v>
          </cell>
          <cell r="H2601">
            <v>-7.2604899999999999</v>
          </cell>
          <cell r="I2601">
            <v>0</v>
          </cell>
          <cell r="J2601">
            <v>0</v>
          </cell>
          <cell r="K2601">
            <v>-7.2604899999999999</v>
          </cell>
          <cell r="L2601">
            <v>0</v>
          </cell>
          <cell r="M2601">
            <v>-7.2604899999999999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-7.2604899999999999</v>
          </cell>
          <cell r="AN2601">
            <v>0</v>
          </cell>
          <cell r="AO2601">
            <v>0</v>
          </cell>
          <cell r="AP2601">
            <v>0</v>
          </cell>
        </row>
        <row r="2602">
          <cell r="B2602" t="str">
            <v>63312TCUR190Allcustom3USD Total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</row>
        <row r="2603">
          <cell r="B2603" t="str">
            <v>63312TCUR210Allcustom3USD Total</v>
          </cell>
          <cell r="H2603">
            <v>7.6573964545510504</v>
          </cell>
          <cell r="I2603">
            <v>-5.1545448952994805E-5</v>
          </cell>
          <cell r="J2603">
            <v>0</v>
          </cell>
          <cell r="K2603">
            <v>7.6574479999999996</v>
          </cell>
          <cell r="L2603">
            <v>0</v>
          </cell>
          <cell r="M2603">
            <v>7.6574479999999996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-5.1545448952994805E-5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7.6574479999999996</v>
          </cell>
          <cell r="AN2603">
            <v>0</v>
          </cell>
          <cell r="AO2603">
            <v>0</v>
          </cell>
          <cell r="AP2603">
            <v>0</v>
          </cell>
        </row>
        <row r="2604">
          <cell r="B2604" t="str">
            <v>63312TCUR220Allcustom3USD Total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</row>
        <row r="2605">
          <cell r="B2605" t="str">
            <v>63312TCUR390Allcustom3USD Total</v>
          </cell>
          <cell r="H2605">
            <v>-0.46497814370335</v>
          </cell>
          <cell r="I2605">
            <v>7.6856296649901201E-5</v>
          </cell>
          <cell r="J2605">
            <v>0</v>
          </cell>
          <cell r="K2605">
            <v>-0.465055</v>
          </cell>
          <cell r="L2605">
            <v>0</v>
          </cell>
          <cell r="M2605">
            <v>-0.465055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7.6856296649901201E-5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-0.465055</v>
          </cell>
          <cell r="AN2605">
            <v>0</v>
          </cell>
          <cell r="AO2605">
            <v>0</v>
          </cell>
          <cell r="AP2605">
            <v>0</v>
          </cell>
        </row>
        <row r="2606">
          <cell r="B2606" t="str">
            <v>63315TAllcustom2Allcustom3USD Total</v>
          </cell>
          <cell r="H2606">
            <v>11642.0774833738</v>
          </cell>
          <cell r="I2606">
            <v>-4.3046916475921399E-5</v>
          </cell>
          <cell r="J2606">
            <v>0</v>
          </cell>
          <cell r="K2606">
            <v>11642.0775264207</v>
          </cell>
          <cell r="L2606">
            <v>-2.8869822099804901E-4</v>
          </cell>
          <cell r="M2606">
            <v>11642.077815118901</v>
          </cell>
          <cell r="N2606">
            <v>1996.89320527939</v>
          </cell>
          <cell r="O2606">
            <v>-252.78290616000001</v>
          </cell>
          <cell r="P2606">
            <v>-301.705906648324</v>
          </cell>
          <cell r="Q2606">
            <v>225.546916852078</v>
          </cell>
          <cell r="R2606">
            <v>985.01433770011897</v>
          </cell>
          <cell r="S2606">
            <v>121.04037376000001</v>
          </cell>
          <cell r="T2606">
            <v>-120.692618119618</v>
          </cell>
          <cell r="U2606">
            <v>94.155564545254194</v>
          </cell>
          <cell r="V2606">
            <v>1079.5176578857602</v>
          </cell>
          <cell r="W2606">
            <v>-8.9866249700000012</v>
          </cell>
          <cell r="X2606">
            <v>-8.9866249700000012</v>
          </cell>
          <cell r="Y2606">
            <v>0</v>
          </cell>
          <cell r="Z2606">
            <v>0</v>
          </cell>
          <cell r="AA2606">
            <v>-4.3046916475921399E-5</v>
          </cell>
          <cell r="AB2606">
            <v>247.84089850675699</v>
          </cell>
          <cell r="AC2606">
            <v>0</v>
          </cell>
          <cell r="AD2606">
            <v>220.20908945704002</v>
          </cell>
          <cell r="AE2606">
            <v>223.22638801704002</v>
          </cell>
          <cell r="AF2606">
            <v>0</v>
          </cell>
          <cell r="AG2606">
            <v>33.601135459716502</v>
          </cell>
          <cell r="AH2606">
            <v>7.2290049502044006E-15</v>
          </cell>
          <cell r="AI2606">
            <v>0</v>
          </cell>
          <cell r="AJ2606">
            <v>30.3800195395463</v>
          </cell>
          <cell r="AK2606">
            <v>0</v>
          </cell>
          <cell r="AL2606">
            <v>0</v>
          </cell>
          <cell r="AM2606">
            <v>8648.8837009583895</v>
          </cell>
          <cell r="AN2606">
            <v>1E-3</v>
          </cell>
          <cell r="AO2606">
            <v>-2.1157515551568999</v>
          </cell>
          <cell r="AP2606">
            <v>0</v>
          </cell>
        </row>
        <row r="2607">
          <cell r="B2607" t="str">
            <v>63315TCUR110Allcustom3USD Total</v>
          </cell>
          <cell r="H2607">
            <v>7292.3922569146698</v>
          </cell>
          <cell r="I2607">
            <v>-2.34633405581116E-5</v>
          </cell>
          <cell r="J2607">
            <v>0</v>
          </cell>
          <cell r="K2607">
            <v>7292.3922803780097</v>
          </cell>
          <cell r="L2607">
            <v>-2.8869822099804901E-4</v>
          </cell>
          <cell r="M2607">
            <v>7292.3925690762298</v>
          </cell>
          <cell r="N2607">
            <v>2269.2921662518402</v>
          </cell>
          <cell r="O2607">
            <v>-196.44364016</v>
          </cell>
          <cell r="P2607">
            <v>-60.0132169998423</v>
          </cell>
          <cell r="Q2607">
            <v>286.17150304</v>
          </cell>
          <cell r="R2607">
            <v>709.94033060081995</v>
          </cell>
          <cell r="S2607">
            <v>125.49249995999999</v>
          </cell>
          <cell r="T2607">
            <v>-54.982822242877795</v>
          </cell>
          <cell r="U2607">
            <v>-101.21077955568001</v>
          </cell>
          <cell r="V2607">
            <v>679.239228762263</v>
          </cell>
          <cell r="W2607">
            <v>-3.6549699999985099E-3</v>
          </cell>
          <cell r="X2607">
            <v>-3.6549699999985099E-3</v>
          </cell>
          <cell r="Y2607">
            <v>0</v>
          </cell>
          <cell r="Z2607">
            <v>0</v>
          </cell>
          <cell r="AA2607">
            <v>-2.34633405581116E-5</v>
          </cell>
          <cell r="AB2607">
            <v>42.615242857899197</v>
          </cell>
          <cell r="AC2607">
            <v>0</v>
          </cell>
          <cell r="AD2607">
            <v>-0.63561181147663404</v>
          </cell>
          <cell r="AE2607">
            <v>2.3816867485233804</v>
          </cell>
          <cell r="AF2607">
            <v>0</v>
          </cell>
          <cell r="AG2607">
            <v>40.237211079375804</v>
          </cell>
          <cell r="AH2607">
            <v>0</v>
          </cell>
          <cell r="AI2607">
            <v>0</v>
          </cell>
          <cell r="AJ2607">
            <v>40.389280811428399</v>
          </cell>
          <cell r="AK2607">
            <v>0</v>
          </cell>
          <cell r="AL2607">
            <v>0</v>
          </cell>
          <cell r="AM2607">
            <v>4273.6470368792297</v>
          </cell>
          <cell r="AN2607">
            <v>1E-3</v>
          </cell>
          <cell r="AO2607">
            <v>-2.1157515551568999</v>
          </cell>
          <cell r="AP2607">
            <v>0</v>
          </cell>
        </row>
        <row r="2608">
          <cell r="B2608" t="str">
            <v>63315TCUR120Allcustom3USD Total</v>
          </cell>
          <cell r="H2608">
            <v>2849.3852487352501</v>
          </cell>
          <cell r="I2608">
            <v>-8.6463333746302E-5</v>
          </cell>
          <cell r="J2608">
            <v>0</v>
          </cell>
          <cell r="K2608">
            <v>2849.3853351985799</v>
          </cell>
          <cell r="L2608">
            <v>0</v>
          </cell>
          <cell r="M2608">
            <v>2849.3853351985799</v>
          </cell>
          <cell r="N2608">
            <v>-11.7853316519495</v>
          </cell>
          <cell r="O2608">
            <v>-1.5749789999999999</v>
          </cell>
          <cell r="P2608">
            <v>-69.963771186841001</v>
          </cell>
          <cell r="Q2608">
            <v>-0.64678083999999991</v>
          </cell>
          <cell r="R2608">
            <v>-5.6913100000000501E-3</v>
          </cell>
          <cell r="S2608">
            <v>-2.5163007299999998</v>
          </cell>
          <cell r="T2608">
            <v>-9.2497294594232606</v>
          </cell>
          <cell r="U2608">
            <v>12.603742756599299</v>
          </cell>
          <cell r="V2608">
            <v>0.8320212571760639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-8.6463333746302E-5</v>
          </cell>
          <cell r="AB2608">
            <v>96.222963980197903</v>
          </cell>
          <cell r="AC2608">
            <v>0</v>
          </cell>
          <cell r="AD2608">
            <v>96.508969000493096</v>
          </cell>
          <cell r="AE2608">
            <v>96.508969000493096</v>
          </cell>
          <cell r="AF2608">
            <v>0</v>
          </cell>
          <cell r="AG2608">
            <v>-0.286005020295162</v>
          </cell>
          <cell r="AH2608">
            <v>-1.8475071309156498E-4</v>
          </cell>
          <cell r="AI2608">
            <v>0</v>
          </cell>
          <cell r="AJ2608">
            <v>-5.2334162442796102E-2</v>
          </cell>
          <cell r="AK2608">
            <v>0</v>
          </cell>
          <cell r="AL2608">
            <v>0</v>
          </cell>
          <cell r="AM2608">
            <v>2836.3012126399999</v>
          </cell>
          <cell r="AN2608">
            <v>0</v>
          </cell>
          <cell r="AO2608">
            <v>0</v>
          </cell>
          <cell r="AP2608">
            <v>0</v>
          </cell>
        </row>
        <row r="2609">
          <cell r="B2609" t="str">
            <v>63315TCUR130Allcustom3USD Total</v>
          </cell>
          <cell r="H2609">
            <v>-540.65614140521507</v>
          </cell>
          <cell r="I2609">
            <v>1.5260408864915399E-4</v>
          </cell>
          <cell r="J2609">
            <v>0</v>
          </cell>
          <cell r="K2609">
            <v>-540.656294009303</v>
          </cell>
          <cell r="L2609">
            <v>0</v>
          </cell>
          <cell r="M2609">
            <v>-540.656294009303</v>
          </cell>
          <cell r="N2609">
            <v>-4.2097947601442498E-3</v>
          </cell>
          <cell r="O2609">
            <v>-12.148999999999999</v>
          </cell>
          <cell r="P2609">
            <v>7.3850493071940599</v>
          </cell>
          <cell r="Q2609">
            <v>-37.548717995559301</v>
          </cell>
          <cell r="R2609">
            <v>0</v>
          </cell>
          <cell r="S2609">
            <v>0</v>
          </cell>
          <cell r="T2609">
            <v>-0.26000501951330002</v>
          </cell>
          <cell r="U2609">
            <v>2.0131469377496303</v>
          </cell>
          <cell r="V2609">
            <v>1.7531419182363299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1.5260408864915399E-4</v>
          </cell>
          <cell r="AB2609">
            <v>112.29330557677301</v>
          </cell>
          <cell r="AC2609">
            <v>0</v>
          </cell>
          <cell r="AD2609">
            <v>105.027454879719</v>
          </cell>
          <cell r="AE2609">
            <v>105.027454879719</v>
          </cell>
          <cell r="AF2609">
            <v>0</v>
          </cell>
          <cell r="AG2609">
            <v>7.2658506970538097</v>
          </cell>
          <cell r="AH2609">
            <v>1.8475071309879398E-4</v>
          </cell>
          <cell r="AI2609">
            <v>0</v>
          </cell>
          <cell r="AJ2609">
            <v>-5.3831180909157603E-3</v>
          </cell>
          <cell r="AK2609">
            <v>0</v>
          </cell>
          <cell r="AL2609">
            <v>0</v>
          </cell>
          <cell r="AM2609">
            <v>-612.38586302118699</v>
          </cell>
          <cell r="AN2609">
            <v>0</v>
          </cell>
          <cell r="AO2609">
            <v>0</v>
          </cell>
          <cell r="AP2609">
            <v>0</v>
          </cell>
        </row>
        <row r="2610">
          <cell r="B2610" t="str">
            <v>63315TCUR140Allcustom3USD Total</v>
          </cell>
          <cell r="H2610">
            <v>241.61585176164002</v>
          </cell>
          <cell r="I2610">
            <v>-4.2677414721192695E-5</v>
          </cell>
          <cell r="J2610">
            <v>0</v>
          </cell>
          <cell r="K2610">
            <v>241.61589443905498</v>
          </cell>
          <cell r="L2610">
            <v>0</v>
          </cell>
          <cell r="M2610">
            <v>241.61589443905498</v>
          </cell>
          <cell r="N2610">
            <v>209.42431967979698</v>
          </cell>
          <cell r="O2610">
            <v>1.0361959999999999</v>
          </cell>
          <cell r="P2610">
            <v>-0.21563039210533999</v>
          </cell>
          <cell r="Q2610">
            <v>-3.2985892999999997</v>
          </cell>
          <cell r="R2610">
            <v>0</v>
          </cell>
          <cell r="S2610">
            <v>0</v>
          </cell>
          <cell r="T2610">
            <v>-4.9835130461983394E-2</v>
          </cell>
          <cell r="U2610">
            <v>1.05313745289015</v>
          </cell>
          <cell r="V2610">
            <v>1.0033023224281701</v>
          </cell>
          <cell r="W2610">
            <v>-9.7000000000000005E-4</v>
          </cell>
          <cell r="X2610">
            <v>-9.7000000000000005E-4</v>
          </cell>
          <cell r="Y2610">
            <v>0</v>
          </cell>
          <cell r="Z2610">
            <v>0</v>
          </cell>
          <cell r="AA2610">
            <v>-4.2677414721192695E-5</v>
          </cell>
          <cell r="AB2610">
            <v>-2.8669013602325504</v>
          </cell>
          <cell r="AC2610">
            <v>0</v>
          </cell>
          <cell r="AD2610">
            <v>-1.3972547696936801</v>
          </cell>
          <cell r="AE2610">
            <v>-1.3972547696936801</v>
          </cell>
          <cell r="AF2610">
            <v>0</v>
          </cell>
          <cell r="AG2610">
            <v>-1.4686765905388701</v>
          </cell>
          <cell r="AH2610">
            <v>0</v>
          </cell>
          <cell r="AI2610">
            <v>0</v>
          </cell>
          <cell r="AJ2610">
            <v>-3.9796412104201604E-4</v>
          </cell>
          <cell r="AK2610">
            <v>0</v>
          </cell>
          <cell r="AL2610">
            <v>0</v>
          </cell>
          <cell r="AM2610">
            <v>36.533197489167598</v>
          </cell>
          <cell r="AN2610">
            <v>0</v>
          </cell>
          <cell r="AO2610">
            <v>0</v>
          </cell>
          <cell r="AP2610">
            <v>0</v>
          </cell>
        </row>
        <row r="2611">
          <cell r="B2611" t="str">
            <v>63315TCUR150Allcustom3USD Total</v>
          </cell>
          <cell r="H2611">
            <v>1326.9699157093798</v>
          </cell>
          <cell r="I2611">
            <v>0</v>
          </cell>
          <cell r="J2611">
            <v>0</v>
          </cell>
          <cell r="K2611">
            <v>1326.9699157093798</v>
          </cell>
          <cell r="L2611">
            <v>0</v>
          </cell>
          <cell r="M2611">
            <v>1326.9699157093798</v>
          </cell>
          <cell r="N2611">
            <v>2.5500000000000002E-4</v>
          </cell>
          <cell r="O2611">
            <v>-1.2170000000000001</v>
          </cell>
          <cell r="P2611">
            <v>0</v>
          </cell>
          <cell r="Q2611">
            <v>-9.9367392029816184</v>
          </cell>
          <cell r="R2611">
            <v>165.57772625244502</v>
          </cell>
          <cell r="S2611">
            <v>0</v>
          </cell>
          <cell r="T2611">
            <v>3.0979999999999998E-5</v>
          </cell>
          <cell r="U2611">
            <v>0</v>
          </cell>
          <cell r="V2611">
            <v>165.57775723244501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20.085992389921099</v>
          </cell>
          <cell r="AC2611">
            <v>0</v>
          </cell>
          <cell r="AD2611">
            <v>20.705532157998199</v>
          </cell>
          <cell r="AE2611">
            <v>20.705532157998199</v>
          </cell>
          <cell r="AF2611">
            <v>0</v>
          </cell>
          <cell r="AG2611">
            <v>-0.61953976807709699</v>
          </cell>
          <cell r="AH2611">
            <v>0</v>
          </cell>
          <cell r="AI2611">
            <v>0</v>
          </cell>
          <cell r="AJ2611">
            <v>-6.8917558504546407E-5</v>
          </cell>
          <cell r="AK2611">
            <v>0</v>
          </cell>
          <cell r="AL2611">
            <v>0</v>
          </cell>
          <cell r="AM2611">
            <v>1152.4596502899999</v>
          </cell>
          <cell r="AN2611">
            <v>0</v>
          </cell>
          <cell r="AO2611">
            <v>0</v>
          </cell>
          <cell r="AP2611">
            <v>0</v>
          </cell>
        </row>
        <row r="2612">
          <cell r="B2612" t="str">
            <v>63315TCUR160Allcustom3USD Total</v>
          </cell>
          <cell r="H2612">
            <v>-12.495233511227001</v>
          </cell>
          <cell r="I2612">
            <v>-4.4894423199817503E-5</v>
          </cell>
          <cell r="J2612">
            <v>0</v>
          </cell>
          <cell r="K2612">
            <v>-12.495188616803802</v>
          </cell>
          <cell r="L2612">
            <v>0</v>
          </cell>
          <cell r="M2612">
            <v>-12.495188616803802</v>
          </cell>
          <cell r="N2612">
            <v>-1.87510661942568</v>
          </cell>
          <cell r="O2612">
            <v>0</v>
          </cell>
          <cell r="P2612">
            <v>-2.42414113172831E-2</v>
          </cell>
          <cell r="Q2612">
            <v>0</v>
          </cell>
          <cell r="R2612">
            <v>0</v>
          </cell>
          <cell r="S2612">
            <v>0</v>
          </cell>
          <cell r="T2612">
            <v>-9.2001280470268298</v>
          </cell>
          <cell r="U2612">
            <v>-1.0346039933127599E-5</v>
          </cell>
          <cell r="V2612">
            <v>-9.2001383930667604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-4.4894423199817503E-5</v>
          </cell>
          <cell r="AB2612">
            <v>-0.249621612994119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-0.249621612994119</v>
          </cell>
          <cell r="AH2612">
            <v>0</v>
          </cell>
          <cell r="AI2612">
            <v>0</v>
          </cell>
          <cell r="AJ2612">
            <v>-0.249621612994119</v>
          </cell>
          <cell r="AK2612">
            <v>0</v>
          </cell>
          <cell r="AL2612">
            <v>0</v>
          </cell>
          <cell r="AM2612">
            <v>-1.14608058</v>
          </cell>
          <cell r="AN2612">
            <v>0</v>
          </cell>
          <cell r="AO2612">
            <v>0</v>
          </cell>
          <cell r="AP2612">
            <v>0</v>
          </cell>
        </row>
        <row r="2613">
          <cell r="B2613" t="str">
            <v>63315TCUR170Allcustom3USD Total</v>
          </cell>
          <cell r="H2613">
            <v>0.79368558165114</v>
          </cell>
          <cell r="I2613">
            <v>0</v>
          </cell>
          <cell r="J2613">
            <v>0</v>
          </cell>
          <cell r="K2613">
            <v>0.79368558165114</v>
          </cell>
          <cell r="L2613">
            <v>0</v>
          </cell>
          <cell r="M2613">
            <v>0.79368558165114</v>
          </cell>
          <cell r="N2613">
            <v>-0.137456217219351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-7.2599999999999999E-6</v>
          </cell>
          <cell r="T2613">
            <v>0</v>
          </cell>
          <cell r="U2613">
            <v>0.508286929866967</v>
          </cell>
          <cell r="V2613">
            <v>0.50827966986696704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-7.9572099647527499E-4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-7.9572099647527499E-4</v>
          </cell>
          <cell r="AH2613">
            <v>0</v>
          </cell>
          <cell r="AI2613">
            <v>0</v>
          </cell>
          <cell r="AJ2613">
            <v>-7.9572099647527499E-4</v>
          </cell>
          <cell r="AK2613">
            <v>0</v>
          </cell>
          <cell r="AL2613">
            <v>0</v>
          </cell>
          <cell r="AM2613">
            <v>0.42365785</v>
          </cell>
          <cell r="AN2613">
            <v>0</v>
          </cell>
          <cell r="AO2613">
            <v>0</v>
          </cell>
          <cell r="AP2613">
            <v>0</v>
          </cell>
        </row>
        <row r="2614">
          <cell r="B2614" t="str">
            <v>63315TCUR180Allcustom3USD Total</v>
          </cell>
          <cell r="H2614">
            <v>87.457020855193605</v>
          </cell>
          <cell r="I2614">
            <v>0</v>
          </cell>
          <cell r="J2614">
            <v>0</v>
          </cell>
          <cell r="K2614">
            <v>87.457020855193605</v>
          </cell>
          <cell r="L2614">
            <v>0</v>
          </cell>
          <cell r="M2614">
            <v>87.457020855193605</v>
          </cell>
          <cell r="N2614">
            <v>-1.2783617633585298</v>
          </cell>
          <cell r="O2614">
            <v>0</v>
          </cell>
          <cell r="P2614">
            <v>-2.55632409658479</v>
          </cell>
          <cell r="Q2614">
            <v>0</v>
          </cell>
          <cell r="R2614">
            <v>0</v>
          </cell>
          <cell r="S2614">
            <v>0</v>
          </cell>
          <cell r="T2614">
            <v>-0.470227538410948</v>
          </cell>
          <cell r="U2614">
            <v>-3.8058646896862399E-5</v>
          </cell>
          <cell r="V2614">
            <v>-0.47026559705784499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-1.0158978051926499E-3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-1.0158978051926499E-3</v>
          </cell>
          <cell r="AH2614">
            <v>0</v>
          </cell>
          <cell r="AI2614">
            <v>0</v>
          </cell>
          <cell r="AJ2614">
            <v>-1.0158978051926499E-3</v>
          </cell>
          <cell r="AK2614">
            <v>0</v>
          </cell>
          <cell r="AL2614">
            <v>0</v>
          </cell>
          <cell r="AM2614">
            <v>91.762988209999989</v>
          </cell>
          <cell r="AN2614">
            <v>0</v>
          </cell>
          <cell r="AO2614">
            <v>0</v>
          </cell>
          <cell r="AP2614">
            <v>0</v>
          </cell>
        </row>
        <row r="2615">
          <cell r="B2615" t="str">
            <v>63315TCUR190Allcustom3USD Total</v>
          </cell>
          <cell r="H2615">
            <v>172.68321017708001</v>
          </cell>
          <cell r="I2615">
            <v>0</v>
          </cell>
          <cell r="J2615">
            <v>0</v>
          </cell>
          <cell r="K2615">
            <v>172.68321017708001</v>
          </cell>
          <cell r="L2615">
            <v>0</v>
          </cell>
          <cell r="M2615">
            <v>172.68321017708001</v>
          </cell>
          <cell r="N2615">
            <v>-0.20966727638267998</v>
          </cell>
          <cell r="O2615">
            <v>0</v>
          </cell>
          <cell r="P2615">
            <v>0</v>
          </cell>
          <cell r="Q2615">
            <v>-0.44536260999999999</v>
          </cell>
          <cell r="R2615">
            <v>-2.1466514800000001</v>
          </cell>
          <cell r="S2615">
            <v>0</v>
          </cell>
          <cell r="T2615">
            <v>-0.65774704016346097</v>
          </cell>
          <cell r="U2615">
            <v>186.36952542771701</v>
          </cell>
          <cell r="V2615">
            <v>183.56512690755298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-1.39374090449146E-4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-1.39374090449146E-4</v>
          </cell>
          <cell r="AH2615">
            <v>0</v>
          </cell>
          <cell r="AI2615">
            <v>0</v>
          </cell>
          <cell r="AJ2615">
            <v>-1.39374090449146E-4</v>
          </cell>
          <cell r="AK2615">
            <v>0</v>
          </cell>
          <cell r="AL2615">
            <v>0</v>
          </cell>
          <cell r="AM2615">
            <v>-10.226747470000001</v>
          </cell>
          <cell r="AN2615">
            <v>0</v>
          </cell>
          <cell r="AO2615">
            <v>0</v>
          </cell>
          <cell r="AP2615">
            <v>0</v>
          </cell>
        </row>
        <row r="2616">
          <cell r="B2616" t="str">
            <v>63315TCUR210Allcustom3USD Total</v>
          </cell>
          <cell r="H2616">
            <v>894.404175401153</v>
          </cell>
          <cell r="I2616">
            <v>-7.0574772400985191E-5</v>
          </cell>
          <cell r="J2616">
            <v>0</v>
          </cell>
          <cell r="K2616">
            <v>894.40424597592494</v>
          </cell>
          <cell r="L2616">
            <v>0</v>
          </cell>
          <cell r="M2616">
            <v>894.40424597592494</v>
          </cell>
          <cell r="N2616">
            <v>-8.9150644835603199E-2</v>
          </cell>
          <cell r="O2616">
            <v>0</v>
          </cell>
          <cell r="P2616">
            <v>-7.7188844050747E-3</v>
          </cell>
          <cell r="Q2616">
            <v>0</v>
          </cell>
          <cell r="R2616">
            <v>0</v>
          </cell>
          <cell r="S2616">
            <v>-1.15978319</v>
          </cell>
          <cell r="T2616">
            <v>-0.38007786810587801</v>
          </cell>
          <cell r="U2616">
            <v>3.0051605673558202</v>
          </cell>
          <cell r="V2616">
            <v>1.4652995092499401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-7.0574772400985191E-5</v>
          </cell>
          <cell r="AB2616">
            <v>-2.01114083750085E-4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-2.01114083750085E-4</v>
          </cell>
          <cell r="AH2616">
            <v>0</v>
          </cell>
          <cell r="AI2616">
            <v>0</v>
          </cell>
          <cell r="AJ2616">
            <v>-1.6363370658519901E-5</v>
          </cell>
          <cell r="AK2616">
            <v>0</v>
          </cell>
          <cell r="AL2616">
            <v>0</v>
          </cell>
          <cell r="AM2616">
            <v>893.03601710999999</v>
          </cell>
          <cell r="AN2616">
            <v>0</v>
          </cell>
          <cell r="AO2616">
            <v>0</v>
          </cell>
          <cell r="AP2616">
            <v>0</v>
          </cell>
        </row>
        <row r="2617">
          <cell r="B2617" t="str">
            <v>63315TCUR220Allcustom3USD Total</v>
          </cell>
          <cell r="H2617">
            <v>-37.9556240770386</v>
          </cell>
          <cell r="I2617">
            <v>0</v>
          </cell>
          <cell r="J2617">
            <v>0</v>
          </cell>
          <cell r="K2617">
            <v>-37.9556240770386</v>
          </cell>
          <cell r="L2617">
            <v>0</v>
          </cell>
          <cell r="M2617">
            <v>-37.9556240770386</v>
          </cell>
          <cell r="N2617">
            <v>-7.3168976837504403</v>
          </cell>
          <cell r="O2617">
            <v>0</v>
          </cell>
          <cell r="P2617">
            <v>-1.34157655742868</v>
          </cell>
          <cell r="Q2617">
            <v>0</v>
          </cell>
          <cell r="R2617">
            <v>0</v>
          </cell>
          <cell r="S2617">
            <v>0</v>
          </cell>
          <cell r="T2617">
            <v>-8.3651419022617404</v>
          </cell>
          <cell r="U2617">
            <v>0</v>
          </cell>
          <cell r="V2617">
            <v>-8.3651419022617404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-9.0226581135976893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-9.0226581135976893</v>
          </cell>
          <cell r="AH2617">
            <v>0</v>
          </cell>
          <cell r="AI2617">
            <v>0</v>
          </cell>
          <cell r="AJ2617">
            <v>-9.0226581135976893</v>
          </cell>
          <cell r="AK2617">
            <v>0</v>
          </cell>
          <cell r="AL2617">
            <v>0</v>
          </cell>
          <cell r="AM2617">
            <v>-11.909349820000001</v>
          </cell>
          <cell r="AN2617">
            <v>0</v>
          </cell>
          <cell r="AO2617">
            <v>0</v>
          </cell>
          <cell r="AP2617">
            <v>0</v>
          </cell>
        </row>
        <row r="2618">
          <cell r="B2618" t="str">
            <v>63315TCUR390Allcustom3USD Total</v>
          </cell>
          <cell r="H2618">
            <v>-632.51688276879304</v>
          </cell>
          <cell r="I2618">
            <v>7.2422279501333799E-5</v>
          </cell>
          <cell r="J2618">
            <v>0</v>
          </cell>
          <cell r="K2618">
            <v>-632.51695519107295</v>
          </cell>
          <cell r="L2618">
            <v>0</v>
          </cell>
          <cell r="M2618">
            <v>-632.51695519107295</v>
          </cell>
          <cell r="N2618">
            <v>-459.12735400056397</v>
          </cell>
          <cell r="O2618">
            <v>-42.434483</v>
          </cell>
          <cell r="P2618">
            <v>-174.96847642699399</v>
          </cell>
          <cell r="Q2618">
            <v>-8.748396239381119</v>
          </cell>
          <cell r="R2618">
            <v>111.648623636854</v>
          </cell>
          <cell r="S2618">
            <v>-0.77603502000000002</v>
          </cell>
          <cell r="T2618">
            <v>-37.076934851373203</v>
          </cell>
          <cell r="U2618">
            <v>-10.1866075665581</v>
          </cell>
          <cell r="V2618">
            <v>63.609046198922904</v>
          </cell>
          <cell r="W2618">
            <v>-8.9819999999999993</v>
          </cell>
          <cell r="X2618">
            <v>-8.9819999999999993</v>
          </cell>
          <cell r="Y2618">
            <v>0</v>
          </cell>
          <cell r="Z2618">
            <v>0</v>
          </cell>
          <cell r="AA2618">
            <v>7.2422279501333799E-5</v>
          </cell>
          <cell r="AB2618">
            <v>-11.235273104234301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-2.2532731042342897</v>
          </cell>
          <cell r="AH2618">
            <v>0</v>
          </cell>
          <cell r="AI2618">
            <v>0</v>
          </cell>
          <cell r="AJ2618">
            <v>-0.67683002681424598</v>
          </cell>
          <cell r="AK2618">
            <v>0</v>
          </cell>
          <cell r="AL2618">
            <v>0</v>
          </cell>
          <cell r="AM2618">
            <v>0.38798138117785197</v>
          </cell>
          <cell r="AN2618">
            <v>0</v>
          </cell>
          <cell r="AO2618">
            <v>0</v>
          </cell>
          <cell r="AP2618">
            <v>0</v>
          </cell>
        </row>
        <row r="2619">
          <cell r="B2619" t="str">
            <v>63318CCUR110Allcustom3USD Total</v>
          </cell>
          <cell r="H2619">
            <v>-3.1492136074221402</v>
          </cell>
          <cell r="I2619">
            <v>0</v>
          </cell>
          <cell r="J2619">
            <v>0</v>
          </cell>
          <cell r="K2619">
            <v>-3.1492136074221402</v>
          </cell>
          <cell r="L2619">
            <v>-2.8869822099804901E-4</v>
          </cell>
          <cell r="M2619">
            <v>-3.1489249092011402</v>
          </cell>
          <cell r="N2619">
            <v>-0.54655439425418006</v>
          </cell>
          <cell r="O2619">
            <v>8.4000000357627899E-7</v>
          </cell>
          <cell r="P2619">
            <v>-0.64647993267257797</v>
          </cell>
          <cell r="Q2619">
            <v>3.0000010272487998E-8</v>
          </cell>
          <cell r="R2619">
            <v>4.7999999998137402E-7</v>
          </cell>
          <cell r="S2619">
            <v>0</v>
          </cell>
          <cell r="T2619">
            <v>-1.0304544432479901E-3</v>
          </cell>
          <cell r="U2619">
            <v>-4.8404457646002998E-4</v>
          </cell>
          <cell r="V2619">
            <v>-1.51401901970617E-3</v>
          </cell>
          <cell r="W2619">
            <v>-3.99999998509884E-7</v>
          </cell>
          <cell r="X2619">
            <v>-3.99999998509884E-7</v>
          </cell>
          <cell r="Y2619">
            <v>0</v>
          </cell>
          <cell r="Z2619">
            <v>0</v>
          </cell>
          <cell r="AA2619">
            <v>0</v>
          </cell>
          <cell r="AB2619">
            <v>-1.3435409847496801E-3</v>
          </cell>
          <cell r="AC2619">
            <v>0</v>
          </cell>
          <cell r="AD2619">
            <v>-6.9358441650983901E-5</v>
          </cell>
          <cell r="AE2619">
            <v>-6.9378441641223604E-5</v>
          </cell>
          <cell r="AF2619">
            <v>0</v>
          </cell>
          <cell r="AG2619">
            <v>-1.2737625431099399E-3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0.16271766288696202</v>
          </cell>
          <cell r="AN2619">
            <v>1E-3</v>
          </cell>
          <cell r="AO2619">
            <v>-2.1157515551568999</v>
          </cell>
          <cell r="AP2619">
            <v>0</v>
          </cell>
        </row>
        <row r="2620">
          <cell r="B2620" t="str">
            <v>63321Allcustom2Allcustom3USD Total</v>
          </cell>
          <cell r="H2620">
            <v>107.78453893651199</v>
          </cell>
          <cell r="I2620">
            <v>7.1129024543515701E-5</v>
          </cell>
          <cell r="J2620">
            <v>0</v>
          </cell>
          <cell r="K2620">
            <v>107.78446780748699</v>
          </cell>
          <cell r="L2620">
            <v>0</v>
          </cell>
          <cell r="M2620">
            <v>107.78446780748699</v>
          </cell>
          <cell r="N2620">
            <v>36.207296999999997</v>
          </cell>
          <cell r="O2620">
            <v>0</v>
          </cell>
          <cell r="P2620">
            <v>4.1677358651954499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7.1129024543515701E-5</v>
          </cell>
          <cell r="AB2620">
            <v>5.4392551022916296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5.4392551022916296</v>
          </cell>
          <cell r="AH2620">
            <v>0</v>
          </cell>
          <cell r="AI2620">
            <v>0</v>
          </cell>
          <cell r="AJ2620">
            <v>5.4392551022916296</v>
          </cell>
          <cell r="AK2620">
            <v>0</v>
          </cell>
          <cell r="AL2620">
            <v>0</v>
          </cell>
          <cell r="AM2620">
            <v>61.97017984</v>
          </cell>
          <cell r="AN2620">
            <v>0</v>
          </cell>
          <cell r="AO2620">
            <v>0</v>
          </cell>
          <cell r="AP2620">
            <v>0</v>
          </cell>
        </row>
        <row r="2621">
          <cell r="B2621" t="str">
            <v>63321CUR110Allcustom3USD Total</v>
          </cell>
          <cell r="H2621">
            <v>9.6069732314186211</v>
          </cell>
          <cell r="I2621">
            <v>-1.7736068456899401E-5</v>
          </cell>
          <cell r="J2621">
            <v>0</v>
          </cell>
          <cell r="K2621">
            <v>9.6069909674870804</v>
          </cell>
          <cell r="L2621">
            <v>0</v>
          </cell>
          <cell r="M2621">
            <v>9.6069909674870804</v>
          </cell>
          <cell r="N2621">
            <v>0</v>
          </cell>
          <cell r="O2621">
            <v>0</v>
          </cell>
          <cell r="P2621">
            <v>4.1677358651954499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-1.7736068456899401E-5</v>
          </cell>
          <cell r="AB2621">
            <v>5.4392551022916296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5.4392551022916296</v>
          </cell>
          <cell r="AH2621">
            <v>0</v>
          </cell>
          <cell r="AI2621">
            <v>0</v>
          </cell>
          <cell r="AJ2621">
            <v>5.4392551022916296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</row>
        <row r="2622">
          <cell r="B2622" t="str">
            <v>63321CUR120Allcustom3USD Total</v>
          </cell>
          <cell r="H2622">
            <v>28.634336695007399</v>
          </cell>
          <cell r="I2622">
            <v>6.6695007426111305E-5</v>
          </cell>
          <cell r="J2622">
            <v>0</v>
          </cell>
          <cell r="K2622">
            <v>28.634270000000001</v>
          </cell>
          <cell r="L2622">
            <v>0</v>
          </cell>
          <cell r="M2622">
            <v>28.634270000000001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6.6695007426111305E-5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28.634270000000001</v>
          </cell>
          <cell r="AN2622">
            <v>0</v>
          </cell>
          <cell r="AO2622">
            <v>0</v>
          </cell>
          <cell r="AP2622">
            <v>0</v>
          </cell>
        </row>
        <row r="2623">
          <cell r="B2623" t="str">
            <v>63321CUR130Allcustom3USD Total</v>
          </cell>
          <cell r="H2623">
            <v>52.627992490000004</v>
          </cell>
          <cell r="I2623">
            <v>0</v>
          </cell>
          <cell r="J2623">
            <v>0</v>
          </cell>
          <cell r="K2623">
            <v>52.627992490000004</v>
          </cell>
          <cell r="L2623">
            <v>0</v>
          </cell>
          <cell r="M2623">
            <v>52.627992490000004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52.627992490000004</v>
          </cell>
          <cell r="AN2623">
            <v>0</v>
          </cell>
          <cell r="AO2623">
            <v>0</v>
          </cell>
          <cell r="AP2623">
            <v>0</v>
          </cell>
        </row>
        <row r="2624">
          <cell r="B2624" t="str">
            <v>63321CUR140Allcustom3USD Total</v>
          </cell>
          <cell r="H2624">
            <v>109.02450820923799</v>
          </cell>
          <cell r="I2624">
            <v>-3.1407621226026098E-6</v>
          </cell>
          <cell r="J2624">
            <v>0</v>
          </cell>
          <cell r="K2624">
            <v>109.02451135</v>
          </cell>
          <cell r="L2624">
            <v>0</v>
          </cell>
          <cell r="M2624">
            <v>109.02451135</v>
          </cell>
          <cell r="N2624">
            <v>36.207296999999997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-3.1407621226026098E-6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72.81721435</v>
          </cell>
          <cell r="AN2624">
            <v>0</v>
          </cell>
          <cell r="AO2624">
            <v>0</v>
          </cell>
          <cell r="AP2624">
            <v>0</v>
          </cell>
        </row>
        <row r="2625">
          <cell r="B2625" t="str">
            <v>63321CUR150Allcustom3USD Total</v>
          </cell>
          <cell r="H2625">
            <v>-92.041200000000003</v>
          </cell>
          <cell r="I2625">
            <v>0</v>
          </cell>
          <cell r="J2625">
            <v>0</v>
          </cell>
          <cell r="K2625">
            <v>-92.041200000000003</v>
          </cell>
          <cell r="L2625">
            <v>0</v>
          </cell>
          <cell r="M2625">
            <v>-92.041200000000003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-92.041200000000003</v>
          </cell>
          <cell r="AN2625">
            <v>0</v>
          </cell>
          <cell r="AO2625">
            <v>0</v>
          </cell>
          <cell r="AP2625">
            <v>0</v>
          </cell>
        </row>
        <row r="2626">
          <cell r="B2626" t="str">
            <v>63321CUR160Allcustom3USD Total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</row>
        <row r="2627">
          <cell r="B2627" t="str">
            <v>63321CUR170Allcustom3USD Total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</row>
        <row r="2628">
          <cell r="B2628" t="str">
            <v>63321CUR180Allcustom3USD Total</v>
          </cell>
          <cell r="H2628">
            <v>-7.2604899999999999</v>
          </cell>
          <cell r="I2628">
            <v>0</v>
          </cell>
          <cell r="J2628">
            <v>0</v>
          </cell>
          <cell r="K2628">
            <v>-7.2604899999999999</v>
          </cell>
          <cell r="L2628">
            <v>0</v>
          </cell>
          <cell r="M2628">
            <v>-7.2604899999999999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-7.2604899999999999</v>
          </cell>
          <cell r="AN2628">
            <v>0</v>
          </cell>
          <cell r="AO2628">
            <v>0</v>
          </cell>
          <cell r="AP2628">
            <v>0</v>
          </cell>
        </row>
        <row r="2629">
          <cell r="B2629" t="str">
            <v>63321CUR190Allcustom3USD Total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</row>
        <row r="2630">
          <cell r="B2630" t="str">
            <v>63321CUR210Allcustom3USD Total</v>
          </cell>
          <cell r="H2630">
            <v>7.6573964545510504</v>
          </cell>
          <cell r="I2630">
            <v>-5.1545448952994805E-5</v>
          </cell>
          <cell r="J2630">
            <v>0</v>
          </cell>
          <cell r="K2630">
            <v>7.6574479999999996</v>
          </cell>
          <cell r="L2630">
            <v>0</v>
          </cell>
          <cell r="M2630">
            <v>7.6574479999999996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-5.1545448952994805E-5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7.6574479999999996</v>
          </cell>
          <cell r="AN2630">
            <v>0</v>
          </cell>
          <cell r="AO2630">
            <v>0</v>
          </cell>
          <cell r="AP2630">
            <v>0</v>
          </cell>
        </row>
        <row r="2631">
          <cell r="B2631" t="str">
            <v>63321CUR220Allcustom3USD Total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</row>
        <row r="2632">
          <cell r="B2632" t="str">
            <v>63321CUR390Allcustom3USD Total</v>
          </cell>
          <cell r="H2632">
            <v>-0.46497814370335</v>
          </cell>
          <cell r="I2632">
            <v>7.6856296649901201E-5</v>
          </cell>
          <cell r="J2632">
            <v>0</v>
          </cell>
          <cell r="K2632">
            <v>-0.465055</v>
          </cell>
          <cell r="L2632">
            <v>0</v>
          </cell>
          <cell r="M2632">
            <v>-0.465055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7.6856296649901201E-5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-0.465055</v>
          </cell>
          <cell r="AN2632">
            <v>0</v>
          </cell>
          <cell r="AO2632">
            <v>0</v>
          </cell>
          <cell r="AP2632">
            <v>0</v>
          </cell>
        </row>
        <row r="2633">
          <cell r="B2633" t="str">
            <v>63328CCUR110Allcustom3USD Total</v>
          </cell>
          <cell r="H2633">
            <v>-0.105917808967772</v>
          </cell>
          <cell r="I2633">
            <v>0</v>
          </cell>
          <cell r="J2633">
            <v>0</v>
          </cell>
          <cell r="K2633">
            <v>-0.105917808967772</v>
          </cell>
          <cell r="L2633">
            <v>0</v>
          </cell>
          <cell r="M2633">
            <v>-0.105917808967772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-1.00000016391277E-8</v>
          </cell>
          <cell r="AN2633">
            <v>0</v>
          </cell>
          <cell r="AO2633">
            <v>-0.10591779896777</v>
          </cell>
          <cell r="AP2633">
            <v>0</v>
          </cell>
        </row>
        <row r="2634">
          <cell r="B2634" t="str">
            <v>63331Allcustom2Allcustom3USD Total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</row>
        <row r="2635">
          <cell r="B2635" t="str">
            <v>63331CUR110Allcustom3USD Total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</row>
        <row r="2636">
          <cell r="B2636" t="str">
            <v>63331CUR120Allcustom3USD Total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</row>
        <row r="2637">
          <cell r="B2637" t="str">
            <v>63331CUR130Allcustom3USD Total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</row>
        <row r="2638">
          <cell r="B2638" t="str">
            <v>63331CUR140Allcustom3USD Total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</row>
        <row r="2639">
          <cell r="B2639" t="str">
            <v>63331CUR150Allcustom3USD Total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</row>
        <row r="2640">
          <cell r="B2640" t="str">
            <v>63331CUR160Allcustom3USD Total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</row>
        <row r="2641">
          <cell r="B2641" t="str">
            <v>63331CUR170Allcustom3USD Total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</row>
        <row r="2642">
          <cell r="B2642" t="str">
            <v>63331CUR180Allcustom3USD Total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</row>
        <row r="2643">
          <cell r="B2643" t="str">
            <v>63331CUR190Allcustom3USD Total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</row>
        <row r="2644">
          <cell r="B2644" t="str">
            <v>63331CUR210Allcustom3USD Total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</row>
        <row r="2645">
          <cell r="B2645" t="str">
            <v>63331CUR220Allcustom3USD Total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</row>
        <row r="2646">
          <cell r="B2646" t="str">
            <v>63331CUR390Allcustom3USD Total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</row>
        <row r="2647">
          <cell r="B2647" t="str">
            <v>63390TAllcustom2Allcustom3USD Total</v>
          </cell>
          <cell r="H2647">
            <v>3507.1112607543801</v>
          </cell>
          <cell r="I2647">
            <v>6.2260990299284501E-5</v>
          </cell>
          <cell r="J2647">
            <v>0</v>
          </cell>
          <cell r="K2647">
            <v>3507.11119849339</v>
          </cell>
          <cell r="L2647">
            <v>-1.20457151405351</v>
          </cell>
          <cell r="M2647">
            <v>3508.3157700074403</v>
          </cell>
          <cell r="N2647">
            <v>1305.1117274243099</v>
          </cell>
          <cell r="O2647">
            <v>717.74007500000005</v>
          </cell>
          <cell r="P2647">
            <v>378.182418627289</v>
          </cell>
          <cell r="Q2647">
            <v>313.076618454053</v>
          </cell>
          <cell r="R2647">
            <v>120.87723983269299</v>
          </cell>
          <cell r="S2647">
            <v>149.95173492750001</v>
          </cell>
          <cell r="T2647">
            <v>513.90281602178698</v>
          </cell>
          <cell r="U2647">
            <v>134.798428882352</v>
          </cell>
          <cell r="V2647">
            <v>918.14179645616196</v>
          </cell>
          <cell r="W2647">
            <v>11.30973801</v>
          </cell>
          <cell r="X2647">
            <v>11.30973801</v>
          </cell>
          <cell r="Y2647">
            <v>0</v>
          </cell>
          <cell r="Z2647">
            <v>0</v>
          </cell>
          <cell r="AA2647">
            <v>6.2260990299284501E-5</v>
          </cell>
          <cell r="AB2647">
            <v>300.690306658601</v>
          </cell>
          <cell r="AC2647">
            <v>23.108810039999998</v>
          </cell>
          <cell r="AD2647">
            <v>24.050077604536998</v>
          </cell>
          <cell r="AE2647">
            <v>93.746426204537002</v>
          </cell>
          <cell r="AF2647">
            <v>0</v>
          </cell>
          <cell r="AG2647">
            <v>173.38427843324502</v>
          </cell>
          <cell r="AH2647">
            <v>-8.350732231738731E-5</v>
          </cell>
          <cell r="AI2647">
            <v>0</v>
          </cell>
          <cell r="AJ2647">
            <v>137.31174023210599</v>
          </cell>
          <cell r="AK2647">
            <v>0</v>
          </cell>
          <cell r="AL2647">
            <v>-0.85894602918048701</v>
          </cell>
          <cell r="AM2647">
            <v>433.68364513910103</v>
          </cell>
          <cell r="AN2647">
            <v>143.12299999999999</v>
          </cell>
          <cell r="AO2647">
            <v>-859.69924096024499</v>
          </cell>
          <cell r="AP2647">
            <v>0</v>
          </cell>
        </row>
        <row r="2648">
          <cell r="B2648" t="str">
            <v>63395TAllcustom2Allcustom3USD Total</v>
          </cell>
          <cell r="H2648">
            <v>979.18242977199395</v>
          </cell>
          <cell r="I2648">
            <v>0</v>
          </cell>
          <cell r="J2648">
            <v>0</v>
          </cell>
          <cell r="K2648">
            <v>979.18242977199395</v>
          </cell>
          <cell r="L2648">
            <v>0</v>
          </cell>
          <cell r="M2648">
            <v>979.18242977199395</v>
          </cell>
          <cell r="N2648">
            <v>581.11392410817007</v>
          </cell>
          <cell r="O2648">
            <v>19.067</v>
          </cell>
          <cell r="P2648">
            <v>57.088654896102504</v>
          </cell>
          <cell r="Q2648">
            <v>63.368117173661702</v>
          </cell>
          <cell r="R2648">
            <v>26.426838578694298</v>
          </cell>
          <cell r="S2648">
            <v>37.382417220000001</v>
          </cell>
          <cell r="T2648">
            <v>166.79222126668</v>
          </cell>
          <cell r="U2648">
            <v>19.956259067533502</v>
          </cell>
          <cell r="V2648">
            <v>250.55773613290799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4.27599746115144</v>
          </cell>
          <cell r="AC2648">
            <v>0.21010285000000001</v>
          </cell>
          <cell r="AD2648">
            <v>0.23130789279063899</v>
          </cell>
          <cell r="AE2648">
            <v>0.46867960279063897</v>
          </cell>
          <cell r="AF2648">
            <v>0</v>
          </cell>
          <cell r="AG2648">
            <v>3.5972150083607999</v>
          </cell>
          <cell r="AH2648">
            <v>0</v>
          </cell>
          <cell r="AI2648">
            <v>0</v>
          </cell>
          <cell r="AJ2648">
            <v>1.2724156710814201</v>
          </cell>
          <cell r="AK2648">
            <v>0</v>
          </cell>
          <cell r="AL2648">
            <v>0</v>
          </cell>
          <cell r="AM2648">
            <v>3.7109999999999999</v>
          </cell>
          <cell r="AN2648">
            <v>0</v>
          </cell>
          <cell r="AO2648">
            <v>0</v>
          </cell>
          <cell r="AP2648">
            <v>0</v>
          </cell>
        </row>
        <row r="2649">
          <cell r="B2649" t="str">
            <v>63405TAllcustom2Allcustom3USD Total</v>
          </cell>
          <cell r="H2649">
            <v>4995.2699713266202</v>
          </cell>
          <cell r="I2649">
            <v>6.2260990299284501E-5</v>
          </cell>
          <cell r="J2649">
            <v>0</v>
          </cell>
          <cell r="K2649">
            <v>4995.2699090656297</v>
          </cell>
          <cell r="L2649">
            <v>-1.20457151405351</v>
          </cell>
          <cell r="M2649">
            <v>4996.4744805796809</v>
          </cell>
          <cell r="N2649">
            <v>2114.0143667901698</v>
          </cell>
          <cell r="O2649">
            <v>748.497075</v>
          </cell>
          <cell r="P2649">
            <v>470.80669934416198</v>
          </cell>
          <cell r="Q2649">
            <v>521.57249571512295</v>
          </cell>
          <cell r="R2649">
            <v>157.53348892026298</v>
          </cell>
          <cell r="S2649">
            <v>205.92990015749999</v>
          </cell>
          <cell r="T2649">
            <v>725.83425284777707</v>
          </cell>
          <cell r="U2649">
            <v>161.21898358464102</v>
          </cell>
          <cell r="V2649">
            <v>1249.1282023020101</v>
          </cell>
          <cell r="W2649">
            <v>15.31724401</v>
          </cell>
          <cell r="X2649">
            <v>15.31724401</v>
          </cell>
          <cell r="Y2649">
            <v>0</v>
          </cell>
          <cell r="Z2649">
            <v>0</v>
          </cell>
          <cell r="AA2649">
            <v>6.2260990299284501E-5</v>
          </cell>
          <cell r="AB2649">
            <v>310.88181404117501</v>
          </cell>
          <cell r="AC2649">
            <v>24.607392109999999</v>
          </cell>
          <cell r="AD2649">
            <v>24.281385497327598</v>
          </cell>
          <cell r="AE2649">
            <v>94.265098757327607</v>
          </cell>
          <cell r="AF2649">
            <v>0</v>
          </cell>
          <cell r="AG2649">
            <v>177.55102519302699</v>
          </cell>
          <cell r="AH2649">
            <v>7.1969270783392908E-2</v>
          </cell>
          <cell r="AI2649">
            <v>0</v>
          </cell>
          <cell r="AJ2649">
            <v>138.62753999031298</v>
          </cell>
          <cell r="AK2649">
            <v>0</v>
          </cell>
          <cell r="AL2649">
            <v>-0.85894602918048701</v>
          </cell>
          <cell r="AM2649">
            <v>439.88464513910105</v>
          </cell>
          <cell r="AN2649">
            <v>143.29300000000001</v>
          </cell>
          <cell r="AO2649">
            <v>-859.69924096024499</v>
          </cell>
          <cell r="AP2649">
            <v>0</v>
          </cell>
        </row>
        <row r="2650">
          <cell r="B2650" t="str">
            <v>63410TAllcustom2Allcustom3USD Total</v>
          </cell>
          <cell r="H2650">
            <v>4627.4454616298199</v>
          </cell>
          <cell r="I2650">
            <v>6.2260990299284501E-5</v>
          </cell>
          <cell r="J2650">
            <v>0</v>
          </cell>
          <cell r="K2650">
            <v>4627.4453993688294</v>
          </cell>
          <cell r="L2650">
            <v>-1.20457151405351</v>
          </cell>
          <cell r="M2650">
            <v>4628.6499708828896</v>
          </cell>
          <cell r="N2650">
            <v>1964.8464603285302</v>
          </cell>
          <cell r="O2650">
            <v>736.74732210000002</v>
          </cell>
          <cell r="P2650">
            <v>442.16385164496796</v>
          </cell>
          <cell r="Q2650">
            <v>392.483491755123</v>
          </cell>
          <cell r="R2650">
            <v>149.25745013429901</v>
          </cell>
          <cell r="S2650">
            <v>195.0480192375</v>
          </cell>
          <cell r="T2650">
            <v>702.53935414975501</v>
          </cell>
          <cell r="U2650">
            <v>156.47881742628701</v>
          </cell>
          <cell r="V2650">
            <v>1201.93521773967</v>
          </cell>
          <cell r="W2650">
            <v>15.31724401</v>
          </cell>
          <cell r="X2650">
            <v>15.31724401</v>
          </cell>
          <cell r="Y2650">
            <v>0</v>
          </cell>
          <cell r="Z2650">
            <v>0</v>
          </cell>
          <cell r="AA2650">
            <v>6.2260990299284501E-5</v>
          </cell>
          <cell r="AB2650">
            <v>308.99279992755999</v>
          </cell>
          <cell r="AC2650">
            <v>23.836090479999999</v>
          </cell>
          <cell r="AD2650">
            <v>24.276766729500302</v>
          </cell>
          <cell r="AE2650">
            <v>93.6716274595003</v>
          </cell>
          <cell r="AF2650">
            <v>0</v>
          </cell>
          <cell r="AG2650">
            <v>177.02678400724</v>
          </cell>
          <cell r="AH2650">
            <v>6.3827676358874097E-3</v>
          </cell>
          <cell r="AI2650">
            <v>0</v>
          </cell>
          <cell r="AJ2650">
            <v>138.47034473706299</v>
          </cell>
          <cell r="AK2650">
            <v>0</v>
          </cell>
          <cell r="AL2650">
            <v>-0.85894602918048701</v>
          </cell>
          <cell r="AM2650">
            <v>439.79164513910104</v>
          </cell>
          <cell r="AN2650">
            <v>143.19999999999999</v>
          </cell>
          <cell r="AO2650">
            <v>-859.69924096024499</v>
          </cell>
          <cell r="AP2650">
            <v>0</v>
          </cell>
        </row>
        <row r="2651">
          <cell r="B2651" t="str">
            <v>63421Allcustom2Allcustom3USD Total</v>
          </cell>
          <cell r="H2651">
            <v>9589.4064559511917</v>
          </cell>
          <cell r="I2651">
            <v>7.2052778959274302E-5</v>
          </cell>
          <cell r="J2651">
            <v>0</v>
          </cell>
          <cell r="K2651">
            <v>9589.4063838984111</v>
          </cell>
          <cell r="L2651">
            <v>0</v>
          </cell>
          <cell r="M2651">
            <v>9589.4063838984111</v>
          </cell>
          <cell r="N2651">
            <v>1116.9861896668501</v>
          </cell>
          <cell r="O2651">
            <v>0</v>
          </cell>
          <cell r="P2651">
            <v>33.195304940485002</v>
          </cell>
          <cell r="Q2651">
            <v>0.38982400462320205</v>
          </cell>
          <cell r="R2651">
            <v>790.78109452099102</v>
          </cell>
          <cell r="S2651">
            <v>114.360322</v>
          </cell>
          <cell r="T2651">
            <v>8.7716489152143513</v>
          </cell>
          <cell r="U2651">
            <v>201.734609847521</v>
          </cell>
          <cell r="V2651">
            <v>1115.64767528373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7.2052778959274302E-5</v>
          </cell>
          <cell r="AB2651">
            <v>168.46725500272598</v>
          </cell>
          <cell r="AC2651">
            <v>0</v>
          </cell>
          <cell r="AD2651">
            <v>163.353255002726</v>
          </cell>
          <cell r="AE2651">
            <v>168.46725500272598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7154.7201349999996</v>
          </cell>
          <cell r="AN2651">
            <v>0</v>
          </cell>
          <cell r="AO2651">
            <v>0</v>
          </cell>
          <cell r="AP2651">
            <v>0</v>
          </cell>
        </row>
        <row r="2652">
          <cell r="B2652" t="str">
            <v>63421MAT200Allcustom3USD Total</v>
          </cell>
          <cell r="H2652">
            <v>7030.0748366716207</v>
          </cell>
          <cell r="I2652">
            <v>7.2052778959274302E-5</v>
          </cell>
          <cell r="J2652">
            <v>0</v>
          </cell>
          <cell r="K2652">
            <v>7030.0747646188402</v>
          </cell>
          <cell r="L2652">
            <v>0</v>
          </cell>
          <cell r="M2652">
            <v>7030.0747646188402</v>
          </cell>
          <cell r="N2652">
            <v>1116.92896385777</v>
          </cell>
          <cell r="O2652">
            <v>0</v>
          </cell>
          <cell r="P2652">
            <v>13.574717666849098</v>
          </cell>
          <cell r="Q2652">
            <v>0.38982400462320205</v>
          </cell>
          <cell r="R2652">
            <v>790.78109452099102</v>
          </cell>
          <cell r="S2652">
            <v>114.360322</v>
          </cell>
          <cell r="T2652">
            <v>6.6492804871735203</v>
          </cell>
          <cell r="U2652">
            <v>201.70317207871099</v>
          </cell>
          <cell r="V2652">
            <v>1113.4938690868801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7.2052778959274302E-5</v>
          </cell>
          <cell r="AB2652">
            <v>168.46725500272598</v>
          </cell>
          <cell r="AC2652">
            <v>0</v>
          </cell>
          <cell r="AD2652">
            <v>163.353255002726</v>
          </cell>
          <cell r="AE2652">
            <v>168.46725500272598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4617.2201349999996</v>
          </cell>
          <cell r="AN2652">
            <v>0</v>
          </cell>
          <cell r="AO2652">
            <v>0</v>
          </cell>
          <cell r="AP2652">
            <v>0</v>
          </cell>
        </row>
        <row r="2653">
          <cell r="B2653" t="str">
            <v>63421MAT300Allcustom3USD Total</v>
          </cell>
          <cell r="H2653">
            <v>1981.9800405763499</v>
          </cell>
          <cell r="I2653">
            <v>0</v>
          </cell>
          <cell r="J2653">
            <v>0</v>
          </cell>
          <cell r="K2653">
            <v>1981.9800405763499</v>
          </cell>
          <cell r="L2653">
            <v>0</v>
          </cell>
          <cell r="M2653">
            <v>1981.9800405763499</v>
          </cell>
          <cell r="N2653">
            <v>5.72258090831608E-2</v>
          </cell>
          <cell r="O2653">
            <v>0</v>
          </cell>
          <cell r="P2653">
            <v>9.7844463392264505</v>
          </cell>
          <cell r="Q2653">
            <v>0</v>
          </cell>
          <cell r="R2653">
            <v>0</v>
          </cell>
          <cell r="S2653">
            <v>0</v>
          </cell>
          <cell r="T2653">
            <v>2.1223684280408301</v>
          </cell>
          <cell r="U2653">
            <v>1.6E-2</v>
          </cell>
          <cell r="V2653">
            <v>2.1383684280408302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1970</v>
          </cell>
          <cell r="AN2653">
            <v>0</v>
          </cell>
          <cell r="AO2653">
            <v>0</v>
          </cell>
          <cell r="AP2653">
            <v>0</v>
          </cell>
        </row>
        <row r="2654">
          <cell r="B2654" t="str">
            <v>63421MAT400Allcustom3USD Total</v>
          </cell>
          <cell r="H2654">
            <v>577.35157870321996</v>
          </cell>
          <cell r="I2654">
            <v>0</v>
          </cell>
          <cell r="J2654">
            <v>0</v>
          </cell>
          <cell r="K2654">
            <v>577.35157870321996</v>
          </cell>
          <cell r="L2654">
            <v>0</v>
          </cell>
          <cell r="M2654">
            <v>577.35157870321996</v>
          </cell>
          <cell r="N2654">
            <v>0</v>
          </cell>
          <cell r="O2654">
            <v>0</v>
          </cell>
          <cell r="P2654">
            <v>9.8361409344094515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1.54377688101494E-2</v>
          </cell>
          <cell r="V2654">
            <v>1.54377688101494E-2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567.5</v>
          </cell>
          <cell r="AN2654">
            <v>0</v>
          </cell>
          <cell r="AO2654">
            <v>0</v>
          </cell>
          <cell r="AP2654">
            <v>0</v>
          </cell>
        </row>
        <row r="2655">
          <cell r="B2655" t="str">
            <v>63422Allcustom2Allcustom3USD Total</v>
          </cell>
          <cell r="H2655">
            <v>3676.2161783815</v>
          </cell>
          <cell r="I2655">
            <v>0</v>
          </cell>
          <cell r="J2655">
            <v>0</v>
          </cell>
          <cell r="K2655">
            <v>3676.2161783815</v>
          </cell>
          <cell r="L2655">
            <v>0</v>
          </cell>
          <cell r="M2655">
            <v>3676.2161783815</v>
          </cell>
          <cell r="N2655">
            <v>568.78563965147998</v>
          </cell>
          <cell r="O2655">
            <v>0</v>
          </cell>
          <cell r="P2655">
            <v>191.22312985330299</v>
          </cell>
          <cell r="Q2655">
            <v>304.55833331000002</v>
          </cell>
          <cell r="R2655">
            <v>199.41463191090301</v>
          </cell>
          <cell r="S2655">
            <v>79.813727</v>
          </cell>
          <cell r="T2655">
            <v>3.6528560102046499</v>
          </cell>
          <cell r="U2655">
            <v>9.16669747293626</v>
          </cell>
          <cell r="V2655">
            <v>292.04791239404398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114.64186217267101</v>
          </cell>
          <cell r="AC2655">
            <v>0</v>
          </cell>
          <cell r="AD2655">
            <v>61.512380422410303</v>
          </cell>
          <cell r="AE2655">
            <v>61.512380422410303</v>
          </cell>
          <cell r="AF2655">
            <v>0</v>
          </cell>
          <cell r="AG2655">
            <v>53.129481750260702</v>
          </cell>
          <cell r="AH2655">
            <v>0</v>
          </cell>
          <cell r="AI2655">
            <v>0</v>
          </cell>
          <cell r="AJ2655">
            <v>45.259655624699299</v>
          </cell>
          <cell r="AK2655">
            <v>0</v>
          </cell>
          <cell r="AL2655">
            <v>0</v>
          </cell>
          <cell r="AM2655">
            <v>2204.9593009999999</v>
          </cell>
          <cell r="AN2655">
            <v>0</v>
          </cell>
          <cell r="AO2655">
            <v>0</v>
          </cell>
          <cell r="AP2655">
            <v>0</v>
          </cell>
        </row>
        <row r="2656">
          <cell r="B2656" t="str">
            <v>63422MAT200Allcustom3USD Total</v>
          </cell>
          <cell r="H2656">
            <v>1255.69754204481</v>
          </cell>
          <cell r="I2656">
            <v>0</v>
          </cell>
          <cell r="J2656">
            <v>0</v>
          </cell>
          <cell r="K2656">
            <v>1255.69754204481</v>
          </cell>
          <cell r="L2656">
            <v>0</v>
          </cell>
          <cell r="M2656">
            <v>1255.69754204481</v>
          </cell>
          <cell r="N2656">
            <v>263.90269065147999</v>
          </cell>
          <cell r="O2656">
            <v>0</v>
          </cell>
          <cell r="P2656">
            <v>191.22312985330299</v>
          </cell>
          <cell r="Q2656">
            <v>304.55833331000002</v>
          </cell>
          <cell r="R2656">
            <v>0</v>
          </cell>
          <cell r="S2656">
            <v>0</v>
          </cell>
          <cell r="T2656">
            <v>2.0302896164890201</v>
          </cell>
          <cell r="U2656">
            <v>4.6731906291232201</v>
          </cell>
          <cell r="V2656">
            <v>6.7034802456122407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69.836303984417796</v>
          </cell>
          <cell r="AC2656">
            <v>0</v>
          </cell>
          <cell r="AD2656">
            <v>24.136572161134399</v>
          </cell>
          <cell r="AE2656">
            <v>24.136572161134399</v>
          </cell>
          <cell r="AF2656">
            <v>0</v>
          </cell>
          <cell r="AG2656">
            <v>45.699731823283393</v>
          </cell>
          <cell r="AH2656">
            <v>0</v>
          </cell>
          <cell r="AI2656">
            <v>0</v>
          </cell>
          <cell r="AJ2656">
            <v>45.259655624699299</v>
          </cell>
          <cell r="AK2656">
            <v>0</v>
          </cell>
          <cell r="AL2656">
            <v>0</v>
          </cell>
          <cell r="AM2656">
            <v>419.47360400000002</v>
          </cell>
          <cell r="AN2656">
            <v>0</v>
          </cell>
          <cell r="AO2656">
            <v>0</v>
          </cell>
          <cell r="AP2656">
            <v>0</v>
          </cell>
        </row>
        <row r="2657">
          <cell r="B2657" t="str">
            <v>63422MAT300Allcustom3USD Total</v>
          </cell>
          <cell r="H2657">
            <v>726.86642528254799</v>
          </cell>
          <cell r="I2657">
            <v>0</v>
          </cell>
          <cell r="J2657">
            <v>0</v>
          </cell>
          <cell r="K2657">
            <v>726.86642528254799</v>
          </cell>
          <cell r="L2657">
            <v>0</v>
          </cell>
          <cell r="M2657">
            <v>726.86642528254799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79.813727</v>
          </cell>
          <cell r="T2657">
            <v>0</v>
          </cell>
          <cell r="U2657">
            <v>4.4935068438130399</v>
          </cell>
          <cell r="V2657">
            <v>84.307233843813009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11.5781424387353</v>
          </cell>
          <cell r="AC2657">
            <v>0</v>
          </cell>
          <cell r="AD2657">
            <v>7.4423129754675097</v>
          </cell>
          <cell r="AE2657">
            <v>7.4423129754675097</v>
          </cell>
          <cell r="AF2657">
            <v>0</v>
          </cell>
          <cell r="AG2657">
            <v>4.1358294632677701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630.98104899999998</v>
          </cell>
          <cell r="AN2657">
            <v>0</v>
          </cell>
          <cell r="AO2657">
            <v>0</v>
          </cell>
          <cell r="AP2657">
            <v>0</v>
          </cell>
        </row>
        <row r="2658">
          <cell r="B2658" t="str">
            <v>63422MAT400Allcustom3USD Total</v>
          </cell>
          <cell r="H2658">
            <v>1693.65221105414</v>
          </cell>
          <cell r="I2658">
            <v>0</v>
          </cell>
          <cell r="J2658">
            <v>0</v>
          </cell>
          <cell r="K2658">
            <v>1693.65221105414</v>
          </cell>
          <cell r="L2658">
            <v>0</v>
          </cell>
          <cell r="M2658">
            <v>1693.65221105414</v>
          </cell>
          <cell r="N2658">
            <v>304.882949</v>
          </cell>
          <cell r="O2658">
            <v>0</v>
          </cell>
          <cell r="P2658">
            <v>0</v>
          </cell>
          <cell r="Q2658">
            <v>0</v>
          </cell>
          <cell r="R2658">
            <v>199.41463191090301</v>
          </cell>
          <cell r="S2658">
            <v>0</v>
          </cell>
          <cell r="T2658">
            <v>1.6225663937156301</v>
          </cell>
          <cell r="U2658">
            <v>0</v>
          </cell>
          <cell r="V2658">
            <v>201.03719830461901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33.227415749517903</v>
          </cell>
          <cell r="AC2658">
            <v>0</v>
          </cell>
          <cell r="AD2658">
            <v>29.933495285808398</v>
          </cell>
          <cell r="AE2658">
            <v>29.933495285808398</v>
          </cell>
          <cell r="AF2658">
            <v>0</v>
          </cell>
          <cell r="AG2658">
            <v>3.2939204637095099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1154.5046480000001</v>
          </cell>
          <cell r="AN2658">
            <v>0</v>
          </cell>
          <cell r="AO2658">
            <v>0</v>
          </cell>
          <cell r="AP2658">
            <v>0</v>
          </cell>
        </row>
        <row r="2659">
          <cell r="B2659" t="str">
            <v>63424CMAT200Allcustom3USD Total</v>
          </cell>
          <cell r="H2659">
            <v>-3.1492136074221402</v>
          </cell>
          <cell r="I2659">
            <v>0</v>
          </cell>
          <cell r="J2659">
            <v>0</v>
          </cell>
          <cell r="K2659">
            <v>-3.1492136074221402</v>
          </cell>
          <cell r="L2659">
            <v>-2.8869822099804901E-4</v>
          </cell>
          <cell r="M2659">
            <v>-3.1489249092011402</v>
          </cell>
          <cell r="N2659">
            <v>-0.54655439425418006</v>
          </cell>
          <cell r="O2659">
            <v>8.4000000357627899E-7</v>
          </cell>
          <cell r="P2659">
            <v>-0.64647993267257797</v>
          </cell>
          <cell r="Q2659">
            <v>3.0000010272487998E-8</v>
          </cell>
          <cell r="R2659">
            <v>4.7999999998137402E-7</v>
          </cell>
          <cell r="S2659">
            <v>0</v>
          </cell>
          <cell r="T2659">
            <v>-1.0304544432479901E-3</v>
          </cell>
          <cell r="U2659">
            <v>-4.8404457646002998E-4</v>
          </cell>
          <cell r="V2659">
            <v>-1.51401901970617E-3</v>
          </cell>
          <cell r="W2659">
            <v>-3.99999998509884E-7</v>
          </cell>
          <cell r="X2659">
            <v>-3.99999998509884E-7</v>
          </cell>
          <cell r="Y2659">
            <v>0</v>
          </cell>
          <cell r="Z2659">
            <v>0</v>
          </cell>
          <cell r="AA2659">
            <v>0</v>
          </cell>
          <cell r="AB2659">
            <v>-1.3435409847496801E-3</v>
          </cell>
          <cell r="AC2659">
            <v>0</v>
          </cell>
          <cell r="AD2659">
            <v>-6.9358441650983901E-5</v>
          </cell>
          <cell r="AE2659">
            <v>-6.9378441641223604E-5</v>
          </cell>
          <cell r="AF2659">
            <v>0</v>
          </cell>
          <cell r="AG2659">
            <v>-1.2737625431099399E-3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0.16271766288696202</v>
          </cell>
          <cell r="AN2659">
            <v>1E-3</v>
          </cell>
          <cell r="AO2659">
            <v>-2.1157515551568999</v>
          </cell>
          <cell r="AP2659">
            <v>0</v>
          </cell>
        </row>
        <row r="2660">
          <cell r="B2660" t="str">
            <v>63425TAllcustom2Allcustom3USD Total</v>
          </cell>
          <cell r="H2660">
            <v>15743.209148395201</v>
          </cell>
          <cell r="I2660">
            <v>7.2052778959274302E-5</v>
          </cell>
          <cell r="J2660">
            <v>0</v>
          </cell>
          <cell r="K2660">
            <v>15743.2090763425</v>
          </cell>
          <cell r="L2660">
            <v>-2.8869822099804901E-4</v>
          </cell>
          <cell r="M2660">
            <v>15743.209365040701</v>
          </cell>
          <cell r="N2660">
            <v>2625.3077319240797</v>
          </cell>
          <cell r="O2660">
            <v>8.4000000357627899E-7</v>
          </cell>
          <cell r="P2660">
            <v>606.26043320179497</v>
          </cell>
          <cell r="Q2660">
            <v>313.97422934462304</v>
          </cell>
          <cell r="R2660">
            <v>990.19572691189398</v>
          </cell>
          <cell r="S2660">
            <v>194.174049</v>
          </cell>
          <cell r="T2660">
            <v>20.9221999920901</v>
          </cell>
          <cell r="U2660">
            <v>212.648647084065</v>
          </cell>
          <cell r="V2660">
            <v>1417.9406229880499</v>
          </cell>
          <cell r="W2660">
            <v>-3.99999998509884E-7</v>
          </cell>
          <cell r="X2660">
            <v>-3.99999998509884E-7</v>
          </cell>
          <cell r="Y2660">
            <v>0</v>
          </cell>
          <cell r="Z2660">
            <v>0</v>
          </cell>
          <cell r="AA2660">
            <v>7.2052778959274302E-5</v>
          </cell>
          <cell r="AB2660">
            <v>283.10777363441201</v>
          </cell>
          <cell r="AC2660">
            <v>0</v>
          </cell>
          <cell r="AD2660">
            <v>224.86556606669501</v>
          </cell>
          <cell r="AE2660">
            <v>229.979566046695</v>
          </cell>
          <cell r="AF2660">
            <v>0</v>
          </cell>
          <cell r="AG2660">
            <v>53.128207987717602</v>
          </cell>
          <cell r="AH2660">
            <v>0</v>
          </cell>
          <cell r="AI2660">
            <v>0</v>
          </cell>
          <cell r="AJ2660">
            <v>45.259655624699299</v>
          </cell>
          <cell r="AK2660">
            <v>0</v>
          </cell>
          <cell r="AL2660">
            <v>0</v>
          </cell>
          <cell r="AM2660">
            <v>10498.734324662901</v>
          </cell>
          <cell r="AN2660">
            <v>1E-3</v>
          </cell>
          <cell r="AO2660">
            <v>-2.1157515551568999</v>
          </cell>
          <cell r="AP2660">
            <v>0</v>
          </cell>
        </row>
        <row r="2661">
          <cell r="B2661" t="str">
            <v>63425TMAT200Allcustom3USD Total</v>
          </cell>
          <cell r="H2661">
            <v>9534.2792042298697</v>
          </cell>
          <cell r="I2661">
            <v>7.2052778959274302E-5</v>
          </cell>
          <cell r="J2661">
            <v>0</v>
          </cell>
          <cell r="K2661">
            <v>9534.2791321770892</v>
          </cell>
          <cell r="L2661">
            <v>-2.8869822099804901E-4</v>
          </cell>
          <cell r="M2661">
            <v>9534.2794208753112</v>
          </cell>
          <cell r="N2661">
            <v>1388.71825811499</v>
          </cell>
          <cell r="O2661">
            <v>8.4000000357627899E-7</v>
          </cell>
          <cell r="P2661">
            <v>328.411286632192</v>
          </cell>
          <cell r="Q2661">
            <v>313.97422934462304</v>
          </cell>
          <cell r="R2661">
            <v>790.78109500099094</v>
          </cell>
          <cell r="S2661">
            <v>114.360322</v>
          </cell>
          <cell r="T2661">
            <v>15.875434917175399</v>
          </cell>
          <cell r="U2661">
            <v>208.12370247144202</v>
          </cell>
          <cell r="V2661">
            <v>1129.1405543896101</v>
          </cell>
          <cell r="W2661">
            <v>-3.99999998509884E-7</v>
          </cell>
          <cell r="X2661">
            <v>-3.99999998509884E-7</v>
          </cell>
          <cell r="Y2661">
            <v>0</v>
          </cell>
          <cell r="Z2661">
            <v>0</v>
          </cell>
          <cell r="AA2661">
            <v>7.2052778959274302E-5</v>
          </cell>
          <cell r="AB2661">
            <v>238.30221544615901</v>
          </cell>
          <cell r="AC2661">
            <v>0</v>
          </cell>
          <cell r="AD2661">
            <v>187.489757805419</v>
          </cell>
          <cell r="AE2661">
            <v>192.60375778541899</v>
          </cell>
          <cell r="AF2661">
            <v>0</v>
          </cell>
          <cell r="AG2661">
            <v>45.6984580607403</v>
          </cell>
          <cell r="AH2661">
            <v>0</v>
          </cell>
          <cell r="AI2661">
            <v>0</v>
          </cell>
          <cell r="AJ2661">
            <v>45.259655624699299</v>
          </cell>
          <cell r="AK2661">
            <v>0</v>
          </cell>
          <cell r="AL2661">
            <v>0</v>
          </cell>
          <cell r="AM2661">
            <v>6137.8486276628901</v>
          </cell>
          <cell r="AN2661">
            <v>1E-3</v>
          </cell>
          <cell r="AO2661">
            <v>-2.1157515551568999</v>
          </cell>
          <cell r="AP2661">
            <v>0</v>
          </cell>
        </row>
        <row r="2662">
          <cell r="B2662" t="str">
            <v>63425TMAT300Allcustom3USD Total</v>
          </cell>
          <cell r="H2662">
            <v>2977.4238168563902</v>
          </cell>
          <cell r="I2662">
            <v>0</v>
          </cell>
          <cell r="J2662">
            <v>0</v>
          </cell>
          <cell r="K2662">
            <v>2977.4238168563902</v>
          </cell>
          <cell r="L2662">
            <v>0</v>
          </cell>
          <cell r="M2662">
            <v>2977.4238168563902</v>
          </cell>
          <cell r="N2662">
            <v>45.472786809083203</v>
          </cell>
          <cell r="O2662">
            <v>0</v>
          </cell>
          <cell r="P2662">
            <v>194.43323184682802</v>
          </cell>
          <cell r="Q2662">
            <v>0</v>
          </cell>
          <cell r="R2662">
            <v>0</v>
          </cell>
          <cell r="S2662">
            <v>79.813727</v>
          </cell>
          <cell r="T2662">
            <v>2.7353729179293698</v>
          </cell>
          <cell r="U2662">
            <v>4.5095068438130399</v>
          </cell>
          <cell r="V2662">
            <v>87.058606761742396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11.5781424387353</v>
          </cell>
          <cell r="AC2662">
            <v>0</v>
          </cell>
          <cell r="AD2662">
            <v>7.4423129754675097</v>
          </cell>
          <cell r="AE2662">
            <v>7.4423129754675097</v>
          </cell>
          <cell r="AF2662">
            <v>0</v>
          </cell>
          <cell r="AG2662">
            <v>4.1358294632677701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2638.8810490000001</v>
          </cell>
          <cell r="AN2662">
            <v>0</v>
          </cell>
          <cell r="AO2662">
            <v>0</v>
          </cell>
          <cell r="AP2662">
            <v>0</v>
          </cell>
        </row>
        <row r="2663">
          <cell r="B2663" t="str">
            <v>63425TMAT400Allcustom3USD Total</v>
          </cell>
          <cell r="H2663">
            <v>3231.50612730899</v>
          </cell>
          <cell r="I2663">
            <v>0</v>
          </cell>
          <cell r="J2663">
            <v>0</v>
          </cell>
          <cell r="K2663">
            <v>3231.50612730899</v>
          </cell>
          <cell r="L2663">
            <v>0</v>
          </cell>
          <cell r="M2663">
            <v>3231.50612730899</v>
          </cell>
          <cell r="N2663">
            <v>1191.116687</v>
          </cell>
          <cell r="O2663">
            <v>0</v>
          </cell>
          <cell r="P2663">
            <v>83.415914722774602</v>
          </cell>
          <cell r="Q2663">
            <v>0</v>
          </cell>
          <cell r="R2663">
            <v>199.41463191090301</v>
          </cell>
          <cell r="S2663">
            <v>0</v>
          </cell>
          <cell r="T2663">
            <v>2.3113921569853901</v>
          </cell>
          <cell r="U2663">
            <v>1.54377688101494E-2</v>
          </cell>
          <cell r="V2663">
            <v>201.74146183669902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33.227415749517903</v>
          </cell>
          <cell r="AC2663">
            <v>0</v>
          </cell>
          <cell r="AD2663">
            <v>29.933495285808398</v>
          </cell>
          <cell r="AE2663">
            <v>29.933495285808398</v>
          </cell>
          <cell r="AF2663">
            <v>0</v>
          </cell>
          <cell r="AG2663">
            <v>3.2939204637095099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1722.0046480000001</v>
          </cell>
          <cell r="AN2663">
            <v>0</v>
          </cell>
          <cell r="AO2663">
            <v>0</v>
          </cell>
          <cell r="AP2663">
            <v>0</v>
          </cell>
        </row>
        <row r="2664">
          <cell r="B2664" t="str">
            <v>63426Allcustom2Allcustom3USD Total</v>
          </cell>
          <cell r="H2664">
            <v>7575.63273751204</v>
          </cell>
          <cell r="I2664">
            <v>0</v>
          </cell>
          <cell r="J2664">
            <v>0</v>
          </cell>
          <cell r="K2664">
            <v>7575.63273751204</v>
          </cell>
          <cell r="L2664">
            <v>0</v>
          </cell>
          <cell r="M2664">
            <v>7575.63273751204</v>
          </cell>
          <cell r="N2664">
            <v>1253.8129050328901</v>
          </cell>
          <cell r="O2664">
            <v>0</v>
          </cell>
          <cell r="P2664">
            <v>310.36434690353201</v>
          </cell>
          <cell r="Q2664">
            <v>9.0260719999999992</v>
          </cell>
          <cell r="R2664">
            <v>199.41463191090301</v>
          </cell>
          <cell r="S2664">
            <v>79.813727</v>
          </cell>
          <cell r="T2664">
            <v>14.1500969488288</v>
          </cell>
          <cell r="U2664">
            <v>12.5486487235134</v>
          </cell>
          <cell r="V2664">
            <v>305.92710458324495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52.2653379923768</v>
          </cell>
          <cell r="AC2664">
            <v>0</v>
          </cell>
          <cell r="AD2664">
            <v>39.2815118668154</v>
          </cell>
          <cell r="AE2664">
            <v>44.395511866815404</v>
          </cell>
          <cell r="AF2664">
            <v>0</v>
          </cell>
          <cell r="AG2664">
            <v>7.8698261255613904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5644.2369710000003</v>
          </cell>
          <cell r="AN2664">
            <v>0</v>
          </cell>
          <cell r="AO2664">
            <v>0</v>
          </cell>
          <cell r="AP2664">
            <v>0</v>
          </cell>
        </row>
        <row r="2665">
          <cell r="B2665" t="str">
            <v>63430TAllcustom2Allcustom3USD Total</v>
          </cell>
          <cell r="H2665">
            <v>15743.2091619165</v>
          </cell>
          <cell r="I2665">
            <v>7.2052778959274302E-5</v>
          </cell>
          <cell r="J2665">
            <v>0</v>
          </cell>
          <cell r="K2665">
            <v>15743.209089863702</v>
          </cell>
          <cell r="L2665">
            <v>-2.8869822099804901E-4</v>
          </cell>
          <cell r="M2665">
            <v>15743.2093785619</v>
          </cell>
          <cell r="N2665">
            <v>2625.3075613836199</v>
          </cell>
          <cell r="O2665">
            <v>8.4000000357627899E-7</v>
          </cell>
          <cell r="P2665">
            <v>606.26043346267295</v>
          </cell>
          <cell r="Q2665">
            <v>313.97422934462304</v>
          </cell>
          <cell r="R2665">
            <v>990.19572691189398</v>
          </cell>
          <cell r="S2665">
            <v>194.174049</v>
          </cell>
          <cell r="T2665">
            <v>20.922200042201101</v>
          </cell>
          <cell r="U2665">
            <v>212.64883183477801</v>
          </cell>
          <cell r="V2665">
            <v>1417.9408077888702</v>
          </cell>
          <cell r="W2665">
            <v>-3.99999998509884E-7</v>
          </cell>
          <cell r="X2665">
            <v>-3.99999998509884E-7</v>
          </cell>
          <cell r="Y2665">
            <v>0</v>
          </cell>
          <cell r="Z2665">
            <v>0</v>
          </cell>
          <cell r="AA2665">
            <v>7.2052778959274302E-5</v>
          </cell>
          <cell r="AB2665">
            <v>283.10777363441201</v>
          </cell>
          <cell r="AC2665">
            <v>0</v>
          </cell>
          <cell r="AD2665">
            <v>224.86556606669501</v>
          </cell>
          <cell r="AE2665">
            <v>229.979566046695</v>
          </cell>
          <cell r="AF2665">
            <v>0</v>
          </cell>
          <cell r="AG2665">
            <v>53.128207987717602</v>
          </cell>
          <cell r="AH2665">
            <v>0</v>
          </cell>
          <cell r="AI2665">
            <v>0</v>
          </cell>
          <cell r="AJ2665">
            <v>45.259655624699299</v>
          </cell>
          <cell r="AK2665">
            <v>0</v>
          </cell>
          <cell r="AL2665">
            <v>0</v>
          </cell>
          <cell r="AM2665">
            <v>10498.7343236629</v>
          </cell>
          <cell r="AN2665">
            <v>1E-3</v>
          </cell>
          <cell r="AO2665">
            <v>-2.1157515551568999</v>
          </cell>
          <cell r="AP2665">
            <v>0</v>
          </cell>
        </row>
        <row r="2666">
          <cell r="B2666" t="str">
            <v>63435TAllcustom2Allcustom3USD Total</v>
          </cell>
          <cell r="H2666">
            <v>2477.5865140625501</v>
          </cell>
          <cell r="I2666">
            <v>0</v>
          </cell>
          <cell r="J2666">
            <v>0</v>
          </cell>
          <cell r="K2666">
            <v>2477.5865140625501</v>
          </cell>
          <cell r="L2666">
            <v>-2.8869822099804901E-4</v>
          </cell>
          <cell r="M2666">
            <v>2477.5868027607798</v>
          </cell>
          <cell r="N2666">
            <v>939.53590260574606</v>
          </cell>
          <cell r="O2666">
            <v>8.4000000357627899E-7</v>
          </cell>
          <cell r="P2666">
            <v>381.84199840800704</v>
          </cell>
          <cell r="Q2666">
            <v>9.0260720300000106</v>
          </cell>
          <cell r="R2666">
            <v>4.7999999998137402E-7</v>
          </cell>
          <cell r="S2666">
            <v>0</v>
          </cell>
          <cell r="T2666">
            <v>8.4976950666711293</v>
          </cell>
          <cell r="U2666">
            <v>1.7473397636075398</v>
          </cell>
          <cell r="V2666">
            <v>10.2450353102787</v>
          </cell>
          <cell r="W2666">
            <v>-3.99999998509884E-7</v>
          </cell>
          <cell r="X2666">
            <v>-3.99999998509884E-7</v>
          </cell>
          <cell r="Y2666">
            <v>0</v>
          </cell>
          <cell r="Z2666">
            <v>0</v>
          </cell>
          <cell r="AA2666">
            <v>0</v>
          </cell>
          <cell r="AB2666">
            <v>-1.3435409847496801E-3</v>
          </cell>
          <cell r="AC2666">
            <v>0</v>
          </cell>
          <cell r="AD2666">
            <v>-6.9358441650983901E-5</v>
          </cell>
          <cell r="AE2666">
            <v>-6.9378441641223604E-5</v>
          </cell>
          <cell r="AF2666">
            <v>0</v>
          </cell>
          <cell r="AG2666">
            <v>-1.2737625431099399E-3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1139.0548886628899</v>
          </cell>
          <cell r="AN2666">
            <v>1E-3</v>
          </cell>
          <cell r="AO2666">
            <v>-2.1157515551568999</v>
          </cell>
          <cell r="AP2666">
            <v>0</v>
          </cell>
        </row>
        <row r="2667">
          <cell r="B2667" t="str">
            <v>63435TMAT200Allcustom3USD Total</v>
          </cell>
          <cell r="H2667">
            <v>1248.5068255134302</v>
          </cell>
          <cell r="I2667">
            <v>0</v>
          </cell>
          <cell r="J2667">
            <v>0</v>
          </cell>
          <cell r="K2667">
            <v>1248.5068255134302</v>
          </cell>
          <cell r="L2667">
            <v>-2.8869822099804901E-4</v>
          </cell>
          <cell r="M2667">
            <v>1248.5071142116499</v>
          </cell>
          <cell r="N2667">
            <v>7.8866036057458206</v>
          </cell>
          <cell r="O2667">
            <v>8.4000000357627899E-7</v>
          </cell>
          <cell r="P2667">
            <v>123.613439112039</v>
          </cell>
          <cell r="Q2667">
            <v>9.0260720300000106</v>
          </cell>
          <cell r="R2667">
            <v>4.7999999998137402E-7</v>
          </cell>
          <cell r="S2667">
            <v>0</v>
          </cell>
          <cell r="T2667">
            <v>7.19586481351282</v>
          </cell>
          <cell r="U2667">
            <v>1.7473397636075398</v>
          </cell>
          <cell r="V2667">
            <v>8.9432050571203696</v>
          </cell>
          <cell r="W2667">
            <v>-3.99999998509884E-7</v>
          </cell>
          <cell r="X2667">
            <v>-3.99999998509884E-7</v>
          </cell>
          <cell r="Y2667">
            <v>0</v>
          </cell>
          <cell r="Z2667">
            <v>0</v>
          </cell>
          <cell r="AA2667">
            <v>0</v>
          </cell>
          <cell r="AB2667">
            <v>-1.3435409847496801E-3</v>
          </cell>
          <cell r="AC2667">
            <v>0</v>
          </cell>
          <cell r="AD2667">
            <v>-6.9358441650983901E-5</v>
          </cell>
          <cell r="AE2667">
            <v>-6.9378441641223604E-5</v>
          </cell>
          <cell r="AF2667">
            <v>0</v>
          </cell>
          <cell r="AG2667">
            <v>-1.2737625431099399E-3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1101.15488866289</v>
          </cell>
          <cell r="AN2667">
            <v>1E-3</v>
          </cell>
          <cell r="AO2667">
            <v>-2.1157515551568999</v>
          </cell>
          <cell r="AP2667">
            <v>0</v>
          </cell>
        </row>
        <row r="2668">
          <cell r="B2668" t="str">
            <v>63435TMAT300Allcustom3USD Total</v>
          </cell>
          <cell r="H2668">
            <v>268.57735099748999</v>
          </cell>
          <cell r="I2668">
            <v>0</v>
          </cell>
          <cell r="J2668">
            <v>0</v>
          </cell>
          <cell r="K2668">
            <v>268.57735099748999</v>
          </cell>
          <cell r="L2668">
            <v>0</v>
          </cell>
          <cell r="M2668">
            <v>268.57735099748999</v>
          </cell>
          <cell r="N2668">
            <v>45.415560999999997</v>
          </cell>
          <cell r="O2668">
            <v>0</v>
          </cell>
          <cell r="P2668">
            <v>184.64878550760201</v>
          </cell>
          <cell r="Q2668">
            <v>0</v>
          </cell>
          <cell r="R2668">
            <v>0</v>
          </cell>
          <cell r="S2668">
            <v>0</v>
          </cell>
          <cell r="T2668">
            <v>0.61300448988854306</v>
          </cell>
          <cell r="U2668">
            <v>0</v>
          </cell>
          <cell r="V2668">
            <v>0.61300448988854306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37.9</v>
          </cell>
          <cell r="AN2668">
            <v>0</v>
          </cell>
          <cell r="AO2668">
            <v>0</v>
          </cell>
          <cell r="AP2668">
            <v>0</v>
          </cell>
        </row>
        <row r="2669">
          <cell r="B2669" t="str">
            <v>63435TMAT400Allcustom3USD Total</v>
          </cell>
          <cell r="H2669">
            <v>960.50233755163504</v>
          </cell>
          <cell r="I2669">
            <v>0</v>
          </cell>
          <cell r="J2669">
            <v>0</v>
          </cell>
          <cell r="K2669">
            <v>960.50233755163504</v>
          </cell>
          <cell r="L2669">
            <v>0</v>
          </cell>
          <cell r="M2669">
            <v>960.50233755163504</v>
          </cell>
          <cell r="N2669">
            <v>886.23373800000002</v>
          </cell>
          <cell r="O2669">
            <v>0</v>
          </cell>
          <cell r="P2669">
            <v>73.579773788365102</v>
          </cell>
          <cell r="Q2669">
            <v>0</v>
          </cell>
          <cell r="R2669">
            <v>0</v>
          </cell>
          <cell r="S2669">
            <v>0</v>
          </cell>
          <cell r="T2669">
            <v>0.68882576326976208</v>
          </cell>
          <cell r="U2669">
            <v>0</v>
          </cell>
          <cell r="V2669">
            <v>0.68882576326976208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</row>
        <row r="2670">
          <cell r="B2670" t="str">
            <v>63440TAllcustom2Allcustom3USD Total</v>
          </cell>
          <cell r="H2670">
            <v>8167.5764244044403</v>
          </cell>
          <cell r="I2670">
            <v>7.2052778959274302E-5</v>
          </cell>
          <cell r="J2670">
            <v>0</v>
          </cell>
          <cell r="K2670">
            <v>8167.5763523516698</v>
          </cell>
          <cell r="L2670">
            <v>-2.8869822099804901E-4</v>
          </cell>
          <cell r="M2670">
            <v>8167.57664104989</v>
          </cell>
          <cell r="N2670">
            <v>1371.4946563507299</v>
          </cell>
          <cell r="O2670">
            <v>8.4000000357627899E-7</v>
          </cell>
          <cell r="P2670">
            <v>295.896086559141</v>
          </cell>
          <cell r="Q2670">
            <v>304.94815734462304</v>
          </cell>
          <cell r="R2670">
            <v>790.78109500099094</v>
          </cell>
          <cell r="S2670">
            <v>114.360322</v>
          </cell>
          <cell r="T2670">
            <v>6.7721030933723005</v>
          </cell>
          <cell r="U2670">
            <v>200.10018311126501</v>
          </cell>
          <cell r="V2670">
            <v>1112.01370320563</v>
          </cell>
          <cell r="W2670">
            <v>-3.99999998509884E-7</v>
          </cell>
          <cell r="X2670">
            <v>-3.99999998509884E-7</v>
          </cell>
          <cell r="Y2670">
            <v>0</v>
          </cell>
          <cell r="Z2670">
            <v>0</v>
          </cell>
          <cell r="AA2670">
            <v>7.2052778959274302E-5</v>
          </cell>
          <cell r="AB2670">
            <v>230.84243564203598</v>
          </cell>
          <cell r="AC2670">
            <v>0</v>
          </cell>
          <cell r="AD2670">
            <v>185.58405419987898</v>
          </cell>
          <cell r="AE2670">
            <v>185.58405417987902</v>
          </cell>
          <cell r="AF2670">
            <v>0</v>
          </cell>
          <cell r="AG2670">
            <v>45.258381862156199</v>
          </cell>
          <cell r="AH2670">
            <v>0</v>
          </cell>
          <cell r="AI2670">
            <v>0</v>
          </cell>
          <cell r="AJ2670">
            <v>45.259655624699299</v>
          </cell>
          <cell r="AK2670">
            <v>0</v>
          </cell>
          <cell r="AL2670">
            <v>0</v>
          </cell>
          <cell r="AM2670">
            <v>4854.4973526628901</v>
          </cell>
          <cell r="AN2670">
            <v>1E-3</v>
          </cell>
          <cell r="AO2670">
            <v>-2.1157515551568999</v>
          </cell>
          <cell r="AP2670">
            <v>0</v>
          </cell>
        </row>
        <row r="2671">
          <cell r="B2671" t="str">
            <v>63470TAllcustom2Allcustom3USD Total</v>
          </cell>
          <cell r="H2671">
            <v>301.24349055396999</v>
          </cell>
          <cell r="I2671">
            <v>1.6202637538872698E-4</v>
          </cell>
          <cell r="J2671">
            <v>0</v>
          </cell>
          <cell r="K2671">
            <v>301.24332852759397</v>
          </cell>
          <cell r="L2671">
            <v>0</v>
          </cell>
          <cell r="M2671">
            <v>301.24332852759397</v>
          </cell>
          <cell r="N2671">
            <v>0</v>
          </cell>
          <cell r="O2671">
            <v>0</v>
          </cell>
          <cell r="P2671">
            <v>0.84814100000000003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2.7794420122013102</v>
          </cell>
          <cell r="V2671">
            <v>2.7794420122013102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1.6202637538872698E-4</v>
          </cell>
          <cell r="AB2671">
            <v>2.4008603834253099</v>
          </cell>
          <cell r="AC2671">
            <v>0</v>
          </cell>
          <cell r="AD2671">
            <v>2.2947886073103301</v>
          </cell>
          <cell r="AE2671">
            <v>2.2947886073103301</v>
          </cell>
          <cell r="AF2671">
            <v>0</v>
          </cell>
          <cell r="AG2671">
            <v>0.10607177611497901</v>
          </cell>
          <cell r="AH2671">
            <v>0</v>
          </cell>
          <cell r="AI2671">
            <v>0</v>
          </cell>
          <cell r="AJ2671">
            <v>0.10607177611497901</v>
          </cell>
          <cell r="AK2671">
            <v>0</v>
          </cell>
          <cell r="AL2671">
            <v>0</v>
          </cell>
          <cell r="AM2671">
            <v>295.10896733300001</v>
          </cell>
          <cell r="AN2671">
            <v>2.0459999999999998</v>
          </cell>
          <cell r="AO2671">
            <v>0.10591779896777</v>
          </cell>
          <cell r="AP2671">
            <v>0</v>
          </cell>
        </row>
        <row r="2672">
          <cell r="B2672" t="str">
            <v>63470TMAT200Allcustom3USD Total</v>
          </cell>
          <cell r="H2672">
            <v>174.55014095738599</v>
          </cell>
          <cell r="I2672">
            <v>1.2987975131068398E-4</v>
          </cell>
          <cell r="J2672">
            <v>0</v>
          </cell>
          <cell r="K2672">
            <v>174.55001107763499</v>
          </cell>
          <cell r="L2672">
            <v>0</v>
          </cell>
          <cell r="M2672">
            <v>174.55001107763499</v>
          </cell>
          <cell r="N2672">
            <v>0</v>
          </cell>
          <cell r="O2672">
            <v>0</v>
          </cell>
          <cell r="P2672">
            <v>0.84814100000000003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0.93803165481768003</v>
          </cell>
          <cell r="V2672">
            <v>0.93803165481768003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1.2987975131068398E-4</v>
          </cell>
          <cell r="AB2672">
            <v>0.589194890849421</v>
          </cell>
          <cell r="AC2672">
            <v>0</v>
          </cell>
          <cell r="AD2672">
            <v>0.48312311473444197</v>
          </cell>
          <cell r="AE2672">
            <v>0.48312311473444197</v>
          </cell>
          <cell r="AF2672">
            <v>0</v>
          </cell>
          <cell r="AG2672">
            <v>0.10607177611497901</v>
          </cell>
          <cell r="AH2672">
            <v>0</v>
          </cell>
          <cell r="AI2672">
            <v>0</v>
          </cell>
          <cell r="AJ2672">
            <v>0.10607177611497901</v>
          </cell>
          <cell r="AK2672">
            <v>0</v>
          </cell>
          <cell r="AL2672">
            <v>0</v>
          </cell>
          <cell r="AM2672">
            <v>172.06872573300001</v>
          </cell>
          <cell r="AN2672">
            <v>2.0459999999999998</v>
          </cell>
          <cell r="AO2672">
            <v>0.10591779896777</v>
          </cell>
          <cell r="AP2672">
            <v>0</v>
          </cell>
        </row>
        <row r="2673">
          <cell r="B2673" t="str">
            <v>63470TMAT300Allcustom3USD Total</v>
          </cell>
          <cell r="H2673">
            <v>95.225253996583589</v>
          </cell>
          <cell r="I2673">
            <v>3.2146624078042797E-5</v>
          </cell>
          <cell r="J2673">
            <v>0</v>
          </cell>
          <cell r="K2673">
            <v>95.225221849959496</v>
          </cell>
          <cell r="L2673">
            <v>0</v>
          </cell>
          <cell r="M2673">
            <v>95.225221849959496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1.84141035738363</v>
          </cell>
          <cell r="V2673">
            <v>1.84141035738363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3.2146624078042797E-5</v>
          </cell>
          <cell r="AB2673">
            <v>1.8116654925758899</v>
          </cell>
          <cell r="AC2673">
            <v>0</v>
          </cell>
          <cell r="AD2673">
            <v>1.8116654925758899</v>
          </cell>
          <cell r="AE2673">
            <v>1.8116654925758899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91.572146000000004</v>
          </cell>
          <cell r="AN2673">
            <v>0</v>
          </cell>
          <cell r="AO2673">
            <v>0</v>
          </cell>
          <cell r="AP2673">
            <v>0</v>
          </cell>
        </row>
        <row r="2674">
          <cell r="B2674" t="str">
            <v>63470TMAT400Allcustom3USD Total</v>
          </cell>
          <cell r="H2674">
            <v>31.468095600000002</v>
          </cell>
          <cell r="I2674">
            <v>0</v>
          </cell>
          <cell r="J2674">
            <v>0</v>
          </cell>
          <cell r="K2674">
            <v>31.468095600000002</v>
          </cell>
          <cell r="L2674">
            <v>0</v>
          </cell>
          <cell r="M2674">
            <v>31.468095600000002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31.468095600000002</v>
          </cell>
          <cell r="AN2674">
            <v>0</v>
          </cell>
          <cell r="AO2674">
            <v>0</v>
          </cell>
          <cell r="AP2674">
            <v>0</v>
          </cell>
        </row>
        <row r="2675">
          <cell r="B2675" t="str">
            <v>63471Allcustom2Allcustom3USD Total</v>
          </cell>
          <cell r="H2675">
            <v>6036.0032209999999</v>
          </cell>
          <cell r="I2675">
            <v>0</v>
          </cell>
          <cell r="J2675">
            <v>0</v>
          </cell>
          <cell r="K2675">
            <v>6036.0032209999999</v>
          </cell>
          <cell r="L2675">
            <v>0</v>
          </cell>
          <cell r="M2675">
            <v>6036.0032209999999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6036.0032209999999</v>
          </cell>
          <cell r="AN2675">
            <v>0</v>
          </cell>
          <cell r="AO2675">
            <v>0</v>
          </cell>
          <cell r="AP2675">
            <v>0</v>
          </cell>
        </row>
        <row r="2676">
          <cell r="B2676" t="str">
            <v>63471MAT200Allcustom3USD Total</v>
          </cell>
          <cell r="H2676">
            <v>1568.5157059999999</v>
          </cell>
          <cell r="I2676">
            <v>0</v>
          </cell>
          <cell r="J2676">
            <v>0</v>
          </cell>
          <cell r="K2676">
            <v>1568.5157059999999</v>
          </cell>
          <cell r="L2676">
            <v>0</v>
          </cell>
          <cell r="M2676">
            <v>1568.5157059999999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1568.5157059999999</v>
          </cell>
          <cell r="AN2676">
            <v>0</v>
          </cell>
          <cell r="AO2676">
            <v>0</v>
          </cell>
          <cell r="AP2676">
            <v>0</v>
          </cell>
        </row>
        <row r="2677">
          <cell r="B2677" t="str">
            <v>63471MAT300Allcustom3USD Total</v>
          </cell>
          <cell r="H2677">
            <v>2533.6463319999998</v>
          </cell>
          <cell r="I2677">
            <v>0</v>
          </cell>
          <cell r="J2677">
            <v>0</v>
          </cell>
          <cell r="K2677">
            <v>2533.6463319999998</v>
          </cell>
          <cell r="L2677">
            <v>0</v>
          </cell>
          <cell r="M2677">
            <v>2533.6463319999998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2533.6463319999998</v>
          </cell>
          <cell r="AN2677">
            <v>0</v>
          </cell>
          <cell r="AO2677">
            <v>0</v>
          </cell>
          <cell r="AP2677">
            <v>0</v>
          </cell>
        </row>
        <row r="2678">
          <cell r="B2678" t="str">
            <v>63471MAT400Allcustom3USD Total</v>
          </cell>
          <cell r="H2678">
            <v>1933.841183</v>
          </cell>
          <cell r="I2678">
            <v>0</v>
          </cell>
          <cell r="J2678">
            <v>0</v>
          </cell>
          <cell r="K2678">
            <v>1933.841183</v>
          </cell>
          <cell r="L2678">
            <v>0</v>
          </cell>
          <cell r="M2678">
            <v>1933.841183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1933.841183</v>
          </cell>
          <cell r="AN2678">
            <v>0</v>
          </cell>
          <cell r="AO2678">
            <v>0</v>
          </cell>
          <cell r="AP2678">
            <v>0</v>
          </cell>
        </row>
        <row r="2679">
          <cell r="B2679" t="str">
            <v>63473CMAT200Allcustom3USD Total</v>
          </cell>
          <cell r="H2679">
            <v>9.7206717999047996</v>
          </cell>
          <cell r="I2679">
            <v>0</v>
          </cell>
          <cell r="J2679">
            <v>0</v>
          </cell>
          <cell r="K2679">
            <v>9.7206717999047996</v>
          </cell>
          <cell r="L2679">
            <v>0</v>
          </cell>
          <cell r="M2679">
            <v>9.7206717999047996</v>
          </cell>
          <cell r="N2679">
            <v>0.63568834549434594</v>
          </cell>
          <cell r="O2679">
            <v>0</v>
          </cell>
          <cell r="P2679">
            <v>2.2041506769393301E-2</v>
          </cell>
          <cell r="Q2679">
            <v>0</v>
          </cell>
          <cell r="R2679">
            <v>0</v>
          </cell>
          <cell r="S2679">
            <v>0</v>
          </cell>
          <cell r="T2679">
            <v>0.26327778151775499</v>
          </cell>
          <cell r="U2679">
            <v>8.7996436587941496</v>
          </cell>
          <cell r="V2679">
            <v>9.0629214403119107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2.0507329153163698E-5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2.0507329153163698E-5</v>
          </cell>
          <cell r="AH2679">
            <v>0</v>
          </cell>
          <cell r="AI2679">
            <v>0</v>
          </cell>
          <cell r="AJ2679">
            <v>2.0507329153163698E-5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</row>
        <row r="2680">
          <cell r="B2680" t="str">
            <v>63476Allcustom2Allcustom3USD Total</v>
          </cell>
          <cell r="H2680">
            <v>9753.0315967532297</v>
          </cell>
          <cell r="I2680">
            <v>1.51495583672077E-5</v>
          </cell>
          <cell r="J2680">
            <v>0</v>
          </cell>
          <cell r="K2680">
            <v>9753.0315816036709</v>
          </cell>
          <cell r="L2680">
            <v>0</v>
          </cell>
          <cell r="M2680">
            <v>9753.0315816036709</v>
          </cell>
          <cell r="N2680">
            <v>1336.3093065391199</v>
          </cell>
          <cell r="O2680">
            <v>0</v>
          </cell>
          <cell r="P2680">
            <v>579.68184840120603</v>
          </cell>
          <cell r="Q2680">
            <v>354.73556513900002</v>
          </cell>
          <cell r="R2680">
            <v>1074.1460356755799</v>
          </cell>
          <cell r="S2680">
            <v>218.86246600000001</v>
          </cell>
          <cell r="T2680">
            <v>5.5878213965801802</v>
          </cell>
          <cell r="U2680">
            <v>206.49887257680402</v>
          </cell>
          <cell r="V2680">
            <v>1505.09519564896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1.51495583672077E-5</v>
          </cell>
          <cell r="AB2680">
            <v>320.04764487538199</v>
          </cell>
          <cell r="AC2680">
            <v>0</v>
          </cell>
          <cell r="AD2680">
            <v>257.50794566629298</v>
          </cell>
          <cell r="AE2680">
            <v>262.70594566629302</v>
          </cell>
          <cell r="AF2680">
            <v>0</v>
          </cell>
          <cell r="AG2680">
            <v>57.341699209088603</v>
          </cell>
          <cell r="AH2680">
            <v>0</v>
          </cell>
          <cell r="AI2680">
            <v>0</v>
          </cell>
          <cell r="AJ2680">
            <v>45.539269404660203</v>
          </cell>
          <cell r="AK2680">
            <v>0</v>
          </cell>
          <cell r="AL2680">
            <v>0</v>
          </cell>
          <cell r="AM2680">
            <v>5549.0620209999997</v>
          </cell>
          <cell r="AN2680">
            <v>0</v>
          </cell>
          <cell r="AO2680">
            <v>108.1</v>
          </cell>
          <cell r="AP2680">
            <v>0</v>
          </cell>
        </row>
        <row r="2681">
          <cell r="B2681" t="str">
            <v>63476MAT200Allcustom3USD Total</v>
          </cell>
          <cell r="H2681">
            <v>1703.5085993543898</v>
          </cell>
          <cell r="I2681">
            <v>2.1246332010254301E-5</v>
          </cell>
          <cell r="J2681">
            <v>0</v>
          </cell>
          <cell r="K2681">
            <v>1703.50857810806</v>
          </cell>
          <cell r="L2681">
            <v>0</v>
          </cell>
          <cell r="M2681">
            <v>1703.50857810806</v>
          </cell>
          <cell r="N2681">
            <v>211.01230653911901</v>
          </cell>
          <cell r="O2681">
            <v>0</v>
          </cell>
          <cell r="P2681">
            <v>144.85675846062202</v>
          </cell>
          <cell r="Q2681">
            <v>45.290707379000402</v>
          </cell>
          <cell r="R2681">
            <v>128.97402735788799</v>
          </cell>
          <cell r="S2681">
            <v>36.186458999999999</v>
          </cell>
          <cell r="T2681">
            <v>4.8873412159404106</v>
          </cell>
          <cell r="U2681">
            <v>202.46772368126099</v>
          </cell>
          <cell r="V2681">
            <v>372.51555125508901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2.1246332010254301E-5</v>
          </cell>
          <cell r="AB2681">
            <v>80.420427474229498</v>
          </cell>
          <cell r="AC2681">
            <v>0</v>
          </cell>
          <cell r="AD2681">
            <v>28.8342285429136</v>
          </cell>
          <cell r="AE2681">
            <v>34.0322285429136</v>
          </cell>
          <cell r="AF2681">
            <v>0</v>
          </cell>
          <cell r="AG2681">
            <v>46.388198931315898</v>
          </cell>
          <cell r="AH2681">
            <v>0</v>
          </cell>
          <cell r="AI2681">
            <v>0</v>
          </cell>
          <cell r="AJ2681">
            <v>45.539269404660203</v>
          </cell>
          <cell r="AK2681">
            <v>0</v>
          </cell>
          <cell r="AL2681">
            <v>0</v>
          </cell>
          <cell r="AM2681">
            <v>741.31282699999997</v>
          </cell>
          <cell r="AN2681">
            <v>0</v>
          </cell>
          <cell r="AO2681">
            <v>108.1</v>
          </cell>
          <cell r="AP2681">
            <v>0</v>
          </cell>
        </row>
        <row r="2682">
          <cell r="B2682" t="str">
            <v>63476MAT200TAllcustom3USD Total</v>
          </cell>
          <cell r="H2682">
            <v>5824.7426822679399</v>
          </cell>
          <cell r="I2682">
            <v>3.8982400398701398E-5</v>
          </cell>
          <cell r="J2682">
            <v>0</v>
          </cell>
          <cell r="K2682">
            <v>5824.74264328554</v>
          </cell>
          <cell r="L2682">
            <v>0</v>
          </cell>
          <cell r="M2682">
            <v>5824.74264328554</v>
          </cell>
          <cell r="N2682">
            <v>691.55499999999995</v>
          </cell>
          <cell r="O2682">
            <v>0</v>
          </cell>
          <cell r="P2682">
            <v>349.657605006175</v>
          </cell>
          <cell r="Q2682">
            <v>309.44485775999999</v>
          </cell>
          <cell r="R2682">
            <v>650.54679773668306</v>
          </cell>
          <cell r="S2682">
            <v>122.7079</v>
          </cell>
          <cell r="T2682">
            <v>0.70048018063977002</v>
          </cell>
          <cell r="U2682">
            <v>4.0155567490451602</v>
          </cell>
          <cell r="V2682">
            <v>777.970734666368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3.8982400398701398E-5</v>
          </cell>
          <cell r="AB2682">
            <v>86.949412852996204</v>
          </cell>
          <cell r="AC2682">
            <v>0</v>
          </cell>
          <cell r="AD2682">
            <v>81.420008760878801</v>
          </cell>
          <cell r="AE2682">
            <v>81.420008760878801</v>
          </cell>
          <cell r="AF2682">
            <v>0</v>
          </cell>
          <cell r="AG2682">
            <v>5.5294040921174403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3609.1650330000002</v>
          </cell>
          <cell r="AN2682">
            <v>0</v>
          </cell>
          <cell r="AO2682">
            <v>0</v>
          </cell>
          <cell r="AP2682">
            <v>0</v>
          </cell>
        </row>
        <row r="2683">
          <cell r="B2683" t="str">
            <v>63476MAT400Allcustom3USD Total</v>
          </cell>
          <cell r="H2683">
            <v>2224.7803151308899</v>
          </cell>
          <cell r="I2683">
            <v>-4.5079174041748E-5</v>
          </cell>
          <cell r="J2683">
            <v>0</v>
          </cell>
          <cell r="K2683">
            <v>2224.7803602100703</v>
          </cell>
          <cell r="L2683">
            <v>0</v>
          </cell>
          <cell r="M2683">
            <v>2224.7803602100703</v>
          </cell>
          <cell r="N2683">
            <v>433.74200000000002</v>
          </cell>
          <cell r="O2683">
            <v>0</v>
          </cell>
          <cell r="P2683">
            <v>85.167484934409401</v>
          </cell>
          <cell r="Q2683">
            <v>0</v>
          </cell>
          <cell r="R2683">
            <v>294.62521058100401</v>
          </cell>
          <cell r="S2683">
            <v>59.968107000000003</v>
          </cell>
          <cell r="T2683">
            <v>0</v>
          </cell>
          <cell r="U2683">
            <v>1.55921464982509E-2</v>
          </cell>
          <cell r="V2683">
            <v>354.60890972750201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-4.5079174041748E-5</v>
          </cell>
          <cell r="AB2683">
            <v>152.67780454815599</v>
          </cell>
          <cell r="AC2683">
            <v>0</v>
          </cell>
          <cell r="AD2683">
            <v>147.25370836250099</v>
          </cell>
          <cell r="AE2683">
            <v>147.25370836250099</v>
          </cell>
          <cell r="AF2683">
            <v>0</v>
          </cell>
          <cell r="AG2683">
            <v>5.4240961856552499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1198.584161</v>
          </cell>
          <cell r="AN2683">
            <v>0</v>
          </cell>
          <cell r="AO2683">
            <v>0</v>
          </cell>
          <cell r="AP2683">
            <v>0</v>
          </cell>
        </row>
        <row r="2684">
          <cell r="B2684" t="str">
            <v>63478Allcustom2Allcustom3USD Total</v>
          </cell>
          <cell r="H2684">
            <v>1308.60515870224</v>
          </cell>
          <cell r="I2684">
            <v>-3.5841639041900598E-5</v>
          </cell>
          <cell r="J2684">
            <v>3.10381197993829E-2</v>
          </cell>
          <cell r="K2684">
            <v>1308.6051945438801</v>
          </cell>
          <cell r="L2684">
            <v>0</v>
          </cell>
          <cell r="M2684">
            <v>1308.6051945438801</v>
          </cell>
          <cell r="N2684">
            <v>353.412223955885</v>
          </cell>
          <cell r="O2684">
            <v>2094.02</v>
          </cell>
          <cell r="P2684">
            <v>189.781765063091</v>
          </cell>
          <cell r="Q2684">
            <v>381.96983595951497</v>
          </cell>
          <cell r="R2684">
            <v>18.511184969295201</v>
          </cell>
          <cell r="S2684">
            <v>103.33137100898799</v>
          </cell>
          <cell r="T2684">
            <v>107.25066069578899</v>
          </cell>
          <cell r="U2684">
            <v>78.450888405380695</v>
          </cell>
          <cell r="V2684">
            <v>307.544105079453</v>
          </cell>
          <cell r="W2684">
            <v>0.64700000000000002</v>
          </cell>
          <cell r="X2684">
            <v>0.64700000000000002</v>
          </cell>
          <cell r="Y2684">
            <v>0</v>
          </cell>
          <cell r="Z2684">
            <v>0</v>
          </cell>
          <cell r="AA2684">
            <v>-3.5841639041900598E-5</v>
          </cell>
          <cell r="AB2684">
            <v>45.289046814895798</v>
          </cell>
          <cell r="AC2684">
            <v>-8.0000000000000002E-3</v>
          </cell>
          <cell r="AD2684">
            <v>9.3251074925836495</v>
          </cell>
          <cell r="AE2684">
            <v>13.7381074925836</v>
          </cell>
          <cell r="AF2684">
            <v>0</v>
          </cell>
          <cell r="AG2684">
            <v>30.8809012025127</v>
          </cell>
          <cell r="AH2684">
            <v>1.7641845593113501</v>
          </cell>
          <cell r="AI2684">
            <v>0</v>
          </cell>
          <cell r="AJ2684">
            <v>12.782341447599299</v>
          </cell>
          <cell r="AK2684">
            <v>0</v>
          </cell>
          <cell r="AL2684">
            <v>0</v>
          </cell>
          <cell r="AM2684">
            <v>606.64821767103899</v>
          </cell>
          <cell r="AN2684">
            <v>2.7629999999999999</v>
          </cell>
          <cell r="AO2684">
            <v>-2670.06</v>
          </cell>
          <cell r="AP2684">
            <v>0</v>
          </cell>
        </row>
        <row r="2685">
          <cell r="B2685" t="str">
            <v>63478MAT200Allcustom3USD Total</v>
          </cell>
          <cell r="H2685">
            <v>1287.0651971350601</v>
          </cell>
          <cell r="I2685">
            <v>-3.5841639041900598E-5</v>
          </cell>
          <cell r="J2685">
            <v>3.10381197993829E-2</v>
          </cell>
          <cell r="K2685">
            <v>1287.0652329767001</v>
          </cell>
          <cell r="L2685">
            <v>0</v>
          </cell>
          <cell r="M2685">
            <v>1287.0652329767001</v>
          </cell>
          <cell r="N2685">
            <v>353.412223955885</v>
          </cell>
          <cell r="O2685">
            <v>2094.02</v>
          </cell>
          <cell r="P2685">
            <v>189.781765063091</v>
          </cell>
          <cell r="Q2685">
            <v>381.96983595951497</v>
          </cell>
          <cell r="R2685">
            <v>18.511184969295201</v>
          </cell>
          <cell r="S2685">
            <v>103.33137100898799</v>
          </cell>
          <cell r="T2685">
            <v>85.710699128611807</v>
          </cell>
          <cell r="U2685">
            <v>78.450888405380695</v>
          </cell>
          <cell r="V2685">
            <v>286.00414351227602</v>
          </cell>
          <cell r="W2685">
            <v>0.64700000000000002</v>
          </cell>
          <cell r="X2685">
            <v>0.64700000000000002</v>
          </cell>
          <cell r="Y2685">
            <v>0</v>
          </cell>
          <cell r="Z2685">
            <v>0</v>
          </cell>
          <cell r="AA2685">
            <v>-3.5841639041900598E-5</v>
          </cell>
          <cell r="AB2685">
            <v>45.289046814895798</v>
          </cell>
          <cell r="AC2685">
            <v>-8.0000000000000002E-3</v>
          </cell>
          <cell r="AD2685">
            <v>9.3251074925836495</v>
          </cell>
          <cell r="AE2685">
            <v>13.7381074925836</v>
          </cell>
          <cell r="AF2685">
            <v>0</v>
          </cell>
          <cell r="AG2685">
            <v>30.8809012025127</v>
          </cell>
          <cell r="AH2685">
            <v>1.7641845593113501</v>
          </cell>
          <cell r="AI2685">
            <v>0</v>
          </cell>
          <cell r="AJ2685">
            <v>12.782341447599299</v>
          </cell>
          <cell r="AK2685">
            <v>0</v>
          </cell>
          <cell r="AL2685">
            <v>0</v>
          </cell>
          <cell r="AM2685">
            <v>606.64821767103899</v>
          </cell>
          <cell r="AN2685">
            <v>2.7629999999999999</v>
          </cell>
          <cell r="AO2685">
            <v>-2670.06</v>
          </cell>
          <cell r="AP2685">
            <v>0</v>
          </cell>
        </row>
        <row r="2686">
          <cell r="B2686" t="str">
            <v>63478MAT300Allcustom3USD Total</v>
          </cell>
          <cell r="H2686">
            <v>21.5399615671774</v>
          </cell>
          <cell r="I2686">
            <v>0</v>
          </cell>
          <cell r="J2686">
            <v>0</v>
          </cell>
          <cell r="K2686">
            <v>21.5399615671774</v>
          </cell>
          <cell r="L2686">
            <v>0</v>
          </cell>
          <cell r="M2686">
            <v>21.5399615671774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21.5399615671774</v>
          </cell>
          <cell r="U2686">
            <v>0</v>
          </cell>
          <cell r="V2686">
            <v>21.5399615671774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</row>
        <row r="2687">
          <cell r="B2687" t="str">
            <v>63478MAT400Allcustom3USD Total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</row>
        <row r="2688">
          <cell r="B2688" t="str">
            <v>63481Allcustom2Allcustom3USD Total</v>
          </cell>
          <cell r="H2688">
            <v>2652.3977575849899</v>
          </cell>
          <cell r="I2688">
            <v>0</v>
          </cell>
          <cell r="J2688">
            <v>0</v>
          </cell>
          <cell r="K2688">
            <v>2652.3977575849899</v>
          </cell>
          <cell r="L2688">
            <v>0</v>
          </cell>
          <cell r="M2688">
            <v>2652.3977575849899</v>
          </cell>
          <cell r="N2688">
            <v>1864.33304509497</v>
          </cell>
          <cell r="O2688">
            <v>0</v>
          </cell>
          <cell r="P2688">
            <v>282.47726585108001</v>
          </cell>
          <cell r="Q2688">
            <v>0</v>
          </cell>
          <cell r="R2688">
            <v>0</v>
          </cell>
          <cell r="S2688">
            <v>0</v>
          </cell>
          <cell r="T2688">
            <v>0.34562563893757703</v>
          </cell>
          <cell r="U2688">
            <v>3.1E-2</v>
          </cell>
          <cell r="V2688">
            <v>0.376625638937577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505.21082100000001</v>
          </cell>
          <cell r="AN2688">
            <v>0</v>
          </cell>
          <cell r="AO2688">
            <v>0</v>
          </cell>
          <cell r="AP2688">
            <v>0</v>
          </cell>
        </row>
        <row r="2689">
          <cell r="B2689" t="str">
            <v>63481MAT200Allcustom3USD Total</v>
          </cell>
          <cell r="H2689">
            <v>300.01501286537496</v>
          </cell>
          <cell r="I2689">
            <v>0</v>
          </cell>
          <cell r="J2689">
            <v>0</v>
          </cell>
          <cell r="K2689">
            <v>300.01501286537496</v>
          </cell>
          <cell r="L2689">
            <v>0</v>
          </cell>
          <cell r="M2689">
            <v>300.01501286537496</v>
          </cell>
          <cell r="N2689">
            <v>192.922247027883</v>
          </cell>
          <cell r="O2689">
            <v>0</v>
          </cell>
          <cell r="P2689">
            <v>15.137422651108199</v>
          </cell>
          <cell r="Q2689">
            <v>0</v>
          </cell>
          <cell r="R2689">
            <v>0</v>
          </cell>
          <cell r="S2689">
            <v>0</v>
          </cell>
          <cell r="T2689">
            <v>0.14264718638453699</v>
          </cell>
          <cell r="U2689">
            <v>1.2999999999999999E-2</v>
          </cell>
          <cell r="V2689">
            <v>0.15564718638453701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91.799695999999997</v>
          </cell>
          <cell r="AN2689">
            <v>0</v>
          </cell>
          <cell r="AO2689">
            <v>0</v>
          </cell>
          <cell r="AP2689">
            <v>0</v>
          </cell>
        </row>
        <row r="2690">
          <cell r="B2690" t="str">
            <v>63481MAT300Allcustom3USD Total</v>
          </cell>
          <cell r="H2690">
            <v>952.11530707234397</v>
          </cell>
          <cell r="I2690">
            <v>0</v>
          </cell>
          <cell r="J2690">
            <v>0</v>
          </cell>
          <cell r="K2690">
            <v>952.11530707234397</v>
          </cell>
          <cell r="L2690">
            <v>0</v>
          </cell>
          <cell r="M2690">
            <v>952.11530707234397</v>
          </cell>
          <cell r="N2690">
            <v>651.020798067089</v>
          </cell>
          <cell r="O2690">
            <v>0</v>
          </cell>
          <cell r="P2690">
            <v>51.258671200135296</v>
          </cell>
          <cell r="Q2690">
            <v>0</v>
          </cell>
          <cell r="R2690">
            <v>0</v>
          </cell>
          <cell r="S2690">
            <v>0</v>
          </cell>
          <cell r="T2690">
            <v>0.167653805119438</v>
          </cell>
          <cell r="U2690">
            <v>1.7999999999999999E-2</v>
          </cell>
          <cell r="V2690">
            <v>0.18565380511943802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249.650184</v>
          </cell>
          <cell r="AN2690">
            <v>0</v>
          </cell>
          <cell r="AO2690">
            <v>0</v>
          </cell>
          <cell r="AP2690">
            <v>0</v>
          </cell>
        </row>
        <row r="2691">
          <cell r="B2691" t="str">
            <v>63481MAT400Allcustom3USD Total</v>
          </cell>
          <cell r="H2691">
            <v>1400.2674376472701</v>
          </cell>
          <cell r="I2691">
            <v>0</v>
          </cell>
          <cell r="J2691">
            <v>0</v>
          </cell>
          <cell r="K2691">
            <v>1400.2674376472701</v>
          </cell>
          <cell r="L2691">
            <v>0</v>
          </cell>
          <cell r="M2691">
            <v>1400.2674376472701</v>
          </cell>
          <cell r="N2691">
            <v>1020.39</v>
          </cell>
          <cell r="O2691">
            <v>0</v>
          </cell>
          <cell r="P2691">
            <v>216.08117199983599</v>
          </cell>
          <cell r="Q2691">
            <v>0</v>
          </cell>
          <cell r="R2691">
            <v>0</v>
          </cell>
          <cell r="S2691">
            <v>0</v>
          </cell>
          <cell r="T2691">
            <v>3.5324647433603001E-2</v>
          </cell>
          <cell r="U2691">
            <v>0</v>
          </cell>
          <cell r="V2691">
            <v>3.5324647433603001E-2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163.760941</v>
          </cell>
          <cell r="AN2691">
            <v>0</v>
          </cell>
          <cell r="AO2691">
            <v>0</v>
          </cell>
          <cell r="AP2691">
            <v>0</v>
          </cell>
        </row>
        <row r="2692">
          <cell r="B2692" t="str">
            <v>63482Allcustom2Allcustom3USD Total</v>
          </cell>
          <cell r="H2692">
            <v>666.894306312043</v>
          </cell>
          <cell r="I2692">
            <v>0</v>
          </cell>
          <cell r="J2692">
            <v>0</v>
          </cell>
          <cell r="K2692">
            <v>666.894306312043</v>
          </cell>
          <cell r="L2692">
            <v>0</v>
          </cell>
          <cell r="M2692">
            <v>666.894306312043</v>
          </cell>
          <cell r="N2692">
            <v>454.75840638682598</v>
          </cell>
          <cell r="O2692">
            <v>0</v>
          </cell>
          <cell r="P2692">
            <v>178.31229054423201</v>
          </cell>
          <cell r="Q2692">
            <v>0</v>
          </cell>
          <cell r="R2692">
            <v>0</v>
          </cell>
          <cell r="S2692">
            <v>0</v>
          </cell>
          <cell r="T2692">
            <v>6.4621380985161098E-2</v>
          </cell>
          <cell r="U2692">
            <v>3.0000000000000001E-3</v>
          </cell>
          <cell r="V2692">
            <v>6.76213809851611E-2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33.755988000000002</v>
          </cell>
          <cell r="AN2692">
            <v>0</v>
          </cell>
          <cell r="AO2692">
            <v>0</v>
          </cell>
          <cell r="AP2692">
            <v>0</v>
          </cell>
        </row>
        <row r="2693">
          <cell r="B2693" t="str">
            <v>63482MAT200Allcustom3USD Total</v>
          </cell>
          <cell r="H2693">
            <v>93.493176866683797</v>
          </cell>
          <cell r="I2693">
            <v>0</v>
          </cell>
          <cell r="J2693">
            <v>0</v>
          </cell>
          <cell r="K2693">
            <v>93.493176866683797</v>
          </cell>
          <cell r="L2693">
            <v>0</v>
          </cell>
          <cell r="M2693">
            <v>93.493176866683797</v>
          </cell>
          <cell r="N2693">
            <v>77.234834128820196</v>
          </cell>
          <cell r="O2693">
            <v>0</v>
          </cell>
          <cell r="P2693">
            <v>10.2367457184858</v>
          </cell>
          <cell r="Q2693">
            <v>0</v>
          </cell>
          <cell r="R2693">
            <v>0</v>
          </cell>
          <cell r="S2693">
            <v>0</v>
          </cell>
          <cell r="T2693">
            <v>3.2836019377852202E-2</v>
          </cell>
          <cell r="U2693">
            <v>1E-3</v>
          </cell>
          <cell r="V2693">
            <v>3.3836019377852203E-2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5.9877609999999999</v>
          </cell>
          <cell r="AN2693">
            <v>0</v>
          </cell>
          <cell r="AO2693">
            <v>0</v>
          </cell>
          <cell r="AP2693">
            <v>0</v>
          </cell>
        </row>
        <row r="2694">
          <cell r="B2694" t="str">
            <v>63482MAT300Allcustom3USD Total</v>
          </cell>
          <cell r="H2694">
            <v>310.62880135411001</v>
          </cell>
          <cell r="I2694">
            <v>0</v>
          </cell>
          <cell r="J2694">
            <v>0</v>
          </cell>
          <cell r="K2694">
            <v>310.62880135411001</v>
          </cell>
          <cell r="L2694">
            <v>0</v>
          </cell>
          <cell r="M2694">
            <v>310.62880135411001</v>
          </cell>
          <cell r="N2694">
            <v>247.92657225800602</v>
          </cell>
          <cell r="O2694">
            <v>0</v>
          </cell>
          <cell r="P2694">
            <v>39.916439257941406</v>
          </cell>
          <cell r="Q2694">
            <v>0</v>
          </cell>
          <cell r="R2694">
            <v>0</v>
          </cell>
          <cell r="S2694">
            <v>0</v>
          </cell>
          <cell r="T2694">
            <v>2.9032838162538398E-2</v>
          </cell>
          <cell r="U2694">
            <v>2E-3</v>
          </cell>
          <cell r="V2694">
            <v>3.1032838162538399E-2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22.754757000000001</v>
          </cell>
          <cell r="AN2694">
            <v>0</v>
          </cell>
          <cell r="AO2694">
            <v>0</v>
          </cell>
          <cell r="AP2694">
            <v>0</v>
          </cell>
        </row>
        <row r="2695">
          <cell r="B2695" t="str">
            <v>63482MAT400Allcustom3USD Total</v>
          </cell>
          <cell r="H2695">
            <v>262.77232809125002</v>
          </cell>
          <cell r="I2695">
            <v>0</v>
          </cell>
          <cell r="J2695">
            <v>0</v>
          </cell>
          <cell r="K2695">
            <v>262.77232809125002</v>
          </cell>
          <cell r="L2695">
            <v>0</v>
          </cell>
          <cell r="M2695">
            <v>262.77232809125002</v>
          </cell>
          <cell r="N2695">
            <v>129.59700000000001</v>
          </cell>
          <cell r="O2695">
            <v>0</v>
          </cell>
          <cell r="P2695">
            <v>128.159105567805</v>
          </cell>
          <cell r="Q2695">
            <v>0</v>
          </cell>
          <cell r="R2695">
            <v>0</v>
          </cell>
          <cell r="S2695">
            <v>0</v>
          </cell>
          <cell r="T2695">
            <v>2.7525234447705604E-3</v>
          </cell>
          <cell r="U2695">
            <v>0</v>
          </cell>
          <cell r="V2695">
            <v>2.7525234447705604E-3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5.0134699999999999</v>
          </cell>
          <cell r="AN2695">
            <v>0</v>
          </cell>
          <cell r="AO2695">
            <v>0</v>
          </cell>
          <cell r="AP2695">
            <v>0</v>
          </cell>
        </row>
        <row r="2696">
          <cell r="B2696" t="str">
            <v>63483Allcustom2Allcustom3USD Total</v>
          </cell>
          <cell r="H2696">
            <v>186.63703266584102</v>
          </cell>
          <cell r="I2696">
            <v>0</v>
          </cell>
          <cell r="J2696">
            <v>0</v>
          </cell>
          <cell r="K2696">
            <v>186.63703266584102</v>
          </cell>
          <cell r="L2696">
            <v>0</v>
          </cell>
          <cell r="M2696">
            <v>186.63703266584102</v>
          </cell>
          <cell r="N2696">
            <v>0</v>
          </cell>
          <cell r="O2696">
            <v>0</v>
          </cell>
          <cell r="P2696">
            <v>161.22345366584102</v>
          </cell>
          <cell r="Q2696">
            <v>0</v>
          </cell>
          <cell r="R2696">
            <v>0</v>
          </cell>
          <cell r="S2696">
            <v>19.407578999999998</v>
          </cell>
          <cell r="T2696">
            <v>0</v>
          </cell>
          <cell r="U2696">
            <v>6.0060000000000002</v>
          </cell>
          <cell r="V2696">
            <v>25.413578999999999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</row>
        <row r="2697">
          <cell r="B2697" t="str">
            <v>63483CAllcustom2Allcustom3USD Total</v>
          </cell>
          <cell r="H2697">
            <v>5380.6368233781905</v>
          </cell>
          <cell r="I2697">
            <v>-6.1891489229863497E-5</v>
          </cell>
          <cell r="J2697">
            <v>0</v>
          </cell>
          <cell r="K2697">
            <v>5380.6368852696796</v>
          </cell>
          <cell r="L2697">
            <v>0.124097233275676</v>
          </cell>
          <cell r="M2697">
            <v>5380.5127880363998</v>
          </cell>
          <cell r="N2697">
            <v>2955.4064033987397</v>
          </cell>
          <cell r="O2697">
            <v>1248.84667592807</v>
          </cell>
          <cell r="P2697">
            <v>463.43022047786599</v>
          </cell>
          <cell r="Q2697">
            <v>169.546618574966</v>
          </cell>
          <cell r="R2697">
            <v>100.634922536085</v>
          </cell>
          <cell r="S2697">
            <v>204.506211417835</v>
          </cell>
          <cell r="T2697">
            <v>577.18683082256302</v>
          </cell>
          <cell r="U2697">
            <v>90.762330423186</v>
          </cell>
          <cell r="V2697">
            <v>971.70187199150007</v>
          </cell>
          <cell r="W2697">
            <v>15.95823498</v>
          </cell>
          <cell r="X2697">
            <v>15.95823498</v>
          </cell>
          <cell r="Y2697">
            <v>0</v>
          </cell>
          <cell r="Z2697">
            <v>0</v>
          </cell>
          <cell r="AA2697">
            <v>1.32860685583997</v>
          </cell>
          <cell r="AB2697">
            <v>250.78272784243597</v>
          </cell>
          <cell r="AC2697">
            <v>30.145576188861799</v>
          </cell>
          <cell r="AD2697">
            <v>8.45865729534456</v>
          </cell>
          <cell r="AE2697">
            <v>23.634701167160802</v>
          </cell>
          <cell r="AF2697">
            <v>0</v>
          </cell>
          <cell r="AG2697">
            <v>181.90316153559399</v>
          </cell>
          <cell r="AH2697">
            <v>2.51260969804501E-2</v>
          </cell>
          <cell r="AI2697">
            <v>0</v>
          </cell>
          <cell r="AJ2697">
            <v>156.00658328275298</v>
          </cell>
          <cell r="AK2697">
            <v>0</v>
          </cell>
          <cell r="AL2697">
            <v>-0.85894602918048701</v>
          </cell>
          <cell r="AM2697">
            <v>150.88841857490002</v>
          </cell>
          <cell r="AN2697">
            <v>3.8879999999999999</v>
          </cell>
          <cell r="AO2697">
            <v>-831.47857196024802</v>
          </cell>
          <cell r="AP2697">
            <v>0</v>
          </cell>
        </row>
        <row r="2698">
          <cell r="B2698" t="str">
            <v>63483CMAT200Allcustom3USD Total</v>
          </cell>
          <cell r="H2698">
            <v>5380.6368233781905</v>
          </cell>
          <cell r="I2698">
            <v>-6.1891489229863497E-5</v>
          </cell>
          <cell r="J2698">
            <v>0</v>
          </cell>
          <cell r="K2698">
            <v>5380.6368852696796</v>
          </cell>
          <cell r="L2698">
            <v>0.124097233275676</v>
          </cell>
          <cell r="M2698">
            <v>5380.5127880363998</v>
          </cell>
          <cell r="N2698">
            <v>2955.4064033987397</v>
          </cell>
          <cell r="O2698">
            <v>1248.84667592807</v>
          </cell>
          <cell r="P2698">
            <v>463.43022047786599</v>
          </cell>
          <cell r="Q2698">
            <v>169.546618574966</v>
          </cell>
          <cell r="R2698">
            <v>100.634922536085</v>
          </cell>
          <cell r="S2698">
            <v>204.506211417835</v>
          </cell>
          <cell r="T2698">
            <v>577.18683082256302</v>
          </cell>
          <cell r="U2698">
            <v>90.762330423186</v>
          </cell>
          <cell r="V2698">
            <v>971.70187199150007</v>
          </cell>
          <cell r="W2698">
            <v>15.95823498</v>
          </cell>
          <cell r="X2698">
            <v>15.95823498</v>
          </cell>
          <cell r="Y2698">
            <v>0</v>
          </cell>
          <cell r="Z2698">
            <v>0</v>
          </cell>
          <cell r="AA2698">
            <v>1.32860685583997</v>
          </cell>
          <cell r="AB2698">
            <v>250.78272784243597</v>
          </cell>
          <cell r="AC2698">
            <v>30.145576188861799</v>
          </cell>
          <cell r="AD2698">
            <v>8.45865729534456</v>
          </cell>
          <cell r="AE2698">
            <v>23.634701167160802</v>
          </cell>
          <cell r="AF2698">
            <v>0</v>
          </cell>
          <cell r="AG2698">
            <v>181.90316153559399</v>
          </cell>
          <cell r="AH2698">
            <v>2.51260969804501E-2</v>
          </cell>
          <cell r="AI2698">
            <v>0</v>
          </cell>
          <cell r="AJ2698">
            <v>156.00658328275298</v>
          </cell>
          <cell r="AK2698">
            <v>0</v>
          </cell>
          <cell r="AL2698">
            <v>-0.85894602918048701</v>
          </cell>
          <cell r="AM2698">
            <v>150.88841857490002</v>
          </cell>
          <cell r="AN2698">
            <v>3.8879999999999999</v>
          </cell>
          <cell r="AO2698">
            <v>-831.47857196024802</v>
          </cell>
          <cell r="AP2698">
            <v>0</v>
          </cell>
        </row>
        <row r="2699">
          <cell r="B2699" t="str">
            <v>63483CMAT300Allcustom3USD Total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</row>
        <row r="2700">
          <cell r="B2700" t="str">
            <v>63483CMAT400Allcustom3USD Total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</row>
        <row r="2701">
          <cell r="B2701" t="str">
            <v>63483MAT200Allcustom3USD Total</v>
          </cell>
          <cell r="H2701">
            <v>13.4702726592755</v>
          </cell>
          <cell r="I2701">
            <v>0</v>
          </cell>
          <cell r="J2701">
            <v>0</v>
          </cell>
          <cell r="K2701">
            <v>13.4702726592755</v>
          </cell>
          <cell r="L2701">
            <v>0</v>
          </cell>
          <cell r="M2701">
            <v>13.4702726592755</v>
          </cell>
          <cell r="N2701">
            <v>0</v>
          </cell>
          <cell r="O2701">
            <v>0</v>
          </cell>
          <cell r="P2701">
            <v>8.7581316592754703</v>
          </cell>
          <cell r="Q2701">
            <v>0</v>
          </cell>
          <cell r="R2701">
            <v>0</v>
          </cell>
          <cell r="S2701">
            <v>1.9741409999999999</v>
          </cell>
          <cell r="T2701">
            <v>0</v>
          </cell>
          <cell r="U2701">
            <v>2.738</v>
          </cell>
          <cell r="V2701">
            <v>4.7121409999999999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</row>
        <row r="2702">
          <cell r="B2702" t="str">
            <v>63483MAT300Allcustom3USD Total</v>
          </cell>
          <cell r="H2702">
            <v>48.408191787133596</v>
          </cell>
          <cell r="I2702">
            <v>0</v>
          </cell>
          <cell r="J2702">
            <v>0</v>
          </cell>
          <cell r="K2702">
            <v>48.408191787133596</v>
          </cell>
          <cell r="L2702">
            <v>0</v>
          </cell>
          <cell r="M2702">
            <v>48.408191787133596</v>
          </cell>
          <cell r="N2702">
            <v>0</v>
          </cell>
          <cell r="O2702">
            <v>0</v>
          </cell>
          <cell r="P2702">
            <v>36.0101917871336</v>
          </cell>
          <cell r="Q2702">
            <v>0</v>
          </cell>
          <cell r="R2702">
            <v>0</v>
          </cell>
          <cell r="S2702">
            <v>9.1300000000000008</v>
          </cell>
          <cell r="T2702">
            <v>0</v>
          </cell>
          <cell r="U2702">
            <v>3.2679999999999998</v>
          </cell>
          <cell r="V2702">
            <v>12.398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</row>
        <row r="2703">
          <cell r="B2703" t="str">
            <v>63483MAT400Allcustom3USD Total</v>
          </cell>
          <cell r="H2703">
            <v>124.75856821943199</v>
          </cell>
          <cell r="I2703">
            <v>0</v>
          </cell>
          <cell r="J2703">
            <v>0</v>
          </cell>
          <cell r="K2703">
            <v>124.75856821943199</v>
          </cell>
          <cell r="L2703">
            <v>0</v>
          </cell>
          <cell r="M2703">
            <v>124.75856821943199</v>
          </cell>
          <cell r="N2703">
            <v>0</v>
          </cell>
          <cell r="O2703">
            <v>0</v>
          </cell>
          <cell r="P2703">
            <v>116.45513021943199</v>
          </cell>
          <cell r="Q2703">
            <v>0</v>
          </cell>
          <cell r="R2703">
            <v>0</v>
          </cell>
          <cell r="S2703">
            <v>8.3034379999999999</v>
          </cell>
          <cell r="T2703">
            <v>0</v>
          </cell>
          <cell r="U2703">
            <v>0</v>
          </cell>
          <cell r="V2703">
            <v>8.3034379999999999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</row>
        <row r="2704">
          <cell r="B2704" t="str">
            <v>63484Allcustom2Allcustom3USD Total</v>
          </cell>
          <cell r="H2704">
            <v>50.728268962564002</v>
          </cell>
          <cell r="I2704">
            <v>0</v>
          </cell>
          <cell r="J2704">
            <v>0</v>
          </cell>
          <cell r="K2704">
            <v>50.728268962564002</v>
          </cell>
          <cell r="L2704">
            <v>0</v>
          </cell>
          <cell r="M2704">
            <v>50.728268962564002</v>
          </cell>
          <cell r="N2704">
            <v>0</v>
          </cell>
          <cell r="O2704">
            <v>0</v>
          </cell>
          <cell r="P2704">
            <v>40.869449962563998</v>
          </cell>
          <cell r="Q2704">
            <v>0</v>
          </cell>
          <cell r="R2704">
            <v>0</v>
          </cell>
          <cell r="S2704">
            <v>6.8558190000000003</v>
          </cell>
          <cell r="T2704">
            <v>0</v>
          </cell>
          <cell r="U2704">
            <v>3.0030000000000001</v>
          </cell>
          <cell r="V2704">
            <v>9.8588190000000004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</row>
        <row r="2705">
          <cell r="B2705" t="str">
            <v>63484CAllcustom2Allcustom3USD Total</v>
          </cell>
          <cell r="H2705">
            <v>1287.0656557632799</v>
          </cell>
          <cell r="I2705">
            <v>1.4890907400846501E-4</v>
          </cell>
          <cell r="J2705">
            <v>3.10381197993829E-2</v>
          </cell>
          <cell r="K2705">
            <v>1287.0655068542098</v>
          </cell>
          <cell r="L2705">
            <v>-2.4898391726567497</v>
          </cell>
          <cell r="M2705">
            <v>1289.55534602686</v>
          </cell>
          <cell r="N2705">
            <v>324.17812347954498</v>
          </cell>
          <cell r="O2705">
            <v>96.779494580000005</v>
          </cell>
          <cell r="P2705">
            <v>166.06074618402201</v>
          </cell>
          <cell r="Q2705">
            <v>376.44146367527003</v>
          </cell>
          <cell r="R2705">
            <v>18.510971882681602</v>
          </cell>
          <cell r="S2705">
            <v>57.272191738988198</v>
          </cell>
          <cell r="T2705">
            <v>55.898661568047999</v>
          </cell>
          <cell r="U2705">
            <v>78.457067287498802</v>
          </cell>
          <cell r="V2705">
            <v>210.13889247721698</v>
          </cell>
          <cell r="W2705">
            <v>0.64712700000000001</v>
          </cell>
          <cell r="X2705">
            <v>0.64712700000000001</v>
          </cell>
          <cell r="Y2705">
            <v>0</v>
          </cell>
          <cell r="Z2705">
            <v>0</v>
          </cell>
          <cell r="AA2705">
            <v>1.4890907400846501E-4</v>
          </cell>
          <cell r="AB2705">
            <v>45.075799742843799</v>
          </cell>
          <cell r="AC2705">
            <v>-6.5823900000000005E-3</v>
          </cell>
          <cell r="AD2705">
            <v>9.32515645152262</v>
          </cell>
          <cell r="AE2705">
            <v>13.7379273915226</v>
          </cell>
          <cell r="AF2705">
            <v>0</v>
          </cell>
          <cell r="AG2705">
            <v>30.666289621521802</v>
          </cell>
          <cell r="AH2705">
            <v>1.76410345374831</v>
          </cell>
          <cell r="AI2705">
            <v>0</v>
          </cell>
          <cell r="AJ2705">
            <v>12.782243032695501</v>
          </cell>
          <cell r="AK2705">
            <v>0</v>
          </cell>
          <cell r="AL2705">
            <v>0</v>
          </cell>
          <cell r="AM2705">
            <v>526.14282144460196</v>
          </cell>
          <cell r="AN2705">
            <v>2.7629999999999999</v>
          </cell>
          <cell r="AO2705">
            <v>-455.26199555663595</v>
          </cell>
          <cell r="AP2705">
            <v>0</v>
          </cell>
        </row>
        <row r="2706">
          <cell r="B2706" t="str">
            <v>63484CMAT200Allcustom3USD Total</v>
          </cell>
          <cell r="H2706">
            <v>1287.0656557632799</v>
          </cell>
          <cell r="I2706">
            <v>1.4890907400846501E-4</v>
          </cell>
          <cell r="J2706">
            <v>3.10381197993829E-2</v>
          </cell>
          <cell r="K2706">
            <v>1287.0655068542098</v>
          </cell>
          <cell r="L2706">
            <v>-2.4898391726567497</v>
          </cell>
          <cell r="M2706">
            <v>1289.55534602686</v>
          </cell>
          <cell r="N2706">
            <v>324.17812347954498</v>
          </cell>
          <cell r="O2706">
            <v>96.779494580000005</v>
          </cell>
          <cell r="P2706">
            <v>166.06074618402201</v>
          </cell>
          <cell r="Q2706">
            <v>376.44146367527003</v>
          </cell>
          <cell r="R2706">
            <v>18.510971882681602</v>
          </cell>
          <cell r="S2706">
            <v>57.272191738988198</v>
          </cell>
          <cell r="T2706">
            <v>55.898661568047999</v>
          </cell>
          <cell r="U2706">
            <v>78.457067287498802</v>
          </cell>
          <cell r="V2706">
            <v>210.13889247721698</v>
          </cell>
          <cell r="W2706">
            <v>0.64712700000000001</v>
          </cell>
          <cell r="X2706">
            <v>0.64712700000000001</v>
          </cell>
          <cell r="Y2706">
            <v>0</v>
          </cell>
          <cell r="Z2706">
            <v>0</v>
          </cell>
          <cell r="AA2706">
            <v>1.4890907400846501E-4</v>
          </cell>
          <cell r="AB2706">
            <v>45.075799742843799</v>
          </cell>
          <cell r="AC2706">
            <v>-6.5823900000000005E-3</v>
          </cell>
          <cell r="AD2706">
            <v>9.32515645152262</v>
          </cell>
          <cell r="AE2706">
            <v>13.7379273915226</v>
          </cell>
          <cell r="AF2706">
            <v>0</v>
          </cell>
          <cell r="AG2706">
            <v>30.666289621521802</v>
          </cell>
          <cell r="AH2706">
            <v>1.76410345374831</v>
          </cell>
          <cell r="AI2706">
            <v>0</v>
          </cell>
          <cell r="AJ2706">
            <v>12.782243032695501</v>
          </cell>
          <cell r="AK2706">
            <v>0</v>
          </cell>
          <cell r="AL2706">
            <v>0</v>
          </cell>
          <cell r="AM2706">
            <v>526.14282144460196</v>
          </cell>
          <cell r="AN2706">
            <v>2.7629999999999999</v>
          </cell>
          <cell r="AO2706">
            <v>-455.26199555663595</v>
          </cell>
          <cell r="AP2706">
            <v>0</v>
          </cell>
        </row>
        <row r="2707">
          <cell r="B2707" t="str">
            <v>63484CMAT300Allcustom3USD Total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</row>
        <row r="2708">
          <cell r="B2708" t="str">
            <v>63484CMAT400Allcustom3USD Total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</row>
        <row r="2709">
          <cell r="B2709" t="str">
            <v>63484MAT200Allcustom3USD Total</v>
          </cell>
          <cell r="H2709">
            <v>5.64059565927547</v>
          </cell>
          <cell r="I2709">
            <v>0</v>
          </cell>
          <cell r="J2709">
            <v>0</v>
          </cell>
          <cell r="K2709">
            <v>5.64059565927547</v>
          </cell>
          <cell r="L2709">
            <v>0</v>
          </cell>
          <cell r="M2709">
            <v>5.64059565927547</v>
          </cell>
          <cell r="N2709">
            <v>0</v>
          </cell>
          <cell r="O2709">
            <v>0</v>
          </cell>
          <cell r="P2709">
            <v>3.1351316592754697</v>
          </cell>
          <cell r="Q2709">
            <v>0</v>
          </cell>
          <cell r="R2709">
            <v>0</v>
          </cell>
          <cell r="S2709">
            <v>1.1364639999999999</v>
          </cell>
          <cell r="T2709">
            <v>0</v>
          </cell>
          <cell r="U2709">
            <v>1.369</v>
          </cell>
          <cell r="V2709">
            <v>2.5054639999999999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</row>
        <row r="2710">
          <cell r="B2710" t="str">
            <v>63484MAT300Allcustom3USD Total</v>
          </cell>
          <cell r="H2710">
            <v>18.573321787133601</v>
          </cell>
          <cell r="I2710">
            <v>0</v>
          </cell>
          <cell r="J2710">
            <v>0</v>
          </cell>
          <cell r="K2710">
            <v>18.573321787133601</v>
          </cell>
          <cell r="L2710">
            <v>0</v>
          </cell>
          <cell r="M2710">
            <v>18.573321787133601</v>
          </cell>
          <cell r="N2710">
            <v>0</v>
          </cell>
          <cell r="O2710">
            <v>0</v>
          </cell>
          <cell r="P2710">
            <v>12.4431917871336</v>
          </cell>
          <cell r="Q2710">
            <v>0</v>
          </cell>
          <cell r="R2710">
            <v>0</v>
          </cell>
          <cell r="S2710">
            <v>4.49613</v>
          </cell>
          <cell r="T2710">
            <v>0</v>
          </cell>
          <cell r="U2710">
            <v>1.6339999999999999</v>
          </cell>
          <cell r="V2710">
            <v>6.1301300000000003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</row>
        <row r="2711">
          <cell r="B2711" t="str">
            <v>63484MAT400Allcustom3USD Total</v>
          </cell>
          <cell r="H2711">
            <v>26.514351516154999</v>
          </cell>
          <cell r="I2711">
            <v>0</v>
          </cell>
          <cell r="J2711">
            <v>0</v>
          </cell>
          <cell r="K2711">
            <v>26.514351516154999</v>
          </cell>
          <cell r="L2711">
            <v>0</v>
          </cell>
          <cell r="M2711">
            <v>26.514351516154999</v>
          </cell>
          <cell r="N2711">
            <v>0</v>
          </cell>
          <cell r="O2711">
            <v>0</v>
          </cell>
          <cell r="P2711">
            <v>25.291126516155</v>
          </cell>
          <cell r="Q2711">
            <v>0</v>
          </cell>
          <cell r="R2711">
            <v>0</v>
          </cell>
          <cell r="S2711">
            <v>1.223225</v>
          </cell>
          <cell r="T2711">
            <v>0</v>
          </cell>
          <cell r="U2711">
            <v>0</v>
          </cell>
          <cell r="V2711">
            <v>1.223225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</row>
        <row r="2712">
          <cell r="B2712" t="str">
            <v>63485TAllcustom2Allcustom3USD Total</v>
          </cell>
          <cell r="H2712">
            <v>1985.5034512729499</v>
          </cell>
          <cell r="I2712">
            <v>0</v>
          </cell>
          <cell r="J2712">
            <v>0</v>
          </cell>
          <cell r="K2712">
            <v>1985.5034512729499</v>
          </cell>
          <cell r="L2712">
            <v>0</v>
          </cell>
          <cell r="M2712">
            <v>1985.5034512729499</v>
          </cell>
          <cell r="N2712">
            <v>1409.5746387081499</v>
          </cell>
          <cell r="O2712">
            <v>0</v>
          </cell>
          <cell r="P2712">
            <v>104.16497530684701</v>
          </cell>
          <cell r="Q2712">
            <v>0</v>
          </cell>
          <cell r="R2712">
            <v>0</v>
          </cell>
          <cell r="S2712">
            <v>0</v>
          </cell>
          <cell r="T2712">
            <v>0.28100425795241601</v>
          </cell>
          <cell r="U2712">
            <v>2.8000000000000001E-2</v>
          </cell>
          <cell r="V2712">
            <v>0.30900425795241604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471.45483300000001</v>
          </cell>
          <cell r="AN2712">
            <v>0</v>
          </cell>
          <cell r="AO2712">
            <v>0</v>
          </cell>
          <cell r="AP2712">
            <v>0</v>
          </cell>
        </row>
        <row r="2713">
          <cell r="B2713" t="str">
            <v>63485TMAT200Allcustom3USD Total</v>
          </cell>
          <cell r="H2713">
            <v>206.52183599869201</v>
          </cell>
          <cell r="I2713">
            <v>0</v>
          </cell>
          <cell r="J2713">
            <v>0</v>
          </cell>
          <cell r="K2713">
            <v>206.52183599869201</v>
          </cell>
          <cell r="L2713">
            <v>0</v>
          </cell>
          <cell r="M2713">
            <v>206.52183599869201</v>
          </cell>
          <cell r="N2713">
            <v>115.687412899062</v>
          </cell>
          <cell r="O2713">
            <v>0</v>
          </cell>
          <cell r="P2713">
            <v>4.9006769326224404</v>
          </cell>
          <cell r="Q2713">
            <v>0</v>
          </cell>
          <cell r="R2713">
            <v>0</v>
          </cell>
          <cell r="S2713">
            <v>0</v>
          </cell>
          <cell r="T2713">
            <v>0.109811167006684</v>
          </cell>
          <cell r="U2713">
            <v>1.2E-2</v>
          </cell>
          <cell r="V2713">
            <v>0.121811167006684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85.811935000000005</v>
          </cell>
          <cell r="AN2713">
            <v>0</v>
          </cell>
          <cell r="AO2713">
            <v>0</v>
          </cell>
          <cell r="AP2713">
            <v>0</v>
          </cell>
        </row>
        <row r="2714">
          <cell r="B2714" t="str">
            <v>63485TMAT300Allcustom3USD Total</v>
          </cell>
          <cell r="H2714">
            <v>641.48650571823396</v>
          </cell>
          <cell r="I2714">
            <v>0</v>
          </cell>
          <cell r="J2714">
            <v>0</v>
          </cell>
          <cell r="K2714">
            <v>641.48650571823396</v>
          </cell>
          <cell r="L2714">
            <v>0</v>
          </cell>
          <cell r="M2714">
            <v>641.48650571823396</v>
          </cell>
          <cell r="N2714">
            <v>403.09422580908296</v>
          </cell>
          <cell r="O2714">
            <v>0</v>
          </cell>
          <cell r="P2714">
            <v>11.3422319421939</v>
          </cell>
          <cell r="Q2714">
            <v>0</v>
          </cell>
          <cell r="R2714">
            <v>0</v>
          </cell>
          <cell r="S2714">
            <v>0</v>
          </cell>
          <cell r="T2714">
            <v>0.13862096695689902</v>
          </cell>
          <cell r="U2714">
            <v>1.6E-2</v>
          </cell>
          <cell r="V2714">
            <v>0.154620966956899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226.89542700000001</v>
          </cell>
          <cell r="AN2714">
            <v>0</v>
          </cell>
          <cell r="AO2714">
            <v>0</v>
          </cell>
          <cell r="AP2714">
            <v>0</v>
          </cell>
        </row>
        <row r="2715">
          <cell r="B2715" t="str">
            <v>63485TMAT400Allcustom3USD Total</v>
          </cell>
          <cell r="H2715">
            <v>1137.49510955602</v>
          </cell>
          <cell r="I2715">
            <v>0</v>
          </cell>
          <cell r="J2715">
            <v>0</v>
          </cell>
          <cell r="K2715">
            <v>1137.49510955602</v>
          </cell>
          <cell r="L2715">
            <v>0</v>
          </cell>
          <cell r="M2715">
            <v>1137.49510955602</v>
          </cell>
          <cell r="N2715">
            <v>890.79300000000001</v>
          </cell>
          <cell r="O2715">
            <v>0</v>
          </cell>
          <cell r="P2715">
            <v>87.922066432031002</v>
          </cell>
          <cell r="Q2715">
            <v>0</v>
          </cell>
          <cell r="R2715">
            <v>0</v>
          </cell>
          <cell r="S2715">
            <v>0</v>
          </cell>
          <cell r="T2715">
            <v>3.2572123988832399E-2</v>
          </cell>
          <cell r="U2715">
            <v>0</v>
          </cell>
          <cell r="V2715">
            <v>3.2572123988832399E-2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158.74747099999999</v>
          </cell>
          <cell r="AN2715">
            <v>0</v>
          </cell>
          <cell r="AO2715">
            <v>0</v>
          </cell>
          <cell r="AP2715">
            <v>0</v>
          </cell>
        </row>
        <row r="2716">
          <cell r="B2716" t="str">
            <v>63486TAllcustom2Allcustom3USD Total</v>
          </cell>
          <cell r="H2716">
            <v>135.908763703277</v>
          </cell>
          <cell r="I2716">
            <v>0</v>
          </cell>
          <cell r="J2716">
            <v>0</v>
          </cell>
          <cell r="K2716">
            <v>135.908763703277</v>
          </cell>
          <cell r="L2716">
            <v>0</v>
          </cell>
          <cell r="M2716">
            <v>135.908763703277</v>
          </cell>
          <cell r="N2716">
            <v>0</v>
          </cell>
          <cell r="O2716">
            <v>0</v>
          </cell>
          <cell r="P2716">
            <v>120.354003703277</v>
          </cell>
          <cell r="Q2716">
            <v>0</v>
          </cell>
          <cell r="R2716">
            <v>0</v>
          </cell>
          <cell r="S2716">
            <v>12.55176</v>
          </cell>
          <cell r="T2716">
            <v>0</v>
          </cell>
          <cell r="U2716">
            <v>3.0030000000000001</v>
          </cell>
          <cell r="V2716">
            <v>15.55476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</row>
        <row r="2717">
          <cell r="B2717" t="str">
            <v>63486TMAT200Allcustom3USD Total</v>
          </cell>
          <cell r="H2717">
            <v>7.8296770000000002</v>
          </cell>
          <cell r="I2717">
            <v>0</v>
          </cell>
          <cell r="J2717">
            <v>0</v>
          </cell>
          <cell r="K2717">
            <v>7.8296770000000002</v>
          </cell>
          <cell r="L2717">
            <v>0</v>
          </cell>
          <cell r="M2717">
            <v>7.8296770000000002</v>
          </cell>
          <cell r="N2717">
            <v>0</v>
          </cell>
          <cell r="O2717">
            <v>0</v>
          </cell>
          <cell r="P2717">
            <v>5.6230000000000002</v>
          </cell>
          <cell r="Q2717">
            <v>0</v>
          </cell>
          <cell r="R2717">
            <v>0</v>
          </cell>
          <cell r="S2717">
            <v>0.837677</v>
          </cell>
          <cell r="T2717">
            <v>0</v>
          </cell>
          <cell r="U2717">
            <v>1.369</v>
          </cell>
          <cell r="V2717">
            <v>2.206677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</row>
        <row r="2718">
          <cell r="B2718" t="str">
            <v>63486TMAT300Allcustom3USD Total</v>
          </cell>
          <cell r="H2718">
            <v>29.834869999999999</v>
          </cell>
          <cell r="I2718">
            <v>0</v>
          </cell>
          <cell r="J2718">
            <v>0</v>
          </cell>
          <cell r="K2718">
            <v>29.834869999999999</v>
          </cell>
          <cell r="L2718">
            <v>0</v>
          </cell>
          <cell r="M2718">
            <v>29.834869999999999</v>
          </cell>
          <cell r="N2718">
            <v>0</v>
          </cell>
          <cell r="O2718">
            <v>0</v>
          </cell>
          <cell r="P2718">
            <v>23.567</v>
          </cell>
          <cell r="Q2718">
            <v>0</v>
          </cell>
          <cell r="R2718">
            <v>0</v>
          </cell>
          <cell r="S2718">
            <v>4.6338699999999999</v>
          </cell>
          <cell r="T2718">
            <v>0</v>
          </cell>
          <cell r="U2718">
            <v>1.6339999999999999</v>
          </cell>
          <cell r="V2718">
            <v>6.2678700000000003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</row>
        <row r="2719">
          <cell r="B2719" t="str">
            <v>63486TMAT400Allcustom3USD Total</v>
          </cell>
          <cell r="H2719">
            <v>98.24421670327709</v>
          </cell>
          <cell r="I2719">
            <v>0</v>
          </cell>
          <cell r="J2719">
            <v>0</v>
          </cell>
          <cell r="K2719">
            <v>98.24421670327709</v>
          </cell>
          <cell r="L2719">
            <v>0</v>
          </cell>
          <cell r="M2719">
            <v>98.24421670327709</v>
          </cell>
          <cell r="N2719">
            <v>0</v>
          </cell>
          <cell r="O2719">
            <v>0</v>
          </cell>
          <cell r="P2719">
            <v>91.164003703277089</v>
          </cell>
          <cell r="Q2719">
            <v>0</v>
          </cell>
          <cell r="R2719">
            <v>0</v>
          </cell>
          <cell r="S2719">
            <v>7.0802129999999996</v>
          </cell>
          <cell r="T2719">
            <v>0</v>
          </cell>
          <cell r="U2719">
            <v>0</v>
          </cell>
          <cell r="V2719">
            <v>7.0802129999999996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</row>
        <row r="2720">
          <cell r="B2720" t="str">
            <v>63490TAllcustom2Allcustom3USD Total</v>
          </cell>
          <cell r="H2720">
            <v>9861.1324769629009</v>
          </cell>
          <cell r="I2720">
            <v>8.720233646593989E-5</v>
          </cell>
          <cell r="J2720">
            <v>0</v>
          </cell>
          <cell r="K2720">
            <v>9861.1323897605598</v>
          </cell>
          <cell r="L2720">
            <v>-2.8869822099804901E-4</v>
          </cell>
          <cell r="M2720">
            <v>9861.13267845878</v>
          </cell>
          <cell r="N2720">
            <v>1336.3984404903599</v>
          </cell>
          <cell r="O2720">
            <v>8.4000000357627899E-7</v>
          </cell>
          <cell r="P2720">
            <v>579.05740997530302</v>
          </cell>
          <cell r="Q2720">
            <v>354.73556516900004</v>
          </cell>
          <cell r="R2720">
            <v>1074.1460361555801</v>
          </cell>
          <cell r="S2720">
            <v>218.86246600000001</v>
          </cell>
          <cell r="T2720">
            <v>20.6824500958177</v>
          </cell>
          <cell r="U2720">
            <v>215.82964518327299</v>
          </cell>
          <cell r="V2720">
            <v>1529.52059743467</v>
          </cell>
          <cell r="W2720">
            <v>-3.99999998509884E-7</v>
          </cell>
          <cell r="X2720">
            <v>-3.99999998509884E-7</v>
          </cell>
          <cell r="Y2720">
            <v>0</v>
          </cell>
          <cell r="Z2720">
            <v>0</v>
          </cell>
          <cell r="AA2720">
            <v>8.720233646593989E-5</v>
          </cell>
          <cell r="AB2720">
            <v>320.04632184172601</v>
          </cell>
          <cell r="AC2720">
            <v>0</v>
          </cell>
          <cell r="AD2720">
            <v>257.50787630785197</v>
          </cell>
          <cell r="AE2720">
            <v>262.70587628785199</v>
          </cell>
          <cell r="AF2720">
            <v>0</v>
          </cell>
          <cell r="AG2720">
            <v>57.340445953874699</v>
          </cell>
          <cell r="AH2720">
            <v>0</v>
          </cell>
          <cell r="AI2720">
            <v>0</v>
          </cell>
          <cell r="AJ2720">
            <v>45.5392899119894</v>
          </cell>
          <cell r="AK2720">
            <v>0</v>
          </cell>
          <cell r="AL2720">
            <v>0</v>
          </cell>
          <cell r="AM2720">
            <v>5635.3900942628898</v>
          </cell>
          <cell r="AN2720">
            <v>1E-3</v>
          </cell>
          <cell r="AO2720">
            <v>105.98424844484299</v>
          </cell>
          <cell r="AP2720">
            <v>0</v>
          </cell>
        </row>
        <row r="2721">
          <cell r="B2721" t="str">
            <v>63490TMAT200Allcustom3USD Total</v>
          </cell>
          <cell r="H2721">
            <v>1811.6094795640699</v>
          </cell>
          <cell r="I2721">
            <v>9.3299110108986493E-5</v>
          </cell>
          <cell r="J2721">
            <v>0</v>
          </cell>
          <cell r="K2721">
            <v>1811.60938626496</v>
          </cell>
          <cell r="L2721">
            <v>-2.8869822099804901E-4</v>
          </cell>
          <cell r="M2721">
            <v>1811.6096749631802</v>
          </cell>
          <cell r="N2721">
            <v>211.10144049036001</v>
          </cell>
          <cell r="O2721">
            <v>8.4000000357627899E-7</v>
          </cell>
          <cell r="P2721">
            <v>144.23232003471898</v>
          </cell>
          <cell r="Q2721">
            <v>45.290707409000504</v>
          </cell>
          <cell r="R2721">
            <v>128.974027837888</v>
          </cell>
          <cell r="S2721">
            <v>36.186458999999999</v>
          </cell>
          <cell r="T2721">
            <v>19.981969915177899</v>
          </cell>
          <cell r="U2721">
            <v>211.79849628773002</v>
          </cell>
          <cell r="V2721">
            <v>396.94095304079599</v>
          </cell>
          <cell r="W2721">
            <v>-3.99999998509884E-7</v>
          </cell>
          <cell r="X2721">
            <v>-3.99999998509884E-7</v>
          </cell>
          <cell r="Y2721">
            <v>0</v>
          </cell>
          <cell r="Z2721">
            <v>0</v>
          </cell>
          <cell r="AA2721">
            <v>9.3299110108986493E-5</v>
          </cell>
          <cell r="AB2721">
            <v>80.419104440573904</v>
          </cell>
          <cell r="AC2721">
            <v>0</v>
          </cell>
          <cell r="AD2721">
            <v>28.834159184472</v>
          </cell>
          <cell r="AE2721">
            <v>34.032159164471999</v>
          </cell>
          <cell r="AF2721">
            <v>0</v>
          </cell>
          <cell r="AG2721">
            <v>46.386945676101995</v>
          </cell>
          <cell r="AH2721">
            <v>0</v>
          </cell>
          <cell r="AI2721">
            <v>0</v>
          </cell>
          <cell r="AJ2721">
            <v>45.5392899119894</v>
          </cell>
          <cell r="AK2721">
            <v>0</v>
          </cell>
          <cell r="AL2721">
            <v>0</v>
          </cell>
          <cell r="AM2721">
            <v>827.64090026288704</v>
          </cell>
          <cell r="AN2721">
            <v>1E-3</v>
          </cell>
          <cell r="AO2721">
            <v>105.98424844484299</v>
          </cell>
          <cell r="AP2721">
            <v>0</v>
          </cell>
        </row>
        <row r="2722">
          <cell r="B2722" t="str">
            <v>63490TMAT300Allcustom3USD Total</v>
          </cell>
          <cell r="H2722">
            <v>5515.2978245079403</v>
          </cell>
          <cell r="I2722">
            <v>3.8982400398701398E-5</v>
          </cell>
          <cell r="J2722">
            <v>0</v>
          </cell>
          <cell r="K2722">
            <v>5515.2977855255403</v>
          </cell>
          <cell r="L2722">
            <v>0</v>
          </cell>
          <cell r="M2722">
            <v>5515.2977855255403</v>
          </cell>
          <cell r="N2722">
            <v>691.55499999999995</v>
          </cell>
          <cell r="O2722">
            <v>0</v>
          </cell>
          <cell r="P2722">
            <v>349.657605006175</v>
          </cell>
          <cell r="Q2722">
            <v>0</v>
          </cell>
          <cell r="R2722">
            <v>650.54679773668306</v>
          </cell>
          <cell r="S2722">
            <v>122.7079</v>
          </cell>
          <cell r="T2722">
            <v>0.70048018063977002</v>
          </cell>
          <cell r="U2722">
            <v>4.0155567490451602</v>
          </cell>
          <cell r="V2722">
            <v>777.970734666368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3.8982400398701398E-5</v>
          </cell>
          <cell r="AB2722">
            <v>86.949412852996204</v>
          </cell>
          <cell r="AC2722">
            <v>0</v>
          </cell>
          <cell r="AD2722">
            <v>81.420008760878801</v>
          </cell>
          <cell r="AE2722">
            <v>81.420008760878801</v>
          </cell>
          <cell r="AF2722">
            <v>0</v>
          </cell>
          <cell r="AG2722">
            <v>5.5294040921174403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3609.1650330000002</v>
          </cell>
          <cell r="AN2722">
            <v>0</v>
          </cell>
          <cell r="AO2722">
            <v>0</v>
          </cell>
          <cell r="AP2722">
            <v>0</v>
          </cell>
        </row>
        <row r="2723">
          <cell r="B2723" t="str">
            <v>63490TMAT300TAllcustom3USD Total</v>
          </cell>
          <cell r="H2723">
            <v>2224.7803151308899</v>
          </cell>
          <cell r="I2723">
            <v>-4.5079174041748E-5</v>
          </cell>
          <cell r="J2723">
            <v>0</v>
          </cell>
          <cell r="K2723">
            <v>2224.7803602100703</v>
          </cell>
          <cell r="L2723">
            <v>0</v>
          </cell>
          <cell r="M2723">
            <v>2224.7803602100703</v>
          </cell>
          <cell r="N2723">
            <v>433.74200000000002</v>
          </cell>
          <cell r="O2723">
            <v>0</v>
          </cell>
          <cell r="P2723">
            <v>85.167484934409401</v>
          </cell>
          <cell r="Q2723">
            <v>0</v>
          </cell>
          <cell r="R2723">
            <v>294.62521058100401</v>
          </cell>
          <cell r="S2723">
            <v>59.968107000000003</v>
          </cell>
          <cell r="T2723">
            <v>0</v>
          </cell>
          <cell r="U2723">
            <v>1.55921464982509E-2</v>
          </cell>
          <cell r="V2723">
            <v>354.60890972750201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-4.5079174041748E-5</v>
          </cell>
          <cell r="AB2723">
            <v>152.67780454815599</v>
          </cell>
          <cell r="AC2723">
            <v>0</v>
          </cell>
          <cell r="AD2723">
            <v>147.25370836250099</v>
          </cell>
          <cell r="AE2723">
            <v>147.25370836250099</v>
          </cell>
          <cell r="AF2723">
            <v>0</v>
          </cell>
          <cell r="AG2723">
            <v>5.4240961856552499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1198.584161</v>
          </cell>
          <cell r="AN2723">
            <v>0</v>
          </cell>
          <cell r="AO2723">
            <v>0</v>
          </cell>
          <cell r="AP2723">
            <v>0</v>
          </cell>
        </row>
        <row r="2724">
          <cell r="B2724" t="str">
            <v>63490TMAT400Allcustom3USD Total</v>
          </cell>
          <cell r="H2724">
            <v>2224.7803151308899</v>
          </cell>
          <cell r="I2724">
            <v>-4.5079174041748E-5</v>
          </cell>
          <cell r="J2724">
            <v>0</v>
          </cell>
          <cell r="K2724">
            <v>2224.7803602100703</v>
          </cell>
          <cell r="L2724">
            <v>0</v>
          </cell>
          <cell r="M2724">
            <v>2224.7803602100703</v>
          </cell>
          <cell r="N2724">
            <v>433.74200000000002</v>
          </cell>
          <cell r="O2724">
            <v>0</v>
          </cell>
          <cell r="P2724">
            <v>85.167484934409401</v>
          </cell>
          <cell r="Q2724">
            <v>0</v>
          </cell>
          <cell r="R2724">
            <v>294.62521058100401</v>
          </cell>
          <cell r="S2724">
            <v>59.968107000000003</v>
          </cell>
          <cell r="T2724">
            <v>0</v>
          </cell>
          <cell r="U2724">
            <v>1.55921464982509E-2</v>
          </cell>
          <cell r="V2724">
            <v>354.60890972750201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-4.5079174041748E-5</v>
          </cell>
          <cell r="AB2724">
            <v>152.67780454815599</v>
          </cell>
          <cell r="AC2724">
            <v>0</v>
          </cell>
          <cell r="AD2724">
            <v>147.25370836250099</v>
          </cell>
          <cell r="AE2724">
            <v>147.25370836250099</v>
          </cell>
          <cell r="AF2724">
            <v>0</v>
          </cell>
          <cell r="AG2724">
            <v>5.4240961856552499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1198.584161</v>
          </cell>
          <cell r="AN2724">
            <v>0</v>
          </cell>
          <cell r="AO2724">
            <v>0</v>
          </cell>
          <cell r="AP2724">
            <v>0</v>
          </cell>
        </row>
        <row r="2725">
          <cell r="B2725" t="str">
            <v>63495TAllcustom2Allcustom3USD Total</v>
          </cell>
          <cell r="H2725">
            <v>25540.0189281823</v>
          </cell>
          <cell r="I2725">
            <v>1.51495583582902E-4</v>
          </cell>
          <cell r="J2725">
            <v>3.10381197993829E-2</v>
          </cell>
          <cell r="K2725">
            <v>25540.018776686698</v>
          </cell>
          <cell r="L2725">
            <v>0.123808535054678</v>
          </cell>
          <cell r="M2725">
            <v>25539.894968151701</v>
          </cell>
          <cell r="N2725">
            <v>6509.5501129399599</v>
          </cell>
          <cell r="O2725">
            <v>3342.8666767680702</v>
          </cell>
          <cell r="P2725">
            <v>1515.59480236734</v>
          </cell>
          <cell r="Q2725">
            <v>906.25201970348098</v>
          </cell>
          <cell r="R2725">
            <v>1193.2921436609599</v>
          </cell>
          <cell r="S2725">
            <v>526.70004842682306</v>
          </cell>
          <cell r="T2725">
            <v>705.465567253107</v>
          </cell>
          <cell r="U2725">
            <v>387.85330602404099</v>
          </cell>
          <cell r="V2725">
            <v>2811.92264215676</v>
          </cell>
          <cell r="W2725">
            <v>16.605234580000001</v>
          </cell>
          <cell r="X2725">
            <v>16.605234580000001</v>
          </cell>
          <cell r="Y2725">
            <v>0</v>
          </cell>
          <cell r="Z2725">
            <v>0</v>
          </cell>
          <cell r="AA2725">
            <v>1.32882024291278</v>
          </cell>
          <cell r="AB2725">
            <v>618.51895688248305</v>
          </cell>
          <cell r="AC2725">
            <v>30.1375761888618</v>
          </cell>
          <cell r="AD2725">
            <v>277.58642970309</v>
          </cell>
          <cell r="AE2725">
            <v>302.37347355490601</v>
          </cell>
          <cell r="AF2725">
            <v>0</v>
          </cell>
          <cell r="AG2725">
            <v>270.23058046809604</v>
          </cell>
          <cell r="AH2725">
            <v>1.7893106562918002</v>
          </cell>
          <cell r="AI2725">
            <v>0</v>
          </cell>
          <cell r="AJ2725">
            <v>214.43428641845699</v>
          </cell>
          <cell r="AK2725">
            <v>0</v>
          </cell>
          <cell r="AL2725">
            <v>-0.85894602918048701</v>
          </cell>
          <cell r="AM2725">
            <v>13229.2497398418</v>
          </cell>
          <cell r="AN2725">
            <v>8.6980000000000004</v>
          </cell>
          <cell r="AO2725">
            <v>-3395.44840571644</v>
          </cell>
          <cell r="AP2725">
            <v>0</v>
          </cell>
        </row>
        <row r="2726">
          <cell r="B2726" t="str">
            <v>63495TMAT200Allcustom3USD Total</v>
          </cell>
          <cell r="H2726">
            <v>10522.392359900101</v>
          </cell>
          <cell r="I2726">
            <v>1.2544573314790601E-4</v>
          </cell>
          <cell r="J2726">
            <v>3.10381197993829E-2</v>
          </cell>
          <cell r="K2726">
            <v>10522.392234454301</v>
          </cell>
          <cell r="L2726">
            <v>0.123808535054678</v>
          </cell>
          <cell r="M2726">
            <v>10522.268425919299</v>
          </cell>
          <cell r="N2726">
            <v>3712.8423148728698</v>
          </cell>
          <cell r="O2726">
            <v>3342.8666767680702</v>
          </cell>
          <cell r="P2726">
            <v>813.42986922678404</v>
          </cell>
          <cell r="Q2726">
            <v>596.80716194348099</v>
          </cell>
          <cell r="R2726">
            <v>248.120135343268</v>
          </cell>
          <cell r="S2726">
            <v>344.02404142682303</v>
          </cell>
          <cell r="T2726">
            <v>683.02214705273695</v>
          </cell>
          <cell r="U2726">
            <v>381.96274677111398</v>
          </cell>
          <cell r="V2726">
            <v>1655.74064738577</v>
          </cell>
          <cell r="W2726">
            <v>16.605234580000001</v>
          </cell>
          <cell r="X2726">
            <v>16.605234580000001</v>
          </cell>
          <cell r="Y2726">
            <v>0</v>
          </cell>
          <cell r="Z2726">
            <v>0</v>
          </cell>
          <cell r="AA2726">
            <v>1.3287941930623499</v>
          </cell>
          <cell r="AB2726">
            <v>377.08007398875498</v>
          </cell>
          <cell r="AC2726">
            <v>30.1375761888618</v>
          </cell>
          <cell r="AD2726">
            <v>47.101047087134603</v>
          </cell>
          <cell r="AE2726">
            <v>71.88809093895081</v>
          </cell>
          <cell r="AF2726">
            <v>0</v>
          </cell>
          <cell r="AG2726">
            <v>259.27708019032298</v>
          </cell>
          <cell r="AH2726">
            <v>1.7893106562918002</v>
          </cell>
          <cell r="AI2726">
            <v>0</v>
          </cell>
          <cell r="AJ2726">
            <v>214.43428641845699</v>
          </cell>
          <cell r="AK2726">
            <v>0</v>
          </cell>
          <cell r="AL2726">
            <v>-0.85894602918048701</v>
          </cell>
          <cell r="AM2726">
            <v>3417.5616642418299</v>
          </cell>
          <cell r="AN2726">
            <v>8.6980000000000004</v>
          </cell>
          <cell r="AO2726">
            <v>-3395.44840571644</v>
          </cell>
          <cell r="AP2726">
            <v>0</v>
          </cell>
        </row>
        <row r="2727">
          <cell r="B2727" t="str">
            <v>63495TMAT300Allcustom3USD Total</v>
          </cell>
          <cell r="H2727">
            <v>9117.8246791440397</v>
          </cell>
          <cell r="I2727">
            <v>7.1129024476744202E-5</v>
          </cell>
          <cell r="J2727">
            <v>0</v>
          </cell>
          <cell r="K2727">
            <v>9117.8246080150202</v>
          </cell>
          <cell r="L2727">
            <v>0</v>
          </cell>
          <cell r="M2727">
            <v>9117.8246080150202</v>
          </cell>
          <cell r="N2727">
            <v>1342.5757980670901</v>
          </cell>
          <cell r="O2727">
            <v>0</v>
          </cell>
          <cell r="P2727">
            <v>400.91627620630999</v>
          </cell>
          <cell r="Q2727">
            <v>0</v>
          </cell>
          <cell r="R2727">
            <v>650.54679773668306</v>
          </cell>
          <cell r="S2727">
            <v>122.7079</v>
          </cell>
          <cell r="T2727">
            <v>22.408095552936597</v>
          </cell>
          <cell r="U2727">
            <v>5.8749671064287901</v>
          </cell>
          <cell r="V2727">
            <v>801.53776039604907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7.1129024476744202E-5</v>
          </cell>
          <cell r="AB2727">
            <v>88.761078345572102</v>
          </cell>
          <cell r="AC2727">
            <v>0</v>
          </cell>
          <cell r="AD2727">
            <v>83.231674253454699</v>
          </cell>
          <cell r="AE2727">
            <v>83.231674253454699</v>
          </cell>
          <cell r="AF2727">
            <v>0</v>
          </cell>
          <cell r="AG2727">
            <v>5.5294040921174403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6484.0336950000001</v>
          </cell>
          <cell r="AN2727">
            <v>0</v>
          </cell>
          <cell r="AO2727">
            <v>0</v>
          </cell>
          <cell r="AP2727">
            <v>0</v>
          </cell>
        </row>
        <row r="2728">
          <cell r="B2728" t="str">
            <v>63495TMAT400Allcustom3USD Total</v>
          </cell>
          <cell r="H2728">
            <v>5590.3570313781602</v>
          </cell>
          <cell r="I2728">
            <v>-4.5079174041748E-5</v>
          </cell>
          <cell r="J2728">
            <v>0</v>
          </cell>
          <cell r="K2728">
            <v>5590.3570764573406</v>
          </cell>
          <cell r="L2728">
            <v>0</v>
          </cell>
          <cell r="M2728">
            <v>5590.3570764573406</v>
          </cell>
          <cell r="N2728">
            <v>1454.1320000000001</v>
          </cell>
          <cell r="O2728">
            <v>0</v>
          </cell>
          <cell r="P2728">
            <v>301.24865693424499</v>
          </cell>
          <cell r="Q2728">
            <v>0</v>
          </cell>
          <cell r="R2728">
            <v>294.62521058100401</v>
          </cell>
          <cell r="S2728">
            <v>59.968107000000003</v>
          </cell>
          <cell r="T2728">
            <v>3.5324647433603001E-2</v>
          </cell>
          <cell r="U2728">
            <v>1.55921464982509E-2</v>
          </cell>
          <cell r="V2728">
            <v>354.64423437493599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-4.5079174041748E-5</v>
          </cell>
          <cell r="AB2728">
            <v>152.67780454815599</v>
          </cell>
          <cell r="AC2728">
            <v>0</v>
          </cell>
          <cell r="AD2728">
            <v>147.25370836250099</v>
          </cell>
          <cell r="AE2728">
            <v>147.25370836250099</v>
          </cell>
          <cell r="AF2728">
            <v>0</v>
          </cell>
          <cell r="AG2728">
            <v>5.4240961856552499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3327.6543806</v>
          </cell>
          <cell r="AN2728">
            <v>0</v>
          </cell>
          <cell r="AO2728">
            <v>0</v>
          </cell>
          <cell r="AP2728">
            <v>0</v>
          </cell>
        </row>
        <row r="2729">
          <cell r="B2729" t="str">
            <v>63533Allcustom2Allcustom3USD Total</v>
          </cell>
          <cell r="H2729">
            <v>30.454641917218702</v>
          </cell>
          <cell r="I2729">
            <v>0</v>
          </cell>
          <cell r="J2729">
            <v>0</v>
          </cell>
          <cell r="K2729">
            <v>30.454641917218702</v>
          </cell>
          <cell r="L2729">
            <v>0</v>
          </cell>
          <cell r="M2729">
            <v>30.454641917218702</v>
          </cell>
          <cell r="N2729">
            <v>0</v>
          </cell>
          <cell r="O2729">
            <v>0</v>
          </cell>
          <cell r="P2729">
            <v>6.84</v>
          </cell>
          <cell r="Q2729">
            <v>0</v>
          </cell>
          <cell r="R2729">
            <v>0</v>
          </cell>
          <cell r="S2729">
            <v>0</v>
          </cell>
          <cell r="T2729">
            <v>23.612240157948502</v>
          </cell>
          <cell r="U2729">
            <v>0</v>
          </cell>
          <cell r="V2729">
            <v>23.612240157948502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2.40175927019034E-3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2.40175927019034E-3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</row>
        <row r="2730">
          <cell r="B2730" t="str">
            <v>63533FVL130Allcustom3USD Total</v>
          </cell>
          <cell r="H2730">
            <v>30.454641917218702</v>
          </cell>
          <cell r="I2730">
            <v>0</v>
          </cell>
          <cell r="J2730">
            <v>0</v>
          </cell>
          <cell r="K2730">
            <v>30.454641917218702</v>
          </cell>
          <cell r="L2730">
            <v>0</v>
          </cell>
          <cell r="M2730">
            <v>30.454641917218702</v>
          </cell>
          <cell r="N2730">
            <v>0</v>
          </cell>
          <cell r="O2730">
            <v>0</v>
          </cell>
          <cell r="P2730">
            <v>6.84</v>
          </cell>
          <cell r="Q2730">
            <v>0</v>
          </cell>
          <cell r="R2730">
            <v>0</v>
          </cell>
          <cell r="S2730">
            <v>0</v>
          </cell>
          <cell r="T2730">
            <v>23.612240157948502</v>
          </cell>
          <cell r="U2730">
            <v>0</v>
          </cell>
          <cell r="V2730">
            <v>23.612240157948502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2.40175927019034E-3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2.40175927019034E-3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</row>
        <row r="2731">
          <cell r="B2731" t="str">
            <v>63533FVL130M152USD Total</v>
          </cell>
          <cell r="H2731">
            <v>-18.278415897025297</v>
          </cell>
          <cell r="I2731">
            <v>0</v>
          </cell>
          <cell r="J2731">
            <v>0</v>
          </cell>
          <cell r="K2731">
            <v>-18.278415897025297</v>
          </cell>
          <cell r="L2731">
            <v>0</v>
          </cell>
          <cell r="M2731">
            <v>-18.278415897025297</v>
          </cell>
          <cell r="N2731">
            <v>0</v>
          </cell>
          <cell r="O2731">
            <v>0</v>
          </cell>
          <cell r="P2731">
            <v>-9.2538696999999992</v>
          </cell>
          <cell r="Q2731">
            <v>0</v>
          </cell>
          <cell r="R2731">
            <v>0</v>
          </cell>
          <cell r="S2731">
            <v>0</v>
          </cell>
          <cell r="T2731">
            <v>-8.9999843282586198</v>
          </cell>
          <cell r="U2731">
            <v>0</v>
          </cell>
          <cell r="V2731">
            <v>-8.9999843282586198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-2.4561868766647101E-2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-2.4561868766647101E-2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</row>
        <row r="2732">
          <cell r="B2732" t="str">
            <v>63533FVL130M154USD Total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</row>
        <row r="2733">
          <cell r="B2733" t="str">
            <v>63533FVL130M220USD Total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</row>
        <row r="2734">
          <cell r="B2734" t="str">
            <v>63533FVL130M230USD Total</v>
          </cell>
          <cell r="H2734">
            <v>-3.8622648712771206E-2</v>
          </cell>
          <cell r="I2734">
            <v>0</v>
          </cell>
          <cell r="J2734">
            <v>0</v>
          </cell>
          <cell r="K2734">
            <v>-3.8622648712771206E-2</v>
          </cell>
          <cell r="L2734">
            <v>0</v>
          </cell>
          <cell r="M2734">
            <v>-3.8622648712771206E-2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-3.8622648712771206E-2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-3.8622648712771206E-2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</row>
        <row r="2735">
          <cell r="B2735" t="str">
            <v>63533FVL130M410USD Total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</row>
        <row r="2736">
          <cell r="B2736" t="str">
            <v>63533FVL130M420USD Total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</row>
        <row r="2737">
          <cell r="B2737" t="str">
            <v>63533FVL130M510USD Total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</row>
        <row r="2738">
          <cell r="B2738" t="str">
            <v>63533FVL130M600TUSD Total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</row>
        <row r="2739">
          <cell r="B2739" t="str">
            <v>63536Allcustom2Allcustom3USD Total</v>
          </cell>
          <cell r="H2739">
            <v>1.4472097499999999E-2</v>
          </cell>
          <cell r="I2739">
            <v>0</v>
          </cell>
          <cell r="J2739">
            <v>0</v>
          </cell>
          <cell r="K2739">
            <v>1.4472097499999999E-2</v>
          </cell>
          <cell r="L2739">
            <v>0</v>
          </cell>
          <cell r="M2739">
            <v>1.4472097499999999E-2</v>
          </cell>
          <cell r="N2739">
            <v>1.4472097499999999E-2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</row>
        <row r="2740">
          <cell r="B2740" t="str">
            <v>63536FVL110Allcustom3USD Total</v>
          </cell>
          <cell r="H2740">
            <v>1.4472097499999999E-2</v>
          </cell>
          <cell r="I2740">
            <v>0</v>
          </cell>
          <cell r="J2740">
            <v>0</v>
          </cell>
          <cell r="K2740">
            <v>1.4472097499999999E-2</v>
          </cell>
          <cell r="L2740">
            <v>0</v>
          </cell>
          <cell r="M2740">
            <v>1.4472097499999999E-2</v>
          </cell>
          <cell r="N2740">
            <v>1.4472097499999999E-2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</row>
        <row r="2741">
          <cell r="B2741" t="str">
            <v>63537Allcustom2Allcustom3USD Total</v>
          </cell>
          <cell r="H2741">
            <v>71.523282477490099</v>
          </cell>
          <cell r="I2741">
            <v>0</v>
          </cell>
          <cell r="J2741">
            <v>0</v>
          </cell>
          <cell r="K2741">
            <v>71.523282477490099</v>
          </cell>
          <cell r="L2741">
            <v>0</v>
          </cell>
          <cell r="M2741">
            <v>71.523282477490099</v>
          </cell>
          <cell r="N2741">
            <v>0.69438440929453904</v>
          </cell>
          <cell r="O2741">
            <v>0</v>
          </cell>
          <cell r="P2741">
            <v>4.3579440750158002E-2</v>
          </cell>
          <cell r="Q2741">
            <v>0</v>
          </cell>
          <cell r="R2741">
            <v>0</v>
          </cell>
          <cell r="S2741">
            <v>0</v>
          </cell>
          <cell r="T2741">
            <v>2.2423026473657899</v>
          </cell>
          <cell r="U2741">
            <v>0.55330198007957299</v>
          </cell>
          <cell r="V2741">
            <v>2.7956046274453601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67.989714000000006</v>
          </cell>
          <cell r="AN2741">
            <v>0</v>
          </cell>
          <cell r="AO2741">
            <v>0</v>
          </cell>
          <cell r="AP2741">
            <v>0</v>
          </cell>
        </row>
        <row r="2742">
          <cell r="B2742" t="str">
            <v>63537FVL130Allcustom3USD Total</v>
          </cell>
          <cell r="H2742">
            <v>71.523282477490099</v>
          </cell>
          <cell r="I2742">
            <v>0</v>
          </cell>
          <cell r="J2742">
            <v>0</v>
          </cell>
          <cell r="K2742">
            <v>71.523282477490099</v>
          </cell>
          <cell r="L2742">
            <v>0</v>
          </cell>
          <cell r="M2742">
            <v>71.523282477490099</v>
          </cell>
          <cell r="N2742">
            <v>0.69438440929453904</v>
          </cell>
          <cell r="O2742">
            <v>0</v>
          </cell>
          <cell r="P2742">
            <v>4.3579440750158002E-2</v>
          </cell>
          <cell r="Q2742">
            <v>0</v>
          </cell>
          <cell r="R2742">
            <v>0</v>
          </cell>
          <cell r="S2742">
            <v>0</v>
          </cell>
          <cell r="T2742">
            <v>2.2423026473657899</v>
          </cell>
          <cell r="U2742">
            <v>0.55330198007957299</v>
          </cell>
          <cell r="V2742">
            <v>2.7956046274453601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67.989714000000006</v>
          </cell>
          <cell r="AN2742">
            <v>0</v>
          </cell>
          <cell r="AO2742">
            <v>0</v>
          </cell>
          <cell r="AP2742">
            <v>0</v>
          </cell>
        </row>
        <row r="2743">
          <cell r="B2743" t="str">
            <v>63537FVL130M152USD Total</v>
          </cell>
          <cell r="H2743">
            <v>1.0623528E-2</v>
          </cell>
          <cell r="I2743">
            <v>0</v>
          </cell>
          <cell r="J2743">
            <v>0</v>
          </cell>
          <cell r="K2743">
            <v>1.0623528E-2</v>
          </cell>
          <cell r="L2743">
            <v>0</v>
          </cell>
          <cell r="M2743">
            <v>1.0623528E-2</v>
          </cell>
          <cell r="N2743">
            <v>1.0623528E-2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</row>
        <row r="2744">
          <cell r="B2744" t="str">
            <v>63537FVL130M154USD Total</v>
          </cell>
          <cell r="H2744">
            <v>3.3718883787396603</v>
          </cell>
          <cell r="I2744">
            <v>0</v>
          </cell>
          <cell r="J2744">
            <v>0</v>
          </cell>
          <cell r="K2744">
            <v>3.3718883787396603</v>
          </cell>
          <cell r="L2744">
            <v>0</v>
          </cell>
          <cell r="M2744">
            <v>3.3718883787396603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0.11539937873966501</v>
          </cell>
          <cell r="U2744">
            <v>0</v>
          </cell>
          <cell r="V2744">
            <v>0.11539937873966501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3.2564890000000002</v>
          </cell>
          <cell r="AN2744">
            <v>0</v>
          </cell>
          <cell r="AO2744">
            <v>0</v>
          </cell>
          <cell r="AP2744">
            <v>0</v>
          </cell>
        </row>
        <row r="2745">
          <cell r="B2745" t="str">
            <v>63537FVL130M220USD Total</v>
          </cell>
          <cell r="H2745">
            <v>0.13500080595675001</v>
          </cell>
          <cell r="I2745">
            <v>0</v>
          </cell>
          <cell r="J2745">
            <v>0</v>
          </cell>
          <cell r="K2745">
            <v>0.13500080595675001</v>
          </cell>
          <cell r="L2745">
            <v>0</v>
          </cell>
          <cell r="M2745">
            <v>0.13500080595675001</v>
          </cell>
          <cell r="N2745">
            <v>0.1327941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2.2067059567500002E-3</v>
          </cell>
          <cell r="U2745">
            <v>0</v>
          </cell>
          <cell r="V2745">
            <v>2.2067059567500002E-3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</row>
        <row r="2746">
          <cell r="B2746" t="str">
            <v>63537FVL130M230USD Total</v>
          </cell>
          <cell r="H2746">
            <v>-0.68298599999999998</v>
          </cell>
          <cell r="I2746">
            <v>0</v>
          </cell>
          <cell r="J2746">
            <v>0</v>
          </cell>
          <cell r="K2746">
            <v>-0.68298599999999998</v>
          </cell>
          <cell r="L2746">
            <v>0</v>
          </cell>
          <cell r="M2746">
            <v>-0.68298599999999998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-0.68298599999999998</v>
          </cell>
          <cell r="AN2746">
            <v>0</v>
          </cell>
          <cell r="AO2746">
            <v>0</v>
          </cell>
          <cell r="AP2746">
            <v>0</v>
          </cell>
        </row>
        <row r="2747">
          <cell r="B2747" t="str">
            <v>63537FVL130M410USD Total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</row>
        <row r="2748">
          <cell r="B2748" t="str">
            <v>63537FVL130M420USD Total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</row>
        <row r="2749">
          <cell r="B2749" t="str">
            <v>63537FVL130M510USD Total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</row>
        <row r="2750">
          <cell r="B2750" t="str">
            <v>63537FVL130M600TUSD Total</v>
          </cell>
          <cell r="H2750">
            <v>2.3065584745172698E-2</v>
          </cell>
          <cell r="I2750">
            <v>0</v>
          </cell>
          <cell r="J2750">
            <v>0</v>
          </cell>
          <cell r="K2750">
            <v>2.3065584745172698E-2</v>
          </cell>
          <cell r="L2750">
            <v>0</v>
          </cell>
          <cell r="M2750">
            <v>2.3065584745172698E-2</v>
          </cell>
          <cell r="N2750">
            <v>2.3065584745172698E-2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</row>
        <row r="2751">
          <cell r="B2751" t="str">
            <v>63540TAllcustom2Allcustom3USD Total</v>
          </cell>
          <cell r="H2751">
            <v>71.537754574990089</v>
          </cell>
          <cell r="I2751">
            <v>0</v>
          </cell>
          <cell r="J2751">
            <v>0</v>
          </cell>
          <cell r="K2751">
            <v>71.537754574990089</v>
          </cell>
          <cell r="L2751">
            <v>0</v>
          </cell>
          <cell r="M2751">
            <v>71.537754574990089</v>
          </cell>
          <cell r="N2751">
            <v>0.70885650679453904</v>
          </cell>
          <cell r="O2751">
            <v>0</v>
          </cell>
          <cell r="P2751">
            <v>4.3579440750158002E-2</v>
          </cell>
          <cell r="Q2751">
            <v>0</v>
          </cell>
          <cell r="R2751">
            <v>0</v>
          </cell>
          <cell r="S2751">
            <v>0</v>
          </cell>
          <cell r="T2751">
            <v>2.2423026473657899</v>
          </cell>
          <cell r="U2751">
            <v>0.55330198007957299</v>
          </cell>
          <cell r="V2751">
            <v>2.7956046274453601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67.989714000000006</v>
          </cell>
          <cell r="AN2751">
            <v>0</v>
          </cell>
          <cell r="AO2751">
            <v>0</v>
          </cell>
          <cell r="AP2751">
            <v>0</v>
          </cell>
        </row>
        <row r="2752">
          <cell r="B2752" t="str">
            <v>63540TFVL110Allcustom3USD Total</v>
          </cell>
          <cell r="H2752">
            <v>1.4472097499999999E-2</v>
          </cell>
          <cell r="I2752">
            <v>0</v>
          </cell>
          <cell r="J2752">
            <v>0</v>
          </cell>
          <cell r="K2752">
            <v>1.4472097499999999E-2</v>
          </cell>
          <cell r="L2752">
            <v>0</v>
          </cell>
          <cell r="M2752">
            <v>1.4472097499999999E-2</v>
          </cell>
          <cell r="N2752">
            <v>1.4472097499999999E-2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</row>
        <row r="2753">
          <cell r="B2753" t="str">
            <v>63540TFVL120Allcustom3USD Total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</row>
        <row r="2754">
          <cell r="B2754" t="str">
            <v>63540TFVL130Allcustom3USD Total</v>
          </cell>
          <cell r="H2754">
            <v>71.523282477490099</v>
          </cell>
          <cell r="I2754">
            <v>0</v>
          </cell>
          <cell r="J2754">
            <v>0</v>
          </cell>
          <cell r="K2754">
            <v>71.523282477490099</v>
          </cell>
          <cell r="L2754">
            <v>0</v>
          </cell>
          <cell r="M2754">
            <v>71.523282477490099</v>
          </cell>
          <cell r="N2754">
            <v>0.69438440929453904</v>
          </cell>
          <cell r="O2754">
            <v>0</v>
          </cell>
          <cell r="P2754">
            <v>4.3579440750158002E-2</v>
          </cell>
          <cell r="Q2754">
            <v>0</v>
          </cell>
          <cell r="R2754">
            <v>0</v>
          </cell>
          <cell r="S2754">
            <v>0</v>
          </cell>
          <cell r="T2754">
            <v>2.2423026473657899</v>
          </cell>
          <cell r="U2754">
            <v>0.55330198007957299</v>
          </cell>
          <cell r="V2754">
            <v>2.7956046274453601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67.989714000000006</v>
          </cell>
          <cell r="AN2754">
            <v>0</v>
          </cell>
          <cell r="AO2754">
            <v>0</v>
          </cell>
          <cell r="AP2754">
            <v>0</v>
          </cell>
        </row>
        <row r="2755">
          <cell r="B2755" t="str">
            <v>63541Allcustom2Allcustom3USD Total</v>
          </cell>
          <cell r="H2755">
            <v>309.26646375453902</v>
          </cell>
          <cell r="I2755">
            <v>-4.11994090080261E-5</v>
          </cell>
          <cell r="J2755">
            <v>0</v>
          </cell>
          <cell r="K2755">
            <v>309.26650495394802</v>
          </cell>
          <cell r="L2755">
            <v>0</v>
          </cell>
          <cell r="M2755">
            <v>309.26650495394802</v>
          </cell>
          <cell r="N2755">
            <v>14.651506953948001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-4.11994090080261E-5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294.61499800000001</v>
          </cell>
          <cell r="AN2755">
            <v>0</v>
          </cell>
          <cell r="AO2755">
            <v>0</v>
          </cell>
          <cell r="AP2755">
            <v>0</v>
          </cell>
        </row>
        <row r="2756">
          <cell r="B2756" t="str">
            <v>63541FVL110Allcustom3USD Total</v>
          </cell>
          <cell r="H2756">
            <v>309.26646375453902</v>
          </cell>
          <cell r="I2756">
            <v>-4.11994090080261E-5</v>
          </cell>
          <cell r="J2756">
            <v>0</v>
          </cell>
          <cell r="K2756">
            <v>309.26650495394802</v>
          </cell>
          <cell r="L2756">
            <v>0</v>
          </cell>
          <cell r="M2756">
            <v>309.26650495394802</v>
          </cell>
          <cell r="N2756">
            <v>14.651506953948001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-4.11994090080261E-5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294.61499800000001</v>
          </cell>
          <cell r="AN2756">
            <v>0</v>
          </cell>
          <cell r="AO2756">
            <v>0</v>
          </cell>
          <cell r="AP2756">
            <v>0</v>
          </cell>
        </row>
        <row r="2757">
          <cell r="B2757" t="str">
            <v>63542Allcustom2Allcustom3USD Total</v>
          </cell>
          <cell r="H2757">
            <v>1.46465048841079</v>
          </cell>
          <cell r="I2757">
            <v>7.5008789500221598E-5</v>
          </cell>
          <cell r="J2757">
            <v>0</v>
          </cell>
          <cell r="K2757">
            <v>1.46457547962129</v>
          </cell>
          <cell r="L2757">
            <v>0</v>
          </cell>
          <cell r="M2757">
            <v>1.46457547962129</v>
          </cell>
          <cell r="N2757">
            <v>0.87907547962128607</v>
          </cell>
          <cell r="O2757">
            <v>0</v>
          </cell>
          <cell r="P2757">
            <v>0.58550000000000002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7.5008789500221598E-5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</row>
        <row r="2758">
          <cell r="B2758" t="str">
            <v>63542FVL110Allcustom3USD Total</v>
          </cell>
          <cell r="H2758">
            <v>8.5996186135006897E-2</v>
          </cell>
          <cell r="I2758">
            <v>0</v>
          </cell>
          <cell r="J2758">
            <v>0</v>
          </cell>
          <cell r="K2758">
            <v>8.5996186135006897E-2</v>
          </cell>
          <cell r="L2758">
            <v>0</v>
          </cell>
          <cell r="M2758">
            <v>8.5996186135006897E-2</v>
          </cell>
          <cell r="N2758">
            <v>8.5996186135006897E-2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</row>
        <row r="2759">
          <cell r="B2759" t="str">
            <v>63542FVL120Allcustom3USD Total</v>
          </cell>
          <cell r="H2759">
            <v>7.5008789500221598E-5</v>
          </cell>
          <cell r="I2759">
            <v>7.5008789500221598E-5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7.5008789500221598E-5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</row>
        <row r="2760">
          <cell r="B2760" t="str">
            <v>63542FVL130Allcustom3USD Total</v>
          </cell>
          <cell r="H2760">
            <v>1.3785792934862799</v>
          </cell>
          <cell r="I2760">
            <v>0</v>
          </cell>
          <cell r="J2760">
            <v>0</v>
          </cell>
          <cell r="K2760">
            <v>1.3785792934862799</v>
          </cell>
          <cell r="L2760">
            <v>0</v>
          </cell>
          <cell r="M2760">
            <v>1.3785792934862799</v>
          </cell>
          <cell r="N2760">
            <v>0.79307929348627892</v>
          </cell>
          <cell r="O2760">
            <v>0</v>
          </cell>
          <cell r="P2760">
            <v>0.58550000000000002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</row>
        <row r="2761">
          <cell r="B2761" t="str">
            <v>63542FVL130M152USD Total</v>
          </cell>
          <cell r="H2761">
            <v>0.24248691851076998</v>
          </cell>
          <cell r="I2761">
            <v>0</v>
          </cell>
          <cell r="J2761">
            <v>0</v>
          </cell>
          <cell r="K2761">
            <v>0.24248691851076998</v>
          </cell>
          <cell r="L2761">
            <v>0</v>
          </cell>
          <cell r="M2761">
            <v>0.24248691851076998</v>
          </cell>
          <cell r="N2761">
            <v>0.24248691851076998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</row>
        <row r="2762">
          <cell r="B2762" t="str">
            <v>63542FVL130M154USD Total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</row>
        <row r="2763">
          <cell r="B2763" t="str">
            <v>63542FVL130M220USD Total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</row>
        <row r="2764">
          <cell r="B2764" t="str">
            <v>63542FVL130M230USD Total</v>
          </cell>
          <cell r="H2764">
            <v>-0.69492047452411598</v>
          </cell>
          <cell r="I2764">
            <v>0</v>
          </cell>
          <cell r="J2764">
            <v>0</v>
          </cell>
          <cell r="K2764">
            <v>-0.69492047452411598</v>
          </cell>
          <cell r="L2764">
            <v>0</v>
          </cell>
          <cell r="M2764">
            <v>-0.69492047452411598</v>
          </cell>
          <cell r="N2764">
            <v>-0.69492047452411598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</row>
        <row r="2765">
          <cell r="B2765" t="str">
            <v>63542FVL130M410USD Total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</row>
        <row r="2766">
          <cell r="B2766" t="str">
            <v>63542FVL130M420USD Total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</row>
        <row r="2767">
          <cell r="B2767" t="str">
            <v>63542FVL130M510USD Total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</row>
        <row r="2768">
          <cell r="B2768" t="str">
            <v>63542FVL130M530USD Total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</row>
        <row r="2769">
          <cell r="B2769" t="str">
            <v>63542FVL130M600TUSD Total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</row>
        <row r="2770">
          <cell r="B2770" t="str">
            <v>63543Allcustom2Allcustom3USD Total</v>
          </cell>
          <cell r="H2770">
            <v>0.262998087463581</v>
          </cell>
          <cell r="I2770">
            <v>0</v>
          </cell>
          <cell r="J2770">
            <v>0</v>
          </cell>
          <cell r="K2770">
            <v>0.262998087463581</v>
          </cell>
          <cell r="L2770">
            <v>0</v>
          </cell>
          <cell r="M2770">
            <v>0.262998087463581</v>
          </cell>
          <cell r="N2770">
            <v>0.25819456892319997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4.8035185403806895E-3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4.8035185403806895E-3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</row>
        <row r="2771">
          <cell r="B2771" t="str">
            <v>63543FVL110Allcustom3USD Total</v>
          </cell>
          <cell r="H2771">
            <v>0.262998087463581</v>
          </cell>
          <cell r="I2771">
            <v>0</v>
          </cell>
          <cell r="J2771">
            <v>0</v>
          </cell>
          <cell r="K2771">
            <v>0.262998087463581</v>
          </cell>
          <cell r="L2771">
            <v>0</v>
          </cell>
          <cell r="M2771">
            <v>0.262998087463581</v>
          </cell>
          <cell r="N2771">
            <v>0.25819456892319997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4.8035185403806895E-3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4.8035185403806895E-3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</row>
        <row r="2772">
          <cell r="B2772" t="str">
            <v>63543FVL110M884TUSD Total</v>
          </cell>
          <cell r="H2772">
            <v>0.525996174927161</v>
          </cell>
          <cell r="I2772">
            <v>0</v>
          </cell>
          <cell r="J2772">
            <v>0</v>
          </cell>
          <cell r="K2772">
            <v>0.525996174927161</v>
          </cell>
          <cell r="L2772">
            <v>0</v>
          </cell>
          <cell r="M2772">
            <v>0.525996174927161</v>
          </cell>
          <cell r="N2772">
            <v>0.51638913784639995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9.607037080761379E-3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9.607037080761379E-3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</row>
        <row r="2773">
          <cell r="B2773" t="str">
            <v>63544Allcustom2Allcustom3USD Total</v>
          </cell>
          <cell r="H2773">
            <v>0.72497968144036506</v>
          </cell>
          <cell r="I2773">
            <v>7.7964800924994093E-5</v>
          </cell>
          <cell r="J2773">
            <v>0</v>
          </cell>
          <cell r="K2773">
            <v>0.72490171663944003</v>
          </cell>
          <cell r="L2773">
            <v>0</v>
          </cell>
          <cell r="M2773">
            <v>0.72490171663944003</v>
          </cell>
          <cell r="N2773">
            <v>1.1774903140982701E-2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1.0335513999999999E-2</v>
          </cell>
          <cell r="U2773">
            <v>0</v>
          </cell>
          <cell r="V2773">
            <v>1.0335513999999999E-2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7.7964800924994093E-5</v>
          </cell>
          <cell r="AB2773">
            <v>7.7595299498457199E-2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7.7595299498457199E-2</v>
          </cell>
          <cell r="AH2773">
            <v>7.7595299498457199E-2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0.62519599999999997</v>
          </cell>
          <cell r="AN2773">
            <v>0</v>
          </cell>
          <cell r="AO2773">
            <v>0</v>
          </cell>
          <cell r="AP2773">
            <v>0</v>
          </cell>
        </row>
        <row r="2774">
          <cell r="B2774" t="str">
            <v>63544FVL130Allcustom3USD Total</v>
          </cell>
          <cell r="H2774">
            <v>0.72497968144036506</v>
          </cell>
          <cell r="I2774">
            <v>7.7964800924994093E-5</v>
          </cell>
          <cell r="J2774">
            <v>0</v>
          </cell>
          <cell r="K2774">
            <v>0.72490171663944003</v>
          </cell>
          <cell r="L2774">
            <v>0</v>
          </cell>
          <cell r="M2774">
            <v>0.72490171663944003</v>
          </cell>
          <cell r="N2774">
            <v>1.1774903140982701E-2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1.0335513999999999E-2</v>
          </cell>
          <cell r="U2774">
            <v>0</v>
          </cell>
          <cell r="V2774">
            <v>1.0335513999999999E-2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7.7964800924994093E-5</v>
          </cell>
          <cell r="AB2774">
            <v>7.7595299498457199E-2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7.7595299498457199E-2</v>
          </cell>
          <cell r="AH2774">
            <v>7.7595299498457199E-2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0.62519599999999997</v>
          </cell>
          <cell r="AN2774">
            <v>0</v>
          </cell>
          <cell r="AO2774">
            <v>0</v>
          </cell>
          <cell r="AP2774">
            <v>0</v>
          </cell>
        </row>
        <row r="2775">
          <cell r="B2775" t="str">
            <v>63544FVL130M152USD Total</v>
          </cell>
          <cell r="H2775">
            <v>4.8522999999999997E-2</v>
          </cell>
          <cell r="I2775">
            <v>0</v>
          </cell>
          <cell r="J2775">
            <v>0</v>
          </cell>
          <cell r="K2775">
            <v>4.8522999999999997E-2</v>
          </cell>
          <cell r="L2775">
            <v>0</v>
          </cell>
          <cell r="M2775">
            <v>4.8522999999999997E-2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4.8522999999999997E-2</v>
          </cell>
          <cell r="AN2775">
            <v>0</v>
          </cell>
          <cell r="AO2775">
            <v>0</v>
          </cell>
          <cell r="AP2775">
            <v>0</v>
          </cell>
        </row>
        <row r="2776">
          <cell r="B2776" t="str">
            <v>63544FVL130M154USD Total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</row>
        <row r="2777">
          <cell r="B2777" t="str">
            <v>63544FVL130M220USD Total</v>
          </cell>
          <cell r="H2777">
            <v>1.327941E-3</v>
          </cell>
          <cell r="I2777">
            <v>0</v>
          </cell>
          <cell r="J2777">
            <v>0</v>
          </cell>
          <cell r="K2777">
            <v>1.327941E-3</v>
          </cell>
          <cell r="L2777">
            <v>0</v>
          </cell>
          <cell r="M2777">
            <v>1.327941E-3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1.327941E-3</v>
          </cell>
          <cell r="U2777">
            <v>0</v>
          </cell>
          <cell r="V2777">
            <v>1.327941E-3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</row>
        <row r="2778">
          <cell r="B2778" t="str">
            <v>63544FVL130M230USD Total</v>
          </cell>
          <cell r="H2778">
            <v>-0.11264582000000001</v>
          </cell>
          <cell r="I2778">
            <v>0</v>
          </cell>
          <cell r="J2778">
            <v>0</v>
          </cell>
          <cell r="K2778">
            <v>-0.11264582000000001</v>
          </cell>
          <cell r="L2778">
            <v>0</v>
          </cell>
          <cell r="M2778">
            <v>-0.11264582000000001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-0.11264582000000001</v>
          </cell>
          <cell r="AN2778">
            <v>0</v>
          </cell>
          <cell r="AO2778">
            <v>0</v>
          </cell>
          <cell r="AP2778">
            <v>0</v>
          </cell>
        </row>
        <row r="2779">
          <cell r="B2779" t="str">
            <v>63544FVL130M410USD Total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</row>
        <row r="2780">
          <cell r="B2780" t="str">
            <v>63544FVL130M420USD Total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</row>
        <row r="2781">
          <cell r="B2781" t="str">
            <v>63544FVL130M510USD Total</v>
          </cell>
          <cell r="H2781">
            <v>-0.80146445692907209</v>
          </cell>
          <cell r="I2781">
            <v>-0.80146445692907209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-0.80146445692907209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</row>
        <row r="2782">
          <cell r="B2782" t="str">
            <v>63544FVL130M530USD Total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</row>
        <row r="2783">
          <cell r="B2783" t="str">
            <v>63544FVL130M600TUSD Total</v>
          </cell>
          <cell r="H2783">
            <v>-0.79797976142907201</v>
          </cell>
          <cell r="I2783">
            <v>-0.80146445692907209</v>
          </cell>
          <cell r="J2783">
            <v>0</v>
          </cell>
          <cell r="K2783">
            <v>3.4846954999999996E-3</v>
          </cell>
          <cell r="L2783">
            <v>0</v>
          </cell>
          <cell r="M2783">
            <v>3.4846954999999996E-3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3.4846954999999996E-3</v>
          </cell>
          <cell r="U2783">
            <v>0</v>
          </cell>
          <cell r="V2783">
            <v>3.4846954999999996E-3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-0.80146445692907209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</row>
        <row r="2784">
          <cell r="B2784" t="str">
            <v>63544FVL130M888TUSD Total</v>
          </cell>
          <cell r="H2784">
            <v>1.4499593628807301</v>
          </cell>
          <cell r="I2784">
            <v>1.5592960184996599E-4</v>
          </cell>
          <cell r="J2784">
            <v>0</v>
          </cell>
          <cell r="K2784">
            <v>1.4498034332788801</v>
          </cell>
          <cell r="L2784">
            <v>0</v>
          </cell>
          <cell r="M2784">
            <v>1.4498034332788801</v>
          </cell>
          <cell r="N2784">
            <v>2.3549806281965402E-2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2.0671027999999998E-2</v>
          </cell>
          <cell r="U2784">
            <v>0</v>
          </cell>
          <cell r="V2784">
            <v>2.0671027999999998E-2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1.5592960184996599E-4</v>
          </cell>
          <cell r="AB2784">
            <v>0.15519059899691398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0.15519059899691398</v>
          </cell>
          <cell r="AH2784">
            <v>0.15519059899691398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1.2503919999999999</v>
          </cell>
          <cell r="AN2784">
            <v>0</v>
          </cell>
          <cell r="AO2784">
            <v>0</v>
          </cell>
          <cell r="AP2784">
            <v>0</v>
          </cell>
        </row>
        <row r="2785">
          <cell r="B2785" t="str">
            <v>63550TAllcustom2Allcustom3USD Total</v>
          </cell>
          <cell r="H2785">
            <v>311.719092011854</v>
          </cell>
          <cell r="I2785">
            <v>1.1177418141718999E-4</v>
          </cell>
          <cell r="J2785">
            <v>0</v>
          </cell>
          <cell r="K2785">
            <v>311.71898023767199</v>
          </cell>
          <cell r="L2785">
            <v>0</v>
          </cell>
          <cell r="M2785">
            <v>311.71898023767199</v>
          </cell>
          <cell r="N2785">
            <v>15.800551905633499</v>
          </cell>
          <cell r="O2785">
            <v>0</v>
          </cell>
          <cell r="P2785">
            <v>0.58550000000000002</v>
          </cell>
          <cell r="Q2785">
            <v>0</v>
          </cell>
          <cell r="R2785">
            <v>0</v>
          </cell>
          <cell r="S2785">
            <v>0</v>
          </cell>
          <cell r="T2785">
            <v>1.0335513999999999E-2</v>
          </cell>
          <cell r="U2785">
            <v>0</v>
          </cell>
          <cell r="V2785">
            <v>1.0335513999999999E-2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1.1177418141718999E-4</v>
          </cell>
          <cell r="AB2785">
            <v>8.2398818038837904E-2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8.2398818038837904E-2</v>
          </cell>
          <cell r="AH2785">
            <v>7.7595299498457199E-2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295.24019399999997</v>
          </cell>
          <cell r="AN2785">
            <v>0</v>
          </cell>
          <cell r="AO2785">
            <v>0</v>
          </cell>
          <cell r="AP2785">
            <v>0</v>
          </cell>
        </row>
        <row r="2786">
          <cell r="B2786" t="str">
            <v>63550TFVL110Allcustom3USD Total</v>
          </cell>
          <cell r="H2786">
            <v>309.61545802813799</v>
          </cell>
          <cell r="I2786">
            <v>-4.11994090080261E-5</v>
          </cell>
          <cell r="J2786">
            <v>0</v>
          </cell>
          <cell r="K2786">
            <v>309.61549922754699</v>
          </cell>
          <cell r="L2786">
            <v>0</v>
          </cell>
          <cell r="M2786">
            <v>309.61549922754699</v>
          </cell>
          <cell r="N2786">
            <v>14.995697709006199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-4.11994090080261E-5</v>
          </cell>
          <cell r="AB2786">
            <v>4.8035185403806895E-3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4.8035185403806895E-3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294.61499800000001</v>
          </cell>
          <cell r="AN2786">
            <v>0</v>
          </cell>
          <cell r="AO2786">
            <v>0</v>
          </cell>
          <cell r="AP2786">
            <v>0</v>
          </cell>
        </row>
        <row r="2787">
          <cell r="B2787" t="str">
            <v>63550TFVL120Allcustom3USD Total</v>
          </cell>
          <cell r="H2787">
            <v>7.5008789500221598E-5</v>
          </cell>
          <cell r="I2787">
            <v>7.5008789500221598E-5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7.5008789500221598E-5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</row>
        <row r="2788">
          <cell r="B2788" t="str">
            <v>63550TFVL130Allcustom3USD Total</v>
          </cell>
          <cell r="H2788">
            <v>2.1035589749266399</v>
          </cell>
          <cell r="I2788">
            <v>7.7964800924994093E-5</v>
          </cell>
          <cell r="J2788">
            <v>0</v>
          </cell>
          <cell r="K2788">
            <v>2.1034810101257198</v>
          </cell>
          <cell r="L2788">
            <v>0</v>
          </cell>
          <cell r="M2788">
            <v>2.1034810101257198</v>
          </cell>
          <cell r="N2788">
            <v>0.8048541966272621</v>
          </cell>
          <cell r="O2788">
            <v>0</v>
          </cell>
          <cell r="P2788">
            <v>0.58550000000000002</v>
          </cell>
          <cell r="Q2788">
            <v>0</v>
          </cell>
          <cell r="R2788">
            <v>0</v>
          </cell>
          <cell r="S2788">
            <v>0</v>
          </cell>
          <cell r="T2788">
            <v>1.0335513999999999E-2</v>
          </cell>
          <cell r="U2788">
            <v>0</v>
          </cell>
          <cell r="V2788">
            <v>1.0335513999999999E-2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7.7964800924994093E-5</v>
          </cell>
          <cell r="AB2788">
            <v>7.7595299498457199E-2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7.7595299498457199E-2</v>
          </cell>
          <cell r="AH2788">
            <v>7.7595299498457199E-2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0.62519599999999997</v>
          </cell>
          <cell r="AN2788">
            <v>0</v>
          </cell>
          <cell r="AO2788">
            <v>0</v>
          </cell>
          <cell r="AP2788">
            <v>0</v>
          </cell>
        </row>
        <row r="2789">
          <cell r="B2789" t="str">
            <v>63555TAllcustom2Allcustom3USD Total</v>
          </cell>
          <cell r="H2789">
            <v>427.17139250860401</v>
          </cell>
          <cell r="I2789">
            <v>-4.1014658309984999E-5</v>
          </cell>
          <cell r="J2789">
            <v>0</v>
          </cell>
          <cell r="K2789">
            <v>427.17143352326298</v>
          </cell>
          <cell r="L2789">
            <v>0</v>
          </cell>
          <cell r="M2789">
            <v>427.17143352326298</v>
          </cell>
          <cell r="N2789">
            <v>36.207000000000001</v>
          </cell>
          <cell r="O2789">
            <v>0</v>
          </cell>
          <cell r="P2789">
            <v>21.928913084855999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-4.1014658309984999E-5</v>
          </cell>
          <cell r="AB2789">
            <v>5.5453268784066108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5.5453268784066108</v>
          </cell>
          <cell r="AH2789">
            <v>0</v>
          </cell>
          <cell r="AI2789">
            <v>0</v>
          </cell>
          <cell r="AJ2789">
            <v>5.5453268784066108</v>
          </cell>
          <cell r="AK2789">
            <v>0</v>
          </cell>
          <cell r="AL2789">
            <v>0</v>
          </cell>
          <cell r="AM2789">
            <v>363.49019356000002</v>
          </cell>
          <cell r="AN2789">
            <v>1.772</v>
          </cell>
          <cell r="AO2789">
            <v>0</v>
          </cell>
          <cell r="AP2789">
            <v>0</v>
          </cell>
        </row>
        <row r="2790">
          <cell r="B2790" t="str">
            <v>63555TFVL110Allcustom3USD Total</v>
          </cell>
          <cell r="H2790">
            <v>2.1728943749330897E-5</v>
          </cell>
          <cell r="I2790">
            <v>-4.1014658309984999E-5</v>
          </cell>
          <cell r="J2790">
            <v>0</v>
          </cell>
          <cell r="K2790">
            <v>6.2743602059781606E-5</v>
          </cell>
          <cell r="L2790">
            <v>0</v>
          </cell>
          <cell r="M2790">
            <v>6.2743602059781606E-5</v>
          </cell>
          <cell r="N2790">
            <v>0</v>
          </cell>
          <cell r="O2790">
            <v>0</v>
          </cell>
          <cell r="P2790">
            <v>4.1677358651954499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-4.1014658309984999E-5</v>
          </cell>
          <cell r="AB2790">
            <v>5.5453268784066108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5.5453268784066108</v>
          </cell>
          <cell r="AH2790">
            <v>0</v>
          </cell>
          <cell r="AI2790">
            <v>0</v>
          </cell>
          <cell r="AJ2790">
            <v>5.5453268784066108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-9.7129999999999992</v>
          </cell>
          <cell r="AP2790">
            <v>0</v>
          </cell>
        </row>
        <row r="2791">
          <cell r="B2791" t="str">
            <v>63555TFVL120Allcustom3USD Total</v>
          </cell>
          <cell r="H2791">
            <v>427.171370779661</v>
          </cell>
          <cell r="I2791">
            <v>0</v>
          </cell>
          <cell r="J2791">
            <v>0</v>
          </cell>
          <cell r="K2791">
            <v>427.171370779661</v>
          </cell>
          <cell r="L2791">
            <v>0</v>
          </cell>
          <cell r="M2791">
            <v>427.171370779661</v>
          </cell>
          <cell r="N2791">
            <v>36.207000000000001</v>
          </cell>
          <cell r="O2791">
            <v>0</v>
          </cell>
          <cell r="P2791">
            <v>17.761177219660599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363.49019356000002</v>
          </cell>
          <cell r="AN2791">
            <v>1.772</v>
          </cell>
          <cell r="AO2791">
            <v>9.7129999999999992</v>
          </cell>
          <cell r="AP2791">
            <v>0</v>
          </cell>
        </row>
        <row r="2792">
          <cell r="B2792" t="str">
            <v>63555TFVL130Allcustom3USD Total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</row>
        <row r="2793">
          <cell r="B2793" t="str">
            <v>63560TAllcustom2Allcustom3USD Total</v>
          </cell>
          <cell r="H2793">
            <v>810.42823909544802</v>
          </cell>
          <cell r="I2793">
            <v>7.0759523107204598E-5</v>
          </cell>
          <cell r="J2793">
            <v>0</v>
          </cell>
          <cell r="K2793">
            <v>810.42816833592497</v>
          </cell>
          <cell r="L2793">
            <v>0</v>
          </cell>
          <cell r="M2793">
            <v>810.42816833592497</v>
          </cell>
          <cell r="N2793">
            <v>52.716408412428002</v>
          </cell>
          <cell r="O2793">
            <v>0</v>
          </cell>
          <cell r="P2793">
            <v>22.557992525606199</v>
          </cell>
          <cell r="Q2793">
            <v>0</v>
          </cell>
          <cell r="R2793">
            <v>0</v>
          </cell>
          <cell r="S2793">
            <v>0</v>
          </cell>
          <cell r="T2793">
            <v>2.2526381613657898</v>
          </cell>
          <cell r="U2793">
            <v>0.55330198007957299</v>
          </cell>
          <cell r="V2793">
            <v>2.80594014144536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7.0759523107204598E-5</v>
          </cell>
          <cell r="AB2793">
            <v>5.6277256964454505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5.6277256964454505</v>
          </cell>
          <cell r="AH2793">
            <v>7.7595299498457199E-2</v>
          </cell>
          <cell r="AI2793">
            <v>0</v>
          </cell>
          <cell r="AJ2793">
            <v>5.5453268784066108</v>
          </cell>
          <cell r="AK2793">
            <v>0</v>
          </cell>
          <cell r="AL2793">
            <v>0</v>
          </cell>
          <cell r="AM2793">
            <v>726.72010155999999</v>
          </cell>
          <cell r="AN2793">
            <v>1.772</v>
          </cell>
          <cell r="AO2793">
            <v>0</v>
          </cell>
          <cell r="AP2793">
            <v>0</v>
          </cell>
        </row>
        <row r="2794">
          <cell r="B2794" t="str">
            <v>63560TFVL110Allcustom3USD Total</v>
          </cell>
          <cell r="H2794">
            <v>309.62995185458101</v>
          </cell>
          <cell r="I2794">
            <v>-8.2214067318011106E-5</v>
          </cell>
          <cell r="J2794">
            <v>0</v>
          </cell>
          <cell r="K2794">
            <v>309.63003406864897</v>
          </cell>
          <cell r="L2794">
            <v>0</v>
          </cell>
          <cell r="M2794">
            <v>309.63003406864897</v>
          </cell>
          <cell r="N2794">
            <v>15.0101698065062</v>
          </cell>
          <cell r="O2794">
            <v>0</v>
          </cell>
          <cell r="P2794">
            <v>4.1677358651954499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-8.2214067318011106E-5</v>
          </cell>
          <cell r="AB2794">
            <v>5.5501303969469902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5.5501303969469902</v>
          </cell>
          <cell r="AH2794">
            <v>0</v>
          </cell>
          <cell r="AI2794">
            <v>0</v>
          </cell>
          <cell r="AJ2794">
            <v>5.5453268784066108</v>
          </cell>
          <cell r="AK2794">
            <v>0</v>
          </cell>
          <cell r="AL2794">
            <v>0</v>
          </cell>
          <cell r="AM2794">
            <v>294.61499800000001</v>
          </cell>
          <cell r="AN2794">
            <v>0</v>
          </cell>
          <cell r="AO2794">
            <v>-9.7129999999999992</v>
          </cell>
          <cell r="AP2794">
            <v>0</v>
          </cell>
        </row>
        <row r="2795">
          <cell r="B2795" t="str">
            <v>63560TFVL120Allcustom3USD Total</v>
          </cell>
          <cell r="H2795">
            <v>427.17144578845</v>
          </cell>
          <cell r="I2795">
            <v>7.5008789500221598E-5</v>
          </cell>
          <cell r="J2795">
            <v>0</v>
          </cell>
          <cell r="K2795">
            <v>427.171370779661</v>
          </cell>
          <cell r="L2795">
            <v>0</v>
          </cell>
          <cell r="M2795">
            <v>427.171370779661</v>
          </cell>
          <cell r="N2795">
            <v>36.207000000000001</v>
          </cell>
          <cell r="O2795">
            <v>0</v>
          </cell>
          <cell r="P2795">
            <v>17.761177219660599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7.5008789500221598E-5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363.49019356000002</v>
          </cell>
          <cell r="AN2795">
            <v>1.772</v>
          </cell>
          <cell r="AO2795">
            <v>9.7129999999999992</v>
          </cell>
          <cell r="AP2795">
            <v>0</v>
          </cell>
        </row>
        <row r="2796">
          <cell r="B2796" t="str">
            <v>63560TFVL130Allcustom3USD Total</v>
          </cell>
          <cell r="H2796">
            <v>73.626841452416699</v>
          </cell>
          <cell r="I2796">
            <v>7.7964800924994093E-5</v>
          </cell>
          <cell r="J2796">
            <v>0</v>
          </cell>
          <cell r="K2796">
            <v>73.62676348761579</v>
          </cell>
          <cell r="L2796">
            <v>0</v>
          </cell>
          <cell r="M2796">
            <v>73.62676348761579</v>
          </cell>
          <cell r="N2796">
            <v>1.4992386059217999</v>
          </cell>
          <cell r="O2796">
            <v>0</v>
          </cell>
          <cell r="P2796">
            <v>0.62907944075015809</v>
          </cell>
          <cell r="Q2796">
            <v>0</v>
          </cell>
          <cell r="R2796">
            <v>0</v>
          </cell>
          <cell r="S2796">
            <v>0</v>
          </cell>
          <cell r="T2796">
            <v>2.2526381613657898</v>
          </cell>
          <cell r="U2796">
            <v>0.55330198007957299</v>
          </cell>
          <cell r="V2796">
            <v>2.80594014144536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7.7964800924994093E-5</v>
          </cell>
          <cell r="AB2796">
            <v>7.7595299498457199E-2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7.7595299498457199E-2</v>
          </cell>
          <cell r="AH2796">
            <v>7.7595299498457199E-2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68.614909999999995</v>
          </cell>
          <cell r="AN2796">
            <v>0</v>
          </cell>
          <cell r="AO2796">
            <v>0</v>
          </cell>
          <cell r="AP2796">
            <v>0</v>
          </cell>
        </row>
        <row r="2797">
          <cell r="B2797" t="str">
            <v>63565TAllcustom2Allcustom3USD Total</v>
          </cell>
          <cell r="H2797">
            <v>301.24272670975796</v>
          </cell>
          <cell r="I2797">
            <v>-2.2724337710067601E-5</v>
          </cell>
          <cell r="J2797">
            <v>0</v>
          </cell>
          <cell r="K2797">
            <v>301.24274943409597</v>
          </cell>
          <cell r="L2797">
            <v>0</v>
          </cell>
          <cell r="M2797">
            <v>301.24274943409597</v>
          </cell>
          <cell r="N2797">
            <v>0</v>
          </cell>
          <cell r="O2797">
            <v>0</v>
          </cell>
          <cell r="P2797">
            <v>0.84814100000000003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2.7794423817027298</v>
          </cell>
          <cell r="V2797">
            <v>2.7794423817027298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-2.2724337710067601E-5</v>
          </cell>
          <cell r="AB2797">
            <v>2.4008603834253099</v>
          </cell>
          <cell r="AC2797">
            <v>0</v>
          </cell>
          <cell r="AD2797">
            <v>2.2947886073103301</v>
          </cell>
          <cell r="AE2797">
            <v>2.2947886073103301</v>
          </cell>
          <cell r="AF2797">
            <v>0</v>
          </cell>
          <cell r="AG2797">
            <v>0.10607177611497901</v>
          </cell>
          <cell r="AH2797">
            <v>0</v>
          </cell>
          <cell r="AI2797">
            <v>0</v>
          </cell>
          <cell r="AJ2797">
            <v>0.10607177611497901</v>
          </cell>
          <cell r="AK2797">
            <v>0</v>
          </cell>
          <cell r="AL2797">
            <v>0</v>
          </cell>
          <cell r="AM2797">
            <v>295.10838787</v>
          </cell>
          <cell r="AN2797">
            <v>2.0459999999999998</v>
          </cell>
          <cell r="AO2797">
            <v>0.10591779896777</v>
          </cell>
          <cell r="AP2797">
            <v>0</v>
          </cell>
        </row>
        <row r="2798">
          <cell r="B2798" t="str">
            <v>63565TFVL110Allcustom3USD Total</v>
          </cell>
          <cell r="H2798">
            <v>0.10604905177726899</v>
          </cell>
          <cell r="I2798">
            <v>-2.2724337710067601E-5</v>
          </cell>
          <cell r="J2798">
            <v>0</v>
          </cell>
          <cell r="K2798">
            <v>0.10607177611497901</v>
          </cell>
          <cell r="L2798">
            <v>0</v>
          </cell>
          <cell r="M2798">
            <v>0.10607177611497901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-2.2724337710067601E-5</v>
          </cell>
          <cell r="AB2798">
            <v>0.10607177611497901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0.10607177611497901</v>
          </cell>
          <cell r="AH2798">
            <v>0</v>
          </cell>
          <cell r="AI2798">
            <v>0</v>
          </cell>
          <cell r="AJ2798">
            <v>0.10607177611497901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</row>
        <row r="2799">
          <cell r="B2799" t="str">
            <v>63565TFVL120Allcustom3USD Total</v>
          </cell>
          <cell r="H2799">
            <v>301.13667765798095</v>
          </cell>
          <cell r="I2799">
            <v>0</v>
          </cell>
          <cell r="J2799">
            <v>0</v>
          </cell>
          <cell r="K2799">
            <v>301.13667765798095</v>
          </cell>
          <cell r="L2799">
            <v>0</v>
          </cell>
          <cell r="M2799">
            <v>301.13667765798095</v>
          </cell>
          <cell r="N2799">
            <v>0</v>
          </cell>
          <cell r="O2799">
            <v>0</v>
          </cell>
          <cell r="P2799">
            <v>0.84814100000000003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2.7794423817027298</v>
          </cell>
          <cell r="V2799">
            <v>2.7794423817027298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2.2947886073103301</v>
          </cell>
          <cell r="AC2799">
            <v>0</v>
          </cell>
          <cell r="AD2799">
            <v>2.2947886073103301</v>
          </cell>
          <cell r="AE2799">
            <v>2.2947886073103301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295.10838787</v>
          </cell>
          <cell r="AN2799">
            <v>2.0459999999999998</v>
          </cell>
          <cell r="AO2799">
            <v>0.10591779896777</v>
          </cell>
          <cell r="AP2799">
            <v>0</v>
          </cell>
        </row>
        <row r="2800">
          <cell r="B2800" t="str">
            <v>63565TFVL130Allcustom3USD Total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</row>
        <row r="2801">
          <cell r="B2801" t="str">
            <v>63570TAllcustom2Allcustom3USD Total</v>
          </cell>
          <cell r="H2801">
            <v>331.69736862697704</v>
          </cell>
          <cell r="I2801">
            <v>-2.2724337710067601E-5</v>
          </cell>
          <cell r="J2801">
            <v>0</v>
          </cell>
          <cell r="K2801">
            <v>331.69739135131402</v>
          </cell>
          <cell r="L2801">
            <v>0</v>
          </cell>
          <cell r="M2801">
            <v>331.69739135131402</v>
          </cell>
          <cell r="N2801">
            <v>0</v>
          </cell>
          <cell r="O2801">
            <v>0</v>
          </cell>
          <cell r="P2801">
            <v>7.6881409999999999</v>
          </cell>
          <cell r="Q2801">
            <v>0</v>
          </cell>
          <cell r="R2801">
            <v>0</v>
          </cell>
          <cell r="S2801">
            <v>0</v>
          </cell>
          <cell r="T2801">
            <v>23.612240157948502</v>
          </cell>
          <cell r="U2801">
            <v>2.7794423817027298</v>
          </cell>
          <cell r="V2801">
            <v>26.3916825396512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-2.2724337710067601E-5</v>
          </cell>
          <cell r="AB2801">
            <v>2.4032621426955001</v>
          </cell>
          <cell r="AC2801">
            <v>0</v>
          </cell>
          <cell r="AD2801">
            <v>2.2947886073103301</v>
          </cell>
          <cell r="AE2801">
            <v>2.2947886073103301</v>
          </cell>
          <cell r="AF2801">
            <v>0</v>
          </cell>
          <cell r="AG2801">
            <v>0.108473535385169</v>
          </cell>
          <cell r="AH2801">
            <v>0</v>
          </cell>
          <cell r="AI2801">
            <v>0</v>
          </cell>
          <cell r="AJ2801">
            <v>0.10607177611497901</v>
          </cell>
          <cell r="AK2801">
            <v>0</v>
          </cell>
          <cell r="AL2801">
            <v>0</v>
          </cell>
          <cell r="AM2801">
            <v>295.10838787</v>
          </cell>
          <cell r="AN2801">
            <v>2.0459999999999998</v>
          </cell>
          <cell r="AO2801">
            <v>0.10591779896777</v>
          </cell>
          <cell r="AP2801">
            <v>0</v>
          </cell>
        </row>
        <row r="2802">
          <cell r="B2802" t="str">
            <v>63570TFVL110Allcustom3USD Total</v>
          </cell>
          <cell r="H2802">
            <v>0.10604905177726899</v>
          </cell>
          <cell r="I2802">
            <v>-2.2724337710067601E-5</v>
          </cell>
          <cell r="J2802">
            <v>0</v>
          </cell>
          <cell r="K2802">
            <v>0.10607177611497901</v>
          </cell>
          <cell r="L2802">
            <v>0</v>
          </cell>
          <cell r="M2802">
            <v>0.10607177611497901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-2.2724337710067601E-5</v>
          </cell>
          <cell r="AB2802">
            <v>0.10607177611497901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0.10607177611497901</v>
          </cell>
          <cell r="AH2802">
            <v>0</v>
          </cell>
          <cell r="AI2802">
            <v>0</v>
          </cell>
          <cell r="AJ2802">
            <v>0.10607177611497901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</row>
        <row r="2803">
          <cell r="B2803" t="str">
            <v>63570TFVL120Allcustom3USD Total</v>
          </cell>
          <cell r="H2803">
            <v>301.13667765798095</v>
          </cell>
          <cell r="I2803">
            <v>0</v>
          </cell>
          <cell r="J2803">
            <v>0</v>
          </cell>
          <cell r="K2803">
            <v>301.13667765798095</v>
          </cell>
          <cell r="L2803">
            <v>0</v>
          </cell>
          <cell r="M2803">
            <v>301.13667765798095</v>
          </cell>
          <cell r="N2803">
            <v>0</v>
          </cell>
          <cell r="O2803">
            <v>0</v>
          </cell>
          <cell r="P2803">
            <v>0.84814100000000003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2.7794423817027298</v>
          </cell>
          <cell r="V2803">
            <v>2.7794423817027298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2.2947886073103301</v>
          </cell>
          <cell r="AC2803">
            <v>0</v>
          </cell>
          <cell r="AD2803">
            <v>2.2947886073103301</v>
          </cell>
          <cell r="AE2803">
            <v>2.2947886073103301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295.10838787</v>
          </cell>
          <cell r="AN2803">
            <v>2.0459999999999998</v>
          </cell>
          <cell r="AO2803">
            <v>0.10591779896777</v>
          </cell>
          <cell r="AP2803">
            <v>0</v>
          </cell>
        </row>
        <row r="2804">
          <cell r="B2804" t="str">
            <v>63570TFVL130Allcustom3USD Total</v>
          </cell>
          <cell r="H2804">
            <v>30.454641917218702</v>
          </cell>
          <cell r="I2804">
            <v>0</v>
          </cell>
          <cell r="J2804">
            <v>0</v>
          </cell>
          <cell r="K2804">
            <v>30.454641917218702</v>
          </cell>
          <cell r="L2804">
            <v>0</v>
          </cell>
          <cell r="M2804">
            <v>30.454641917218702</v>
          </cell>
          <cell r="N2804">
            <v>0</v>
          </cell>
          <cell r="O2804">
            <v>0</v>
          </cell>
          <cell r="P2804">
            <v>6.84</v>
          </cell>
          <cell r="Q2804">
            <v>0</v>
          </cell>
          <cell r="R2804">
            <v>0</v>
          </cell>
          <cell r="S2804">
            <v>0</v>
          </cell>
          <cell r="T2804">
            <v>23.612240157948502</v>
          </cell>
          <cell r="U2804">
            <v>0</v>
          </cell>
          <cell r="V2804">
            <v>23.612240157948502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2.40175927019034E-3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2.40175927019034E-3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</row>
        <row r="2805">
          <cell r="B2805" t="str">
            <v>64005TAllcustom2Allcustom3USD Total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</row>
        <row r="2806">
          <cell r="B2806" t="str">
            <v>64010TAllcustom2Allcustom3USD Total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</row>
        <row r="2807">
          <cell r="B2807" t="str">
            <v>64015TAllcustom2Allcustom3USD Total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</row>
        <row r="2808">
          <cell r="B2808" t="str">
            <v>64020TAllcustom2Allcustom3USD Total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</row>
        <row r="2809">
          <cell r="B2809" t="str">
            <v>64025TAllcustom2Allcustom3USD Total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</row>
        <row r="2810">
          <cell r="B2810" t="str">
            <v>64030TAllcustom2Allcustom3USD Total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</row>
        <row r="2811">
          <cell r="B2811" t="str">
            <v>64035TAllcustom2Allcustom3USD Total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</row>
        <row r="2812">
          <cell r="B2812" t="str">
            <v>64045TAllcustom2Allcustom3USD Total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</row>
        <row r="2813">
          <cell r="B2813" t="str">
            <v>64050TAllcustom2Allcustom3USD Total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</row>
        <row r="2814">
          <cell r="B2814" t="str">
            <v>64505TAllcustom2Allcustom3USD Total</v>
          </cell>
          <cell r="H2814">
            <v>3339.3689915590298</v>
          </cell>
          <cell r="I2814">
            <v>0</v>
          </cell>
          <cell r="J2814">
            <v>0</v>
          </cell>
          <cell r="K2814">
            <v>3339.3689915590298</v>
          </cell>
          <cell r="L2814">
            <v>0</v>
          </cell>
          <cell r="M2814">
            <v>3339.3689915590298</v>
          </cell>
          <cell r="N2814">
            <v>0</v>
          </cell>
          <cell r="O2814">
            <v>0</v>
          </cell>
          <cell r="P2814">
            <v>2395.5141891227399</v>
          </cell>
          <cell r="Q2814">
            <v>517.73711111111095</v>
          </cell>
          <cell r="R2814">
            <v>5.4930148399999998</v>
          </cell>
          <cell r="S2814">
            <v>16.3653215233333</v>
          </cell>
          <cell r="T2814">
            <v>99.257544816386186</v>
          </cell>
          <cell r="U2814">
            <v>185.61030137988499</v>
          </cell>
          <cell r="V2814">
            <v>306.72618255960401</v>
          </cell>
          <cell r="W2814">
            <v>118.731898</v>
          </cell>
          <cell r="X2814">
            <v>118.731898</v>
          </cell>
          <cell r="Y2814">
            <v>0</v>
          </cell>
          <cell r="Z2814">
            <v>0</v>
          </cell>
          <cell r="AA2814">
            <v>0</v>
          </cell>
          <cell r="AB2814">
            <v>118.731898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0.65961076557387199</v>
          </cell>
          <cell r="AN2814">
            <v>0</v>
          </cell>
          <cell r="AO2814">
            <v>0</v>
          </cell>
          <cell r="AP2814">
            <v>0</v>
          </cell>
        </row>
        <row r="2815">
          <cell r="B2815" t="str">
            <v>64515TAllcustom2Allcustom3USD Total</v>
          </cell>
          <cell r="H2815">
            <v>-506.245886001587</v>
          </cell>
          <cell r="I2815">
            <v>0</v>
          </cell>
          <cell r="J2815">
            <v>0</v>
          </cell>
          <cell r="K2815">
            <v>-506.245886001587</v>
          </cell>
          <cell r="L2815">
            <v>0</v>
          </cell>
          <cell r="M2815">
            <v>-506.245886001587</v>
          </cell>
          <cell r="N2815">
            <v>0</v>
          </cell>
          <cell r="O2815">
            <v>0</v>
          </cell>
          <cell r="P2815">
            <v>-401.36255481439503</v>
          </cell>
          <cell r="Q2815">
            <v>-69.999401950000006</v>
          </cell>
          <cell r="R2815">
            <v>-1.8218599999999998E-2</v>
          </cell>
          <cell r="S2815">
            <v>-3.2178976499999998</v>
          </cell>
          <cell r="T2815">
            <v>-3.55775218797144</v>
          </cell>
          <cell r="U2815">
            <v>-19.5025317992209</v>
          </cell>
          <cell r="V2815">
            <v>-26.296400237192298</v>
          </cell>
          <cell r="W2815">
            <v>-8.587529</v>
          </cell>
          <cell r="X2815">
            <v>-8.587529</v>
          </cell>
          <cell r="Y2815">
            <v>0</v>
          </cell>
          <cell r="Z2815">
            <v>0</v>
          </cell>
          <cell r="AA2815">
            <v>0</v>
          </cell>
          <cell r="AB2815">
            <v>-8.587529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</row>
        <row r="2816">
          <cell r="B2816" t="str">
            <v>64525TAllcustom2Allcustom3USD Total</v>
          </cell>
          <cell r="H2816">
            <v>33.200387764359796</v>
          </cell>
          <cell r="I2816">
            <v>0</v>
          </cell>
          <cell r="J2816">
            <v>0</v>
          </cell>
          <cell r="K2816">
            <v>33.200387764359796</v>
          </cell>
          <cell r="L2816">
            <v>0</v>
          </cell>
          <cell r="M2816">
            <v>33.200387764359796</v>
          </cell>
          <cell r="N2816">
            <v>0</v>
          </cell>
          <cell r="O2816">
            <v>0</v>
          </cell>
          <cell r="P2816">
            <v>32.395021814671999</v>
          </cell>
          <cell r="Q2816">
            <v>0</v>
          </cell>
          <cell r="R2816">
            <v>0</v>
          </cell>
          <cell r="S2816">
            <v>1.11353333333333E-4</v>
          </cell>
          <cell r="T2816">
            <v>0.59492720672587596</v>
          </cell>
          <cell r="U2816">
            <v>0.203029389628579</v>
          </cell>
          <cell r="V2816">
            <v>0.79806794968778805</v>
          </cell>
          <cell r="W2816">
            <v>7.2979999999999998E-3</v>
          </cell>
          <cell r="X2816">
            <v>7.2979999999999998E-3</v>
          </cell>
          <cell r="Y2816">
            <v>0</v>
          </cell>
          <cell r="Z2816">
            <v>0</v>
          </cell>
          <cell r="AA2816">
            <v>0</v>
          </cell>
          <cell r="AB2816">
            <v>7.2979999999999998E-3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</row>
        <row r="2817">
          <cell r="B2817" t="str">
            <v>64535TAllcustom2Allcustom3USD Total</v>
          </cell>
          <cell r="H2817">
            <v>-209.44204344246501</v>
          </cell>
          <cell r="I2817">
            <v>0</v>
          </cell>
          <cell r="J2817">
            <v>0</v>
          </cell>
          <cell r="K2817">
            <v>-209.44204344246501</v>
          </cell>
          <cell r="L2817">
            <v>0</v>
          </cell>
          <cell r="M2817">
            <v>-209.44204344246501</v>
          </cell>
          <cell r="N2817">
            <v>0</v>
          </cell>
          <cell r="O2817">
            <v>0</v>
          </cell>
          <cell r="P2817">
            <v>-176.55268140224601</v>
          </cell>
          <cell r="Q2817">
            <v>-27.045000000000002</v>
          </cell>
          <cell r="R2817">
            <v>-7.3681199999999997E-3</v>
          </cell>
          <cell r="S2817">
            <v>-1.94456728022086</v>
          </cell>
          <cell r="T2817">
            <v>-2.5890762423991898E-2</v>
          </cell>
          <cell r="U2817">
            <v>-3.8568949275740501</v>
          </cell>
          <cell r="V2817">
            <v>-5.8347210902189</v>
          </cell>
          <cell r="W2817">
            <v>-9.6409500000000006E-3</v>
          </cell>
          <cell r="X2817">
            <v>-9.6409500000000006E-3</v>
          </cell>
          <cell r="Y2817">
            <v>0</v>
          </cell>
          <cell r="Z2817">
            <v>0</v>
          </cell>
          <cell r="AA2817">
            <v>0</v>
          </cell>
          <cell r="AB2817">
            <v>-9.6409500000000006E-3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</row>
        <row r="2818">
          <cell r="B2818" t="str">
            <v>64545TAllcustom2Allcustom3USD Total</v>
          </cell>
          <cell r="H2818">
            <v>-107.02241145210101</v>
          </cell>
          <cell r="I2818">
            <v>0</v>
          </cell>
          <cell r="J2818">
            <v>0</v>
          </cell>
          <cell r="K2818">
            <v>-107.02241145210101</v>
          </cell>
          <cell r="L2818">
            <v>0</v>
          </cell>
          <cell r="M2818">
            <v>-107.02241145210101</v>
          </cell>
          <cell r="N2818">
            <v>0</v>
          </cell>
          <cell r="O2818">
            <v>0</v>
          </cell>
          <cell r="P2818">
            <v>-82.86490566216419</v>
          </cell>
          <cell r="Q2818">
            <v>-17.2032264303277</v>
          </cell>
          <cell r="R2818">
            <v>-1.15499999999988E-5</v>
          </cell>
          <cell r="S2818">
            <v>-8.0193295355191291E-2</v>
          </cell>
          <cell r="T2818">
            <v>-5.1711265755583193</v>
          </cell>
          <cell r="U2818">
            <v>3.59175525230479</v>
          </cell>
          <cell r="V2818">
            <v>-1.65957616860872</v>
          </cell>
          <cell r="W2818">
            <v>-5.294703191</v>
          </cell>
          <cell r="X2818">
            <v>-5.294703191</v>
          </cell>
          <cell r="Y2818">
            <v>0</v>
          </cell>
          <cell r="Z2818">
            <v>0</v>
          </cell>
          <cell r="AA2818">
            <v>0</v>
          </cell>
          <cell r="AB2818">
            <v>-5.294703191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</row>
        <row r="2819">
          <cell r="B2819" t="str">
            <v>64555TAllcustom2Allcustom3USD Total</v>
          </cell>
          <cell r="H2819">
            <v>448.76652881261896</v>
          </cell>
          <cell r="I2819">
            <v>0</v>
          </cell>
          <cell r="J2819">
            <v>0</v>
          </cell>
          <cell r="K2819">
            <v>448.76652881261896</v>
          </cell>
          <cell r="L2819">
            <v>0</v>
          </cell>
          <cell r="M2819">
            <v>448.76652881261896</v>
          </cell>
          <cell r="N2819">
            <v>0</v>
          </cell>
          <cell r="O2819">
            <v>0</v>
          </cell>
          <cell r="P2819">
            <v>312.28674608795899</v>
          </cell>
          <cell r="Q2819">
            <v>38.123202560983096</v>
          </cell>
          <cell r="R2819">
            <v>-1.2385128400000001</v>
          </cell>
          <cell r="S2819">
            <v>-0.39882515560800003</v>
          </cell>
          <cell r="T2819">
            <v>16.347762780866098</v>
          </cell>
          <cell r="U2819">
            <v>62.073934960538899</v>
          </cell>
          <cell r="V2819">
            <v>76.784359745796991</v>
          </cell>
          <cell r="W2819">
            <v>21.246864648999999</v>
          </cell>
          <cell r="X2819">
            <v>21.246864648999999</v>
          </cell>
          <cell r="Y2819">
            <v>0</v>
          </cell>
          <cell r="Z2819">
            <v>0</v>
          </cell>
          <cell r="AA2819">
            <v>0</v>
          </cell>
          <cell r="AB2819">
            <v>21.246864648999999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0.325355768879934</v>
          </cell>
          <cell r="AN2819">
            <v>0</v>
          </cell>
          <cell r="AO2819">
            <v>0</v>
          </cell>
          <cell r="AP2819">
            <v>0</v>
          </cell>
        </row>
        <row r="2820">
          <cell r="B2820" t="str">
            <v>64565TAllcustom2Allcustom3USD Total</v>
          </cell>
          <cell r="H2820">
            <v>14863.1299033138</v>
          </cell>
          <cell r="I2820">
            <v>0</v>
          </cell>
          <cell r="J2820">
            <v>0</v>
          </cell>
          <cell r="K2820">
            <v>14863.1299033138</v>
          </cell>
          <cell r="L2820">
            <v>0</v>
          </cell>
          <cell r="M2820">
            <v>14863.1299033138</v>
          </cell>
          <cell r="N2820">
            <v>0</v>
          </cell>
          <cell r="O2820">
            <v>0</v>
          </cell>
          <cell r="P2820">
            <v>13533.839786312299</v>
          </cell>
          <cell r="Q2820">
            <v>1073.8785422449998</v>
          </cell>
          <cell r="R2820">
            <v>0.13045312000000001</v>
          </cell>
          <cell r="S2820">
            <v>0</v>
          </cell>
          <cell r="T2820">
            <v>26.1233762958102</v>
          </cell>
          <cell r="U2820">
            <v>194.51579234064099</v>
          </cell>
          <cell r="V2820">
            <v>220.76962175645102</v>
          </cell>
          <cell r="W2820">
            <v>34.641953000000001</v>
          </cell>
          <cell r="X2820">
            <v>34.641953000000001</v>
          </cell>
          <cell r="Y2820">
            <v>0</v>
          </cell>
          <cell r="Z2820">
            <v>0</v>
          </cell>
          <cell r="AA2820">
            <v>0</v>
          </cell>
          <cell r="AB2820">
            <v>34.641953000000001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</row>
        <row r="2821">
          <cell r="B2821" t="str">
            <v>64575TAllcustom2Allcustom3USD Total</v>
          </cell>
          <cell r="H2821">
            <v>1609.6518048754599</v>
          </cell>
          <cell r="I2821">
            <v>0</v>
          </cell>
          <cell r="J2821">
            <v>0</v>
          </cell>
          <cell r="K2821">
            <v>1609.6518048754599</v>
          </cell>
          <cell r="L2821">
            <v>0</v>
          </cell>
          <cell r="M2821">
            <v>1609.6518048754599</v>
          </cell>
          <cell r="N2821">
            <v>0</v>
          </cell>
          <cell r="O2821">
            <v>0</v>
          </cell>
          <cell r="P2821">
            <v>1191.2723584779601</v>
          </cell>
          <cell r="Q2821">
            <v>190.24256618366798</v>
          </cell>
          <cell r="R2821">
            <v>3.3191161299999998</v>
          </cell>
          <cell r="S2821">
            <v>60.988296847731</v>
          </cell>
          <cell r="T2821">
            <v>61.653783167425701</v>
          </cell>
          <cell r="U2821">
            <v>65.2718371486759</v>
          </cell>
          <cell r="V2821">
            <v>191.23303329383299</v>
          </cell>
          <cell r="W2821">
            <v>36.903846919999999</v>
          </cell>
          <cell r="X2821">
            <v>36.903846919999999</v>
          </cell>
          <cell r="Y2821">
            <v>0</v>
          </cell>
          <cell r="Z2821">
            <v>0</v>
          </cell>
          <cell r="AA2821">
            <v>0</v>
          </cell>
          <cell r="AB2821">
            <v>36.903846919999999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</row>
        <row r="2822">
          <cell r="B2822" t="str">
            <v>64585TAllcustom2Allcustom3USD Total</v>
          </cell>
          <cell r="H2822">
            <v>5182.02388540021</v>
          </cell>
          <cell r="I2822">
            <v>0</v>
          </cell>
          <cell r="J2822">
            <v>0</v>
          </cell>
          <cell r="K2822">
            <v>5182.02388540021</v>
          </cell>
          <cell r="L2822">
            <v>0</v>
          </cell>
          <cell r="M2822">
            <v>5182.02388540021</v>
          </cell>
          <cell r="N2822">
            <v>0</v>
          </cell>
          <cell r="O2822">
            <v>0</v>
          </cell>
          <cell r="P2822">
            <v>4615.4961155561996</v>
          </cell>
          <cell r="Q2822">
            <v>497.23226989632496</v>
          </cell>
          <cell r="R2822">
            <v>0</v>
          </cell>
          <cell r="S2822">
            <v>0</v>
          </cell>
          <cell r="T2822">
            <v>0.25355020272930501</v>
          </cell>
          <cell r="U2822">
            <v>62.232854744948298</v>
          </cell>
          <cell r="V2822">
            <v>62.486404947677599</v>
          </cell>
          <cell r="W2822">
            <v>6.8090950000000001</v>
          </cell>
          <cell r="X2822">
            <v>6.8090950000000001</v>
          </cell>
          <cell r="Y2822">
            <v>0</v>
          </cell>
          <cell r="Z2822">
            <v>0</v>
          </cell>
          <cell r="AA2822">
            <v>0</v>
          </cell>
          <cell r="AB2822">
            <v>6.8090950000000001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</row>
        <row r="2823">
          <cell r="B2823" t="str">
            <v>64595TAllcustom2Allcustom3USD Total</v>
          </cell>
          <cell r="H2823">
            <v>2407.2851267914098</v>
          </cell>
          <cell r="I2823">
            <v>0</v>
          </cell>
          <cell r="J2823">
            <v>0</v>
          </cell>
          <cell r="K2823">
            <v>2407.2851267914098</v>
          </cell>
          <cell r="L2823">
            <v>0</v>
          </cell>
          <cell r="M2823">
            <v>2407.2851267914098</v>
          </cell>
          <cell r="N2823">
            <v>0</v>
          </cell>
          <cell r="O2823">
            <v>0</v>
          </cell>
          <cell r="P2823">
            <v>1873.2913010078498</v>
          </cell>
          <cell r="Q2823">
            <v>384.02349915100399</v>
          </cell>
          <cell r="R2823">
            <v>4.5880820899999994</v>
          </cell>
          <cell r="S2823">
            <v>52.488469553940604</v>
          </cell>
          <cell r="T2823">
            <v>27.225338206475602</v>
          </cell>
          <cell r="U2823">
            <v>39.142357755491005</v>
          </cell>
          <cell r="V2823">
            <v>123.44424760590699</v>
          </cell>
          <cell r="W2823">
            <v>26.516841491000001</v>
          </cell>
          <cell r="X2823">
            <v>26.516841491000001</v>
          </cell>
          <cell r="Y2823">
            <v>0</v>
          </cell>
          <cell r="Z2823">
            <v>0</v>
          </cell>
          <cell r="AA2823">
            <v>0</v>
          </cell>
          <cell r="AB2823">
            <v>26.516841491000001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9.2375356545782404E-3</v>
          </cell>
          <cell r="AN2823">
            <v>0</v>
          </cell>
          <cell r="AO2823">
            <v>0</v>
          </cell>
          <cell r="AP2823">
            <v>0</v>
          </cell>
        </row>
        <row r="2824">
          <cell r="B2824" t="str">
            <v>64605TAllcustom2Allcustom3USD Total</v>
          </cell>
          <cell r="H2824">
            <v>500.75802223926803</v>
          </cell>
          <cell r="I2824">
            <v>0</v>
          </cell>
          <cell r="J2824">
            <v>0</v>
          </cell>
          <cell r="K2824">
            <v>500.75802223926803</v>
          </cell>
          <cell r="L2824">
            <v>0</v>
          </cell>
          <cell r="M2824">
            <v>500.75802223926803</v>
          </cell>
          <cell r="N2824">
            <v>0</v>
          </cell>
          <cell r="O2824">
            <v>0</v>
          </cell>
          <cell r="P2824">
            <v>358.25003628657197</v>
          </cell>
          <cell r="Q2824">
            <v>12.641299999999999</v>
          </cell>
          <cell r="R2824">
            <v>0.24373583000000101</v>
          </cell>
          <cell r="S2824">
            <v>59.313982091064297</v>
          </cell>
          <cell r="T2824">
            <v>32.618692648876703</v>
          </cell>
          <cell r="U2824">
            <v>19.2885158600374</v>
          </cell>
          <cell r="V2824">
            <v>111.46492642997799</v>
          </cell>
          <cell r="W2824">
            <v>17.717073379999999</v>
          </cell>
          <cell r="X2824">
            <v>17.717073379999999</v>
          </cell>
          <cell r="Y2824">
            <v>0</v>
          </cell>
          <cell r="Z2824">
            <v>0</v>
          </cell>
          <cell r="AA2824">
            <v>0</v>
          </cell>
          <cell r="AB2824">
            <v>17.717073379999999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0.68468614271734007</v>
          </cell>
          <cell r="AN2824">
            <v>0</v>
          </cell>
          <cell r="AO2824">
            <v>0</v>
          </cell>
          <cell r="AP2824">
            <v>0</v>
          </cell>
        </row>
        <row r="2825">
          <cell r="B2825" t="str">
            <v>64635TAllcustom2Allcustom3USD Total</v>
          </cell>
          <cell r="H2825">
            <v>1196.6844903347198</v>
          </cell>
          <cell r="I2825">
            <v>0</v>
          </cell>
          <cell r="J2825">
            <v>0</v>
          </cell>
          <cell r="K2825">
            <v>1196.6844903347198</v>
          </cell>
          <cell r="L2825">
            <v>0</v>
          </cell>
          <cell r="M2825">
            <v>1196.6844903347198</v>
          </cell>
          <cell r="N2825">
            <v>0</v>
          </cell>
          <cell r="O2825">
            <v>0</v>
          </cell>
          <cell r="P2825">
            <v>1166.50234104472</v>
          </cell>
          <cell r="Q2825">
            <v>30.182149289999998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</row>
        <row r="2826">
          <cell r="B2826" t="str">
            <v>66059CAllcustom2Allcustom3USD Total</v>
          </cell>
          <cell r="H2826">
            <v>4.7546705354823305E-4</v>
          </cell>
          <cell r="I2826">
            <v>0</v>
          </cell>
          <cell r="J2826">
            <v>0</v>
          </cell>
          <cell r="K2826">
            <v>4.7546705354823305E-4</v>
          </cell>
          <cell r="L2826">
            <v>-14.6815485052343</v>
          </cell>
          <cell r="M2826">
            <v>14.6820239722877</v>
          </cell>
          <cell r="N2826">
            <v>509.66496102113803</v>
          </cell>
          <cell r="O2826">
            <v>0.44460186165204596</v>
          </cell>
          <cell r="P2826">
            <v>1630.4546852887199</v>
          </cell>
          <cell r="Q2826">
            <v>-0.13835875</v>
          </cell>
          <cell r="R2826">
            <v>8.1798055157362306</v>
          </cell>
          <cell r="S2826">
            <v>0.98578184000000002</v>
          </cell>
          <cell r="T2826">
            <v>1.9748566125881001E-3</v>
          </cell>
          <cell r="U2826">
            <v>21.009509766482402</v>
          </cell>
          <cell r="V2826">
            <v>27.184922159551601</v>
          </cell>
          <cell r="W2826">
            <v>8.2290229999999992E-2</v>
          </cell>
          <cell r="X2826">
            <v>8.2290229999999992E-2</v>
          </cell>
          <cell r="Y2826">
            <v>0</v>
          </cell>
          <cell r="Z2826">
            <v>0</v>
          </cell>
          <cell r="AA2826">
            <v>0</v>
          </cell>
          <cell r="AB2826">
            <v>414.80274304082104</v>
          </cell>
          <cell r="AC2826">
            <v>0</v>
          </cell>
          <cell r="AD2826">
            <v>13.107416883437001</v>
          </cell>
          <cell r="AE2826">
            <v>36.429192443437003</v>
          </cell>
          <cell r="AF2826">
            <v>0</v>
          </cell>
          <cell r="AG2826">
            <v>384.97193061180701</v>
          </cell>
          <cell r="AH2826">
            <v>0.17434655194968701</v>
          </cell>
          <cell r="AI2826">
            <v>0</v>
          </cell>
          <cell r="AJ2826">
            <v>331.46935353650099</v>
          </cell>
          <cell r="AK2826">
            <v>0</v>
          </cell>
          <cell r="AL2826">
            <v>-6.6806702444233901</v>
          </cell>
          <cell r="AM2826">
            <v>-0.235795980641823</v>
          </cell>
          <cell r="AN2826">
            <v>0</v>
          </cell>
          <cell r="AO2826">
            <v>-2570.4878844882301</v>
          </cell>
          <cell r="AP2826">
            <v>0</v>
          </cell>
        </row>
        <row r="2827">
          <cell r="B2827" t="str">
            <v>70110CAllcustom2Allcustom3USD Total</v>
          </cell>
          <cell r="H2827">
            <v>-3414.8827130923801</v>
          </cell>
          <cell r="I2827">
            <v>-102.072917068986</v>
          </cell>
          <cell r="J2827">
            <v>4.8411799308174103E-2</v>
          </cell>
          <cell r="K2827">
            <v>-3312.8097960233899</v>
          </cell>
          <cell r="L2827">
            <v>0</v>
          </cell>
          <cell r="M2827">
            <v>-3312.8097960233899</v>
          </cell>
          <cell r="N2827">
            <v>-61.318439345445697</v>
          </cell>
          <cell r="O2827">
            <v>-3003.89677432999</v>
          </cell>
          <cell r="P2827">
            <v>-56.114139618486902</v>
          </cell>
          <cell r="Q2827">
            <v>-119.267056392613</v>
          </cell>
          <cell r="R2827">
            <v>-19.301332833048001</v>
          </cell>
          <cell r="S2827">
            <v>1.8573062386267298</v>
          </cell>
          <cell r="T2827">
            <v>-22.290189860614003</v>
          </cell>
          <cell r="U2827">
            <v>-20.633143717911299</v>
          </cell>
          <cell r="V2827">
            <v>-60.367360172946604</v>
          </cell>
          <cell r="W2827">
            <v>-12.104522347225</v>
          </cell>
          <cell r="X2827">
            <v>-11.742120347224999</v>
          </cell>
          <cell r="Y2827">
            <v>-0.362402</v>
          </cell>
          <cell r="Z2827">
            <v>0</v>
          </cell>
          <cell r="AA2827">
            <v>-102.072917068986</v>
          </cell>
          <cell r="AB2827">
            <v>-16.2983193032867</v>
          </cell>
          <cell r="AC2827">
            <v>-6.3893969999999994E-2</v>
          </cell>
          <cell r="AD2827">
            <v>-0.439127512041114</v>
          </cell>
          <cell r="AE2827">
            <v>5.5705170079588902</v>
          </cell>
          <cell r="AF2827">
            <v>0</v>
          </cell>
          <cell r="AG2827">
            <v>-9.7488317933287405</v>
          </cell>
          <cell r="AH2827">
            <v>-0.10590081098663601</v>
          </cell>
          <cell r="AI2827">
            <v>0</v>
          </cell>
          <cell r="AJ2827">
            <v>-0.22071620372036999</v>
          </cell>
          <cell r="AK2827">
            <v>0</v>
          </cell>
          <cell r="AL2827">
            <v>0</v>
          </cell>
          <cell r="AM2827">
            <v>11.1627526091789</v>
          </cell>
          <cell r="AN2827">
            <v>0.96</v>
          </cell>
          <cell r="AO2827">
            <v>-6.7104594698018403</v>
          </cell>
          <cell r="AP2827">
            <v>0</v>
          </cell>
        </row>
        <row r="2828">
          <cell r="B2828" t="str">
            <v>70130Allcustom2Allcustom3USD Total</v>
          </cell>
          <cell r="H2828">
            <v>55.410133730800894</v>
          </cell>
          <cell r="I2828">
            <v>-20.661271717453101</v>
          </cell>
          <cell r="J2828">
            <v>1.3704810833564E-2</v>
          </cell>
          <cell r="K2828">
            <v>76.071405448253998</v>
          </cell>
          <cell r="L2828">
            <v>0</v>
          </cell>
          <cell r="M2828">
            <v>76.071405448253998</v>
          </cell>
          <cell r="N2828">
            <v>-8.8413898879574795</v>
          </cell>
          <cell r="O2828">
            <v>29.832000000000001</v>
          </cell>
          <cell r="P2828">
            <v>-3.4977418844138302</v>
          </cell>
          <cell r="Q2828">
            <v>-4.5570484390854897</v>
          </cell>
          <cell r="R2828">
            <v>6.1797225803720801</v>
          </cell>
          <cell r="S2828">
            <v>6.8562583899999998</v>
          </cell>
          <cell r="T2828">
            <v>3.7014835455494</v>
          </cell>
          <cell r="U2828">
            <v>12.380269328727801</v>
          </cell>
          <cell r="V2828">
            <v>29.117733844649301</v>
          </cell>
          <cell r="W2828">
            <v>1.362684418</v>
          </cell>
          <cell r="X2828">
            <v>1.362684418</v>
          </cell>
          <cell r="Y2828">
            <v>0</v>
          </cell>
          <cell r="Z2828">
            <v>0</v>
          </cell>
          <cell r="AA2828">
            <v>-20.661271717453101</v>
          </cell>
          <cell r="AB2828">
            <v>4.5133850152042196</v>
          </cell>
          <cell r="AC2828">
            <v>0</v>
          </cell>
          <cell r="AD2828">
            <v>0.94367411739683305</v>
          </cell>
          <cell r="AE2828">
            <v>0.94367411739683305</v>
          </cell>
          <cell r="AF2828">
            <v>0</v>
          </cell>
          <cell r="AG2828">
            <v>2.19332166897382</v>
          </cell>
          <cell r="AH2828">
            <v>0</v>
          </cell>
          <cell r="AI2828">
            <v>0</v>
          </cell>
          <cell r="AJ2828">
            <v>2.3006463564106903</v>
          </cell>
          <cell r="AK2828">
            <v>0</v>
          </cell>
          <cell r="AL2828">
            <v>0</v>
          </cell>
          <cell r="AM2828">
            <v>29.891466799857298</v>
          </cell>
          <cell r="AN2828">
            <v>0</v>
          </cell>
          <cell r="AO2828">
            <v>-0.38700000000000001</v>
          </cell>
          <cell r="AP2828">
            <v>0</v>
          </cell>
        </row>
        <row r="2829">
          <cell r="B2829" t="str">
            <v>70200TAllcustom2Allcustom3USD Total</v>
          </cell>
          <cell r="H2829">
            <v>-3359.4725793615798</v>
          </cell>
          <cell r="I2829">
            <v>-122.73418878643901</v>
          </cell>
          <cell r="J2829">
            <v>6.2116610141738103E-2</v>
          </cell>
          <cell r="K2829">
            <v>-3236.7383905751399</v>
          </cell>
          <cell r="L2829">
            <v>0</v>
          </cell>
          <cell r="M2829">
            <v>-3236.7383905751399</v>
          </cell>
          <cell r="N2829">
            <v>-70.159829233403201</v>
          </cell>
          <cell r="O2829">
            <v>-2974.0647743299901</v>
          </cell>
          <cell r="P2829">
            <v>-59.611881502900694</v>
          </cell>
          <cell r="Q2829">
            <v>-123.82410483169799</v>
          </cell>
          <cell r="R2829">
            <v>-13.1216102526759</v>
          </cell>
          <cell r="S2829">
            <v>8.713564628626731</v>
          </cell>
          <cell r="T2829">
            <v>-18.588706315064602</v>
          </cell>
          <cell r="U2829">
            <v>-8.2528743891834999</v>
          </cell>
          <cell r="V2829">
            <v>-31.2496263282973</v>
          </cell>
          <cell r="W2829">
            <v>-10.741837929224999</v>
          </cell>
          <cell r="X2829">
            <v>-10.379435929225</v>
          </cell>
          <cell r="Y2829">
            <v>-0.362402</v>
          </cell>
          <cell r="Z2829">
            <v>0</v>
          </cell>
          <cell r="AA2829">
            <v>-122.73418878643901</v>
          </cell>
          <cell r="AB2829">
            <v>-11.784934288082502</v>
          </cell>
          <cell r="AC2829">
            <v>-6.3893969999999994E-2</v>
          </cell>
          <cell r="AD2829">
            <v>0.50454660535571894</v>
          </cell>
          <cell r="AE2829">
            <v>6.5141911253557199</v>
          </cell>
          <cell r="AF2829">
            <v>0</v>
          </cell>
          <cell r="AG2829">
            <v>-7.5555101243549201</v>
          </cell>
          <cell r="AH2829">
            <v>-0.10590081098663601</v>
          </cell>
          <cell r="AI2829">
            <v>0</v>
          </cell>
          <cell r="AJ2829">
            <v>2.07993015269032</v>
          </cell>
          <cell r="AK2829">
            <v>0</v>
          </cell>
          <cell r="AL2829">
            <v>0</v>
          </cell>
          <cell r="AM2829">
            <v>41.0542194090362</v>
          </cell>
          <cell r="AN2829">
            <v>0.96</v>
          </cell>
          <cell r="AO2829">
            <v>-7.0974594698018407</v>
          </cell>
          <cell r="AP2829">
            <v>0</v>
          </cell>
        </row>
        <row r="2830">
          <cell r="B2830" t="str">
            <v>70260Allcustom2Allcustom3USD Total</v>
          </cell>
          <cell r="H2830">
            <v>508.976280800231</v>
          </cell>
          <cell r="I2830">
            <v>0</v>
          </cell>
          <cell r="J2830">
            <v>0</v>
          </cell>
          <cell r="K2830">
            <v>508.976280800231</v>
          </cell>
          <cell r="L2830">
            <v>0</v>
          </cell>
          <cell r="M2830">
            <v>508.976280800231</v>
          </cell>
          <cell r="N2830">
            <v>227.78871525769</v>
          </cell>
          <cell r="O2830">
            <v>11.69</v>
          </cell>
          <cell r="P2830">
            <v>35.535625820770797</v>
          </cell>
          <cell r="Q2830">
            <v>145.12776008740801</v>
          </cell>
          <cell r="R2830">
            <v>10.229410508876201</v>
          </cell>
          <cell r="S2830">
            <v>18.595748010000001</v>
          </cell>
          <cell r="T2830">
            <v>45.139215559308703</v>
          </cell>
          <cell r="U2830">
            <v>6.4642956347558203</v>
          </cell>
          <cell r="V2830">
            <v>80.428669712940689</v>
          </cell>
          <cell r="W2830">
            <v>4.0075060000000002</v>
          </cell>
          <cell r="X2830">
            <v>4.0075060000000002</v>
          </cell>
          <cell r="Y2830">
            <v>0</v>
          </cell>
          <cell r="Z2830">
            <v>0</v>
          </cell>
          <cell r="AA2830">
            <v>0</v>
          </cell>
          <cell r="AB2830">
            <v>5.9155099214220197</v>
          </cell>
          <cell r="AC2830">
            <v>1.2884792199999999</v>
          </cell>
          <cell r="AD2830">
            <v>0</v>
          </cell>
          <cell r="AE2830">
            <v>4.9992949999999994E-2</v>
          </cell>
          <cell r="AF2830">
            <v>0</v>
          </cell>
          <cell r="AG2830">
            <v>0.56953175142201595</v>
          </cell>
          <cell r="AH2830">
            <v>7.20527781057103E-2</v>
          </cell>
          <cell r="AI2830">
            <v>0</v>
          </cell>
          <cell r="AJ2830">
            <v>4.3384087124876403E-2</v>
          </cell>
          <cell r="AK2830">
            <v>0</v>
          </cell>
          <cell r="AL2830">
            <v>0</v>
          </cell>
          <cell r="AM2830">
            <v>2.4900000000000002</v>
          </cell>
          <cell r="AN2830">
            <v>0.17</v>
          </cell>
          <cell r="AO2830">
            <v>0</v>
          </cell>
          <cell r="AP2830">
            <v>0</v>
          </cell>
        </row>
        <row r="2831">
          <cell r="B2831" t="str">
            <v>50840TAllcustom2ROICUSD Total</v>
          </cell>
          <cell r="H2831">
            <v>5490.0343731743696</v>
          </cell>
          <cell r="I2831">
            <v>348.63354522984997</v>
          </cell>
          <cell r="J2831">
            <v>4.2191239066186305E-2</v>
          </cell>
          <cell r="K2831">
            <v>5141.4008279444997</v>
          </cell>
          <cell r="L2831">
            <v>-19.827911182147201</v>
          </cell>
          <cell r="M2831">
            <v>5161.22873912665</v>
          </cell>
          <cell r="N2831">
            <v>2256.05891683346</v>
          </cell>
          <cell r="O2831">
            <v>1112.8052628150599</v>
          </cell>
          <cell r="P2831">
            <v>921.6891511062239</v>
          </cell>
          <cell r="Q2831">
            <v>527.69743093127602</v>
          </cell>
          <cell r="R2831">
            <v>187.60062965135</v>
          </cell>
          <cell r="S2831">
            <v>-223.11289991709501</v>
          </cell>
          <cell r="T2831">
            <v>-85.633377892517004</v>
          </cell>
          <cell r="U2831">
            <v>168.78778173019498</v>
          </cell>
          <cell r="V2831">
            <v>47.6421335719387</v>
          </cell>
          <cell r="W2831">
            <v>63.451729519714</v>
          </cell>
          <cell r="X2831">
            <v>60.814131519713996</v>
          </cell>
          <cell r="Y2831">
            <v>2.6375980000000001</v>
          </cell>
          <cell r="Z2831">
            <v>0</v>
          </cell>
          <cell r="AA2831">
            <v>328.80563404770396</v>
          </cell>
          <cell r="AB2831">
            <v>422.19213975788097</v>
          </cell>
          <cell r="AC2831">
            <v>-8.9010494085332699</v>
          </cell>
          <cell r="AD2831">
            <v>48.141129878855601</v>
          </cell>
          <cell r="AE2831">
            <v>34.064685313355497</v>
          </cell>
          <cell r="AF2831">
            <v>0</v>
          </cell>
          <cell r="AG2831">
            <v>333.53458309427799</v>
          </cell>
          <cell r="AH2831">
            <v>52.6598409085043</v>
          </cell>
          <cell r="AI2831">
            <v>253.90520364548098</v>
          </cell>
          <cell r="AJ2831">
            <v>-5.1638777153977502</v>
          </cell>
          <cell r="AK2831">
            <v>0</v>
          </cell>
          <cell r="AL2831">
            <v>-4.8203219193965195E-16</v>
          </cell>
          <cell r="AM2831">
            <v>-133.13981068136698</v>
          </cell>
          <cell r="AN2831">
            <v>4.3710000000000004</v>
          </cell>
          <cell r="AO2831">
            <v>6.2835147921926096</v>
          </cell>
          <cell r="AP2831">
            <v>0</v>
          </cell>
        </row>
        <row r="2832">
          <cell r="B2832" t="str">
            <v>50870TAllcustom2ROICUSD Total</v>
          </cell>
          <cell r="H2832">
            <v>69898.664336081099</v>
          </cell>
          <cell r="I2832">
            <v>3107.0732186365499</v>
          </cell>
          <cell r="J2832">
            <v>-1.24040200405323</v>
          </cell>
          <cell r="K2832">
            <v>66791.591117444608</v>
          </cell>
          <cell r="L2832">
            <v>-66.466892157498592</v>
          </cell>
          <cell r="M2832">
            <v>66858.0580096021</v>
          </cell>
          <cell r="N2832">
            <v>31006.845215208101</v>
          </cell>
          <cell r="O2832">
            <v>7658.1211276166805</v>
          </cell>
          <cell r="P2832">
            <v>8002.39417113115</v>
          </cell>
          <cell r="Q2832">
            <v>4801.1355280251501</v>
          </cell>
          <cell r="R2832">
            <v>1763.75338213188</v>
          </cell>
          <cell r="S2832">
            <v>4325.5768194805005</v>
          </cell>
          <cell r="T2832">
            <v>831.38814490372897</v>
          </cell>
          <cell r="U2832">
            <v>1607.4954052012401</v>
          </cell>
          <cell r="V2832">
            <v>8528.2137517173596</v>
          </cell>
          <cell r="W2832">
            <v>108.507667286198</v>
          </cell>
          <cell r="X2832">
            <v>111.010371458698</v>
          </cell>
          <cell r="Y2832">
            <v>-2.5027041724999797</v>
          </cell>
          <cell r="Z2832">
            <v>1.1641532182693501E-16</v>
          </cell>
          <cell r="AA2832">
            <v>3040.60632647905</v>
          </cell>
          <cell r="AB2832">
            <v>6965.3838481151197</v>
          </cell>
          <cell r="AC2832">
            <v>706.72193518675692</v>
          </cell>
          <cell r="AD2832">
            <v>409.61683969554105</v>
          </cell>
          <cell r="AE2832">
            <v>522.13600887491896</v>
          </cell>
          <cell r="AF2832">
            <v>0</v>
          </cell>
          <cell r="AG2832">
            <v>5629.2586387713</v>
          </cell>
          <cell r="AH2832">
            <v>27.5667227652553</v>
          </cell>
          <cell r="AI2832">
            <v>5146.5570618867396</v>
          </cell>
          <cell r="AJ2832">
            <v>286.01928614481</v>
          </cell>
          <cell r="AK2832">
            <v>0</v>
          </cell>
          <cell r="AL2832">
            <v>-1.1641532182693501E-16</v>
          </cell>
          <cell r="AM2832">
            <v>22.515913368344098</v>
          </cell>
          <cell r="AN2832">
            <v>123.0975</v>
          </cell>
          <cell r="AO2832">
            <v>-126.55154557968301</v>
          </cell>
          <cell r="AP2832">
            <v>0</v>
          </cell>
        </row>
        <row r="2833">
          <cell r="B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</row>
        <row r="2834">
          <cell r="B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</row>
        <row r="2835">
          <cell r="B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</row>
        <row r="2836">
          <cell r="B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</row>
        <row r="2837">
          <cell r="B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</row>
        <row r="2838">
          <cell r="B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</row>
        <row r="2839">
          <cell r="B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</row>
        <row r="2840">
          <cell r="B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</row>
        <row r="2841">
          <cell r="B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</row>
        <row r="2842">
          <cell r="B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</row>
        <row r="2843">
          <cell r="B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</row>
        <row r="2844">
          <cell r="B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</row>
        <row r="2845">
          <cell r="B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</row>
        <row r="2846">
          <cell r="B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</row>
        <row r="2847">
          <cell r="B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</row>
        <row r="2848">
          <cell r="B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</row>
        <row r="2849">
          <cell r="B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</row>
        <row r="2850">
          <cell r="B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</row>
        <row r="2851">
          <cell r="B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</row>
        <row r="2852">
          <cell r="B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</row>
        <row r="2853">
          <cell r="B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</row>
        <row r="2854">
          <cell r="B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</row>
        <row r="2855">
          <cell r="B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</row>
        <row r="2856">
          <cell r="B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</row>
        <row r="2857">
          <cell r="B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</row>
        <row r="2858">
          <cell r="B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</row>
        <row r="2859">
          <cell r="B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</row>
        <row r="2860">
          <cell r="B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</row>
        <row r="2861">
          <cell r="B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</row>
        <row r="2862">
          <cell r="B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</row>
        <row r="2863">
          <cell r="B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</row>
        <row r="2864">
          <cell r="B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</row>
        <row r="2865">
          <cell r="B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</row>
        <row r="2866">
          <cell r="B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</row>
        <row r="2867">
          <cell r="B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</row>
        <row r="2868">
          <cell r="B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</row>
        <row r="2869">
          <cell r="B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</row>
        <row r="2870">
          <cell r="B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</row>
        <row r="2871">
          <cell r="B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</row>
        <row r="2872">
          <cell r="B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</row>
        <row r="2873">
          <cell r="B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</row>
        <row r="2874">
          <cell r="B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</row>
        <row r="2875">
          <cell r="B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</row>
        <row r="2876">
          <cell r="B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</row>
        <row r="2877">
          <cell r="B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</row>
        <row r="2878">
          <cell r="B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</row>
        <row r="2879">
          <cell r="B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</row>
        <row r="2880">
          <cell r="B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</row>
        <row r="2881">
          <cell r="B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</row>
        <row r="2882">
          <cell r="B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</row>
        <row r="2883">
          <cell r="B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</row>
        <row r="2884">
          <cell r="B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</row>
        <row r="2885">
          <cell r="B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</row>
        <row r="2886">
          <cell r="B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</row>
        <row r="2887">
          <cell r="B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</row>
        <row r="2888">
          <cell r="B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</row>
        <row r="2889">
          <cell r="B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</row>
        <row r="2890">
          <cell r="B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</row>
        <row r="2891">
          <cell r="B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</row>
        <row r="2892">
          <cell r="B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</row>
        <row r="2893">
          <cell r="B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</row>
        <row r="2894">
          <cell r="B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</row>
        <row r="2895">
          <cell r="B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</row>
        <row r="2896">
          <cell r="B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</row>
        <row r="2897">
          <cell r="B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</row>
        <row r="2898">
          <cell r="B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</row>
        <row r="2899">
          <cell r="B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</row>
        <row r="2900">
          <cell r="B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</row>
        <row r="2901">
          <cell r="B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</row>
        <row r="2902">
          <cell r="B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</row>
        <row r="2903">
          <cell r="B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</row>
        <row r="2904">
          <cell r="B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</row>
        <row r="2905">
          <cell r="B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</row>
        <row r="2906">
          <cell r="B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</row>
        <row r="2907">
          <cell r="B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</row>
        <row r="2908">
          <cell r="B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</row>
        <row r="2909">
          <cell r="B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</row>
        <row r="2910">
          <cell r="B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</row>
        <row r="2911">
          <cell r="B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</row>
        <row r="2912">
          <cell r="B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</row>
        <row r="2913">
          <cell r="B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</row>
        <row r="2914">
          <cell r="B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</row>
        <row r="2915">
          <cell r="B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</row>
        <row r="2916">
          <cell r="B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</row>
        <row r="2917">
          <cell r="B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</row>
        <row r="2918">
          <cell r="B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</row>
        <row r="2919">
          <cell r="B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</row>
        <row r="2920">
          <cell r="B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</row>
        <row r="2921">
          <cell r="B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</row>
        <row r="2922">
          <cell r="B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</row>
        <row r="2923">
          <cell r="B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</row>
        <row r="2924">
          <cell r="B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</row>
        <row r="2925">
          <cell r="B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</row>
        <row r="2926">
          <cell r="B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</row>
        <row r="2927">
          <cell r="B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</row>
        <row r="2928">
          <cell r="B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</row>
        <row r="2929">
          <cell r="B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</row>
        <row r="2930">
          <cell r="B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</row>
        <row r="2931">
          <cell r="B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</row>
        <row r="2932">
          <cell r="B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</row>
        <row r="2933">
          <cell r="B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</row>
        <row r="2934">
          <cell r="B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</row>
        <row r="2935">
          <cell r="B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</row>
        <row r="2936">
          <cell r="B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</row>
        <row r="2937">
          <cell r="B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</row>
        <row r="2938">
          <cell r="B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</row>
        <row r="2939">
          <cell r="B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</row>
        <row r="2940">
          <cell r="B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</row>
        <row r="2941">
          <cell r="B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</row>
        <row r="2942">
          <cell r="B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</row>
        <row r="2943">
          <cell r="B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</row>
        <row r="2944">
          <cell r="B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</row>
        <row r="2945">
          <cell r="B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</row>
        <row r="2946">
          <cell r="B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</row>
        <row r="2947">
          <cell r="B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</row>
        <row r="2948">
          <cell r="B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</row>
        <row r="2949">
          <cell r="B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</row>
        <row r="2950">
          <cell r="B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</row>
        <row r="2951">
          <cell r="B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</row>
        <row r="2952">
          <cell r="B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</row>
        <row r="2953">
          <cell r="B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</row>
        <row r="2954">
          <cell r="B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</row>
        <row r="2955">
          <cell r="B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</row>
        <row r="2956">
          <cell r="B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</row>
        <row r="2957">
          <cell r="B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</row>
        <row r="2958">
          <cell r="B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</row>
        <row r="2959">
          <cell r="B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</row>
        <row r="2960">
          <cell r="B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</row>
        <row r="2961">
          <cell r="B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</row>
        <row r="2962">
          <cell r="B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</row>
        <row r="2963">
          <cell r="B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</row>
        <row r="2964">
          <cell r="B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</row>
        <row r="2965">
          <cell r="B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</row>
        <row r="2966">
          <cell r="B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</row>
        <row r="2967">
          <cell r="B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</row>
        <row r="2968">
          <cell r="B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</row>
        <row r="2969">
          <cell r="B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</row>
        <row r="2970">
          <cell r="B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</row>
        <row r="2971">
          <cell r="B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</row>
        <row r="2972">
          <cell r="B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</row>
        <row r="2973">
          <cell r="B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</row>
        <row r="2974">
          <cell r="B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</row>
        <row r="2975">
          <cell r="B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</row>
        <row r="2976">
          <cell r="B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</row>
        <row r="2977">
          <cell r="B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</row>
        <row r="2978">
          <cell r="B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</row>
        <row r="2979">
          <cell r="B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</row>
        <row r="2980">
          <cell r="B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</row>
        <row r="2981">
          <cell r="B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</row>
        <row r="2982">
          <cell r="B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</row>
        <row r="2983">
          <cell r="B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</row>
        <row r="2984">
          <cell r="B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</row>
        <row r="2985">
          <cell r="B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</row>
        <row r="2986">
          <cell r="B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</row>
        <row r="2987">
          <cell r="B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</row>
        <row r="2988">
          <cell r="B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</row>
        <row r="2989">
          <cell r="B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</row>
        <row r="2990">
          <cell r="B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</row>
        <row r="2991">
          <cell r="B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</row>
        <row r="2992">
          <cell r="B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</row>
        <row r="2993">
          <cell r="B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</row>
        <row r="2994">
          <cell r="B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</row>
        <row r="2995">
          <cell r="B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</row>
        <row r="2996">
          <cell r="B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</row>
        <row r="2997">
          <cell r="B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</row>
        <row r="2998">
          <cell r="B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</row>
        <row r="2999">
          <cell r="B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</row>
        <row r="3000">
          <cell r="B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</row>
        <row r="3001">
          <cell r="B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</row>
        <row r="3002">
          <cell r="B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</row>
        <row r="3003">
          <cell r="B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</row>
        <row r="3004">
          <cell r="B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</row>
        <row r="3005">
          <cell r="B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</row>
        <row r="3006">
          <cell r="B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</row>
        <row r="3007">
          <cell r="B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</row>
        <row r="3008">
          <cell r="B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</row>
        <row r="3009">
          <cell r="B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</row>
        <row r="3010">
          <cell r="B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</row>
        <row r="3011">
          <cell r="B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</row>
        <row r="3012">
          <cell r="B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</row>
        <row r="3013">
          <cell r="B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</row>
        <row r="3014">
          <cell r="B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</row>
        <row r="3015">
          <cell r="B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</row>
        <row r="3016">
          <cell r="B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</row>
        <row r="3017">
          <cell r="B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</row>
        <row r="3018">
          <cell r="B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</row>
        <row r="3019">
          <cell r="B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</row>
        <row r="3020">
          <cell r="B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</row>
        <row r="3021">
          <cell r="B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</row>
        <row r="3022">
          <cell r="B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</row>
        <row r="3023">
          <cell r="B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</row>
        <row r="3024">
          <cell r="B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</row>
        <row r="3025">
          <cell r="B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</row>
        <row r="3026">
          <cell r="B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</row>
        <row r="3027">
          <cell r="B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</row>
        <row r="3028">
          <cell r="B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</row>
        <row r="3029">
          <cell r="B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</row>
        <row r="3030">
          <cell r="B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</row>
        <row r="3031">
          <cell r="B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</row>
        <row r="3032">
          <cell r="B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</row>
        <row r="3033">
          <cell r="B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</row>
        <row r="3034">
          <cell r="B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</row>
        <row r="3035">
          <cell r="B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</row>
        <row r="3036">
          <cell r="B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</row>
        <row r="3037">
          <cell r="B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</row>
        <row r="3038">
          <cell r="B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</row>
        <row r="3039">
          <cell r="B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</row>
        <row r="3040">
          <cell r="B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</row>
        <row r="3041">
          <cell r="B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</row>
        <row r="3042">
          <cell r="B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</row>
        <row r="3043">
          <cell r="B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</row>
        <row r="3044">
          <cell r="B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</row>
        <row r="3045">
          <cell r="B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</row>
        <row r="3046">
          <cell r="B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</row>
        <row r="3047">
          <cell r="B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</row>
        <row r="3048">
          <cell r="B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</row>
        <row r="3049">
          <cell r="B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</row>
        <row r="3050">
          <cell r="B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</row>
        <row r="3051">
          <cell r="B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</row>
        <row r="3052">
          <cell r="B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</row>
        <row r="3053">
          <cell r="B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</row>
        <row r="3054">
          <cell r="B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</row>
        <row r="3055">
          <cell r="B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</row>
        <row r="3056">
          <cell r="B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</row>
        <row r="3057">
          <cell r="B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</row>
        <row r="3058">
          <cell r="B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</row>
        <row r="3059">
          <cell r="B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</row>
        <row r="3060">
          <cell r="B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</row>
        <row r="3061">
          <cell r="B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</row>
        <row r="3062">
          <cell r="B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</row>
        <row r="3063">
          <cell r="B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</row>
        <row r="3064">
          <cell r="B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</row>
        <row r="3065">
          <cell r="B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</row>
        <row r="3066">
          <cell r="B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</row>
        <row r="3067">
          <cell r="B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</row>
        <row r="3068">
          <cell r="B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</row>
        <row r="3069">
          <cell r="B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</row>
        <row r="3070">
          <cell r="B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</row>
        <row r="3071">
          <cell r="B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</row>
        <row r="3072">
          <cell r="B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</row>
        <row r="3073">
          <cell r="B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</row>
        <row r="3074">
          <cell r="B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</row>
        <row r="3075">
          <cell r="B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</row>
        <row r="3076">
          <cell r="B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</row>
        <row r="3077">
          <cell r="B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</row>
        <row r="3078">
          <cell r="B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</row>
        <row r="3079">
          <cell r="B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</row>
        <row r="3080">
          <cell r="B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</row>
        <row r="3081">
          <cell r="B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</row>
        <row r="3082">
          <cell r="B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</row>
        <row r="3083">
          <cell r="B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</row>
        <row r="3084">
          <cell r="B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</row>
        <row r="3085">
          <cell r="B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</row>
        <row r="3086">
          <cell r="B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</row>
        <row r="3087">
          <cell r="B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</row>
        <row r="3088">
          <cell r="B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</row>
        <row r="3089">
          <cell r="B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</row>
        <row r="3090">
          <cell r="B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</row>
        <row r="3091">
          <cell r="B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</row>
        <row r="3092">
          <cell r="B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</row>
        <row r="3093">
          <cell r="B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</row>
        <row r="3094">
          <cell r="B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</row>
        <row r="3095">
          <cell r="B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</row>
        <row r="3096">
          <cell r="B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</row>
        <row r="3097">
          <cell r="B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</row>
        <row r="3098">
          <cell r="B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</row>
        <row r="3099">
          <cell r="B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</row>
        <row r="3100">
          <cell r="B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</row>
        <row r="3101">
          <cell r="B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</row>
        <row r="3102">
          <cell r="B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</row>
        <row r="3103">
          <cell r="B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</row>
        <row r="3104">
          <cell r="B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</row>
        <row r="3105">
          <cell r="B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</row>
        <row r="3106">
          <cell r="B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</row>
        <row r="3107">
          <cell r="B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</row>
        <row r="3108">
          <cell r="B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</row>
        <row r="3109">
          <cell r="B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</row>
        <row r="3110">
          <cell r="B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</row>
        <row r="3111">
          <cell r="B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</row>
        <row r="3112">
          <cell r="B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</row>
        <row r="3113">
          <cell r="B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</row>
        <row r="3114">
          <cell r="B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</row>
        <row r="3115">
          <cell r="B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</row>
        <row r="3116">
          <cell r="B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</row>
        <row r="3117">
          <cell r="B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</row>
        <row r="3118">
          <cell r="B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</row>
        <row r="3119">
          <cell r="B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</row>
        <row r="3120">
          <cell r="B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</row>
        <row r="3121">
          <cell r="B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</row>
        <row r="3122">
          <cell r="B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</row>
        <row r="3123">
          <cell r="B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</row>
        <row r="3124">
          <cell r="B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</row>
        <row r="3125">
          <cell r="B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</row>
        <row r="3126">
          <cell r="B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</row>
        <row r="3127">
          <cell r="B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</row>
        <row r="3128">
          <cell r="B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</row>
        <row r="3129">
          <cell r="B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</row>
        <row r="3130">
          <cell r="B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</row>
        <row r="3131">
          <cell r="B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</row>
        <row r="3132">
          <cell r="B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</row>
        <row r="3133">
          <cell r="B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</row>
        <row r="3134">
          <cell r="B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</row>
        <row r="3135">
          <cell r="B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</row>
        <row r="3136">
          <cell r="B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</row>
        <row r="3137">
          <cell r="B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</row>
        <row r="3138">
          <cell r="B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</row>
        <row r="3139">
          <cell r="B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</row>
        <row r="3140">
          <cell r="B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</row>
        <row r="3141">
          <cell r="B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</row>
        <row r="3142">
          <cell r="B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</row>
        <row r="3143">
          <cell r="B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</row>
        <row r="3144">
          <cell r="B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</row>
        <row r="3145">
          <cell r="B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</row>
        <row r="3146">
          <cell r="B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</row>
        <row r="3147">
          <cell r="B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</row>
        <row r="3148">
          <cell r="B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</row>
        <row r="3149">
          <cell r="B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</row>
        <row r="3150">
          <cell r="B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</row>
        <row r="3151">
          <cell r="B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</row>
        <row r="3152">
          <cell r="B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</row>
        <row r="3153">
          <cell r="B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</row>
        <row r="3154">
          <cell r="B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</row>
        <row r="3155">
          <cell r="B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</row>
        <row r="3156">
          <cell r="B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</row>
        <row r="3157">
          <cell r="B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</row>
        <row r="3158">
          <cell r="B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</row>
        <row r="3159">
          <cell r="B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</row>
        <row r="3160">
          <cell r="B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</row>
        <row r="3161">
          <cell r="B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</row>
        <row r="3162">
          <cell r="B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</row>
        <row r="3163">
          <cell r="B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</row>
        <row r="3164">
          <cell r="B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</row>
        <row r="3165">
          <cell r="B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</row>
        <row r="3166">
          <cell r="B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</row>
        <row r="3167">
          <cell r="B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</row>
        <row r="3168">
          <cell r="B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</row>
        <row r="3169">
          <cell r="B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</row>
        <row r="3170">
          <cell r="B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</row>
        <row r="3171">
          <cell r="B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</row>
        <row r="3172">
          <cell r="B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</row>
        <row r="3173">
          <cell r="B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</row>
        <row r="3174">
          <cell r="B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</row>
        <row r="3175">
          <cell r="B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</row>
        <row r="3176">
          <cell r="B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</row>
        <row r="3177">
          <cell r="B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</row>
        <row r="3178">
          <cell r="B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</row>
        <row r="3179">
          <cell r="B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</row>
        <row r="3180">
          <cell r="B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</row>
        <row r="3181">
          <cell r="B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</row>
        <row r="3182">
          <cell r="B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</row>
        <row r="3183">
          <cell r="B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</row>
        <row r="3184">
          <cell r="B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</row>
        <row r="3185">
          <cell r="B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</row>
        <row r="3186">
          <cell r="B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</row>
        <row r="3187">
          <cell r="B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</row>
        <row r="3188">
          <cell r="B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</row>
        <row r="3189">
          <cell r="B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</row>
        <row r="3190">
          <cell r="B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</row>
        <row r="3191">
          <cell r="B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</row>
        <row r="3192">
          <cell r="B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</row>
        <row r="3193">
          <cell r="B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</row>
        <row r="3194">
          <cell r="B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</row>
        <row r="3195">
          <cell r="B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</row>
        <row r="3196">
          <cell r="B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</row>
        <row r="3197">
          <cell r="B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</row>
        <row r="3198">
          <cell r="B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</row>
        <row r="3199">
          <cell r="B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</row>
        <row r="3200">
          <cell r="B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</row>
        <row r="3201">
          <cell r="B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</row>
        <row r="3202">
          <cell r="B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</row>
        <row r="3203">
          <cell r="B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</row>
        <row r="3204">
          <cell r="B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</row>
        <row r="3205">
          <cell r="B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</row>
        <row r="3206">
          <cell r="B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</row>
        <row r="3207">
          <cell r="B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</row>
        <row r="3208">
          <cell r="B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</row>
        <row r="3209">
          <cell r="B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</row>
        <row r="3210">
          <cell r="B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</row>
        <row r="3211">
          <cell r="B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</row>
        <row r="3212">
          <cell r="B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</row>
        <row r="3213">
          <cell r="B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</row>
        <row r="3214">
          <cell r="B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</row>
        <row r="3215">
          <cell r="B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</row>
        <row r="3216">
          <cell r="B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</row>
        <row r="3217">
          <cell r="B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</row>
        <row r="3218">
          <cell r="B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</row>
        <row r="3219">
          <cell r="B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</row>
        <row r="3220">
          <cell r="B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</row>
        <row r="3221">
          <cell r="B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</row>
        <row r="3222">
          <cell r="B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</row>
        <row r="3223">
          <cell r="B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</row>
        <row r="3224">
          <cell r="B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</row>
        <row r="3225">
          <cell r="B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</row>
        <row r="3226">
          <cell r="B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</row>
        <row r="3227">
          <cell r="B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</row>
        <row r="3228">
          <cell r="B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</row>
        <row r="3229">
          <cell r="B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</row>
        <row r="3230">
          <cell r="B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</row>
        <row r="3231">
          <cell r="B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</row>
        <row r="3232">
          <cell r="B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</row>
        <row r="3233">
          <cell r="B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</row>
        <row r="3234">
          <cell r="B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</row>
        <row r="3235">
          <cell r="B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</row>
        <row r="3236">
          <cell r="B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</row>
        <row r="3237">
          <cell r="B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</row>
        <row r="3238">
          <cell r="B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</row>
        <row r="3239">
          <cell r="B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</row>
        <row r="3240">
          <cell r="B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</row>
        <row r="3241">
          <cell r="B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</row>
        <row r="3242">
          <cell r="B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</row>
        <row r="3243">
          <cell r="B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</row>
        <row r="3244">
          <cell r="B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</row>
        <row r="3245">
          <cell r="B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</row>
        <row r="3246">
          <cell r="B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</row>
        <row r="3247">
          <cell r="B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</row>
        <row r="3248">
          <cell r="B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</row>
        <row r="3249">
          <cell r="B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</row>
        <row r="3250">
          <cell r="B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</row>
        <row r="3251">
          <cell r="B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</row>
        <row r="3252">
          <cell r="B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</row>
        <row r="3253">
          <cell r="B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</row>
        <row r="3254">
          <cell r="B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</row>
        <row r="3255">
          <cell r="B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</row>
        <row r="3256">
          <cell r="B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</row>
        <row r="3257">
          <cell r="B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</row>
        <row r="3258">
          <cell r="B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</row>
        <row r="3259">
          <cell r="B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</row>
        <row r="3260">
          <cell r="B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</row>
        <row r="3261">
          <cell r="B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</row>
        <row r="3262">
          <cell r="B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</row>
        <row r="3263">
          <cell r="B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</row>
        <row r="3264">
          <cell r="B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</row>
        <row r="3265">
          <cell r="B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</row>
        <row r="3266">
          <cell r="B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</row>
        <row r="3267">
          <cell r="B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</row>
        <row r="3268">
          <cell r="B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</row>
        <row r="3269">
          <cell r="B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</row>
        <row r="3270">
          <cell r="B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</row>
        <row r="3271">
          <cell r="B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</row>
        <row r="3272">
          <cell r="B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</row>
        <row r="3273">
          <cell r="B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</row>
        <row r="3274">
          <cell r="B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</row>
        <row r="3275">
          <cell r="B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</row>
        <row r="3276">
          <cell r="B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</row>
        <row r="3277">
          <cell r="B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</row>
        <row r="3278">
          <cell r="B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</row>
        <row r="3279">
          <cell r="B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</row>
        <row r="3280">
          <cell r="B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</row>
        <row r="3281">
          <cell r="B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</row>
        <row r="3282">
          <cell r="B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</row>
        <row r="3283">
          <cell r="B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</row>
        <row r="3284">
          <cell r="B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</row>
        <row r="3285">
          <cell r="B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</row>
        <row r="3286">
          <cell r="B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</row>
        <row r="3287">
          <cell r="B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</row>
        <row r="3288">
          <cell r="B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</row>
        <row r="3289">
          <cell r="B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</row>
        <row r="3290">
          <cell r="B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</row>
        <row r="3291">
          <cell r="B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</row>
        <row r="3292">
          <cell r="B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</row>
        <row r="3293">
          <cell r="B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</row>
        <row r="3294">
          <cell r="B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</row>
        <row r="3295">
          <cell r="B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</row>
        <row r="3296">
          <cell r="B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</row>
        <row r="3297">
          <cell r="B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</row>
        <row r="3298">
          <cell r="B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</row>
        <row r="3299">
          <cell r="B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</row>
        <row r="3300">
          <cell r="B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</row>
        <row r="3301">
          <cell r="B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</row>
        <row r="3302">
          <cell r="B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</row>
        <row r="3303">
          <cell r="B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</row>
        <row r="3304">
          <cell r="B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</row>
        <row r="3305">
          <cell r="B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</row>
        <row r="3306">
          <cell r="B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</row>
        <row r="3307">
          <cell r="B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</row>
        <row r="3308">
          <cell r="B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</row>
        <row r="3309">
          <cell r="B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</row>
        <row r="3310">
          <cell r="B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</row>
        <row r="3311">
          <cell r="B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</row>
        <row r="3312">
          <cell r="B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</row>
        <row r="3313">
          <cell r="B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</row>
        <row r="3314">
          <cell r="B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</row>
        <row r="3315">
          <cell r="B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</row>
        <row r="3316">
          <cell r="B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</row>
        <row r="3317">
          <cell r="B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</row>
        <row r="3318">
          <cell r="B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</row>
        <row r="3319">
          <cell r="B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</row>
        <row r="3320">
          <cell r="B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</row>
        <row r="3321">
          <cell r="B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</row>
        <row r="3322">
          <cell r="B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</row>
        <row r="3323">
          <cell r="B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</row>
        <row r="3324">
          <cell r="B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</row>
        <row r="3325">
          <cell r="B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</row>
        <row r="3326">
          <cell r="B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</row>
        <row r="3327">
          <cell r="B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</row>
        <row r="3328">
          <cell r="B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</row>
        <row r="3329">
          <cell r="B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</row>
        <row r="3330">
          <cell r="B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</row>
        <row r="3331">
          <cell r="B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</row>
        <row r="3332">
          <cell r="B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</row>
        <row r="3333">
          <cell r="B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</row>
        <row r="3334">
          <cell r="B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</row>
        <row r="3335">
          <cell r="B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</row>
        <row r="3336">
          <cell r="B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</row>
        <row r="3337">
          <cell r="B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</row>
        <row r="3338">
          <cell r="B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</row>
        <row r="3339">
          <cell r="B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</row>
        <row r="3340">
          <cell r="B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</row>
        <row r="3341">
          <cell r="B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</row>
        <row r="3342">
          <cell r="B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</row>
        <row r="3343">
          <cell r="B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</row>
        <row r="3344">
          <cell r="B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</row>
        <row r="3345">
          <cell r="B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</row>
        <row r="3346">
          <cell r="B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</row>
        <row r="3347">
          <cell r="B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</row>
        <row r="3348">
          <cell r="B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</row>
        <row r="3349">
          <cell r="B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</row>
        <row r="3350">
          <cell r="B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</row>
        <row r="3351">
          <cell r="B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</row>
        <row r="3352">
          <cell r="B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</row>
        <row r="3353">
          <cell r="B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</row>
        <row r="3354">
          <cell r="B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</row>
        <row r="3355">
          <cell r="B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</row>
        <row r="3356">
          <cell r="B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</row>
        <row r="3357">
          <cell r="B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</row>
        <row r="3358">
          <cell r="B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</row>
        <row r="3359">
          <cell r="B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</row>
        <row r="3360">
          <cell r="B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</row>
        <row r="3361">
          <cell r="B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</row>
        <row r="3362">
          <cell r="B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</row>
        <row r="3363">
          <cell r="B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</row>
        <row r="3364">
          <cell r="B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</row>
        <row r="3365">
          <cell r="B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</row>
        <row r="3366">
          <cell r="B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</row>
        <row r="3367">
          <cell r="B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</row>
        <row r="3368">
          <cell r="B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</row>
        <row r="3369">
          <cell r="B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</row>
        <row r="3370">
          <cell r="B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</row>
        <row r="3371">
          <cell r="B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</row>
        <row r="3372">
          <cell r="B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</row>
        <row r="3373">
          <cell r="B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</row>
        <row r="3374">
          <cell r="B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</row>
        <row r="3375">
          <cell r="B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</row>
        <row r="3376">
          <cell r="B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</row>
        <row r="3377">
          <cell r="B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</row>
        <row r="3378">
          <cell r="B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</row>
        <row r="3379">
          <cell r="B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</row>
        <row r="3380">
          <cell r="B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</row>
        <row r="3381">
          <cell r="B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</row>
        <row r="3382">
          <cell r="B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</row>
        <row r="3383">
          <cell r="B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</row>
        <row r="3384">
          <cell r="B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</row>
        <row r="3385">
          <cell r="B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</row>
        <row r="3386">
          <cell r="B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</row>
        <row r="3387">
          <cell r="B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</row>
        <row r="3388">
          <cell r="B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</row>
        <row r="3389">
          <cell r="B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</row>
        <row r="3390">
          <cell r="B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</row>
        <row r="3391">
          <cell r="B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</row>
        <row r="3392">
          <cell r="B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Prefix test"/>
      <sheetName val="Directors' Report (Finn)"/>
      <sheetName val="Quarterly figures USD (IR)"/>
      <sheetName val="Balance sheet USD (IR)"/>
      <sheetName val="Cash flow USD (IR)"/>
      <sheetName val="Presentation (IR)"/>
      <sheetName val="Highlights Q1 Group Com."/>
      <sheetName val="Underlying result Q"/>
      <sheetName val="Key figures USD"/>
      <sheetName val="Highlights Q"/>
      <sheetName val="Business units"/>
      <sheetName val="Maersk Line"/>
      <sheetName val="APM Terminals"/>
      <sheetName val="Damco"/>
      <sheetName val="Svitzer"/>
      <sheetName val="Maersk Oil"/>
      <sheetName val="Maersk Drilling"/>
      <sheetName val="Maersk Supply"/>
      <sheetName val="Maersk Tankers"/>
      <sheetName val="Other businesses"/>
      <sheetName val="Unallocated"/>
      <sheetName val="Income statement"/>
      <sheetName val="Condensed 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and..."/>
      <sheetName val="Cash flow"/>
      <sheetName val="Condensed cash flow"/>
      <sheetName val="Equity 2016-2017"/>
      <sheetName val="Equity 2015-2016"/>
      <sheetName val="Index"/>
      <sheetName val="N1a TL"/>
      <sheetName val="N1a EN"/>
      <sheetName val="N1b TL"/>
      <sheetName val="N1b EN"/>
      <sheetName val="N1c"/>
      <sheetName val="N2"/>
      <sheetName val="N3"/>
      <sheetName val="N4"/>
      <sheetName val="N5"/>
      <sheetName val="YN5"/>
      <sheetName val="YN6"/>
      <sheetName val="YN7"/>
      <sheetName val="YN9"/>
      <sheetName val="YN10"/>
      <sheetName val="YN13"/>
      <sheetName val="YN18"/>
      <sheetName val="YN19"/>
      <sheetName val="YN20a"/>
      <sheetName val="YN20b"/>
      <sheetName val="YN20c"/>
      <sheetName val="N1c old"/>
      <sheetName val="Q1 2017 USD"/>
      <sheetName val="Q1 2016 USD"/>
      <sheetName val="YE 2016 USD"/>
      <sheetName val="Q2 2016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6">
          <cell r="H6" t="str">
            <v>TL</v>
          </cell>
          <cell r="M6" t="str">
            <v>EN</v>
          </cell>
          <cell r="R6" t="str">
            <v>FI</v>
          </cell>
          <cell r="Z6" t="str">
            <v>ECONTT</v>
          </cell>
          <cell r="AE6" t="str">
            <v>CON</v>
          </cell>
          <cell r="AJ6" t="str">
            <v>DISCON</v>
          </cell>
          <cell r="AN6" t="str">
            <v>Maersk</v>
          </cell>
          <cell r="BG6" t="str">
            <v>OBTL</v>
          </cell>
          <cell r="BL6" t="str">
            <v>CB</v>
          </cell>
          <cell r="BQ6" t="str">
            <v>AT</v>
          </cell>
          <cell r="BV6" t="str">
            <v>S16</v>
          </cell>
          <cell r="CA6" t="str">
            <v>S19</v>
          </cell>
          <cell r="CF6" t="str">
            <v>S2707</v>
          </cell>
          <cell r="CK6" t="str">
            <v>S28TL</v>
          </cell>
          <cell r="CP6" t="str">
            <v>ECONTTL</v>
          </cell>
          <cell r="CW6" t="str">
            <v>OBEN</v>
          </cell>
          <cell r="DB6" t="str">
            <v>S25</v>
          </cell>
          <cell r="DG6" t="str">
            <v>S20</v>
          </cell>
          <cell r="DL6" t="str">
            <v>S21</v>
          </cell>
          <cell r="DQ6" t="str">
            <v>S17</v>
          </cell>
          <cell r="DV6" t="str">
            <v>S28EN</v>
          </cell>
          <cell r="EA6" t="str">
            <v>ECONTEN</v>
          </cell>
          <cell r="EF6" t="str">
            <v>S18</v>
          </cell>
          <cell r="EK6" t="str">
            <v>S2803</v>
          </cell>
          <cell r="EP6" t="str">
            <v>S2708</v>
          </cell>
        </row>
        <row r="7">
          <cell r="E7" t="str">
            <v>TL</v>
          </cell>
          <cell r="J7" t="str">
            <v>EN</v>
          </cell>
          <cell r="O7" t="str">
            <v>FI</v>
          </cell>
          <cell r="T7" t="str">
            <v>ECONTT</v>
          </cell>
          <cell r="AB7" t="str">
            <v>CON</v>
          </cell>
          <cell r="AG7" t="str">
            <v>DISCON</v>
          </cell>
          <cell r="AN7" t="str">
            <v>TOTAL</v>
          </cell>
          <cell r="AP7" t="str">
            <v>SEGM</v>
          </cell>
          <cell r="BB7" t="str">
            <v>OBTL</v>
          </cell>
          <cell r="BI7" t="str">
            <v>CB</v>
          </cell>
          <cell r="BN7" t="str">
            <v>AT</v>
          </cell>
          <cell r="BS7" t="str">
            <v>S16</v>
          </cell>
          <cell r="BX7" t="str">
            <v>S19</v>
          </cell>
          <cell r="CC7" t="str">
            <v>S2707</v>
          </cell>
          <cell r="CH7" t="str">
            <v>S28TL</v>
          </cell>
          <cell r="CM7" t="str">
            <v>ECONTTL</v>
          </cell>
          <cell r="CR7" t="str">
            <v>OBEN</v>
          </cell>
          <cell r="CY7" t="str">
            <v>S25</v>
          </cell>
          <cell r="DD7" t="str">
            <v>S20</v>
          </cell>
          <cell r="DI7" t="str">
            <v>S21</v>
          </cell>
          <cell r="DN7" t="str">
            <v>S17</v>
          </cell>
          <cell r="DS7" t="str">
            <v>S28EN</v>
          </cell>
          <cell r="DX7" t="str">
            <v>ECONTEN</v>
          </cell>
          <cell r="EC7" t="str">
            <v>S18</v>
          </cell>
          <cell r="EH7" t="str">
            <v>S2803</v>
          </cell>
          <cell r="EM7" t="str">
            <v>S2708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7092</v>
          </cell>
          <cell r="H14">
            <v>7092.0320064623102</v>
          </cell>
          <cell r="J14">
            <v>1970</v>
          </cell>
          <cell r="M14">
            <v>1970.2693791768402</v>
          </cell>
          <cell r="O14">
            <v>0</v>
          </cell>
          <cell r="R14">
            <v>0</v>
          </cell>
          <cell r="T14">
            <v>-99</v>
          </cell>
          <cell r="V14">
            <v>0</v>
          </cell>
          <cell r="Y14">
            <v>0</v>
          </cell>
          <cell r="Z14">
            <v>-99.492028864856607</v>
          </cell>
          <cell r="AB14">
            <v>8963</v>
          </cell>
          <cell r="AD14">
            <v>0</v>
          </cell>
          <cell r="AE14">
            <v>8962.8093567742908</v>
          </cell>
          <cell r="AG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8963</v>
          </cell>
          <cell r="AP14">
            <v>9265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B14">
            <v>83</v>
          </cell>
          <cell r="BD14">
            <v>0</v>
          </cell>
          <cell r="BG14">
            <v>82.612464790023992</v>
          </cell>
          <cell r="BI14">
            <v>5493</v>
          </cell>
          <cell r="BL14">
            <v>5492.5920474188806</v>
          </cell>
          <cell r="BN14">
            <v>1008</v>
          </cell>
          <cell r="BQ14">
            <v>1008.39780590395</v>
          </cell>
          <cell r="BS14">
            <v>612</v>
          </cell>
          <cell r="BV14">
            <v>611.78012426494297</v>
          </cell>
          <cell r="BX14">
            <v>157</v>
          </cell>
          <cell r="CA14">
            <v>156.740210089192</v>
          </cell>
          <cell r="CC14">
            <v>243</v>
          </cell>
          <cell r="CF14">
            <v>243.32919357258399</v>
          </cell>
          <cell r="CH14">
            <v>153</v>
          </cell>
          <cell r="CK14">
            <v>153.31442330336699</v>
          </cell>
          <cell r="CM14">
            <v>-657</v>
          </cell>
          <cell r="CP14">
            <v>-656.73426288063899</v>
          </cell>
          <cell r="CR14">
            <v>14</v>
          </cell>
          <cell r="CT14">
            <v>-1</v>
          </cell>
          <cell r="CW14">
            <v>14.779893092089901</v>
          </cell>
          <cell r="CY14">
            <v>1375</v>
          </cell>
          <cell r="DB14">
            <v>1374.5929911965202</v>
          </cell>
          <cell r="DD14">
            <v>344</v>
          </cell>
          <cell r="DG14">
            <v>343.670409156142</v>
          </cell>
          <cell r="DI14">
            <v>48</v>
          </cell>
          <cell r="DL14">
            <v>48.312478943574895</v>
          </cell>
          <cell r="DN14">
            <v>228</v>
          </cell>
          <cell r="DQ14">
            <v>228.09659453999998</v>
          </cell>
          <cell r="DS14">
            <v>0</v>
          </cell>
          <cell r="DV14">
            <v>0</v>
          </cell>
          <cell r="DX14">
            <v>-39</v>
          </cell>
          <cell r="EA14">
            <v>-39.182987751490799</v>
          </cell>
          <cell r="EC14">
            <v>23</v>
          </cell>
          <cell r="EF14">
            <v>22.75160915</v>
          </cell>
          <cell r="EH14">
            <v>92</v>
          </cell>
          <cell r="EK14">
            <v>92.038168639999995</v>
          </cell>
          <cell r="EM14">
            <v>10</v>
          </cell>
          <cell r="EP14">
            <v>10.4455655293603</v>
          </cell>
        </row>
        <row r="15">
          <cell r="C15" t="str">
            <v>13900TAllcustom2Allcustom3USD Total</v>
          </cell>
          <cell r="E15">
            <v>-6455</v>
          </cell>
          <cell r="F15">
            <v>0</v>
          </cell>
          <cell r="H15">
            <v>-6455.1656407989994</v>
          </cell>
          <cell r="J15">
            <v>-911</v>
          </cell>
          <cell r="K15">
            <v>0</v>
          </cell>
          <cell r="M15">
            <v>-910.97813724504499</v>
          </cell>
          <cell r="O15">
            <v>0</v>
          </cell>
          <cell r="P15">
            <v>0</v>
          </cell>
          <cell r="R15">
            <v>0</v>
          </cell>
          <cell r="T15">
            <v>99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99.492028864856792</v>
          </cell>
          <cell r="AB15">
            <v>-7267</v>
          </cell>
          <cell r="AC15">
            <v>0</v>
          </cell>
          <cell r="AD15">
            <v>0</v>
          </cell>
          <cell r="AE15">
            <v>-7266.6517491791901</v>
          </cell>
          <cell r="AG15">
            <v>0</v>
          </cell>
          <cell r="AH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-7267</v>
          </cell>
          <cell r="AP15">
            <v>-7560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BB15">
            <v>-66</v>
          </cell>
          <cell r="BC15">
            <v>0</v>
          </cell>
          <cell r="BD15">
            <v>-2</v>
          </cell>
          <cell r="BE15">
            <v>0</v>
          </cell>
          <cell r="BG15">
            <v>-63.596310076860398</v>
          </cell>
          <cell r="BI15">
            <v>-5061</v>
          </cell>
          <cell r="BJ15">
            <v>0</v>
          </cell>
          <cell r="BL15">
            <v>-5060.6590492618197</v>
          </cell>
          <cell r="BN15">
            <v>-840</v>
          </cell>
          <cell r="BO15">
            <v>1</v>
          </cell>
          <cell r="BQ15">
            <v>-840.73509104645098</v>
          </cell>
          <cell r="BS15">
            <v>-612</v>
          </cell>
          <cell r="BT15">
            <v>0</v>
          </cell>
          <cell r="BV15">
            <v>-611.76172165253604</v>
          </cell>
          <cell r="BX15">
            <v>-112</v>
          </cell>
          <cell r="BY15">
            <v>1</v>
          </cell>
          <cell r="CA15">
            <v>-112.551647392148</v>
          </cell>
          <cell r="CC15">
            <v>-216</v>
          </cell>
          <cell r="CD15">
            <v>1</v>
          </cell>
          <cell r="CF15">
            <v>-216.76123058724801</v>
          </cell>
          <cell r="CH15">
            <v>-206</v>
          </cell>
          <cell r="CI15">
            <v>1</v>
          </cell>
          <cell r="CK15">
            <v>-206.86971826298799</v>
          </cell>
          <cell r="CM15">
            <v>658</v>
          </cell>
          <cell r="CN15">
            <v>0</v>
          </cell>
          <cell r="CP15">
            <v>657.76912748104996</v>
          </cell>
          <cell r="CR15">
            <v>-13</v>
          </cell>
          <cell r="CS15">
            <v>-1</v>
          </cell>
          <cell r="CT15">
            <v>1</v>
          </cell>
          <cell r="CU15">
            <v>0</v>
          </cell>
          <cell r="CW15">
            <v>-13.4290553132598</v>
          </cell>
          <cell r="CY15">
            <v>-524</v>
          </cell>
          <cell r="CZ15">
            <v>0</v>
          </cell>
          <cell r="DB15">
            <v>-523.67940661910598</v>
          </cell>
          <cell r="DD15">
            <v>-173</v>
          </cell>
          <cell r="DE15">
            <v>0</v>
          </cell>
          <cell r="DG15">
            <v>-172.71301849005101</v>
          </cell>
          <cell r="DI15">
            <v>-53</v>
          </cell>
          <cell r="DJ15">
            <v>0</v>
          </cell>
          <cell r="DL15">
            <v>-53.421915658354997</v>
          </cell>
          <cell r="DN15">
            <v>-185</v>
          </cell>
          <cell r="DO15">
            <v>0</v>
          </cell>
          <cell r="DQ15">
            <v>-184.53434547576498</v>
          </cell>
          <cell r="DS15">
            <v>-2</v>
          </cell>
          <cell r="DT15">
            <v>0</v>
          </cell>
          <cell r="DV15">
            <v>-2.3833834399999998</v>
          </cell>
          <cell r="DX15">
            <v>39</v>
          </cell>
          <cell r="DY15">
            <v>0</v>
          </cell>
          <cell r="EA15">
            <v>39.182987751490799</v>
          </cell>
          <cell r="EC15">
            <v>-21</v>
          </cell>
          <cell r="ED15">
            <v>0</v>
          </cell>
          <cell r="EF15">
            <v>-20.970576820000002</v>
          </cell>
          <cell r="EH15">
            <v>-90</v>
          </cell>
          <cell r="EI15">
            <v>0</v>
          </cell>
          <cell r="EK15">
            <v>-89.8458121500001</v>
          </cell>
          <cell r="EM15">
            <v>-9</v>
          </cell>
          <cell r="EN15">
            <v>1</v>
          </cell>
          <cell r="EP15">
            <v>-9.7188399924584612</v>
          </cell>
        </row>
        <row r="16">
          <cell r="C16" t="str">
            <v>10950TAllcustom2Allcustom3USD Total</v>
          </cell>
          <cell r="E16">
            <v>57</v>
          </cell>
          <cell r="H16">
            <v>57.393922394963397</v>
          </cell>
          <cell r="J16">
            <v>13</v>
          </cell>
          <cell r="M16">
            <v>12.633166220000001</v>
          </cell>
          <cell r="O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Z16">
            <v>-3.2820000000000002E-3</v>
          </cell>
          <cell r="AB16">
            <v>70</v>
          </cell>
          <cell r="AD16">
            <v>0</v>
          </cell>
          <cell r="AE16">
            <v>70.023806614963391</v>
          </cell>
          <cell r="AG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70</v>
          </cell>
          <cell r="AP16">
            <v>15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BB16">
            <v>1</v>
          </cell>
          <cell r="BD16">
            <v>1</v>
          </cell>
          <cell r="BG16">
            <v>4.3101327780278295E-2</v>
          </cell>
          <cell r="BI16">
            <v>4</v>
          </cell>
          <cell r="BL16">
            <v>4.1985425358652</v>
          </cell>
          <cell r="BN16">
            <v>0</v>
          </cell>
          <cell r="BQ16">
            <v>0.33500604428587499</v>
          </cell>
          <cell r="BS16">
            <v>0</v>
          </cell>
          <cell r="BV16">
            <v>-2.0432455762899999E-5</v>
          </cell>
          <cell r="BX16">
            <v>-1</v>
          </cell>
          <cell r="CA16">
            <v>-0.59092033902094399</v>
          </cell>
          <cell r="CC16">
            <v>0</v>
          </cell>
          <cell r="CF16">
            <v>1.7459999999999999E-3</v>
          </cell>
          <cell r="CH16">
            <v>53</v>
          </cell>
          <cell r="CK16">
            <v>53.45929718</v>
          </cell>
          <cell r="CM16">
            <v>0</v>
          </cell>
          <cell r="CP16">
            <v>-5.28299214912923E-2</v>
          </cell>
          <cell r="CR16">
            <v>1</v>
          </cell>
          <cell r="CT16">
            <v>1</v>
          </cell>
          <cell r="CW16">
            <v>0</v>
          </cell>
          <cell r="CY16">
            <v>12</v>
          </cell>
          <cell r="DB16">
            <v>12.27405877</v>
          </cell>
          <cell r="DD16">
            <v>0</v>
          </cell>
          <cell r="DG16">
            <v>0</v>
          </cell>
          <cell r="DI16">
            <v>0</v>
          </cell>
          <cell r="DL16">
            <v>0</v>
          </cell>
          <cell r="DN16">
            <v>0</v>
          </cell>
          <cell r="DQ16">
            <v>0.35910744999999999</v>
          </cell>
          <cell r="DS16">
            <v>0</v>
          </cell>
          <cell r="DV16">
            <v>0</v>
          </cell>
          <cell r="DX16">
            <v>0</v>
          </cell>
          <cell r="EA16">
            <v>0</v>
          </cell>
          <cell r="EC16">
            <v>0</v>
          </cell>
          <cell r="EF16">
            <v>0</v>
          </cell>
          <cell r="EH16">
            <v>53</v>
          </cell>
          <cell r="EK16">
            <v>53.447805520000003</v>
          </cell>
          <cell r="EM16">
            <v>0</v>
          </cell>
          <cell r="EP16">
            <v>0</v>
          </cell>
        </row>
        <row r="17">
          <cell r="C17" t="str">
            <v>14500TAllcustom2Allcustom3USD Total</v>
          </cell>
          <cell r="E17">
            <v>-55</v>
          </cell>
          <cell r="H17">
            <v>-55.012714119614799</v>
          </cell>
          <cell r="J17">
            <v>-5</v>
          </cell>
          <cell r="M17">
            <v>-4.67513734</v>
          </cell>
          <cell r="O17">
            <v>0</v>
          </cell>
          <cell r="R17">
            <v>0</v>
          </cell>
          <cell r="T17">
            <v>0</v>
          </cell>
          <cell r="V17">
            <v>0</v>
          </cell>
          <cell r="Y17">
            <v>0</v>
          </cell>
          <cell r="Z17">
            <v>3.2819999999999898E-3</v>
          </cell>
          <cell r="AB17">
            <v>-60</v>
          </cell>
          <cell r="AD17">
            <v>0</v>
          </cell>
          <cell r="AE17">
            <v>-59.6845694596147</v>
          </cell>
          <cell r="AG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-60</v>
          </cell>
          <cell r="AP17">
            <v>-4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BB17">
            <v>0</v>
          </cell>
          <cell r="BD17">
            <v>0</v>
          </cell>
          <cell r="BG17">
            <v>0</v>
          </cell>
          <cell r="BI17">
            <v>0</v>
          </cell>
          <cell r="BL17">
            <v>0</v>
          </cell>
          <cell r="BN17">
            <v>0</v>
          </cell>
          <cell r="BQ17">
            <v>4.6088379705834202E-2</v>
          </cell>
          <cell r="BS17">
            <v>0</v>
          </cell>
          <cell r="BV17">
            <v>0</v>
          </cell>
          <cell r="BX17">
            <v>0</v>
          </cell>
          <cell r="CA17">
            <v>0</v>
          </cell>
          <cell r="CC17">
            <v>0</v>
          </cell>
          <cell r="CF17">
            <v>0</v>
          </cell>
          <cell r="CH17">
            <v>-55</v>
          </cell>
          <cell r="CK17">
            <v>-55.111632420811901</v>
          </cell>
          <cell r="CM17">
            <v>0</v>
          </cell>
          <cell r="CP17">
            <v>5.28299214912923E-2</v>
          </cell>
          <cell r="CR17">
            <v>-1</v>
          </cell>
          <cell r="CT17">
            <v>-1</v>
          </cell>
          <cell r="CW17">
            <v>0</v>
          </cell>
          <cell r="CY17">
            <v>-4</v>
          </cell>
          <cell r="DB17">
            <v>-4.1996969999999996</v>
          </cell>
          <cell r="DD17">
            <v>0</v>
          </cell>
          <cell r="DG17">
            <v>0</v>
          </cell>
          <cell r="DI17">
            <v>0</v>
          </cell>
          <cell r="DL17">
            <v>0</v>
          </cell>
          <cell r="DN17">
            <v>0</v>
          </cell>
          <cell r="DQ17">
            <v>-0.47544034000000002</v>
          </cell>
          <cell r="DS17">
            <v>0</v>
          </cell>
          <cell r="DV17">
            <v>0</v>
          </cell>
          <cell r="DX17">
            <v>0</v>
          </cell>
          <cell r="EA17">
            <v>0</v>
          </cell>
          <cell r="EC17">
            <v>0</v>
          </cell>
          <cell r="EF17">
            <v>0</v>
          </cell>
          <cell r="EH17">
            <v>-55</v>
          </cell>
          <cell r="EK17">
            <v>-55.151321509999995</v>
          </cell>
          <cell r="EM17">
            <v>0</v>
          </cell>
          <cell r="EP17">
            <v>0</v>
          </cell>
        </row>
        <row r="18">
          <cell r="C18" t="str">
            <v>14900TAllcustom2Allcustom3USD Total</v>
          </cell>
          <cell r="E18">
            <v>639</v>
          </cell>
          <cell r="F18">
            <v>0</v>
          </cell>
          <cell r="G18">
            <v>0</v>
          </cell>
          <cell r="H18">
            <v>639.24757393865934</v>
          </cell>
          <cell r="J18">
            <v>1067</v>
          </cell>
          <cell r="K18">
            <v>0</v>
          </cell>
          <cell r="L18">
            <v>0</v>
          </cell>
          <cell r="M18">
            <v>1067.2492708117952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1.8473070295677019E-13</v>
          </cell>
          <cell r="AB18">
            <v>1706</v>
          </cell>
          <cell r="AC18">
            <v>0</v>
          </cell>
          <cell r="AD18">
            <v>0</v>
          </cell>
          <cell r="AE18">
            <v>1706.4968447504493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1706</v>
          </cell>
          <cell r="AP18">
            <v>1716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B18">
            <v>18</v>
          </cell>
          <cell r="BC18">
            <v>0</v>
          </cell>
          <cell r="BD18">
            <v>-1</v>
          </cell>
          <cell r="BE18">
            <v>0</v>
          </cell>
          <cell r="BF18">
            <v>0</v>
          </cell>
          <cell r="BG18">
            <v>19.059256040943872</v>
          </cell>
          <cell r="BI18">
            <v>436</v>
          </cell>
          <cell r="BJ18">
            <v>0</v>
          </cell>
          <cell r="BK18">
            <v>0</v>
          </cell>
          <cell r="BL18">
            <v>436.13154069292608</v>
          </cell>
          <cell r="BN18">
            <v>168</v>
          </cell>
          <cell r="BO18">
            <v>1</v>
          </cell>
          <cell r="BP18">
            <v>0</v>
          </cell>
          <cell r="BQ18">
            <v>168.04380928149075</v>
          </cell>
          <cell r="BS18">
            <v>0</v>
          </cell>
          <cell r="BT18">
            <v>0</v>
          </cell>
          <cell r="BU18">
            <v>0</v>
          </cell>
          <cell r="BV18">
            <v>1.8382179951167629E-2</v>
          </cell>
          <cell r="BX18">
            <v>44</v>
          </cell>
          <cell r="BY18">
            <v>1</v>
          </cell>
          <cell r="BZ18">
            <v>0</v>
          </cell>
          <cell r="CA18">
            <v>43.597642358023059</v>
          </cell>
          <cell r="CC18">
            <v>27</v>
          </cell>
          <cell r="CD18">
            <v>1</v>
          </cell>
          <cell r="CE18">
            <v>0</v>
          </cell>
          <cell r="CF18">
            <v>26.569708985335982</v>
          </cell>
          <cell r="CH18">
            <v>-55</v>
          </cell>
          <cell r="CI18">
            <v>1</v>
          </cell>
          <cell r="CJ18">
            <v>0</v>
          </cell>
          <cell r="CK18">
            <v>-55.207630200432895</v>
          </cell>
          <cell r="CM18">
            <v>1</v>
          </cell>
          <cell r="CN18">
            <v>0</v>
          </cell>
          <cell r="CO18">
            <v>0</v>
          </cell>
          <cell r="CP18">
            <v>1.0348646004109696</v>
          </cell>
          <cell r="CR18">
            <v>1</v>
          </cell>
          <cell r="CS18">
            <v>-1</v>
          </cell>
          <cell r="CT18">
            <v>0</v>
          </cell>
          <cell r="CU18">
            <v>0</v>
          </cell>
          <cell r="CV18">
            <v>0</v>
          </cell>
          <cell r="CW18">
            <v>1.3508377788301011</v>
          </cell>
          <cell r="CY18">
            <v>859</v>
          </cell>
          <cell r="CZ18">
            <v>0</v>
          </cell>
          <cell r="DA18">
            <v>0</v>
          </cell>
          <cell r="DB18">
            <v>858.98794634741421</v>
          </cell>
          <cell r="DD18">
            <v>171</v>
          </cell>
          <cell r="DE18">
            <v>0</v>
          </cell>
          <cell r="DF18">
            <v>0</v>
          </cell>
          <cell r="DG18">
            <v>170.95739066609099</v>
          </cell>
          <cell r="DI18">
            <v>-5</v>
          </cell>
          <cell r="DJ18">
            <v>0</v>
          </cell>
          <cell r="DK18">
            <v>0</v>
          </cell>
          <cell r="DL18">
            <v>-5.1094367147801023</v>
          </cell>
          <cell r="DN18">
            <v>43</v>
          </cell>
          <cell r="DO18">
            <v>0</v>
          </cell>
          <cell r="DP18">
            <v>0</v>
          </cell>
          <cell r="DQ18">
            <v>43.445916174235009</v>
          </cell>
          <cell r="DS18">
            <v>-2</v>
          </cell>
          <cell r="DT18">
            <v>0</v>
          </cell>
          <cell r="DU18">
            <v>0</v>
          </cell>
          <cell r="DV18">
            <v>-2.3833834399999998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C18">
            <v>2</v>
          </cell>
          <cell r="ED18">
            <v>0</v>
          </cell>
          <cell r="EE18">
            <v>0</v>
          </cell>
          <cell r="EF18">
            <v>1.7810323299999986</v>
          </cell>
          <cell r="EH18">
            <v>0</v>
          </cell>
          <cell r="EI18">
            <v>0</v>
          </cell>
          <cell r="EJ18">
            <v>0</v>
          </cell>
          <cell r="EK18">
            <v>0.48884049999990253</v>
          </cell>
          <cell r="EM18">
            <v>1</v>
          </cell>
          <cell r="EN18">
            <v>1</v>
          </cell>
          <cell r="EO18">
            <v>0</v>
          </cell>
          <cell r="EP18">
            <v>0.72672553690183861</v>
          </cell>
        </row>
        <row r="19">
          <cell r="C19" t="str">
            <v>15100TAllcustom2Allcustom3USD Total</v>
          </cell>
          <cell r="E19">
            <v>-634</v>
          </cell>
          <cell r="F19">
            <v>0</v>
          </cell>
          <cell r="H19">
            <v>-634.07533243497096</v>
          </cell>
          <cell r="J19">
            <v>-478</v>
          </cell>
          <cell r="K19">
            <v>0</v>
          </cell>
          <cell r="M19">
            <v>-478.18287539721103</v>
          </cell>
          <cell r="O19">
            <v>0</v>
          </cell>
          <cell r="P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1.9999807980483602E-2</v>
          </cell>
          <cell r="AB19">
            <v>-1112</v>
          </cell>
          <cell r="AC19">
            <v>0</v>
          </cell>
          <cell r="AD19">
            <v>0</v>
          </cell>
          <cell r="AE19">
            <v>-1112.2382080242</v>
          </cell>
          <cell r="AG19">
            <v>0</v>
          </cell>
          <cell r="AH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-1112</v>
          </cell>
          <cell r="AP19">
            <v>-1094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BB19">
            <v>-7</v>
          </cell>
          <cell r="BC19">
            <v>0</v>
          </cell>
          <cell r="BD19">
            <v>1</v>
          </cell>
          <cell r="BE19">
            <v>0</v>
          </cell>
          <cell r="BG19">
            <v>-7.76858801518474</v>
          </cell>
          <cell r="BI19">
            <v>-492</v>
          </cell>
          <cell r="BJ19">
            <v>0</v>
          </cell>
          <cell r="BL19">
            <v>-492.01954996811799</v>
          </cell>
          <cell r="BN19">
            <v>-100</v>
          </cell>
          <cell r="BO19">
            <v>0</v>
          </cell>
          <cell r="BQ19">
            <v>-99.889183365623396</v>
          </cell>
          <cell r="BS19">
            <v>-5</v>
          </cell>
          <cell r="BT19">
            <v>0</v>
          </cell>
          <cell r="BV19">
            <v>-5.3784001931152208</v>
          </cell>
          <cell r="BX19">
            <v>-21</v>
          </cell>
          <cell r="BY19">
            <v>0</v>
          </cell>
          <cell r="CA19">
            <v>-20.764349815953398</v>
          </cell>
          <cell r="CC19">
            <v>-9</v>
          </cell>
          <cell r="CD19">
            <v>0</v>
          </cell>
          <cell r="CF19">
            <v>-8.5002684397148993</v>
          </cell>
          <cell r="CH19">
            <v>-2</v>
          </cell>
          <cell r="CI19">
            <v>0</v>
          </cell>
          <cell r="CK19">
            <v>-1.62642665040084</v>
          </cell>
          <cell r="CM19">
            <v>2</v>
          </cell>
          <cell r="CN19">
            <v>0</v>
          </cell>
          <cell r="CP19">
            <v>1.8714340131398801</v>
          </cell>
          <cell r="CR19">
            <v>-3</v>
          </cell>
          <cell r="CS19">
            <v>0</v>
          </cell>
          <cell r="CT19">
            <v>-1</v>
          </cell>
          <cell r="CU19">
            <v>0</v>
          </cell>
          <cell r="CW19">
            <v>-1.8071087955323</v>
          </cell>
          <cell r="CY19">
            <v>-306</v>
          </cell>
          <cell r="CZ19">
            <v>0</v>
          </cell>
          <cell r="DB19">
            <v>-306.30685223</v>
          </cell>
          <cell r="DD19">
            <v>-118</v>
          </cell>
          <cell r="DE19">
            <v>0</v>
          </cell>
          <cell r="DG19">
            <v>-118.21840835283101</v>
          </cell>
          <cell r="DI19">
            <v>-18</v>
          </cell>
          <cell r="DJ19">
            <v>-1</v>
          </cell>
          <cell r="DL19">
            <v>-17.425938213645701</v>
          </cell>
          <cell r="DN19">
            <v>-34</v>
          </cell>
          <cell r="DO19">
            <v>1</v>
          </cell>
          <cell r="DQ19">
            <v>-35.238862685338304</v>
          </cell>
          <cell r="DS19">
            <v>0</v>
          </cell>
          <cell r="DT19">
            <v>0</v>
          </cell>
          <cell r="DV19">
            <v>0</v>
          </cell>
          <cell r="DX19">
            <v>1</v>
          </cell>
          <cell r="DY19">
            <v>0</v>
          </cell>
          <cell r="EA19">
            <v>0.81429488013698603</v>
          </cell>
          <cell r="EC19">
            <v>-1</v>
          </cell>
          <cell r="ED19">
            <v>-1</v>
          </cell>
          <cell r="EF19">
            <v>0</v>
          </cell>
          <cell r="EH19">
            <v>0</v>
          </cell>
          <cell r="EI19">
            <v>0</v>
          </cell>
          <cell r="EK19">
            <v>-0.156</v>
          </cell>
          <cell r="EM19">
            <v>-2</v>
          </cell>
          <cell r="EN19">
            <v>-1</v>
          </cell>
          <cell r="EP19">
            <v>-1.4410948276500399</v>
          </cell>
        </row>
        <row r="20">
          <cell r="C20" t="str">
            <v>16500TAllcustom2Allcustom3USD Total</v>
          </cell>
          <cell r="E20">
            <v>15</v>
          </cell>
          <cell r="H20">
            <v>15.143683627800099</v>
          </cell>
          <cell r="J20">
            <v>37</v>
          </cell>
          <cell r="M20">
            <v>37.211882402694599</v>
          </cell>
          <cell r="O20">
            <v>0</v>
          </cell>
          <cell r="R20">
            <v>0</v>
          </cell>
          <cell r="T20">
            <v>0</v>
          </cell>
          <cell r="V20">
            <v>0</v>
          </cell>
          <cell r="Y20">
            <v>0</v>
          </cell>
          <cell r="Z20">
            <v>0</v>
          </cell>
          <cell r="AB20">
            <v>52</v>
          </cell>
          <cell r="AD20">
            <v>0</v>
          </cell>
          <cell r="AE20">
            <v>52.355566030494799</v>
          </cell>
          <cell r="AG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52</v>
          </cell>
          <cell r="AP20">
            <v>52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BB20">
            <v>0</v>
          </cell>
          <cell r="BD20">
            <v>0</v>
          </cell>
          <cell r="BG20">
            <v>0</v>
          </cell>
          <cell r="BI20">
            <v>14</v>
          </cell>
          <cell r="BL20">
            <v>14.2693150343739</v>
          </cell>
          <cell r="BN20">
            <v>0</v>
          </cell>
          <cell r="BQ20">
            <v>0.18275161427599598</v>
          </cell>
          <cell r="BS20">
            <v>0</v>
          </cell>
          <cell r="BV20">
            <v>5.8897790046343795E-2</v>
          </cell>
          <cell r="BX20">
            <v>1</v>
          </cell>
          <cell r="CA20">
            <v>0.54339662165529501</v>
          </cell>
          <cell r="CC20">
            <v>0</v>
          </cell>
          <cell r="CF20">
            <v>-2.9256121300191697E-3</v>
          </cell>
          <cell r="CH20">
            <v>0</v>
          </cell>
          <cell r="CK20">
            <v>8.988E-5</v>
          </cell>
          <cell r="CM20">
            <v>0</v>
          </cell>
          <cell r="CP20">
            <v>9.2158299578642008E-2</v>
          </cell>
          <cell r="CR20">
            <v>0</v>
          </cell>
          <cell r="CT20">
            <v>0</v>
          </cell>
          <cell r="CW20">
            <v>5.8515149760306605E-2</v>
          </cell>
          <cell r="CY20">
            <v>36</v>
          </cell>
          <cell r="DB20">
            <v>36.133343869999997</v>
          </cell>
          <cell r="DD20">
            <v>0</v>
          </cell>
          <cell r="DG20">
            <v>-0.14150599999999999</v>
          </cell>
          <cell r="DI20">
            <v>0</v>
          </cell>
          <cell r="DL20">
            <v>-0.31225617706569403</v>
          </cell>
          <cell r="DN20">
            <v>1</v>
          </cell>
          <cell r="DQ20">
            <v>1.47378556</v>
          </cell>
          <cell r="DS20">
            <v>0</v>
          </cell>
          <cell r="DV20">
            <v>0</v>
          </cell>
          <cell r="DX20">
            <v>0</v>
          </cell>
          <cell r="EA20">
            <v>0</v>
          </cell>
          <cell r="EC20">
            <v>0</v>
          </cell>
          <cell r="EF20">
            <v>0</v>
          </cell>
          <cell r="EH20">
            <v>0</v>
          </cell>
          <cell r="EK20">
            <v>0</v>
          </cell>
          <cell r="EM20">
            <v>0</v>
          </cell>
          <cell r="EP20">
            <v>5.8515149760306605E-2</v>
          </cell>
        </row>
        <row r="21">
          <cell r="C21" t="str">
            <v>15300TAllcustom2Allcustom3USD Total</v>
          </cell>
          <cell r="E21">
            <v>26</v>
          </cell>
          <cell r="H21">
            <v>25.906800393960598</v>
          </cell>
          <cell r="J21">
            <v>6</v>
          </cell>
          <cell r="M21">
            <v>5.9087633669674204</v>
          </cell>
          <cell r="O21">
            <v>0</v>
          </cell>
          <cell r="R21">
            <v>0</v>
          </cell>
          <cell r="T21">
            <v>0</v>
          </cell>
          <cell r="V21">
            <v>0</v>
          </cell>
          <cell r="Y21">
            <v>0</v>
          </cell>
          <cell r="Z21">
            <v>0</v>
          </cell>
          <cell r="AB21">
            <v>32</v>
          </cell>
          <cell r="AD21">
            <v>0</v>
          </cell>
          <cell r="AE21">
            <v>31.815563760928001</v>
          </cell>
          <cell r="AG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32</v>
          </cell>
          <cell r="AP21">
            <v>28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BB21">
            <v>0</v>
          </cell>
          <cell r="BD21">
            <v>0</v>
          </cell>
          <cell r="BG21">
            <v>0</v>
          </cell>
          <cell r="BI21">
            <v>0</v>
          </cell>
          <cell r="BL21">
            <v>0</v>
          </cell>
          <cell r="BN21">
            <v>23</v>
          </cell>
          <cell r="BQ21">
            <v>22.7063391006598</v>
          </cell>
          <cell r="BS21">
            <v>2</v>
          </cell>
          <cell r="BV21">
            <v>1.7538835331869</v>
          </cell>
          <cell r="BX21">
            <v>1</v>
          </cell>
          <cell r="CA21">
            <v>1.4511599610738199</v>
          </cell>
          <cell r="CC21">
            <v>0</v>
          </cell>
          <cell r="CF21">
            <v>0</v>
          </cell>
          <cell r="CH21">
            <v>0</v>
          </cell>
          <cell r="CK21">
            <v>-4.58220096002958E-3</v>
          </cell>
          <cell r="CM21">
            <v>0</v>
          </cell>
          <cell r="CP21">
            <v>0</v>
          </cell>
          <cell r="CR21">
            <v>4</v>
          </cell>
          <cell r="CT21">
            <v>0</v>
          </cell>
          <cell r="CW21">
            <v>3.8611344879800003</v>
          </cell>
          <cell r="CY21">
            <v>0</v>
          </cell>
          <cell r="DB21">
            <v>0</v>
          </cell>
          <cell r="DD21">
            <v>2</v>
          </cell>
          <cell r="DG21">
            <v>2.0417115439874198</v>
          </cell>
          <cell r="DI21">
            <v>0</v>
          </cell>
          <cell r="DL21">
            <v>0</v>
          </cell>
          <cell r="DN21">
            <v>0</v>
          </cell>
          <cell r="DQ21">
            <v>5.9173350000000001E-3</v>
          </cell>
          <cell r="DS21">
            <v>0</v>
          </cell>
          <cell r="DV21">
            <v>0</v>
          </cell>
          <cell r="DX21">
            <v>0</v>
          </cell>
          <cell r="EA21">
            <v>0</v>
          </cell>
          <cell r="EC21">
            <v>0</v>
          </cell>
          <cell r="EF21">
            <v>0</v>
          </cell>
          <cell r="EH21">
            <v>0</v>
          </cell>
          <cell r="EK21">
            <v>0</v>
          </cell>
          <cell r="EM21">
            <v>0</v>
          </cell>
          <cell r="EP21">
            <v>0</v>
          </cell>
        </row>
        <row r="22">
          <cell r="C22" t="str">
            <v>15200TAllcustom2Allcustom3USD Total</v>
          </cell>
          <cell r="E22">
            <v>22</v>
          </cell>
          <cell r="H22">
            <v>21.548743727872498</v>
          </cell>
          <cell r="J22">
            <v>0</v>
          </cell>
          <cell r="M22">
            <v>0</v>
          </cell>
          <cell r="O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Z22">
            <v>0</v>
          </cell>
          <cell r="AB22">
            <v>22</v>
          </cell>
          <cell r="AD22">
            <v>0</v>
          </cell>
          <cell r="AE22">
            <v>21.548743727872498</v>
          </cell>
          <cell r="AG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22</v>
          </cell>
          <cell r="AP22">
            <v>21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B22">
            <v>1</v>
          </cell>
          <cell r="BD22">
            <v>0</v>
          </cell>
          <cell r="BG22">
            <v>0.63209916879865002</v>
          </cell>
          <cell r="BI22">
            <v>0</v>
          </cell>
          <cell r="BL22">
            <v>-9.7943356116000205E-2</v>
          </cell>
          <cell r="BN22">
            <v>21</v>
          </cell>
          <cell r="BQ22">
            <v>20.722976867284</v>
          </cell>
          <cell r="BS22">
            <v>0</v>
          </cell>
          <cell r="BV22">
            <v>8.2012921612189607E-2</v>
          </cell>
          <cell r="BX22">
            <v>0</v>
          </cell>
          <cell r="CA22">
            <v>0.209598126293665</v>
          </cell>
          <cell r="CC22">
            <v>0</v>
          </cell>
          <cell r="CF22">
            <v>0</v>
          </cell>
          <cell r="CH22">
            <v>0</v>
          </cell>
          <cell r="CK22">
            <v>0</v>
          </cell>
          <cell r="CM22">
            <v>0</v>
          </cell>
          <cell r="CP22">
            <v>0</v>
          </cell>
          <cell r="CR22">
            <v>0</v>
          </cell>
          <cell r="CT22">
            <v>0</v>
          </cell>
          <cell r="CW22">
            <v>0</v>
          </cell>
          <cell r="CY22">
            <v>0</v>
          </cell>
          <cell r="DB22">
            <v>0</v>
          </cell>
          <cell r="DD22">
            <v>0</v>
          </cell>
          <cell r="DG22">
            <v>0</v>
          </cell>
          <cell r="DI22">
            <v>0</v>
          </cell>
          <cell r="DL22">
            <v>0</v>
          </cell>
          <cell r="DN22">
            <v>0</v>
          </cell>
          <cell r="DQ22">
            <v>0</v>
          </cell>
          <cell r="DS22">
            <v>0</v>
          </cell>
          <cell r="DV22">
            <v>0</v>
          </cell>
          <cell r="DX22">
            <v>0</v>
          </cell>
          <cell r="EA22">
            <v>0</v>
          </cell>
          <cell r="EC22">
            <v>1</v>
          </cell>
          <cell r="EF22">
            <v>0.63209916879865002</v>
          </cell>
          <cell r="EH22">
            <v>0</v>
          </cell>
          <cell r="EK22">
            <v>0</v>
          </cell>
          <cell r="EM22">
            <v>0</v>
          </cell>
          <cell r="EP22">
            <v>0</v>
          </cell>
        </row>
        <row r="23">
          <cell r="C23" t="str">
            <v>16900TAllcustom2Allcustom3USD Total</v>
          </cell>
          <cell r="E23">
            <v>68</v>
          </cell>
          <cell r="F23">
            <v>0</v>
          </cell>
          <cell r="G23">
            <v>0</v>
          </cell>
          <cell r="H23">
            <v>67.771469253321584</v>
          </cell>
          <cell r="J23">
            <v>632</v>
          </cell>
          <cell r="K23">
            <v>0</v>
          </cell>
          <cell r="L23">
            <v>0</v>
          </cell>
          <cell r="M23">
            <v>632.18704118424614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1.9999807980668333E-2</v>
          </cell>
          <cell r="AB23">
            <v>700</v>
          </cell>
          <cell r="AC23">
            <v>0</v>
          </cell>
          <cell r="AD23">
            <v>0</v>
          </cell>
          <cell r="AE23">
            <v>699.97851024554461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700</v>
          </cell>
          <cell r="AP23">
            <v>723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12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11.922767194557782</v>
          </cell>
          <cell r="BI23">
            <v>-42</v>
          </cell>
          <cell r="BJ23">
            <v>0</v>
          </cell>
          <cell r="BK23">
            <v>0</v>
          </cell>
          <cell r="BL23">
            <v>-41.716637596934</v>
          </cell>
          <cell r="BN23">
            <v>112</v>
          </cell>
          <cell r="BO23">
            <v>1</v>
          </cell>
          <cell r="BP23">
            <v>0</v>
          </cell>
          <cell r="BQ23">
            <v>111.76669349808716</v>
          </cell>
          <cell r="BS23">
            <v>-3</v>
          </cell>
          <cell r="BT23">
            <v>0</v>
          </cell>
          <cell r="BU23">
            <v>0</v>
          </cell>
          <cell r="BV23">
            <v>-3.4652237683186198</v>
          </cell>
          <cell r="BX23">
            <v>25</v>
          </cell>
          <cell r="BY23">
            <v>1</v>
          </cell>
          <cell r="BZ23">
            <v>0</v>
          </cell>
          <cell r="CA23">
            <v>25.037447251092438</v>
          </cell>
          <cell r="CC23">
            <v>18</v>
          </cell>
          <cell r="CD23">
            <v>1</v>
          </cell>
          <cell r="CE23">
            <v>0</v>
          </cell>
          <cell r="CF23">
            <v>18.066514933491064</v>
          </cell>
          <cell r="CH23">
            <v>-57</v>
          </cell>
          <cell r="CI23">
            <v>1</v>
          </cell>
          <cell r="CJ23">
            <v>0</v>
          </cell>
          <cell r="CK23">
            <v>-56.838549171793765</v>
          </cell>
          <cell r="CM23">
            <v>3</v>
          </cell>
          <cell r="CN23">
            <v>0</v>
          </cell>
          <cell r="CO23">
            <v>0</v>
          </cell>
          <cell r="CP23">
            <v>2.9984569131294916</v>
          </cell>
          <cell r="CR23">
            <v>2</v>
          </cell>
          <cell r="CS23">
            <v>-1</v>
          </cell>
          <cell r="CT23">
            <v>-1</v>
          </cell>
          <cell r="CU23">
            <v>0</v>
          </cell>
          <cell r="CV23">
            <v>0</v>
          </cell>
          <cell r="CW23">
            <v>3.4633786210381081</v>
          </cell>
          <cell r="CY23">
            <v>589</v>
          </cell>
          <cell r="CZ23">
            <v>0</v>
          </cell>
          <cell r="DA23">
            <v>0</v>
          </cell>
          <cell r="DB23">
            <v>588.81443798741418</v>
          </cell>
          <cell r="DD23">
            <v>55</v>
          </cell>
          <cell r="DE23">
            <v>0</v>
          </cell>
          <cell r="DF23">
            <v>0</v>
          </cell>
          <cell r="DG23">
            <v>54.6391878572474</v>
          </cell>
          <cell r="DI23">
            <v>-23</v>
          </cell>
          <cell r="DJ23">
            <v>-1</v>
          </cell>
          <cell r="DK23">
            <v>0</v>
          </cell>
          <cell r="DL23">
            <v>-22.847631105491498</v>
          </cell>
          <cell r="DN23">
            <v>10</v>
          </cell>
          <cell r="DO23">
            <v>1</v>
          </cell>
          <cell r="DP23">
            <v>0</v>
          </cell>
          <cell r="DQ23">
            <v>9.6867563838967037</v>
          </cell>
          <cell r="DS23">
            <v>-2</v>
          </cell>
          <cell r="DT23">
            <v>0</v>
          </cell>
          <cell r="DU23">
            <v>0</v>
          </cell>
          <cell r="DV23">
            <v>-2.3833834399999998</v>
          </cell>
          <cell r="DX23">
            <v>1</v>
          </cell>
          <cell r="DY23">
            <v>0</v>
          </cell>
          <cell r="DZ23">
            <v>0</v>
          </cell>
          <cell r="EA23">
            <v>0.81429488013698603</v>
          </cell>
          <cell r="EC23">
            <v>2</v>
          </cell>
          <cell r="ED23">
            <v>-1</v>
          </cell>
          <cell r="EE23">
            <v>0</v>
          </cell>
          <cell r="EF23">
            <v>2.4131314987986485</v>
          </cell>
          <cell r="EH23">
            <v>0</v>
          </cell>
          <cell r="EI23">
            <v>0</v>
          </cell>
          <cell r="EJ23">
            <v>0</v>
          </cell>
          <cell r="EK23">
            <v>0.33284049999990251</v>
          </cell>
          <cell r="EM23">
            <v>-1</v>
          </cell>
          <cell r="EN23">
            <v>0</v>
          </cell>
          <cell r="EO23">
            <v>0</v>
          </cell>
          <cell r="EP23">
            <v>-0.65585414098789474</v>
          </cell>
        </row>
        <row r="24">
          <cell r="C24" t="str">
            <v>17800TAllcustom2Allcustom3USD Total</v>
          </cell>
          <cell r="E24">
            <v>-93</v>
          </cell>
          <cell r="F24">
            <v>0</v>
          </cell>
          <cell r="H24">
            <v>-92.716297440546597</v>
          </cell>
          <cell r="J24">
            <v>-33</v>
          </cell>
          <cell r="K24">
            <v>0</v>
          </cell>
          <cell r="M24">
            <v>-33.414128630198903</v>
          </cell>
          <cell r="O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-1.4202669262885999E-13</v>
          </cell>
          <cell r="AB24">
            <v>-126</v>
          </cell>
          <cell r="AC24">
            <v>0</v>
          </cell>
          <cell r="AD24">
            <v>0</v>
          </cell>
          <cell r="AE24">
            <v>-126.13042607074601</v>
          </cell>
          <cell r="AG24">
            <v>0</v>
          </cell>
          <cell r="AH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-126</v>
          </cell>
          <cell r="AP24">
            <v>-292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BB24">
            <v>-2</v>
          </cell>
          <cell r="BC24">
            <v>0</v>
          </cell>
          <cell r="BD24">
            <v>-1</v>
          </cell>
          <cell r="BE24">
            <v>0</v>
          </cell>
          <cell r="BG24">
            <v>-0.58138136410494401</v>
          </cell>
          <cell r="BI24">
            <v>-154</v>
          </cell>
          <cell r="BJ24">
            <v>0</v>
          </cell>
          <cell r="BL24">
            <v>-154.31753680333199</v>
          </cell>
          <cell r="BN24">
            <v>-86</v>
          </cell>
          <cell r="BO24">
            <v>0</v>
          </cell>
          <cell r="BQ24">
            <v>-86.238326774934691</v>
          </cell>
          <cell r="BS24">
            <v>-5</v>
          </cell>
          <cell r="BT24">
            <v>0</v>
          </cell>
          <cell r="BV24">
            <v>-4.6043739256910596</v>
          </cell>
          <cell r="BX24">
            <v>-13</v>
          </cell>
          <cell r="BY24">
            <v>0</v>
          </cell>
          <cell r="CA24">
            <v>-13.2344960494266</v>
          </cell>
          <cell r="CC24">
            <v>-3</v>
          </cell>
          <cell r="CD24">
            <v>0</v>
          </cell>
          <cell r="CF24">
            <v>-3.1915324661305098</v>
          </cell>
          <cell r="CH24">
            <v>170</v>
          </cell>
          <cell r="CI24">
            <v>0</v>
          </cell>
          <cell r="CK24">
            <v>169.73509594307399</v>
          </cell>
          <cell r="CM24">
            <v>0</v>
          </cell>
          <cell r="CN24">
            <v>0</v>
          </cell>
          <cell r="CP24">
            <v>-0.28374600000113598</v>
          </cell>
          <cell r="CR24">
            <v>1</v>
          </cell>
          <cell r="CS24">
            <v>1</v>
          </cell>
          <cell r="CT24">
            <v>0</v>
          </cell>
          <cell r="CU24">
            <v>0</v>
          </cell>
          <cell r="CW24">
            <v>0.37748911338567903</v>
          </cell>
          <cell r="CY24">
            <v>-22</v>
          </cell>
          <cell r="CZ24">
            <v>0</v>
          </cell>
          <cell r="DB24">
            <v>-22.11522038</v>
          </cell>
          <cell r="DD24">
            <v>-2</v>
          </cell>
          <cell r="DE24">
            <v>-1</v>
          </cell>
          <cell r="DG24">
            <v>-1.2882555925016899</v>
          </cell>
          <cell r="DI24">
            <v>-3</v>
          </cell>
          <cell r="DJ24">
            <v>0</v>
          </cell>
          <cell r="DL24">
            <v>-3.4274319128802802</v>
          </cell>
          <cell r="DN24">
            <v>-7</v>
          </cell>
          <cell r="DO24">
            <v>0</v>
          </cell>
          <cell r="DQ24">
            <v>-6.9607098582025806</v>
          </cell>
          <cell r="DS24">
            <v>0</v>
          </cell>
          <cell r="DT24">
            <v>0</v>
          </cell>
          <cell r="DV24">
            <v>0</v>
          </cell>
          <cell r="DX24">
            <v>0</v>
          </cell>
          <cell r="DY24">
            <v>0</v>
          </cell>
          <cell r="EA24">
            <v>0</v>
          </cell>
          <cell r="EC24">
            <v>0</v>
          </cell>
          <cell r="ED24">
            <v>0</v>
          </cell>
          <cell r="EF24">
            <v>3.0105000000000003E-4</v>
          </cell>
          <cell r="EH24">
            <v>0</v>
          </cell>
          <cell r="EI24">
            <v>0</v>
          </cell>
          <cell r="EK24">
            <v>-0.32271144000000002</v>
          </cell>
          <cell r="EM24">
            <v>0</v>
          </cell>
          <cell r="EN24">
            <v>1</v>
          </cell>
          <cell r="EP24">
            <v>-0.61430243079419899</v>
          </cell>
        </row>
        <row r="25">
          <cell r="C25" t="str">
            <v>17900TAllcustom2Allcustom3USD Total</v>
          </cell>
          <cell r="E25">
            <v>-25</v>
          </cell>
          <cell r="F25">
            <v>0</v>
          </cell>
          <cell r="G25">
            <v>0</v>
          </cell>
          <cell r="H25">
            <v>-24.944828187225013</v>
          </cell>
          <cell r="J25">
            <v>599</v>
          </cell>
          <cell r="K25">
            <v>0</v>
          </cell>
          <cell r="L25">
            <v>0</v>
          </cell>
          <cell r="M25">
            <v>598.77291255404725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1.9999807980526307E-2</v>
          </cell>
          <cell r="AB25">
            <v>574</v>
          </cell>
          <cell r="AC25">
            <v>0</v>
          </cell>
          <cell r="AD25">
            <v>0</v>
          </cell>
          <cell r="AE25">
            <v>573.8480841747986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574</v>
          </cell>
          <cell r="AP25">
            <v>431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B25">
            <v>10</v>
          </cell>
          <cell r="BC25">
            <v>0</v>
          </cell>
          <cell r="BD25">
            <v>-1</v>
          </cell>
          <cell r="BE25">
            <v>0</v>
          </cell>
          <cell r="BF25">
            <v>0</v>
          </cell>
          <cell r="BG25">
            <v>11.341385830452838</v>
          </cell>
          <cell r="BI25">
            <v>-196</v>
          </cell>
          <cell r="BJ25">
            <v>0</v>
          </cell>
          <cell r="BK25">
            <v>0</v>
          </cell>
          <cell r="BL25">
            <v>-196.03417440026598</v>
          </cell>
          <cell r="BN25">
            <v>26</v>
          </cell>
          <cell r="BO25">
            <v>1</v>
          </cell>
          <cell r="BP25">
            <v>0</v>
          </cell>
          <cell r="BQ25">
            <v>25.528366723152473</v>
          </cell>
          <cell r="BS25">
            <v>-8</v>
          </cell>
          <cell r="BT25">
            <v>0</v>
          </cell>
          <cell r="BU25">
            <v>0</v>
          </cell>
          <cell r="BV25">
            <v>-8.0695976940096799</v>
          </cell>
          <cell r="BX25">
            <v>12</v>
          </cell>
          <cell r="BY25">
            <v>1</v>
          </cell>
          <cell r="BZ25">
            <v>0</v>
          </cell>
          <cell r="CA25">
            <v>11.802951201665838</v>
          </cell>
          <cell r="CC25">
            <v>15</v>
          </cell>
          <cell r="CD25">
            <v>1</v>
          </cell>
          <cell r="CE25">
            <v>0</v>
          </cell>
          <cell r="CF25">
            <v>14.874982467360553</v>
          </cell>
          <cell r="CH25">
            <v>113</v>
          </cell>
          <cell r="CI25">
            <v>1</v>
          </cell>
          <cell r="CJ25">
            <v>0</v>
          </cell>
          <cell r="CK25">
            <v>112.89654677128021</v>
          </cell>
          <cell r="CM25">
            <v>3</v>
          </cell>
          <cell r="CN25">
            <v>0</v>
          </cell>
          <cell r="CO25">
            <v>0</v>
          </cell>
          <cell r="CP25">
            <v>2.7147109131283558</v>
          </cell>
          <cell r="CR25">
            <v>3</v>
          </cell>
          <cell r="CS25">
            <v>0</v>
          </cell>
          <cell r="CT25">
            <v>-1</v>
          </cell>
          <cell r="CU25">
            <v>0</v>
          </cell>
          <cell r="CV25">
            <v>0</v>
          </cell>
          <cell r="CW25">
            <v>3.8408677344237869</v>
          </cell>
          <cell r="CY25">
            <v>567</v>
          </cell>
          <cell r="CZ25">
            <v>0</v>
          </cell>
          <cell r="DA25">
            <v>0</v>
          </cell>
          <cell r="DB25">
            <v>566.6992176074142</v>
          </cell>
          <cell r="DD25">
            <v>53</v>
          </cell>
          <cell r="DE25">
            <v>-1</v>
          </cell>
          <cell r="DF25">
            <v>0</v>
          </cell>
          <cell r="DG25">
            <v>53.350932264745708</v>
          </cell>
          <cell r="DI25">
            <v>-26</v>
          </cell>
          <cell r="DJ25">
            <v>-1</v>
          </cell>
          <cell r="DK25">
            <v>0</v>
          </cell>
          <cell r="DL25">
            <v>-26.275063018371778</v>
          </cell>
          <cell r="DN25">
            <v>3</v>
          </cell>
          <cell r="DO25">
            <v>1</v>
          </cell>
          <cell r="DP25">
            <v>0</v>
          </cell>
          <cell r="DQ25">
            <v>2.7260465256941231</v>
          </cell>
          <cell r="DS25">
            <v>-2</v>
          </cell>
          <cell r="DT25">
            <v>0</v>
          </cell>
          <cell r="DU25">
            <v>0</v>
          </cell>
          <cell r="DV25">
            <v>-2.3833834399999998</v>
          </cell>
          <cell r="DX25">
            <v>1</v>
          </cell>
          <cell r="DY25">
            <v>0</v>
          </cell>
          <cell r="DZ25">
            <v>0</v>
          </cell>
          <cell r="EA25">
            <v>0.81429488013698603</v>
          </cell>
          <cell r="EC25">
            <v>2</v>
          </cell>
          <cell r="ED25">
            <v>-1</v>
          </cell>
          <cell r="EE25">
            <v>0</v>
          </cell>
          <cell r="EF25">
            <v>2.4134325487986485</v>
          </cell>
          <cell r="EH25">
            <v>0</v>
          </cell>
          <cell r="EI25">
            <v>0</v>
          </cell>
          <cell r="EJ25">
            <v>0</v>
          </cell>
          <cell r="EK25">
            <v>1.012905999990249E-2</v>
          </cell>
          <cell r="EM25">
            <v>-1</v>
          </cell>
          <cell r="EN25">
            <v>1</v>
          </cell>
          <cell r="EO25">
            <v>0</v>
          </cell>
          <cell r="EP25">
            <v>-1.2701565717820937</v>
          </cell>
        </row>
        <row r="26">
          <cell r="C26" t="str">
            <v>18800TAllcustom2Allcustom3USD Total</v>
          </cell>
          <cell r="E26">
            <v>-62</v>
          </cell>
          <cell r="F26">
            <v>0</v>
          </cell>
          <cell r="H26">
            <v>-61.733213625268604</v>
          </cell>
          <cell r="J26">
            <v>-260</v>
          </cell>
          <cell r="K26">
            <v>0</v>
          </cell>
          <cell r="M26">
            <v>-259.519465371438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-1</v>
          </cell>
          <cell r="Y26">
            <v>0</v>
          </cell>
          <cell r="Z26">
            <v>0</v>
          </cell>
          <cell r="AB26">
            <v>-321</v>
          </cell>
          <cell r="AC26">
            <v>0</v>
          </cell>
          <cell r="AD26">
            <v>0</v>
          </cell>
          <cell r="AE26">
            <v>-321.25267899670598</v>
          </cell>
          <cell r="AG26">
            <v>0</v>
          </cell>
          <cell r="AH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-321</v>
          </cell>
          <cell r="AP26">
            <v>-304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B26">
            <v>-1</v>
          </cell>
          <cell r="BC26">
            <v>1</v>
          </cell>
          <cell r="BD26">
            <v>0</v>
          </cell>
          <cell r="BE26">
            <v>0</v>
          </cell>
          <cell r="BG26">
            <v>-1.6834057460479599</v>
          </cell>
          <cell r="BI26">
            <v>-11</v>
          </cell>
          <cell r="BJ26">
            <v>0</v>
          </cell>
          <cell r="BL26">
            <v>-10.735608175509102</v>
          </cell>
          <cell r="BN26">
            <v>-25</v>
          </cell>
          <cell r="BO26">
            <v>-1</v>
          </cell>
          <cell r="BQ26">
            <v>-24.185444987499501</v>
          </cell>
          <cell r="BS26">
            <v>-5</v>
          </cell>
          <cell r="BT26">
            <v>0</v>
          </cell>
          <cell r="BV26">
            <v>-5.0909652232453499</v>
          </cell>
          <cell r="BX26">
            <v>-3</v>
          </cell>
          <cell r="BY26">
            <v>-1</v>
          </cell>
          <cell r="CA26">
            <v>-2.3349330970238698</v>
          </cell>
          <cell r="CC26">
            <v>-3</v>
          </cell>
          <cell r="CD26">
            <v>0</v>
          </cell>
          <cell r="CF26">
            <v>-3.2235912932104398</v>
          </cell>
          <cell r="CH26">
            <v>-14</v>
          </cell>
          <cell r="CI26">
            <v>0</v>
          </cell>
          <cell r="CK26">
            <v>-14.3355115627323</v>
          </cell>
          <cell r="CM26">
            <v>0</v>
          </cell>
          <cell r="CN26">
            <v>0</v>
          </cell>
          <cell r="CP26">
            <v>-0.14375354000000001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0.33710217133300002</v>
          </cell>
          <cell r="CY26">
            <v>-255</v>
          </cell>
          <cell r="CZ26">
            <v>0</v>
          </cell>
          <cell r="DB26">
            <v>-254.75880703999999</v>
          </cell>
          <cell r="DD26">
            <v>-5</v>
          </cell>
          <cell r="DE26">
            <v>0</v>
          </cell>
          <cell r="DG26">
            <v>-5.3089921217689495</v>
          </cell>
          <cell r="DI26">
            <v>0</v>
          </cell>
          <cell r="DJ26">
            <v>0</v>
          </cell>
          <cell r="DL26">
            <v>-0.21614643036054598</v>
          </cell>
          <cell r="DN26">
            <v>0</v>
          </cell>
          <cell r="DO26">
            <v>-1</v>
          </cell>
          <cell r="DQ26">
            <v>0.60737242435858307</v>
          </cell>
          <cell r="DS26">
            <v>0</v>
          </cell>
          <cell r="DT26">
            <v>0</v>
          </cell>
          <cell r="DV26">
            <v>0</v>
          </cell>
          <cell r="DX26">
            <v>0</v>
          </cell>
          <cell r="DY26">
            <v>0</v>
          </cell>
          <cell r="EA26">
            <v>-0.17999437500000001</v>
          </cell>
          <cell r="EC26">
            <v>0</v>
          </cell>
          <cell r="ED26">
            <v>0</v>
          </cell>
          <cell r="EF26">
            <v>-7.7378400000000002E-3</v>
          </cell>
          <cell r="EH26">
            <v>0</v>
          </cell>
          <cell r="EI26">
            <v>0</v>
          </cell>
          <cell r="EK26">
            <v>-0.16573073219996001</v>
          </cell>
          <cell r="EM26">
            <v>0</v>
          </cell>
          <cell r="EN26">
            <v>0</v>
          </cell>
          <cell r="EP26">
            <v>0.27235094693439399</v>
          </cell>
        </row>
        <row r="27">
          <cell r="C27" t="str">
            <v>Profit_continuing_USD</v>
          </cell>
          <cell r="E27">
            <v>-87</v>
          </cell>
          <cell r="F27">
            <v>0</v>
          </cell>
          <cell r="G27">
            <v>0</v>
          </cell>
          <cell r="H27">
            <v>-86.678041812493618</v>
          </cell>
          <cell r="J27">
            <v>339</v>
          </cell>
          <cell r="K27">
            <v>0</v>
          </cell>
          <cell r="L27">
            <v>0</v>
          </cell>
          <cell r="M27">
            <v>339.25344718260925</v>
          </cell>
          <cell r="O27">
            <v>1</v>
          </cell>
          <cell r="P27">
            <v>0</v>
          </cell>
          <cell r="Q27">
            <v>1</v>
          </cell>
          <cell r="R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-1</v>
          </cell>
          <cell r="Y27">
            <v>0</v>
          </cell>
          <cell r="Z27">
            <v>1.9999807980526307E-2</v>
          </cell>
          <cell r="AB27">
            <v>253</v>
          </cell>
          <cell r="AC27">
            <v>0</v>
          </cell>
          <cell r="AD27">
            <v>0</v>
          </cell>
          <cell r="AE27">
            <v>252.59540517809262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253</v>
          </cell>
          <cell r="AP27">
            <v>127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B27">
            <v>9</v>
          </cell>
          <cell r="BC27">
            <v>1</v>
          </cell>
          <cell r="BD27">
            <v>-1</v>
          </cell>
          <cell r="BE27">
            <v>0</v>
          </cell>
          <cell r="BF27">
            <v>0</v>
          </cell>
          <cell r="BG27">
            <v>9.657980084404878</v>
          </cell>
          <cell r="BI27">
            <v>-207</v>
          </cell>
          <cell r="BJ27">
            <v>0</v>
          </cell>
          <cell r="BK27">
            <v>0</v>
          </cell>
          <cell r="BL27">
            <v>-206.76978257577508</v>
          </cell>
          <cell r="BN27">
            <v>1</v>
          </cell>
          <cell r="BO27">
            <v>0</v>
          </cell>
          <cell r="BP27">
            <v>0</v>
          </cell>
          <cell r="BQ27">
            <v>1.3429217356529719</v>
          </cell>
          <cell r="BS27">
            <v>-13</v>
          </cell>
          <cell r="BT27">
            <v>0</v>
          </cell>
          <cell r="BU27">
            <v>0</v>
          </cell>
          <cell r="BV27">
            <v>-13.16056291725503</v>
          </cell>
          <cell r="BX27">
            <v>9</v>
          </cell>
          <cell r="BY27">
            <v>0</v>
          </cell>
          <cell r="BZ27">
            <v>0</v>
          </cell>
          <cell r="CA27">
            <v>9.4680181046419687</v>
          </cell>
          <cell r="CC27">
            <v>12</v>
          </cell>
          <cell r="CD27">
            <v>1</v>
          </cell>
          <cell r="CE27">
            <v>0</v>
          </cell>
          <cell r="CF27">
            <v>11.651391174150113</v>
          </cell>
          <cell r="CH27">
            <v>99</v>
          </cell>
          <cell r="CI27">
            <v>1</v>
          </cell>
          <cell r="CJ27">
            <v>0</v>
          </cell>
          <cell r="CK27">
            <v>98.561035208547906</v>
          </cell>
          <cell r="CM27">
            <v>3</v>
          </cell>
          <cell r="CN27">
            <v>0</v>
          </cell>
          <cell r="CO27">
            <v>0</v>
          </cell>
          <cell r="CP27">
            <v>2.5709573731283557</v>
          </cell>
          <cell r="CR27">
            <v>3</v>
          </cell>
          <cell r="CS27">
            <v>0</v>
          </cell>
          <cell r="CT27">
            <v>-1</v>
          </cell>
          <cell r="CU27">
            <v>0</v>
          </cell>
          <cell r="CV27">
            <v>0</v>
          </cell>
          <cell r="CW27">
            <v>4.177969905756787</v>
          </cell>
          <cell r="CY27">
            <v>312</v>
          </cell>
          <cell r="CZ27">
            <v>0</v>
          </cell>
          <cell r="DA27">
            <v>0</v>
          </cell>
          <cell r="DB27">
            <v>311.94041056741423</v>
          </cell>
          <cell r="DD27">
            <v>48</v>
          </cell>
          <cell r="DE27">
            <v>-1</v>
          </cell>
          <cell r="DF27">
            <v>0</v>
          </cell>
          <cell r="DG27">
            <v>48.041940142976756</v>
          </cell>
          <cell r="DI27">
            <v>-26</v>
          </cell>
          <cell r="DJ27">
            <v>-1</v>
          </cell>
          <cell r="DK27">
            <v>0</v>
          </cell>
          <cell r="DL27">
            <v>-26.491209448732324</v>
          </cell>
          <cell r="DN27">
            <v>3</v>
          </cell>
          <cell r="DO27">
            <v>0</v>
          </cell>
          <cell r="DP27">
            <v>0</v>
          </cell>
          <cell r="DQ27">
            <v>3.3334189500527063</v>
          </cell>
          <cell r="DS27">
            <v>-2</v>
          </cell>
          <cell r="DT27">
            <v>0</v>
          </cell>
          <cell r="DU27">
            <v>0</v>
          </cell>
          <cell r="DV27">
            <v>-2.3833834399999998</v>
          </cell>
          <cell r="DX27">
            <v>1</v>
          </cell>
          <cell r="DY27">
            <v>0</v>
          </cell>
          <cell r="DZ27">
            <v>0</v>
          </cell>
          <cell r="EA27">
            <v>0.63430050513698599</v>
          </cell>
          <cell r="EC27">
            <v>2</v>
          </cell>
          <cell r="ED27">
            <v>-1</v>
          </cell>
          <cell r="EE27">
            <v>0</v>
          </cell>
          <cell r="EF27">
            <v>2.4056947087986487</v>
          </cell>
          <cell r="EH27">
            <v>0</v>
          </cell>
          <cell r="EI27">
            <v>0</v>
          </cell>
          <cell r="EJ27">
            <v>0</v>
          </cell>
          <cell r="EK27">
            <v>-0.15560167220005752</v>
          </cell>
          <cell r="EM27">
            <v>-1</v>
          </cell>
          <cell r="EN27">
            <v>1</v>
          </cell>
          <cell r="EO27">
            <v>0</v>
          </cell>
          <cell r="EP27">
            <v>-0.99780562484769975</v>
          </cell>
        </row>
        <row r="28">
          <cell r="C28" t="str">
            <v>Profit_discontinued_USD</v>
          </cell>
          <cell r="AM28">
            <v>0</v>
          </cell>
          <cell r="AN28">
            <v>0</v>
          </cell>
          <cell r="AP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 t="str">
            <v>18900TAllcustom2Allcustom3USD Total</v>
          </cell>
          <cell r="E29">
            <v>-87</v>
          </cell>
          <cell r="F29">
            <v>0</v>
          </cell>
          <cell r="G29">
            <v>0</v>
          </cell>
          <cell r="H29">
            <v>-86.678041812493618</v>
          </cell>
          <cell r="J29">
            <v>339</v>
          </cell>
          <cell r="K29">
            <v>0</v>
          </cell>
          <cell r="L29">
            <v>0</v>
          </cell>
          <cell r="M29">
            <v>339.25344718260925</v>
          </cell>
          <cell r="O29">
            <v>1</v>
          </cell>
          <cell r="P29">
            <v>0</v>
          </cell>
          <cell r="Q29">
            <v>1</v>
          </cell>
          <cell r="R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-1</v>
          </cell>
          <cell r="Y29">
            <v>0</v>
          </cell>
          <cell r="Z29">
            <v>1.9999807980526307E-2</v>
          </cell>
          <cell r="AB29">
            <v>253</v>
          </cell>
          <cell r="AC29">
            <v>0</v>
          </cell>
          <cell r="AD29">
            <v>0</v>
          </cell>
          <cell r="AE29">
            <v>252.59540517809262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253</v>
          </cell>
          <cell r="AP29">
            <v>127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9</v>
          </cell>
          <cell r="BC29">
            <v>1</v>
          </cell>
          <cell r="BD29">
            <v>-1</v>
          </cell>
          <cell r="BE29">
            <v>0</v>
          </cell>
          <cell r="BF29">
            <v>0</v>
          </cell>
          <cell r="BG29">
            <v>9.657980084404878</v>
          </cell>
          <cell r="BI29">
            <v>-207</v>
          </cell>
          <cell r="BJ29">
            <v>0</v>
          </cell>
          <cell r="BK29">
            <v>0</v>
          </cell>
          <cell r="BL29">
            <v>-206.76978257577508</v>
          </cell>
          <cell r="BN29">
            <v>1</v>
          </cell>
          <cell r="BO29">
            <v>0</v>
          </cell>
          <cell r="BP29">
            <v>0</v>
          </cell>
          <cell r="BQ29">
            <v>1.3429217356529719</v>
          </cell>
          <cell r="BS29">
            <v>-13</v>
          </cell>
          <cell r="BT29">
            <v>0</v>
          </cell>
          <cell r="BU29">
            <v>0</v>
          </cell>
          <cell r="BV29">
            <v>-13.16056291725503</v>
          </cell>
          <cell r="BX29">
            <v>9</v>
          </cell>
          <cell r="BY29">
            <v>0</v>
          </cell>
          <cell r="BZ29">
            <v>0</v>
          </cell>
          <cell r="CA29">
            <v>9.4680181046419687</v>
          </cell>
          <cell r="CC29">
            <v>12</v>
          </cell>
          <cell r="CD29">
            <v>1</v>
          </cell>
          <cell r="CE29">
            <v>0</v>
          </cell>
          <cell r="CF29">
            <v>11.651391174150113</v>
          </cell>
          <cell r="CH29">
            <v>99</v>
          </cell>
          <cell r="CI29">
            <v>1</v>
          </cell>
          <cell r="CJ29">
            <v>0</v>
          </cell>
          <cell r="CK29">
            <v>98.561035208547906</v>
          </cell>
          <cell r="CM29">
            <v>3</v>
          </cell>
          <cell r="CN29">
            <v>0</v>
          </cell>
          <cell r="CO29">
            <v>0</v>
          </cell>
          <cell r="CP29">
            <v>2.5709573731283557</v>
          </cell>
          <cell r="CR29">
            <v>3</v>
          </cell>
          <cell r="CS29">
            <v>0</v>
          </cell>
          <cell r="CT29">
            <v>-1</v>
          </cell>
          <cell r="CU29">
            <v>0</v>
          </cell>
          <cell r="CV29">
            <v>0</v>
          </cell>
          <cell r="CW29">
            <v>4.177969905756787</v>
          </cell>
          <cell r="CY29">
            <v>312</v>
          </cell>
          <cell r="CZ29">
            <v>0</v>
          </cell>
          <cell r="DA29">
            <v>0</v>
          </cell>
          <cell r="DB29">
            <v>311.94041056741423</v>
          </cell>
          <cell r="DD29">
            <v>48</v>
          </cell>
          <cell r="DE29">
            <v>-1</v>
          </cell>
          <cell r="DF29">
            <v>0</v>
          </cell>
          <cell r="DG29">
            <v>48.041940142976756</v>
          </cell>
          <cell r="DI29">
            <v>-26</v>
          </cell>
          <cell r="DJ29">
            <v>-1</v>
          </cell>
          <cell r="DK29">
            <v>0</v>
          </cell>
          <cell r="DL29">
            <v>-26.491209448732324</v>
          </cell>
          <cell r="DN29">
            <v>3</v>
          </cell>
          <cell r="DO29">
            <v>0</v>
          </cell>
          <cell r="DP29">
            <v>0</v>
          </cell>
          <cell r="DQ29">
            <v>3.3334189500527063</v>
          </cell>
          <cell r="DS29">
            <v>-2</v>
          </cell>
          <cell r="DT29">
            <v>0</v>
          </cell>
          <cell r="DU29">
            <v>0</v>
          </cell>
          <cell r="DV29">
            <v>-2.3833834399999998</v>
          </cell>
          <cell r="DX29">
            <v>1</v>
          </cell>
          <cell r="DY29">
            <v>0</v>
          </cell>
          <cell r="DZ29">
            <v>0</v>
          </cell>
          <cell r="EA29">
            <v>0.63430050513698599</v>
          </cell>
          <cell r="EC29">
            <v>2</v>
          </cell>
          <cell r="ED29">
            <v>-1</v>
          </cell>
          <cell r="EE29">
            <v>0</v>
          </cell>
          <cell r="EF29">
            <v>2.4056947087986487</v>
          </cell>
          <cell r="EH29">
            <v>0</v>
          </cell>
          <cell r="EI29">
            <v>0</v>
          </cell>
          <cell r="EJ29">
            <v>0</v>
          </cell>
          <cell r="EK29">
            <v>-0.15560167220005752</v>
          </cell>
          <cell r="EM29">
            <v>-1</v>
          </cell>
          <cell r="EN29">
            <v>1</v>
          </cell>
          <cell r="EO29">
            <v>0</v>
          </cell>
          <cell r="EP29">
            <v>-0.99780562484769975</v>
          </cell>
        </row>
        <row r="32">
          <cell r="C32" t="str">
            <v>19100TAllcustom2Allcustom3USD Total</v>
          </cell>
          <cell r="E32">
            <v>-8</v>
          </cell>
          <cell r="F32">
            <v>0</v>
          </cell>
          <cell r="H32">
            <v>-8.0534571487315212</v>
          </cell>
          <cell r="J32">
            <v>0</v>
          </cell>
          <cell r="K32">
            <v>0</v>
          </cell>
          <cell r="M32">
            <v>-3.2807852202000197E-3</v>
          </cell>
          <cell r="O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B32">
            <v>-8</v>
          </cell>
          <cell r="AC32">
            <v>0</v>
          </cell>
          <cell r="AD32">
            <v>0</v>
          </cell>
          <cell r="AE32">
            <v>-8.0567379339517196</v>
          </cell>
          <cell r="AG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-8</v>
          </cell>
          <cell r="AP32">
            <v>-7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BB32">
            <v>-1</v>
          </cell>
          <cell r="BC32">
            <v>0</v>
          </cell>
          <cell r="BD32">
            <v>-1</v>
          </cell>
          <cell r="BE32">
            <v>0</v>
          </cell>
          <cell r="BG32">
            <v>0</v>
          </cell>
          <cell r="BI32">
            <v>-2</v>
          </cell>
          <cell r="BJ32">
            <v>0</v>
          </cell>
          <cell r="BL32">
            <v>-1.7536526765336899</v>
          </cell>
          <cell r="BN32">
            <v>-5</v>
          </cell>
          <cell r="BO32">
            <v>1</v>
          </cell>
          <cell r="BQ32">
            <v>-5.7219002105883394</v>
          </cell>
          <cell r="BS32">
            <v>0</v>
          </cell>
          <cell r="BT32">
            <v>0</v>
          </cell>
          <cell r="BV32">
            <v>2.38321904756249E-2</v>
          </cell>
          <cell r="BX32">
            <v>0</v>
          </cell>
          <cell r="BY32">
            <v>1</v>
          </cell>
          <cell r="CA32">
            <v>-0.60206713843930004</v>
          </cell>
          <cell r="CC32">
            <v>0</v>
          </cell>
          <cell r="CD32">
            <v>0</v>
          </cell>
          <cell r="CF32">
            <v>3.3068635418419999E-4</v>
          </cell>
          <cell r="CH32">
            <v>0</v>
          </cell>
          <cell r="CI32">
            <v>0</v>
          </cell>
          <cell r="CK32">
            <v>0</v>
          </cell>
          <cell r="CM32">
            <v>0</v>
          </cell>
          <cell r="CN32">
            <v>0</v>
          </cell>
          <cell r="CP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W32">
            <v>0</v>
          </cell>
          <cell r="CY32">
            <v>0</v>
          </cell>
          <cell r="CZ32">
            <v>0</v>
          </cell>
          <cell r="DB32">
            <v>0</v>
          </cell>
          <cell r="DD32">
            <v>0</v>
          </cell>
          <cell r="DE32">
            <v>0</v>
          </cell>
          <cell r="DG32">
            <v>0</v>
          </cell>
          <cell r="DI32">
            <v>0</v>
          </cell>
          <cell r="DJ32">
            <v>0</v>
          </cell>
          <cell r="DL32">
            <v>-3.2807852202000197E-3</v>
          </cell>
          <cell r="DN32">
            <v>0</v>
          </cell>
          <cell r="DO32">
            <v>0</v>
          </cell>
          <cell r="DQ32">
            <v>0</v>
          </cell>
          <cell r="DS32">
            <v>0</v>
          </cell>
          <cell r="DT32">
            <v>0</v>
          </cell>
          <cell r="DV32">
            <v>0</v>
          </cell>
          <cell r="DX32">
            <v>0</v>
          </cell>
          <cell r="DY32">
            <v>0</v>
          </cell>
          <cell r="EA32">
            <v>0</v>
          </cell>
          <cell r="EC32">
            <v>0</v>
          </cell>
          <cell r="ED32">
            <v>0</v>
          </cell>
          <cell r="EF32">
            <v>0</v>
          </cell>
          <cell r="EH32">
            <v>0</v>
          </cell>
          <cell r="EI32">
            <v>0</v>
          </cell>
          <cell r="EK32">
            <v>0</v>
          </cell>
          <cell r="EM32">
            <v>0</v>
          </cell>
          <cell r="EN32">
            <v>0</v>
          </cell>
          <cell r="EP32">
            <v>0</v>
          </cell>
        </row>
        <row r="33">
          <cell r="C33" t="str">
            <v>19900TAllcustom2Allcustom3USD Total</v>
          </cell>
          <cell r="E33">
            <v>-95</v>
          </cell>
          <cell r="F33">
            <v>0</v>
          </cell>
          <cell r="G33">
            <v>0</v>
          </cell>
          <cell r="H33">
            <v>-94.731498961225142</v>
          </cell>
          <cell r="J33">
            <v>339</v>
          </cell>
          <cell r="K33">
            <v>0</v>
          </cell>
          <cell r="L33">
            <v>0</v>
          </cell>
          <cell r="M33">
            <v>339.25016639738902</v>
          </cell>
          <cell r="O33">
            <v>1</v>
          </cell>
          <cell r="P33">
            <v>0</v>
          </cell>
          <cell r="Q33">
            <v>1</v>
          </cell>
          <cell r="R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-1</v>
          </cell>
          <cell r="Y33">
            <v>0</v>
          </cell>
          <cell r="Z33">
            <v>1.9999807980526307E-2</v>
          </cell>
          <cell r="AB33">
            <v>245</v>
          </cell>
          <cell r="AC33">
            <v>0</v>
          </cell>
          <cell r="AD33">
            <v>0</v>
          </cell>
          <cell r="AE33">
            <v>244.5386672441409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245</v>
          </cell>
          <cell r="AP33">
            <v>120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B33">
            <v>8</v>
          </cell>
          <cell r="BC33">
            <v>1</v>
          </cell>
          <cell r="BD33">
            <v>-2</v>
          </cell>
          <cell r="BE33">
            <v>0</v>
          </cell>
          <cell r="BF33">
            <v>0</v>
          </cell>
          <cell r="BG33">
            <v>9.657980084404878</v>
          </cell>
          <cell r="BI33">
            <v>-209</v>
          </cell>
          <cell r="BJ33">
            <v>0</v>
          </cell>
          <cell r="BK33">
            <v>0</v>
          </cell>
          <cell r="BL33">
            <v>-208.52343525230876</v>
          </cell>
          <cell r="BN33">
            <v>-4</v>
          </cell>
          <cell r="BO33">
            <v>1</v>
          </cell>
          <cell r="BP33">
            <v>0</v>
          </cell>
          <cell r="BQ33">
            <v>-4.3789784749353675</v>
          </cell>
          <cell r="BS33">
            <v>-13</v>
          </cell>
          <cell r="BT33">
            <v>0</v>
          </cell>
          <cell r="BU33">
            <v>0</v>
          </cell>
          <cell r="BV33">
            <v>-13.136730726779405</v>
          </cell>
          <cell r="BX33">
            <v>9</v>
          </cell>
          <cell r="BY33">
            <v>1</v>
          </cell>
          <cell r="BZ33">
            <v>0</v>
          </cell>
          <cell r="CA33">
            <v>8.8659509662026679</v>
          </cell>
          <cell r="CC33">
            <v>12</v>
          </cell>
          <cell r="CD33">
            <v>1</v>
          </cell>
          <cell r="CE33">
            <v>0</v>
          </cell>
          <cell r="CF33">
            <v>11.651721860504297</v>
          </cell>
          <cell r="CH33">
            <v>99</v>
          </cell>
          <cell r="CI33">
            <v>1</v>
          </cell>
          <cell r="CJ33">
            <v>0</v>
          </cell>
          <cell r="CK33">
            <v>98.561035208547906</v>
          </cell>
          <cell r="CM33">
            <v>3</v>
          </cell>
          <cell r="CN33">
            <v>0</v>
          </cell>
          <cell r="CO33">
            <v>0</v>
          </cell>
          <cell r="CP33">
            <v>2.5709573731283557</v>
          </cell>
          <cell r="CR33">
            <v>3</v>
          </cell>
          <cell r="CS33">
            <v>0</v>
          </cell>
          <cell r="CT33">
            <v>-1</v>
          </cell>
          <cell r="CU33">
            <v>0</v>
          </cell>
          <cell r="CV33">
            <v>0</v>
          </cell>
          <cell r="CW33">
            <v>4.177969905756787</v>
          </cell>
          <cell r="CY33">
            <v>312</v>
          </cell>
          <cell r="CZ33">
            <v>0</v>
          </cell>
          <cell r="DA33">
            <v>0</v>
          </cell>
          <cell r="DB33">
            <v>311.94041056741423</v>
          </cell>
          <cell r="DD33">
            <v>48</v>
          </cell>
          <cell r="DE33">
            <v>-1</v>
          </cell>
          <cell r="DF33">
            <v>0</v>
          </cell>
          <cell r="DG33">
            <v>48.041940142976756</v>
          </cell>
          <cell r="DI33">
            <v>-26</v>
          </cell>
          <cell r="DJ33">
            <v>-1</v>
          </cell>
          <cell r="DK33">
            <v>0</v>
          </cell>
          <cell r="DL33">
            <v>-26.494490233952522</v>
          </cell>
          <cell r="DN33">
            <v>3</v>
          </cell>
          <cell r="DO33">
            <v>0</v>
          </cell>
          <cell r="DP33">
            <v>0</v>
          </cell>
          <cell r="DQ33">
            <v>3.3334189500527063</v>
          </cell>
          <cell r="DS33">
            <v>-2</v>
          </cell>
          <cell r="DT33">
            <v>0</v>
          </cell>
          <cell r="DU33">
            <v>0</v>
          </cell>
          <cell r="DV33">
            <v>-2.3833834399999998</v>
          </cell>
          <cell r="DX33">
            <v>1</v>
          </cell>
          <cell r="DY33">
            <v>0</v>
          </cell>
          <cell r="DZ33">
            <v>0</v>
          </cell>
          <cell r="EA33">
            <v>0.63430050513698599</v>
          </cell>
          <cell r="EC33">
            <v>2</v>
          </cell>
          <cell r="ED33">
            <v>-1</v>
          </cell>
          <cell r="EE33">
            <v>0</v>
          </cell>
          <cell r="EF33">
            <v>2.4056947087986487</v>
          </cell>
          <cell r="EH33">
            <v>0</v>
          </cell>
          <cell r="EI33">
            <v>0</v>
          </cell>
          <cell r="EJ33">
            <v>0</v>
          </cell>
          <cell r="EK33">
            <v>-0.15560167220005752</v>
          </cell>
          <cell r="EM33">
            <v>-1</v>
          </cell>
          <cell r="EN33">
            <v>1</v>
          </cell>
          <cell r="EO33">
            <v>0</v>
          </cell>
          <cell r="EP33">
            <v>-0.99780562484769975</v>
          </cell>
        </row>
        <row r="37">
          <cell r="C37" t="str">
            <v>68670TAllcustom2Allcustom3USD Total</v>
          </cell>
          <cell r="E37">
            <v>7089</v>
          </cell>
          <cell r="F37">
            <v>0</v>
          </cell>
          <cell r="H37">
            <v>7088.6860728817501</v>
          </cell>
          <cell r="J37">
            <v>1874</v>
          </cell>
          <cell r="K37">
            <v>0</v>
          </cell>
          <cell r="M37">
            <v>1874.1234095125401</v>
          </cell>
          <cell r="O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B37">
            <v>8963</v>
          </cell>
          <cell r="AC37">
            <v>0</v>
          </cell>
          <cell r="AD37">
            <v>0</v>
          </cell>
          <cell r="AE37">
            <v>8962.8094823943011</v>
          </cell>
          <cell r="AG37">
            <v>0</v>
          </cell>
          <cell r="AH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8963</v>
          </cell>
          <cell r="AP37">
            <v>8688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BB37">
            <v>81</v>
          </cell>
          <cell r="BC37">
            <v>0</v>
          </cell>
          <cell r="BD37">
            <v>1</v>
          </cell>
          <cell r="BE37">
            <v>0</v>
          </cell>
          <cell r="BG37">
            <v>79.724999976412292</v>
          </cell>
          <cell r="BI37">
            <v>5411</v>
          </cell>
          <cell r="BJ37">
            <v>0</v>
          </cell>
          <cell r="BL37">
            <v>5410.63409419869</v>
          </cell>
          <cell r="BN37">
            <v>666</v>
          </cell>
          <cell r="BO37">
            <v>0</v>
          </cell>
          <cell r="BQ37">
            <v>666.04707604335999</v>
          </cell>
          <cell r="BS37">
            <v>612</v>
          </cell>
          <cell r="BT37">
            <v>0</v>
          </cell>
          <cell r="BV37">
            <v>611.78012426494297</v>
          </cell>
          <cell r="BX37">
            <v>147</v>
          </cell>
          <cell r="BY37">
            <v>0</v>
          </cell>
          <cell r="CA37">
            <v>147.14411060061602</v>
          </cell>
          <cell r="CC37">
            <v>68</v>
          </cell>
          <cell r="CD37">
            <v>-1</v>
          </cell>
          <cell r="CF37">
            <v>68.507228090814095</v>
          </cell>
          <cell r="CH37">
            <v>105</v>
          </cell>
          <cell r="CI37">
            <v>0</v>
          </cell>
          <cell r="CK37">
            <v>105.29505300487401</v>
          </cell>
          <cell r="CM37">
            <v>-1</v>
          </cell>
          <cell r="CN37">
            <v>-1</v>
          </cell>
          <cell r="CP37">
            <v>-0.446613297958035</v>
          </cell>
          <cell r="CR37">
            <v>11</v>
          </cell>
          <cell r="CS37">
            <v>-1</v>
          </cell>
          <cell r="CT37">
            <v>0</v>
          </cell>
          <cell r="CU37">
            <v>0</v>
          </cell>
          <cell r="CW37">
            <v>11.9312701497762</v>
          </cell>
          <cell r="CY37">
            <v>1284</v>
          </cell>
          <cell r="CZ37">
            <v>1</v>
          </cell>
          <cell r="DB37">
            <v>1283.25246184652</v>
          </cell>
          <cell r="DD37">
            <v>305</v>
          </cell>
          <cell r="DE37">
            <v>0</v>
          </cell>
          <cell r="DG37">
            <v>304.60807127800001</v>
          </cell>
          <cell r="DI37">
            <v>39</v>
          </cell>
          <cell r="DJ37">
            <v>-1</v>
          </cell>
          <cell r="DL37">
            <v>39.532037326248805</v>
          </cell>
          <cell r="DN37">
            <v>224</v>
          </cell>
          <cell r="DO37">
            <v>0</v>
          </cell>
          <cell r="DQ37">
            <v>223.83715304</v>
          </cell>
          <cell r="DS37">
            <v>0</v>
          </cell>
          <cell r="DT37">
            <v>0</v>
          </cell>
          <cell r="DV37">
            <v>0</v>
          </cell>
          <cell r="DX37">
            <v>11</v>
          </cell>
          <cell r="DY37">
            <v>0</v>
          </cell>
          <cell r="EA37">
            <v>10.962415871999999</v>
          </cell>
          <cell r="EC37">
            <v>23</v>
          </cell>
          <cell r="ED37">
            <v>0</v>
          </cell>
          <cell r="EF37">
            <v>22.75160915</v>
          </cell>
          <cell r="EH37">
            <v>92</v>
          </cell>
          <cell r="EI37">
            <v>0</v>
          </cell>
          <cell r="EK37">
            <v>92.038315389999994</v>
          </cell>
          <cell r="EM37">
            <v>8</v>
          </cell>
          <cell r="EN37">
            <v>0</v>
          </cell>
          <cell r="EP37">
            <v>7.9554762054088899</v>
          </cell>
        </row>
        <row r="38">
          <cell r="C38" t="str">
            <v>68680T Allcustom2Allcustom3USD Total</v>
          </cell>
          <cell r="E38">
            <v>3</v>
          </cell>
          <cell r="H38">
            <v>3.3459335805653501</v>
          </cell>
          <cell r="J38">
            <v>96</v>
          </cell>
          <cell r="M38">
            <v>96.1459696642914</v>
          </cell>
          <cell r="O38">
            <v>0</v>
          </cell>
          <cell r="R38">
            <v>0</v>
          </cell>
          <cell r="T38">
            <v>-99</v>
          </cell>
          <cell r="V38">
            <v>0</v>
          </cell>
          <cell r="Y38">
            <v>0</v>
          </cell>
          <cell r="Z38">
            <v>-99.492028864856493</v>
          </cell>
          <cell r="AB38">
            <v>0</v>
          </cell>
          <cell r="AD38">
            <v>0</v>
          </cell>
          <cell r="AE38">
            <v>-1.2561999970295501E-4</v>
          </cell>
          <cell r="AG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577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BB38">
            <v>2</v>
          </cell>
          <cell r="BD38">
            <v>-1</v>
          </cell>
          <cell r="BF38">
            <v>0</v>
          </cell>
          <cell r="BG38">
            <v>2.8874648136117003</v>
          </cell>
          <cell r="BI38">
            <v>82</v>
          </cell>
          <cell r="BL38">
            <v>81.957953220193005</v>
          </cell>
          <cell r="BN38">
            <v>342</v>
          </cell>
          <cell r="BQ38">
            <v>342.35072986059396</v>
          </cell>
          <cell r="BS38">
            <v>0</v>
          </cell>
          <cell r="BV38">
            <v>1.9273386442364401E-14</v>
          </cell>
          <cell r="BX38">
            <v>10</v>
          </cell>
          <cell r="CA38">
            <v>9.5960994885753887</v>
          </cell>
          <cell r="CC38">
            <v>175</v>
          </cell>
          <cell r="CF38">
            <v>174.82196548177001</v>
          </cell>
          <cell r="CH38">
            <v>48</v>
          </cell>
          <cell r="CK38">
            <v>48.019370298492497</v>
          </cell>
          <cell r="CM38">
            <v>-656</v>
          </cell>
          <cell r="CO38">
            <v>0</v>
          </cell>
          <cell r="CP38">
            <v>-656.28764958268096</v>
          </cell>
          <cell r="CR38">
            <v>3</v>
          </cell>
          <cell r="CT38">
            <v>0</v>
          </cell>
          <cell r="CV38">
            <v>0</v>
          </cell>
          <cell r="CW38">
            <v>2.8486229423137015</v>
          </cell>
          <cell r="CY38">
            <v>91</v>
          </cell>
          <cell r="DB38">
            <v>91.340529349999997</v>
          </cell>
          <cell r="DD38">
            <v>39</v>
          </cell>
          <cell r="DG38">
            <v>39.062337878142202</v>
          </cell>
          <cell r="DI38">
            <v>9</v>
          </cell>
          <cell r="DL38">
            <v>8.7804416173261206</v>
          </cell>
          <cell r="DN38">
            <v>4</v>
          </cell>
          <cell r="DQ38">
            <v>4.2594415000000003</v>
          </cell>
          <cell r="DS38">
            <v>0</v>
          </cell>
          <cell r="DV38">
            <v>0</v>
          </cell>
          <cell r="DX38">
            <v>-50</v>
          </cell>
          <cell r="DZ38">
            <v>0</v>
          </cell>
          <cell r="EA38">
            <v>-50.1454036234908</v>
          </cell>
          <cell r="EC38">
            <v>0</v>
          </cell>
          <cell r="EE38">
            <v>0</v>
          </cell>
          <cell r="EF38">
            <v>0</v>
          </cell>
          <cell r="EH38">
            <v>0</v>
          </cell>
          <cell r="EJ38">
            <v>0</v>
          </cell>
          <cell r="EK38">
            <v>-1.4674999999897409E-4</v>
          </cell>
          <cell r="EM38">
            <v>2</v>
          </cell>
          <cell r="EO38">
            <v>0</v>
          </cell>
          <cell r="EP38">
            <v>2.4900893239514099</v>
          </cell>
        </row>
        <row r="39">
          <cell r="E39">
            <v>7092</v>
          </cell>
          <cell r="F39">
            <v>0</v>
          </cell>
          <cell r="G39">
            <v>0</v>
          </cell>
          <cell r="H39">
            <v>7092.0320064623156</v>
          </cell>
          <cell r="J39">
            <v>1970</v>
          </cell>
          <cell r="K39">
            <v>0</v>
          </cell>
          <cell r="L39">
            <v>0</v>
          </cell>
          <cell r="M39">
            <v>1970.2693791768315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-99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-99.492028864856493</v>
          </cell>
          <cell r="AB39">
            <v>8963</v>
          </cell>
          <cell r="AC39">
            <v>0</v>
          </cell>
          <cell r="AD39">
            <v>0</v>
          </cell>
          <cell r="AE39">
            <v>8962.8093567743017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8963</v>
          </cell>
          <cell r="AP39">
            <v>9265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B39">
            <v>83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82.612464790023992</v>
          </cell>
          <cell r="BI39">
            <v>5493</v>
          </cell>
          <cell r="BJ39">
            <v>0</v>
          </cell>
          <cell r="BK39">
            <v>0</v>
          </cell>
          <cell r="BL39">
            <v>5492.5920474188833</v>
          </cell>
          <cell r="BN39">
            <v>1008</v>
          </cell>
          <cell r="BO39">
            <v>0</v>
          </cell>
          <cell r="BP39">
            <v>0</v>
          </cell>
          <cell r="BQ39">
            <v>1008.3978059039539</v>
          </cell>
          <cell r="BS39">
            <v>612</v>
          </cell>
          <cell r="BT39">
            <v>0</v>
          </cell>
          <cell r="BU39">
            <v>0</v>
          </cell>
          <cell r="BV39">
            <v>611.78012426494297</v>
          </cell>
          <cell r="BX39">
            <v>157</v>
          </cell>
          <cell r="BY39">
            <v>0</v>
          </cell>
          <cell r="BZ39">
            <v>0</v>
          </cell>
          <cell r="CA39">
            <v>156.74021008919141</v>
          </cell>
          <cell r="CC39">
            <v>243</v>
          </cell>
          <cell r="CD39">
            <v>-1</v>
          </cell>
          <cell r="CE39">
            <v>0</v>
          </cell>
          <cell r="CF39">
            <v>243.3291935725841</v>
          </cell>
          <cell r="CH39">
            <v>153</v>
          </cell>
          <cell r="CI39">
            <v>0</v>
          </cell>
          <cell r="CJ39">
            <v>0</v>
          </cell>
          <cell r="CK39">
            <v>153.31442330336651</v>
          </cell>
          <cell r="CM39">
            <v>-657</v>
          </cell>
          <cell r="CN39">
            <v>-1</v>
          </cell>
          <cell r="CO39">
            <v>0</v>
          </cell>
          <cell r="CP39">
            <v>-656.73426288063899</v>
          </cell>
          <cell r="CR39">
            <v>14</v>
          </cell>
          <cell r="CS39">
            <v>-1</v>
          </cell>
          <cell r="CT39">
            <v>0</v>
          </cell>
          <cell r="CU39">
            <v>0</v>
          </cell>
          <cell r="CV39">
            <v>0</v>
          </cell>
          <cell r="CW39">
            <v>14.779893092089901</v>
          </cell>
          <cell r="CY39">
            <v>1375</v>
          </cell>
          <cell r="CZ39">
            <v>1</v>
          </cell>
          <cell r="DA39">
            <v>0</v>
          </cell>
          <cell r="DB39">
            <v>1374.59299119652</v>
          </cell>
          <cell r="DD39">
            <v>344</v>
          </cell>
          <cell r="DE39">
            <v>0</v>
          </cell>
          <cell r="DF39">
            <v>0</v>
          </cell>
          <cell r="DG39">
            <v>343.67040915614223</v>
          </cell>
          <cell r="DI39">
            <v>48</v>
          </cell>
          <cell r="DJ39">
            <v>-1</v>
          </cell>
          <cell r="DK39">
            <v>0</v>
          </cell>
          <cell r="DL39">
            <v>48.312478943574924</v>
          </cell>
          <cell r="DN39">
            <v>228</v>
          </cell>
          <cell r="DO39">
            <v>0</v>
          </cell>
          <cell r="DP39">
            <v>0</v>
          </cell>
          <cell r="DQ39">
            <v>228.09659454000001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X39">
            <v>-39</v>
          </cell>
          <cell r="DY39">
            <v>0</v>
          </cell>
          <cell r="DZ39">
            <v>0</v>
          </cell>
          <cell r="EA39">
            <v>-39.182987751490799</v>
          </cell>
          <cell r="EC39">
            <v>23</v>
          </cell>
          <cell r="ED39">
            <v>0</v>
          </cell>
          <cell r="EE39">
            <v>0</v>
          </cell>
          <cell r="EF39">
            <v>22.75160915</v>
          </cell>
          <cell r="EH39">
            <v>92</v>
          </cell>
          <cell r="EI39">
            <v>0</v>
          </cell>
          <cell r="EJ39">
            <v>0</v>
          </cell>
          <cell r="EK39">
            <v>92.038168639999995</v>
          </cell>
          <cell r="EM39">
            <v>10</v>
          </cell>
          <cell r="EN39">
            <v>0</v>
          </cell>
          <cell r="EO39">
            <v>0</v>
          </cell>
          <cell r="EP39">
            <v>10.4455655293603</v>
          </cell>
        </row>
        <row r="41">
          <cell r="C41" t="str">
            <v>15010CAllcustom2Allcustom3USD Total</v>
          </cell>
          <cell r="E41">
            <v>-634</v>
          </cell>
          <cell r="F41">
            <v>0</v>
          </cell>
          <cell r="G41">
            <v>0</v>
          </cell>
          <cell r="H41">
            <v>-633.77261060218893</v>
          </cell>
          <cell r="J41">
            <v>-478</v>
          </cell>
          <cell r="K41">
            <v>0</v>
          </cell>
          <cell r="L41">
            <v>0</v>
          </cell>
          <cell r="M41">
            <v>-478.18287517721097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1.9999807980483602E-2</v>
          </cell>
          <cell r="AB41">
            <v>-1112</v>
          </cell>
          <cell r="AC41">
            <v>0</v>
          </cell>
          <cell r="AD41">
            <v>0</v>
          </cell>
          <cell r="AE41">
            <v>-1111.9354859714201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-1112</v>
          </cell>
          <cell r="AP41">
            <v>-1094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B41">
            <v>-7</v>
          </cell>
          <cell r="BC41">
            <v>0</v>
          </cell>
          <cell r="BD41">
            <v>1</v>
          </cell>
          <cell r="BE41">
            <v>0</v>
          </cell>
          <cell r="BF41">
            <v>0</v>
          </cell>
          <cell r="BG41">
            <v>-7.76858801518474</v>
          </cell>
          <cell r="BI41">
            <v>-492</v>
          </cell>
          <cell r="BJ41">
            <v>0</v>
          </cell>
          <cell r="BK41">
            <v>0</v>
          </cell>
          <cell r="BL41">
            <v>-492.01954996811799</v>
          </cell>
          <cell r="BN41">
            <v>-100</v>
          </cell>
          <cell r="BO41">
            <v>0</v>
          </cell>
          <cell r="BP41">
            <v>0</v>
          </cell>
          <cell r="BQ41">
            <v>-99.586461532842208</v>
          </cell>
          <cell r="BS41">
            <v>-5</v>
          </cell>
          <cell r="BT41">
            <v>0</v>
          </cell>
          <cell r="BU41">
            <v>0</v>
          </cell>
          <cell r="BV41">
            <v>-5.3784001931152208</v>
          </cell>
          <cell r="BX41">
            <v>-21</v>
          </cell>
          <cell r="BY41">
            <v>0</v>
          </cell>
          <cell r="BZ41">
            <v>0</v>
          </cell>
          <cell r="CA41">
            <v>-20.764349815953398</v>
          </cell>
          <cell r="CC41">
            <v>-9</v>
          </cell>
          <cell r="CD41">
            <v>0</v>
          </cell>
          <cell r="CE41">
            <v>0</v>
          </cell>
          <cell r="CF41">
            <v>-8.5002684397148993</v>
          </cell>
          <cell r="CH41">
            <v>-2</v>
          </cell>
          <cell r="CI41">
            <v>0</v>
          </cell>
          <cell r="CJ41">
            <v>0</v>
          </cell>
          <cell r="CK41">
            <v>-1.62642665040084</v>
          </cell>
          <cell r="CM41">
            <v>2</v>
          </cell>
          <cell r="CN41">
            <v>0</v>
          </cell>
          <cell r="CO41">
            <v>0</v>
          </cell>
          <cell r="CP41">
            <v>1.8714340131398801</v>
          </cell>
          <cell r="CR41">
            <v>-3</v>
          </cell>
          <cell r="CS41">
            <v>0</v>
          </cell>
          <cell r="CT41">
            <v>-1</v>
          </cell>
          <cell r="CU41">
            <v>0</v>
          </cell>
          <cell r="CV41">
            <v>0</v>
          </cell>
          <cell r="CW41">
            <v>-1.8071087955323</v>
          </cell>
          <cell r="CY41">
            <v>-306</v>
          </cell>
          <cell r="CZ41">
            <v>0</v>
          </cell>
          <cell r="DA41">
            <v>0</v>
          </cell>
          <cell r="DB41">
            <v>-306.30685223</v>
          </cell>
          <cell r="DD41">
            <v>-118</v>
          </cell>
          <cell r="DE41">
            <v>0</v>
          </cell>
          <cell r="DF41">
            <v>0</v>
          </cell>
          <cell r="DG41">
            <v>-118.218408132831</v>
          </cell>
          <cell r="DI41">
            <v>-18</v>
          </cell>
          <cell r="DJ41">
            <v>-1</v>
          </cell>
          <cell r="DK41">
            <v>0</v>
          </cell>
          <cell r="DL41">
            <v>-17.425938213645701</v>
          </cell>
          <cell r="DN41">
            <v>-34</v>
          </cell>
          <cell r="DO41">
            <v>1</v>
          </cell>
          <cell r="DP41">
            <v>0</v>
          </cell>
          <cell r="DQ41">
            <v>-35.238862685338304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X41">
            <v>1</v>
          </cell>
          <cell r="DY41">
            <v>0</v>
          </cell>
          <cell r="DZ41">
            <v>0</v>
          </cell>
          <cell r="EA41">
            <v>0.81429488013698603</v>
          </cell>
          <cell r="EC41">
            <v>-1</v>
          </cell>
          <cell r="ED41">
            <v>-1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-0.156</v>
          </cell>
          <cell r="EM41">
            <v>-2</v>
          </cell>
          <cell r="EN41">
            <v>-1</v>
          </cell>
          <cell r="EO41">
            <v>0</v>
          </cell>
          <cell r="EP41">
            <v>-1.4410948276500399</v>
          </cell>
        </row>
        <row r="42">
          <cell r="C42" t="str">
            <v>15150TAllcustom2Allcustom3USD Total</v>
          </cell>
          <cell r="E42">
            <v>0</v>
          </cell>
          <cell r="H42">
            <v>-0.30272183278116799</v>
          </cell>
          <cell r="J42">
            <v>0</v>
          </cell>
          <cell r="M42">
            <v>-2.2000000020489098E-7</v>
          </cell>
          <cell r="O42">
            <v>0</v>
          </cell>
          <cell r="R42">
            <v>0</v>
          </cell>
          <cell r="T42">
            <v>0</v>
          </cell>
          <cell r="V42">
            <v>0</v>
          </cell>
          <cell r="Y42">
            <v>0</v>
          </cell>
          <cell r="Z42">
            <v>0</v>
          </cell>
          <cell r="AB42">
            <v>0</v>
          </cell>
          <cell r="AD42">
            <v>0</v>
          </cell>
          <cell r="AE42">
            <v>-0.30272205278116804</v>
          </cell>
          <cell r="AG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D42">
            <v>0</v>
          </cell>
          <cell r="BG42">
            <v>0</v>
          </cell>
          <cell r="BI42">
            <v>0</v>
          </cell>
          <cell r="BL42">
            <v>0</v>
          </cell>
          <cell r="BN42">
            <v>0</v>
          </cell>
          <cell r="BQ42">
            <v>-0.30272183278116799</v>
          </cell>
          <cell r="BS42">
            <v>0</v>
          </cell>
          <cell r="BV42">
            <v>0</v>
          </cell>
          <cell r="BX42">
            <v>0</v>
          </cell>
          <cell r="CA42">
            <v>0</v>
          </cell>
          <cell r="CC42">
            <v>0</v>
          </cell>
          <cell r="CF42">
            <v>0</v>
          </cell>
          <cell r="CH42">
            <v>0</v>
          </cell>
          <cell r="CK42">
            <v>0</v>
          </cell>
          <cell r="CM42">
            <v>0</v>
          </cell>
          <cell r="CP42">
            <v>0</v>
          </cell>
          <cell r="CR42">
            <v>0</v>
          </cell>
          <cell r="CT42">
            <v>0</v>
          </cell>
          <cell r="CW42">
            <v>0</v>
          </cell>
          <cell r="CY42">
            <v>0</v>
          </cell>
          <cell r="DB42">
            <v>0</v>
          </cell>
          <cell r="DD42">
            <v>0</v>
          </cell>
          <cell r="DG42">
            <v>-2.2000000020489098E-7</v>
          </cell>
          <cell r="DI42">
            <v>0</v>
          </cell>
          <cell r="DL42">
            <v>0</v>
          </cell>
          <cell r="DN42">
            <v>0</v>
          </cell>
          <cell r="DQ42">
            <v>0</v>
          </cell>
          <cell r="DS42">
            <v>0</v>
          </cell>
          <cell r="DV42">
            <v>0</v>
          </cell>
          <cell r="DX42">
            <v>0</v>
          </cell>
          <cell r="EA42">
            <v>0</v>
          </cell>
          <cell r="EC42">
            <v>0</v>
          </cell>
          <cell r="EF42">
            <v>0</v>
          </cell>
          <cell r="EH42">
            <v>0</v>
          </cell>
          <cell r="EK42">
            <v>0</v>
          </cell>
          <cell r="EM42">
            <v>0</v>
          </cell>
          <cell r="EP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V43">
            <v>0</v>
          </cell>
          <cell r="Y43">
            <v>0</v>
          </cell>
          <cell r="Z43">
            <v>0</v>
          </cell>
          <cell r="AB43">
            <v>0</v>
          </cell>
          <cell r="AD43">
            <v>0</v>
          </cell>
          <cell r="AE43">
            <v>0</v>
          </cell>
          <cell r="AG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B43">
            <v>0</v>
          </cell>
          <cell r="BD43">
            <v>0</v>
          </cell>
          <cell r="BG43">
            <v>0</v>
          </cell>
          <cell r="BI43">
            <v>0</v>
          </cell>
          <cell r="BL43">
            <v>0</v>
          </cell>
          <cell r="BN43">
            <v>0</v>
          </cell>
          <cell r="BQ43">
            <v>0</v>
          </cell>
          <cell r="BS43">
            <v>0</v>
          </cell>
          <cell r="BV43">
            <v>0</v>
          </cell>
          <cell r="BX43">
            <v>0</v>
          </cell>
          <cell r="CA43">
            <v>0</v>
          </cell>
          <cell r="CC43">
            <v>0</v>
          </cell>
          <cell r="CF43">
            <v>0</v>
          </cell>
          <cell r="CH43">
            <v>0</v>
          </cell>
          <cell r="CK43">
            <v>0</v>
          </cell>
          <cell r="CM43">
            <v>0</v>
          </cell>
          <cell r="CP43">
            <v>0</v>
          </cell>
          <cell r="CR43">
            <v>0</v>
          </cell>
          <cell r="CT43">
            <v>0</v>
          </cell>
          <cell r="CW43">
            <v>0</v>
          </cell>
          <cell r="CY43">
            <v>0</v>
          </cell>
          <cell r="DB43">
            <v>0</v>
          </cell>
          <cell r="DD43">
            <v>0</v>
          </cell>
          <cell r="DG43">
            <v>0</v>
          </cell>
          <cell r="DI43">
            <v>0</v>
          </cell>
          <cell r="DL43">
            <v>0</v>
          </cell>
          <cell r="DN43">
            <v>0</v>
          </cell>
          <cell r="DQ43">
            <v>0</v>
          </cell>
          <cell r="DS43">
            <v>0</v>
          </cell>
          <cell r="DV43">
            <v>0</v>
          </cell>
          <cell r="DX43">
            <v>0</v>
          </cell>
          <cell r="EA43">
            <v>0</v>
          </cell>
          <cell r="EC43">
            <v>0</v>
          </cell>
          <cell r="EF43">
            <v>0</v>
          </cell>
          <cell r="EH43">
            <v>0</v>
          </cell>
          <cell r="EK43">
            <v>0</v>
          </cell>
          <cell r="EM43">
            <v>0</v>
          </cell>
          <cell r="EP43">
            <v>0</v>
          </cell>
        </row>
        <row r="44">
          <cell r="E44">
            <v>-634</v>
          </cell>
          <cell r="F44">
            <v>0</v>
          </cell>
          <cell r="G44">
            <v>0</v>
          </cell>
          <cell r="H44">
            <v>-634.07533243497005</v>
          </cell>
          <cell r="J44">
            <v>-478</v>
          </cell>
          <cell r="K44">
            <v>0</v>
          </cell>
          <cell r="L44">
            <v>0</v>
          </cell>
          <cell r="M44">
            <v>-478.18287539721098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1.9999807980483602E-2</v>
          </cell>
          <cell r="AB44">
            <v>-1112</v>
          </cell>
          <cell r="AC44">
            <v>0</v>
          </cell>
          <cell r="AD44">
            <v>0</v>
          </cell>
          <cell r="AE44">
            <v>-1112.2382080242012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-1112</v>
          </cell>
          <cell r="AP44">
            <v>-1094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B44">
            <v>-7</v>
          </cell>
          <cell r="BC44">
            <v>0</v>
          </cell>
          <cell r="BD44">
            <v>1</v>
          </cell>
          <cell r="BE44">
            <v>0</v>
          </cell>
          <cell r="BF44">
            <v>0</v>
          </cell>
          <cell r="BG44">
            <v>-7.76858801518474</v>
          </cell>
          <cell r="BI44">
            <v>-492</v>
          </cell>
          <cell r="BJ44">
            <v>0</v>
          </cell>
          <cell r="BK44">
            <v>0</v>
          </cell>
          <cell r="BL44">
            <v>-492.01954996811799</v>
          </cell>
          <cell r="BN44">
            <v>-100</v>
          </cell>
          <cell r="BO44">
            <v>0</v>
          </cell>
          <cell r="BP44">
            <v>0</v>
          </cell>
          <cell r="BQ44">
            <v>-99.889183365623381</v>
          </cell>
          <cell r="BS44">
            <v>-5</v>
          </cell>
          <cell r="BT44">
            <v>0</v>
          </cell>
          <cell r="BU44">
            <v>0</v>
          </cell>
          <cell r="BV44">
            <v>-5.3784001931152208</v>
          </cell>
          <cell r="BX44">
            <v>-21</v>
          </cell>
          <cell r="BY44">
            <v>0</v>
          </cell>
          <cell r="BZ44">
            <v>0</v>
          </cell>
          <cell r="CA44">
            <v>-20.764349815953398</v>
          </cell>
          <cell r="CC44">
            <v>-9</v>
          </cell>
          <cell r="CD44">
            <v>0</v>
          </cell>
          <cell r="CE44">
            <v>0</v>
          </cell>
          <cell r="CF44">
            <v>-8.5002684397148993</v>
          </cell>
          <cell r="CH44">
            <v>-2</v>
          </cell>
          <cell r="CI44">
            <v>0</v>
          </cell>
          <cell r="CJ44">
            <v>0</v>
          </cell>
          <cell r="CK44">
            <v>-1.62642665040084</v>
          </cell>
          <cell r="CM44">
            <v>2</v>
          </cell>
          <cell r="CN44">
            <v>0</v>
          </cell>
          <cell r="CO44">
            <v>0</v>
          </cell>
          <cell r="CP44">
            <v>1.8714340131398801</v>
          </cell>
          <cell r="CR44">
            <v>-3</v>
          </cell>
          <cell r="CS44">
            <v>0</v>
          </cell>
          <cell r="CT44">
            <v>-1</v>
          </cell>
          <cell r="CU44">
            <v>0</v>
          </cell>
          <cell r="CV44">
            <v>0</v>
          </cell>
          <cell r="CW44">
            <v>-1.8071087955323</v>
          </cell>
          <cell r="CY44">
            <v>-306</v>
          </cell>
          <cell r="CZ44">
            <v>0</v>
          </cell>
          <cell r="DA44">
            <v>0</v>
          </cell>
          <cell r="DB44">
            <v>-306.30685223</v>
          </cell>
          <cell r="DD44">
            <v>-118</v>
          </cell>
          <cell r="DE44">
            <v>0</v>
          </cell>
          <cell r="DF44">
            <v>0</v>
          </cell>
          <cell r="DG44">
            <v>-118.21840835283101</v>
          </cell>
          <cell r="DI44">
            <v>-18</v>
          </cell>
          <cell r="DJ44">
            <v>-1</v>
          </cell>
          <cell r="DK44">
            <v>0</v>
          </cell>
          <cell r="DL44">
            <v>-17.425938213645701</v>
          </cell>
          <cell r="DN44">
            <v>-34</v>
          </cell>
          <cell r="DO44">
            <v>1</v>
          </cell>
          <cell r="DP44">
            <v>0</v>
          </cell>
          <cell r="DQ44">
            <v>-35.238862685338304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X44">
            <v>1</v>
          </cell>
          <cell r="DY44">
            <v>0</v>
          </cell>
          <cell r="DZ44">
            <v>0</v>
          </cell>
          <cell r="EA44">
            <v>0.81429488013698603</v>
          </cell>
          <cell r="EC44">
            <v>-1</v>
          </cell>
          <cell r="ED44">
            <v>-1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-0.156</v>
          </cell>
          <cell r="EM44">
            <v>-2</v>
          </cell>
          <cell r="EN44">
            <v>-1</v>
          </cell>
          <cell r="EO44">
            <v>0</v>
          </cell>
          <cell r="EP44">
            <v>-1.4410948276500399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V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G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B46">
            <v>0</v>
          </cell>
          <cell r="BD46">
            <v>0</v>
          </cell>
          <cell r="BG46">
            <v>0</v>
          </cell>
          <cell r="BI46">
            <v>0</v>
          </cell>
          <cell r="BL46">
            <v>0</v>
          </cell>
          <cell r="BN46">
            <v>0</v>
          </cell>
          <cell r="BQ46">
            <v>0</v>
          </cell>
          <cell r="BS46">
            <v>0</v>
          </cell>
          <cell r="BV46">
            <v>0</v>
          </cell>
          <cell r="BX46">
            <v>0</v>
          </cell>
          <cell r="CA46">
            <v>0</v>
          </cell>
          <cell r="CC46">
            <v>0</v>
          </cell>
          <cell r="CF46">
            <v>0</v>
          </cell>
          <cell r="CH46">
            <v>0</v>
          </cell>
          <cell r="CK46">
            <v>0</v>
          </cell>
          <cell r="CM46">
            <v>0</v>
          </cell>
          <cell r="CP46">
            <v>0</v>
          </cell>
          <cell r="CR46">
            <v>0</v>
          </cell>
          <cell r="CT46">
            <v>0</v>
          </cell>
          <cell r="CW46">
            <v>0</v>
          </cell>
          <cell r="CY46">
            <v>0</v>
          </cell>
          <cell r="DB46">
            <v>0</v>
          </cell>
          <cell r="DD46">
            <v>0</v>
          </cell>
          <cell r="DG46">
            <v>0</v>
          </cell>
          <cell r="DI46">
            <v>0</v>
          </cell>
          <cell r="DL46">
            <v>0</v>
          </cell>
          <cell r="DN46">
            <v>0</v>
          </cell>
          <cell r="DQ46">
            <v>0</v>
          </cell>
          <cell r="DS46">
            <v>0</v>
          </cell>
          <cell r="DV46">
            <v>0</v>
          </cell>
          <cell r="DX46">
            <v>0</v>
          </cell>
          <cell r="EA46">
            <v>0</v>
          </cell>
          <cell r="EC46">
            <v>0</v>
          </cell>
          <cell r="EF46">
            <v>0</v>
          </cell>
          <cell r="EH46">
            <v>0</v>
          </cell>
          <cell r="EK46">
            <v>0</v>
          </cell>
          <cell r="EM46">
            <v>0</v>
          </cell>
          <cell r="EP46">
            <v>0</v>
          </cell>
        </row>
        <row r="50">
          <cell r="C50" t="str">
            <v>20900TAllcustom2Allcustom3USD Total</v>
          </cell>
          <cell r="E50">
            <v>2841</v>
          </cell>
          <cell r="H50">
            <v>2840.5627664845501</v>
          </cell>
          <cell r="J50">
            <v>844</v>
          </cell>
          <cell r="M50">
            <v>844.23108643722503</v>
          </cell>
          <cell r="O50">
            <v>0</v>
          </cell>
          <cell r="R50">
            <v>0</v>
          </cell>
          <cell r="T50">
            <v>0</v>
          </cell>
          <cell r="V50">
            <v>0</v>
          </cell>
          <cell r="Y50">
            <v>0</v>
          </cell>
          <cell r="Z50">
            <v>0</v>
          </cell>
          <cell r="AB50">
            <v>3685</v>
          </cell>
          <cell r="AD50">
            <v>0</v>
          </cell>
          <cell r="AE50">
            <v>3684.7938529217699</v>
          </cell>
          <cell r="AG50">
            <v>0</v>
          </cell>
          <cell r="AH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3685</v>
          </cell>
          <cell r="AP50">
            <v>3678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BB50">
            <v>0</v>
          </cell>
          <cell r="BD50">
            <v>0</v>
          </cell>
          <cell r="BG50">
            <v>0.11849797000000001</v>
          </cell>
          <cell r="BI50">
            <v>0</v>
          </cell>
          <cell r="BL50">
            <v>0.22767054051248301</v>
          </cell>
          <cell r="BN50">
            <v>2730</v>
          </cell>
          <cell r="BP50">
            <v>1</v>
          </cell>
          <cell r="BQ50">
            <v>2729.0542210853901</v>
          </cell>
          <cell r="BS50">
            <v>88</v>
          </cell>
          <cell r="BV50">
            <v>87.801096030036192</v>
          </cell>
          <cell r="BX50">
            <v>17</v>
          </cell>
          <cell r="CA50">
            <v>17.2362070503296</v>
          </cell>
          <cell r="CC50">
            <v>6</v>
          </cell>
          <cell r="CF50">
            <v>5.9034741282805907</v>
          </cell>
          <cell r="CH50">
            <v>0</v>
          </cell>
          <cell r="CK50">
            <v>0.22159967999999999</v>
          </cell>
          <cell r="CM50">
            <v>0</v>
          </cell>
          <cell r="CP50">
            <v>0</v>
          </cell>
          <cell r="CR50">
            <v>1</v>
          </cell>
          <cell r="CT50">
            <v>1</v>
          </cell>
          <cell r="CW50">
            <v>0.30473506528956296</v>
          </cell>
          <cell r="CY50">
            <v>728</v>
          </cell>
          <cell r="DB50">
            <v>728.37568253000109</v>
          </cell>
          <cell r="DD50">
            <v>105</v>
          </cell>
          <cell r="DG50">
            <v>104.87961900000001</v>
          </cell>
          <cell r="DI50">
            <v>5</v>
          </cell>
          <cell r="DL50">
            <v>5.1883485319364704</v>
          </cell>
          <cell r="DN50">
            <v>5</v>
          </cell>
          <cell r="DQ50">
            <v>5.4827013099999995</v>
          </cell>
          <cell r="DS50">
            <v>0</v>
          </cell>
          <cell r="DV50">
            <v>0</v>
          </cell>
          <cell r="DX50">
            <v>0</v>
          </cell>
          <cell r="EA50">
            <v>0</v>
          </cell>
          <cell r="EC50">
            <v>0</v>
          </cell>
          <cell r="EF50">
            <v>0</v>
          </cell>
          <cell r="EH50">
            <v>0</v>
          </cell>
          <cell r="EK50">
            <v>0.22159967999999999</v>
          </cell>
          <cell r="EM50">
            <v>0</v>
          </cell>
          <cell r="EP50">
            <v>0.30473506528956296</v>
          </cell>
        </row>
        <row r="52">
          <cell r="C52" t="str">
            <v>21900TTAN142TAllcustom3USD Total</v>
          </cell>
          <cell r="E52">
            <v>21416</v>
          </cell>
          <cell r="F52">
            <v>-1</v>
          </cell>
          <cell r="H52">
            <v>21416.916939246497</v>
          </cell>
          <cell r="J52">
            <v>2378</v>
          </cell>
          <cell r="K52">
            <v>1</v>
          </cell>
          <cell r="M52">
            <v>2377.4836885446002</v>
          </cell>
          <cell r="O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B52">
            <v>23794</v>
          </cell>
          <cell r="AC52">
            <v>0</v>
          </cell>
          <cell r="AD52">
            <v>0</v>
          </cell>
          <cell r="AE52">
            <v>23794.400627791099</v>
          </cell>
          <cell r="AG52">
            <v>0</v>
          </cell>
          <cell r="AH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23794</v>
          </cell>
          <cell r="AP52">
            <v>23619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B52">
            <v>189</v>
          </cell>
          <cell r="BC52">
            <v>0</v>
          </cell>
          <cell r="BD52">
            <v>-1</v>
          </cell>
          <cell r="BE52">
            <v>0</v>
          </cell>
          <cell r="BG52">
            <v>190.12673760803898</v>
          </cell>
          <cell r="BI52">
            <v>20224</v>
          </cell>
          <cell r="BJ52">
            <v>0</v>
          </cell>
          <cell r="BL52">
            <v>20224.336347875702</v>
          </cell>
          <cell r="BN52">
            <v>23</v>
          </cell>
          <cell r="BO52">
            <v>0</v>
          </cell>
          <cell r="BQ52">
            <v>22.663203479251898</v>
          </cell>
          <cell r="BS52">
            <v>1</v>
          </cell>
          <cell r="BT52">
            <v>0</v>
          </cell>
          <cell r="BV52">
            <v>0.70999088295997292</v>
          </cell>
          <cell r="BX52">
            <v>995</v>
          </cell>
          <cell r="BY52">
            <v>0</v>
          </cell>
          <cell r="CA52">
            <v>995.10788560614901</v>
          </cell>
          <cell r="CC52">
            <v>0</v>
          </cell>
          <cell r="CD52">
            <v>0</v>
          </cell>
          <cell r="CF52">
            <v>0</v>
          </cell>
          <cell r="CH52">
            <v>0</v>
          </cell>
          <cell r="CI52">
            <v>0</v>
          </cell>
          <cell r="CK52">
            <v>0</v>
          </cell>
          <cell r="CM52">
            <v>-16</v>
          </cell>
          <cell r="CN52">
            <v>0</v>
          </cell>
          <cell r="CP52">
            <v>-16.027226205618501</v>
          </cell>
          <cell r="CR52">
            <v>1</v>
          </cell>
          <cell r="CS52">
            <v>0</v>
          </cell>
          <cell r="CT52">
            <v>1</v>
          </cell>
          <cell r="CU52">
            <v>0</v>
          </cell>
          <cell r="CW52">
            <v>0</v>
          </cell>
          <cell r="CY52">
            <v>-1</v>
          </cell>
          <cell r="CZ52">
            <v>-1</v>
          </cell>
          <cell r="DB52">
            <v>0</v>
          </cell>
          <cell r="DD52">
            <v>-1</v>
          </cell>
          <cell r="DE52">
            <v>-1</v>
          </cell>
          <cell r="DG52">
            <v>0</v>
          </cell>
          <cell r="DI52">
            <v>763</v>
          </cell>
          <cell r="DJ52">
            <v>1</v>
          </cell>
          <cell r="DL52">
            <v>762.26960919493695</v>
          </cell>
          <cell r="DN52">
            <v>1615</v>
          </cell>
          <cell r="DO52">
            <v>0</v>
          </cell>
          <cell r="DQ52">
            <v>1614.96698981542</v>
          </cell>
          <cell r="DS52">
            <v>0</v>
          </cell>
          <cell r="DT52">
            <v>0</v>
          </cell>
          <cell r="DV52">
            <v>0</v>
          </cell>
          <cell r="DX52">
            <v>1</v>
          </cell>
          <cell r="DY52">
            <v>1</v>
          </cell>
          <cell r="EA52">
            <v>0.24708953424657501</v>
          </cell>
          <cell r="EC52">
            <v>0</v>
          </cell>
          <cell r="ED52">
            <v>0</v>
          </cell>
          <cell r="EF52">
            <v>0</v>
          </cell>
          <cell r="EH52">
            <v>0</v>
          </cell>
          <cell r="EI52">
            <v>0</v>
          </cell>
          <cell r="EK52">
            <v>0</v>
          </cell>
          <cell r="EM52">
            <v>1</v>
          </cell>
          <cell r="EN52">
            <v>1</v>
          </cell>
          <cell r="EP52">
            <v>0</v>
          </cell>
        </row>
        <row r="53">
          <cell r="C53" t="str">
            <v>21900TTAN150Allcustom3USD Total</v>
          </cell>
          <cell r="E53">
            <v>2860</v>
          </cell>
          <cell r="H53">
            <v>2859.5280752542899</v>
          </cell>
          <cell r="J53">
            <v>4255</v>
          </cell>
          <cell r="M53">
            <v>4255.1747673058899</v>
          </cell>
          <cell r="O53">
            <v>0</v>
          </cell>
          <cell r="R53">
            <v>0</v>
          </cell>
          <cell r="T53">
            <v>0</v>
          </cell>
          <cell r="V53">
            <v>0</v>
          </cell>
          <cell r="Y53">
            <v>0</v>
          </cell>
          <cell r="Z53">
            <v>0</v>
          </cell>
          <cell r="AB53">
            <v>7115</v>
          </cell>
          <cell r="AD53">
            <v>0</v>
          </cell>
          <cell r="AE53">
            <v>7114.7028425601793</v>
          </cell>
          <cell r="AG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7115</v>
          </cell>
          <cell r="AP53">
            <v>6988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B53">
            <v>2</v>
          </cell>
          <cell r="BD53">
            <v>1</v>
          </cell>
          <cell r="BG53">
            <v>1.21231288014034</v>
          </cell>
          <cell r="BI53">
            <v>28</v>
          </cell>
          <cell r="BL53">
            <v>28.021407405845199</v>
          </cell>
          <cell r="BN53">
            <v>2708</v>
          </cell>
          <cell r="BQ53">
            <v>2708.2639111384201</v>
          </cell>
          <cell r="BS53">
            <v>22</v>
          </cell>
          <cell r="BV53">
            <v>22.044924517675199</v>
          </cell>
          <cell r="BX53">
            <v>3</v>
          </cell>
          <cell r="CA53">
            <v>2.9500396489595997</v>
          </cell>
          <cell r="CC53">
            <v>97</v>
          </cell>
          <cell r="CF53">
            <v>96.58233464641701</v>
          </cell>
          <cell r="CH53">
            <v>0</v>
          </cell>
          <cell r="CK53">
            <v>0.45314501683236003</v>
          </cell>
          <cell r="CM53">
            <v>0</v>
          </cell>
          <cell r="CP53">
            <v>0</v>
          </cell>
          <cell r="CR53">
            <v>32</v>
          </cell>
          <cell r="CT53">
            <v>0</v>
          </cell>
          <cell r="CW53">
            <v>32.063558118636401</v>
          </cell>
          <cell r="CY53">
            <v>4160</v>
          </cell>
          <cell r="DB53">
            <v>4159.6944043499998</v>
          </cell>
          <cell r="DD53">
            <v>67</v>
          </cell>
          <cell r="DG53">
            <v>66.507872280000001</v>
          </cell>
          <cell r="DI53">
            <v>0</v>
          </cell>
          <cell r="DL53">
            <v>0.46876452819309</v>
          </cell>
          <cell r="DN53">
            <v>0</v>
          </cell>
          <cell r="DQ53">
            <v>0.14562655999999999</v>
          </cell>
          <cell r="DS53">
            <v>0</v>
          </cell>
          <cell r="DV53">
            <v>0</v>
          </cell>
          <cell r="DX53">
            <v>-4</v>
          </cell>
          <cell r="EA53">
            <v>-3.7054585309401</v>
          </cell>
          <cell r="EC53">
            <v>0</v>
          </cell>
          <cell r="EF53">
            <v>0</v>
          </cell>
          <cell r="EH53">
            <v>0</v>
          </cell>
          <cell r="EK53">
            <v>0.16021415</v>
          </cell>
          <cell r="EM53">
            <v>28</v>
          </cell>
          <cell r="EP53">
            <v>28.429181383705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5594</v>
          </cell>
          <cell r="M54">
            <v>5593.5535454465507</v>
          </cell>
          <cell r="O54">
            <v>0</v>
          </cell>
          <cell r="R54">
            <v>0</v>
          </cell>
          <cell r="T54">
            <v>0</v>
          </cell>
          <cell r="V54">
            <v>0</v>
          </cell>
          <cell r="Y54">
            <v>0</v>
          </cell>
          <cell r="Z54">
            <v>0</v>
          </cell>
          <cell r="AB54">
            <v>5594</v>
          </cell>
          <cell r="AD54">
            <v>0</v>
          </cell>
          <cell r="AE54">
            <v>5593.5535454465507</v>
          </cell>
          <cell r="AG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5594</v>
          </cell>
          <cell r="AP54">
            <v>5594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B54">
            <v>0</v>
          </cell>
          <cell r="BD54">
            <v>0</v>
          </cell>
          <cell r="BG54">
            <v>0</v>
          </cell>
          <cell r="BI54">
            <v>0</v>
          </cell>
          <cell r="BL54">
            <v>0</v>
          </cell>
          <cell r="BN54">
            <v>0</v>
          </cell>
          <cell r="BQ54">
            <v>0</v>
          </cell>
          <cell r="BS54">
            <v>0</v>
          </cell>
          <cell r="BV54">
            <v>0</v>
          </cell>
          <cell r="BX54">
            <v>0</v>
          </cell>
          <cell r="CA54">
            <v>0</v>
          </cell>
          <cell r="CC54">
            <v>0</v>
          </cell>
          <cell r="CF54">
            <v>0</v>
          </cell>
          <cell r="CH54">
            <v>0</v>
          </cell>
          <cell r="CK54">
            <v>0</v>
          </cell>
          <cell r="CM54">
            <v>0</v>
          </cell>
          <cell r="CP54">
            <v>0</v>
          </cell>
          <cell r="CR54">
            <v>0</v>
          </cell>
          <cell r="CT54">
            <v>0</v>
          </cell>
          <cell r="CW54">
            <v>0</v>
          </cell>
          <cell r="CY54">
            <v>0</v>
          </cell>
          <cell r="DB54">
            <v>0</v>
          </cell>
          <cell r="DD54">
            <v>5594</v>
          </cell>
          <cell r="DG54">
            <v>5593.5535454465507</v>
          </cell>
          <cell r="DI54">
            <v>0</v>
          </cell>
          <cell r="DL54">
            <v>0</v>
          </cell>
          <cell r="DN54">
            <v>0</v>
          </cell>
          <cell r="DQ54">
            <v>0</v>
          </cell>
          <cell r="DS54">
            <v>0</v>
          </cell>
          <cell r="DV54">
            <v>0</v>
          </cell>
          <cell r="DX54">
            <v>0</v>
          </cell>
          <cell r="EA54">
            <v>0</v>
          </cell>
          <cell r="EC54">
            <v>0</v>
          </cell>
          <cell r="EF54">
            <v>0</v>
          </cell>
          <cell r="EH54">
            <v>0</v>
          </cell>
          <cell r="EK54">
            <v>0</v>
          </cell>
          <cell r="EM54">
            <v>0</v>
          </cell>
          <cell r="EP54">
            <v>0</v>
          </cell>
        </row>
        <row r="55">
          <cell r="C55" t="str">
            <v>21900TTAN180TAllcustom3USD Total</v>
          </cell>
          <cell r="E55">
            <v>930</v>
          </cell>
          <cell r="H55">
            <v>929.6775862559299</v>
          </cell>
          <cell r="J55">
            <v>27</v>
          </cell>
          <cell r="M55">
            <v>27.210242099290699</v>
          </cell>
          <cell r="O55">
            <v>0</v>
          </cell>
          <cell r="R55">
            <v>0</v>
          </cell>
          <cell r="T55">
            <v>-4</v>
          </cell>
          <cell r="V55">
            <v>0</v>
          </cell>
          <cell r="Y55">
            <v>0</v>
          </cell>
          <cell r="Z55">
            <v>-3.5906369800409497</v>
          </cell>
          <cell r="AB55">
            <v>953</v>
          </cell>
          <cell r="AD55">
            <v>0</v>
          </cell>
          <cell r="AE55">
            <v>953.29719137517907</v>
          </cell>
          <cell r="AG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953</v>
          </cell>
          <cell r="AP55">
            <v>728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BB55">
            <v>0</v>
          </cell>
          <cell r="BD55">
            <v>0</v>
          </cell>
          <cell r="BG55">
            <v>0</v>
          </cell>
          <cell r="BI55">
            <v>37</v>
          </cell>
          <cell r="BL55">
            <v>36.552041967717003</v>
          </cell>
          <cell r="BN55">
            <v>630</v>
          </cell>
          <cell r="BQ55">
            <v>629.90166607079095</v>
          </cell>
          <cell r="BS55">
            <v>45</v>
          </cell>
          <cell r="BV55">
            <v>45.0190168714363</v>
          </cell>
          <cell r="BX55">
            <v>6</v>
          </cell>
          <cell r="CA55">
            <v>6.1391540287613005</v>
          </cell>
          <cell r="CC55">
            <v>125</v>
          </cell>
          <cell r="CF55">
            <v>125.44471014265899</v>
          </cell>
          <cell r="CH55">
            <v>87</v>
          </cell>
          <cell r="CK55">
            <v>86.620997174566</v>
          </cell>
          <cell r="CM55">
            <v>0</v>
          </cell>
          <cell r="CP55">
            <v>0</v>
          </cell>
          <cell r="CR55">
            <v>17</v>
          </cell>
          <cell r="CT55">
            <v>-1</v>
          </cell>
          <cell r="CW55">
            <v>17.5811421454612</v>
          </cell>
          <cell r="CY55">
            <v>7</v>
          </cell>
          <cell r="DB55">
            <v>6.5655946600000004</v>
          </cell>
          <cell r="DD55">
            <v>2</v>
          </cell>
          <cell r="DG55">
            <v>1.9954502700000001</v>
          </cell>
          <cell r="DI55">
            <v>1</v>
          </cell>
          <cell r="DL55">
            <v>1.0680550238294599</v>
          </cell>
          <cell r="DN55">
            <v>0</v>
          </cell>
          <cell r="DQ55">
            <v>0</v>
          </cell>
          <cell r="DS55">
            <v>0</v>
          </cell>
          <cell r="DV55">
            <v>0</v>
          </cell>
          <cell r="DX55">
            <v>0</v>
          </cell>
          <cell r="EA55">
            <v>0</v>
          </cell>
          <cell r="EC55">
            <v>0</v>
          </cell>
          <cell r="EF55">
            <v>0</v>
          </cell>
          <cell r="EH55">
            <v>0</v>
          </cell>
          <cell r="EK55">
            <v>0</v>
          </cell>
          <cell r="EM55">
            <v>17</v>
          </cell>
          <cell r="EP55">
            <v>17.363819500630502</v>
          </cell>
        </row>
        <row r="56">
          <cell r="C56" t="str">
            <v>21900TTAN190Allcustom3USD Total</v>
          </cell>
          <cell r="E56">
            <v>1487</v>
          </cell>
          <cell r="H56">
            <v>1487.32734807216</v>
          </cell>
          <cell r="J56">
            <v>2871</v>
          </cell>
          <cell r="M56">
            <v>2871.1296440250003</v>
          </cell>
          <cell r="O56">
            <v>0</v>
          </cell>
          <cell r="R56">
            <v>0</v>
          </cell>
          <cell r="T56">
            <v>0</v>
          </cell>
          <cell r="V56">
            <v>0</v>
          </cell>
          <cell r="Y56">
            <v>0</v>
          </cell>
          <cell r="Z56">
            <v>0</v>
          </cell>
          <cell r="AB56">
            <v>4358</v>
          </cell>
          <cell r="AD56">
            <v>0</v>
          </cell>
          <cell r="AE56">
            <v>4358.4569920971608</v>
          </cell>
          <cell r="AG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4358</v>
          </cell>
          <cell r="AP56">
            <v>4347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B56">
            <v>1</v>
          </cell>
          <cell r="BD56">
            <v>1</v>
          </cell>
          <cell r="BG56">
            <v>0</v>
          </cell>
          <cell r="BI56">
            <v>1116</v>
          </cell>
          <cell r="BL56">
            <v>1115.8093133616098</v>
          </cell>
          <cell r="BN56">
            <v>238</v>
          </cell>
          <cell r="BQ56">
            <v>238.261652495915</v>
          </cell>
          <cell r="BS56">
            <v>0</v>
          </cell>
          <cell r="BV56">
            <v>0.407123926362359</v>
          </cell>
          <cell r="BX56">
            <v>122</v>
          </cell>
          <cell r="CA56">
            <v>122.14277233535799</v>
          </cell>
          <cell r="CC56">
            <v>11</v>
          </cell>
          <cell r="CF56">
            <v>11.4484859529163</v>
          </cell>
          <cell r="CH56">
            <v>0</v>
          </cell>
          <cell r="CK56">
            <v>0</v>
          </cell>
          <cell r="CM56">
            <v>-1</v>
          </cell>
          <cell r="CP56">
            <v>-0.74199999999999999</v>
          </cell>
          <cell r="CR56">
            <v>0</v>
          </cell>
          <cell r="CT56">
            <v>0</v>
          </cell>
          <cell r="CW56">
            <v>8.115485415025829E-2</v>
          </cell>
          <cell r="CY56">
            <v>2010</v>
          </cell>
          <cell r="DB56">
            <v>2009.5594654400002</v>
          </cell>
          <cell r="DD56">
            <v>601</v>
          </cell>
          <cell r="DG56">
            <v>601.27314575000003</v>
          </cell>
          <cell r="DI56">
            <v>209</v>
          </cell>
          <cell r="DL56">
            <v>208.98691365084599</v>
          </cell>
          <cell r="DN56">
            <v>51</v>
          </cell>
          <cell r="DQ56">
            <v>51.228964329999997</v>
          </cell>
          <cell r="DS56">
            <v>0</v>
          </cell>
          <cell r="DV56">
            <v>0</v>
          </cell>
          <cell r="DX56">
            <v>0</v>
          </cell>
          <cell r="EA56">
            <v>0</v>
          </cell>
          <cell r="EC56">
            <v>0</v>
          </cell>
          <cell r="EF56">
            <v>0</v>
          </cell>
          <cell r="EH56">
            <v>0</v>
          </cell>
          <cell r="EK56">
            <v>0</v>
          </cell>
          <cell r="EM56">
            <v>0</v>
          </cell>
          <cell r="EP56">
            <v>8.115485415025829E-2</v>
          </cell>
        </row>
        <row r="57">
          <cell r="C57" t="str">
            <v>21900TAllcustom2Allcustom3USD Total</v>
          </cell>
          <cell r="E57">
            <v>26693</v>
          </cell>
          <cell r="F57">
            <v>-1</v>
          </cell>
          <cell r="G57">
            <v>0</v>
          </cell>
          <cell r="H57">
            <v>26693.449948828878</v>
          </cell>
          <cell r="J57">
            <v>15125</v>
          </cell>
          <cell r="K57">
            <v>1</v>
          </cell>
          <cell r="L57">
            <v>0</v>
          </cell>
          <cell r="M57">
            <v>15124.551887421332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-4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-3.5906369800409497</v>
          </cell>
          <cell r="AB57">
            <v>41814</v>
          </cell>
          <cell r="AC57">
            <v>0</v>
          </cell>
          <cell r="AD57">
            <v>0</v>
          </cell>
          <cell r="AE57">
            <v>41814.411199270173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41814</v>
          </cell>
          <cell r="AP57">
            <v>41276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B57">
            <v>192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191.33905048817931</v>
          </cell>
          <cell r="BI57">
            <v>21405</v>
          </cell>
          <cell r="BJ57">
            <v>0</v>
          </cell>
          <cell r="BK57">
            <v>0</v>
          </cell>
          <cell r="BL57">
            <v>21404.719110610873</v>
          </cell>
          <cell r="BN57">
            <v>3599</v>
          </cell>
          <cell r="BO57">
            <v>0</v>
          </cell>
          <cell r="BP57">
            <v>0</v>
          </cell>
          <cell r="BQ57">
            <v>3599.0904331843776</v>
          </cell>
          <cell r="BS57">
            <v>68</v>
          </cell>
          <cell r="BT57">
            <v>0</v>
          </cell>
          <cell r="BU57">
            <v>0</v>
          </cell>
          <cell r="BV57">
            <v>68.181056198433836</v>
          </cell>
          <cell r="BX57">
            <v>1126</v>
          </cell>
          <cell r="BY57">
            <v>0</v>
          </cell>
          <cell r="BZ57">
            <v>0</v>
          </cell>
          <cell r="CA57">
            <v>1126.3398516192278</v>
          </cell>
          <cell r="CC57">
            <v>233</v>
          </cell>
          <cell r="CD57">
            <v>0</v>
          </cell>
          <cell r="CE57">
            <v>0</v>
          </cell>
          <cell r="CF57">
            <v>233.47553074199232</v>
          </cell>
          <cell r="CH57">
            <v>87</v>
          </cell>
          <cell r="CI57">
            <v>0</v>
          </cell>
          <cell r="CJ57">
            <v>0</v>
          </cell>
          <cell r="CK57">
            <v>87.074142191398366</v>
          </cell>
          <cell r="CM57">
            <v>-17</v>
          </cell>
          <cell r="CN57">
            <v>0</v>
          </cell>
          <cell r="CO57">
            <v>0</v>
          </cell>
          <cell r="CP57">
            <v>-16.769226205618502</v>
          </cell>
          <cell r="CR57">
            <v>50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49.725855118247857</v>
          </cell>
          <cell r="CY57">
            <v>6176</v>
          </cell>
          <cell r="CZ57">
            <v>-1</v>
          </cell>
          <cell r="DA57">
            <v>0</v>
          </cell>
          <cell r="DB57">
            <v>6175.8194644499999</v>
          </cell>
          <cell r="DD57">
            <v>6263</v>
          </cell>
          <cell r="DE57">
            <v>-1</v>
          </cell>
          <cell r="DF57">
            <v>0</v>
          </cell>
          <cell r="DG57">
            <v>6263.3300137465512</v>
          </cell>
          <cell r="DI57">
            <v>973</v>
          </cell>
          <cell r="DJ57">
            <v>1</v>
          </cell>
          <cell r="DK57">
            <v>0</v>
          </cell>
          <cell r="DL57">
            <v>972.79334239780553</v>
          </cell>
          <cell r="DN57">
            <v>1666</v>
          </cell>
          <cell r="DO57">
            <v>0</v>
          </cell>
          <cell r="DP57">
            <v>0</v>
          </cell>
          <cell r="DQ57">
            <v>1666.34158070542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X57">
            <v>-3</v>
          </cell>
          <cell r="DY57">
            <v>1</v>
          </cell>
          <cell r="DZ57">
            <v>0</v>
          </cell>
          <cell r="EA57">
            <v>-3.4583689966935252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0.16021415</v>
          </cell>
          <cell r="EM57">
            <v>46</v>
          </cell>
          <cell r="EN57">
            <v>1</v>
          </cell>
          <cell r="EO57">
            <v>0</v>
          </cell>
          <cell r="EP57">
            <v>45.874155738485754</v>
          </cell>
        </row>
        <row r="59">
          <cell r="C59" t="str">
            <v>22300TAllcustom2Allcustom3USD Total</v>
          </cell>
          <cell r="E59">
            <v>874</v>
          </cell>
          <cell r="H59">
            <v>873.83982092187705</v>
          </cell>
          <cell r="J59">
            <v>0</v>
          </cell>
          <cell r="M59">
            <v>8.8463258771999995E-2</v>
          </cell>
          <cell r="O59">
            <v>0</v>
          </cell>
          <cell r="R59">
            <v>0</v>
          </cell>
          <cell r="T59">
            <v>0</v>
          </cell>
          <cell r="V59">
            <v>0</v>
          </cell>
          <cell r="Y59">
            <v>0</v>
          </cell>
          <cell r="Z59">
            <v>0</v>
          </cell>
          <cell r="AB59">
            <v>874</v>
          </cell>
          <cell r="AD59">
            <v>0</v>
          </cell>
          <cell r="AE59">
            <v>873.92828418064903</v>
          </cell>
          <cell r="AG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874</v>
          </cell>
          <cell r="AP59">
            <v>678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BB59">
            <v>196</v>
          </cell>
          <cell r="BD59">
            <v>0</v>
          </cell>
          <cell r="BG59">
            <v>196.24375125663798</v>
          </cell>
          <cell r="BI59">
            <v>0</v>
          </cell>
          <cell r="BL59">
            <v>2.1494945037504698E-3</v>
          </cell>
          <cell r="BN59">
            <v>662</v>
          </cell>
          <cell r="BQ59">
            <v>662.04824829706399</v>
          </cell>
          <cell r="BS59">
            <v>1</v>
          </cell>
          <cell r="BV59">
            <v>0.74677318712122709</v>
          </cell>
          <cell r="BX59">
            <v>15</v>
          </cell>
          <cell r="CA59">
            <v>14.798898686549499</v>
          </cell>
          <cell r="CC59">
            <v>0</v>
          </cell>
          <cell r="CF59">
            <v>0</v>
          </cell>
          <cell r="CH59">
            <v>0</v>
          </cell>
          <cell r="CK59">
            <v>0</v>
          </cell>
          <cell r="CM59">
            <v>0</v>
          </cell>
          <cell r="CP59">
            <v>0</v>
          </cell>
          <cell r="CR59">
            <v>0</v>
          </cell>
          <cell r="CT59">
            <v>0</v>
          </cell>
          <cell r="CW59">
            <v>0</v>
          </cell>
          <cell r="CY59">
            <v>0</v>
          </cell>
          <cell r="DB59">
            <v>0</v>
          </cell>
          <cell r="DD59">
            <v>0</v>
          </cell>
          <cell r="DG59">
            <v>8.8463258771999995E-2</v>
          </cell>
          <cell r="DI59">
            <v>0</v>
          </cell>
          <cell r="DL59">
            <v>0</v>
          </cell>
          <cell r="DN59">
            <v>0</v>
          </cell>
          <cell r="DQ59">
            <v>0</v>
          </cell>
          <cell r="DS59">
            <v>0</v>
          </cell>
          <cell r="DV59">
            <v>0</v>
          </cell>
          <cell r="DX59">
            <v>0</v>
          </cell>
          <cell r="EA59">
            <v>0</v>
          </cell>
          <cell r="EC59">
            <v>196</v>
          </cell>
          <cell r="EF59">
            <v>196.24375125663798</v>
          </cell>
          <cell r="EH59">
            <v>0</v>
          </cell>
          <cell r="EK59">
            <v>0</v>
          </cell>
          <cell r="EM59">
            <v>0</v>
          </cell>
          <cell r="EP59">
            <v>0</v>
          </cell>
        </row>
        <row r="60">
          <cell r="C60" t="str">
            <v>22350TAllcustom2Allcustom3USD Total</v>
          </cell>
          <cell r="E60">
            <v>1624</v>
          </cell>
          <cell r="H60">
            <v>1624.43219926287</v>
          </cell>
          <cell r="J60">
            <v>167</v>
          </cell>
          <cell r="L60">
            <v>1</v>
          </cell>
          <cell r="M60">
            <v>166.34944553421701</v>
          </cell>
          <cell r="O60">
            <v>0</v>
          </cell>
          <cell r="R60">
            <v>0</v>
          </cell>
          <cell r="T60">
            <v>0</v>
          </cell>
          <cell r="V60">
            <v>1</v>
          </cell>
          <cell r="X60">
            <v>-1</v>
          </cell>
          <cell r="Y60">
            <v>0</v>
          </cell>
          <cell r="Z60">
            <v>0</v>
          </cell>
          <cell r="AB60">
            <v>1791</v>
          </cell>
          <cell r="AD60">
            <v>0</v>
          </cell>
          <cell r="AE60">
            <v>1790.7816447970902</v>
          </cell>
          <cell r="AG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1791</v>
          </cell>
          <cell r="AP60">
            <v>1781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BB60">
            <v>1</v>
          </cell>
          <cell r="BD60">
            <v>1</v>
          </cell>
          <cell r="BG60">
            <v>0</v>
          </cell>
          <cell r="BI60">
            <v>0</v>
          </cell>
          <cell r="BL60">
            <v>0</v>
          </cell>
          <cell r="BN60">
            <v>1516</v>
          </cell>
          <cell r="BQ60">
            <v>1516.32395430618</v>
          </cell>
          <cell r="BS60">
            <v>28</v>
          </cell>
          <cell r="BV60">
            <v>28.450903432156203</v>
          </cell>
          <cell r="BX60">
            <v>79</v>
          </cell>
          <cell r="CA60">
            <v>79.403966015292795</v>
          </cell>
          <cell r="CC60">
            <v>0</v>
          </cell>
          <cell r="CF60">
            <v>0</v>
          </cell>
          <cell r="CH60">
            <v>0</v>
          </cell>
          <cell r="CK60">
            <v>0.25337550924080599</v>
          </cell>
          <cell r="CM60">
            <v>0</v>
          </cell>
          <cell r="CP60">
            <v>0</v>
          </cell>
          <cell r="CR60">
            <v>9</v>
          </cell>
          <cell r="CT60">
            <v>0</v>
          </cell>
          <cell r="CW60">
            <v>8.600433842080319</v>
          </cell>
          <cell r="CY60">
            <v>0</v>
          </cell>
          <cell r="DB60">
            <v>0</v>
          </cell>
          <cell r="DD60">
            <v>157</v>
          </cell>
          <cell r="DG60">
            <v>157.232125483803</v>
          </cell>
          <cell r="DI60">
            <v>0</v>
          </cell>
          <cell r="DL60">
            <v>0</v>
          </cell>
          <cell r="DN60">
            <v>1</v>
          </cell>
          <cell r="DQ60">
            <v>0.51688620833333498</v>
          </cell>
          <cell r="DS60">
            <v>0</v>
          </cell>
          <cell r="DV60">
            <v>0</v>
          </cell>
          <cell r="DX60">
            <v>0</v>
          </cell>
          <cell r="EA60">
            <v>0</v>
          </cell>
          <cell r="EC60">
            <v>0</v>
          </cell>
          <cell r="EF60">
            <v>0</v>
          </cell>
          <cell r="EH60">
            <v>0</v>
          </cell>
          <cell r="EK60">
            <v>0</v>
          </cell>
          <cell r="EM60">
            <v>0</v>
          </cell>
          <cell r="EP60">
            <v>0</v>
          </cell>
        </row>
        <row r="61">
          <cell r="C61" t="str">
            <v>22650TAllcustom2Allcustom3USD Total</v>
          </cell>
          <cell r="E61">
            <v>807</v>
          </cell>
          <cell r="H61">
            <v>807.28320660333202</v>
          </cell>
          <cell r="J61">
            <v>1</v>
          </cell>
          <cell r="M61">
            <v>0.98398374</v>
          </cell>
          <cell r="O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Z61">
            <v>0</v>
          </cell>
          <cell r="AB61">
            <v>808</v>
          </cell>
          <cell r="AD61">
            <v>0</v>
          </cell>
          <cell r="AE61">
            <v>808.267190343332</v>
          </cell>
          <cell r="AG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808</v>
          </cell>
          <cell r="AP61">
            <v>38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BB61">
            <v>0</v>
          </cell>
          <cell r="BD61">
            <v>0</v>
          </cell>
          <cell r="BG61">
            <v>0</v>
          </cell>
          <cell r="BI61">
            <v>16</v>
          </cell>
          <cell r="BL61">
            <v>16.348196999999999</v>
          </cell>
          <cell r="BN61">
            <v>15</v>
          </cell>
          <cell r="BQ61">
            <v>14.5634483680169</v>
          </cell>
          <cell r="BS61">
            <v>0</v>
          </cell>
          <cell r="BV61">
            <v>9.5267778343921E-2</v>
          </cell>
          <cell r="BX61">
            <v>6</v>
          </cell>
          <cell r="CA61">
            <v>6.2121054069712498</v>
          </cell>
          <cell r="CC61">
            <v>0</v>
          </cell>
          <cell r="CF61">
            <v>0</v>
          </cell>
          <cell r="CH61">
            <v>770</v>
          </cell>
          <cell r="CK61">
            <v>770.06418804999998</v>
          </cell>
          <cell r="CM61">
            <v>0</v>
          </cell>
          <cell r="CP61">
            <v>0</v>
          </cell>
          <cell r="CR61">
            <v>0</v>
          </cell>
          <cell r="CT61">
            <v>0</v>
          </cell>
          <cell r="CW61">
            <v>0</v>
          </cell>
          <cell r="CY61">
            <v>1</v>
          </cell>
          <cell r="DB61">
            <v>0.98398374</v>
          </cell>
          <cell r="DD61">
            <v>0</v>
          </cell>
          <cell r="DG61">
            <v>0</v>
          </cell>
          <cell r="DI61">
            <v>0</v>
          </cell>
          <cell r="DL61">
            <v>0</v>
          </cell>
          <cell r="DN61">
            <v>0</v>
          </cell>
          <cell r="DQ61">
            <v>0</v>
          </cell>
          <cell r="DS61">
            <v>0</v>
          </cell>
          <cell r="DV61">
            <v>0</v>
          </cell>
          <cell r="DX61">
            <v>0</v>
          </cell>
          <cell r="EA61">
            <v>0</v>
          </cell>
          <cell r="EC61">
            <v>0</v>
          </cell>
          <cell r="EF61">
            <v>0</v>
          </cell>
          <cell r="EH61">
            <v>0</v>
          </cell>
          <cell r="EK61">
            <v>0</v>
          </cell>
          <cell r="EM61">
            <v>0</v>
          </cell>
          <cell r="EP61">
            <v>0</v>
          </cell>
        </row>
        <row r="62">
          <cell r="C62" t="str">
            <v>22400TAllcustom2Allcustom3USD Total</v>
          </cell>
          <cell r="E62">
            <v>66</v>
          </cell>
          <cell r="H62">
            <v>65.897696387538701</v>
          </cell>
          <cell r="J62">
            <v>0</v>
          </cell>
          <cell r="M62">
            <v>0</v>
          </cell>
          <cell r="O62">
            <v>0</v>
          </cell>
          <cell r="R62">
            <v>0</v>
          </cell>
          <cell r="T62">
            <v>-42</v>
          </cell>
          <cell r="V62">
            <v>0</v>
          </cell>
          <cell r="Y62">
            <v>0</v>
          </cell>
          <cell r="Z62">
            <v>-42.180525792039603</v>
          </cell>
          <cell r="AB62">
            <v>24</v>
          </cell>
          <cell r="AD62">
            <v>0</v>
          </cell>
          <cell r="AE62">
            <v>23.717170595499002</v>
          </cell>
          <cell r="AG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24</v>
          </cell>
          <cell r="AP62">
            <v>2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BB62">
            <v>1</v>
          </cell>
          <cell r="BD62">
            <v>1</v>
          </cell>
          <cell r="BG62">
            <v>0</v>
          </cell>
          <cell r="BI62">
            <v>2</v>
          </cell>
          <cell r="BL62">
            <v>1.825482</v>
          </cell>
          <cell r="BN62">
            <v>0</v>
          </cell>
          <cell r="BQ62">
            <v>0.33022099999999999</v>
          </cell>
          <cell r="BS62">
            <v>0</v>
          </cell>
          <cell r="BV62">
            <v>0</v>
          </cell>
          <cell r="BX62">
            <v>0</v>
          </cell>
          <cell r="CA62">
            <v>1.0000000000000001E-7</v>
          </cell>
          <cell r="CC62">
            <v>0</v>
          </cell>
          <cell r="CF62">
            <v>0</v>
          </cell>
          <cell r="CH62">
            <v>66</v>
          </cell>
          <cell r="CK62">
            <v>66.381541109243599</v>
          </cell>
          <cell r="CM62">
            <v>-3</v>
          </cell>
          <cell r="CP62">
            <v>-2.6395478217049999</v>
          </cell>
          <cell r="CR62">
            <v>0</v>
          </cell>
          <cell r="CT62">
            <v>0</v>
          </cell>
          <cell r="CW62">
            <v>0</v>
          </cell>
          <cell r="CY62">
            <v>0</v>
          </cell>
          <cell r="DB62">
            <v>0</v>
          </cell>
          <cell r="DD62">
            <v>0</v>
          </cell>
          <cell r="DG62">
            <v>0</v>
          </cell>
          <cell r="DI62">
            <v>0</v>
          </cell>
          <cell r="DL62">
            <v>0</v>
          </cell>
          <cell r="DN62">
            <v>0</v>
          </cell>
          <cell r="DQ62">
            <v>0</v>
          </cell>
          <cell r="DS62">
            <v>0</v>
          </cell>
          <cell r="DV62">
            <v>0</v>
          </cell>
          <cell r="DX62">
            <v>0</v>
          </cell>
          <cell r="EA62">
            <v>0</v>
          </cell>
          <cell r="EC62">
            <v>0</v>
          </cell>
          <cell r="EF62">
            <v>0</v>
          </cell>
          <cell r="EH62">
            <v>0</v>
          </cell>
          <cell r="EK62">
            <v>0</v>
          </cell>
          <cell r="EM62">
            <v>0</v>
          </cell>
          <cell r="EP62">
            <v>0</v>
          </cell>
        </row>
        <row r="63">
          <cell r="C63" t="str">
            <v>23020Allcustom2Allcustom3USD Total</v>
          </cell>
          <cell r="E63">
            <v>100</v>
          </cell>
          <cell r="H63">
            <v>100.36871397339401</v>
          </cell>
          <cell r="J63">
            <v>1</v>
          </cell>
          <cell r="M63">
            <v>0.89283900000000005</v>
          </cell>
          <cell r="O63">
            <v>0</v>
          </cell>
          <cell r="R63">
            <v>0</v>
          </cell>
          <cell r="T63">
            <v>0</v>
          </cell>
          <cell r="V63">
            <v>0</v>
          </cell>
          <cell r="Y63">
            <v>0</v>
          </cell>
          <cell r="Z63">
            <v>0</v>
          </cell>
          <cell r="AB63">
            <v>101</v>
          </cell>
          <cell r="AD63">
            <v>0</v>
          </cell>
          <cell r="AE63">
            <v>101.261552973394</v>
          </cell>
          <cell r="AG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101</v>
          </cell>
          <cell r="AP63">
            <v>102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BB63">
            <v>-1</v>
          </cell>
          <cell r="BD63">
            <v>-1</v>
          </cell>
          <cell r="BG63">
            <v>0</v>
          </cell>
          <cell r="BI63">
            <v>99</v>
          </cell>
          <cell r="BL63">
            <v>98.7576977344022</v>
          </cell>
          <cell r="BN63">
            <v>0</v>
          </cell>
          <cell r="BQ63">
            <v>2.8349535771524999E-2</v>
          </cell>
          <cell r="BS63">
            <v>0</v>
          </cell>
          <cell r="BV63">
            <v>1.8007365221601799E-3</v>
          </cell>
          <cell r="BX63">
            <v>2</v>
          </cell>
          <cell r="CA63">
            <v>1.5808659666978</v>
          </cell>
          <cell r="CC63">
            <v>0</v>
          </cell>
          <cell r="CF63">
            <v>0</v>
          </cell>
          <cell r="CH63">
            <v>0</v>
          </cell>
          <cell r="CK63">
            <v>0</v>
          </cell>
          <cell r="CM63">
            <v>0</v>
          </cell>
          <cell r="CP63">
            <v>0</v>
          </cell>
          <cell r="CR63">
            <v>0</v>
          </cell>
          <cell r="CT63">
            <v>0</v>
          </cell>
          <cell r="CW63">
            <v>0</v>
          </cell>
          <cell r="CY63">
            <v>0</v>
          </cell>
          <cell r="DB63">
            <v>0</v>
          </cell>
          <cell r="DD63">
            <v>1</v>
          </cell>
          <cell r="DG63">
            <v>0.89283900000000005</v>
          </cell>
          <cell r="DI63">
            <v>0</v>
          </cell>
          <cell r="DL63">
            <v>0</v>
          </cell>
          <cell r="DN63">
            <v>0</v>
          </cell>
          <cell r="DQ63">
            <v>0</v>
          </cell>
          <cell r="DS63">
            <v>0</v>
          </cell>
          <cell r="DV63">
            <v>0</v>
          </cell>
          <cell r="DX63">
            <v>0</v>
          </cell>
          <cell r="EA63">
            <v>0</v>
          </cell>
          <cell r="EC63">
            <v>0</v>
          </cell>
          <cell r="EF63">
            <v>0</v>
          </cell>
          <cell r="EH63">
            <v>0</v>
          </cell>
          <cell r="EK63">
            <v>0</v>
          </cell>
          <cell r="EM63">
            <v>0</v>
          </cell>
          <cell r="EP63">
            <v>0</v>
          </cell>
        </row>
        <row r="64">
          <cell r="C64" t="str">
            <v>22800TAllcustom2Allcustom3USD Total</v>
          </cell>
          <cell r="E64">
            <v>300</v>
          </cell>
          <cell r="F64">
            <v>1</v>
          </cell>
          <cell r="H64">
            <v>298.851249140596</v>
          </cell>
          <cell r="J64">
            <v>478</v>
          </cell>
          <cell r="K64">
            <v>0</v>
          </cell>
          <cell r="L64">
            <v>-1</v>
          </cell>
          <cell r="M64">
            <v>479.027057970219</v>
          </cell>
          <cell r="O64">
            <v>0</v>
          </cell>
          <cell r="P64">
            <v>0</v>
          </cell>
          <cell r="R64">
            <v>0</v>
          </cell>
          <cell r="T64">
            <v>-28</v>
          </cell>
          <cell r="U64">
            <v>0</v>
          </cell>
          <cell r="V64">
            <v>-1</v>
          </cell>
          <cell r="W64">
            <v>0</v>
          </cell>
          <cell r="X64">
            <v>1</v>
          </cell>
          <cell r="Y64">
            <v>0</v>
          </cell>
          <cell r="Z64">
            <v>-28.091699999999999</v>
          </cell>
          <cell r="AB64">
            <v>750</v>
          </cell>
          <cell r="AC64">
            <v>0</v>
          </cell>
          <cell r="AD64">
            <v>0</v>
          </cell>
          <cell r="AE64">
            <v>749.786607110815</v>
          </cell>
          <cell r="AG64">
            <v>0</v>
          </cell>
          <cell r="AH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750</v>
          </cell>
          <cell r="AP64">
            <v>833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BB64">
            <v>4</v>
          </cell>
          <cell r="BC64">
            <v>1</v>
          </cell>
          <cell r="BD64">
            <v>-1</v>
          </cell>
          <cell r="BE64">
            <v>0</v>
          </cell>
          <cell r="BG64">
            <v>4.4619369722541995</v>
          </cell>
          <cell r="BI64">
            <v>53</v>
          </cell>
          <cell r="BJ64">
            <v>0</v>
          </cell>
          <cell r="BL64">
            <v>53.055977347975904</v>
          </cell>
          <cell r="BN64">
            <v>254</v>
          </cell>
          <cell r="BO64">
            <v>0</v>
          </cell>
          <cell r="BQ64">
            <v>253.62134099373401</v>
          </cell>
          <cell r="BS64">
            <v>12</v>
          </cell>
          <cell r="BT64">
            <v>0</v>
          </cell>
          <cell r="BV64">
            <v>11.803798258436199</v>
          </cell>
          <cell r="BX64">
            <v>35</v>
          </cell>
          <cell r="BY64">
            <v>0</v>
          </cell>
          <cell r="CA64">
            <v>34.923744624632597</v>
          </cell>
          <cell r="CC64">
            <v>0</v>
          </cell>
          <cell r="CD64">
            <v>0</v>
          </cell>
          <cell r="CF64">
            <v>0</v>
          </cell>
          <cell r="CH64">
            <v>7802</v>
          </cell>
          <cell r="CI64">
            <v>1</v>
          </cell>
          <cell r="CK64">
            <v>7801.2549173104399</v>
          </cell>
          <cell r="CM64">
            <v>-7860</v>
          </cell>
          <cell r="CN64">
            <v>0</v>
          </cell>
          <cell r="CP64">
            <v>-7860.2704663668801</v>
          </cell>
          <cell r="CR64">
            <v>-1</v>
          </cell>
          <cell r="CS64">
            <v>0</v>
          </cell>
          <cell r="CT64">
            <v>-1</v>
          </cell>
          <cell r="CU64">
            <v>0</v>
          </cell>
          <cell r="CW64">
            <v>1.5752639920264901E-2</v>
          </cell>
          <cell r="CY64">
            <v>440</v>
          </cell>
          <cell r="CZ64">
            <v>0</v>
          </cell>
          <cell r="DB64">
            <v>439.65841288000001</v>
          </cell>
          <cell r="DD64">
            <v>30</v>
          </cell>
          <cell r="DE64">
            <v>0</v>
          </cell>
          <cell r="DG64">
            <v>29.818018469999998</v>
          </cell>
          <cell r="DI64">
            <v>1</v>
          </cell>
          <cell r="DJ64">
            <v>0</v>
          </cell>
          <cell r="DL64">
            <v>0.57112839029911699</v>
          </cell>
          <cell r="DN64">
            <v>8</v>
          </cell>
          <cell r="DO64">
            <v>-1</v>
          </cell>
          <cell r="DQ64">
            <v>8.9637455900000003</v>
          </cell>
          <cell r="DS64">
            <v>0</v>
          </cell>
          <cell r="DT64">
            <v>0</v>
          </cell>
          <cell r="DV64">
            <v>0</v>
          </cell>
          <cell r="DX64">
            <v>0</v>
          </cell>
          <cell r="DY64">
            <v>0</v>
          </cell>
          <cell r="EA64">
            <v>0</v>
          </cell>
          <cell r="EC64">
            <v>0</v>
          </cell>
          <cell r="ED64">
            <v>0</v>
          </cell>
          <cell r="EF64">
            <v>0</v>
          </cell>
          <cell r="EH64">
            <v>0</v>
          </cell>
          <cell r="EI64">
            <v>0</v>
          </cell>
          <cell r="EK64">
            <v>0</v>
          </cell>
          <cell r="EM64">
            <v>0</v>
          </cell>
          <cell r="EN64">
            <v>0</v>
          </cell>
          <cell r="EP64">
            <v>1.5752639920264901E-2</v>
          </cell>
        </row>
        <row r="65">
          <cell r="C65" t="str">
            <v>22900TAllcustom2Allcustom3USD Total</v>
          </cell>
          <cell r="E65">
            <v>3771</v>
          </cell>
          <cell r="F65">
            <v>1</v>
          </cell>
          <cell r="G65">
            <v>0</v>
          </cell>
          <cell r="H65">
            <v>3770.6728862896075</v>
          </cell>
          <cell r="J65">
            <v>647</v>
          </cell>
          <cell r="K65">
            <v>0</v>
          </cell>
          <cell r="L65">
            <v>0</v>
          </cell>
          <cell r="M65">
            <v>647.34178950320802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-70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-70.272225792039606</v>
          </cell>
          <cell r="AB65">
            <v>4348</v>
          </cell>
          <cell r="AC65">
            <v>0</v>
          </cell>
          <cell r="AD65">
            <v>0</v>
          </cell>
          <cell r="AE65">
            <v>4347.7424500007792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4348</v>
          </cell>
          <cell r="AP65">
            <v>3434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B65">
            <v>201</v>
          </cell>
          <cell r="BC65">
            <v>1</v>
          </cell>
          <cell r="BD65">
            <v>0</v>
          </cell>
          <cell r="BE65">
            <v>0</v>
          </cell>
          <cell r="BF65">
            <v>0</v>
          </cell>
          <cell r="BG65">
            <v>200.70568822889217</v>
          </cell>
          <cell r="BI65">
            <v>170</v>
          </cell>
          <cell r="BJ65">
            <v>0</v>
          </cell>
          <cell r="BK65">
            <v>0</v>
          </cell>
          <cell r="BL65">
            <v>169.98950357688184</v>
          </cell>
          <cell r="BN65">
            <v>2447</v>
          </cell>
          <cell r="BO65">
            <v>0</v>
          </cell>
          <cell r="BP65">
            <v>0</v>
          </cell>
          <cell r="BQ65">
            <v>2446.9155625007666</v>
          </cell>
          <cell r="BS65">
            <v>41</v>
          </cell>
          <cell r="BT65">
            <v>0</v>
          </cell>
          <cell r="BU65">
            <v>0</v>
          </cell>
          <cell r="BV65">
            <v>41.098543392579714</v>
          </cell>
          <cell r="BX65">
            <v>137</v>
          </cell>
          <cell r="BY65">
            <v>0</v>
          </cell>
          <cell r="BZ65">
            <v>0</v>
          </cell>
          <cell r="CA65">
            <v>136.91958080014393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8638</v>
          </cell>
          <cell r="CI65">
            <v>1</v>
          </cell>
          <cell r="CJ65">
            <v>0</v>
          </cell>
          <cell r="CK65">
            <v>8637.9540219789233</v>
          </cell>
          <cell r="CM65">
            <v>-7863</v>
          </cell>
          <cell r="CN65">
            <v>0</v>
          </cell>
          <cell r="CO65">
            <v>0</v>
          </cell>
          <cell r="CP65">
            <v>-7862.9100141885847</v>
          </cell>
          <cell r="CR65">
            <v>8</v>
          </cell>
          <cell r="CS65">
            <v>0</v>
          </cell>
          <cell r="CT65">
            <v>-1</v>
          </cell>
          <cell r="CU65">
            <v>0</v>
          </cell>
          <cell r="CV65">
            <v>0</v>
          </cell>
          <cell r="CW65">
            <v>8.6161864820005842</v>
          </cell>
          <cell r="CY65">
            <v>441</v>
          </cell>
          <cell r="CZ65">
            <v>0</v>
          </cell>
          <cell r="DA65">
            <v>0</v>
          </cell>
          <cell r="DB65">
            <v>440.64239662</v>
          </cell>
          <cell r="DD65">
            <v>188</v>
          </cell>
          <cell r="DE65">
            <v>0</v>
          </cell>
          <cell r="DF65">
            <v>0</v>
          </cell>
          <cell r="DG65">
            <v>188.03144621257502</v>
          </cell>
          <cell r="DI65">
            <v>1</v>
          </cell>
          <cell r="DJ65">
            <v>0</v>
          </cell>
          <cell r="DK65">
            <v>0</v>
          </cell>
          <cell r="DL65">
            <v>0.57112839029911699</v>
          </cell>
          <cell r="DN65">
            <v>9</v>
          </cell>
          <cell r="DO65">
            <v>-1</v>
          </cell>
          <cell r="DP65">
            <v>0</v>
          </cell>
          <cell r="DQ65">
            <v>9.4806317983333344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C65">
            <v>196</v>
          </cell>
          <cell r="ED65">
            <v>0</v>
          </cell>
          <cell r="EE65">
            <v>0</v>
          </cell>
          <cell r="EF65">
            <v>196.24375125663798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1.5752639920264901E-2</v>
          </cell>
        </row>
        <row r="67">
          <cell r="C67" t="str">
            <v>23010Allcustom2Allcustom3USD Total</v>
          </cell>
          <cell r="E67">
            <v>239</v>
          </cell>
          <cell r="F67">
            <v>-1</v>
          </cell>
          <cell r="H67">
            <v>239.794084737384</v>
          </cell>
          <cell r="J67">
            <v>382</v>
          </cell>
          <cell r="K67">
            <v>0</v>
          </cell>
          <cell r="L67">
            <v>1</v>
          </cell>
          <cell r="M67">
            <v>381.31463934615499</v>
          </cell>
          <cell r="O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1</v>
          </cell>
          <cell r="W67">
            <v>0</v>
          </cell>
          <cell r="X67">
            <v>-1</v>
          </cell>
          <cell r="Y67">
            <v>0</v>
          </cell>
          <cell r="Z67">
            <v>0</v>
          </cell>
          <cell r="AB67">
            <v>621</v>
          </cell>
          <cell r="AC67">
            <v>0</v>
          </cell>
          <cell r="AD67">
            <v>0</v>
          </cell>
          <cell r="AE67">
            <v>621.10872408353805</v>
          </cell>
          <cell r="AG67">
            <v>0</v>
          </cell>
          <cell r="AH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621</v>
          </cell>
          <cell r="AP67">
            <v>622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BB67">
            <v>-1</v>
          </cell>
          <cell r="BC67">
            <v>0</v>
          </cell>
          <cell r="BD67">
            <v>-2</v>
          </cell>
          <cell r="BE67">
            <v>0</v>
          </cell>
          <cell r="BG67">
            <v>0.54674503555050502</v>
          </cell>
          <cell r="BI67">
            <v>48</v>
          </cell>
          <cell r="BJ67">
            <v>0</v>
          </cell>
          <cell r="BL67">
            <v>48.444440230796594</v>
          </cell>
          <cell r="BN67">
            <v>114</v>
          </cell>
          <cell r="BO67">
            <v>0</v>
          </cell>
          <cell r="BQ67">
            <v>113.79184805381701</v>
          </cell>
          <cell r="BS67">
            <v>30</v>
          </cell>
          <cell r="BT67">
            <v>0</v>
          </cell>
          <cell r="BV67">
            <v>30.055164116261199</v>
          </cell>
          <cell r="BX67">
            <v>52</v>
          </cell>
          <cell r="BY67">
            <v>1</v>
          </cell>
          <cell r="CA67">
            <v>51.235194159720102</v>
          </cell>
          <cell r="CC67">
            <v>31</v>
          </cell>
          <cell r="CD67">
            <v>0</v>
          </cell>
          <cell r="CF67">
            <v>30.598461463623799</v>
          </cell>
          <cell r="CH67">
            <v>11</v>
          </cell>
          <cell r="CI67">
            <v>0</v>
          </cell>
          <cell r="CK67">
            <v>11.01336974</v>
          </cell>
          <cell r="CM67">
            <v>-46</v>
          </cell>
          <cell r="CN67">
            <v>0</v>
          </cell>
          <cell r="CP67">
            <v>-45.891138062385998</v>
          </cell>
          <cell r="CR67">
            <v>4</v>
          </cell>
          <cell r="CS67">
            <v>0</v>
          </cell>
          <cell r="CT67">
            <v>0</v>
          </cell>
          <cell r="CU67">
            <v>0</v>
          </cell>
          <cell r="CW67">
            <v>4.1057912139433803</v>
          </cell>
          <cell r="CY67">
            <v>360</v>
          </cell>
          <cell r="CZ67">
            <v>0</v>
          </cell>
          <cell r="DB67">
            <v>360.49685455999997</v>
          </cell>
          <cell r="DD67">
            <v>17</v>
          </cell>
          <cell r="DE67">
            <v>1</v>
          </cell>
          <cell r="DG67">
            <v>16.418895158160101</v>
          </cell>
          <cell r="DI67">
            <v>0</v>
          </cell>
          <cell r="DJ67">
            <v>0</v>
          </cell>
          <cell r="DL67">
            <v>0.29309841405131998</v>
          </cell>
          <cell r="DN67">
            <v>1</v>
          </cell>
          <cell r="DO67">
            <v>1</v>
          </cell>
          <cell r="DQ67">
            <v>0</v>
          </cell>
          <cell r="DS67">
            <v>0</v>
          </cell>
          <cell r="DT67">
            <v>0</v>
          </cell>
          <cell r="DV67">
            <v>0</v>
          </cell>
          <cell r="DX67">
            <v>0</v>
          </cell>
          <cell r="DY67">
            <v>0</v>
          </cell>
          <cell r="EA67">
            <v>0</v>
          </cell>
          <cell r="EC67">
            <v>0</v>
          </cell>
          <cell r="ED67">
            <v>0</v>
          </cell>
          <cell r="EF67">
            <v>0</v>
          </cell>
          <cell r="EH67">
            <v>4</v>
          </cell>
          <cell r="EI67">
            <v>0</v>
          </cell>
          <cell r="EK67">
            <v>3.5184869600000002</v>
          </cell>
          <cell r="EM67">
            <v>3</v>
          </cell>
          <cell r="EN67">
            <v>0</v>
          </cell>
          <cell r="EP67">
            <v>2.91093070794303</v>
          </cell>
        </row>
        <row r="68">
          <cell r="C68" t="str">
            <v>23900TAllcustom2Allcustom3USD Total</v>
          </cell>
          <cell r="E68">
            <v>33544</v>
          </cell>
          <cell r="F68">
            <v>-1</v>
          </cell>
          <cell r="G68">
            <v>0</v>
          </cell>
          <cell r="H68">
            <v>33544.479686340419</v>
          </cell>
          <cell r="J68">
            <v>16998</v>
          </cell>
          <cell r="K68">
            <v>1</v>
          </cell>
          <cell r="L68">
            <v>1</v>
          </cell>
          <cell r="M68">
            <v>16997.439402707918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-74</v>
          </cell>
          <cell r="U68">
            <v>0</v>
          </cell>
          <cell r="V68">
            <v>1</v>
          </cell>
          <cell r="W68">
            <v>0</v>
          </cell>
          <cell r="X68">
            <v>-1</v>
          </cell>
          <cell r="Y68">
            <v>0</v>
          </cell>
          <cell r="Z68">
            <v>-73.862862772080561</v>
          </cell>
          <cell r="AB68">
            <v>50468</v>
          </cell>
          <cell r="AC68">
            <v>0</v>
          </cell>
          <cell r="AD68">
            <v>0</v>
          </cell>
          <cell r="AE68">
            <v>50468.056226276261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50468</v>
          </cell>
          <cell r="AP68">
            <v>49010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B68">
            <v>392</v>
          </cell>
          <cell r="BC68">
            <v>1</v>
          </cell>
          <cell r="BD68">
            <v>-1</v>
          </cell>
          <cell r="BE68">
            <v>0</v>
          </cell>
          <cell r="BF68">
            <v>0</v>
          </cell>
          <cell r="BG68">
            <v>392.70998172262199</v>
          </cell>
          <cell r="BI68">
            <v>21623</v>
          </cell>
          <cell r="BJ68">
            <v>0</v>
          </cell>
          <cell r="BK68">
            <v>0</v>
          </cell>
          <cell r="BL68">
            <v>21623.380724959065</v>
          </cell>
          <cell r="BN68">
            <v>8890</v>
          </cell>
          <cell r="BO68">
            <v>0</v>
          </cell>
          <cell r="BP68">
            <v>1</v>
          </cell>
          <cell r="BQ68">
            <v>8888.8520648243521</v>
          </cell>
          <cell r="BS68">
            <v>227</v>
          </cell>
          <cell r="BT68">
            <v>0</v>
          </cell>
          <cell r="BU68">
            <v>0</v>
          </cell>
          <cell r="BV68">
            <v>227.13585973731097</v>
          </cell>
          <cell r="BX68">
            <v>1332</v>
          </cell>
          <cell r="BY68">
            <v>1</v>
          </cell>
          <cell r="BZ68">
            <v>0</v>
          </cell>
          <cell r="CA68">
            <v>1331.7308336294213</v>
          </cell>
          <cell r="CC68">
            <v>270</v>
          </cell>
          <cell r="CD68">
            <v>0</v>
          </cell>
          <cell r="CE68">
            <v>0</v>
          </cell>
          <cell r="CF68">
            <v>269.9774663338967</v>
          </cell>
          <cell r="CH68">
            <v>8736</v>
          </cell>
          <cell r="CI68">
            <v>1</v>
          </cell>
          <cell r="CJ68">
            <v>0</v>
          </cell>
          <cell r="CK68">
            <v>8736.2631335903206</v>
          </cell>
          <cell r="CM68">
            <v>-7926</v>
          </cell>
          <cell r="CN68">
            <v>0</v>
          </cell>
          <cell r="CO68">
            <v>0</v>
          </cell>
          <cell r="CP68">
            <v>-7925.5703784565894</v>
          </cell>
          <cell r="CR68">
            <v>63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62.75256787948139</v>
          </cell>
          <cell r="CY68">
            <v>7705</v>
          </cell>
          <cell r="CZ68">
            <v>-1</v>
          </cell>
          <cell r="DA68">
            <v>0</v>
          </cell>
          <cell r="DB68">
            <v>7705.334398160001</v>
          </cell>
          <cell r="DD68">
            <v>6573</v>
          </cell>
          <cell r="DE68">
            <v>0</v>
          </cell>
          <cell r="DF68">
            <v>0</v>
          </cell>
          <cell r="DG68">
            <v>6572.6599741172868</v>
          </cell>
          <cell r="DI68">
            <v>979</v>
          </cell>
          <cell r="DJ68">
            <v>1</v>
          </cell>
          <cell r="DK68">
            <v>0</v>
          </cell>
          <cell r="DL68">
            <v>978.8459177340925</v>
          </cell>
          <cell r="DN68">
            <v>1681</v>
          </cell>
          <cell r="DO68">
            <v>0</v>
          </cell>
          <cell r="DP68">
            <v>0</v>
          </cell>
          <cell r="DQ68">
            <v>1681.3049138137535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-3</v>
          </cell>
          <cell r="DY68">
            <v>1</v>
          </cell>
          <cell r="DZ68">
            <v>0</v>
          </cell>
          <cell r="EA68">
            <v>-3.4583689966935252</v>
          </cell>
          <cell r="EC68">
            <v>196</v>
          </cell>
          <cell r="ED68">
            <v>0</v>
          </cell>
          <cell r="EE68">
            <v>0</v>
          </cell>
          <cell r="EF68">
            <v>196.24375125663798</v>
          </cell>
          <cell r="EH68">
            <v>4</v>
          </cell>
          <cell r="EI68">
            <v>0</v>
          </cell>
          <cell r="EJ68">
            <v>0</v>
          </cell>
          <cell r="EK68">
            <v>3.9003007900000002</v>
          </cell>
          <cell r="EM68">
            <v>49</v>
          </cell>
          <cell r="EN68">
            <v>1</v>
          </cell>
          <cell r="EO68">
            <v>0</v>
          </cell>
          <cell r="EP68">
            <v>49.105574151638614</v>
          </cell>
        </row>
        <row r="70">
          <cell r="C70" t="str">
            <v>24900TAllcustom2Allcustom3USD Total</v>
          </cell>
          <cell r="E70">
            <v>696</v>
          </cell>
          <cell r="G70">
            <v>1</v>
          </cell>
          <cell r="H70">
            <v>695.42262503395398</v>
          </cell>
          <cell r="J70">
            <v>254</v>
          </cell>
          <cell r="M70">
            <v>254.49931999034399</v>
          </cell>
          <cell r="O70">
            <v>0</v>
          </cell>
          <cell r="R70">
            <v>0</v>
          </cell>
          <cell r="T70">
            <v>0</v>
          </cell>
          <cell r="V70">
            <v>1</v>
          </cell>
          <cell r="X70">
            <v>-1</v>
          </cell>
          <cell r="Y70">
            <v>0</v>
          </cell>
          <cell r="Z70">
            <v>0</v>
          </cell>
          <cell r="AB70">
            <v>950</v>
          </cell>
          <cell r="AD70">
            <v>0</v>
          </cell>
          <cell r="AE70">
            <v>949.92194502429697</v>
          </cell>
          <cell r="AG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950</v>
          </cell>
          <cell r="AP70">
            <v>715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BB70">
            <v>15</v>
          </cell>
          <cell r="BD70">
            <v>1</v>
          </cell>
          <cell r="BG70">
            <v>14.2553887699054</v>
          </cell>
          <cell r="BI70">
            <v>383</v>
          </cell>
          <cell r="BL70">
            <v>383.321947878853</v>
          </cell>
          <cell r="BN70">
            <v>70</v>
          </cell>
          <cell r="BQ70">
            <v>69.932370540821296</v>
          </cell>
          <cell r="BS70">
            <v>0</v>
          </cell>
          <cell r="BV70">
            <v>0.26638539256267096</v>
          </cell>
          <cell r="BX70">
            <v>8</v>
          </cell>
          <cell r="CA70">
            <v>7.6784288579435795</v>
          </cell>
          <cell r="CC70">
            <v>138</v>
          </cell>
          <cell r="CF70">
            <v>137.65422211386701</v>
          </cell>
          <cell r="CH70">
            <v>82</v>
          </cell>
          <cell r="CK70">
            <v>82.313881480000006</v>
          </cell>
          <cell r="CM70">
            <v>0</v>
          </cell>
          <cell r="CP70">
            <v>0</v>
          </cell>
          <cell r="CR70">
            <v>0</v>
          </cell>
          <cell r="CT70">
            <v>0</v>
          </cell>
          <cell r="CW70">
            <v>6.7968701470266304E-2</v>
          </cell>
          <cell r="CY70">
            <v>162</v>
          </cell>
          <cell r="DB70">
            <v>161.75226716</v>
          </cell>
          <cell r="DD70">
            <v>55</v>
          </cell>
          <cell r="DG70">
            <v>55.250346999999998</v>
          </cell>
          <cell r="DI70">
            <v>11</v>
          </cell>
          <cell r="DL70">
            <v>11.1757905588734</v>
          </cell>
          <cell r="DN70">
            <v>26</v>
          </cell>
          <cell r="DQ70">
            <v>26.252946569999999</v>
          </cell>
          <cell r="DS70">
            <v>0</v>
          </cell>
          <cell r="DV70">
            <v>0</v>
          </cell>
          <cell r="DX70">
            <v>0</v>
          </cell>
          <cell r="EA70">
            <v>0</v>
          </cell>
          <cell r="EC70">
            <v>0</v>
          </cell>
          <cell r="EF70">
            <v>0</v>
          </cell>
          <cell r="EH70">
            <v>82</v>
          </cell>
          <cell r="EK70">
            <v>82.313881480000006</v>
          </cell>
          <cell r="EM70">
            <v>0</v>
          </cell>
          <cell r="EP70">
            <v>0</v>
          </cell>
        </row>
        <row r="72">
          <cell r="C72" t="str">
            <v>25500TAllcustom2Allcustom3USD Total</v>
          </cell>
          <cell r="E72">
            <v>2880</v>
          </cell>
          <cell r="F72">
            <v>0</v>
          </cell>
          <cell r="H72">
            <v>2880.4699893287202</v>
          </cell>
          <cell r="J72">
            <v>848</v>
          </cell>
          <cell r="K72">
            <v>0</v>
          </cell>
          <cell r="M72">
            <v>847.71928351443194</v>
          </cell>
          <cell r="O72">
            <v>0</v>
          </cell>
          <cell r="P72">
            <v>0</v>
          </cell>
          <cell r="R72">
            <v>0</v>
          </cell>
          <cell r="T72">
            <v>28</v>
          </cell>
          <cell r="U72">
            <v>0</v>
          </cell>
          <cell r="V72">
            <v>1</v>
          </cell>
          <cell r="W72">
            <v>0</v>
          </cell>
          <cell r="Y72">
            <v>0</v>
          </cell>
          <cell r="Z72">
            <v>27.320758937346998</v>
          </cell>
          <cell r="AB72">
            <v>3756</v>
          </cell>
          <cell r="AC72">
            <v>0</v>
          </cell>
          <cell r="AD72">
            <v>0</v>
          </cell>
          <cell r="AE72">
            <v>3755.5100317805</v>
          </cell>
          <cell r="AG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3756</v>
          </cell>
          <cell r="AP72">
            <v>3904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B72">
            <v>53</v>
          </cell>
          <cell r="BC72">
            <v>1</v>
          </cell>
          <cell r="BD72">
            <v>-1</v>
          </cell>
          <cell r="BE72">
            <v>-1</v>
          </cell>
          <cell r="BF72">
            <v>1</v>
          </cell>
          <cell r="BG72">
            <v>52.765977603460804</v>
          </cell>
          <cell r="BI72">
            <v>2076</v>
          </cell>
          <cell r="BJ72">
            <v>1</v>
          </cell>
          <cell r="BL72">
            <v>2075.0657782554499</v>
          </cell>
          <cell r="BN72">
            <v>414</v>
          </cell>
          <cell r="BO72">
            <v>-1</v>
          </cell>
          <cell r="BP72">
            <v>-1</v>
          </cell>
          <cell r="BQ72">
            <v>415.69660541557596</v>
          </cell>
          <cell r="BS72">
            <v>471</v>
          </cell>
          <cell r="BT72">
            <v>0</v>
          </cell>
          <cell r="BV72">
            <v>470.78614895208801</v>
          </cell>
          <cell r="BX72">
            <v>83</v>
          </cell>
          <cell r="BY72">
            <v>-1</v>
          </cell>
          <cell r="CA72">
            <v>84.069590492635299</v>
          </cell>
          <cell r="CC72">
            <v>122</v>
          </cell>
          <cell r="CD72">
            <v>-1</v>
          </cell>
          <cell r="CF72">
            <v>123.416373772195</v>
          </cell>
          <cell r="CH72">
            <v>333</v>
          </cell>
          <cell r="CI72">
            <v>1</v>
          </cell>
          <cell r="CK72">
            <v>331.63088911260201</v>
          </cell>
          <cell r="CM72">
            <v>-672</v>
          </cell>
          <cell r="CN72">
            <v>1</v>
          </cell>
          <cell r="CP72">
            <v>-672.96137427527799</v>
          </cell>
          <cell r="CR72">
            <v>20</v>
          </cell>
          <cell r="CS72">
            <v>0</v>
          </cell>
          <cell r="CT72">
            <v>1</v>
          </cell>
          <cell r="CU72">
            <v>0</v>
          </cell>
          <cell r="CW72">
            <v>18.840077938769898</v>
          </cell>
          <cell r="CY72">
            <v>409</v>
          </cell>
          <cell r="CZ72">
            <v>0</v>
          </cell>
          <cell r="DB72">
            <v>409.00555497000005</v>
          </cell>
          <cell r="DD72">
            <v>293</v>
          </cell>
          <cell r="DE72">
            <v>-1</v>
          </cell>
          <cell r="DG72">
            <v>293.558255115973</v>
          </cell>
          <cell r="DI72">
            <v>55</v>
          </cell>
          <cell r="DJ72">
            <v>-1</v>
          </cell>
          <cell r="DL72">
            <v>55.718673022664397</v>
          </cell>
          <cell r="DN72">
            <v>103</v>
          </cell>
          <cell r="DO72">
            <v>1</v>
          </cell>
          <cell r="DQ72">
            <v>101.90208032</v>
          </cell>
          <cell r="DS72">
            <v>0</v>
          </cell>
          <cell r="DT72">
            <v>0</v>
          </cell>
          <cell r="DV72">
            <v>0</v>
          </cell>
          <cell r="DX72">
            <v>-32</v>
          </cell>
          <cell r="DY72">
            <v>-1</v>
          </cell>
          <cell r="EA72">
            <v>-31.305357852976002</v>
          </cell>
          <cell r="EC72">
            <v>16</v>
          </cell>
          <cell r="ED72">
            <v>0</v>
          </cell>
          <cell r="EF72">
            <v>15.72186497</v>
          </cell>
          <cell r="EH72">
            <v>148</v>
          </cell>
          <cell r="EI72">
            <v>1</v>
          </cell>
          <cell r="EK72">
            <v>146.54364939999999</v>
          </cell>
          <cell r="EM72">
            <v>11</v>
          </cell>
          <cell r="EN72">
            <v>0</v>
          </cell>
          <cell r="EP72">
            <v>11.4887411865974</v>
          </cell>
        </row>
        <row r="73">
          <cell r="C73" t="str">
            <v>25600TAllcustom2Allcustom3USD Total</v>
          </cell>
          <cell r="E73">
            <v>268</v>
          </cell>
          <cell r="H73">
            <v>267.749165215186</v>
          </cell>
          <cell r="J73">
            <v>163</v>
          </cell>
          <cell r="M73">
            <v>163.25740006160501</v>
          </cell>
          <cell r="O73">
            <v>0</v>
          </cell>
          <cell r="R73">
            <v>0</v>
          </cell>
          <cell r="T73">
            <v>-102</v>
          </cell>
          <cell r="V73">
            <v>0</v>
          </cell>
          <cell r="Y73">
            <v>0</v>
          </cell>
          <cell r="Z73">
            <v>-101.6775698934</v>
          </cell>
          <cell r="AB73">
            <v>329</v>
          </cell>
          <cell r="AD73">
            <v>0</v>
          </cell>
          <cell r="AE73">
            <v>329.32899538339103</v>
          </cell>
          <cell r="AG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329</v>
          </cell>
          <cell r="AP73">
            <v>364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B73">
            <v>1</v>
          </cell>
          <cell r="BD73">
            <v>0</v>
          </cell>
          <cell r="BG73">
            <v>1.0328715132400699</v>
          </cell>
          <cell r="BI73">
            <v>136</v>
          </cell>
          <cell r="BL73">
            <v>135.61915766335201</v>
          </cell>
          <cell r="BN73">
            <v>32</v>
          </cell>
          <cell r="BQ73">
            <v>32.0117929034176</v>
          </cell>
          <cell r="BS73">
            <v>22</v>
          </cell>
          <cell r="BV73">
            <v>22.343285327864699</v>
          </cell>
          <cell r="BX73">
            <v>11</v>
          </cell>
          <cell r="CA73">
            <v>10.778245525664198</v>
          </cell>
          <cell r="CC73">
            <v>13</v>
          </cell>
          <cell r="CF73">
            <v>12.56018595808</v>
          </cell>
          <cell r="CH73">
            <v>159</v>
          </cell>
          <cell r="CK73">
            <v>159.215844562</v>
          </cell>
          <cell r="CM73">
            <v>-106</v>
          </cell>
          <cell r="CP73">
            <v>-105.812218238433</v>
          </cell>
          <cell r="CR73">
            <v>0</v>
          </cell>
          <cell r="CT73">
            <v>-1</v>
          </cell>
          <cell r="CW73">
            <v>0.766132709836295</v>
          </cell>
          <cell r="CY73">
            <v>114</v>
          </cell>
          <cell r="DB73">
            <v>114.12090927</v>
          </cell>
          <cell r="DD73">
            <v>33</v>
          </cell>
          <cell r="DG73">
            <v>32.891088652225001</v>
          </cell>
          <cell r="DI73">
            <v>12</v>
          </cell>
          <cell r="DL73">
            <v>11.572007579543401</v>
          </cell>
          <cell r="DN73">
            <v>4</v>
          </cell>
          <cell r="DQ73">
            <v>3.9640488500000002</v>
          </cell>
          <cell r="DS73">
            <v>0</v>
          </cell>
          <cell r="DV73">
            <v>0</v>
          </cell>
          <cell r="DX73">
            <v>0</v>
          </cell>
          <cell r="EA73">
            <v>-5.6786999999999997E-2</v>
          </cell>
          <cell r="EC73">
            <v>0</v>
          </cell>
          <cell r="EF73">
            <v>1.109194E-2</v>
          </cell>
          <cell r="EH73">
            <v>1</v>
          </cell>
          <cell r="EK73">
            <v>1.480311562</v>
          </cell>
          <cell r="EM73">
            <v>1</v>
          </cell>
          <cell r="EP73">
            <v>0.73934114387819694</v>
          </cell>
        </row>
        <row r="74">
          <cell r="C74" t="str">
            <v>25700TAllcustom2Allcustom3USD Total</v>
          </cell>
          <cell r="E74">
            <v>142</v>
          </cell>
          <cell r="H74">
            <v>142.09656336893801</v>
          </cell>
          <cell r="J74">
            <v>23</v>
          </cell>
          <cell r="M74">
            <v>22.784376160000001</v>
          </cell>
          <cell r="O74">
            <v>0</v>
          </cell>
          <cell r="R74">
            <v>0</v>
          </cell>
          <cell r="T74">
            <v>-94</v>
          </cell>
          <cell r="V74">
            <v>0</v>
          </cell>
          <cell r="Y74">
            <v>0</v>
          </cell>
          <cell r="Z74">
            <v>-93.963155666530099</v>
          </cell>
          <cell r="AB74">
            <v>71</v>
          </cell>
          <cell r="AD74">
            <v>0</v>
          </cell>
          <cell r="AE74">
            <v>70.917783862407589</v>
          </cell>
          <cell r="AG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71</v>
          </cell>
          <cell r="AP74">
            <v>25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BB74">
            <v>-1</v>
          </cell>
          <cell r="BD74">
            <v>-1</v>
          </cell>
          <cell r="BG74">
            <v>0</v>
          </cell>
          <cell r="BI74">
            <v>0</v>
          </cell>
          <cell r="BL74">
            <v>0.24014982000000001</v>
          </cell>
          <cell r="BN74">
            <v>3</v>
          </cell>
          <cell r="BQ74">
            <v>2.74452947402935</v>
          </cell>
          <cell r="BS74">
            <v>0</v>
          </cell>
          <cell r="BV74">
            <v>0</v>
          </cell>
          <cell r="BX74">
            <v>0</v>
          </cell>
          <cell r="CA74">
            <v>0</v>
          </cell>
          <cell r="CC74">
            <v>0</v>
          </cell>
          <cell r="CF74">
            <v>0</v>
          </cell>
          <cell r="CH74">
            <v>172</v>
          </cell>
          <cell r="CK74">
            <v>171.528222663203</v>
          </cell>
          <cell r="CM74">
            <v>-32</v>
          </cell>
          <cell r="CP74">
            <v>-32.416338588294998</v>
          </cell>
          <cell r="CR74">
            <v>1</v>
          </cell>
          <cell r="CT74">
            <v>1</v>
          </cell>
          <cell r="CW74">
            <v>0</v>
          </cell>
          <cell r="CY74">
            <v>15</v>
          </cell>
          <cell r="DB74">
            <v>15.31808932</v>
          </cell>
          <cell r="DD74">
            <v>1</v>
          </cell>
          <cell r="DG74">
            <v>0.85619860999999997</v>
          </cell>
          <cell r="DI74">
            <v>5</v>
          </cell>
          <cell r="DL74">
            <v>5.4155945399999998</v>
          </cell>
          <cell r="DN74">
            <v>1</v>
          </cell>
          <cell r="DQ74">
            <v>1.1944936900000001</v>
          </cell>
          <cell r="DS74">
            <v>0</v>
          </cell>
          <cell r="DV74">
            <v>0</v>
          </cell>
          <cell r="DX74">
            <v>0</v>
          </cell>
          <cell r="EA74">
            <v>0</v>
          </cell>
          <cell r="EC74">
            <v>0</v>
          </cell>
          <cell r="EF74">
            <v>0</v>
          </cell>
          <cell r="EH74">
            <v>18</v>
          </cell>
          <cell r="EK74">
            <v>18.224281960000003</v>
          </cell>
          <cell r="EM74">
            <v>0</v>
          </cell>
          <cell r="EP74">
            <v>0</v>
          </cell>
        </row>
        <row r="75">
          <cell r="C75" t="str">
            <v>25800TAllcustom2Allcustom3USD Total</v>
          </cell>
          <cell r="E75">
            <v>8822</v>
          </cell>
          <cell r="H75">
            <v>8821.9287247699303</v>
          </cell>
          <cell r="J75">
            <v>8356</v>
          </cell>
          <cell r="M75">
            <v>8355.9495079753106</v>
          </cell>
          <cell r="O75">
            <v>0</v>
          </cell>
          <cell r="R75">
            <v>0</v>
          </cell>
          <cell r="T75">
            <v>-15943</v>
          </cell>
          <cell r="V75">
            <v>-1</v>
          </cell>
          <cell r="Y75">
            <v>0</v>
          </cell>
          <cell r="Z75">
            <v>-15942.4929673729</v>
          </cell>
          <cell r="AB75">
            <v>1235</v>
          </cell>
          <cell r="AD75">
            <v>0</v>
          </cell>
          <cell r="AE75">
            <v>1235.38526537236</v>
          </cell>
          <cell r="AG75">
            <v>0</v>
          </cell>
          <cell r="AH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1235</v>
          </cell>
          <cell r="AP75">
            <v>12189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B75">
            <v>242</v>
          </cell>
          <cell r="BD75">
            <v>1</v>
          </cell>
          <cell r="BG75">
            <v>241.41449288281802</v>
          </cell>
          <cell r="BI75">
            <v>1621</v>
          </cell>
          <cell r="BL75">
            <v>1621.08836364033</v>
          </cell>
          <cell r="BN75">
            <v>1871</v>
          </cell>
          <cell r="BQ75">
            <v>1871.1751449584401</v>
          </cell>
          <cell r="BS75">
            <v>340</v>
          </cell>
          <cell r="BV75">
            <v>339.751821030001</v>
          </cell>
          <cell r="BX75">
            <v>260</v>
          </cell>
          <cell r="CA75">
            <v>259.96897445764301</v>
          </cell>
          <cell r="CC75">
            <v>141</v>
          </cell>
          <cell r="CF75">
            <v>140.72362091194299</v>
          </cell>
          <cell r="CH75">
            <v>15079</v>
          </cell>
          <cell r="CK75">
            <v>15079.393928211599</v>
          </cell>
          <cell r="CM75">
            <v>-10732</v>
          </cell>
          <cell r="CP75">
            <v>-10731.5876213229</v>
          </cell>
          <cell r="CR75">
            <v>260</v>
          </cell>
          <cell r="CT75">
            <v>0</v>
          </cell>
          <cell r="CW75">
            <v>259.93666298175901</v>
          </cell>
          <cell r="CY75">
            <v>3565</v>
          </cell>
          <cell r="DB75">
            <v>3564.9631076000001</v>
          </cell>
          <cell r="DD75">
            <v>4353</v>
          </cell>
          <cell r="DG75">
            <v>4353.1238712324102</v>
          </cell>
          <cell r="DI75">
            <v>59</v>
          </cell>
          <cell r="DL75">
            <v>58.849103361717596</v>
          </cell>
          <cell r="DN75">
            <v>120</v>
          </cell>
          <cell r="DQ75">
            <v>120.23015079941901</v>
          </cell>
          <cell r="DS75">
            <v>0</v>
          </cell>
          <cell r="DV75">
            <v>0</v>
          </cell>
          <cell r="DX75">
            <v>-1</v>
          </cell>
          <cell r="EA75">
            <v>-1.1533880000000001</v>
          </cell>
          <cell r="EC75">
            <v>5</v>
          </cell>
          <cell r="EF75">
            <v>4.9420489100000005</v>
          </cell>
          <cell r="EH75">
            <v>91</v>
          </cell>
          <cell r="EK75">
            <v>91.382475069999998</v>
          </cell>
          <cell r="EM75">
            <v>15</v>
          </cell>
          <cell r="EP75">
            <v>14.637982766013</v>
          </cell>
        </row>
        <row r="76">
          <cell r="C76" t="str">
            <v>26100TAllcustom2Allcustom3USD Total</v>
          </cell>
          <cell r="E76">
            <v>419</v>
          </cell>
          <cell r="H76">
            <v>418.72903623162802</v>
          </cell>
          <cell r="J76">
            <v>165</v>
          </cell>
          <cell r="M76">
            <v>165.15433043615602</v>
          </cell>
          <cell r="O76">
            <v>0</v>
          </cell>
          <cell r="R76">
            <v>0</v>
          </cell>
          <cell r="T76">
            <v>-6</v>
          </cell>
          <cell r="V76">
            <v>0</v>
          </cell>
          <cell r="Y76">
            <v>0</v>
          </cell>
          <cell r="Z76">
            <v>-6.3006749299999996</v>
          </cell>
          <cell r="AB76">
            <v>578</v>
          </cell>
          <cell r="AD76">
            <v>0</v>
          </cell>
          <cell r="AE76">
            <v>577.58269173778399</v>
          </cell>
          <cell r="AG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578</v>
          </cell>
          <cell r="AP76">
            <v>501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BB76">
            <v>2</v>
          </cell>
          <cell r="BD76">
            <v>1</v>
          </cell>
          <cell r="BG76">
            <v>1.2979178561521798</v>
          </cell>
          <cell r="BI76">
            <v>194</v>
          </cell>
          <cell r="BL76">
            <v>194.4622869598</v>
          </cell>
          <cell r="BN76">
            <v>109</v>
          </cell>
          <cell r="BQ76">
            <v>108.907182664781</v>
          </cell>
          <cell r="BS76">
            <v>25</v>
          </cell>
          <cell r="BV76">
            <v>25.3071653722271</v>
          </cell>
          <cell r="BX76">
            <v>9</v>
          </cell>
          <cell r="CA76">
            <v>9.0110515903751995</v>
          </cell>
          <cell r="CC76">
            <v>22</v>
          </cell>
          <cell r="CF76">
            <v>21.822865881198702</v>
          </cell>
          <cell r="CH76">
            <v>85</v>
          </cell>
          <cell r="CK76">
            <v>85.3618169197415</v>
          </cell>
          <cell r="CM76">
            <v>-27</v>
          </cell>
          <cell r="CP76">
            <v>-27.441251012646898</v>
          </cell>
          <cell r="CR76">
            <v>1</v>
          </cell>
          <cell r="CT76">
            <v>0</v>
          </cell>
          <cell r="CW76">
            <v>1.39745582932098</v>
          </cell>
          <cell r="CY76">
            <v>37</v>
          </cell>
          <cell r="DB76">
            <v>36.752224140000003</v>
          </cell>
          <cell r="DD76">
            <v>108</v>
          </cell>
          <cell r="DG76">
            <v>108.06118664669999</v>
          </cell>
          <cell r="DI76">
            <v>3</v>
          </cell>
          <cell r="DL76">
            <v>2.7180947601354299</v>
          </cell>
          <cell r="DN76">
            <v>16</v>
          </cell>
          <cell r="DQ76">
            <v>16.225369060000002</v>
          </cell>
          <cell r="DS76">
            <v>0</v>
          </cell>
          <cell r="DV76">
            <v>0</v>
          </cell>
          <cell r="DX76">
            <v>0</v>
          </cell>
          <cell r="EA76">
            <v>0</v>
          </cell>
          <cell r="EC76">
            <v>0</v>
          </cell>
          <cell r="EF76">
            <v>0.13440979</v>
          </cell>
          <cell r="EH76">
            <v>1</v>
          </cell>
          <cell r="EK76">
            <v>0.8538386899999999</v>
          </cell>
          <cell r="EM76">
            <v>1</v>
          </cell>
          <cell r="EP76">
            <v>1.09814516267399</v>
          </cell>
        </row>
        <row r="77">
          <cell r="C77" t="str">
            <v>26900TAllcustom2Allcustom3USD Total</v>
          </cell>
          <cell r="E77">
            <v>12531</v>
          </cell>
          <cell r="F77">
            <v>0</v>
          </cell>
          <cell r="G77">
            <v>0</v>
          </cell>
          <cell r="H77">
            <v>12530.973478914402</v>
          </cell>
          <cell r="J77">
            <v>9555</v>
          </cell>
          <cell r="K77">
            <v>0</v>
          </cell>
          <cell r="L77">
            <v>0</v>
          </cell>
          <cell r="M77">
            <v>9554.8648981475035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-16117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-16117.113608925483</v>
          </cell>
          <cell r="AB77">
            <v>5969</v>
          </cell>
          <cell r="AC77">
            <v>0</v>
          </cell>
          <cell r="AD77">
            <v>0</v>
          </cell>
          <cell r="AE77">
            <v>5968.7247681364424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5969</v>
          </cell>
          <cell r="AP77">
            <v>16983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BB77">
            <v>297</v>
          </cell>
          <cell r="BC77">
            <v>1</v>
          </cell>
          <cell r="BD77">
            <v>0</v>
          </cell>
          <cell r="BE77">
            <v>-1</v>
          </cell>
          <cell r="BF77">
            <v>1</v>
          </cell>
          <cell r="BG77">
            <v>296.51125985567109</v>
          </cell>
          <cell r="BI77">
            <v>4027</v>
          </cell>
          <cell r="BJ77">
            <v>1</v>
          </cell>
          <cell r="BK77">
            <v>0</v>
          </cell>
          <cell r="BL77">
            <v>4026.4757363389322</v>
          </cell>
          <cell r="BN77">
            <v>2429</v>
          </cell>
          <cell r="BO77">
            <v>-1</v>
          </cell>
          <cell r="BP77">
            <v>-1</v>
          </cell>
          <cell r="BQ77">
            <v>2430.5352554162441</v>
          </cell>
          <cell r="BS77">
            <v>858</v>
          </cell>
          <cell r="BT77">
            <v>0</v>
          </cell>
          <cell r="BU77">
            <v>0</v>
          </cell>
          <cell r="BV77">
            <v>858.18842068218089</v>
          </cell>
          <cell r="BX77">
            <v>363</v>
          </cell>
          <cell r="BY77">
            <v>-1</v>
          </cell>
          <cell r="BZ77">
            <v>0</v>
          </cell>
          <cell r="CA77">
            <v>363.82786206631772</v>
          </cell>
          <cell r="CC77">
            <v>298</v>
          </cell>
          <cell r="CD77">
            <v>-1</v>
          </cell>
          <cell r="CE77">
            <v>0</v>
          </cell>
          <cell r="CF77">
            <v>298.52304652341672</v>
          </cell>
          <cell r="CH77">
            <v>15828</v>
          </cell>
          <cell r="CI77">
            <v>1</v>
          </cell>
          <cell r="CJ77">
            <v>0</v>
          </cell>
          <cell r="CK77">
            <v>15827.130701469145</v>
          </cell>
          <cell r="CM77">
            <v>-11569</v>
          </cell>
          <cell r="CN77">
            <v>1</v>
          </cell>
          <cell r="CO77">
            <v>0</v>
          </cell>
          <cell r="CP77">
            <v>-11570.218803437554</v>
          </cell>
          <cell r="CR77">
            <v>282</v>
          </cell>
          <cell r="CS77">
            <v>0</v>
          </cell>
          <cell r="CT77">
            <v>1</v>
          </cell>
          <cell r="CU77">
            <v>0</v>
          </cell>
          <cell r="CV77">
            <v>0</v>
          </cell>
          <cell r="CW77">
            <v>280.94032945968615</v>
          </cell>
          <cell r="CY77">
            <v>4140</v>
          </cell>
          <cell r="CZ77">
            <v>0</v>
          </cell>
          <cell r="DA77">
            <v>0</v>
          </cell>
          <cell r="DB77">
            <v>4140.1598853000005</v>
          </cell>
          <cell r="DD77">
            <v>4788</v>
          </cell>
          <cell r="DE77">
            <v>-1</v>
          </cell>
          <cell r="DF77">
            <v>0</v>
          </cell>
          <cell r="DG77">
            <v>4788.490600257308</v>
          </cell>
          <cell r="DI77">
            <v>134</v>
          </cell>
          <cell r="DJ77">
            <v>-1</v>
          </cell>
          <cell r="DK77">
            <v>0</v>
          </cell>
          <cell r="DL77">
            <v>134.27347326406084</v>
          </cell>
          <cell r="DN77">
            <v>244</v>
          </cell>
          <cell r="DO77">
            <v>1</v>
          </cell>
          <cell r="DP77">
            <v>0</v>
          </cell>
          <cell r="DQ77">
            <v>243.51614271941901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X77">
            <v>-33</v>
          </cell>
          <cell r="DY77">
            <v>-1</v>
          </cell>
          <cell r="DZ77">
            <v>0</v>
          </cell>
          <cell r="EA77">
            <v>-32.515532852976001</v>
          </cell>
          <cell r="EC77">
            <v>21</v>
          </cell>
          <cell r="ED77">
            <v>0</v>
          </cell>
          <cell r="EE77">
            <v>0</v>
          </cell>
          <cell r="EF77">
            <v>20.809415610000002</v>
          </cell>
          <cell r="EH77">
            <v>259</v>
          </cell>
          <cell r="EI77">
            <v>1</v>
          </cell>
          <cell r="EJ77">
            <v>0</v>
          </cell>
          <cell r="EK77">
            <v>258.48455668199995</v>
          </cell>
          <cell r="EM77">
            <v>28</v>
          </cell>
          <cell r="EN77">
            <v>0</v>
          </cell>
          <cell r="EO77">
            <v>0</v>
          </cell>
          <cell r="EP77">
            <v>27.964210259162588</v>
          </cell>
        </row>
        <row r="79">
          <cell r="C79" t="str">
            <v>27010Allcustom2Allcustom3USD Total</v>
          </cell>
          <cell r="E79">
            <v>53</v>
          </cell>
          <cell r="H79">
            <v>52.573479623598701</v>
          </cell>
          <cell r="J79">
            <v>0</v>
          </cell>
          <cell r="M79">
            <v>0</v>
          </cell>
          <cell r="O79">
            <v>0</v>
          </cell>
          <cell r="R79">
            <v>0</v>
          </cell>
          <cell r="T79">
            <v>0</v>
          </cell>
          <cell r="V79">
            <v>0</v>
          </cell>
          <cell r="Y79">
            <v>0</v>
          </cell>
          <cell r="Z79">
            <v>0</v>
          </cell>
          <cell r="AB79">
            <v>53</v>
          </cell>
          <cell r="AD79">
            <v>0</v>
          </cell>
          <cell r="AE79">
            <v>52.573479623598701</v>
          </cell>
          <cell r="AG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53</v>
          </cell>
          <cell r="AP79">
            <v>13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BB79">
            <v>0</v>
          </cell>
          <cell r="BD79">
            <v>0</v>
          </cell>
          <cell r="BG79">
            <v>6.0327502200192E-2</v>
          </cell>
          <cell r="BI79">
            <v>1</v>
          </cell>
          <cell r="BL79">
            <v>0.81142334713922604</v>
          </cell>
          <cell r="BN79">
            <v>12</v>
          </cell>
          <cell r="BQ79">
            <v>11.53730816</v>
          </cell>
          <cell r="BS79">
            <v>0</v>
          </cell>
          <cell r="BV79">
            <v>5.8361425929913109E-4</v>
          </cell>
          <cell r="BX79">
            <v>0</v>
          </cell>
          <cell r="CA79">
            <v>0</v>
          </cell>
          <cell r="CC79">
            <v>0</v>
          </cell>
          <cell r="CF79">
            <v>0</v>
          </cell>
          <cell r="CH79">
            <v>40</v>
          </cell>
          <cell r="CK79">
            <v>40.163837000000001</v>
          </cell>
          <cell r="CM79">
            <v>0</v>
          </cell>
          <cell r="CP79">
            <v>0</v>
          </cell>
          <cell r="CR79">
            <v>0</v>
          </cell>
          <cell r="CT79">
            <v>0</v>
          </cell>
          <cell r="CW79">
            <v>0</v>
          </cell>
          <cell r="CY79">
            <v>0</v>
          </cell>
          <cell r="DB79">
            <v>0</v>
          </cell>
          <cell r="DD79">
            <v>0</v>
          </cell>
          <cell r="DG79">
            <v>0</v>
          </cell>
          <cell r="DI79">
            <v>0</v>
          </cell>
          <cell r="DL79">
            <v>0</v>
          </cell>
          <cell r="DN79">
            <v>0</v>
          </cell>
          <cell r="DQ79">
            <v>0</v>
          </cell>
          <cell r="DS79">
            <v>0</v>
          </cell>
          <cell r="DV79">
            <v>0</v>
          </cell>
          <cell r="DX79">
            <v>0</v>
          </cell>
          <cell r="EA79">
            <v>0</v>
          </cell>
          <cell r="EC79">
            <v>0</v>
          </cell>
          <cell r="EF79">
            <v>0</v>
          </cell>
          <cell r="EH79">
            <v>0</v>
          </cell>
          <cell r="EK79">
            <v>0</v>
          </cell>
          <cell r="EM79">
            <v>0</v>
          </cell>
          <cell r="EP79">
            <v>0</v>
          </cell>
        </row>
        <row r="80">
          <cell r="C80" t="str">
            <v>27200TAllcustom2Allcustom3USD Total</v>
          </cell>
          <cell r="E80">
            <v>2751</v>
          </cell>
          <cell r="H80">
            <v>2750.5191735407802</v>
          </cell>
          <cell r="J80">
            <v>122</v>
          </cell>
          <cell r="L80">
            <v>-1</v>
          </cell>
          <cell r="M80">
            <v>122.764204279878</v>
          </cell>
          <cell r="O80">
            <v>0</v>
          </cell>
          <cell r="R80">
            <v>0</v>
          </cell>
          <cell r="T80">
            <v>0</v>
          </cell>
          <cell r="V80">
            <v>-1</v>
          </cell>
          <cell r="X80">
            <v>1</v>
          </cell>
          <cell r="Y80">
            <v>0</v>
          </cell>
          <cell r="Z80">
            <v>0</v>
          </cell>
          <cell r="AB80">
            <v>2873</v>
          </cell>
          <cell r="AD80">
            <v>0</v>
          </cell>
          <cell r="AE80">
            <v>2873.28337782066</v>
          </cell>
          <cell r="AG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2873</v>
          </cell>
          <cell r="AP80">
            <v>1549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B80">
            <v>2</v>
          </cell>
          <cell r="BD80">
            <v>0</v>
          </cell>
          <cell r="BG80">
            <v>1.90333245135013</v>
          </cell>
          <cell r="BI80">
            <v>635</v>
          </cell>
          <cell r="BL80">
            <v>634.71522408480496</v>
          </cell>
          <cell r="BN80">
            <v>569</v>
          </cell>
          <cell r="BQ80">
            <v>569.38311153344205</v>
          </cell>
          <cell r="BS80">
            <v>180</v>
          </cell>
          <cell r="BV80">
            <v>179.740334389949</v>
          </cell>
          <cell r="BX80">
            <v>45</v>
          </cell>
          <cell r="CA80">
            <v>44.783306210353999</v>
          </cell>
          <cell r="CC80">
            <v>25</v>
          </cell>
          <cell r="CF80">
            <v>25.042408256774898</v>
          </cell>
          <cell r="CH80">
            <v>1295</v>
          </cell>
          <cell r="CK80">
            <v>1294.9514566141099</v>
          </cell>
          <cell r="CM80">
            <v>0</v>
          </cell>
          <cell r="CP80">
            <v>0</v>
          </cell>
          <cell r="CR80">
            <v>2</v>
          </cell>
          <cell r="CT80">
            <v>-1</v>
          </cell>
          <cell r="CW80">
            <v>3.3968260496125597</v>
          </cell>
          <cell r="CY80">
            <v>48</v>
          </cell>
          <cell r="DB80">
            <v>47.598313006582401</v>
          </cell>
          <cell r="DD80">
            <v>33</v>
          </cell>
          <cell r="DG80">
            <v>32.870745489999997</v>
          </cell>
          <cell r="DI80">
            <v>2</v>
          </cell>
          <cell r="DL80">
            <v>1.8786076136830701</v>
          </cell>
          <cell r="DN80">
            <v>37</v>
          </cell>
          <cell r="DQ80">
            <v>37.019712119999994</v>
          </cell>
          <cell r="DS80">
            <v>0</v>
          </cell>
          <cell r="DV80">
            <v>0</v>
          </cell>
          <cell r="DX80">
            <v>0</v>
          </cell>
          <cell r="EA80">
            <v>0</v>
          </cell>
          <cell r="EC80">
            <v>0</v>
          </cell>
          <cell r="EF80">
            <v>1.79636E-2</v>
          </cell>
          <cell r="EH80">
            <v>0</v>
          </cell>
          <cell r="EK80">
            <v>0</v>
          </cell>
          <cell r="EM80">
            <v>2</v>
          </cell>
          <cell r="EP80">
            <v>2.3202320170057202</v>
          </cell>
        </row>
        <row r="82">
          <cell r="C82" t="str">
            <v>27300TAllcustom2Allcustom3USD Total</v>
          </cell>
          <cell r="E82">
            <v>94</v>
          </cell>
          <cell r="H82">
            <v>94.348216074818893</v>
          </cell>
          <cell r="J82">
            <v>21</v>
          </cell>
          <cell r="M82">
            <v>20.622904434622701</v>
          </cell>
          <cell r="O82">
            <v>0</v>
          </cell>
          <cell r="R82">
            <v>0</v>
          </cell>
          <cell r="T82">
            <v>0</v>
          </cell>
          <cell r="V82">
            <v>0</v>
          </cell>
          <cell r="Y82">
            <v>0</v>
          </cell>
          <cell r="Z82">
            <v>0</v>
          </cell>
          <cell r="AB82">
            <v>115</v>
          </cell>
          <cell r="AC82">
            <v>0</v>
          </cell>
          <cell r="AD82">
            <v>0</v>
          </cell>
          <cell r="AE82">
            <v>114.971120509442</v>
          </cell>
          <cell r="AG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115</v>
          </cell>
          <cell r="AP82">
            <v>116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BB82">
            <v>0</v>
          </cell>
          <cell r="BD82">
            <v>0</v>
          </cell>
          <cell r="BG82">
            <v>0.10614767649033799</v>
          </cell>
          <cell r="BI82">
            <v>2</v>
          </cell>
          <cell r="BL82">
            <v>1.8846529999999999</v>
          </cell>
          <cell r="BN82">
            <v>90</v>
          </cell>
          <cell r="BQ82">
            <v>90.071327881585006</v>
          </cell>
          <cell r="BS82">
            <v>0</v>
          </cell>
          <cell r="BV82">
            <v>0</v>
          </cell>
          <cell r="BX82">
            <v>3</v>
          </cell>
          <cell r="CA82">
            <v>2.9960875167435099</v>
          </cell>
          <cell r="CC82">
            <v>0</v>
          </cell>
          <cell r="CF82">
            <v>0</v>
          </cell>
          <cell r="CH82">
            <v>0</v>
          </cell>
          <cell r="CK82">
            <v>0</v>
          </cell>
          <cell r="CM82">
            <v>-1</v>
          </cell>
          <cell r="CP82">
            <v>-0.71</v>
          </cell>
          <cell r="CR82">
            <v>0</v>
          </cell>
          <cell r="CT82">
            <v>0</v>
          </cell>
          <cell r="CW82">
            <v>0</v>
          </cell>
          <cell r="CY82">
            <v>0</v>
          </cell>
          <cell r="DB82">
            <v>0</v>
          </cell>
          <cell r="DD82">
            <v>0</v>
          </cell>
          <cell r="DG82">
            <v>0</v>
          </cell>
          <cell r="DI82">
            <v>0</v>
          </cell>
          <cell r="DL82">
            <v>0</v>
          </cell>
          <cell r="DN82">
            <v>21</v>
          </cell>
          <cell r="DQ82">
            <v>20.622904434622701</v>
          </cell>
          <cell r="DS82">
            <v>0</v>
          </cell>
          <cell r="DV82">
            <v>0</v>
          </cell>
          <cell r="DX82">
            <v>0</v>
          </cell>
          <cell r="EA82">
            <v>0</v>
          </cell>
          <cell r="EC82">
            <v>0</v>
          </cell>
          <cell r="EF82">
            <v>0</v>
          </cell>
          <cell r="EH82">
            <v>0</v>
          </cell>
          <cell r="EK82">
            <v>0</v>
          </cell>
          <cell r="EM82">
            <v>0</v>
          </cell>
          <cell r="EP82">
            <v>0</v>
          </cell>
        </row>
        <row r="83">
          <cell r="C83" t="str">
            <v>28900TAllcustom2Allcustom3USD Total</v>
          </cell>
          <cell r="E83">
            <v>16125</v>
          </cell>
          <cell r="F83">
            <v>0</v>
          </cell>
          <cell r="G83">
            <v>1</v>
          </cell>
          <cell r="H83">
            <v>16123.836973187555</v>
          </cell>
          <cell r="J83">
            <v>9952</v>
          </cell>
          <cell r="K83">
            <v>0</v>
          </cell>
          <cell r="L83">
            <v>-1</v>
          </cell>
          <cell r="M83">
            <v>9952.7513268523471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-16117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-16117.113608925483</v>
          </cell>
          <cell r="AB83">
            <v>9960</v>
          </cell>
          <cell r="AC83">
            <v>0</v>
          </cell>
          <cell r="AD83">
            <v>0</v>
          </cell>
          <cell r="AE83">
            <v>9959.4746911144393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9960</v>
          </cell>
          <cell r="AP83">
            <v>19376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BB83">
            <v>314</v>
          </cell>
          <cell r="BC83">
            <v>1</v>
          </cell>
          <cell r="BD83">
            <v>1</v>
          </cell>
          <cell r="BE83">
            <v>-1</v>
          </cell>
          <cell r="BF83">
            <v>1</v>
          </cell>
          <cell r="BG83">
            <v>312.83645625561718</v>
          </cell>
          <cell r="BI83">
            <v>5048</v>
          </cell>
          <cell r="BJ83">
            <v>1</v>
          </cell>
          <cell r="BK83">
            <v>0</v>
          </cell>
          <cell r="BL83">
            <v>5047.2089846497292</v>
          </cell>
          <cell r="BN83">
            <v>3170</v>
          </cell>
          <cell r="BO83">
            <v>-1</v>
          </cell>
          <cell r="BP83">
            <v>-1</v>
          </cell>
          <cell r="BQ83">
            <v>3171.4593735320927</v>
          </cell>
          <cell r="BS83">
            <v>1038</v>
          </cell>
          <cell r="BT83">
            <v>0</v>
          </cell>
          <cell r="BU83">
            <v>0</v>
          </cell>
          <cell r="BV83">
            <v>1038.1957240789518</v>
          </cell>
          <cell r="BX83">
            <v>419</v>
          </cell>
          <cell r="BY83">
            <v>-1</v>
          </cell>
          <cell r="BZ83">
            <v>0</v>
          </cell>
          <cell r="CA83">
            <v>419.28568465135879</v>
          </cell>
          <cell r="CC83">
            <v>461</v>
          </cell>
          <cell r="CD83">
            <v>-1</v>
          </cell>
          <cell r="CE83">
            <v>0</v>
          </cell>
          <cell r="CF83">
            <v>461.21967689405858</v>
          </cell>
          <cell r="CH83">
            <v>17245</v>
          </cell>
          <cell r="CI83">
            <v>1</v>
          </cell>
          <cell r="CJ83">
            <v>0</v>
          </cell>
          <cell r="CK83">
            <v>17244.559876563257</v>
          </cell>
          <cell r="CM83">
            <v>-11570</v>
          </cell>
          <cell r="CN83">
            <v>1</v>
          </cell>
          <cell r="CO83">
            <v>0</v>
          </cell>
          <cell r="CP83">
            <v>-11570.928803437553</v>
          </cell>
          <cell r="CR83">
            <v>284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284.40512421076897</v>
          </cell>
          <cell r="CY83">
            <v>4350</v>
          </cell>
          <cell r="CZ83">
            <v>0</v>
          </cell>
          <cell r="DA83">
            <v>0</v>
          </cell>
          <cell r="DB83">
            <v>4349.5104654665829</v>
          </cell>
          <cell r="DD83">
            <v>4876</v>
          </cell>
          <cell r="DE83">
            <v>-1</v>
          </cell>
          <cell r="DF83">
            <v>0</v>
          </cell>
          <cell r="DG83">
            <v>4876.6116927473086</v>
          </cell>
          <cell r="DI83">
            <v>147</v>
          </cell>
          <cell r="DJ83">
            <v>-1</v>
          </cell>
          <cell r="DK83">
            <v>0</v>
          </cell>
          <cell r="DL83">
            <v>147.3278714366173</v>
          </cell>
          <cell r="DN83">
            <v>328</v>
          </cell>
          <cell r="DO83">
            <v>1</v>
          </cell>
          <cell r="DP83">
            <v>0</v>
          </cell>
          <cell r="DQ83">
            <v>327.41170584404171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X83">
            <v>-33</v>
          </cell>
          <cell r="DY83">
            <v>-1</v>
          </cell>
          <cell r="DZ83">
            <v>0</v>
          </cell>
          <cell r="EA83">
            <v>-32.515532852976001</v>
          </cell>
          <cell r="EC83">
            <v>21</v>
          </cell>
          <cell r="ED83">
            <v>0</v>
          </cell>
          <cell r="EE83">
            <v>0</v>
          </cell>
          <cell r="EF83">
            <v>20.827379210000004</v>
          </cell>
          <cell r="EH83">
            <v>341</v>
          </cell>
          <cell r="EI83">
            <v>1</v>
          </cell>
          <cell r="EJ83">
            <v>0</v>
          </cell>
          <cell r="EK83">
            <v>340.79843816199997</v>
          </cell>
          <cell r="EM83">
            <v>30</v>
          </cell>
          <cell r="EN83">
            <v>0</v>
          </cell>
          <cell r="EO83">
            <v>0</v>
          </cell>
          <cell r="EP83">
            <v>30.284442276168306</v>
          </cell>
        </row>
        <row r="84">
          <cell r="C84" t="str">
            <v>29900TAllcustom2Allcustom3USD Total</v>
          </cell>
          <cell r="E84">
            <v>49669</v>
          </cell>
          <cell r="F84">
            <v>-1</v>
          </cell>
          <cell r="G84">
            <v>1</v>
          </cell>
          <cell r="H84">
            <v>49668.316659527976</v>
          </cell>
          <cell r="J84">
            <v>26950</v>
          </cell>
          <cell r="K84">
            <v>1</v>
          </cell>
          <cell r="L84">
            <v>0</v>
          </cell>
          <cell r="M84">
            <v>26950.190729560265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-16191</v>
          </cell>
          <cell r="U84">
            <v>0</v>
          </cell>
          <cell r="V84">
            <v>1</v>
          </cell>
          <cell r="W84">
            <v>0</v>
          </cell>
          <cell r="X84">
            <v>-1</v>
          </cell>
          <cell r="Y84">
            <v>0</v>
          </cell>
          <cell r="Z84">
            <v>-16190.976471697564</v>
          </cell>
          <cell r="AB84">
            <v>60428</v>
          </cell>
          <cell r="AC84">
            <v>0</v>
          </cell>
          <cell r="AD84">
            <v>0</v>
          </cell>
          <cell r="AE84">
            <v>60427.530917390701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60428</v>
          </cell>
          <cell r="AP84">
            <v>68386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B84">
            <v>706</v>
          </cell>
          <cell r="BC84">
            <v>2</v>
          </cell>
          <cell r="BD84">
            <v>0</v>
          </cell>
          <cell r="BE84">
            <v>-1</v>
          </cell>
          <cell r="BF84">
            <v>1</v>
          </cell>
          <cell r="BG84">
            <v>705.54643797823917</v>
          </cell>
          <cell r="BI84">
            <v>26671</v>
          </cell>
          <cell r="BJ84">
            <v>1</v>
          </cell>
          <cell r="BK84">
            <v>0</v>
          </cell>
          <cell r="BL84">
            <v>26670.589709608794</v>
          </cell>
          <cell r="BN84">
            <v>12060</v>
          </cell>
          <cell r="BO84">
            <v>-1</v>
          </cell>
          <cell r="BP84">
            <v>0</v>
          </cell>
          <cell r="BQ84">
            <v>12060.311438356444</v>
          </cell>
          <cell r="BS84">
            <v>1265</v>
          </cell>
          <cell r="BT84">
            <v>0</v>
          </cell>
          <cell r="BU84">
            <v>0</v>
          </cell>
          <cell r="BV84">
            <v>1265.3315838162628</v>
          </cell>
          <cell r="BX84">
            <v>1751</v>
          </cell>
          <cell r="BY84">
            <v>0</v>
          </cell>
          <cell r="BZ84">
            <v>0</v>
          </cell>
          <cell r="CA84">
            <v>1751.01651828078</v>
          </cell>
          <cell r="CC84">
            <v>731</v>
          </cell>
          <cell r="CD84">
            <v>-1</v>
          </cell>
          <cell r="CE84">
            <v>0</v>
          </cell>
          <cell r="CF84">
            <v>731.19714322795528</v>
          </cell>
          <cell r="CH84">
            <v>25981</v>
          </cell>
          <cell r="CI84">
            <v>2</v>
          </cell>
          <cell r="CJ84">
            <v>0</v>
          </cell>
          <cell r="CK84">
            <v>25980.823010153577</v>
          </cell>
          <cell r="CM84">
            <v>-19496</v>
          </cell>
          <cell r="CN84">
            <v>1</v>
          </cell>
          <cell r="CO84">
            <v>0</v>
          </cell>
          <cell r="CP84">
            <v>-19496.499181894142</v>
          </cell>
          <cell r="CR84">
            <v>347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347.15769209025035</v>
          </cell>
          <cell r="CY84">
            <v>12055</v>
          </cell>
          <cell r="CZ84">
            <v>-1</v>
          </cell>
          <cell r="DA84">
            <v>0</v>
          </cell>
          <cell r="DB84">
            <v>12054.844863626584</v>
          </cell>
          <cell r="DD84">
            <v>11449</v>
          </cell>
          <cell r="DE84">
            <v>-1</v>
          </cell>
          <cell r="DF84">
            <v>0</v>
          </cell>
          <cell r="DG84">
            <v>11449.271666864595</v>
          </cell>
          <cell r="DI84">
            <v>1126</v>
          </cell>
          <cell r="DJ84">
            <v>0</v>
          </cell>
          <cell r="DK84">
            <v>0</v>
          </cell>
          <cell r="DL84">
            <v>1126.1737891707098</v>
          </cell>
          <cell r="DN84">
            <v>2009</v>
          </cell>
          <cell r="DO84">
            <v>1</v>
          </cell>
          <cell r="DP84">
            <v>0</v>
          </cell>
          <cell r="DQ84">
            <v>2008.7166196577953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X84">
            <v>-36</v>
          </cell>
          <cell r="DY84">
            <v>0</v>
          </cell>
          <cell r="DZ84">
            <v>0</v>
          </cell>
          <cell r="EA84">
            <v>-35.973901849669524</v>
          </cell>
          <cell r="EC84">
            <v>217</v>
          </cell>
          <cell r="ED84">
            <v>0</v>
          </cell>
          <cell r="EE84">
            <v>0</v>
          </cell>
          <cell r="EF84">
            <v>217.07113046663798</v>
          </cell>
          <cell r="EH84">
            <v>345</v>
          </cell>
          <cell r="EI84">
            <v>1</v>
          </cell>
          <cell r="EJ84">
            <v>0</v>
          </cell>
          <cell r="EK84">
            <v>344.69873895199999</v>
          </cell>
          <cell r="EM84">
            <v>79</v>
          </cell>
          <cell r="EN84">
            <v>1</v>
          </cell>
          <cell r="EO84">
            <v>0</v>
          </cell>
          <cell r="EP84">
            <v>79.390016427806927</v>
          </cell>
        </row>
        <row r="90">
          <cell r="C90" t="str">
            <v>30900TAllcustom2Allcustom3USD Total</v>
          </cell>
          <cell r="E90">
            <v>15610</v>
          </cell>
          <cell r="F90">
            <v>0</v>
          </cell>
          <cell r="H90">
            <v>15609.757242002899</v>
          </cell>
          <cell r="J90">
            <v>15823</v>
          </cell>
          <cell r="K90">
            <v>0</v>
          </cell>
          <cell r="M90">
            <v>15823.1759451773</v>
          </cell>
          <cell r="O90">
            <v>0</v>
          </cell>
          <cell r="P90">
            <v>0</v>
          </cell>
          <cell r="R90">
            <v>0</v>
          </cell>
          <cell r="T90">
            <v>-4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-3.5906369800409497</v>
          </cell>
          <cell r="AB90">
            <v>31429</v>
          </cell>
          <cell r="AC90">
            <v>0</v>
          </cell>
          <cell r="AD90">
            <v>0</v>
          </cell>
          <cell r="AE90">
            <v>31429.342550200101</v>
          </cell>
          <cell r="AG90">
            <v>0</v>
          </cell>
          <cell r="AH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31429</v>
          </cell>
          <cell r="AP90">
            <v>30697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BB90">
            <v>524</v>
          </cell>
          <cell r="BC90">
            <v>0</v>
          </cell>
          <cell r="BD90">
            <v>1</v>
          </cell>
          <cell r="BE90">
            <v>0</v>
          </cell>
          <cell r="BG90">
            <v>523.28219782192002</v>
          </cell>
          <cell r="BI90">
            <v>8799</v>
          </cell>
          <cell r="BJ90">
            <v>0</v>
          </cell>
          <cell r="BL90">
            <v>8799.330489501539</v>
          </cell>
          <cell r="BN90">
            <v>5543</v>
          </cell>
          <cell r="BO90">
            <v>0</v>
          </cell>
          <cell r="BQ90">
            <v>5543.1374578554405</v>
          </cell>
          <cell r="BS90">
            <v>319</v>
          </cell>
          <cell r="BT90">
            <v>0</v>
          </cell>
          <cell r="BV90">
            <v>319.23747872791898</v>
          </cell>
          <cell r="BX90">
            <v>477</v>
          </cell>
          <cell r="BY90">
            <v>0</v>
          </cell>
          <cell r="CA90">
            <v>476.60559674615399</v>
          </cell>
          <cell r="CC90">
            <v>174</v>
          </cell>
          <cell r="CD90">
            <v>0</v>
          </cell>
          <cell r="CF90">
            <v>173.68723452676201</v>
          </cell>
          <cell r="CH90">
            <v>-219</v>
          </cell>
          <cell r="CI90">
            <v>0</v>
          </cell>
          <cell r="CK90">
            <v>-218.90954890885698</v>
          </cell>
          <cell r="CM90">
            <v>-7</v>
          </cell>
          <cell r="CN90">
            <v>0</v>
          </cell>
          <cell r="CP90">
            <v>-6.6136642680042996</v>
          </cell>
          <cell r="CR90">
            <v>268</v>
          </cell>
          <cell r="CS90">
            <v>0</v>
          </cell>
          <cell r="CT90">
            <v>0</v>
          </cell>
          <cell r="CU90">
            <v>0</v>
          </cell>
          <cell r="CW90">
            <v>267.84704962268</v>
          </cell>
          <cell r="CY90">
            <v>5267</v>
          </cell>
          <cell r="CZ90">
            <v>0</v>
          </cell>
          <cell r="DB90">
            <v>5266.75090876988</v>
          </cell>
          <cell r="DD90">
            <v>8947</v>
          </cell>
          <cell r="DE90">
            <v>0</v>
          </cell>
          <cell r="DG90">
            <v>8947.362655485189</v>
          </cell>
          <cell r="DI90">
            <v>244</v>
          </cell>
          <cell r="DJ90">
            <v>0</v>
          </cell>
          <cell r="DL90">
            <v>243.61930631773902</v>
          </cell>
          <cell r="DN90">
            <v>1101</v>
          </cell>
          <cell r="DO90">
            <v>0</v>
          </cell>
          <cell r="DQ90">
            <v>1100.6558582201801</v>
          </cell>
          <cell r="DS90">
            <v>-1</v>
          </cell>
          <cell r="DT90">
            <v>0</v>
          </cell>
          <cell r="DV90">
            <v>-0.51800000000000002</v>
          </cell>
          <cell r="DX90">
            <v>-3</v>
          </cell>
          <cell r="DY90">
            <v>0</v>
          </cell>
          <cell r="EA90">
            <v>-2.54183323835603</v>
          </cell>
          <cell r="EC90">
            <v>204</v>
          </cell>
          <cell r="ED90">
            <v>0</v>
          </cell>
          <cell r="EF90">
            <v>204.41198464463801</v>
          </cell>
          <cell r="EH90">
            <v>-347</v>
          </cell>
          <cell r="EI90">
            <v>0</v>
          </cell>
          <cell r="EK90">
            <v>-346.98667549219999</v>
          </cell>
          <cell r="EM90">
            <v>7</v>
          </cell>
          <cell r="EN90">
            <v>0</v>
          </cell>
          <cell r="EP90">
            <v>7.3128309963213995</v>
          </cell>
        </row>
        <row r="91">
          <cell r="AR91">
            <v>0</v>
          </cell>
          <cell r="AS91">
            <v>0</v>
          </cell>
          <cell r="AT91">
            <v>0</v>
          </cell>
        </row>
        <row r="92">
          <cell r="E92">
            <v>15610</v>
          </cell>
          <cell r="F92">
            <v>0</v>
          </cell>
          <cell r="G92">
            <v>0</v>
          </cell>
          <cell r="H92">
            <v>15609.757242002899</v>
          </cell>
          <cell r="J92">
            <v>15823</v>
          </cell>
          <cell r="K92">
            <v>0</v>
          </cell>
          <cell r="L92">
            <v>0</v>
          </cell>
          <cell r="M92">
            <v>15823.1759451773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-4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-3.5906369800409497</v>
          </cell>
          <cell r="AB92">
            <v>31429</v>
          </cell>
          <cell r="AC92">
            <v>0</v>
          </cell>
          <cell r="AD92">
            <v>0</v>
          </cell>
          <cell r="AE92">
            <v>31429.342550200101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31429</v>
          </cell>
          <cell r="AP92">
            <v>30697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B92">
            <v>524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523.28219782192002</v>
          </cell>
          <cell r="BI92">
            <v>8799</v>
          </cell>
          <cell r="BJ92">
            <v>0</v>
          </cell>
          <cell r="BK92">
            <v>0</v>
          </cell>
          <cell r="BL92">
            <v>8799.330489501539</v>
          </cell>
          <cell r="BN92">
            <v>5543</v>
          </cell>
          <cell r="BO92">
            <v>0</v>
          </cell>
          <cell r="BP92">
            <v>0</v>
          </cell>
          <cell r="BQ92">
            <v>5543.1374578554405</v>
          </cell>
          <cell r="BS92">
            <v>319</v>
          </cell>
          <cell r="BT92">
            <v>0</v>
          </cell>
          <cell r="BU92">
            <v>0</v>
          </cell>
          <cell r="BV92">
            <v>319.23747872791898</v>
          </cell>
          <cell r="BX92">
            <v>477</v>
          </cell>
          <cell r="BY92">
            <v>0</v>
          </cell>
          <cell r="BZ92">
            <v>0</v>
          </cell>
          <cell r="CA92">
            <v>476.60559674615399</v>
          </cell>
          <cell r="CC92">
            <v>174</v>
          </cell>
          <cell r="CD92">
            <v>0</v>
          </cell>
          <cell r="CE92">
            <v>0</v>
          </cell>
          <cell r="CF92">
            <v>173.68723452676201</v>
          </cell>
          <cell r="CH92">
            <v>-219</v>
          </cell>
          <cell r="CI92">
            <v>0</v>
          </cell>
          <cell r="CJ92">
            <v>0</v>
          </cell>
          <cell r="CK92">
            <v>-218.90954890885698</v>
          </cell>
          <cell r="CM92">
            <v>-7</v>
          </cell>
          <cell r="CN92">
            <v>0</v>
          </cell>
          <cell r="CO92">
            <v>0</v>
          </cell>
          <cell r="CP92">
            <v>-6.6136642680042996</v>
          </cell>
          <cell r="CR92">
            <v>268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267.84704962268</v>
          </cell>
          <cell r="CY92">
            <v>5267</v>
          </cell>
          <cell r="CZ92">
            <v>0</v>
          </cell>
          <cell r="DA92">
            <v>0</v>
          </cell>
          <cell r="DB92">
            <v>5266.75090876988</v>
          </cell>
          <cell r="DD92">
            <v>8947</v>
          </cell>
          <cell r="DE92">
            <v>0</v>
          </cell>
          <cell r="DF92">
            <v>0</v>
          </cell>
          <cell r="DG92">
            <v>8947.362655485189</v>
          </cell>
          <cell r="DI92">
            <v>244</v>
          </cell>
          <cell r="DJ92">
            <v>0</v>
          </cell>
          <cell r="DK92">
            <v>0</v>
          </cell>
          <cell r="DL92">
            <v>243.61930631773902</v>
          </cell>
          <cell r="DN92">
            <v>1101</v>
          </cell>
          <cell r="DO92">
            <v>0</v>
          </cell>
          <cell r="DP92">
            <v>0</v>
          </cell>
          <cell r="DQ92">
            <v>1100.6558582201801</v>
          </cell>
          <cell r="DS92">
            <v>-1</v>
          </cell>
          <cell r="DT92">
            <v>0</v>
          </cell>
          <cell r="DU92">
            <v>0</v>
          </cell>
          <cell r="DV92">
            <v>-0.51800000000000002</v>
          </cell>
          <cell r="DX92">
            <v>-3</v>
          </cell>
          <cell r="DY92">
            <v>0</v>
          </cell>
          <cell r="DZ92">
            <v>0</v>
          </cell>
          <cell r="EA92">
            <v>-2.54183323835603</v>
          </cell>
          <cell r="EC92">
            <v>204</v>
          </cell>
          <cell r="ED92">
            <v>0</v>
          </cell>
          <cell r="EE92">
            <v>0</v>
          </cell>
          <cell r="EF92">
            <v>204.41198464463801</v>
          </cell>
          <cell r="EH92">
            <v>-347</v>
          </cell>
          <cell r="EI92">
            <v>0</v>
          </cell>
          <cell r="EJ92">
            <v>0</v>
          </cell>
          <cell r="EK92">
            <v>-346.98667549219999</v>
          </cell>
          <cell r="EM92">
            <v>7</v>
          </cell>
          <cell r="EN92">
            <v>0</v>
          </cell>
          <cell r="EO92">
            <v>0</v>
          </cell>
          <cell r="EP92">
            <v>7.3128309963213995</v>
          </cell>
        </row>
        <row r="93">
          <cell r="C93" t="str">
            <v>31900TAllcustom2Allcustom3USD Total</v>
          </cell>
          <cell r="E93">
            <v>887</v>
          </cell>
          <cell r="F93">
            <v>-1</v>
          </cell>
          <cell r="G93">
            <v>1</v>
          </cell>
          <cell r="H93">
            <v>886.64615312560704</v>
          </cell>
          <cell r="J93">
            <v>0</v>
          </cell>
          <cell r="K93">
            <v>0</v>
          </cell>
          <cell r="M93">
            <v>2.4682712836174001E-2</v>
          </cell>
          <cell r="O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B93">
            <v>887</v>
          </cell>
          <cell r="AC93">
            <v>0</v>
          </cell>
          <cell r="AD93">
            <v>0</v>
          </cell>
          <cell r="AE93">
            <v>886.67083583844396</v>
          </cell>
          <cell r="AG93">
            <v>0</v>
          </cell>
          <cell r="AH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887</v>
          </cell>
          <cell r="AP93">
            <v>886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B93">
            <v>1</v>
          </cell>
          <cell r="BC93">
            <v>0</v>
          </cell>
          <cell r="BD93">
            <v>1</v>
          </cell>
          <cell r="BE93">
            <v>0</v>
          </cell>
          <cell r="BG93">
            <v>0</v>
          </cell>
          <cell r="BI93">
            <v>14</v>
          </cell>
          <cell r="BJ93">
            <v>1</v>
          </cell>
          <cell r="BL93">
            <v>13.4032596310273</v>
          </cell>
          <cell r="BN93">
            <v>855</v>
          </cell>
          <cell r="BO93">
            <v>0</v>
          </cell>
          <cell r="BQ93">
            <v>855.3137299820811</v>
          </cell>
          <cell r="BS93">
            <v>0</v>
          </cell>
          <cell r="BT93">
            <v>0</v>
          </cell>
          <cell r="BV93">
            <v>0.20315644083598702</v>
          </cell>
          <cell r="BX93">
            <v>17</v>
          </cell>
          <cell r="BY93">
            <v>-1</v>
          </cell>
          <cell r="CA93">
            <v>17.546878569612101</v>
          </cell>
          <cell r="CC93">
            <v>0</v>
          </cell>
          <cell r="CD93">
            <v>0</v>
          </cell>
          <cell r="CF93">
            <v>0.17912850205143799</v>
          </cell>
          <cell r="CH93">
            <v>0</v>
          </cell>
          <cell r="CI93">
            <v>0</v>
          </cell>
          <cell r="CK93">
            <v>0</v>
          </cell>
          <cell r="CM93">
            <v>0</v>
          </cell>
          <cell r="CP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W93">
            <v>0</v>
          </cell>
          <cell r="CY93">
            <v>0</v>
          </cell>
          <cell r="CZ93">
            <v>0</v>
          </cell>
          <cell r="DB93">
            <v>0</v>
          </cell>
          <cell r="DD93">
            <v>1</v>
          </cell>
          <cell r="DE93">
            <v>1</v>
          </cell>
          <cell r="DG93">
            <v>0.38889447301562297</v>
          </cell>
          <cell r="DI93">
            <v>-1</v>
          </cell>
          <cell r="DJ93">
            <v>-1</v>
          </cell>
          <cell r="DL93">
            <v>-0.36421176017944901</v>
          </cell>
          <cell r="DN93">
            <v>0</v>
          </cell>
          <cell r="DO93">
            <v>0</v>
          </cell>
          <cell r="DQ93">
            <v>0</v>
          </cell>
          <cell r="DS93">
            <v>0</v>
          </cell>
          <cell r="DT93">
            <v>0</v>
          </cell>
          <cell r="DV93">
            <v>0</v>
          </cell>
          <cell r="DX93">
            <v>0</v>
          </cell>
          <cell r="EA93">
            <v>0</v>
          </cell>
          <cell r="EC93">
            <v>0</v>
          </cell>
          <cell r="EF93">
            <v>0</v>
          </cell>
          <cell r="EH93">
            <v>0</v>
          </cell>
          <cell r="EK93">
            <v>0</v>
          </cell>
          <cell r="EM93">
            <v>0</v>
          </cell>
          <cell r="EP93">
            <v>0</v>
          </cell>
        </row>
        <row r="94">
          <cell r="C94" t="str">
            <v>32900TAllcustom2Allcustom3USD Total</v>
          </cell>
          <cell r="E94">
            <v>16497</v>
          </cell>
          <cell r="F94">
            <v>-1</v>
          </cell>
          <cell r="G94">
            <v>1</v>
          </cell>
          <cell r="H94">
            <v>16496.403395128506</v>
          </cell>
          <cell r="J94">
            <v>15823</v>
          </cell>
          <cell r="K94">
            <v>0</v>
          </cell>
          <cell r="L94">
            <v>0</v>
          </cell>
          <cell r="M94">
            <v>15823.200627890135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-4</v>
          </cell>
          <cell r="U94">
            <v>0</v>
          </cell>
          <cell r="V94">
            <v>1</v>
          </cell>
          <cell r="W94">
            <v>0</v>
          </cell>
          <cell r="X94">
            <v>-1</v>
          </cell>
          <cell r="Y94">
            <v>0</v>
          </cell>
          <cell r="Z94">
            <v>-3.5906369800409497</v>
          </cell>
          <cell r="AB94">
            <v>32316</v>
          </cell>
          <cell r="AC94">
            <v>0</v>
          </cell>
          <cell r="AD94">
            <v>0</v>
          </cell>
          <cell r="AE94">
            <v>32316.013386038547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32316</v>
          </cell>
          <cell r="AP94">
            <v>31583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B94">
            <v>525</v>
          </cell>
          <cell r="BC94">
            <v>0</v>
          </cell>
          <cell r="BD94">
            <v>2</v>
          </cell>
          <cell r="BE94">
            <v>0</v>
          </cell>
          <cell r="BF94">
            <v>0</v>
          </cell>
          <cell r="BG94">
            <v>523.28219782192002</v>
          </cell>
          <cell r="BI94">
            <v>8813</v>
          </cell>
          <cell r="BJ94">
            <v>1</v>
          </cell>
          <cell r="BK94">
            <v>0</v>
          </cell>
          <cell r="BL94">
            <v>8812.733749132567</v>
          </cell>
          <cell r="BN94">
            <v>6398</v>
          </cell>
          <cell r="BO94">
            <v>0</v>
          </cell>
          <cell r="BP94">
            <v>0</v>
          </cell>
          <cell r="BQ94">
            <v>6398.4511878375215</v>
          </cell>
          <cell r="BS94">
            <v>319</v>
          </cell>
          <cell r="BT94">
            <v>0</v>
          </cell>
          <cell r="BU94">
            <v>0</v>
          </cell>
          <cell r="BV94">
            <v>319.44063516875497</v>
          </cell>
          <cell r="BX94">
            <v>494</v>
          </cell>
          <cell r="BY94">
            <v>-1</v>
          </cell>
          <cell r="BZ94">
            <v>0</v>
          </cell>
          <cell r="CA94">
            <v>494.15247531576608</v>
          </cell>
          <cell r="CC94">
            <v>174</v>
          </cell>
          <cell r="CD94">
            <v>0</v>
          </cell>
          <cell r="CE94">
            <v>0</v>
          </cell>
          <cell r="CF94">
            <v>173.86636302881345</v>
          </cell>
          <cell r="CH94">
            <v>-219</v>
          </cell>
          <cell r="CI94">
            <v>0</v>
          </cell>
          <cell r="CJ94">
            <v>0</v>
          </cell>
          <cell r="CK94">
            <v>-218.90954890885698</v>
          </cell>
          <cell r="CM94">
            <v>-7</v>
          </cell>
          <cell r="CN94">
            <v>0</v>
          </cell>
          <cell r="CO94">
            <v>0</v>
          </cell>
          <cell r="CP94">
            <v>-6.6136642680042996</v>
          </cell>
          <cell r="CR94">
            <v>268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267.84704962268</v>
          </cell>
          <cell r="CY94">
            <v>5267</v>
          </cell>
          <cell r="CZ94">
            <v>0</v>
          </cell>
          <cell r="DA94">
            <v>0</v>
          </cell>
          <cell r="DB94">
            <v>5266.75090876988</v>
          </cell>
          <cell r="DD94">
            <v>8948</v>
          </cell>
          <cell r="DE94">
            <v>1</v>
          </cell>
          <cell r="DF94">
            <v>0</v>
          </cell>
          <cell r="DG94">
            <v>8947.7515499582041</v>
          </cell>
          <cell r="DI94">
            <v>243</v>
          </cell>
          <cell r="DJ94">
            <v>-1</v>
          </cell>
          <cell r="DK94">
            <v>0</v>
          </cell>
          <cell r="DL94">
            <v>243.25509455755957</v>
          </cell>
          <cell r="DN94">
            <v>1101</v>
          </cell>
          <cell r="DO94">
            <v>0</v>
          </cell>
          <cell r="DP94">
            <v>0</v>
          </cell>
          <cell r="DQ94">
            <v>1100.6558582201801</v>
          </cell>
          <cell r="DS94">
            <v>-1</v>
          </cell>
          <cell r="DT94">
            <v>0</v>
          </cell>
          <cell r="DU94">
            <v>0</v>
          </cell>
          <cell r="DV94">
            <v>-0.51800000000000002</v>
          </cell>
          <cell r="DX94">
            <v>-3</v>
          </cell>
          <cell r="DY94">
            <v>0</v>
          </cell>
          <cell r="DZ94">
            <v>0</v>
          </cell>
          <cell r="EA94">
            <v>-2.54183323835603</v>
          </cell>
          <cell r="EC94">
            <v>204</v>
          </cell>
          <cell r="ED94">
            <v>0</v>
          </cell>
          <cell r="EE94">
            <v>0</v>
          </cell>
          <cell r="EF94">
            <v>204.41198464463801</v>
          </cell>
          <cell r="EH94">
            <v>-347</v>
          </cell>
          <cell r="EI94">
            <v>0</v>
          </cell>
          <cell r="EJ94">
            <v>0</v>
          </cell>
          <cell r="EK94">
            <v>-346.98667549219999</v>
          </cell>
          <cell r="EM94">
            <v>7</v>
          </cell>
          <cell r="EN94">
            <v>0</v>
          </cell>
          <cell r="EO94">
            <v>0</v>
          </cell>
          <cell r="EP94">
            <v>7.3128309963213995</v>
          </cell>
        </row>
        <row r="96">
          <cell r="C96" t="str">
            <v>33500TAllcustom2Allcustom3USD Total</v>
          </cell>
          <cell r="E96">
            <v>12871</v>
          </cell>
          <cell r="H96">
            <v>12871.3437101821</v>
          </cell>
          <cell r="J96">
            <v>2903</v>
          </cell>
          <cell r="M96">
            <v>2902.9786270949203</v>
          </cell>
          <cell r="O96">
            <v>0</v>
          </cell>
          <cell r="R96">
            <v>0</v>
          </cell>
          <cell r="T96">
            <v>-2755</v>
          </cell>
          <cell r="V96">
            <v>1</v>
          </cell>
          <cell r="Y96">
            <v>0</v>
          </cell>
          <cell r="Z96">
            <v>-2755.6350210294399</v>
          </cell>
          <cell r="AB96">
            <v>13019</v>
          </cell>
          <cell r="AD96">
            <v>0</v>
          </cell>
          <cell r="AE96">
            <v>13018.6873162476</v>
          </cell>
          <cell r="AG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13019</v>
          </cell>
          <cell r="AP96">
            <v>16594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BB96">
            <v>0</v>
          </cell>
          <cell r="BD96">
            <v>0</v>
          </cell>
          <cell r="BG96">
            <v>0</v>
          </cell>
          <cell r="BI96">
            <v>10180</v>
          </cell>
          <cell r="BL96">
            <v>10180.282002094</v>
          </cell>
          <cell r="BN96">
            <v>2507</v>
          </cell>
          <cell r="BQ96">
            <v>2506.6564374529498</v>
          </cell>
          <cell r="BS96">
            <v>21</v>
          </cell>
          <cell r="BV96">
            <v>20.953654142094198</v>
          </cell>
          <cell r="BX96">
            <v>1038</v>
          </cell>
          <cell r="CA96">
            <v>1038.0109993206299</v>
          </cell>
          <cell r="CC96">
            <v>0</v>
          </cell>
          <cell r="CF96">
            <v>0</v>
          </cell>
          <cell r="CH96">
            <v>9462</v>
          </cell>
          <cell r="CK96">
            <v>9461.5533593156197</v>
          </cell>
          <cell r="CM96">
            <v>-10337</v>
          </cell>
          <cell r="CO96">
            <v>-1</v>
          </cell>
          <cell r="CP96">
            <v>-10336.112742143199</v>
          </cell>
          <cell r="CR96">
            <v>55</v>
          </cell>
          <cell r="CT96">
            <v>0</v>
          </cell>
          <cell r="CW96">
            <v>55.379866762437402</v>
          </cell>
          <cell r="CY96">
            <v>1839</v>
          </cell>
          <cell r="DB96">
            <v>1839.19899012</v>
          </cell>
          <cell r="DD96">
            <v>245</v>
          </cell>
          <cell r="DG96">
            <v>245</v>
          </cell>
          <cell r="DI96">
            <v>171</v>
          </cell>
          <cell r="DL96">
            <v>170.610590132482</v>
          </cell>
          <cell r="DN96">
            <v>593</v>
          </cell>
          <cell r="DQ96">
            <v>592.78918008000005</v>
          </cell>
          <cell r="DS96">
            <v>0</v>
          </cell>
          <cell r="DV96">
            <v>0</v>
          </cell>
          <cell r="DX96">
            <v>0</v>
          </cell>
          <cell r="EA96">
            <v>0</v>
          </cell>
          <cell r="EC96">
            <v>0</v>
          </cell>
          <cell r="EF96">
            <v>0</v>
          </cell>
          <cell r="EH96">
            <v>0</v>
          </cell>
          <cell r="EK96">
            <v>0</v>
          </cell>
          <cell r="EM96">
            <v>59</v>
          </cell>
          <cell r="EP96">
            <v>58.567747851797797</v>
          </cell>
        </row>
        <row r="98">
          <cell r="C98" t="str">
            <v>33010Allcustom2Allcustom3USD Total</v>
          </cell>
          <cell r="E98">
            <v>212</v>
          </cell>
          <cell r="H98">
            <v>212.34105452672802</v>
          </cell>
          <cell r="J98">
            <v>19</v>
          </cell>
          <cell r="M98">
            <v>18.946966549999999</v>
          </cell>
          <cell r="O98">
            <v>0</v>
          </cell>
          <cell r="R98">
            <v>0</v>
          </cell>
          <cell r="T98">
            <v>0</v>
          </cell>
          <cell r="V98">
            <v>0</v>
          </cell>
          <cell r="Y98">
            <v>0</v>
          </cell>
          <cell r="Z98">
            <v>0</v>
          </cell>
          <cell r="AB98">
            <v>231</v>
          </cell>
          <cell r="AD98">
            <v>0</v>
          </cell>
          <cell r="AE98">
            <v>231.288021076728</v>
          </cell>
          <cell r="AG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231</v>
          </cell>
          <cell r="AP98">
            <v>230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BB98">
            <v>1</v>
          </cell>
          <cell r="BD98">
            <v>1</v>
          </cell>
          <cell r="BG98">
            <v>0.48463093434154203</v>
          </cell>
          <cell r="BI98">
            <v>135</v>
          </cell>
          <cell r="BL98">
            <v>135.36330191914601</v>
          </cell>
          <cell r="BN98">
            <v>13</v>
          </cell>
          <cell r="BQ98">
            <v>13.475995786312399</v>
          </cell>
          <cell r="BS98">
            <v>7</v>
          </cell>
          <cell r="BV98">
            <v>7.0137548844257394</v>
          </cell>
          <cell r="BX98">
            <v>56</v>
          </cell>
          <cell r="CA98">
            <v>56.003371002501602</v>
          </cell>
          <cell r="CC98">
            <v>0</v>
          </cell>
          <cell r="CF98">
            <v>0</v>
          </cell>
          <cell r="CH98">
            <v>0</v>
          </cell>
          <cell r="CK98">
            <v>0</v>
          </cell>
          <cell r="CM98">
            <v>0</v>
          </cell>
          <cell r="CP98">
            <v>0</v>
          </cell>
          <cell r="CR98">
            <v>0</v>
          </cell>
          <cell r="CT98">
            <v>0</v>
          </cell>
          <cell r="CW98">
            <v>0</v>
          </cell>
          <cell r="CY98">
            <v>11</v>
          </cell>
          <cell r="DB98">
            <v>11.280763</v>
          </cell>
          <cell r="DD98">
            <v>0</v>
          </cell>
          <cell r="DG98">
            <v>0</v>
          </cell>
          <cell r="DI98">
            <v>8</v>
          </cell>
          <cell r="DL98">
            <v>7.6662035499999996</v>
          </cell>
          <cell r="DN98">
            <v>0</v>
          </cell>
          <cell r="DQ98">
            <v>0</v>
          </cell>
          <cell r="DS98">
            <v>0</v>
          </cell>
          <cell r="DV98">
            <v>0</v>
          </cell>
          <cell r="DX98">
            <v>0</v>
          </cell>
          <cell r="EA98">
            <v>0</v>
          </cell>
          <cell r="EC98">
            <v>0</v>
          </cell>
          <cell r="EF98">
            <v>0</v>
          </cell>
          <cell r="EH98">
            <v>0</v>
          </cell>
          <cell r="EK98">
            <v>0</v>
          </cell>
          <cell r="EM98">
            <v>0</v>
          </cell>
          <cell r="EP98">
            <v>0</v>
          </cell>
        </row>
        <row r="99">
          <cell r="C99" t="str">
            <v>33020Allcustom2Allcustom3USD Total</v>
          </cell>
          <cell r="E99">
            <v>588</v>
          </cell>
          <cell r="F99">
            <v>1</v>
          </cell>
          <cell r="H99">
            <v>587.30574270722195</v>
          </cell>
          <cell r="J99">
            <v>3009</v>
          </cell>
          <cell r="K99">
            <v>0</v>
          </cell>
          <cell r="M99">
            <v>3009.4484623717299</v>
          </cell>
          <cell r="O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B99">
            <v>3597</v>
          </cell>
          <cell r="AC99">
            <v>0</v>
          </cell>
          <cell r="AD99">
            <v>0</v>
          </cell>
          <cell r="AE99">
            <v>3596.7542050789598</v>
          </cell>
          <cell r="AG99">
            <v>0</v>
          </cell>
          <cell r="AH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3597</v>
          </cell>
          <cell r="AP99">
            <v>3493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BB99">
            <v>14</v>
          </cell>
          <cell r="BC99">
            <v>0</v>
          </cell>
          <cell r="BD99">
            <v>1</v>
          </cell>
          <cell r="BE99">
            <v>0</v>
          </cell>
          <cell r="BG99">
            <v>12.589115612145399</v>
          </cell>
          <cell r="BI99">
            <v>281</v>
          </cell>
          <cell r="BJ99">
            <v>1</v>
          </cell>
          <cell r="BL99">
            <v>280.36981665698301</v>
          </cell>
          <cell r="BN99">
            <v>152</v>
          </cell>
          <cell r="BO99">
            <v>0</v>
          </cell>
          <cell r="BQ99">
            <v>151.96127938363799</v>
          </cell>
          <cell r="BS99">
            <v>49</v>
          </cell>
          <cell r="BT99">
            <v>0</v>
          </cell>
          <cell r="BV99">
            <v>49.247326408033601</v>
          </cell>
          <cell r="BX99">
            <v>4</v>
          </cell>
          <cell r="BY99">
            <v>0</v>
          </cell>
          <cell r="CA99">
            <v>3.63857848224308</v>
          </cell>
          <cell r="CC99">
            <v>18</v>
          </cell>
          <cell r="CD99">
            <v>0</v>
          </cell>
          <cell r="CF99">
            <v>17.865618044179101</v>
          </cell>
          <cell r="CH99">
            <v>81</v>
          </cell>
          <cell r="CI99">
            <v>-1</v>
          </cell>
          <cell r="CK99">
            <v>81.73216712</v>
          </cell>
          <cell r="CM99">
            <v>-11</v>
          </cell>
          <cell r="CN99">
            <v>-1</v>
          </cell>
          <cell r="CP99">
            <v>-10.098159000000001</v>
          </cell>
          <cell r="CR99">
            <v>2</v>
          </cell>
          <cell r="CS99">
            <v>1</v>
          </cell>
          <cell r="CT99">
            <v>-1</v>
          </cell>
          <cell r="CU99">
            <v>0</v>
          </cell>
          <cell r="CW99">
            <v>2.1</v>
          </cell>
          <cell r="CY99">
            <v>2979</v>
          </cell>
          <cell r="CZ99">
            <v>1</v>
          </cell>
          <cell r="DB99">
            <v>2978.3263076500002</v>
          </cell>
          <cell r="DD99">
            <v>4</v>
          </cell>
          <cell r="DE99">
            <v>0</v>
          </cell>
          <cell r="DG99">
            <v>4.3494522</v>
          </cell>
          <cell r="DI99">
            <v>23</v>
          </cell>
          <cell r="DJ99">
            <v>-1</v>
          </cell>
          <cell r="DL99">
            <v>23.939369161734302</v>
          </cell>
          <cell r="DN99">
            <v>1</v>
          </cell>
          <cell r="DO99">
            <v>0</v>
          </cell>
          <cell r="DQ99">
            <v>0.73333335999999993</v>
          </cell>
          <cell r="DS99">
            <v>0</v>
          </cell>
          <cell r="DT99">
            <v>0</v>
          </cell>
          <cell r="DV99">
            <v>0</v>
          </cell>
          <cell r="DX99">
            <v>0</v>
          </cell>
          <cell r="DY99">
            <v>0</v>
          </cell>
          <cell r="EA99">
            <v>0</v>
          </cell>
          <cell r="EC99">
            <v>0</v>
          </cell>
          <cell r="ED99">
            <v>0</v>
          </cell>
          <cell r="EF99">
            <v>0</v>
          </cell>
          <cell r="EH99">
            <v>8</v>
          </cell>
          <cell r="EI99">
            <v>0</v>
          </cell>
          <cell r="EK99">
            <v>8</v>
          </cell>
          <cell r="EM99">
            <v>0</v>
          </cell>
          <cell r="EN99">
            <v>0</v>
          </cell>
          <cell r="EP99">
            <v>0</v>
          </cell>
        </row>
        <row r="100">
          <cell r="C100" t="str">
            <v>33600TAllcustom2Allcustom3USD Total</v>
          </cell>
          <cell r="E100">
            <v>389</v>
          </cell>
          <cell r="H100">
            <v>389.25771534588802</v>
          </cell>
          <cell r="J100">
            <v>42</v>
          </cell>
          <cell r="M100">
            <v>42.180524590000005</v>
          </cell>
          <cell r="O100">
            <v>0</v>
          </cell>
          <cell r="R100">
            <v>0</v>
          </cell>
          <cell r="T100">
            <v>-42</v>
          </cell>
          <cell r="V100">
            <v>0</v>
          </cell>
          <cell r="Y100">
            <v>0</v>
          </cell>
          <cell r="Z100">
            <v>-42.234489109999998</v>
          </cell>
          <cell r="AB100">
            <v>389</v>
          </cell>
          <cell r="AD100">
            <v>0</v>
          </cell>
          <cell r="AE100">
            <v>389.20375082588799</v>
          </cell>
          <cell r="AG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389</v>
          </cell>
          <cell r="AP100">
            <v>54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BB100">
            <v>0</v>
          </cell>
          <cell r="BD100">
            <v>0</v>
          </cell>
          <cell r="BG100">
            <v>0</v>
          </cell>
          <cell r="BI100">
            <v>0</v>
          </cell>
          <cell r="BL100">
            <v>0.10871208</v>
          </cell>
          <cell r="BN100">
            <v>12</v>
          </cell>
          <cell r="BQ100">
            <v>12.068552293310299</v>
          </cell>
          <cell r="BS100">
            <v>0</v>
          </cell>
          <cell r="BV100">
            <v>0</v>
          </cell>
          <cell r="BX100">
            <v>0</v>
          </cell>
          <cell r="CA100">
            <v>0</v>
          </cell>
          <cell r="CC100">
            <v>0</v>
          </cell>
          <cell r="CF100">
            <v>0</v>
          </cell>
          <cell r="CH100">
            <v>380</v>
          </cell>
          <cell r="CK100">
            <v>380.26605346841501</v>
          </cell>
          <cell r="CM100">
            <v>-3</v>
          </cell>
          <cell r="CP100">
            <v>-3.1856024958370202</v>
          </cell>
          <cell r="CR100">
            <v>0</v>
          </cell>
          <cell r="CT100">
            <v>0</v>
          </cell>
          <cell r="CW100">
            <v>0</v>
          </cell>
          <cell r="CY100">
            <v>0</v>
          </cell>
          <cell r="DB100">
            <v>0</v>
          </cell>
          <cell r="DD100">
            <v>0</v>
          </cell>
          <cell r="DG100">
            <v>0</v>
          </cell>
          <cell r="DI100">
            <v>42</v>
          </cell>
          <cell r="DL100">
            <v>42.180524590000005</v>
          </cell>
          <cell r="DN100">
            <v>0</v>
          </cell>
          <cell r="DQ100">
            <v>0</v>
          </cell>
          <cell r="DS100">
            <v>0</v>
          </cell>
          <cell r="DV100">
            <v>0</v>
          </cell>
          <cell r="DX100">
            <v>0</v>
          </cell>
          <cell r="EA100">
            <v>0</v>
          </cell>
          <cell r="EC100">
            <v>0</v>
          </cell>
          <cell r="EF100">
            <v>0</v>
          </cell>
          <cell r="EH100">
            <v>0</v>
          </cell>
          <cell r="EK100">
            <v>0</v>
          </cell>
          <cell r="EM100">
            <v>0</v>
          </cell>
          <cell r="EP100">
            <v>0</v>
          </cell>
        </row>
        <row r="101">
          <cell r="C101" t="str">
            <v>33030Allcustom2Allcustom3USD Total</v>
          </cell>
          <cell r="E101">
            <v>466</v>
          </cell>
          <cell r="H101">
            <v>465.85379059319803</v>
          </cell>
          <cell r="J101">
            <v>190</v>
          </cell>
          <cell r="M101">
            <v>189.690597164287</v>
          </cell>
          <cell r="O101">
            <v>0</v>
          </cell>
          <cell r="R101">
            <v>0</v>
          </cell>
          <cell r="T101">
            <v>0</v>
          </cell>
          <cell r="V101">
            <v>0</v>
          </cell>
          <cell r="Y101">
            <v>0</v>
          </cell>
          <cell r="Z101">
            <v>0</v>
          </cell>
          <cell r="AB101">
            <v>656</v>
          </cell>
          <cell r="AD101">
            <v>0</v>
          </cell>
          <cell r="AE101">
            <v>655.54438775748508</v>
          </cell>
          <cell r="AG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656</v>
          </cell>
          <cell r="AP101">
            <v>628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BB101">
            <v>13</v>
          </cell>
          <cell r="BD101">
            <v>0</v>
          </cell>
          <cell r="BG101">
            <v>12.900682775475399</v>
          </cell>
          <cell r="BI101">
            <v>59</v>
          </cell>
          <cell r="BL101">
            <v>59.006779930566104</v>
          </cell>
          <cell r="BN101">
            <v>367</v>
          </cell>
          <cell r="BQ101">
            <v>367.373093119386</v>
          </cell>
          <cell r="BS101">
            <v>3</v>
          </cell>
          <cell r="BV101">
            <v>2.7553634208114</v>
          </cell>
          <cell r="BX101">
            <v>9</v>
          </cell>
          <cell r="CA101">
            <v>9.4157814824057997</v>
          </cell>
          <cell r="CC101">
            <v>1</v>
          </cell>
          <cell r="CF101">
            <v>0.92188686455332303</v>
          </cell>
          <cell r="CH101">
            <v>58</v>
          </cell>
          <cell r="CK101">
            <v>57.614203000000003</v>
          </cell>
          <cell r="CM101">
            <v>-44</v>
          </cell>
          <cell r="CP101">
            <v>-44.134</v>
          </cell>
          <cell r="CR101">
            <v>1</v>
          </cell>
          <cell r="CT101">
            <v>1</v>
          </cell>
          <cell r="CW101">
            <v>9.0587220049357403E-2</v>
          </cell>
          <cell r="CY101">
            <v>84</v>
          </cell>
          <cell r="DB101">
            <v>84.327585999999997</v>
          </cell>
          <cell r="DD101">
            <v>106</v>
          </cell>
          <cell r="DG101">
            <v>106.020177702575</v>
          </cell>
          <cell r="DI101">
            <v>0</v>
          </cell>
          <cell r="DL101">
            <v>0</v>
          </cell>
          <cell r="DN101">
            <v>0</v>
          </cell>
          <cell r="DQ101">
            <v>0.16778199999999999</v>
          </cell>
          <cell r="DS101">
            <v>0</v>
          </cell>
          <cell r="DV101">
            <v>0</v>
          </cell>
          <cell r="DX101">
            <v>-1</v>
          </cell>
          <cell r="EA101">
            <v>-0.91553575833745504</v>
          </cell>
          <cell r="EC101">
            <v>0</v>
          </cell>
          <cell r="EF101">
            <v>0</v>
          </cell>
          <cell r="EH101">
            <v>0</v>
          </cell>
          <cell r="EK101">
            <v>0</v>
          </cell>
          <cell r="EM101">
            <v>0</v>
          </cell>
          <cell r="EP101">
            <v>5.9705284399259102E-2</v>
          </cell>
        </row>
        <row r="102">
          <cell r="C102" t="str">
            <v>33250TAllcustom2Allcustom3USD Total</v>
          </cell>
          <cell r="E102">
            <v>52</v>
          </cell>
          <cell r="H102">
            <v>52.2540568003826</v>
          </cell>
          <cell r="J102">
            <v>0</v>
          </cell>
          <cell r="M102">
            <v>0</v>
          </cell>
          <cell r="O102">
            <v>0</v>
          </cell>
          <cell r="R102">
            <v>0</v>
          </cell>
          <cell r="T102">
            <v>0</v>
          </cell>
          <cell r="V102">
            <v>0</v>
          </cell>
          <cell r="Y102">
            <v>0</v>
          </cell>
          <cell r="Z102">
            <v>0</v>
          </cell>
          <cell r="AB102">
            <v>52</v>
          </cell>
          <cell r="AD102">
            <v>0</v>
          </cell>
          <cell r="AE102">
            <v>52.2540568003826</v>
          </cell>
          <cell r="AG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52</v>
          </cell>
          <cell r="AP102">
            <v>32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B102">
            <v>20</v>
          </cell>
          <cell r="BD102">
            <v>0</v>
          </cell>
          <cell r="BF102">
            <v>0</v>
          </cell>
          <cell r="BG102">
            <v>19.975010526123597</v>
          </cell>
          <cell r="BI102">
            <v>0</v>
          </cell>
          <cell r="BL102">
            <v>4.1393650613174692E-3</v>
          </cell>
          <cell r="BN102">
            <v>27</v>
          </cell>
          <cell r="BQ102">
            <v>26.8770991359895</v>
          </cell>
          <cell r="BS102">
            <v>0</v>
          </cell>
          <cell r="BV102">
            <v>0</v>
          </cell>
          <cell r="BX102">
            <v>5</v>
          </cell>
          <cell r="CA102">
            <v>5.3978077732081298</v>
          </cell>
          <cell r="CC102">
            <v>0</v>
          </cell>
          <cell r="CF102">
            <v>0</v>
          </cell>
          <cell r="CH102">
            <v>0</v>
          </cell>
          <cell r="CK102">
            <v>0</v>
          </cell>
          <cell r="CM102">
            <v>0</v>
          </cell>
          <cell r="CP102">
            <v>0</v>
          </cell>
          <cell r="CR102">
            <v>0</v>
          </cell>
          <cell r="CT102">
            <v>0</v>
          </cell>
          <cell r="CW102">
            <v>0</v>
          </cell>
          <cell r="CY102">
            <v>0</v>
          </cell>
          <cell r="DB102">
            <v>0</v>
          </cell>
          <cell r="DD102">
            <v>0</v>
          </cell>
          <cell r="DG102">
            <v>0</v>
          </cell>
          <cell r="DI102">
            <v>0</v>
          </cell>
          <cell r="DL102">
            <v>0</v>
          </cell>
          <cell r="DN102">
            <v>0</v>
          </cell>
          <cell r="DQ102">
            <v>0</v>
          </cell>
          <cell r="DS102">
            <v>0</v>
          </cell>
          <cell r="DV102">
            <v>0</v>
          </cell>
          <cell r="DX102">
            <v>0</v>
          </cell>
          <cell r="EA102">
            <v>0</v>
          </cell>
          <cell r="EC102">
            <v>0</v>
          </cell>
          <cell r="EF102">
            <v>0</v>
          </cell>
          <cell r="EH102">
            <v>0</v>
          </cell>
          <cell r="EK102">
            <v>0</v>
          </cell>
          <cell r="EM102">
            <v>0</v>
          </cell>
          <cell r="EP102">
            <v>0</v>
          </cell>
        </row>
        <row r="103">
          <cell r="C103" t="str">
            <v>33650TAllcustom2Allcustom3USD Total</v>
          </cell>
          <cell r="E103">
            <v>1707</v>
          </cell>
          <cell r="F103">
            <v>1</v>
          </cell>
          <cell r="G103">
            <v>0</v>
          </cell>
          <cell r="H103">
            <v>1707.0123599734186</v>
          </cell>
          <cell r="J103">
            <v>3260</v>
          </cell>
          <cell r="K103">
            <v>0</v>
          </cell>
          <cell r="L103">
            <v>0</v>
          </cell>
          <cell r="M103">
            <v>3260.2665506760168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-42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-42.234489109999998</v>
          </cell>
          <cell r="AB103">
            <v>4925</v>
          </cell>
          <cell r="AC103">
            <v>0</v>
          </cell>
          <cell r="AD103">
            <v>0</v>
          </cell>
          <cell r="AE103">
            <v>4925.0444215394436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4925</v>
          </cell>
          <cell r="AP103">
            <v>4437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BB103">
            <v>48</v>
          </cell>
          <cell r="BC103">
            <v>0</v>
          </cell>
          <cell r="BD103">
            <v>2</v>
          </cell>
          <cell r="BE103">
            <v>0</v>
          </cell>
          <cell r="BF103">
            <v>0</v>
          </cell>
          <cell r="BG103">
            <v>45.949439848085937</v>
          </cell>
          <cell r="BI103">
            <v>475</v>
          </cell>
          <cell r="BJ103">
            <v>1</v>
          </cell>
          <cell r="BK103">
            <v>0</v>
          </cell>
          <cell r="BL103">
            <v>474.85274995175638</v>
          </cell>
          <cell r="BN103">
            <v>571</v>
          </cell>
          <cell r="BO103">
            <v>0</v>
          </cell>
          <cell r="BP103">
            <v>0</v>
          </cell>
          <cell r="BQ103">
            <v>571.75601971863625</v>
          </cell>
          <cell r="BS103">
            <v>59</v>
          </cell>
          <cell r="BT103">
            <v>0</v>
          </cell>
          <cell r="BU103">
            <v>0</v>
          </cell>
          <cell r="BV103">
            <v>59.016444713270737</v>
          </cell>
          <cell r="BX103">
            <v>74</v>
          </cell>
          <cell r="BY103">
            <v>0</v>
          </cell>
          <cell r="BZ103">
            <v>0</v>
          </cell>
          <cell r="CA103">
            <v>74.45553874035862</v>
          </cell>
          <cell r="CC103">
            <v>19</v>
          </cell>
          <cell r="CD103">
            <v>0</v>
          </cell>
          <cell r="CE103">
            <v>0</v>
          </cell>
          <cell r="CF103">
            <v>18.787504908732423</v>
          </cell>
          <cell r="CH103">
            <v>519</v>
          </cell>
          <cell r="CI103">
            <v>-1</v>
          </cell>
          <cell r="CJ103">
            <v>0</v>
          </cell>
          <cell r="CK103">
            <v>519.61242358841503</v>
          </cell>
          <cell r="CM103">
            <v>-58</v>
          </cell>
          <cell r="CN103">
            <v>-1</v>
          </cell>
          <cell r="CO103">
            <v>0</v>
          </cell>
          <cell r="CP103">
            <v>-57.41776149583702</v>
          </cell>
          <cell r="CR103">
            <v>3</v>
          </cell>
          <cell r="CS103">
            <v>1</v>
          </cell>
          <cell r="CT103">
            <v>0</v>
          </cell>
          <cell r="CU103">
            <v>0</v>
          </cell>
          <cell r="CV103">
            <v>0</v>
          </cell>
          <cell r="CW103">
            <v>2.1905872200493577</v>
          </cell>
          <cell r="CY103">
            <v>3074</v>
          </cell>
          <cell r="CZ103">
            <v>1</v>
          </cell>
          <cell r="DA103">
            <v>0</v>
          </cell>
          <cell r="DB103">
            <v>3073.9346566500003</v>
          </cell>
          <cell r="DD103">
            <v>110</v>
          </cell>
          <cell r="DE103">
            <v>0</v>
          </cell>
          <cell r="DF103">
            <v>0</v>
          </cell>
          <cell r="DG103">
            <v>110.369629902575</v>
          </cell>
          <cell r="DI103">
            <v>73</v>
          </cell>
          <cell r="DJ103">
            <v>-1</v>
          </cell>
          <cell r="DK103">
            <v>0</v>
          </cell>
          <cell r="DL103">
            <v>73.786097301734301</v>
          </cell>
          <cell r="DN103">
            <v>1</v>
          </cell>
          <cell r="DO103">
            <v>0</v>
          </cell>
          <cell r="DP103">
            <v>0</v>
          </cell>
          <cell r="DQ103">
            <v>0.90111535999999992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X103">
            <v>-1</v>
          </cell>
          <cell r="DY103">
            <v>0</v>
          </cell>
          <cell r="DZ103">
            <v>0</v>
          </cell>
          <cell r="EA103">
            <v>-0.91553575833745504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H103">
            <v>8</v>
          </cell>
          <cell r="EI103">
            <v>0</v>
          </cell>
          <cell r="EJ103">
            <v>0</v>
          </cell>
          <cell r="EK103">
            <v>8</v>
          </cell>
          <cell r="EM103">
            <v>0</v>
          </cell>
          <cell r="EN103">
            <v>0</v>
          </cell>
          <cell r="EO103">
            <v>0</v>
          </cell>
          <cell r="EP103">
            <v>5.9705284399259102E-2</v>
          </cell>
        </row>
        <row r="104">
          <cell r="C104" t="str">
            <v>33900TAllcustom2Allcustom3USD Total</v>
          </cell>
          <cell r="E104">
            <v>14578</v>
          </cell>
          <cell r="F104">
            <v>1</v>
          </cell>
          <cell r="G104">
            <v>0</v>
          </cell>
          <cell r="H104">
            <v>14578.356070155518</v>
          </cell>
          <cell r="J104">
            <v>6163</v>
          </cell>
          <cell r="K104">
            <v>0</v>
          </cell>
          <cell r="L104">
            <v>0</v>
          </cell>
          <cell r="M104">
            <v>6163.2451777709375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-2797</v>
          </cell>
          <cell r="U104">
            <v>0</v>
          </cell>
          <cell r="V104">
            <v>1</v>
          </cell>
          <cell r="W104">
            <v>0</v>
          </cell>
          <cell r="X104">
            <v>0</v>
          </cell>
          <cell r="Y104">
            <v>0</v>
          </cell>
          <cell r="Z104">
            <v>-2797.8695101394401</v>
          </cell>
          <cell r="AB104">
            <v>17944</v>
          </cell>
          <cell r="AC104">
            <v>0</v>
          </cell>
          <cell r="AD104">
            <v>0</v>
          </cell>
          <cell r="AE104">
            <v>17943.731737787042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17944</v>
          </cell>
          <cell r="AP104">
            <v>21031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B104">
            <v>48</v>
          </cell>
          <cell r="BC104">
            <v>0</v>
          </cell>
          <cell r="BD104">
            <v>2</v>
          </cell>
          <cell r="BE104">
            <v>0</v>
          </cell>
          <cell r="BF104">
            <v>0</v>
          </cell>
          <cell r="BG104">
            <v>45.949439848085937</v>
          </cell>
          <cell r="BI104">
            <v>10655</v>
          </cell>
          <cell r="BJ104">
            <v>1</v>
          </cell>
          <cell r="BK104">
            <v>0</v>
          </cell>
          <cell r="BL104">
            <v>10655.134752045757</v>
          </cell>
          <cell r="BN104">
            <v>3078</v>
          </cell>
          <cell r="BO104">
            <v>0</v>
          </cell>
          <cell r="BP104">
            <v>0</v>
          </cell>
          <cell r="BQ104">
            <v>3078.4124571715861</v>
          </cell>
          <cell r="BS104">
            <v>80</v>
          </cell>
          <cell r="BT104">
            <v>0</v>
          </cell>
          <cell r="BU104">
            <v>0</v>
          </cell>
          <cell r="BV104">
            <v>79.970098855364938</v>
          </cell>
          <cell r="BX104">
            <v>1112</v>
          </cell>
          <cell r="BY104">
            <v>0</v>
          </cell>
          <cell r="BZ104">
            <v>0</v>
          </cell>
          <cell r="CA104">
            <v>1112.4665380609886</v>
          </cell>
          <cell r="CC104">
            <v>19</v>
          </cell>
          <cell r="CD104">
            <v>0</v>
          </cell>
          <cell r="CE104">
            <v>0</v>
          </cell>
          <cell r="CF104">
            <v>18.787504908732423</v>
          </cell>
          <cell r="CH104">
            <v>9981</v>
          </cell>
          <cell r="CI104">
            <v>-1</v>
          </cell>
          <cell r="CJ104">
            <v>0</v>
          </cell>
          <cell r="CK104">
            <v>9981.1657829040341</v>
          </cell>
          <cell r="CM104">
            <v>-10395</v>
          </cell>
          <cell r="CN104">
            <v>-1</v>
          </cell>
          <cell r="CO104">
            <v>-1</v>
          </cell>
          <cell r="CP104">
            <v>-10393.530503639036</v>
          </cell>
          <cell r="CR104">
            <v>58</v>
          </cell>
          <cell r="CS104">
            <v>1</v>
          </cell>
          <cell r="CT104">
            <v>0</v>
          </cell>
          <cell r="CU104">
            <v>0</v>
          </cell>
          <cell r="CV104">
            <v>0</v>
          </cell>
          <cell r="CW104">
            <v>57.570453982486761</v>
          </cell>
          <cell r="CY104">
            <v>4913</v>
          </cell>
          <cell r="CZ104">
            <v>1</v>
          </cell>
          <cell r="DA104">
            <v>0</v>
          </cell>
          <cell r="DB104">
            <v>4913.1336467700003</v>
          </cell>
          <cell r="DD104">
            <v>355</v>
          </cell>
          <cell r="DE104">
            <v>0</v>
          </cell>
          <cell r="DF104">
            <v>0</v>
          </cell>
          <cell r="DG104">
            <v>355.36962990257501</v>
          </cell>
          <cell r="DI104">
            <v>244</v>
          </cell>
          <cell r="DJ104">
            <v>-1</v>
          </cell>
          <cell r="DK104">
            <v>0</v>
          </cell>
          <cell r="DL104">
            <v>244.39668743421629</v>
          </cell>
          <cell r="DN104">
            <v>594</v>
          </cell>
          <cell r="DO104">
            <v>0</v>
          </cell>
          <cell r="DP104">
            <v>0</v>
          </cell>
          <cell r="DQ104">
            <v>593.69029544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X104">
            <v>-1</v>
          </cell>
          <cell r="DY104">
            <v>0</v>
          </cell>
          <cell r="DZ104">
            <v>0</v>
          </cell>
          <cell r="EA104">
            <v>-0.91553575833745504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H104">
            <v>8</v>
          </cell>
          <cell r="EI104">
            <v>0</v>
          </cell>
          <cell r="EJ104">
            <v>0</v>
          </cell>
          <cell r="EK104">
            <v>8</v>
          </cell>
          <cell r="EM104">
            <v>59</v>
          </cell>
          <cell r="EN104">
            <v>0</v>
          </cell>
          <cell r="EO104">
            <v>0</v>
          </cell>
          <cell r="EP104">
            <v>58.627453136197055</v>
          </cell>
        </row>
        <row r="106">
          <cell r="C106" t="str">
            <v>34700TAllcustom2Allcustom3USD Total</v>
          </cell>
          <cell r="E106">
            <v>12361</v>
          </cell>
          <cell r="H106">
            <v>12361.1095908649</v>
          </cell>
          <cell r="J106">
            <v>2680</v>
          </cell>
          <cell r="M106">
            <v>2679.7069792597399</v>
          </cell>
          <cell r="O106">
            <v>0</v>
          </cell>
          <cell r="R106">
            <v>0</v>
          </cell>
          <cell r="T106">
            <v>-13000</v>
          </cell>
          <cell r="V106">
            <v>0</v>
          </cell>
          <cell r="Y106">
            <v>0</v>
          </cell>
          <cell r="Z106">
            <v>-13000.1148679709</v>
          </cell>
          <cell r="AB106">
            <v>2041</v>
          </cell>
          <cell r="AD106">
            <v>0</v>
          </cell>
          <cell r="AE106">
            <v>2040.7017021537499</v>
          </cell>
          <cell r="AG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2041</v>
          </cell>
          <cell r="AP106">
            <v>7576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BB106">
            <v>1</v>
          </cell>
          <cell r="BD106">
            <v>1</v>
          </cell>
          <cell r="BG106">
            <v>0</v>
          </cell>
          <cell r="BI106">
            <v>2833</v>
          </cell>
          <cell r="BL106">
            <v>2832.9289426118899</v>
          </cell>
          <cell r="BN106">
            <v>1596</v>
          </cell>
          <cell r="BQ106">
            <v>1596.4966569207102</v>
          </cell>
          <cell r="BS106">
            <v>425</v>
          </cell>
          <cell r="BV106">
            <v>424.80803037566102</v>
          </cell>
          <cell r="BX106">
            <v>45</v>
          </cell>
          <cell r="CA106">
            <v>45.257012144139296</v>
          </cell>
          <cell r="CC106">
            <v>291</v>
          </cell>
          <cell r="CF106">
            <v>291.079322779189</v>
          </cell>
          <cell r="CH106">
            <v>14647</v>
          </cell>
          <cell r="CK106">
            <v>14647.331573800699</v>
          </cell>
          <cell r="CM106">
            <v>-7477</v>
          </cell>
          <cell r="CP106">
            <v>-7476.7919477673795</v>
          </cell>
          <cell r="CR106">
            <v>3</v>
          </cell>
          <cell r="CT106">
            <v>2</v>
          </cell>
          <cell r="CW106">
            <v>1.1541745922367199</v>
          </cell>
          <cell r="CY106">
            <v>521</v>
          </cell>
          <cell r="DB106">
            <v>521.47945889999994</v>
          </cell>
          <cell r="DD106">
            <v>1740</v>
          </cell>
          <cell r="DG106">
            <v>1740.4394033499998</v>
          </cell>
          <cell r="DI106">
            <v>261</v>
          </cell>
          <cell r="DL106">
            <v>261.23452558749898</v>
          </cell>
          <cell r="DN106">
            <v>155</v>
          </cell>
          <cell r="DQ106">
            <v>155.39941683000001</v>
          </cell>
          <cell r="DS106">
            <v>0</v>
          </cell>
          <cell r="DV106">
            <v>0</v>
          </cell>
          <cell r="DX106">
            <v>0</v>
          </cell>
          <cell r="EA106">
            <v>0</v>
          </cell>
          <cell r="EC106">
            <v>0</v>
          </cell>
          <cell r="EF106">
            <v>0</v>
          </cell>
          <cell r="EH106">
            <v>454</v>
          </cell>
          <cell r="EK106">
            <v>453.96777056999997</v>
          </cell>
          <cell r="EM106">
            <v>1</v>
          </cell>
          <cell r="EP106">
            <v>1.1532935028762801</v>
          </cell>
        </row>
        <row r="108">
          <cell r="C108" t="str">
            <v>34010Allcustom2Allcustom3USD Total</v>
          </cell>
          <cell r="E108">
            <v>449</v>
          </cell>
          <cell r="H108">
            <v>449.16017648911298</v>
          </cell>
          <cell r="J108">
            <v>595</v>
          </cell>
          <cell r="M108">
            <v>594.70591557399291</v>
          </cell>
          <cell r="O108">
            <v>0</v>
          </cell>
          <cell r="R108">
            <v>0</v>
          </cell>
          <cell r="T108">
            <v>0</v>
          </cell>
          <cell r="V108">
            <v>0</v>
          </cell>
          <cell r="Y108">
            <v>0</v>
          </cell>
          <cell r="Z108">
            <v>0</v>
          </cell>
          <cell r="AB108">
            <v>1044</v>
          </cell>
          <cell r="AD108">
            <v>0</v>
          </cell>
          <cell r="AE108">
            <v>1043.86609206311</v>
          </cell>
          <cell r="AG108">
            <v>0</v>
          </cell>
          <cell r="AH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1044</v>
          </cell>
          <cell r="AP108">
            <v>977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BB108">
            <v>9</v>
          </cell>
          <cell r="BD108">
            <v>2</v>
          </cell>
          <cell r="BG108">
            <v>7.37675191000229</v>
          </cell>
          <cell r="BI108">
            <v>257</v>
          </cell>
          <cell r="BL108">
            <v>257.432919818095</v>
          </cell>
          <cell r="BN108">
            <v>105</v>
          </cell>
          <cell r="BQ108">
            <v>105.465535716079</v>
          </cell>
          <cell r="BS108">
            <v>15</v>
          </cell>
          <cell r="BV108">
            <v>15.063125831459901</v>
          </cell>
          <cell r="BX108">
            <v>8</v>
          </cell>
          <cell r="CA108">
            <v>7.9377565035301103</v>
          </cell>
          <cell r="CC108">
            <v>5</v>
          </cell>
          <cell r="CF108">
            <v>5.3470724799473199</v>
          </cell>
          <cell r="CH108">
            <v>53</v>
          </cell>
          <cell r="CK108">
            <v>53.061555229999996</v>
          </cell>
          <cell r="CM108">
            <v>-3</v>
          </cell>
          <cell r="CP108">
            <v>-2.5245410000000001</v>
          </cell>
          <cell r="CR108">
            <v>3</v>
          </cell>
          <cell r="CT108">
            <v>0</v>
          </cell>
          <cell r="CW108">
            <v>3.0352981883100001</v>
          </cell>
          <cell r="CY108">
            <v>329</v>
          </cell>
          <cell r="DB108">
            <v>329.41095755999999</v>
          </cell>
          <cell r="DD108">
            <v>26</v>
          </cell>
          <cell r="DG108">
            <v>25.709393210000002</v>
          </cell>
          <cell r="DI108">
            <v>227</v>
          </cell>
          <cell r="DL108">
            <v>226.545642585683</v>
          </cell>
          <cell r="DN108">
            <v>10</v>
          </cell>
          <cell r="DQ108">
            <v>10.004624029999999</v>
          </cell>
          <cell r="DS108">
            <v>0</v>
          </cell>
          <cell r="DV108">
            <v>0</v>
          </cell>
          <cell r="DX108">
            <v>0</v>
          </cell>
          <cell r="EA108">
            <v>0</v>
          </cell>
          <cell r="EC108">
            <v>1</v>
          </cell>
          <cell r="EF108">
            <v>1.4085673600000002</v>
          </cell>
          <cell r="EH108">
            <v>0</v>
          </cell>
          <cell r="EK108">
            <v>0</v>
          </cell>
          <cell r="EM108">
            <v>0</v>
          </cell>
          <cell r="EP108">
            <v>3.5298188310005002E-2</v>
          </cell>
        </row>
        <row r="109">
          <cell r="C109" t="str">
            <v>34200TAllcustom2Allcustom3USD Total</v>
          </cell>
          <cell r="E109">
            <v>3919</v>
          </cell>
          <cell r="F109">
            <v>1</v>
          </cell>
          <cell r="H109">
            <v>3917.5222111099201</v>
          </cell>
          <cell r="J109">
            <v>784</v>
          </cell>
          <cell r="K109">
            <v>0</v>
          </cell>
          <cell r="M109">
            <v>783.88275233494198</v>
          </cell>
          <cell r="O109">
            <v>0</v>
          </cell>
          <cell r="P109">
            <v>0</v>
          </cell>
          <cell r="R109">
            <v>0</v>
          </cell>
          <cell r="T109">
            <v>25</v>
          </cell>
          <cell r="U109">
            <v>1</v>
          </cell>
          <cell r="V109">
            <v>-2</v>
          </cell>
          <cell r="W109">
            <v>-1</v>
          </cell>
          <cell r="Y109">
            <v>0</v>
          </cell>
          <cell r="Z109">
            <v>27.320758937346699</v>
          </cell>
          <cell r="AB109">
            <v>4728</v>
          </cell>
          <cell r="AC109">
            <v>-1</v>
          </cell>
          <cell r="AD109">
            <v>0</v>
          </cell>
          <cell r="AE109">
            <v>4728.7257223821998</v>
          </cell>
          <cell r="AG109">
            <v>0</v>
          </cell>
          <cell r="AJ109">
            <v>0</v>
          </cell>
          <cell r="AL109">
            <v>-1</v>
          </cell>
          <cell r="AM109">
            <v>0</v>
          </cell>
          <cell r="AN109">
            <v>4728</v>
          </cell>
          <cell r="AP109">
            <v>4754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BB109">
            <v>17</v>
          </cell>
          <cell r="BC109">
            <v>0</v>
          </cell>
          <cell r="BD109">
            <v>-4</v>
          </cell>
          <cell r="BE109">
            <v>0</v>
          </cell>
          <cell r="BG109">
            <v>20.9214560115492</v>
          </cell>
          <cell r="BI109">
            <v>3034</v>
          </cell>
          <cell r="BJ109">
            <v>0</v>
          </cell>
          <cell r="BL109">
            <v>3033.5612352856797</v>
          </cell>
          <cell r="BN109">
            <v>491</v>
          </cell>
          <cell r="BO109">
            <v>2</v>
          </cell>
          <cell r="BQ109">
            <v>489.17942250439</v>
          </cell>
          <cell r="BS109">
            <v>356</v>
          </cell>
          <cell r="BT109">
            <v>-1</v>
          </cell>
          <cell r="BV109">
            <v>356.904652640221</v>
          </cell>
          <cell r="BX109">
            <v>66</v>
          </cell>
          <cell r="BY109">
            <v>1</v>
          </cell>
          <cell r="CA109">
            <v>64.9573087063971</v>
          </cell>
          <cell r="CC109">
            <v>225</v>
          </cell>
          <cell r="CD109">
            <v>0</v>
          </cell>
          <cell r="CF109">
            <v>224.51212013863702</v>
          </cell>
          <cell r="CH109">
            <v>316</v>
          </cell>
          <cell r="CI109">
            <v>0</v>
          </cell>
          <cell r="CK109">
            <v>315.94046666833299</v>
          </cell>
          <cell r="CM109">
            <v>-586</v>
          </cell>
          <cell r="CN109">
            <v>1</v>
          </cell>
          <cell r="CO109">
            <v>1</v>
          </cell>
          <cell r="CP109">
            <v>-588.45445084527694</v>
          </cell>
          <cell r="CR109">
            <v>7</v>
          </cell>
          <cell r="CS109">
            <v>0</v>
          </cell>
          <cell r="CT109">
            <v>-3</v>
          </cell>
          <cell r="CU109">
            <v>0</v>
          </cell>
          <cell r="CW109">
            <v>9.8015052233255684</v>
          </cell>
          <cell r="CY109">
            <v>479</v>
          </cell>
          <cell r="CZ109">
            <v>1</v>
          </cell>
          <cell r="DB109">
            <v>478.30500323381904</v>
          </cell>
          <cell r="DD109">
            <v>181</v>
          </cell>
          <cell r="DE109">
            <v>0</v>
          </cell>
          <cell r="DG109">
            <v>180.74561351524301</v>
          </cell>
          <cell r="DI109">
            <v>44</v>
          </cell>
          <cell r="DJ109">
            <v>0</v>
          </cell>
          <cell r="DL109">
            <v>43.723966785220306</v>
          </cell>
          <cell r="DN109">
            <v>103</v>
          </cell>
          <cell r="DO109">
            <v>1</v>
          </cell>
          <cell r="DQ109">
            <v>102.016427200309</v>
          </cell>
          <cell r="DS109">
            <v>1</v>
          </cell>
          <cell r="DT109">
            <v>0</v>
          </cell>
          <cell r="DV109">
            <v>0.59559423</v>
          </cell>
          <cell r="DX109">
            <v>-31</v>
          </cell>
          <cell r="DY109">
            <v>0</v>
          </cell>
          <cell r="EA109">
            <v>-31.305357852976002</v>
          </cell>
          <cell r="EC109">
            <v>10</v>
          </cell>
          <cell r="ED109">
            <v>1</v>
          </cell>
          <cell r="EF109">
            <v>9.2146509519999995</v>
          </cell>
          <cell r="EH109">
            <v>151</v>
          </cell>
          <cell r="EI109">
            <v>1</v>
          </cell>
          <cell r="EK109">
            <v>150.41081806</v>
          </cell>
          <cell r="EM109">
            <v>8</v>
          </cell>
          <cell r="EN109">
            <v>1</v>
          </cell>
          <cell r="EP109">
            <v>7.11241585800434</v>
          </cell>
        </row>
        <row r="110">
          <cell r="C110" t="str">
            <v>34300TAllcustom2Allcustom3USD Total</v>
          </cell>
          <cell r="E110">
            <v>163</v>
          </cell>
          <cell r="H110">
            <v>163.14520532552498</v>
          </cell>
          <cell r="J110">
            <v>138</v>
          </cell>
          <cell r="M110">
            <v>138.42449212771601</v>
          </cell>
          <cell r="O110">
            <v>0</v>
          </cell>
          <cell r="R110">
            <v>0</v>
          </cell>
          <cell r="T110">
            <v>-101</v>
          </cell>
          <cell r="V110">
            <v>1</v>
          </cell>
          <cell r="Y110">
            <v>0</v>
          </cell>
          <cell r="Z110">
            <v>-101.6775698934</v>
          </cell>
          <cell r="AB110">
            <v>200</v>
          </cell>
          <cell r="AD110">
            <v>0</v>
          </cell>
          <cell r="AE110">
            <v>199.89212755984101</v>
          </cell>
          <cell r="AG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200</v>
          </cell>
          <cell r="AP110">
            <v>263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BB110">
            <v>1</v>
          </cell>
          <cell r="BD110">
            <v>-1</v>
          </cell>
          <cell r="BG110">
            <v>1.5471274852947601</v>
          </cell>
          <cell r="BI110">
            <v>47</v>
          </cell>
          <cell r="BL110">
            <v>47.381338267746301</v>
          </cell>
          <cell r="BN110">
            <v>64</v>
          </cell>
          <cell r="BQ110">
            <v>64.063454181873297</v>
          </cell>
          <cell r="BS110">
            <v>11</v>
          </cell>
          <cell r="BV110">
            <v>10.9517373322797</v>
          </cell>
          <cell r="BX110">
            <v>3</v>
          </cell>
          <cell r="CA110">
            <v>2.5530783033693401</v>
          </cell>
          <cell r="CC110">
            <v>1</v>
          </cell>
          <cell r="CF110">
            <v>0.870749274959293</v>
          </cell>
          <cell r="CH110">
            <v>142</v>
          </cell>
          <cell r="CK110">
            <v>141.58993871843498</v>
          </cell>
          <cell r="CM110">
            <v>-106</v>
          </cell>
          <cell r="CP110">
            <v>-105.81221823843201</v>
          </cell>
          <cell r="CR110">
            <v>0</v>
          </cell>
          <cell r="CT110">
            <v>-1</v>
          </cell>
          <cell r="CW110">
            <v>1.1738570935213701</v>
          </cell>
          <cell r="CY110">
            <v>81</v>
          </cell>
          <cell r="DB110">
            <v>80.670924799999995</v>
          </cell>
          <cell r="DD110">
            <v>55</v>
          </cell>
          <cell r="DG110">
            <v>54.604204883206201</v>
          </cell>
          <cell r="DI110">
            <v>1</v>
          </cell>
          <cell r="DL110">
            <v>0.69871064319654597</v>
          </cell>
          <cell r="DN110">
            <v>1</v>
          </cell>
          <cell r="DQ110">
            <v>1.3335817077922199</v>
          </cell>
          <cell r="DS110">
            <v>0</v>
          </cell>
          <cell r="DV110">
            <v>0</v>
          </cell>
          <cell r="DX110">
            <v>0</v>
          </cell>
          <cell r="EA110">
            <v>-5.6786999999999997E-2</v>
          </cell>
          <cell r="EC110">
            <v>0</v>
          </cell>
          <cell r="EF110">
            <v>5.9863160000000006E-2</v>
          </cell>
          <cell r="EH110">
            <v>2</v>
          </cell>
          <cell r="EK110">
            <v>1.9574421741999599</v>
          </cell>
          <cell r="EM110">
            <v>0</v>
          </cell>
          <cell r="EP110">
            <v>0.32751933278026701</v>
          </cell>
        </row>
        <row r="111">
          <cell r="C111" t="str">
            <v>34400TAllcustom2Allcustom3USD Total</v>
          </cell>
          <cell r="E111">
            <v>323</v>
          </cell>
          <cell r="H111">
            <v>323.42943242455203</v>
          </cell>
          <cell r="J111">
            <v>82</v>
          </cell>
          <cell r="M111">
            <v>82.390774180000008</v>
          </cell>
          <cell r="O111">
            <v>0</v>
          </cell>
          <cell r="R111">
            <v>0</v>
          </cell>
          <cell r="T111">
            <v>-93</v>
          </cell>
          <cell r="V111">
            <v>1</v>
          </cell>
          <cell r="Y111">
            <v>0</v>
          </cell>
          <cell r="Z111">
            <v>-93.909192348570002</v>
          </cell>
          <cell r="AB111">
            <v>312</v>
          </cell>
          <cell r="AD111">
            <v>0</v>
          </cell>
          <cell r="AE111">
            <v>311.911014255981</v>
          </cell>
          <cell r="AG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312</v>
          </cell>
          <cell r="AP111">
            <v>106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BB111">
            <v>0</v>
          </cell>
          <cell r="BD111">
            <v>0</v>
          </cell>
          <cell r="BG111">
            <v>0</v>
          </cell>
          <cell r="BI111">
            <v>23</v>
          </cell>
          <cell r="BL111">
            <v>22.725379528000001</v>
          </cell>
          <cell r="BN111">
            <v>1</v>
          </cell>
          <cell r="BQ111">
            <v>0.83750935999999998</v>
          </cell>
          <cell r="BS111">
            <v>0</v>
          </cell>
          <cell r="BV111">
            <v>0</v>
          </cell>
          <cell r="BX111">
            <v>0</v>
          </cell>
          <cell r="CA111">
            <v>0.363212016655512</v>
          </cell>
          <cell r="CC111">
            <v>2</v>
          </cell>
          <cell r="CF111">
            <v>2.47127777210211</v>
          </cell>
          <cell r="CH111">
            <v>329</v>
          </cell>
          <cell r="CK111">
            <v>328.90233766195701</v>
          </cell>
          <cell r="CM111">
            <v>-32</v>
          </cell>
          <cell r="CP111">
            <v>-31.870283914163</v>
          </cell>
          <cell r="CR111">
            <v>0</v>
          </cell>
          <cell r="CT111">
            <v>0</v>
          </cell>
          <cell r="CW111">
            <v>0</v>
          </cell>
          <cell r="CY111">
            <v>15</v>
          </cell>
          <cell r="DB111">
            <v>14.75426938</v>
          </cell>
          <cell r="DD111">
            <v>1</v>
          </cell>
          <cell r="DG111">
            <v>1.196599</v>
          </cell>
          <cell r="DI111">
            <v>65</v>
          </cell>
          <cell r="DL111">
            <v>65.042889930000001</v>
          </cell>
          <cell r="DN111">
            <v>1</v>
          </cell>
          <cell r="DQ111">
            <v>1.3970158700000002</v>
          </cell>
          <cell r="DS111">
            <v>0</v>
          </cell>
          <cell r="DV111">
            <v>0</v>
          </cell>
          <cell r="DX111">
            <v>0</v>
          </cell>
          <cell r="EA111">
            <v>0</v>
          </cell>
          <cell r="EC111">
            <v>0</v>
          </cell>
          <cell r="EF111">
            <v>0</v>
          </cell>
          <cell r="EH111">
            <v>28</v>
          </cell>
          <cell r="EK111">
            <v>27.86666168</v>
          </cell>
          <cell r="EM111">
            <v>0</v>
          </cell>
          <cell r="EP111">
            <v>0</v>
          </cell>
        </row>
        <row r="112">
          <cell r="C112" t="str">
            <v>35200TAllcustom2Allcustom3USD Total</v>
          </cell>
          <cell r="E112">
            <v>1141</v>
          </cell>
          <cell r="H112">
            <v>1140.8266531479198</v>
          </cell>
          <cell r="J112">
            <v>466</v>
          </cell>
          <cell r="M112">
            <v>465.53487252109898</v>
          </cell>
          <cell r="O112">
            <v>0</v>
          </cell>
          <cell r="R112">
            <v>0</v>
          </cell>
          <cell r="T112">
            <v>-215</v>
          </cell>
          <cell r="V112">
            <v>0</v>
          </cell>
          <cell r="Y112">
            <v>0</v>
          </cell>
          <cell r="Z112">
            <v>-214.83477837254199</v>
          </cell>
          <cell r="AB112">
            <v>1392</v>
          </cell>
          <cell r="AD112">
            <v>0</v>
          </cell>
          <cell r="AE112">
            <v>1391.5267472964699</v>
          </cell>
          <cell r="AG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1392</v>
          </cell>
          <cell r="AP112">
            <v>1765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BB112">
            <v>28</v>
          </cell>
          <cell r="BD112">
            <v>0</v>
          </cell>
          <cell r="BG112">
            <v>27.953050098210202</v>
          </cell>
          <cell r="BI112">
            <v>922</v>
          </cell>
          <cell r="BL112">
            <v>922.174866086002</v>
          </cell>
          <cell r="BN112">
            <v>304</v>
          </cell>
          <cell r="BQ112">
            <v>304.05156681667501</v>
          </cell>
          <cell r="BS112">
            <v>59</v>
          </cell>
          <cell r="BV112">
            <v>58.6166021547455</v>
          </cell>
          <cell r="BX112">
            <v>20</v>
          </cell>
          <cell r="CA112">
            <v>20.4870763205546</v>
          </cell>
          <cell r="CC112">
            <v>14</v>
          </cell>
          <cell r="CF112">
            <v>14.2638457169754</v>
          </cell>
          <cell r="CH112">
            <v>657</v>
          </cell>
          <cell r="CK112">
            <v>656.73996716394811</v>
          </cell>
          <cell r="CM112">
            <v>-863</v>
          </cell>
          <cell r="CP112">
            <v>-863.46032120919506</v>
          </cell>
          <cell r="CR112">
            <v>7</v>
          </cell>
          <cell r="CT112">
            <v>1</v>
          </cell>
          <cell r="CW112">
            <v>6.2092245907367092</v>
          </cell>
          <cell r="CY112">
            <v>292</v>
          </cell>
          <cell r="DB112">
            <v>292.191016256181</v>
          </cell>
          <cell r="DD112">
            <v>94</v>
          </cell>
          <cell r="DG112">
            <v>94.045679523751801</v>
          </cell>
          <cell r="DI112">
            <v>41</v>
          </cell>
          <cell r="DL112">
            <v>41.277256880429299</v>
          </cell>
          <cell r="DN112">
            <v>33</v>
          </cell>
          <cell r="DQ112">
            <v>33.043083269999997</v>
          </cell>
          <cell r="DS112">
            <v>0</v>
          </cell>
          <cell r="DV112">
            <v>-7.8E-2</v>
          </cell>
          <cell r="DX112">
            <v>-1</v>
          </cell>
          <cell r="EA112">
            <v>-1.1533880000000001</v>
          </cell>
          <cell r="EC112">
            <v>2</v>
          </cell>
          <cell r="EF112">
            <v>1.9800643500000001</v>
          </cell>
          <cell r="EH112">
            <v>49</v>
          </cell>
          <cell r="EK112">
            <v>49.331730759999999</v>
          </cell>
          <cell r="EM112">
            <v>4</v>
          </cell>
          <cell r="EP112">
            <v>4.4550766163643702</v>
          </cell>
        </row>
        <row r="113">
          <cell r="C113" t="str">
            <v>35300TAllcustom2Allcustom3USD Total</v>
          </cell>
          <cell r="E113">
            <v>222</v>
          </cell>
          <cell r="H113">
            <v>222.07150356735798</v>
          </cell>
          <cell r="J113">
            <v>219</v>
          </cell>
          <cell r="M113">
            <v>219.09494065695301</v>
          </cell>
          <cell r="O113">
            <v>0</v>
          </cell>
          <cell r="R113">
            <v>0</v>
          </cell>
          <cell r="T113">
            <v>-6</v>
          </cell>
          <cell r="V113">
            <v>0</v>
          </cell>
          <cell r="Y113">
            <v>0</v>
          </cell>
          <cell r="Z113">
            <v>-6.3006749299999996</v>
          </cell>
          <cell r="AB113">
            <v>435</v>
          </cell>
          <cell r="AD113">
            <v>0</v>
          </cell>
          <cell r="AE113">
            <v>434.86576929431101</v>
          </cell>
          <cell r="AG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435</v>
          </cell>
          <cell r="AP113">
            <v>315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BB113">
            <v>77</v>
          </cell>
          <cell r="BD113">
            <v>-2</v>
          </cell>
          <cell r="BG113">
            <v>78.5204148031778</v>
          </cell>
          <cell r="BI113">
            <v>87</v>
          </cell>
          <cell r="BL113">
            <v>86.515482572983501</v>
          </cell>
          <cell r="BN113">
            <v>7</v>
          </cell>
          <cell r="BQ113">
            <v>7.0617888613259296</v>
          </cell>
          <cell r="BS113">
            <v>0</v>
          </cell>
          <cell r="BV113">
            <v>-0.42622227836287097</v>
          </cell>
          <cell r="BX113">
            <v>3</v>
          </cell>
          <cell r="CA113">
            <v>2.84146968615795</v>
          </cell>
          <cell r="CC113">
            <v>0</v>
          </cell>
          <cell r="CF113">
            <v>0</v>
          </cell>
          <cell r="CH113">
            <v>75</v>
          </cell>
          <cell r="CK113">
            <v>74.999820934722706</v>
          </cell>
          <cell r="CM113">
            <v>-27</v>
          </cell>
          <cell r="CP113">
            <v>-27.441251012646998</v>
          </cell>
          <cell r="CR113">
            <v>1</v>
          </cell>
          <cell r="CT113">
            <v>1</v>
          </cell>
          <cell r="CW113">
            <v>0.366128796953056</v>
          </cell>
          <cell r="CY113">
            <v>158</v>
          </cell>
          <cell r="DB113">
            <v>158.14753493999999</v>
          </cell>
          <cell r="DD113">
            <v>49</v>
          </cell>
          <cell r="DG113">
            <v>49.405371270000003</v>
          </cell>
          <cell r="DI113">
            <v>0</v>
          </cell>
          <cell r="DL113">
            <v>-4.0998E-4</v>
          </cell>
          <cell r="DN113">
            <v>11</v>
          </cell>
          <cell r="DQ113">
            <v>11.176315630000001</v>
          </cell>
          <cell r="DS113">
            <v>0</v>
          </cell>
          <cell r="DV113">
            <v>0</v>
          </cell>
          <cell r="DX113">
            <v>0</v>
          </cell>
          <cell r="EA113">
            <v>0</v>
          </cell>
          <cell r="EC113">
            <v>0</v>
          </cell>
          <cell r="EF113">
            <v>0</v>
          </cell>
          <cell r="EH113">
            <v>0</v>
          </cell>
          <cell r="EK113">
            <v>0.15</v>
          </cell>
          <cell r="EM113">
            <v>0</v>
          </cell>
          <cell r="EP113">
            <v>0.366128796953056</v>
          </cell>
        </row>
        <row r="114">
          <cell r="C114" t="str">
            <v>35350TAllcustom2Allcustom3USD Total</v>
          </cell>
          <cell r="E114">
            <v>6217</v>
          </cell>
          <cell r="F114">
            <v>1</v>
          </cell>
          <cell r="G114">
            <v>0</v>
          </cell>
          <cell r="H114">
            <v>6216.155182064389</v>
          </cell>
          <cell r="J114">
            <v>2284</v>
          </cell>
          <cell r="K114">
            <v>0</v>
          </cell>
          <cell r="L114">
            <v>0</v>
          </cell>
          <cell r="M114">
            <v>2284.0337473947029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-390</v>
          </cell>
          <cell r="U114">
            <v>1</v>
          </cell>
          <cell r="V114">
            <v>0</v>
          </cell>
          <cell r="W114">
            <v>-1</v>
          </cell>
          <cell r="X114">
            <v>0</v>
          </cell>
          <cell r="Y114">
            <v>0</v>
          </cell>
          <cell r="Z114">
            <v>-389.4014566071653</v>
          </cell>
          <cell r="AB114">
            <v>8111</v>
          </cell>
          <cell r="AC114">
            <v>-1</v>
          </cell>
          <cell r="AD114">
            <v>0</v>
          </cell>
          <cell r="AE114">
            <v>8110.7874728519128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-1</v>
          </cell>
          <cell r="AM114">
            <v>0</v>
          </cell>
          <cell r="AN114">
            <v>8111</v>
          </cell>
          <cell r="AP114">
            <v>8180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BB114">
            <v>132</v>
          </cell>
          <cell r="BC114">
            <v>0</v>
          </cell>
          <cell r="BD114">
            <v>-5</v>
          </cell>
          <cell r="BE114">
            <v>0</v>
          </cell>
          <cell r="BF114">
            <v>0</v>
          </cell>
          <cell r="BG114">
            <v>136.31880030823424</v>
          </cell>
          <cell r="BI114">
            <v>4370</v>
          </cell>
          <cell r="BJ114">
            <v>0</v>
          </cell>
          <cell r="BK114">
            <v>0</v>
          </cell>
          <cell r="BL114">
            <v>4369.7912215585056</v>
          </cell>
          <cell r="BN114">
            <v>972</v>
          </cell>
          <cell r="BO114">
            <v>2</v>
          </cell>
          <cell r="BP114">
            <v>0</v>
          </cell>
          <cell r="BQ114">
            <v>970.65927744034332</v>
          </cell>
          <cell r="BS114">
            <v>441</v>
          </cell>
          <cell r="BT114">
            <v>-1</v>
          </cell>
          <cell r="BU114">
            <v>0</v>
          </cell>
          <cell r="BV114">
            <v>441.1098956803433</v>
          </cell>
          <cell r="BX114">
            <v>100</v>
          </cell>
          <cell r="BY114">
            <v>1</v>
          </cell>
          <cell r="BZ114">
            <v>0</v>
          </cell>
          <cell r="CA114">
            <v>99.13990153666461</v>
          </cell>
          <cell r="CC114">
            <v>247</v>
          </cell>
          <cell r="CD114">
            <v>0</v>
          </cell>
          <cell r="CE114">
            <v>0</v>
          </cell>
          <cell r="CF114">
            <v>247.46506538262111</v>
          </cell>
          <cell r="CH114">
            <v>1572</v>
          </cell>
          <cell r="CI114">
            <v>0</v>
          </cell>
          <cell r="CJ114">
            <v>0</v>
          </cell>
          <cell r="CK114">
            <v>1571.2340863773957</v>
          </cell>
          <cell r="CM114">
            <v>-1617</v>
          </cell>
          <cell r="CN114">
            <v>1</v>
          </cell>
          <cell r="CO114">
            <v>1</v>
          </cell>
          <cell r="CP114">
            <v>-1619.5630662197138</v>
          </cell>
          <cell r="CR114">
            <v>18</v>
          </cell>
          <cell r="CS114">
            <v>0</v>
          </cell>
          <cell r="CT114">
            <v>-2</v>
          </cell>
          <cell r="CU114">
            <v>0</v>
          </cell>
          <cell r="CV114">
            <v>0</v>
          </cell>
          <cell r="CW114">
            <v>20.586013892846704</v>
          </cell>
          <cell r="CY114">
            <v>1354</v>
          </cell>
          <cell r="CZ114">
            <v>1</v>
          </cell>
          <cell r="DA114">
            <v>0</v>
          </cell>
          <cell r="DB114">
            <v>1353.4797061699999</v>
          </cell>
          <cell r="DD114">
            <v>406</v>
          </cell>
          <cell r="DE114">
            <v>0</v>
          </cell>
          <cell r="DF114">
            <v>0</v>
          </cell>
          <cell r="DG114">
            <v>405.70686140220101</v>
          </cell>
          <cell r="DI114">
            <v>378</v>
          </cell>
          <cell r="DJ114">
            <v>0</v>
          </cell>
          <cell r="DK114">
            <v>0</v>
          </cell>
          <cell r="DL114">
            <v>377.28805684452919</v>
          </cell>
          <cell r="DN114">
            <v>159</v>
          </cell>
          <cell r="DO114">
            <v>1</v>
          </cell>
          <cell r="DP114">
            <v>0</v>
          </cell>
          <cell r="DQ114">
            <v>158.97104770810122</v>
          </cell>
          <cell r="DS114">
            <v>1</v>
          </cell>
          <cell r="DT114">
            <v>0</v>
          </cell>
          <cell r="DU114">
            <v>0</v>
          </cell>
          <cell r="DV114">
            <v>0.51759423000000004</v>
          </cell>
          <cell r="DX114">
            <v>-32</v>
          </cell>
          <cell r="DY114">
            <v>0</v>
          </cell>
          <cell r="DZ114">
            <v>0</v>
          </cell>
          <cell r="EA114">
            <v>-32.515532852976001</v>
          </cell>
          <cell r="EC114">
            <v>13</v>
          </cell>
          <cell r="ED114">
            <v>1</v>
          </cell>
          <cell r="EE114">
            <v>0</v>
          </cell>
          <cell r="EF114">
            <v>12.663145822000001</v>
          </cell>
          <cell r="EH114">
            <v>230</v>
          </cell>
          <cell r="EI114">
            <v>1</v>
          </cell>
          <cell r="EJ114">
            <v>0</v>
          </cell>
          <cell r="EK114">
            <v>229.71665267419996</v>
          </cell>
          <cell r="EM114">
            <v>12</v>
          </cell>
          <cell r="EN114">
            <v>1</v>
          </cell>
          <cell r="EO114">
            <v>0</v>
          </cell>
          <cell r="EP114">
            <v>12.296438792412038</v>
          </cell>
        </row>
        <row r="116">
          <cell r="C116" t="str">
            <v>35400TAllcustom2Allcustom3USD Total</v>
          </cell>
          <cell r="E116">
            <v>16</v>
          </cell>
          <cell r="H116">
            <v>16.293942149873299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V116">
            <v>0</v>
          </cell>
          <cell r="Y116">
            <v>0</v>
          </cell>
          <cell r="Z116">
            <v>0</v>
          </cell>
          <cell r="AB116">
            <v>16</v>
          </cell>
          <cell r="AC116">
            <v>0</v>
          </cell>
          <cell r="AD116">
            <v>0</v>
          </cell>
          <cell r="AE116">
            <v>16.293942149873299</v>
          </cell>
          <cell r="AG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16</v>
          </cell>
          <cell r="AP116">
            <v>16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BB116">
            <v>0</v>
          </cell>
          <cell r="BD116">
            <v>0</v>
          </cell>
          <cell r="BG116">
            <v>0</v>
          </cell>
          <cell r="BI116">
            <v>0</v>
          </cell>
          <cell r="BL116">
            <v>0</v>
          </cell>
          <cell r="BN116">
            <v>16</v>
          </cell>
          <cell r="BQ116">
            <v>16.293942149873299</v>
          </cell>
          <cell r="BS116">
            <v>0</v>
          </cell>
          <cell r="BV116">
            <v>0</v>
          </cell>
          <cell r="BX116">
            <v>0</v>
          </cell>
          <cell r="CA116">
            <v>0</v>
          </cell>
          <cell r="CC116">
            <v>0</v>
          </cell>
          <cell r="CF116">
            <v>0</v>
          </cell>
          <cell r="CH116">
            <v>0</v>
          </cell>
          <cell r="CK116">
            <v>0</v>
          </cell>
          <cell r="CM116">
            <v>0</v>
          </cell>
          <cell r="CP116">
            <v>0</v>
          </cell>
          <cell r="CR116">
            <v>0</v>
          </cell>
          <cell r="CT116">
            <v>0</v>
          </cell>
          <cell r="CW116">
            <v>0</v>
          </cell>
          <cell r="CY116">
            <v>0</v>
          </cell>
          <cell r="DB116">
            <v>0</v>
          </cell>
          <cell r="DD116">
            <v>0</v>
          </cell>
          <cell r="DG116">
            <v>0</v>
          </cell>
          <cell r="DI116">
            <v>0</v>
          </cell>
          <cell r="DL116">
            <v>0</v>
          </cell>
          <cell r="DN116">
            <v>0</v>
          </cell>
          <cell r="DQ116">
            <v>0</v>
          </cell>
          <cell r="DS116">
            <v>0</v>
          </cell>
          <cell r="DV116">
            <v>0</v>
          </cell>
          <cell r="DX116">
            <v>0</v>
          </cell>
          <cell r="EA116">
            <v>0</v>
          </cell>
          <cell r="EC116">
            <v>0</v>
          </cell>
          <cell r="EF116">
            <v>0</v>
          </cell>
          <cell r="EH116">
            <v>0</v>
          </cell>
          <cell r="EK116">
            <v>0</v>
          </cell>
          <cell r="EM116">
            <v>0</v>
          </cell>
          <cell r="EP116">
            <v>0</v>
          </cell>
        </row>
        <row r="117">
          <cell r="C117" t="str">
            <v>37900TAllcustom2Allcustom3USD Total</v>
          </cell>
          <cell r="E117">
            <v>18594</v>
          </cell>
          <cell r="F117">
            <v>1</v>
          </cell>
          <cell r="G117">
            <v>0</v>
          </cell>
          <cell r="H117">
            <v>18593.558715079162</v>
          </cell>
          <cell r="J117">
            <v>4964</v>
          </cell>
          <cell r="K117">
            <v>0</v>
          </cell>
          <cell r="L117">
            <v>0</v>
          </cell>
          <cell r="M117">
            <v>4963.7407266544433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-13390</v>
          </cell>
          <cell r="U117">
            <v>1</v>
          </cell>
          <cell r="V117">
            <v>0</v>
          </cell>
          <cell r="W117">
            <v>-1</v>
          </cell>
          <cell r="X117">
            <v>0</v>
          </cell>
          <cell r="Y117">
            <v>0</v>
          </cell>
          <cell r="Z117">
            <v>-13389.516324578066</v>
          </cell>
          <cell r="AB117">
            <v>10168</v>
          </cell>
          <cell r="AC117">
            <v>-1</v>
          </cell>
          <cell r="AD117">
            <v>0</v>
          </cell>
          <cell r="AE117">
            <v>10167.783117155535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-1</v>
          </cell>
          <cell r="AM117">
            <v>0</v>
          </cell>
          <cell r="AN117">
            <v>10168</v>
          </cell>
          <cell r="AP117">
            <v>15772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B117">
            <v>133</v>
          </cell>
          <cell r="BC117">
            <v>0</v>
          </cell>
          <cell r="BD117">
            <v>-4</v>
          </cell>
          <cell r="BE117">
            <v>0</v>
          </cell>
          <cell r="BF117">
            <v>0</v>
          </cell>
          <cell r="BG117">
            <v>136.31880030823424</v>
          </cell>
          <cell r="BI117">
            <v>7203</v>
          </cell>
          <cell r="BJ117">
            <v>0</v>
          </cell>
          <cell r="BK117">
            <v>0</v>
          </cell>
          <cell r="BL117">
            <v>7202.7201641703959</v>
          </cell>
          <cell r="BN117">
            <v>2584</v>
          </cell>
          <cell r="BO117">
            <v>2</v>
          </cell>
          <cell r="BP117">
            <v>0</v>
          </cell>
          <cell r="BQ117">
            <v>2583.4498765109265</v>
          </cell>
          <cell r="BS117">
            <v>866</v>
          </cell>
          <cell r="BT117">
            <v>-1</v>
          </cell>
          <cell r="BU117">
            <v>0</v>
          </cell>
          <cell r="BV117">
            <v>865.91792605600426</v>
          </cell>
          <cell r="BX117">
            <v>145</v>
          </cell>
          <cell r="BY117">
            <v>1</v>
          </cell>
          <cell r="BZ117">
            <v>0</v>
          </cell>
          <cell r="CA117">
            <v>144.39691368080389</v>
          </cell>
          <cell r="CC117">
            <v>538</v>
          </cell>
          <cell r="CD117">
            <v>0</v>
          </cell>
          <cell r="CE117">
            <v>0</v>
          </cell>
          <cell r="CF117">
            <v>538.54438816181005</v>
          </cell>
          <cell r="CH117">
            <v>16219</v>
          </cell>
          <cell r="CI117">
            <v>0</v>
          </cell>
          <cell r="CJ117">
            <v>0</v>
          </cell>
          <cell r="CK117">
            <v>16218.565660178094</v>
          </cell>
          <cell r="CM117">
            <v>-9094</v>
          </cell>
          <cell r="CN117">
            <v>1</v>
          </cell>
          <cell r="CO117">
            <v>1</v>
          </cell>
          <cell r="CP117">
            <v>-9096.3550139870931</v>
          </cell>
          <cell r="CR117">
            <v>21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21.740188485083426</v>
          </cell>
          <cell r="CY117">
            <v>1875</v>
          </cell>
          <cell r="CZ117">
            <v>1</v>
          </cell>
          <cell r="DA117">
            <v>0</v>
          </cell>
          <cell r="DB117">
            <v>1874.9591650699999</v>
          </cell>
          <cell r="DD117">
            <v>2146</v>
          </cell>
          <cell r="DE117">
            <v>0</v>
          </cell>
          <cell r="DF117">
            <v>0</v>
          </cell>
          <cell r="DG117">
            <v>2146.1462647522008</v>
          </cell>
          <cell r="DI117">
            <v>639</v>
          </cell>
          <cell r="DJ117">
            <v>0</v>
          </cell>
          <cell r="DK117">
            <v>0</v>
          </cell>
          <cell r="DL117">
            <v>638.52258243202823</v>
          </cell>
          <cell r="DN117">
            <v>314</v>
          </cell>
          <cell r="DO117">
            <v>1</v>
          </cell>
          <cell r="DP117">
            <v>0</v>
          </cell>
          <cell r="DQ117">
            <v>314.37046453810126</v>
          </cell>
          <cell r="DS117">
            <v>1</v>
          </cell>
          <cell r="DT117">
            <v>0</v>
          </cell>
          <cell r="DU117">
            <v>0</v>
          </cell>
          <cell r="DV117">
            <v>0.51759423000000004</v>
          </cell>
          <cell r="DX117">
            <v>-32</v>
          </cell>
          <cell r="DY117">
            <v>0</v>
          </cell>
          <cell r="DZ117">
            <v>0</v>
          </cell>
          <cell r="EA117">
            <v>-32.515532852976001</v>
          </cell>
          <cell r="EC117">
            <v>13</v>
          </cell>
          <cell r="ED117">
            <v>1</v>
          </cell>
          <cell r="EE117">
            <v>0</v>
          </cell>
          <cell r="EF117">
            <v>12.663145822000001</v>
          </cell>
          <cell r="EH117">
            <v>684</v>
          </cell>
          <cell r="EI117">
            <v>1</v>
          </cell>
          <cell r="EJ117">
            <v>0</v>
          </cell>
          <cell r="EK117">
            <v>683.68442324419993</v>
          </cell>
          <cell r="EM117">
            <v>13</v>
          </cell>
          <cell r="EN117">
            <v>1</v>
          </cell>
          <cell r="EO117">
            <v>0</v>
          </cell>
          <cell r="EP117">
            <v>13.449732295288319</v>
          </cell>
        </row>
        <row r="118">
          <cell r="C118" t="str">
            <v>38900TAllcustom2Allcustom3USD Total</v>
          </cell>
          <cell r="E118">
            <v>33172</v>
          </cell>
          <cell r="F118">
            <v>2</v>
          </cell>
          <cell r="G118">
            <v>0</v>
          </cell>
          <cell r="H118">
            <v>33171.91478523468</v>
          </cell>
          <cell r="J118">
            <v>11127</v>
          </cell>
          <cell r="K118">
            <v>0</v>
          </cell>
          <cell r="L118">
            <v>0</v>
          </cell>
          <cell r="M118">
            <v>11126.985904425381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-16187</v>
          </cell>
          <cell r="U118">
            <v>1</v>
          </cell>
          <cell r="V118">
            <v>1</v>
          </cell>
          <cell r="W118">
            <v>-1</v>
          </cell>
          <cell r="X118">
            <v>0</v>
          </cell>
          <cell r="Y118">
            <v>0</v>
          </cell>
          <cell r="Z118">
            <v>-16187.385834717506</v>
          </cell>
          <cell r="AB118">
            <v>28112</v>
          </cell>
          <cell r="AC118">
            <v>-1</v>
          </cell>
          <cell r="AD118">
            <v>0</v>
          </cell>
          <cell r="AE118">
            <v>28111.514854942579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-1</v>
          </cell>
          <cell r="AM118">
            <v>0</v>
          </cell>
          <cell r="AN118">
            <v>28112</v>
          </cell>
          <cell r="AP118">
            <v>36803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B118">
            <v>181</v>
          </cell>
          <cell r="BC118">
            <v>0</v>
          </cell>
          <cell r="BD118">
            <v>-2</v>
          </cell>
          <cell r="BE118">
            <v>0</v>
          </cell>
          <cell r="BF118">
            <v>0</v>
          </cell>
          <cell r="BG118">
            <v>182.26824015632019</v>
          </cell>
          <cell r="BI118">
            <v>17858</v>
          </cell>
          <cell r="BJ118">
            <v>1</v>
          </cell>
          <cell r="BK118">
            <v>0</v>
          </cell>
          <cell r="BL118">
            <v>17857.854916216151</v>
          </cell>
          <cell r="BN118">
            <v>5662</v>
          </cell>
          <cell r="BO118">
            <v>2</v>
          </cell>
          <cell r="BP118">
            <v>0</v>
          </cell>
          <cell r="BQ118">
            <v>5661.8623336825131</v>
          </cell>
          <cell r="BS118">
            <v>946</v>
          </cell>
          <cell r="BT118">
            <v>-1</v>
          </cell>
          <cell r="BU118">
            <v>0</v>
          </cell>
          <cell r="BV118">
            <v>945.88802491136926</v>
          </cell>
          <cell r="BX118">
            <v>1257</v>
          </cell>
          <cell r="BY118">
            <v>1</v>
          </cell>
          <cell r="BZ118">
            <v>0</v>
          </cell>
          <cell r="CA118">
            <v>1256.8634517417925</v>
          </cell>
          <cell r="CC118">
            <v>557</v>
          </cell>
          <cell r="CD118">
            <v>0</v>
          </cell>
          <cell r="CE118">
            <v>0</v>
          </cell>
          <cell r="CF118">
            <v>557.33189307054249</v>
          </cell>
          <cell r="CH118">
            <v>26200</v>
          </cell>
          <cell r="CI118">
            <v>-1</v>
          </cell>
          <cell r="CJ118">
            <v>0</v>
          </cell>
          <cell r="CK118">
            <v>26199.731443082128</v>
          </cell>
          <cell r="CM118">
            <v>-19489</v>
          </cell>
          <cell r="CN118">
            <v>0</v>
          </cell>
          <cell r="CO118">
            <v>0</v>
          </cell>
          <cell r="CP118">
            <v>-19489.885517626128</v>
          </cell>
          <cell r="CR118">
            <v>79</v>
          </cell>
          <cell r="CS118">
            <v>1</v>
          </cell>
          <cell r="CT118">
            <v>0</v>
          </cell>
          <cell r="CU118">
            <v>0</v>
          </cell>
          <cell r="CV118">
            <v>0</v>
          </cell>
          <cell r="CW118">
            <v>79.31064246757019</v>
          </cell>
          <cell r="CY118">
            <v>6788</v>
          </cell>
          <cell r="CZ118">
            <v>2</v>
          </cell>
          <cell r="DA118">
            <v>0</v>
          </cell>
          <cell r="DB118">
            <v>6788.0928118400006</v>
          </cell>
          <cell r="DD118">
            <v>2501</v>
          </cell>
          <cell r="DE118">
            <v>0</v>
          </cell>
          <cell r="DF118">
            <v>0</v>
          </cell>
          <cell r="DG118">
            <v>2501.5158946547758</v>
          </cell>
          <cell r="DI118">
            <v>883</v>
          </cell>
          <cell r="DJ118">
            <v>-1</v>
          </cell>
          <cell r="DK118">
            <v>0</v>
          </cell>
          <cell r="DL118">
            <v>882.91926986624458</v>
          </cell>
          <cell r="DN118">
            <v>908</v>
          </cell>
          <cell r="DO118">
            <v>1</v>
          </cell>
          <cell r="DP118">
            <v>0</v>
          </cell>
          <cell r="DQ118">
            <v>908.06075997810126</v>
          </cell>
          <cell r="DS118">
            <v>1</v>
          </cell>
          <cell r="DT118">
            <v>0</v>
          </cell>
          <cell r="DU118">
            <v>0</v>
          </cell>
          <cell r="DV118">
            <v>0.51759423000000004</v>
          </cell>
          <cell r="DX118">
            <v>-33</v>
          </cell>
          <cell r="DY118">
            <v>0</v>
          </cell>
          <cell r="DZ118">
            <v>0</v>
          </cell>
          <cell r="EA118">
            <v>-33.431068611313457</v>
          </cell>
          <cell r="EC118">
            <v>13</v>
          </cell>
          <cell r="ED118">
            <v>1</v>
          </cell>
          <cell r="EE118">
            <v>0</v>
          </cell>
          <cell r="EF118">
            <v>12.663145822000001</v>
          </cell>
          <cell r="EH118">
            <v>692</v>
          </cell>
          <cell r="EI118">
            <v>1</v>
          </cell>
          <cell r="EJ118">
            <v>0</v>
          </cell>
          <cell r="EK118">
            <v>691.68442324419993</v>
          </cell>
          <cell r="EM118">
            <v>72</v>
          </cell>
          <cell r="EN118">
            <v>1</v>
          </cell>
          <cell r="EO118">
            <v>0</v>
          </cell>
          <cell r="EP118">
            <v>72.077185431485375</v>
          </cell>
        </row>
        <row r="119">
          <cell r="C119" t="str">
            <v>39900TAllcustom2Allcustom3USD Total</v>
          </cell>
          <cell r="E119">
            <v>49669</v>
          </cell>
          <cell r="F119">
            <v>1</v>
          </cell>
          <cell r="G119">
            <v>1</v>
          </cell>
          <cell r="H119">
            <v>49668.318180363189</v>
          </cell>
          <cell r="J119">
            <v>26950</v>
          </cell>
          <cell r="K119">
            <v>0</v>
          </cell>
          <cell r="L119">
            <v>0</v>
          </cell>
          <cell r="M119">
            <v>26950.186532315514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-16191</v>
          </cell>
          <cell r="U119">
            <v>1</v>
          </cell>
          <cell r="V119">
            <v>2</v>
          </cell>
          <cell r="W119">
            <v>-1</v>
          </cell>
          <cell r="X119">
            <v>-1</v>
          </cell>
          <cell r="Y119">
            <v>0</v>
          </cell>
          <cell r="Z119">
            <v>-16190.976471697548</v>
          </cell>
          <cell r="AB119">
            <v>60428</v>
          </cell>
          <cell r="AC119">
            <v>-1</v>
          </cell>
          <cell r="AD119">
            <v>0</v>
          </cell>
          <cell r="AE119">
            <v>60427.528240981126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-1</v>
          </cell>
          <cell r="AM119">
            <v>0</v>
          </cell>
          <cell r="AN119">
            <v>60428</v>
          </cell>
          <cell r="AP119">
            <v>68386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B119">
            <v>706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705.55043797824021</v>
          </cell>
          <cell r="BI119">
            <v>26671</v>
          </cell>
          <cell r="BJ119">
            <v>2</v>
          </cell>
          <cell r="BK119">
            <v>0</v>
          </cell>
          <cell r="BL119">
            <v>26670.588665348718</v>
          </cell>
          <cell r="BN119">
            <v>12060</v>
          </cell>
          <cell r="BO119">
            <v>2</v>
          </cell>
          <cell r="BP119">
            <v>0</v>
          </cell>
          <cell r="BQ119">
            <v>12060.313521520035</v>
          </cell>
          <cell r="BS119">
            <v>1265</v>
          </cell>
          <cell r="BT119">
            <v>-1</v>
          </cell>
          <cell r="BU119">
            <v>0</v>
          </cell>
          <cell r="BV119">
            <v>1265.3286600801243</v>
          </cell>
          <cell r="BX119">
            <v>1751</v>
          </cell>
          <cell r="BY119">
            <v>0</v>
          </cell>
          <cell r="BZ119">
            <v>0</v>
          </cell>
          <cell r="CA119">
            <v>1751.0159270575587</v>
          </cell>
          <cell r="CC119">
            <v>731</v>
          </cell>
          <cell r="CD119">
            <v>0</v>
          </cell>
          <cell r="CE119">
            <v>0</v>
          </cell>
          <cell r="CF119">
            <v>731.19825609935594</v>
          </cell>
          <cell r="CH119">
            <v>25981</v>
          </cell>
          <cell r="CI119">
            <v>-1</v>
          </cell>
          <cell r="CJ119">
            <v>0</v>
          </cell>
          <cell r="CK119">
            <v>25980.82189417327</v>
          </cell>
          <cell r="CM119">
            <v>-19496</v>
          </cell>
          <cell r="CN119">
            <v>0</v>
          </cell>
          <cell r="CO119">
            <v>0</v>
          </cell>
          <cell r="CP119">
            <v>-19496.499181894131</v>
          </cell>
          <cell r="CR119">
            <v>347</v>
          </cell>
          <cell r="CS119">
            <v>1</v>
          </cell>
          <cell r="CT119">
            <v>0</v>
          </cell>
          <cell r="CU119">
            <v>0</v>
          </cell>
          <cell r="CV119">
            <v>0</v>
          </cell>
          <cell r="CW119">
            <v>347.15769209025018</v>
          </cell>
          <cell r="CY119">
            <v>12055</v>
          </cell>
          <cell r="CZ119">
            <v>2</v>
          </cell>
          <cell r="DA119">
            <v>0</v>
          </cell>
          <cell r="DB119">
            <v>12054.843720609881</v>
          </cell>
          <cell r="DD119">
            <v>11449</v>
          </cell>
          <cell r="DE119">
            <v>1</v>
          </cell>
          <cell r="DF119">
            <v>0</v>
          </cell>
          <cell r="DG119">
            <v>11449.26744461298</v>
          </cell>
          <cell r="DI119">
            <v>1126</v>
          </cell>
          <cell r="DJ119">
            <v>-2</v>
          </cell>
          <cell r="DK119">
            <v>0</v>
          </cell>
          <cell r="DL119">
            <v>1126.174364423804</v>
          </cell>
          <cell r="DN119">
            <v>2009</v>
          </cell>
          <cell r="DO119">
            <v>1</v>
          </cell>
          <cell r="DP119">
            <v>0</v>
          </cell>
          <cell r="DQ119">
            <v>2008.7166181982814</v>
          </cell>
          <cell r="DS119">
            <v>0</v>
          </cell>
          <cell r="DT119">
            <v>0</v>
          </cell>
          <cell r="DU119">
            <v>0</v>
          </cell>
          <cell r="DV119">
            <v>-4.0576999999997199E-4</v>
          </cell>
          <cell r="DX119">
            <v>-36</v>
          </cell>
          <cell r="DY119">
            <v>0</v>
          </cell>
          <cell r="DZ119">
            <v>0</v>
          </cell>
          <cell r="EA119">
            <v>-35.972901849669483</v>
          </cell>
          <cell r="EC119">
            <v>217</v>
          </cell>
          <cell r="ED119">
            <v>1</v>
          </cell>
          <cell r="EE119">
            <v>0</v>
          </cell>
          <cell r="EF119">
            <v>217.075130466638</v>
          </cell>
          <cell r="EH119">
            <v>345</v>
          </cell>
          <cell r="EI119">
            <v>1</v>
          </cell>
          <cell r="EJ119">
            <v>0</v>
          </cell>
          <cell r="EK119">
            <v>344.69774775199994</v>
          </cell>
          <cell r="EM119">
            <v>79</v>
          </cell>
          <cell r="EN119">
            <v>1</v>
          </cell>
          <cell r="EO119">
            <v>0</v>
          </cell>
          <cell r="EP119">
            <v>79.390016427806771</v>
          </cell>
        </row>
        <row r="124">
          <cell r="C124" t="str">
            <v>50561TAllcustom2Allcustom3USD Total</v>
          </cell>
          <cell r="AB124">
            <v>15060</v>
          </cell>
          <cell r="AC124">
            <v>1</v>
          </cell>
          <cell r="AE124">
            <v>15059.3890184014</v>
          </cell>
          <cell r="AG124">
            <v>0</v>
          </cell>
          <cell r="AH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15060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</row>
        <row r="125">
          <cell r="C125" t="str">
            <v>50565TAllcustom2Allcustom3USD Total</v>
          </cell>
          <cell r="AB125">
            <v>3396</v>
          </cell>
          <cell r="AC125">
            <v>1</v>
          </cell>
          <cell r="AE125">
            <v>3395.0431776509099</v>
          </cell>
          <cell r="AG125">
            <v>0</v>
          </cell>
          <cell r="AH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3396</v>
          </cell>
          <cell r="AT125">
            <v>0</v>
          </cell>
          <cell r="AU125">
            <v>0</v>
          </cell>
          <cell r="AV125">
            <v>0</v>
          </cell>
        </row>
        <row r="126">
          <cell r="C126" t="str">
            <v>50571TAllcustom2Allcustom3USD Total</v>
          </cell>
          <cell r="AB126">
            <v>11664</v>
          </cell>
          <cell r="AC126">
            <v>0</v>
          </cell>
          <cell r="AD126">
            <v>0</v>
          </cell>
          <cell r="AE126">
            <v>11664.34584075049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N126">
            <v>11664</v>
          </cell>
          <cell r="AU126">
            <v>0</v>
          </cell>
          <cell r="AV126">
            <v>0</v>
          </cell>
          <cell r="AY126">
            <v>0</v>
          </cell>
        </row>
        <row r="127">
          <cell r="C127" t="str">
            <v>27260Allcustom2Allcustom3USD Total</v>
          </cell>
          <cell r="AB127">
            <v>22</v>
          </cell>
          <cell r="AE127">
            <v>22.381804150428298</v>
          </cell>
          <cell r="AG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22</v>
          </cell>
          <cell r="AT127">
            <v>0</v>
          </cell>
          <cell r="AU127">
            <v>0</v>
          </cell>
          <cell r="AV127">
            <v>0</v>
          </cell>
        </row>
        <row r="128">
          <cell r="C128" t="str">
            <v>35318Allcustom2Allcustom3USD Total</v>
          </cell>
          <cell r="AB128">
            <v>0</v>
          </cell>
          <cell r="AE128">
            <v>0</v>
          </cell>
          <cell r="AG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T128">
            <v>0</v>
          </cell>
          <cell r="AU128">
            <v>0</v>
          </cell>
          <cell r="AV128">
            <v>0</v>
          </cell>
        </row>
        <row r="129">
          <cell r="C129" t="str">
            <v>35320Allcustom2Allcustom3USD Total</v>
          </cell>
          <cell r="AB129">
            <v>0</v>
          </cell>
          <cell r="AC129">
            <v>0</v>
          </cell>
          <cell r="AE129">
            <v>0</v>
          </cell>
          <cell r="AG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T129">
            <v>0</v>
          </cell>
          <cell r="AU129">
            <v>0</v>
          </cell>
          <cell r="AV129">
            <v>0</v>
          </cell>
        </row>
        <row r="130">
          <cell r="C130" t="str">
            <v>50560TAllcustom2Allcustom3USD Total</v>
          </cell>
          <cell r="AB130">
            <v>11642</v>
          </cell>
          <cell r="AC130">
            <v>0</v>
          </cell>
          <cell r="AD130">
            <v>0</v>
          </cell>
          <cell r="AE130">
            <v>11641.96403660006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N130">
            <v>11642</v>
          </cell>
          <cell r="AU130">
            <v>0</v>
          </cell>
          <cell r="AV130">
            <v>0</v>
          </cell>
          <cell r="AY130">
            <v>0</v>
          </cell>
        </row>
        <row r="135">
          <cell r="E135">
            <v>68</v>
          </cell>
          <cell r="F135">
            <v>0</v>
          </cell>
          <cell r="G135">
            <v>0</v>
          </cell>
          <cell r="H135">
            <v>67.771469253321584</v>
          </cell>
          <cell r="J135">
            <v>632</v>
          </cell>
          <cell r="K135">
            <v>0</v>
          </cell>
          <cell r="L135">
            <v>0</v>
          </cell>
          <cell r="M135">
            <v>632.18704118424614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1.9999807980668333E-2</v>
          </cell>
          <cell r="AB135">
            <v>700</v>
          </cell>
          <cell r="AC135">
            <v>0</v>
          </cell>
          <cell r="AD135">
            <v>0</v>
          </cell>
          <cell r="AE135">
            <v>699.97851024554461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700</v>
          </cell>
          <cell r="AP135">
            <v>723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B135">
            <v>12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11.922767194557782</v>
          </cell>
          <cell r="BI135">
            <v>-42</v>
          </cell>
          <cell r="BJ135">
            <v>0</v>
          </cell>
          <cell r="BK135">
            <v>0</v>
          </cell>
          <cell r="BL135">
            <v>-41.716637596934</v>
          </cell>
          <cell r="BN135">
            <v>112</v>
          </cell>
          <cell r="BO135">
            <v>1</v>
          </cell>
          <cell r="BP135">
            <v>0</v>
          </cell>
          <cell r="BQ135">
            <v>111.76669349808716</v>
          </cell>
          <cell r="BS135">
            <v>-3</v>
          </cell>
          <cell r="BT135">
            <v>0</v>
          </cell>
          <cell r="BU135">
            <v>0</v>
          </cell>
          <cell r="BV135">
            <v>-3.4652237683186198</v>
          </cell>
          <cell r="BX135">
            <v>25</v>
          </cell>
          <cell r="BY135">
            <v>1</v>
          </cell>
          <cell r="BZ135">
            <v>0</v>
          </cell>
          <cell r="CA135">
            <v>25.037447251092438</v>
          </cell>
          <cell r="CC135">
            <v>18</v>
          </cell>
          <cell r="CD135">
            <v>1</v>
          </cell>
          <cell r="CE135">
            <v>0</v>
          </cell>
          <cell r="CF135">
            <v>18.066514933491064</v>
          </cell>
          <cell r="CH135">
            <v>-57</v>
          </cell>
          <cell r="CI135">
            <v>1</v>
          </cell>
          <cell r="CJ135">
            <v>0</v>
          </cell>
          <cell r="CK135">
            <v>-56.838549171793765</v>
          </cell>
          <cell r="CM135">
            <v>3</v>
          </cell>
          <cell r="CN135">
            <v>0</v>
          </cell>
          <cell r="CO135">
            <v>0</v>
          </cell>
          <cell r="CP135">
            <v>2.9984569131294916</v>
          </cell>
          <cell r="CR135">
            <v>2</v>
          </cell>
          <cell r="CS135">
            <v>-1</v>
          </cell>
          <cell r="CT135">
            <v>-1</v>
          </cell>
          <cell r="CU135">
            <v>0</v>
          </cell>
          <cell r="CV135">
            <v>0</v>
          </cell>
          <cell r="CW135">
            <v>3.4633786210381081</v>
          </cell>
          <cell r="CY135">
            <v>589</v>
          </cell>
          <cell r="CZ135">
            <v>0</v>
          </cell>
          <cell r="DA135">
            <v>0</v>
          </cell>
          <cell r="DB135">
            <v>588.81443798741418</v>
          </cell>
          <cell r="DD135">
            <v>55</v>
          </cell>
          <cell r="DE135">
            <v>0</v>
          </cell>
          <cell r="DF135">
            <v>0</v>
          </cell>
          <cell r="DG135">
            <v>54.6391878572474</v>
          </cell>
          <cell r="DI135">
            <v>-23</v>
          </cell>
          <cell r="DJ135">
            <v>-1</v>
          </cell>
          <cell r="DL135">
            <v>-22.847631105491498</v>
          </cell>
          <cell r="DN135">
            <v>10</v>
          </cell>
          <cell r="DO135">
            <v>1</v>
          </cell>
          <cell r="DP135">
            <v>0</v>
          </cell>
          <cell r="DQ135">
            <v>9.6867563838967037</v>
          </cell>
          <cell r="DS135">
            <v>-2</v>
          </cell>
          <cell r="DT135">
            <v>0</v>
          </cell>
          <cell r="DU135">
            <v>0</v>
          </cell>
          <cell r="DV135">
            <v>-2.3833834399999998</v>
          </cell>
          <cell r="DX135">
            <v>1</v>
          </cell>
          <cell r="DY135">
            <v>0</v>
          </cell>
          <cell r="DZ135">
            <v>0</v>
          </cell>
          <cell r="EA135">
            <v>0.81429488013698603</v>
          </cell>
          <cell r="EC135">
            <v>2</v>
          </cell>
          <cell r="ED135">
            <v>-1</v>
          </cell>
          <cell r="EE135">
            <v>0</v>
          </cell>
          <cell r="EF135">
            <v>2.4131314987986485</v>
          </cell>
          <cell r="EH135">
            <v>0</v>
          </cell>
          <cell r="EI135">
            <v>0</v>
          </cell>
          <cell r="EJ135">
            <v>0</v>
          </cell>
          <cell r="EK135">
            <v>0.33284049999990251</v>
          </cell>
          <cell r="EM135">
            <v>-1</v>
          </cell>
          <cell r="EN135">
            <v>0</v>
          </cell>
          <cell r="EO135">
            <v>0</v>
          </cell>
          <cell r="EP135">
            <v>-0.65585414098789474</v>
          </cell>
        </row>
        <row r="136">
          <cell r="C136" t="str">
            <v>Segment_financial_items_USD</v>
          </cell>
          <cell r="O136">
            <v>-126</v>
          </cell>
          <cell r="P136">
            <v>0</v>
          </cell>
          <cell r="R136">
            <v>-126.13042607074601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-1.4202669262885999E-13</v>
          </cell>
          <cell r="AB136">
            <v>-126</v>
          </cell>
          <cell r="AC136">
            <v>0</v>
          </cell>
          <cell r="AD136">
            <v>0</v>
          </cell>
          <cell r="AE136">
            <v>-126.13042607074601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-126</v>
          </cell>
          <cell r="AP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CH136">
            <v>0</v>
          </cell>
          <cell r="CI136">
            <v>0</v>
          </cell>
          <cell r="CK136">
            <v>0</v>
          </cell>
          <cell r="DS136">
            <v>0</v>
          </cell>
          <cell r="DT136">
            <v>0</v>
          </cell>
          <cell r="DV136">
            <v>0</v>
          </cell>
        </row>
        <row r="137">
          <cell r="C137" t="str">
            <v>Segment_profit_before_tax_USD</v>
          </cell>
          <cell r="E137">
            <v>68</v>
          </cell>
          <cell r="F137">
            <v>0</v>
          </cell>
          <cell r="G137">
            <v>0</v>
          </cell>
          <cell r="H137">
            <v>67.771469253321584</v>
          </cell>
          <cell r="J137">
            <v>632</v>
          </cell>
          <cell r="K137">
            <v>0</v>
          </cell>
          <cell r="L137">
            <v>0</v>
          </cell>
          <cell r="M137">
            <v>632.18704118424614</v>
          </cell>
          <cell r="O137">
            <v>-126</v>
          </cell>
          <cell r="P137">
            <v>0</v>
          </cell>
          <cell r="Q137">
            <v>0</v>
          </cell>
          <cell r="R137">
            <v>-126.13042607074601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1.9999807980526307E-2</v>
          </cell>
          <cell r="AB137">
            <v>574</v>
          </cell>
          <cell r="AC137">
            <v>0</v>
          </cell>
          <cell r="AD137">
            <v>0</v>
          </cell>
          <cell r="AE137">
            <v>573.8480841747986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574</v>
          </cell>
          <cell r="AP137">
            <v>723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B137">
            <v>12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11.922767194557782</v>
          </cell>
          <cell r="BI137">
            <v>-42</v>
          </cell>
          <cell r="BJ137">
            <v>0</v>
          </cell>
          <cell r="BK137">
            <v>0</v>
          </cell>
          <cell r="BL137">
            <v>-41.716637596934</v>
          </cell>
          <cell r="BN137">
            <v>112</v>
          </cell>
          <cell r="BO137">
            <v>1</v>
          </cell>
          <cell r="BP137">
            <v>0</v>
          </cell>
          <cell r="BQ137">
            <v>111.76669349808716</v>
          </cell>
          <cell r="BS137">
            <v>-3</v>
          </cell>
          <cell r="BT137">
            <v>0</v>
          </cell>
          <cell r="BU137">
            <v>0</v>
          </cell>
          <cell r="BV137">
            <v>-3.4652237683186198</v>
          </cell>
          <cell r="BX137">
            <v>25</v>
          </cell>
          <cell r="BY137">
            <v>1</v>
          </cell>
          <cell r="BZ137">
            <v>0</v>
          </cell>
          <cell r="CA137">
            <v>25.037447251092438</v>
          </cell>
          <cell r="CC137">
            <v>18</v>
          </cell>
          <cell r="CD137">
            <v>1</v>
          </cell>
          <cell r="CE137">
            <v>0</v>
          </cell>
          <cell r="CF137">
            <v>18.066514933491064</v>
          </cell>
          <cell r="CH137">
            <v>-57</v>
          </cell>
          <cell r="CI137">
            <v>1</v>
          </cell>
          <cell r="CJ137">
            <v>0</v>
          </cell>
          <cell r="CK137">
            <v>-56.838549171793765</v>
          </cell>
          <cell r="CM137">
            <v>3</v>
          </cell>
          <cell r="CN137">
            <v>0</v>
          </cell>
          <cell r="CO137">
            <v>0</v>
          </cell>
          <cell r="CP137">
            <v>2.9984569131294916</v>
          </cell>
          <cell r="CR137">
            <v>2</v>
          </cell>
          <cell r="CS137">
            <v>-1</v>
          </cell>
          <cell r="CT137">
            <v>-1</v>
          </cell>
          <cell r="CU137">
            <v>0</v>
          </cell>
          <cell r="CV137">
            <v>0</v>
          </cell>
          <cell r="CW137">
            <v>3.4633786210381081</v>
          </cell>
          <cell r="CY137">
            <v>589</v>
          </cell>
          <cell r="CZ137">
            <v>0</v>
          </cell>
          <cell r="DA137">
            <v>0</v>
          </cell>
          <cell r="DB137">
            <v>588.81443798741418</v>
          </cell>
          <cell r="DD137">
            <v>55</v>
          </cell>
          <cell r="DE137">
            <v>0</v>
          </cell>
          <cell r="DF137">
            <v>0</v>
          </cell>
          <cell r="DG137">
            <v>54.6391878572474</v>
          </cell>
          <cell r="DI137">
            <v>-23</v>
          </cell>
          <cell r="DJ137">
            <v>-1</v>
          </cell>
          <cell r="DK137">
            <v>0</v>
          </cell>
          <cell r="DL137">
            <v>-22.847631105491498</v>
          </cell>
          <cell r="DN137">
            <v>10</v>
          </cell>
          <cell r="DO137">
            <v>1</v>
          </cell>
          <cell r="DP137">
            <v>0</v>
          </cell>
          <cell r="DQ137">
            <v>9.6867563838967037</v>
          </cell>
          <cell r="DS137">
            <v>-2</v>
          </cell>
          <cell r="DT137">
            <v>0</v>
          </cell>
          <cell r="DU137">
            <v>0</v>
          </cell>
          <cell r="DV137">
            <v>-2.3833834399999998</v>
          </cell>
          <cell r="DX137">
            <v>1</v>
          </cell>
          <cell r="DY137">
            <v>0</v>
          </cell>
          <cell r="DZ137">
            <v>0</v>
          </cell>
          <cell r="EA137">
            <v>0.81429488013698603</v>
          </cell>
          <cell r="EC137">
            <v>2</v>
          </cell>
          <cell r="ED137">
            <v>-1</v>
          </cell>
          <cell r="EE137">
            <v>0</v>
          </cell>
          <cell r="EF137">
            <v>2.4131314987986485</v>
          </cell>
          <cell r="EH137">
            <v>0</v>
          </cell>
          <cell r="EI137">
            <v>0</v>
          </cell>
          <cell r="EJ137">
            <v>0</v>
          </cell>
          <cell r="EK137">
            <v>0.33284049999990251</v>
          </cell>
          <cell r="EM137">
            <v>-1</v>
          </cell>
          <cell r="EN137">
            <v>0</v>
          </cell>
          <cell r="EO137">
            <v>0</v>
          </cell>
          <cell r="EP137">
            <v>-0.65585414098789474</v>
          </cell>
        </row>
        <row r="139">
          <cell r="C139" t="str">
            <v>70110CAllcustom2Allcustom3USD Total</v>
          </cell>
          <cell r="E139">
            <v>-54</v>
          </cell>
          <cell r="F139">
            <v>0</v>
          </cell>
          <cell r="G139">
            <v>0</v>
          </cell>
          <cell r="H139">
            <v>-53.943541351925703</v>
          </cell>
          <cell r="J139">
            <v>-266</v>
          </cell>
          <cell r="K139">
            <v>0</v>
          </cell>
          <cell r="M139">
            <v>-266.358764794617</v>
          </cell>
          <cell r="O139">
            <v>0</v>
          </cell>
          <cell r="P139">
            <v>0</v>
          </cell>
          <cell r="R139">
            <v>0</v>
          </cell>
          <cell r="T139">
            <v>0</v>
          </cell>
          <cell r="V139">
            <v>0</v>
          </cell>
          <cell r="Y139">
            <v>0</v>
          </cell>
          <cell r="Z139">
            <v>0</v>
          </cell>
          <cell r="AB139">
            <v>-320</v>
          </cell>
          <cell r="AD139">
            <v>0</v>
          </cell>
          <cell r="AE139">
            <v>-320.302306146543</v>
          </cell>
          <cell r="AG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-320</v>
          </cell>
          <cell r="AP139">
            <v>-320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BB139">
            <v>-2</v>
          </cell>
          <cell r="BC139">
            <v>0</v>
          </cell>
          <cell r="BD139">
            <v>0</v>
          </cell>
          <cell r="BE139">
            <v>0</v>
          </cell>
          <cell r="BG139">
            <v>-1.6834057460479599</v>
          </cell>
          <cell r="BI139">
            <v>-24</v>
          </cell>
          <cell r="BJ139">
            <v>0</v>
          </cell>
          <cell r="BK139">
            <v>0</v>
          </cell>
          <cell r="BL139">
            <v>-24.353237299612299</v>
          </cell>
          <cell r="BN139">
            <v>-21</v>
          </cell>
          <cell r="BO139">
            <v>-1</v>
          </cell>
          <cell r="BP139">
            <v>0</v>
          </cell>
          <cell r="BQ139">
            <v>-20.437431062355898</v>
          </cell>
          <cell r="BS139">
            <v>-5</v>
          </cell>
          <cell r="BT139">
            <v>0</v>
          </cell>
          <cell r="BU139">
            <v>0</v>
          </cell>
          <cell r="BV139">
            <v>-5.0268376620701405</v>
          </cell>
          <cell r="BX139">
            <v>-3</v>
          </cell>
          <cell r="BY139">
            <v>0</v>
          </cell>
          <cell r="BZ139">
            <v>0</v>
          </cell>
          <cell r="CA139">
            <v>-3.0599680927385</v>
          </cell>
          <cell r="CC139">
            <v>-4</v>
          </cell>
          <cell r="CD139">
            <v>0</v>
          </cell>
          <cell r="CE139">
            <v>0</v>
          </cell>
          <cell r="CF139">
            <v>-4.2776474123686006</v>
          </cell>
          <cell r="CH139">
            <v>5</v>
          </cell>
          <cell r="CI139">
            <v>0</v>
          </cell>
          <cell r="CJ139">
            <v>0</v>
          </cell>
          <cell r="CK139">
            <v>5.0387394632676896</v>
          </cell>
          <cell r="CM139">
            <v>0</v>
          </cell>
          <cell r="CN139">
            <v>0</v>
          </cell>
          <cell r="CP139">
            <v>-0.14375354000000001</v>
          </cell>
          <cell r="CR139">
            <v>1</v>
          </cell>
          <cell r="CS139">
            <v>1</v>
          </cell>
          <cell r="CT139">
            <v>-1</v>
          </cell>
          <cell r="CU139">
            <v>0</v>
          </cell>
          <cell r="CV139">
            <v>0</v>
          </cell>
          <cell r="CW139">
            <v>0.52124788345330098</v>
          </cell>
          <cell r="CY139">
            <v>-261</v>
          </cell>
          <cell r="CZ139">
            <v>0</v>
          </cell>
          <cell r="DA139">
            <v>0</v>
          </cell>
          <cell r="DB139">
            <v>-261.13480106000003</v>
          </cell>
          <cell r="DD139">
            <v>-7</v>
          </cell>
          <cell r="DE139">
            <v>0</v>
          </cell>
          <cell r="DF139">
            <v>0</v>
          </cell>
          <cell r="DG139">
            <v>-6.7154351766386897</v>
          </cell>
          <cell r="DI139">
            <v>1</v>
          </cell>
          <cell r="DJ139">
            <v>0</v>
          </cell>
          <cell r="DK139">
            <v>0</v>
          </cell>
          <cell r="DL139">
            <v>0.99416466672961701</v>
          </cell>
          <cell r="DN139">
            <v>0</v>
          </cell>
          <cell r="DO139">
            <v>0</v>
          </cell>
          <cell r="DP139">
            <v>0</v>
          </cell>
          <cell r="DQ139">
            <v>0.15605326683858298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X139">
            <v>0</v>
          </cell>
          <cell r="DY139">
            <v>0</v>
          </cell>
          <cell r="EA139">
            <v>-0.17999437500000001</v>
          </cell>
          <cell r="EC139">
            <v>0</v>
          </cell>
          <cell r="ED139">
            <v>0</v>
          </cell>
          <cell r="EF139">
            <v>-7.7378400000000002E-3</v>
          </cell>
          <cell r="EH139">
            <v>0</v>
          </cell>
          <cell r="EI139">
            <v>0</v>
          </cell>
          <cell r="EK139">
            <v>-0.16573073219996001</v>
          </cell>
          <cell r="EM139">
            <v>1</v>
          </cell>
          <cell r="EN139">
            <v>1</v>
          </cell>
          <cell r="EP139">
            <v>0.32626489565469502</v>
          </cell>
        </row>
        <row r="140">
          <cell r="C140" t="str">
            <v>18210Allcustom2Allcustom3USD Total</v>
          </cell>
          <cell r="O140">
            <v>-2</v>
          </cell>
          <cell r="P140">
            <v>0</v>
          </cell>
          <cell r="R140">
            <v>-2.39800103947832</v>
          </cell>
          <cell r="T140">
            <v>0</v>
          </cell>
          <cell r="V140">
            <v>0</v>
          </cell>
          <cell r="Y140">
            <v>0</v>
          </cell>
          <cell r="Z140">
            <v>0</v>
          </cell>
          <cell r="AB140">
            <v>-2</v>
          </cell>
          <cell r="AE140">
            <v>-2.39800103947832</v>
          </cell>
          <cell r="AG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-2</v>
          </cell>
          <cell r="AP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CH140">
            <v>0</v>
          </cell>
          <cell r="CI140">
            <v>0</v>
          </cell>
          <cell r="CK140">
            <v>0</v>
          </cell>
          <cell r="DS140">
            <v>0</v>
          </cell>
          <cell r="DT140">
            <v>0</v>
          </cell>
          <cell r="DV140">
            <v>0</v>
          </cell>
        </row>
        <row r="141">
          <cell r="C141" t="str">
            <v>18220Allcustom2Allcustom3USD Total</v>
          </cell>
          <cell r="O141">
            <v>0</v>
          </cell>
          <cell r="P141">
            <v>0</v>
          </cell>
          <cell r="R141">
            <v>-0.20149218261628798</v>
          </cell>
          <cell r="T141">
            <v>0</v>
          </cell>
          <cell r="V141">
            <v>0</v>
          </cell>
          <cell r="Y141">
            <v>0</v>
          </cell>
          <cell r="Z141">
            <v>0</v>
          </cell>
          <cell r="AB141">
            <v>0</v>
          </cell>
          <cell r="AE141">
            <v>-0.20149218261628798</v>
          </cell>
          <cell r="AG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CH141">
            <v>0</v>
          </cell>
          <cell r="CI141">
            <v>0</v>
          </cell>
          <cell r="CK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C142" t="str">
            <v>70130Allcustom2Allcustom3USD Total</v>
          </cell>
          <cell r="O142">
            <v>1</v>
          </cell>
          <cell r="P142">
            <v>-1</v>
          </cell>
          <cell r="R142">
            <v>1.64912037193089</v>
          </cell>
          <cell r="T142">
            <v>0</v>
          </cell>
          <cell r="U142">
            <v>0</v>
          </cell>
          <cell r="V142">
            <v>1</v>
          </cell>
          <cell r="W142">
            <v>-1</v>
          </cell>
          <cell r="Y142">
            <v>0</v>
          </cell>
          <cell r="Z142">
            <v>0</v>
          </cell>
          <cell r="AB142">
            <v>1</v>
          </cell>
          <cell r="AC142">
            <v>-1</v>
          </cell>
          <cell r="AE142">
            <v>1.64912037193089</v>
          </cell>
          <cell r="AG142">
            <v>0</v>
          </cell>
          <cell r="AH142">
            <v>0</v>
          </cell>
          <cell r="AJ142">
            <v>0</v>
          </cell>
          <cell r="AN142">
            <v>1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CH142">
            <v>0</v>
          </cell>
          <cell r="CI142">
            <v>0</v>
          </cell>
          <cell r="CK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C143" t="str">
            <v>70200TAllcustom2Allcustom3USD Total</v>
          </cell>
          <cell r="E143">
            <v>-54</v>
          </cell>
          <cell r="F143">
            <v>0</v>
          </cell>
          <cell r="G143">
            <v>0</v>
          </cell>
          <cell r="H143">
            <v>-53.943541351925703</v>
          </cell>
          <cell r="J143">
            <v>-266</v>
          </cell>
          <cell r="K143">
            <v>0</v>
          </cell>
          <cell r="L143">
            <v>0</v>
          </cell>
          <cell r="M143">
            <v>-266.358764794617</v>
          </cell>
          <cell r="O143">
            <v>-1</v>
          </cell>
          <cell r="P143">
            <v>-1</v>
          </cell>
          <cell r="Q143">
            <v>0</v>
          </cell>
          <cell r="R143">
            <v>-0.95037285016371786</v>
          </cell>
          <cell r="T143">
            <v>0</v>
          </cell>
          <cell r="U143">
            <v>0</v>
          </cell>
          <cell r="V143">
            <v>1</v>
          </cell>
          <cell r="W143">
            <v>-1</v>
          </cell>
          <cell r="X143">
            <v>0</v>
          </cell>
          <cell r="Y143">
            <v>0</v>
          </cell>
          <cell r="Z143">
            <v>0</v>
          </cell>
          <cell r="AB143">
            <v>-321</v>
          </cell>
          <cell r="AC143">
            <v>-1</v>
          </cell>
          <cell r="AD143">
            <v>0</v>
          </cell>
          <cell r="AE143">
            <v>-321.25267899670672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-321</v>
          </cell>
          <cell r="AP143">
            <v>-320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BB143">
            <v>-2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-1.6834057460479599</v>
          </cell>
          <cell r="BI143">
            <v>-24</v>
          </cell>
          <cell r="BJ143">
            <v>0</v>
          </cell>
          <cell r="BK143">
            <v>0</v>
          </cell>
          <cell r="BL143">
            <v>-24.353237299612299</v>
          </cell>
          <cell r="BN143">
            <v>-21</v>
          </cell>
          <cell r="BO143">
            <v>-1</v>
          </cell>
          <cell r="BP143">
            <v>0</v>
          </cell>
          <cell r="BQ143">
            <v>-20.437431062355898</v>
          </cell>
          <cell r="BS143">
            <v>-5</v>
          </cell>
          <cell r="BT143">
            <v>0</v>
          </cell>
          <cell r="BU143">
            <v>0</v>
          </cell>
          <cell r="BV143">
            <v>-5.0268376620701405</v>
          </cell>
          <cell r="BX143">
            <v>-3</v>
          </cell>
          <cell r="BY143">
            <v>0</v>
          </cell>
          <cell r="BZ143">
            <v>0</v>
          </cell>
          <cell r="CA143">
            <v>-3.0599680927385</v>
          </cell>
          <cell r="CC143">
            <v>-4</v>
          </cell>
          <cell r="CD143">
            <v>0</v>
          </cell>
          <cell r="CE143">
            <v>0</v>
          </cell>
          <cell r="CF143">
            <v>-4.2776474123686006</v>
          </cell>
          <cell r="CH143">
            <v>5</v>
          </cell>
          <cell r="CI143">
            <v>0</v>
          </cell>
          <cell r="CJ143">
            <v>0</v>
          </cell>
          <cell r="CK143">
            <v>5.0387394632676896</v>
          </cell>
          <cell r="CM143">
            <v>0</v>
          </cell>
          <cell r="CN143">
            <v>0</v>
          </cell>
          <cell r="CO143">
            <v>0</v>
          </cell>
          <cell r="CP143">
            <v>-0.14375354000000001</v>
          </cell>
          <cell r="CR143">
            <v>1</v>
          </cell>
          <cell r="CS143">
            <v>1</v>
          </cell>
          <cell r="CT143">
            <v>-1</v>
          </cell>
          <cell r="CU143">
            <v>0</v>
          </cell>
          <cell r="CV143">
            <v>0</v>
          </cell>
          <cell r="CW143">
            <v>0.52124788345330098</v>
          </cell>
          <cell r="CY143">
            <v>-261</v>
          </cell>
          <cell r="CZ143">
            <v>0</v>
          </cell>
          <cell r="DA143">
            <v>0</v>
          </cell>
          <cell r="DB143">
            <v>-261.13480106000003</v>
          </cell>
          <cell r="DD143">
            <v>-7</v>
          </cell>
          <cell r="DE143">
            <v>0</v>
          </cell>
          <cell r="DF143">
            <v>0</v>
          </cell>
          <cell r="DG143">
            <v>-6.7154351766386897</v>
          </cell>
          <cell r="DI143">
            <v>1</v>
          </cell>
          <cell r="DJ143">
            <v>0</v>
          </cell>
          <cell r="DK143">
            <v>0</v>
          </cell>
          <cell r="DL143">
            <v>0.99416466672961701</v>
          </cell>
          <cell r="DN143">
            <v>0</v>
          </cell>
          <cell r="DO143">
            <v>0</v>
          </cell>
          <cell r="DP143">
            <v>0</v>
          </cell>
          <cell r="DQ143">
            <v>0.15605326683858298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-0.17999437500000001</v>
          </cell>
          <cell r="EC143">
            <v>0</v>
          </cell>
          <cell r="ED143">
            <v>0</v>
          </cell>
          <cell r="EE143">
            <v>0</v>
          </cell>
          <cell r="EF143">
            <v>-7.7378400000000002E-3</v>
          </cell>
          <cell r="EH143">
            <v>0</v>
          </cell>
          <cell r="EI143">
            <v>0</v>
          </cell>
          <cell r="EJ143">
            <v>0</v>
          </cell>
          <cell r="EK143">
            <v>-0.16573073219996001</v>
          </cell>
          <cell r="EM143">
            <v>1</v>
          </cell>
          <cell r="EN143">
            <v>1</v>
          </cell>
          <cell r="EO143">
            <v>0</v>
          </cell>
          <cell r="EP143">
            <v>0.32626489565469502</v>
          </cell>
        </row>
        <row r="145">
          <cell r="C145" t="str">
            <v>50100TAllcustom2Allcustom3USD Total</v>
          </cell>
          <cell r="E145">
            <v>14</v>
          </cell>
          <cell r="F145">
            <v>0</v>
          </cell>
          <cell r="G145">
            <v>0</v>
          </cell>
          <cell r="H145">
            <v>13.827927901395881</v>
          </cell>
          <cell r="J145">
            <v>366</v>
          </cell>
          <cell r="K145">
            <v>0</v>
          </cell>
          <cell r="L145">
            <v>0</v>
          </cell>
          <cell r="M145">
            <v>365.82827638962914</v>
          </cell>
          <cell r="O145">
            <v>-127</v>
          </cell>
          <cell r="P145">
            <v>-1</v>
          </cell>
          <cell r="Q145">
            <v>0</v>
          </cell>
          <cell r="R145">
            <v>-127.08079892090973</v>
          </cell>
          <cell r="T145">
            <v>0</v>
          </cell>
          <cell r="U145">
            <v>0</v>
          </cell>
          <cell r="V145">
            <v>1</v>
          </cell>
          <cell r="W145">
            <v>-1</v>
          </cell>
          <cell r="X145">
            <v>0</v>
          </cell>
          <cell r="Y145">
            <v>0</v>
          </cell>
          <cell r="Z145">
            <v>1.9999807980526307E-2</v>
          </cell>
          <cell r="AB145">
            <v>253</v>
          </cell>
          <cell r="AC145">
            <v>-1</v>
          </cell>
          <cell r="AD145">
            <v>0</v>
          </cell>
          <cell r="AE145">
            <v>252.59540517809188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253</v>
          </cell>
          <cell r="AP145">
            <v>403</v>
          </cell>
          <cell r="AS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  <cell r="AY145">
            <v>0</v>
          </cell>
          <cell r="BB145">
            <v>10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10.239361448509822</v>
          </cell>
          <cell r="BI145">
            <v>-66</v>
          </cell>
          <cell r="BJ145">
            <v>0</v>
          </cell>
          <cell r="BK145">
            <v>0</v>
          </cell>
          <cell r="BL145">
            <v>-66.069874896546295</v>
          </cell>
          <cell r="BN145">
            <v>91</v>
          </cell>
          <cell r="BO145">
            <v>0</v>
          </cell>
          <cell r="BP145">
            <v>0</v>
          </cell>
          <cell r="BQ145">
            <v>91.329262435731266</v>
          </cell>
          <cell r="BS145">
            <v>-8</v>
          </cell>
          <cell r="BT145">
            <v>0</v>
          </cell>
          <cell r="BU145">
            <v>0</v>
          </cell>
          <cell r="BV145">
            <v>-8.4920614303887607</v>
          </cell>
          <cell r="BX145">
            <v>22</v>
          </cell>
          <cell r="BY145">
            <v>1</v>
          </cell>
          <cell r="BZ145">
            <v>0</v>
          </cell>
          <cell r="CA145">
            <v>21.977479158353937</v>
          </cell>
          <cell r="CC145">
            <v>14</v>
          </cell>
          <cell r="CD145">
            <v>1</v>
          </cell>
          <cell r="CE145">
            <v>0</v>
          </cell>
          <cell r="CF145">
            <v>13.788867521122462</v>
          </cell>
          <cell r="CH145">
            <v>-52</v>
          </cell>
          <cell r="CI145">
            <v>1</v>
          </cell>
          <cell r="CJ145">
            <v>0</v>
          </cell>
          <cell r="CK145">
            <v>-51.799809708526077</v>
          </cell>
          <cell r="CM145">
            <v>3</v>
          </cell>
          <cell r="CN145">
            <v>0</v>
          </cell>
          <cell r="CO145">
            <v>0</v>
          </cell>
          <cell r="CP145">
            <v>2.8547033731294915</v>
          </cell>
          <cell r="CR145">
            <v>3</v>
          </cell>
          <cell r="CS145">
            <v>0</v>
          </cell>
          <cell r="CT145">
            <v>-2</v>
          </cell>
          <cell r="CU145">
            <v>0</v>
          </cell>
          <cell r="CV145">
            <v>0</v>
          </cell>
          <cell r="CW145">
            <v>3.9846265044914091</v>
          </cell>
          <cell r="CY145">
            <v>328</v>
          </cell>
          <cell r="CZ145">
            <v>0</v>
          </cell>
          <cell r="DA145">
            <v>0</v>
          </cell>
          <cell r="DB145">
            <v>327.67963692741415</v>
          </cell>
          <cell r="DD145">
            <v>48</v>
          </cell>
          <cell r="DE145">
            <v>0</v>
          </cell>
          <cell r="DF145">
            <v>0</v>
          </cell>
          <cell r="DG145">
            <v>47.923752680608708</v>
          </cell>
          <cell r="DI145">
            <v>-22</v>
          </cell>
          <cell r="DJ145">
            <v>-1</v>
          </cell>
          <cell r="DK145">
            <v>0</v>
          </cell>
          <cell r="DL145">
            <v>-21.853466438761881</v>
          </cell>
          <cell r="DN145">
            <v>10</v>
          </cell>
          <cell r="DO145">
            <v>1</v>
          </cell>
          <cell r="DP145">
            <v>0</v>
          </cell>
          <cell r="DQ145">
            <v>9.8428096507352869</v>
          </cell>
          <cell r="DS145">
            <v>-2</v>
          </cell>
          <cell r="DT145">
            <v>0</v>
          </cell>
          <cell r="DU145">
            <v>0</v>
          </cell>
          <cell r="DV145">
            <v>-2.3833834399999998</v>
          </cell>
          <cell r="DX145">
            <v>1</v>
          </cell>
          <cell r="DY145">
            <v>0</v>
          </cell>
          <cell r="DZ145">
            <v>0</v>
          </cell>
          <cell r="EA145">
            <v>0.63430050513698599</v>
          </cell>
          <cell r="EC145">
            <v>2</v>
          </cell>
          <cell r="ED145">
            <v>-1</v>
          </cell>
          <cell r="EE145">
            <v>0</v>
          </cell>
          <cell r="EF145">
            <v>2.4053936587986486</v>
          </cell>
          <cell r="EH145">
            <v>0</v>
          </cell>
          <cell r="EI145">
            <v>0</v>
          </cell>
          <cell r="EJ145">
            <v>0</v>
          </cell>
          <cell r="EK145">
            <v>0.16710976779994249</v>
          </cell>
          <cell r="EM145">
            <v>0</v>
          </cell>
          <cell r="EN145">
            <v>1</v>
          </cell>
          <cell r="EO145">
            <v>0</v>
          </cell>
          <cell r="EP145">
            <v>-0.32958924533319972</v>
          </cell>
        </row>
        <row r="148">
          <cell r="C148" t="str">
            <v>50440TAllcustom2Allcustom3USD Total</v>
          </cell>
          <cell r="E148">
            <v>66</v>
          </cell>
          <cell r="F148">
            <v>0</v>
          </cell>
          <cell r="H148">
            <v>65.897696387538701</v>
          </cell>
          <cell r="J148">
            <v>1</v>
          </cell>
          <cell r="K148">
            <v>1</v>
          </cell>
          <cell r="M148">
            <v>0</v>
          </cell>
          <cell r="O148">
            <v>23</v>
          </cell>
          <cell r="P148">
            <v>-1</v>
          </cell>
          <cell r="Q148">
            <v>0</v>
          </cell>
          <cell r="R148">
            <v>23.717170595499098</v>
          </cell>
          <cell r="T148">
            <v>-44</v>
          </cell>
          <cell r="U148">
            <v>-2</v>
          </cell>
          <cell r="V148">
            <v>1</v>
          </cell>
          <cell r="W148">
            <v>-1</v>
          </cell>
          <cell r="Y148">
            <v>0</v>
          </cell>
          <cell r="Z148">
            <v>-42.180525792039603</v>
          </cell>
          <cell r="AB148">
            <v>23</v>
          </cell>
          <cell r="AC148">
            <v>-1</v>
          </cell>
          <cell r="AE148">
            <v>23.717170595499098</v>
          </cell>
          <cell r="AG148">
            <v>0</v>
          </cell>
          <cell r="AH148">
            <v>0</v>
          </cell>
          <cell r="AJ148">
            <v>0</v>
          </cell>
          <cell r="AL148">
            <v>-1</v>
          </cell>
          <cell r="AM148">
            <v>0</v>
          </cell>
          <cell r="AN148">
            <v>23</v>
          </cell>
          <cell r="AP148">
            <v>3</v>
          </cell>
          <cell r="AT148">
            <v>0</v>
          </cell>
          <cell r="AU148">
            <v>0</v>
          </cell>
          <cell r="AV148">
            <v>0</v>
          </cell>
          <cell r="BB148">
            <v>0</v>
          </cell>
          <cell r="BG148">
            <v>0</v>
          </cell>
          <cell r="BI148">
            <v>2</v>
          </cell>
          <cell r="BJ148">
            <v>0</v>
          </cell>
          <cell r="BL148">
            <v>1.825482</v>
          </cell>
          <cell r="BN148">
            <v>1</v>
          </cell>
          <cell r="BO148">
            <v>1</v>
          </cell>
          <cell r="BQ148">
            <v>0.33022099999999999</v>
          </cell>
          <cell r="BS148">
            <v>0</v>
          </cell>
          <cell r="BT148">
            <v>0</v>
          </cell>
          <cell r="BV148">
            <v>0</v>
          </cell>
          <cell r="BX148">
            <v>1</v>
          </cell>
          <cell r="BY148">
            <v>1</v>
          </cell>
          <cell r="CA148">
            <v>1.0000000000000001E-7</v>
          </cell>
          <cell r="CC148">
            <v>0</v>
          </cell>
          <cell r="CD148">
            <v>0</v>
          </cell>
          <cell r="CF148">
            <v>0</v>
          </cell>
          <cell r="CH148">
            <v>67</v>
          </cell>
          <cell r="CI148">
            <v>1</v>
          </cell>
          <cell r="CK148">
            <v>66.381541109243699</v>
          </cell>
          <cell r="CM148">
            <v>-3</v>
          </cell>
          <cell r="CN148">
            <v>0</v>
          </cell>
          <cell r="CP148">
            <v>-2.6395478217049999</v>
          </cell>
          <cell r="CR148">
            <v>0</v>
          </cell>
          <cell r="CW148">
            <v>0</v>
          </cell>
          <cell r="CY148">
            <v>0</v>
          </cell>
          <cell r="CZ148">
            <v>0</v>
          </cell>
          <cell r="DB148">
            <v>0</v>
          </cell>
          <cell r="DD148">
            <v>0</v>
          </cell>
          <cell r="DE148">
            <v>0</v>
          </cell>
          <cell r="DG148">
            <v>0</v>
          </cell>
          <cell r="DI148">
            <v>0</v>
          </cell>
          <cell r="DJ148">
            <v>0</v>
          </cell>
          <cell r="DL148">
            <v>0</v>
          </cell>
          <cell r="DN148">
            <v>-1</v>
          </cell>
          <cell r="DO148">
            <v>-1</v>
          </cell>
          <cell r="DQ148">
            <v>0</v>
          </cell>
          <cell r="DS148">
            <v>0</v>
          </cell>
          <cell r="DT148">
            <v>0</v>
          </cell>
          <cell r="DV148">
            <v>0</v>
          </cell>
          <cell r="DX148">
            <v>0</v>
          </cell>
          <cell r="DY148">
            <v>0</v>
          </cell>
          <cell r="EA148">
            <v>0</v>
          </cell>
          <cell r="EC148">
            <v>0</v>
          </cell>
          <cell r="ED148">
            <v>0</v>
          </cell>
          <cell r="EF148">
            <v>0</v>
          </cell>
          <cell r="EH148">
            <v>0</v>
          </cell>
          <cell r="EI148">
            <v>0</v>
          </cell>
          <cell r="EK148">
            <v>0</v>
          </cell>
          <cell r="EM148">
            <v>0</v>
          </cell>
          <cell r="EN148">
            <v>0</v>
          </cell>
          <cell r="EP148">
            <v>0</v>
          </cell>
        </row>
        <row r="149">
          <cell r="C149" t="str">
            <v>50430TAllcustom2Allcustom3USD Total</v>
          </cell>
          <cell r="E149">
            <v>286</v>
          </cell>
          <cell r="H149">
            <v>286.35651479632799</v>
          </cell>
          <cell r="J149">
            <v>14</v>
          </cell>
          <cell r="M149">
            <v>14.107149652947399</v>
          </cell>
          <cell r="O149">
            <v>114</v>
          </cell>
          <cell r="P149">
            <v>0</v>
          </cell>
          <cell r="Q149">
            <v>0</v>
          </cell>
          <cell r="R149">
            <v>114.02211970273601</v>
          </cell>
          <cell r="T149">
            <v>-186</v>
          </cell>
          <cell r="V149">
            <v>0</v>
          </cell>
          <cell r="Y149">
            <v>0</v>
          </cell>
          <cell r="Z149">
            <v>-186.44154474654002</v>
          </cell>
          <cell r="AB149">
            <v>114</v>
          </cell>
          <cell r="AE149">
            <v>114.02211970273601</v>
          </cell>
          <cell r="AG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114</v>
          </cell>
          <cell r="AP149">
            <v>53</v>
          </cell>
          <cell r="AT149">
            <v>0</v>
          </cell>
          <cell r="AU149">
            <v>0</v>
          </cell>
          <cell r="AV149">
            <v>0</v>
          </cell>
          <cell r="BB149">
            <v>0</v>
          </cell>
          <cell r="BG149">
            <v>6.3200240400201099E-2</v>
          </cell>
          <cell r="BI149">
            <v>2</v>
          </cell>
          <cell r="BL149">
            <v>2.2055826165160699</v>
          </cell>
          <cell r="BN149">
            <v>37</v>
          </cell>
          <cell r="BQ149">
            <v>36.970089605905798</v>
          </cell>
          <cell r="BS149">
            <v>0</v>
          </cell>
          <cell r="BV149">
            <v>4.9705069267526499E-2</v>
          </cell>
          <cell r="BX149">
            <v>0</v>
          </cell>
          <cell r="CA149">
            <v>5.1149960530983196E-2</v>
          </cell>
          <cell r="CC149">
            <v>0</v>
          </cell>
          <cell r="CF149">
            <v>2.0467948637571801E-2</v>
          </cell>
          <cell r="CH149">
            <v>351</v>
          </cell>
          <cell r="CK149">
            <v>351.43903491488203</v>
          </cell>
          <cell r="CM149">
            <v>-104</v>
          </cell>
          <cell r="CP149">
            <v>-104.442715559812</v>
          </cell>
          <cell r="CR149">
            <v>0</v>
          </cell>
          <cell r="CW149">
            <v>0.30613800000000002</v>
          </cell>
          <cell r="CY149">
            <v>6</v>
          </cell>
          <cell r="DB149">
            <v>5.5530393199999999</v>
          </cell>
          <cell r="DD149">
            <v>2</v>
          </cell>
          <cell r="DG149">
            <v>1.61467884294738</v>
          </cell>
          <cell r="DI149">
            <v>5</v>
          </cell>
          <cell r="DL149">
            <v>5.4261758000000002</v>
          </cell>
          <cell r="DN149">
            <v>1</v>
          </cell>
          <cell r="DQ149">
            <v>1.20711769</v>
          </cell>
          <cell r="DS149">
            <v>0</v>
          </cell>
          <cell r="DV149">
            <v>0</v>
          </cell>
          <cell r="DX149">
            <v>0</v>
          </cell>
          <cell r="EA149">
            <v>0</v>
          </cell>
          <cell r="EC149">
            <v>0</v>
          </cell>
          <cell r="EF149">
            <v>0</v>
          </cell>
          <cell r="EH149">
            <v>0</v>
          </cell>
          <cell r="EK149">
            <v>0</v>
          </cell>
          <cell r="EM149">
            <v>0</v>
          </cell>
          <cell r="EP149">
            <v>0</v>
          </cell>
        </row>
        <row r="150">
          <cell r="C150" t="str">
            <v>50420TAllcustom2Allcustom3USD Total</v>
          </cell>
          <cell r="E150">
            <v>799</v>
          </cell>
          <cell r="F150">
            <v>0</v>
          </cell>
          <cell r="H150">
            <v>799.13396486491001</v>
          </cell>
          <cell r="J150">
            <v>217</v>
          </cell>
          <cell r="K150">
            <v>0</v>
          </cell>
          <cell r="M150">
            <v>216.60094646389499</v>
          </cell>
          <cell r="O150">
            <v>786</v>
          </cell>
          <cell r="P150">
            <v>-1</v>
          </cell>
          <cell r="Q150">
            <v>0</v>
          </cell>
          <cell r="R150">
            <v>787.11284079022505</v>
          </cell>
          <cell r="T150">
            <v>-230</v>
          </cell>
          <cell r="U150">
            <v>1</v>
          </cell>
          <cell r="V150">
            <v>-1</v>
          </cell>
          <cell r="W150">
            <v>-1</v>
          </cell>
          <cell r="Y150">
            <v>0</v>
          </cell>
          <cell r="Z150">
            <v>-228.62207053858</v>
          </cell>
          <cell r="AB150">
            <v>786</v>
          </cell>
          <cell r="AC150">
            <v>-1</v>
          </cell>
          <cell r="AE150">
            <v>787.11284079022505</v>
          </cell>
          <cell r="AG150">
            <v>0</v>
          </cell>
          <cell r="AH150">
            <v>0</v>
          </cell>
          <cell r="AJ150">
            <v>0</v>
          </cell>
          <cell r="AL150">
            <v>-1</v>
          </cell>
          <cell r="AM150">
            <v>0</v>
          </cell>
          <cell r="AN150">
            <v>786</v>
          </cell>
          <cell r="AP150">
            <v>350</v>
          </cell>
          <cell r="AT150">
            <v>0</v>
          </cell>
          <cell r="AU150">
            <v>0</v>
          </cell>
          <cell r="AV150">
            <v>0</v>
          </cell>
          <cell r="BB150">
            <v>0</v>
          </cell>
          <cell r="BG150">
            <v>8.9999999999999999E-8</v>
          </cell>
          <cell r="BI150">
            <v>58</v>
          </cell>
          <cell r="BJ150">
            <v>0</v>
          </cell>
          <cell r="BL150">
            <v>57.944796253186894</v>
          </cell>
          <cell r="BN150">
            <v>68</v>
          </cell>
          <cell r="BO150">
            <v>0</v>
          </cell>
          <cell r="BQ150">
            <v>67.633360058623595</v>
          </cell>
          <cell r="BS150">
            <v>0</v>
          </cell>
          <cell r="BT150">
            <v>-1</v>
          </cell>
          <cell r="BV150">
            <v>0.63564517069020199</v>
          </cell>
          <cell r="BX150">
            <v>11</v>
          </cell>
          <cell r="BY150">
            <v>1</v>
          </cell>
          <cell r="CA150">
            <v>9.7006695463032493</v>
          </cell>
          <cell r="CC150">
            <v>6</v>
          </cell>
          <cell r="CD150">
            <v>0</v>
          </cell>
          <cell r="CF150">
            <v>5.71863491201018</v>
          </cell>
          <cell r="CH150">
            <v>765</v>
          </cell>
          <cell r="CI150">
            <v>0</v>
          </cell>
          <cell r="CK150">
            <v>764.583122215613</v>
          </cell>
          <cell r="CM150">
            <v>-107</v>
          </cell>
          <cell r="CN150">
            <v>0</v>
          </cell>
          <cell r="CP150">
            <v>-107.082263381517</v>
          </cell>
          <cell r="CR150">
            <v>1</v>
          </cell>
          <cell r="CW150">
            <v>0.62070281481922107</v>
          </cell>
          <cell r="CY150">
            <v>54</v>
          </cell>
          <cell r="CZ150">
            <v>0</v>
          </cell>
          <cell r="DB150">
            <v>54.473429880000005</v>
          </cell>
          <cell r="DD150">
            <v>46</v>
          </cell>
          <cell r="DE150">
            <v>0</v>
          </cell>
          <cell r="DG150">
            <v>46.46468917</v>
          </cell>
          <cell r="DI150">
            <v>110</v>
          </cell>
          <cell r="DJ150">
            <v>-1</v>
          </cell>
          <cell r="DL150">
            <v>110.882616109076</v>
          </cell>
          <cell r="DN150">
            <v>3</v>
          </cell>
          <cell r="DO150">
            <v>-1</v>
          </cell>
          <cell r="DQ150">
            <v>4.1595084900000003</v>
          </cell>
          <cell r="DS150">
            <v>0</v>
          </cell>
          <cell r="DT150">
            <v>0</v>
          </cell>
          <cell r="DV150">
            <v>0</v>
          </cell>
          <cell r="DX150">
            <v>0</v>
          </cell>
          <cell r="DY150">
            <v>0</v>
          </cell>
          <cell r="EA150">
            <v>0</v>
          </cell>
          <cell r="EC150">
            <v>0</v>
          </cell>
          <cell r="ED150">
            <v>0</v>
          </cell>
          <cell r="EF150">
            <v>0</v>
          </cell>
          <cell r="EH150">
            <v>0</v>
          </cell>
          <cell r="EI150">
            <v>0</v>
          </cell>
          <cell r="EK150">
            <v>0.18762817000000001</v>
          </cell>
          <cell r="EM150">
            <v>1</v>
          </cell>
          <cell r="EN150">
            <v>0</v>
          </cell>
          <cell r="EP150">
            <v>0.95870281481922104</v>
          </cell>
        </row>
        <row r="151">
          <cell r="C151" t="str">
            <v>50450TAllcustom2Allcustom3USD Total</v>
          </cell>
          <cell r="E151">
            <v>-447</v>
          </cell>
          <cell r="F151">
            <v>0</v>
          </cell>
          <cell r="G151">
            <v>0</v>
          </cell>
          <cell r="H151">
            <v>-446.87975368104333</v>
          </cell>
          <cell r="J151">
            <v>-202</v>
          </cell>
          <cell r="K151">
            <v>1</v>
          </cell>
          <cell r="L151">
            <v>0</v>
          </cell>
          <cell r="M151">
            <v>-202.49379681094757</v>
          </cell>
          <cell r="O151">
            <v>-649</v>
          </cell>
          <cell r="P151">
            <v>0</v>
          </cell>
          <cell r="Q151">
            <v>0</v>
          </cell>
          <cell r="R151">
            <v>-649.37355049198993</v>
          </cell>
          <cell r="T151">
            <v>0</v>
          </cell>
          <cell r="U151">
            <v>-3</v>
          </cell>
          <cell r="V151">
            <v>2</v>
          </cell>
          <cell r="W151">
            <v>0</v>
          </cell>
          <cell r="X151">
            <v>0</v>
          </cell>
          <cell r="Y151">
            <v>0</v>
          </cell>
          <cell r="Z151">
            <v>3.694822225952521E-13</v>
          </cell>
          <cell r="AB151">
            <v>-649</v>
          </cell>
          <cell r="AC151">
            <v>0</v>
          </cell>
          <cell r="AD151">
            <v>0</v>
          </cell>
          <cell r="AE151">
            <v>-649.37355049198993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-649</v>
          </cell>
          <cell r="AP151">
            <v>-294</v>
          </cell>
          <cell r="AT151">
            <v>0</v>
          </cell>
          <cell r="AU151">
            <v>0</v>
          </cell>
          <cell r="AV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6.3200150400201105E-2</v>
          </cell>
          <cell r="BI151">
            <v>-54</v>
          </cell>
          <cell r="BJ151">
            <v>0</v>
          </cell>
          <cell r="BK151">
            <v>0</v>
          </cell>
          <cell r="BL151">
            <v>-53.913731636670825</v>
          </cell>
          <cell r="BN151">
            <v>-30</v>
          </cell>
          <cell r="BO151">
            <v>1</v>
          </cell>
          <cell r="BP151">
            <v>0</v>
          </cell>
          <cell r="BQ151">
            <v>-30.333049452717795</v>
          </cell>
          <cell r="BS151">
            <v>0</v>
          </cell>
          <cell r="BT151">
            <v>1</v>
          </cell>
          <cell r="BU151">
            <v>0</v>
          </cell>
          <cell r="BV151">
            <v>-0.5859401014226755</v>
          </cell>
          <cell r="BX151">
            <v>-10</v>
          </cell>
          <cell r="BY151">
            <v>0</v>
          </cell>
          <cell r="BZ151">
            <v>0</v>
          </cell>
          <cell r="CA151">
            <v>-9.6495194857722666</v>
          </cell>
          <cell r="CC151">
            <v>-6</v>
          </cell>
          <cell r="CD151">
            <v>0</v>
          </cell>
          <cell r="CE151">
            <v>0</v>
          </cell>
          <cell r="CF151">
            <v>-5.698166963372608</v>
          </cell>
          <cell r="CH151">
            <v>-347</v>
          </cell>
          <cell r="CI151">
            <v>1</v>
          </cell>
          <cell r="CJ151">
            <v>0</v>
          </cell>
          <cell r="CK151">
            <v>-346.76254619148727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R151">
            <v>-1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-0.31456481481922105</v>
          </cell>
          <cell r="CY151">
            <v>-48</v>
          </cell>
          <cell r="CZ151">
            <v>0</v>
          </cell>
          <cell r="DA151">
            <v>0</v>
          </cell>
          <cell r="DB151">
            <v>-48.920390560000001</v>
          </cell>
          <cell r="DD151">
            <v>-44</v>
          </cell>
          <cell r="DE151">
            <v>0</v>
          </cell>
          <cell r="DF151">
            <v>0</v>
          </cell>
          <cell r="DG151">
            <v>-44.850010327052622</v>
          </cell>
          <cell r="DI151">
            <v>-105</v>
          </cell>
          <cell r="DJ151">
            <v>1</v>
          </cell>
          <cell r="DK151">
            <v>0</v>
          </cell>
          <cell r="DL151">
            <v>-105.456440309076</v>
          </cell>
          <cell r="DN151">
            <v>-3</v>
          </cell>
          <cell r="DO151">
            <v>0</v>
          </cell>
          <cell r="DP151">
            <v>0</v>
          </cell>
          <cell r="DQ151">
            <v>-2.9523908000000003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-0.18762817000000001</v>
          </cell>
          <cell r="EM151">
            <v>-1</v>
          </cell>
          <cell r="EN151">
            <v>0</v>
          </cell>
          <cell r="EO151">
            <v>0</v>
          </cell>
          <cell r="EP151">
            <v>-0.95870281481922104</v>
          </cell>
        </row>
        <row r="154">
          <cell r="E154">
            <v>874</v>
          </cell>
          <cell r="F154">
            <v>0</v>
          </cell>
          <cell r="G154">
            <v>0</v>
          </cell>
          <cell r="H154">
            <v>873.83982092187705</v>
          </cell>
          <cell r="J154">
            <v>0</v>
          </cell>
          <cell r="K154">
            <v>0</v>
          </cell>
          <cell r="L154">
            <v>0</v>
          </cell>
          <cell r="M154">
            <v>8.8463258771999995E-2</v>
          </cell>
          <cell r="O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874</v>
          </cell>
          <cell r="AC154">
            <v>0</v>
          </cell>
          <cell r="AD154">
            <v>0</v>
          </cell>
          <cell r="AE154">
            <v>873.92828418064903</v>
          </cell>
          <cell r="AG154">
            <v>0</v>
          </cell>
          <cell r="AH154">
            <v>0</v>
          </cell>
          <cell r="AJ154">
            <v>0</v>
          </cell>
          <cell r="AN154">
            <v>874</v>
          </cell>
          <cell r="AP154">
            <v>678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B154">
            <v>196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196.24375125663798</v>
          </cell>
          <cell r="BI154">
            <v>0</v>
          </cell>
          <cell r="BJ154">
            <v>0</v>
          </cell>
          <cell r="BK154">
            <v>0</v>
          </cell>
          <cell r="BL154">
            <v>2.1494945037504698E-3</v>
          </cell>
          <cell r="BN154">
            <v>662</v>
          </cell>
          <cell r="BO154">
            <v>0</v>
          </cell>
          <cell r="BP154">
            <v>0</v>
          </cell>
          <cell r="BQ154">
            <v>662.04824829706399</v>
          </cell>
          <cell r="BS154">
            <v>1</v>
          </cell>
          <cell r="BT154">
            <v>0</v>
          </cell>
          <cell r="BU154">
            <v>0</v>
          </cell>
          <cell r="BV154">
            <v>0.74677318712122709</v>
          </cell>
          <cell r="BX154">
            <v>15</v>
          </cell>
          <cell r="BY154">
            <v>0</v>
          </cell>
          <cell r="BZ154">
            <v>0</v>
          </cell>
          <cell r="CA154">
            <v>14.798898686549499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K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8.8463258771999995E-2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S154">
            <v>0</v>
          </cell>
          <cell r="DV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C154">
            <v>196</v>
          </cell>
          <cell r="ED154">
            <v>0</v>
          </cell>
          <cell r="EE154">
            <v>0</v>
          </cell>
          <cell r="EF154">
            <v>196.24375125663798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</row>
        <row r="155">
          <cell r="E155">
            <v>1624</v>
          </cell>
          <cell r="F155">
            <v>0</v>
          </cell>
          <cell r="G155">
            <v>0</v>
          </cell>
          <cell r="H155">
            <v>1624.43219926287</v>
          </cell>
          <cell r="J155">
            <v>167</v>
          </cell>
          <cell r="K155">
            <v>0</v>
          </cell>
          <cell r="L155">
            <v>1</v>
          </cell>
          <cell r="M155">
            <v>166.34944553421701</v>
          </cell>
          <cell r="O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1</v>
          </cell>
          <cell r="W155">
            <v>0</v>
          </cell>
          <cell r="X155">
            <v>-1</v>
          </cell>
          <cell r="Y155">
            <v>0</v>
          </cell>
          <cell r="Z155">
            <v>0</v>
          </cell>
          <cell r="AB155">
            <v>1791</v>
          </cell>
          <cell r="AC155">
            <v>0</v>
          </cell>
          <cell r="AD155">
            <v>0</v>
          </cell>
          <cell r="AE155">
            <v>1790.7816447970902</v>
          </cell>
          <cell r="AG155">
            <v>0</v>
          </cell>
          <cell r="AH155">
            <v>0</v>
          </cell>
          <cell r="AJ155">
            <v>0</v>
          </cell>
          <cell r="AN155">
            <v>1791</v>
          </cell>
          <cell r="AP155">
            <v>1781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B155">
            <v>1</v>
          </cell>
          <cell r="BC155">
            <v>0</v>
          </cell>
          <cell r="BD155">
            <v>1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1516</v>
          </cell>
          <cell r="BO155">
            <v>0</v>
          </cell>
          <cell r="BP155">
            <v>0</v>
          </cell>
          <cell r="BQ155">
            <v>1516.32395430618</v>
          </cell>
          <cell r="BS155">
            <v>28</v>
          </cell>
          <cell r="BT155">
            <v>0</v>
          </cell>
          <cell r="BU155">
            <v>0</v>
          </cell>
          <cell r="BV155">
            <v>28.450903432156203</v>
          </cell>
          <cell r="BX155">
            <v>79</v>
          </cell>
          <cell r="BY155">
            <v>0</v>
          </cell>
          <cell r="BZ155">
            <v>0</v>
          </cell>
          <cell r="CA155">
            <v>79.403966015292795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K155">
            <v>-0.25337550924080599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R155">
            <v>9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8.600433842080319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D155">
            <v>157</v>
          </cell>
          <cell r="DE155">
            <v>0</v>
          </cell>
          <cell r="DF155">
            <v>0</v>
          </cell>
          <cell r="DG155">
            <v>157.232125483803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1</v>
          </cell>
          <cell r="DO155">
            <v>0</v>
          </cell>
          <cell r="DP155">
            <v>0</v>
          </cell>
          <cell r="DQ155">
            <v>0.51688620833333498</v>
          </cell>
          <cell r="DS155">
            <v>0</v>
          </cell>
          <cell r="DV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</row>
        <row r="156">
          <cell r="E156">
            <v>2841</v>
          </cell>
          <cell r="F156">
            <v>0</v>
          </cell>
          <cell r="G156">
            <v>0</v>
          </cell>
          <cell r="H156">
            <v>2840.5627664845501</v>
          </cell>
          <cell r="J156">
            <v>844</v>
          </cell>
          <cell r="K156">
            <v>0</v>
          </cell>
          <cell r="L156">
            <v>0</v>
          </cell>
          <cell r="M156">
            <v>844.23108643722503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3685</v>
          </cell>
          <cell r="AC156">
            <v>0</v>
          </cell>
          <cell r="AD156">
            <v>0</v>
          </cell>
          <cell r="AE156">
            <v>3684.7938529217699</v>
          </cell>
          <cell r="AG156">
            <v>0</v>
          </cell>
          <cell r="AH156">
            <v>0</v>
          </cell>
          <cell r="AJ156">
            <v>0</v>
          </cell>
          <cell r="AN156">
            <v>3685</v>
          </cell>
          <cell r="AP156">
            <v>3678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0.11849797000000001</v>
          </cell>
          <cell r="BI156">
            <v>0</v>
          </cell>
          <cell r="BJ156">
            <v>0</v>
          </cell>
          <cell r="BK156">
            <v>0</v>
          </cell>
          <cell r="BL156">
            <v>0.22767054051248301</v>
          </cell>
          <cell r="BN156">
            <v>2730</v>
          </cell>
          <cell r="BO156">
            <v>0</v>
          </cell>
          <cell r="BP156">
            <v>1</v>
          </cell>
          <cell r="BQ156">
            <v>2729.0542210853901</v>
          </cell>
          <cell r="BS156">
            <v>88</v>
          </cell>
          <cell r="BT156">
            <v>0</v>
          </cell>
          <cell r="BU156">
            <v>0</v>
          </cell>
          <cell r="BV156">
            <v>87.801096030036192</v>
          </cell>
          <cell r="BX156">
            <v>17</v>
          </cell>
          <cell r="BY156">
            <v>0</v>
          </cell>
          <cell r="BZ156">
            <v>0</v>
          </cell>
          <cell r="CA156">
            <v>17.2362070503296</v>
          </cell>
          <cell r="CC156">
            <v>6</v>
          </cell>
          <cell r="CD156">
            <v>0</v>
          </cell>
          <cell r="CE156">
            <v>0</v>
          </cell>
          <cell r="CF156">
            <v>5.9034741282805907</v>
          </cell>
          <cell r="CH156">
            <v>0</v>
          </cell>
          <cell r="CI156">
            <v>0</v>
          </cell>
          <cell r="CJ156">
            <v>0</v>
          </cell>
          <cell r="CK156">
            <v>0.22159967999999999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R156">
            <v>1</v>
          </cell>
          <cell r="CS156">
            <v>0</v>
          </cell>
          <cell r="CT156">
            <v>1</v>
          </cell>
          <cell r="CU156">
            <v>0</v>
          </cell>
          <cell r="CV156">
            <v>0</v>
          </cell>
          <cell r="CW156">
            <v>0.30473506528956296</v>
          </cell>
          <cell r="CY156">
            <v>728</v>
          </cell>
          <cell r="CZ156">
            <v>0</v>
          </cell>
          <cell r="DA156">
            <v>0</v>
          </cell>
          <cell r="DB156">
            <v>728.37568253000109</v>
          </cell>
          <cell r="DD156">
            <v>105</v>
          </cell>
          <cell r="DE156">
            <v>0</v>
          </cell>
          <cell r="DF156">
            <v>0</v>
          </cell>
          <cell r="DG156">
            <v>104.87961900000001</v>
          </cell>
          <cell r="DI156">
            <v>5</v>
          </cell>
          <cell r="DJ156">
            <v>0</v>
          </cell>
          <cell r="DK156">
            <v>0</v>
          </cell>
          <cell r="DL156">
            <v>5.1883485319364704</v>
          </cell>
          <cell r="DN156">
            <v>5</v>
          </cell>
          <cell r="DO156">
            <v>0</v>
          </cell>
          <cell r="DP156">
            <v>0</v>
          </cell>
          <cell r="DQ156">
            <v>5.4827013099999995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0.22159967999999999</v>
          </cell>
          <cell r="EM156">
            <v>0</v>
          </cell>
          <cell r="EN156">
            <v>0</v>
          </cell>
          <cell r="EO156">
            <v>0</v>
          </cell>
          <cell r="EP156">
            <v>0.30473506528956296</v>
          </cell>
        </row>
        <row r="157">
          <cell r="E157">
            <v>26693</v>
          </cell>
          <cell r="F157">
            <v>-1</v>
          </cell>
          <cell r="G157">
            <v>0</v>
          </cell>
          <cell r="H157">
            <v>26693.449948828878</v>
          </cell>
          <cell r="J157">
            <v>15125</v>
          </cell>
          <cell r="K157">
            <v>1</v>
          </cell>
          <cell r="L157">
            <v>0</v>
          </cell>
          <cell r="M157">
            <v>15124.551887421332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-4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-3.5906369800409497</v>
          </cell>
          <cell r="AB157">
            <v>41814</v>
          </cell>
          <cell r="AC157">
            <v>0</v>
          </cell>
          <cell r="AD157">
            <v>0</v>
          </cell>
          <cell r="AE157">
            <v>41814.411199270173</v>
          </cell>
          <cell r="AG157">
            <v>0</v>
          </cell>
          <cell r="AH157">
            <v>0</v>
          </cell>
          <cell r="AJ157">
            <v>0</v>
          </cell>
          <cell r="AN157">
            <v>41814</v>
          </cell>
          <cell r="AP157">
            <v>41276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B157">
            <v>192</v>
          </cell>
          <cell r="BC157">
            <v>0</v>
          </cell>
          <cell r="BD157">
            <v>1</v>
          </cell>
          <cell r="BE157">
            <v>0</v>
          </cell>
          <cell r="BF157">
            <v>0</v>
          </cell>
          <cell r="BG157">
            <v>191.33905048817931</v>
          </cell>
          <cell r="BI157">
            <v>21405</v>
          </cell>
          <cell r="BJ157">
            <v>0</v>
          </cell>
          <cell r="BK157">
            <v>0</v>
          </cell>
          <cell r="BL157">
            <v>21404.719110610873</v>
          </cell>
          <cell r="BN157">
            <v>3599</v>
          </cell>
          <cell r="BO157">
            <v>0</v>
          </cell>
          <cell r="BP157">
            <v>0</v>
          </cell>
          <cell r="BQ157">
            <v>3599.0904331843776</v>
          </cell>
          <cell r="BS157">
            <v>68</v>
          </cell>
          <cell r="BT157">
            <v>0</v>
          </cell>
          <cell r="BU157">
            <v>0</v>
          </cell>
          <cell r="BV157">
            <v>68.181056198433836</v>
          </cell>
          <cell r="BX157">
            <v>1126</v>
          </cell>
          <cell r="BY157">
            <v>0</v>
          </cell>
          <cell r="BZ157">
            <v>0</v>
          </cell>
          <cell r="CA157">
            <v>1126.3398516192278</v>
          </cell>
          <cell r="CC157">
            <v>233</v>
          </cell>
          <cell r="CD157">
            <v>0</v>
          </cell>
          <cell r="CE157">
            <v>0</v>
          </cell>
          <cell r="CF157">
            <v>233.47553074199232</v>
          </cell>
          <cell r="CH157">
            <v>87</v>
          </cell>
          <cell r="CI157">
            <v>0</v>
          </cell>
          <cell r="CJ157">
            <v>0</v>
          </cell>
          <cell r="CK157">
            <v>87.074142191398366</v>
          </cell>
          <cell r="CM157">
            <v>-17</v>
          </cell>
          <cell r="CN157">
            <v>0</v>
          </cell>
          <cell r="CO157">
            <v>0</v>
          </cell>
          <cell r="CP157">
            <v>-16.769226205618502</v>
          </cell>
          <cell r="CR157">
            <v>50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49.725855118247857</v>
          </cell>
          <cell r="CY157">
            <v>6176</v>
          </cell>
          <cell r="CZ157">
            <v>-1</v>
          </cell>
          <cell r="DA157">
            <v>0</v>
          </cell>
          <cell r="DB157">
            <v>6175.8194644499999</v>
          </cell>
          <cell r="DD157">
            <v>6263</v>
          </cell>
          <cell r="DE157">
            <v>-1</v>
          </cell>
          <cell r="DF157">
            <v>0</v>
          </cell>
          <cell r="DG157">
            <v>6263.3300137465512</v>
          </cell>
          <cell r="DI157">
            <v>973</v>
          </cell>
          <cell r="DJ157">
            <v>1</v>
          </cell>
          <cell r="DK157">
            <v>0</v>
          </cell>
          <cell r="DL157">
            <v>972.79334239780553</v>
          </cell>
          <cell r="DN157">
            <v>1666</v>
          </cell>
          <cell r="DO157">
            <v>0</v>
          </cell>
          <cell r="DP157">
            <v>0</v>
          </cell>
          <cell r="DQ157">
            <v>1666.34158070542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X157">
            <v>-3</v>
          </cell>
          <cell r="DY157">
            <v>1</v>
          </cell>
          <cell r="DZ157">
            <v>0</v>
          </cell>
          <cell r="EA157">
            <v>-3.4583689966935252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0.16021415</v>
          </cell>
          <cell r="EM157">
            <v>46</v>
          </cell>
          <cell r="EN157">
            <v>1</v>
          </cell>
          <cell r="EO157">
            <v>0</v>
          </cell>
          <cell r="EP157">
            <v>45.874155738485754</v>
          </cell>
        </row>
        <row r="158">
          <cell r="C158" t="str">
            <v>60301CAllcustom2Allcustom3USD Total</v>
          </cell>
          <cell r="E158">
            <v>1240</v>
          </cell>
          <cell r="F158">
            <v>1</v>
          </cell>
          <cell r="H158">
            <v>1239.4982487029738</v>
          </cell>
          <cell r="J158">
            <v>807</v>
          </cell>
          <cell r="K158">
            <v>-1</v>
          </cell>
          <cell r="L158">
            <v>1</v>
          </cell>
          <cell r="M158">
            <v>807.28198713614256</v>
          </cell>
          <cell r="O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1</v>
          </cell>
          <cell r="X158">
            <v>-1</v>
          </cell>
          <cell r="Y158">
            <v>0</v>
          </cell>
          <cell r="Z158">
            <v>0</v>
          </cell>
          <cell r="AB158">
            <v>2047</v>
          </cell>
          <cell r="AC158">
            <v>0</v>
          </cell>
          <cell r="AD158">
            <v>0</v>
          </cell>
          <cell r="AE158">
            <v>2046.7802358391564</v>
          </cell>
          <cell r="AG158">
            <v>0</v>
          </cell>
          <cell r="AH158">
            <v>0</v>
          </cell>
          <cell r="AJ158">
            <v>0</v>
          </cell>
          <cell r="AL158">
            <v>0</v>
          </cell>
          <cell r="AM158">
            <v>0</v>
          </cell>
          <cell r="AN158">
            <v>2047</v>
          </cell>
          <cell r="AP158">
            <v>1278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B158">
            <v>0</v>
          </cell>
          <cell r="BC158">
            <v>0</v>
          </cell>
          <cell r="BD158">
            <v>-1</v>
          </cell>
          <cell r="BE158">
            <v>0</v>
          </cell>
          <cell r="BG158">
            <v>0.54674503555071396</v>
          </cell>
          <cell r="BI158">
            <v>173</v>
          </cell>
          <cell r="BJ158">
            <v>0</v>
          </cell>
          <cell r="BL158">
            <v>173.0748904507127</v>
          </cell>
          <cell r="BN158">
            <v>208</v>
          </cell>
          <cell r="BO158">
            <v>0</v>
          </cell>
          <cell r="BQ158">
            <v>208.29936161166188</v>
          </cell>
          <cell r="BS158">
            <v>31</v>
          </cell>
          <cell r="BT158">
            <v>0</v>
          </cell>
          <cell r="BV158">
            <v>30.537356610464968</v>
          </cell>
          <cell r="BX158">
            <v>61</v>
          </cell>
          <cell r="BY158">
            <v>0</v>
          </cell>
          <cell r="CA158">
            <v>60.568143333382523</v>
          </cell>
          <cell r="CC158">
            <v>31</v>
          </cell>
          <cell r="CD158">
            <v>0</v>
          </cell>
          <cell r="CF158">
            <v>30.598461463622158</v>
          </cell>
          <cell r="CH158">
            <v>782</v>
          </cell>
          <cell r="CI158">
            <v>0</v>
          </cell>
          <cell r="CK158">
            <v>781.76442826000255</v>
          </cell>
          <cell r="CM158">
            <v>-46</v>
          </cell>
          <cell r="CN158">
            <v>0</v>
          </cell>
          <cell r="CP158">
            <v>-45.891138062385998</v>
          </cell>
          <cell r="CR158">
            <v>2</v>
          </cell>
          <cell r="CS158">
            <v>0</v>
          </cell>
          <cell r="CT158">
            <v>-2</v>
          </cell>
          <cell r="CU158">
            <v>0</v>
          </cell>
          <cell r="CW158">
            <v>4.1057912139432773</v>
          </cell>
          <cell r="CY158">
            <v>785</v>
          </cell>
          <cell r="CZ158">
            <v>-1</v>
          </cell>
          <cell r="DB158">
            <v>785.57136334999905</v>
          </cell>
          <cell r="DD158">
            <v>18</v>
          </cell>
          <cell r="DE158">
            <v>1</v>
          </cell>
          <cell r="DG158">
            <v>17.311734158158288</v>
          </cell>
          <cell r="DI158">
            <v>1</v>
          </cell>
          <cell r="DJ158">
            <v>1</v>
          </cell>
          <cell r="DL158">
            <v>0.29309841404995041</v>
          </cell>
          <cell r="DN158">
            <v>1</v>
          </cell>
          <cell r="DO158">
            <v>1</v>
          </cell>
          <cell r="DQ158">
            <v>0</v>
          </cell>
          <cell r="DS158">
            <v>0</v>
          </cell>
          <cell r="DT158">
            <v>0</v>
          </cell>
          <cell r="DV158">
            <v>0</v>
          </cell>
          <cell r="DX158">
            <v>0</v>
          </cell>
          <cell r="DY158">
            <v>0</v>
          </cell>
          <cell r="EA158">
            <v>-4.8849813083506888E-15</v>
          </cell>
          <cell r="EC158">
            <v>0</v>
          </cell>
          <cell r="ED158">
            <v>0</v>
          </cell>
          <cell r="EF158">
            <v>0</v>
          </cell>
          <cell r="EH158">
            <v>4</v>
          </cell>
          <cell r="EI158">
            <v>0</v>
          </cell>
          <cell r="EK158">
            <v>3.5184869600000002</v>
          </cell>
          <cell r="EM158">
            <v>3</v>
          </cell>
          <cell r="EN158">
            <v>0</v>
          </cell>
          <cell r="EP158">
            <v>2.9109307079428817</v>
          </cell>
        </row>
        <row r="159">
          <cell r="C159" t="str">
            <v>50530TAllcustom2Allcustom3USD Total</v>
          </cell>
          <cell r="E159">
            <v>72</v>
          </cell>
          <cell r="H159">
            <v>71.966411924390599</v>
          </cell>
          <cell r="J159">
            <v>21</v>
          </cell>
          <cell r="M159">
            <v>20.622904434622701</v>
          </cell>
          <cell r="O159">
            <v>0</v>
          </cell>
          <cell r="R159">
            <v>0</v>
          </cell>
          <cell r="T159">
            <v>0</v>
          </cell>
          <cell r="V159">
            <v>0</v>
          </cell>
          <cell r="Y159">
            <v>0</v>
          </cell>
          <cell r="Z159">
            <v>0</v>
          </cell>
          <cell r="AB159">
            <v>93</v>
          </cell>
          <cell r="AD159">
            <v>0</v>
          </cell>
          <cell r="AE159">
            <v>92.58931635901331</v>
          </cell>
          <cell r="AG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93</v>
          </cell>
          <cell r="AP159">
            <v>94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B159">
            <v>0</v>
          </cell>
          <cell r="BD159">
            <v>0</v>
          </cell>
          <cell r="BG159">
            <v>0.10614767649033799</v>
          </cell>
          <cell r="BI159">
            <v>2</v>
          </cell>
          <cell r="BL159">
            <v>1.8846529999999999</v>
          </cell>
          <cell r="BN159">
            <v>68</v>
          </cell>
          <cell r="BQ159">
            <v>67.689523731156712</v>
          </cell>
          <cell r="BS159">
            <v>0</v>
          </cell>
          <cell r="BV159">
            <v>0</v>
          </cell>
          <cell r="BX159">
            <v>3</v>
          </cell>
          <cell r="CA159">
            <v>2.9960875167435099</v>
          </cell>
          <cell r="CC159">
            <v>0</v>
          </cell>
          <cell r="CF159">
            <v>0</v>
          </cell>
          <cell r="CH159">
            <v>0</v>
          </cell>
          <cell r="CK159">
            <v>0</v>
          </cell>
          <cell r="CM159">
            <v>-1</v>
          </cell>
          <cell r="CP159">
            <v>-0.71</v>
          </cell>
          <cell r="CR159">
            <v>0</v>
          </cell>
          <cell r="CT159">
            <v>0</v>
          </cell>
          <cell r="CW159">
            <v>0</v>
          </cell>
          <cell r="CY159">
            <v>0</v>
          </cell>
          <cell r="DB159">
            <v>0</v>
          </cell>
          <cell r="DD159">
            <v>0</v>
          </cell>
          <cell r="DG159">
            <v>0</v>
          </cell>
          <cell r="DI159">
            <v>0</v>
          </cell>
          <cell r="DL159">
            <v>0</v>
          </cell>
          <cell r="DN159">
            <v>21</v>
          </cell>
          <cell r="DQ159">
            <v>20.622904434622701</v>
          </cell>
          <cell r="DS159">
            <v>0</v>
          </cell>
          <cell r="DV159">
            <v>0</v>
          </cell>
          <cell r="DX159">
            <v>0</v>
          </cell>
          <cell r="EA159">
            <v>0</v>
          </cell>
          <cell r="EC159">
            <v>0</v>
          </cell>
          <cell r="EF159">
            <v>0</v>
          </cell>
          <cell r="EH159">
            <v>0</v>
          </cell>
          <cell r="EK159">
            <v>0</v>
          </cell>
          <cell r="EM159">
            <v>0</v>
          </cell>
          <cell r="EP159">
            <v>0</v>
          </cell>
        </row>
        <row r="160">
          <cell r="C160" t="str">
            <v>50211TAllcustom2Allcustom3USD Total</v>
          </cell>
          <cell r="E160">
            <v>5139</v>
          </cell>
          <cell r="H160">
            <v>5139.4763461427901</v>
          </cell>
          <cell r="J160">
            <v>1633</v>
          </cell>
          <cell r="M160">
            <v>1632.6196416545802</v>
          </cell>
          <cell r="O160">
            <v>0</v>
          </cell>
          <cell r="R160">
            <v>0</v>
          </cell>
          <cell r="T160">
            <v>-203</v>
          </cell>
          <cell r="V160">
            <v>0</v>
          </cell>
          <cell r="Y160">
            <v>0</v>
          </cell>
          <cell r="Z160">
            <v>-203.01387517858498</v>
          </cell>
          <cell r="AB160">
            <v>6569</v>
          </cell>
          <cell r="AD160">
            <v>0</v>
          </cell>
          <cell r="AE160">
            <v>6569.0821126188093</v>
          </cell>
          <cell r="AG160">
            <v>0</v>
          </cell>
          <cell r="AJ160">
            <v>0</v>
          </cell>
          <cell r="AL160">
            <v>0</v>
          </cell>
          <cell r="AM160">
            <v>0</v>
          </cell>
          <cell r="AN160">
            <v>6569</v>
          </cell>
          <cell r="AP160">
            <v>6598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BB160">
            <v>94</v>
          </cell>
          <cell r="BD160">
            <v>0</v>
          </cell>
          <cell r="BG160">
            <v>94.153223825827496</v>
          </cell>
          <cell r="BI160">
            <v>3420</v>
          </cell>
          <cell r="BL160">
            <v>3419.8267341836099</v>
          </cell>
          <cell r="BN160">
            <v>849</v>
          </cell>
          <cell r="BQ160">
            <v>848.99495593701192</v>
          </cell>
          <cell r="BS160">
            <v>539</v>
          </cell>
          <cell r="BV160">
            <v>539.16280152223203</v>
          </cell>
          <cell r="BX160">
            <v>148</v>
          </cell>
          <cell r="CA160">
            <v>148.29161078436499</v>
          </cell>
          <cell r="CC160">
            <v>318</v>
          </cell>
          <cell r="CF160">
            <v>318.11423439059598</v>
          </cell>
          <cell r="CH160">
            <v>1284</v>
          </cell>
          <cell r="CJ160">
            <v>0</v>
          </cell>
          <cell r="CK160">
            <v>1284.0746498332001</v>
          </cell>
          <cell r="CM160">
            <v>-1513</v>
          </cell>
          <cell r="CO160">
            <v>0</v>
          </cell>
          <cell r="CP160">
            <v>-1513.1418643340398</v>
          </cell>
          <cell r="CR160">
            <v>24</v>
          </cell>
          <cell r="CT160">
            <v>1</v>
          </cell>
          <cell r="CW160">
            <v>22.772853552075599</v>
          </cell>
          <cell r="CY160">
            <v>826</v>
          </cell>
          <cell r="DB160">
            <v>825.64638662000004</v>
          </cell>
          <cell r="DD160">
            <v>551</v>
          </cell>
          <cell r="DG160">
            <v>551.26663523954198</v>
          </cell>
          <cell r="DI160">
            <v>98</v>
          </cell>
          <cell r="DL160">
            <v>98.394301775939709</v>
          </cell>
          <cell r="DN160">
            <v>167</v>
          </cell>
          <cell r="DQ160">
            <v>167.05499731999998</v>
          </cell>
          <cell r="DS160">
            <v>0</v>
          </cell>
          <cell r="DV160">
            <v>0</v>
          </cell>
          <cell r="DX160">
            <v>-33</v>
          </cell>
          <cell r="EA160">
            <v>-32.515532852976001</v>
          </cell>
          <cell r="EC160">
            <v>16</v>
          </cell>
          <cell r="EF160">
            <v>15.835193050000001</v>
          </cell>
          <cell r="EH160">
            <v>323</v>
          </cell>
          <cell r="EK160">
            <v>323.08575572199999</v>
          </cell>
          <cell r="EM160">
            <v>15</v>
          </cell>
          <cell r="EP160">
            <v>14.950347724257501</v>
          </cell>
        </row>
        <row r="161">
          <cell r="C161" t="str">
            <v>50300TAllcustom2Allcustom3USD Total</v>
          </cell>
          <cell r="E161">
            <v>7140</v>
          </cell>
          <cell r="F161">
            <v>0</v>
          </cell>
          <cell r="H161">
            <v>7140.3275193227701</v>
          </cell>
          <cell r="J161">
            <v>5327</v>
          </cell>
          <cell r="K161">
            <v>-1</v>
          </cell>
          <cell r="M161">
            <v>5327.6993516068405</v>
          </cell>
          <cell r="O161">
            <v>0</v>
          </cell>
          <cell r="P161">
            <v>0</v>
          </cell>
          <cell r="R161">
            <v>0</v>
          </cell>
          <cell r="T161">
            <v>-201</v>
          </cell>
          <cell r="U161">
            <v>0</v>
          </cell>
          <cell r="V161">
            <v>1</v>
          </cell>
          <cell r="W161">
            <v>1</v>
          </cell>
          <cell r="Y161">
            <v>0</v>
          </cell>
          <cell r="Z161">
            <v>-203.01387517858601</v>
          </cell>
          <cell r="AB161">
            <v>12266</v>
          </cell>
          <cell r="AC161">
            <v>1</v>
          </cell>
          <cell r="AD161">
            <v>0</v>
          </cell>
          <cell r="AE161">
            <v>12265.012995751</v>
          </cell>
          <cell r="AG161">
            <v>0</v>
          </cell>
          <cell r="AH161">
            <v>0</v>
          </cell>
          <cell r="AJ161">
            <v>0</v>
          </cell>
          <cell r="AL161">
            <v>1</v>
          </cell>
          <cell r="AM161">
            <v>0</v>
          </cell>
          <cell r="AN161">
            <v>12266</v>
          </cell>
          <cell r="AP161">
            <v>12282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B161">
            <v>182</v>
          </cell>
          <cell r="BC161">
            <v>0</v>
          </cell>
          <cell r="BD161">
            <v>0</v>
          </cell>
          <cell r="BE161">
            <v>0</v>
          </cell>
          <cell r="BG161">
            <v>182.26824006632</v>
          </cell>
          <cell r="BI161">
            <v>4787</v>
          </cell>
          <cell r="BJ161">
            <v>0</v>
          </cell>
          <cell r="BL161">
            <v>4786.6991752570693</v>
          </cell>
          <cell r="BN161">
            <v>1491</v>
          </cell>
          <cell r="BO161">
            <v>0</v>
          </cell>
          <cell r="BQ161">
            <v>1491.0758792502302</v>
          </cell>
          <cell r="BS161">
            <v>500</v>
          </cell>
          <cell r="BT161">
            <v>1</v>
          </cell>
          <cell r="BV161">
            <v>499.49069522292399</v>
          </cell>
          <cell r="BX161">
            <v>163</v>
          </cell>
          <cell r="BY161">
            <v>-1</v>
          </cell>
          <cell r="CA161">
            <v>163.89477073072001</v>
          </cell>
          <cell r="CC161">
            <v>260</v>
          </cell>
          <cell r="CD161">
            <v>-1</v>
          </cell>
          <cell r="CF161">
            <v>260.53393537934301</v>
          </cell>
          <cell r="CH161">
            <v>1326</v>
          </cell>
          <cell r="CI161">
            <v>0</v>
          </cell>
          <cell r="CJ161">
            <v>0</v>
          </cell>
          <cell r="CK161">
            <v>1326.2633877502001</v>
          </cell>
          <cell r="CM161">
            <v>-1569</v>
          </cell>
          <cell r="CN161">
            <v>0</v>
          </cell>
          <cell r="CO161">
            <v>1</v>
          </cell>
          <cell r="CP161">
            <v>-1569.89856433403</v>
          </cell>
          <cell r="CR161">
            <v>18</v>
          </cell>
          <cell r="CS161">
            <v>1</v>
          </cell>
          <cell r="CT161">
            <v>-5</v>
          </cell>
          <cell r="CU161">
            <v>0</v>
          </cell>
          <cell r="CW161">
            <v>22.155898298076799</v>
          </cell>
          <cell r="CY161">
            <v>4373</v>
          </cell>
          <cell r="CZ161">
            <v>0</v>
          </cell>
          <cell r="DB161">
            <v>4372.9409329399996</v>
          </cell>
          <cell r="DD161">
            <v>470</v>
          </cell>
          <cell r="DE161">
            <v>0</v>
          </cell>
          <cell r="DG161">
            <v>469.61180213477701</v>
          </cell>
          <cell r="DI161">
            <v>341</v>
          </cell>
          <cell r="DJ161">
            <v>1</v>
          </cell>
          <cell r="DL161">
            <v>340.19153803718797</v>
          </cell>
          <cell r="DN161">
            <v>157</v>
          </cell>
          <cell r="DO161">
            <v>1</v>
          </cell>
          <cell r="DQ161">
            <v>155.712654578101</v>
          </cell>
          <cell r="DS161">
            <v>1</v>
          </cell>
          <cell r="DT161">
            <v>0</v>
          </cell>
          <cell r="DV161">
            <v>0.51759422999999993</v>
          </cell>
          <cell r="DX161">
            <v>-33</v>
          </cell>
          <cell r="DY161">
            <v>0</v>
          </cell>
          <cell r="EA161">
            <v>-33.431068611313499</v>
          </cell>
          <cell r="EC161">
            <v>13</v>
          </cell>
          <cell r="ED161">
            <v>0</v>
          </cell>
          <cell r="EF161">
            <v>12.663145822000001</v>
          </cell>
          <cell r="EH161">
            <v>238</v>
          </cell>
          <cell r="EI161">
            <v>0</v>
          </cell>
          <cell r="EK161">
            <v>237.52902450420001</v>
          </cell>
          <cell r="EM161">
            <v>11</v>
          </cell>
          <cell r="EN161">
            <v>0</v>
          </cell>
          <cell r="EP161">
            <v>11.397441261992102</v>
          </cell>
        </row>
        <row r="162">
          <cell r="C162" t="str">
            <v>50400TAllcustom2Allcustom3USD Total</v>
          </cell>
          <cell r="E162">
            <v>31343</v>
          </cell>
          <cell r="F162">
            <v>0</v>
          </cell>
          <cell r="G162">
            <v>0</v>
          </cell>
          <cell r="H162">
            <v>31342.898222945561</v>
          </cell>
          <cell r="J162">
            <v>13270</v>
          </cell>
          <cell r="K162">
            <v>1</v>
          </cell>
          <cell r="L162">
            <v>2</v>
          </cell>
          <cell r="M162">
            <v>13268.046064270049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-6</v>
          </cell>
          <cell r="U162">
            <v>0</v>
          </cell>
          <cell r="V162">
            <v>1</v>
          </cell>
          <cell r="W162">
            <v>-1</v>
          </cell>
          <cell r="X162">
            <v>-2</v>
          </cell>
          <cell r="Y162">
            <v>0</v>
          </cell>
          <cell r="Z162">
            <v>-3.5906369800399318</v>
          </cell>
          <cell r="AB162">
            <v>44607</v>
          </cell>
          <cell r="AC162">
            <v>-1</v>
          </cell>
          <cell r="AD162">
            <v>0</v>
          </cell>
          <cell r="AE162">
            <v>44607.353650235666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-1</v>
          </cell>
          <cell r="AM162">
            <v>0</v>
          </cell>
          <cell r="AN162">
            <v>44607</v>
          </cell>
          <cell r="AP162">
            <v>43101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B162">
            <v>301</v>
          </cell>
          <cell r="BC162">
            <v>0</v>
          </cell>
          <cell r="BD162">
            <v>1</v>
          </cell>
          <cell r="BE162">
            <v>0</v>
          </cell>
          <cell r="BF162">
            <v>0</v>
          </cell>
          <cell r="BG162">
            <v>300.23917618636585</v>
          </cell>
          <cell r="BI162">
            <v>20213</v>
          </cell>
          <cell r="BJ162">
            <v>0</v>
          </cell>
          <cell r="BK162">
            <v>0</v>
          </cell>
          <cell r="BL162">
            <v>20213.036033023145</v>
          </cell>
          <cell r="BN162">
            <v>8141</v>
          </cell>
          <cell r="BO162">
            <v>0</v>
          </cell>
          <cell r="BP162">
            <v>1</v>
          </cell>
          <cell r="BQ162">
            <v>8140.4248189026121</v>
          </cell>
          <cell r="BS162">
            <v>255</v>
          </cell>
          <cell r="BT162">
            <v>-1</v>
          </cell>
          <cell r="BU162">
            <v>0</v>
          </cell>
          <cell r="BV162">
            <v>255.38929175752043</v>
          </cell>
          <cell r="BX162">
            <v>1286</v>
          </cell>
          <cell r="BY162">
            <v>1</v>
          </cell>
          <cell r="BZ162">
            <v>0</v>
          </cell>
          <cell r="CA162">
            <v>1285.7399942751708</v>
          </cell>
          <cell r="CC162">
            <v>328</v>
          </cell>
          <cell r="CD162">
            <v>1</v>
          </cell>
          <cell r="CE162">
            <v>0</v>
          </cell>
          <cell r="CF162">
            <v>327.55776534514803</v>
          </cell>
          <cell r="CH162">
            <v>827</v>
          </cell>
          <cell r="CI162">
            <v>0</v>
          </cell>
          <cell r="CJ162">
            <v>0</v>
          </cell>
          <cell r="CK162">
            <v>826.61805670515992</v>
          </cell>
          <cell r="CM162">
            <v>-8</v>
          </cell>
          <cell r="CN162">
            <v>0</v>
          </cell>
          <cell r="CO162">
            <v>-1</v>
          </cell>
          <cell r="CP162">
            <v>-6.6136642680144178</v>
          </cell>
          <cell r="CR162">
            <v>68</v>
          </cell>
          <cell r="CS162">
            <v>-1</v>
          </cell>
          <cell r="CT162">
            <v>5</v>
          </cell>
          <cell r="CU162">
            <v>0</v>
          </cell>
          <cell r="CV162">
            <v>0</v>
          </cell>
          <cell r="CW162">
            <v>63.353770493559814</v>
          </cell>
          <cell r="CY162">
            <v>4142</v>
          </cell>
          <cell r="CZ162">
            <v>-2</v>
          </cell>
          <cell r="DA162">
            <v>0</v>
          </cell>
          <cell r="DB162">
            <v>4142.4719640100002</v>
          </cell>
          <cell r="DD162">
            <v>6624</v>
          </cell>
          <cell r="DE162">
            <v>0</v>
          </cell>
          <cell r="DF162">
            <v>0</v>
          </cell>
          <cell r="DG162">
            <v>6624.4967887520488</v>
          </cell>
          <cell r="DI162">
            <v>736</v>
          </cell>
          <cell r="DJ162">
            <v>1</v>
          </cell>
          <cell r="DK162">
            <v>0</v>
          </cell>
          <cell r="DL162">
            <v>736.47755308254386</v>
          </cell>
          <cell r="DN162">
            <v>1704</v>
          </cell>
          <cell r="DO162">
            <v>0</v>
          </cell>
          <cell r="DP162">
            <v>0</v>
          </cell>
          <cell r="DQ162">
            <v>1704.3064154002752</v>
          </cell>
          <cell r="DS162">
            <v>-1</v>
          </cell>
          <cell r="DT162">
            <v>0</v>
          </cell>
          <cell r="DU162">
            <v>0</v>
          </cell>
          <cell r="DV162">
            <v>-0.51759422999999993</v>
          </cell>
          <cell r="DX162">
            <v>-3</v>
          </cell>
          <cell r="DY162">
            <v>1</v>
          </cell>
          <cell r="DZ162">
            <v>0</v>
          </cell>
          <cell r="EA162">
            <v>-2.5428332383560317</v>
          </cell>
          <cell r="EC162">
            <v>199</v>
          </cell>
          <cell r="ED162">
            <v>0</v>
          </cell>
          <cell r="EE162">
            <v>0</v>
          </cell>
          <cell r="EF162">
            <v>199.415798484638</v>
          </cell>
          <cell r="EH162">
            <v>89</v>
          </cell>
          <cell r="EI162">
            <v>0</v>
          </cell>
          <cell r="EJ162">
            <v>0</v>
          </cell>
          <cell r="EK162">
            <v>89.457032007799995</v>
          </cell>
          <cell r="EM162">
            <v>53</v>
          </cell>
          <cell r="EN162">
            <v>1</v>
          </cell>
          <cell r="EO162">
            <v>0</v>
          </cell>
          <cell r="EP162">
            <v>52.642727973983597</v>
          </cell>
        </row>
        <row r="164">
          <cell r="C164" t="str">
            <v>Segment_invested_capital_USD</v>
          </cell>
          <cell r="E164">
            <v>31343</v>
          </cell>
          <cell r="F164">
            <v>0</v>
          </cell>
          <cell r="G164">
            <v>0</v>
          </cell>
          <cell r="H164">
            <v>31342.898222945561</v>
          </cell>
          <cell r="J164">
            <v>13270</v>
          </cell>
          <cell r="K164">
            <v>1</v>
          </cell>
          <cell r="L164">
            <v>2</v>
          </cell>
          <cell r="M164">
            <v>13268.046064270049</v>
          </cell>
          <cell r="O164">
            <v>-649</v>
          </cell>
          <cell r="P164">
            <v>0</v>
          </cell>
          <cell r="Q164">
            <v>0</v>
          </cell>
          <cell r="R164">
            <v>-649.37355049198993</v>
          </cell>
          <cell r="T164">
            <v>-6</v>
          </cell>
          <cell r="U164">
            <v>-3</v>
          </cell>
          <cell r="V164">
            <v>3</v>
          </cell>
          <cell r="W164">
            <v>-1</v>
          </cell>
          <cell r="X164">
            <v>-2</v>
          </cell>
          <cell r="Y164">
            <v>0</v>
          </cell>
          <cell r="Z164">
            <v>-3.5906369800395623</v>
          </cell>
          <cell r="AB164">
            <v>43958</v>
          </cell>
          <cell r="AC164">
            <v>-1</v>
          </cell>
          <cell r="AD164">
            <v>0</v>
          </cell>
          <cell r="AE164">
            <v>43957.980099743676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-1</v>
          </cell>
          <cell r="AM164">
            <v>0</v>
          </cell>
          <cell r="AN164">
            <v>43958</v>
          </cell>
          <cell r="AP164">
            <v>43101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B164">
            <v>301</v>
          </cell>
          <cell r="BC164">
            <v>0</v>
          </cell>
          <cell r="BD164">
            <v>1</v>
          </cell>
          <cell r="BE164">
            <v>0</v>
          </cell>
          <cell r="BF164">
            <v>0</v>
          </cell>
          <cell r="BG164">
            <v>300.23917618636585</v>
          </cell>
          <cell r="BI164">
            <v>20213</v>
          </cell>
          <cell r="BJ164">
            <v>0</v>
          </cell>
          <cell r="BK164">
            <v>0</v>
          </cell>
          <cell r="BL164">
            <v>20213.036033023145</v>
          </cell>
          <cell r="BN164">
            <v>8141</v>
          </cell>
          <cell r="BO164">
            <v>0</v>
          </cell>
          <cell r="BP164">
            <v>1</v>
          </cell>
          <cell r="BQ164">
            <v>8140.4248189026121</v>
          </cell>
          <cell r="BS164">
            <v>255</v>
          </cell>
          <cell r="BT164">
            <v>-1</v>
          </cell>
          <cell r="BU164">
            <v>0</v>
          </cell>
          <cell r="BV164">
            <v>255.38929175752043</v>
          </cell>
          <cell r="BX164">
            <v>1286</v>
          </cell>
          <cell r="BY164">
            <v>1</v>
          </cell>
          <cell r="BZ164">
            <v>0</v>
          </cell>
          <cell r="CA164">
            <v>1285.7399942751708</v>
          </cell>
          <cell r="CC164">
            <v>328</v>
          </cell>
          <cell r="CD164">
            <v>1</v>
          </cell>
          <cell r="CE164">
            <v>0</v>
          </cell>
          <cell r="CF164">
            <v>327.55776534514803</v>
          </cell>
          <cell r="CH164">
            <v>827</v>
          </cell>
          <cell r="CI164">
            <v>0</v>
          </cell>
          <cell r="CJ164">
            <v>0</v>
          </cell>
          <cell r="CK164">
            <v>826.61805670515992</v>
          </cell>
          <cell r="CM164">
            <v>-8</v>
          </cell>
          <cell r="CN164">
            <v>0</v>
          </cell>
          <cell r="CO164">
            <v>-1</v>
          </cell>
          <cell r="CP164">
            <v>-6.6136642680144178</v>
          </cell>
          <cell r="CR164">
            <v>68</v>
          </cell>
          <cell r="CS164">
            <v>-1</v>
          </cell>
          <cell r="CT164">
            <v>5</v>
          </cell>
          <cell r="CU164">
            <v>0</v>
          </cell>
          <cell r="CV164">
            <v>0</v>
          </cell>
          <cell r="CW164">
            <v>63.353770493559814</v>
          </cell>
          <cell r="CY164">
            <v>4142</v>
          </cell>
          <cell r="CZ164">
            <v>-2</v>
          </cell>
          <cell r="DA164">
            <v>0</v>
          </cell>
          <cell r="DB164">
            <v>4142.4719640100002</v>
          </cell>
          <cell r="DD164">
            <v>6624</v>
          </cell>
          <cell r="DE164">
            <v>0</v>
          </cell>
          <cell r="DF164">
            <v>0</v>
          </cell>
          <cell r="DG164">
            <v>6624.4967887520488</v>
          </cell>
          <cell r="DI164">
            <v>736</v>
          </cell>
          <cell r="DJ164">
            <v>1</v>
          </cell>
          <cell r="DK164">
            <v>0</v>
          </cell>
          <cell r="DL164">
            <v>736.47755308254386</v>
          </cell>
          <cell r="DN164">
            <v>1704</v>
          </cell>
          <cell r="DO164">
            <v>0</v>
          </cell>
          <cell r="DP164">
            <v>0</v>
          </cell>
          <cell r="DQ164">
            <v>1704.3064154002752</v>
          </cell>
          <cell r="DS164">
            <v>-1</v>
          </cell>
          <cell r="DT164">
            <v>0</v>
          </cell>
          <cell r="DU164">
            <v>0</v>
          </cell>
          <cell r="DV164">
            <v>-0.51759422999999993</v>
          </cell>
          <cell r="DX164">
            <v>-3</v>
          </cell>
          <cell r="DY164">
            <v>1</v>
          </cell>
          <cell r="DZ164">
            <v>0</v>
          </cell>
          <cell r="EA164">
            <v>-2.5428332383560317</v>
          </cell>
          <cell r="EC164">
            <v>199</v>
          </cell>
          <cell r="ED164">
            <v>0</v>
          </cell>
          <cell r="EE164">
            <v>0</v>
          </cell>
          <cell r="EF164">
            <v>199.415798484638</v>
          </cell>
          <cell r="EH164">
            <v>89</v>
          </cell>
          <cell r="EI164">
            <v>0</v>
          </cell>
          <cell r="EJ164">
            <v>0</v>
          </cell>
          <cell r="EK164">
            <v>89.457032007799995</v>
          </cell>
          <cell r="EM164">
            <v>53</v>
          </cell>
          <cell r="EN164">
            <v>1</v>
          </cell>
          <cell r="EO164">
            <v>0</v>
          </cell>
          <cell r="EP164">
            <v>52.642727973983597</v>
          </cell>
        </row>
        <row r="166">
          <cell r="C166" t="str">
            <v>Segment_information_assets</v>
          </cell>
          <cell r="E166">
            <v>38483</v>
          </cell>
          <cell r="F166">
            <v>0</v>
          </cell>
          <cell r="G166">
            <v>0</v>
          </cell>
          <cell r="H166">
            <v>38483.225742268332</v>
          </cell>
          <cell r="J166">
            <v>18597</v>
          </cell>
          <cell r="K166">
            <v>0</v>
          </cell>
          <cell r="L166">
            <v>2</v>
          </cell>
          <cell r="M166">
            <v>18595.745415876889</v>
          </cell>
          <cell r="O166">
            <v>3555</v>
          </cell>
          <cell r="P166">
            <v>0</v>
          </cell>
          <cell r="Q166">
            <v>0</v>
          </cell>
          <cell r="R166">
            <v>3555.1642720995733</v>
          </cell>
          <cell r="T166">
            <v>-207</v>
          </cell>
          <cell r="U166">
            <v>0</v>
          </cell>
          <cell r="V166">
            <v>2</v>
          </cell>
          <cell r="W166">
            <v>0</v>
          </cell>
          <cell r="X166">
            <v>-2</v>
          </cell>
          <cell r="Y166">
            <v>0</v>
          </cell>
          <cell r="Z166">
            <v>-206.60451215862594</v>
          </cell>
          <cell r="AB166">
            <v>60428</v>
          </cell>
          <cell r="AC166">
            <v>0</v>
          </cell>
          <cell r="AD166">
            <v>0</v>
          </cell>
          <cell r="AE166">
            <v>60427.530918086239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N166">
            <v>60428</v>
          </cell>
          <cell r="AP166">
            <v>55383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B166">
            <v>483</v>
          </cell>
          <cell r="BC166">
            <v>0</v>
          </cell>
          <cell r="BD166">
            <v>1</v>
          </cell>
          <cell r="BE166">
            <v>0</v>
          </cell>
          <cell r="BF166">
            <v>0</v>
          </cell>
          <cell r="BG166">
            <v>482.50741625268586</v>
          </cell>
          <cell r="BI166">
            <v>25000</v>
          </cell>
          <cell r="BJ166">
            <v>0</v>
          </cell>
          <cell r="BK166">
            <v>0</v>
          </cell>
          <cell r="BL166">
            <v>24999.735208280214</v>
          </cell>
          <cell r="BN166">
            <v>9632</v>
          </cell>
          <cell r="BO166">
            <v>0</v>
          </cell>
          <cell r="BP166">
            <v>1</v>
          </cell>
          <cell r="BQ166">
            <v>9631.5006981528422</v>
          </cell>
          <cell r="BS166">
            <v>755</v>
          </cell>
          <cell r="BT166">
            <v>0</v>
          </cell>
          <cell r="BU166">
            <v>0</v>
          </cell>
          <cell r="BV166">
            <v>754.87998698044441</v>
          </cell>
          <cell r="BX166">
            <v>1449</v>
          </cell>
          <cell r="BY166">
            <v>0</v>
          </cell>
          <cell r="BZ166">
            <v>0</v>
          </cell>
          <cell r="CA166">
            <v>1449.6347650058908</v>
          </cell>
          <cell r="CC166">
            <v>588</v>
          </cell>
          <cell r="CD166">
            <v>0</v>
          </cell>
          <cell r="CE166">
            <v>0</v>
          </cell>
          <cell r="CF166">
            <v>588.09170072449103</v>
          </cell>
          <cell r="CH166">
            <v>2153</v>
          </cell>
          <cell r="CI166">
            <v>0</v>
          </cell>
          <cell r="CJ166">
            <v>0</v>
          </cell>
          <cell r="CK166">
            <v>2152.88144445536</v>
          </cell>
          <cell r="CM166">
            <v>-1577</v>
          </cell>
          <cell r="CN166">
            <v>0</v>
          </cell>
          <cell r="CO166">
            <v>0</v>
          </cell>
          <cell r="CP166">
            <v>-1576.5122286020444</v>
          </cell>
          <cell r="CR166">
            <v>86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85.509668791636614</v>
          </cell>
          <cell r="CY166">
            <v>8515</v>
          </cell>
          <cell r="CZ166">
            <v>-2</v>
          </cell>
          <cell r="DA166">
            <v>0</v>
          </cell>
          <cell r="DB166">
            <v>8515.4128969499998</v>
          </cell>
          <cell r="DD166">
            <v>7094</v>
          </cell>
          <cell r="DE166">
            <v>0</v>
          </cell>
          <cell r="DF166">
            <v>0</v>
          </cell>
          <cell r="DG166">
            <v>7094.1085908868263</v>
          </cell>
          <cell r="DI166">
            <v>1077</v>
          </cell>
          <cell r="DJ166">
            <v>2</v>
          </cell>
          <cell r="DK166">
            <v>0</v>
          </cell>
          <cell r="DL166">
            <v>1076.6690911197318</v>
          </cell>
          <cell r="DN166">
            <v>1861</v>
          </cell>
          <cell r="DO166">
            <v>1</v>
          </cell>
          <cell r="DP166">
            <v>0</v>
          </cell>
          <cell r="DQ166">
            <v>1860.0190699783761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X166">
            <v>-36</v>
          </cell>
          <cell r="DY166">
            <v>1</v>
          </cell>
          <cell r="DZ166">
            <v>0</v>
          </cell>
          <cell r="EA166">
            <v>-35.973901849669531</v>
          </cell>
          <cell r="EC166">
            <v>212</v>
          </cell>
          <cell r="ED166">
            <v>0</v>
          </cell>
          <cell r="EE166">
            <v>0</v>
          </cell>
          <cell r="EF166">
            <v>212.07894430663799</v>
          </cell>
          <cell r="EH166">
            <v>327</v>
          </cell>
          <cell r="EI166">
            <v>0</v>
          </cell>
          <cell r="EJ166">
            <v>0</v>
          </cell>
          <cell r="EK166">
            <v>326.986056512</v>
          </cell>
          <cell r="EM166">
            <v>64</v>
          </cell>
          <cell r="EN166">
            <v>1</v>
          </cell>
          <cell r="EO166">
            <v>0</v>
          </cell>
          <cell r="EP166">
            <v>64.040169235975696</v>
          </cell>
        </row>
        <row r="167">
          <cell r="C167" t="str">
            <v>Segment_information_liabilities</v>
          </cell>
          <cell r="E167">
            <v>7140</v>
          </cell>
          <cell r="F167">
            <v>0</v>
          </cell>
          <cell r="G167">
            <v>0</v>
          </cell>
          <cell r="H167">
            <v>7140.3275193227701</v>
          </cell>
          <cell r="J167">
            <v>5327</v>
          </cell>
          <cell r="K167">
            <v>-1</v>
          </cell>
          <cell r="L167">
            <v>0</v>
          </cell>
          <cell r="M167">
            <v>5327.6993516068405</v>
          </cell>
          <cell r="O167">
            <v>15846</v>
          </cell>
          <cell r="P167">
            <v>0</v>
          </cell>
          <cell r="Q167">
            <v>0</v>
          </cell>
          <cell r="R167">
            <v>15846.501859191625</v>
          </cell>
          <cell r="T167">
            <v>-201</v>
          </cell>
          <cell r="U167">
            <v>0</v>
          </cell>
          <cell r="V167">
            <v>1</v>
          </cell>
          <cell r="W167">
            <v>1</v>
          </cell>
          <cell r="X167">
            <v>0</v>
          </cell>
          <cell r="Y167">
            <v>0</v>
          </cell>
          <cell r="Z167">
            <v>-203.01387517858601</v>
          </cell>
          <cell r="AB167">
            <v>28112</v>
          </cell>
          <cell r="AC167">
            <v>1</v>
          </cell>
          <cell r="AD167">
            <v>0</v>
          </cell>
          <cell r="AE167">
            <v>28111.514854942623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N167">
            <v>28112</v>
          </cell>
          <cell r="AP167">
            <v>12282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B167">
            <v>182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182.26824006632</v>
          </cell>
          <cell r="BI167">
            <v>4787</v>
          </cell>
          <cell r="BJ167">
            <v>0</v>
          </cell>
          <cell r="BK167">
            <v>0</v>
          </cell>
          <cell r="BL167">
            <v>4786.6991752570693</v>
          </cell>
          <cell r="BN167">
            <v>1491</v>
          </cell>
          <cell r="BO167">
            <v>0</v>
          </cell>
          <cell r="BP167">
            <v>0</v>
          </cell>
          <cell r="BQ167">
            <v>1491.0758792502302</v>
          </cell>
          <cell r="BS167">
            <v>500</v>
          </cell>
          <cell r="BT167">
            <v>1</v>
          </cell>
          <cell r="BU167">
            <v>0</v>
          </cell>
          <cell r="BV167">
            <v>499.49069522292399</v>
          </cell>
          <cell r="BX167">
            <v>163</v>
          </cell>
          <cell r="BY167">
            <v>-1</v>
          </cell>
          <cell r="BZ167">
            <v>0</v>
          </cell>
          <cell r="CA167">
            <v>163.89477073072001</v>
          </cell>
          <cell r="CC167">
            <v>260</v>
          </cell>
          <cell r="CD167">
            <v>-1</v>
          </cell>
          <cell r="CE167">
            <v>0</v>
          </cell>
          <cell r="CF167">
            <v>260.53393537934301</v>
          </cell>
          <cell r="CH167">
            <v>1326</v>
          </cell>
          <cell r="CI167">
            <v>0</v>
          </cell>
          <cell r="CJ167">
            <v>0</v>
          </cell>
          <cell r="CK167">
            <v>1326.2633877502001</v>
          </cell>
          <cell r="CM167">
            <v>-1569</v>
          </cell>
          <cell r="CN167">
            <v>0</v>
          </cell>
          <cell r="CO167">
            <v>1</v>
          </cell>
          <cell r="CP167">
            <v>-1569.89856433403</v>
          </cell>
          <cell r="CR167">
            <v>18</v>
          </cell>
          <cell r="CS167">
            <v>1</v>
          </cell>
          <cell r="CT167">
            <v>-5</v>
          </cell>
          <cell r="CU167">
            <v>0</v>
          </cell>
          <cell r="CV167">
            <v>0</v>
          </cell>
          <cell r="CW167">
            <v>22.155898298076799</v>
          </cell>
          <cell r="CY167">
            <v>4373</v>
          </cell>
          <cell r="CZ167">
            <v>0</v>
          </cell>
          <cell r="DA167">
            <v>0</v>
          </cell>
          <cell r="DB167">
            <v>4372.9409329399996</v>
          </cell>
          <cell r="DD167">
            <v>470</v>
          </cell>
          <cell r="DE167">
            <v>0</v>
          </cell>
          <cell r="DF167">
            <v>0</v>
          </cell>
          <cell r="DG167">
            <v>469.61180213477701</v>
          </cell>
          <cell r="DI167">
            <v>341</v>
          </cell>
          <cell r="DJ167">
            <v>1</v>
          </cell>
          <cell r="DK167">
            <v>0</v>
          </cell>
          <cell r="DL167">
            <v>340.19153803718797</v>
          </cell>
          <cell r="DN167">
            <v>157</v>
          </cell>
          <cell r="DO167">
            <v>1</v>
          </cell>
          <cell r="DP167">
            <v>0</v>
          </cell>
          <cell r="DQ167">
            <v>155.712654578101</v>
          </cell>
          <cell r="DS167">
            <v>1</v>
          </cell>
          <cell r="DT167">
            <v>0</v>
          </cell>
          <cell r="DU167">
            <v>0</v>
          </cell>
          <cell r="DV167">
            <v>0.51759422999999993</v>
          </cell>
          <cell r="DX167">
            <v>-33</v>
          </cell>
          <cell r="DY167">
            <v>0</v>
          </cell>
          <cell r="DZ167">
            <v>0</v>
          </cell>
          <cell r="EA167">
            <v>-33.431068611313499</v>
          </cell>
          <cell r="EC167">
            <v>13</v>
          </cell>
          <cell r="ED167">
            <v>0</v>
          </cell>
          <cell r="EE167">
            <v>0</v>
          </cell>
          <cell r="EF167">
            <v>12.663145822000001</v>
          </cell>
          <cell r="EH167">
            <v>238</v>
          </cell>
          <cell r="EI167">
            <v>0</v>
          </cell>
          <cell r="EJ167">
            <v>0</v>
          </cell>
          <cell r="EK167">
            <v>237.52902450420001</v>
          </cell>
          <cell r="EM167">
            <v>11</v>
          </cell>
          <cell r="EN167">
            <v>0</v>
          </cell>
          <cell r="EO167">
            <v>0</v>
          </cell>
          <cell r="EP167">
            <v>11.397441261992102</v>
          </cell>
        </row>
        <row r="170">
          <cell r="C170" t="str">
            <v>50517TAllcustom2Allcustom3USD Total</v>
          </cell>
          <cell r="E170">
            <v>4848</v>
          </cell>
          <cell r="H170">
            <v>4847.8967933876102</v>
          </cell>
          <cell r="J170">
            <v>1465</v>
          </cell>
          <cell r="L170">
            <v>-1</v>
          </cell>
          <cell r="M170">
            <v>1466.1858213929802</v>
          </cell>
          <cell r="O170">
            <v>0</v>
          </cell>
          <cell r="R170">
            <v>0</v>
          </cell>
          <cell r="T170">
            <v>-100</v>
          </cell>
          <cell r="V170">
            <v>0</v>
          </cell>
          <cell r="X170">
            <v>1</v>
          </cell>
          <cell r="Y170">
            <v>0</v>
          </cell>
          <cell r="Z170">
            <v>-101.33330528518499</v>
          </cell>
          <cell r="AB170">
            <v>6213</v>
          </cell>
          <cell r="AE170">
            <v>6212.7493094954098</v>
          </cell>
          <cell r="AL170">
            <v>0</v>
          </cell>
          <cell r="AM170">
            <v>0</v>
          </cell>
          <cell r="AN170">
            <v>6213</v>
          </cell>
          <cell r="AP170">
            <v>6205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B170">
            <v>93</v>
          </cell>
          <cell r="BD170">
            <v>0</v>
          </cell>
          <cell r="BG170">
            <v>93.1203523125874</v>
          </cell>
          <cell r="BI170">
            <v>3271</v>
          </cell>
          <cell r="BL170">
            <v>3271.38040117026</v>
          </cell>
          <cell r="BN170">
            <v>816</v>
          </cell>
          <cell r="BQ170">
            <v>816.38700828090498</v>
          </cell>
          <cell r="BS170">
            <v>517</v>
          </cell>
          <cell r="BV170">
            <v>516.819516194367</v>
          </cell>
          <cell r="BX170">
            <v>125</v>
          </cell>
          <cell r="CA170">
            <v>124.595301258701</v>
          </cell>
          <cell r="CC170">
            <v>306</v>
          </cell>
          <cell r="CF170">
            <v>305.55404843251597</v>
          </cell>
          <cell r="CH170">
            <v>1062</v>
          </cell>
          <cell r="CK170">
            <v>1062.4798052711999</v>
          </cell>
          <cell r="CM170">
            <v>-1342</v>
          </cell>
          <cell r="CP170">
            <v>-1342.4396395329102</v>
          </cell>
          <cell r="CR170">
            <v>21</v>
          </cell>
          <cell r="CT170">
            <v>-1</v>
          </cell>
          <cell r="CW170">
            <v>22.0067208422393</v>
          </cell>
          <cell r="CY170">
            <v>708</v>
          </cell>
          <cell r="DB170">
            <v>708.34905715000002</v>
          </cell>
          <cell r="DD170">
            <v>518</v>
          </cell>
          <cell r="DG170">
            <v>518.37554658731699</v>
          </cell>
          <cell r="DI170">
            <v>87</v>
          </cell>
          <cell r="DL170">
            <v>86.822294196396399</v>
          </cell>
          <cell r="DN170">
            <v>163</v>
          </cell>
          <cell r="DQ170">
            <v>163.09094847</v>
          </cell>
          <cell r="DS170">
            <v>0</v>
          </cell>
          <cell r="DV170">
            <v>0</v>
          </cell>
          <cell r="DX170">
            <v>-32</v>
          </cell>
          <cell r="EA170">
            <v>-32.458745852976001</v>
          </cell>
          <cell r="EC170">
            <v>16</v>
          </cell>
          <cell r="EF170">
            <v>15.824101109999999</v>
          </cell>
          <cell r="EH170">
            <v>322</v>
          </cell>
          <cell r="EK170">
            <v>321.60544416000005</v>
          </cell>
          <cell r="EM170">
            <v>14</v>
          </cell>
          <cell r="EP170">
            <v>14.2110065803793</v>
          </cell>
        </row>
        <row r="171">
          <cell r="C171" t="str">
            <v>50523TAllcustom2Allcustom3USD Total</v>
          </cell>
          <cell r="E171">
            <v>5117</v>
          </cell>
          <cell r="F171">
            <v>0</v>
          </cell>
          <cell r="H171">
            <v>5117.2440126367501</v>
          </cell>
          <cell r="J171">
            <v>1255</v>
          </cell>
          <cell r="K171">
            <v>-1</v>
          </cell>
          <cell r="M171">
            <v>1255.6103440891</v>
          </cell>
          <cell r="O171">
            <v>0</v>
          </cell>
          <cell r="P171">
            <v>0</v>
          </cell>
          <cell r="R171">
            <v>0</v>
          </cell>
          <cell r="T171">
            <v>-100</v>
          </cell>
          <cell r="U171">
            <v>0</v>
          </cell>
          <cell r="V171">
            <v>1</v>
          </cell>
          <cell r="W171">
            <v>0</v>
          </cell>
          <cell r="Y171">
            <v>0</v>
          </cell>
          <cell r="Z171">
            <v>-101.33330528518599</v>
          </cell>
          <cell r="AB171">
            <v>6272</v>
          </cell>
          <cell r="AC171">
            <v>0</v>
          </cell>
          <cell r="AE171">
            <v>6271.5210514406608</v>
          </cell>
          <cell r="AL171">
            <v>0</v>
          </cell>
          <cell r="AM171">
            <v>0</v>
          </cell>
          <cell r="AN171">
            <v>6272</v>
          </cell>
          <cell r="AP171">
            <v>6291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B171">
            <v>126</v>
          </cell>
          <cell r="BC171">
            <v>0</v>
          </cell>
          <cell r="BD171">
            <v>-1</v>
          </cell>
          <cell r="BE171">
            <v>0</v>
          </cell>
          <cell r="BG171">
            <v>127.394920822937</v>
          </cell>
          <cell r="BI171">
            <v>3859</v>
          </cell>
          <cell r="BJ171">
            <v>0</v>
          </cell>
          <cell r="BL171">
            <v>3859.4428214507398</v>
          </cell>
          <cell r="BN171">
            <v>665</v>
          </cell>
          <cell r="BO171">
            <v>0</v>
          </cell>
          <cell r="BQ171">
            <v>665.32282265799199</v>
          </cell>
          <cell r="BS171">
            <v>414</v>
          </cell>
          <cell r="BT171">
            <v>0</v>
          </cell>
          <cell r="BV171">
            <v>413.79193803834897</v>
          </cell>
          <cell r="BX171">
            <v>82</v>
          </cell>
          <cell r="BY171">
            <v>0</v>
          </cell>
          <cell r="CA171">
            <v>81.73378979044891</v>
          </cell>
          <cell r="CC171">
            <v>236</v>
          </cell>
          <cell r="CD171">
            <v>1</v>
          </cell>
          <cell r="CF171">
            <v>235.33091229744102</v>
          </cell>
          <cell r="CH171">
            <v>992</v>
          </cell>
          <cell r="CI171">
            <v>0</v>
          </cell>
          <cell r="CK171">
            <v>992.15952368176193</v>
          </cell>
          <cell r="CM171">
            <v>-1257</v>
          </cell>
          <cell r="CN171">
            <v>1</v>
          </cell>
          <cell r="CP171">
            <v>-1257.93271610291</v>
          </cell>
          <cell r="CR171">
            <v>15</v>
          </cell>
          <cell r="CS171">
            <v>0</v>
          </cell>
          <cell r="CT171">
            <v>-1</v>
          </cell>
          <cell r="CU171">
            <v>0</v>
          </cell>
          <cell r="CW171">
            <v>15.756155796196099</v>
          </cell>
          <cell r="CY171">
            <v>785</v>
          </cell>
          <cell r="CZ171">
            <v>-1</v>
          </cell>
          <cell r="DB171">
            <v>785.7940519199999</v>
          </cell>
          <cell r="DD171">
            <v>263</v>
          </cell>
          <cell r="DE171">
            <v>0</v>
          </cell>
          <cell r="DG171">
            <v>263.01153626899497</v>
          </cell>
          <cell r="DI171">
            <v>80</v>
          </cell>
          <cell r="DJ171">
            <v>0</v>
          </cell>
          <cell r="DL171">
            <v>80.270381346574098</v>
          </cell>
          <cell r="DN171">
            <v>143</v>
          </cell>
          <cell r="DO171">
            <v>0</v>
          </cell>
          <cell r="DQ171">
            <v>142.71937038030899</v>
          </cell>
          <cell r="DS171">
            <v>1</v>
          </cell>
          <cell r="DT171">
            <v>0</v>
          </cell>
          <cell r="DV171">
            <v>0.51759422999999993</v>
          </cell>
          <cell r="DX171">
            <v>-32</v>
          </cell>
          <cell r="DY171">
            <v>0</v>
          </cell>
          <cell r="EA171">
            <v>-32.458745852976001</v>
          </cell>
          <cell r="EC171">
            <v>11</v>
          </cell>
          <cell r="ED171">
            <v>0</v>
          </cell>
          <cell r="EF171">
            <v>11.194715301999999</v>
          </cell>
          <cell r="EH171">
            <v>228</v>
          </cell>
          <cell r="EI171">
            <v>0</v>
          </cell>
          <cell r="EK171">
            <v>227.57158233000001</v>
          </cell>
          <cell r="EM171">
            <v>11</v>
          </cell>
          <cell r="EN171">
            <v>0</v>
          </cell>
          <cell r="EP171">
            <v>10.9749184565025</v>
          </cell>
        </row>
        <row r="172">
          <cell r="C172" t="str">
            <v>50516TAllcustom2Allcustom3USD Total</v>
          </cell>
          <cell r="E172">
            <v>-269</v>
          </cell>
          <cell r="F172">
            <v>0</v>
          </cell>
          <cell r="G172">
            <v>0</v>
          </cell>
          <cell r="H172">
            <v>-269.34721924913993</v>
          </cell>
          <cell r="J172">
            <v>210</v>
          </cell>
          <cell r="K172">
            <v>1</v>
          </cell>
          <cell r="L172">
            <v>-1</v>
          </cell>
          <cell r="M172">
            <v>210.57547730388023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-1</v>
          </cell>
          <cell r="W172">
            <v>0</v>
          </cell>
          <cell r="X172">
            <v>1</v>
          </cell>
          <cell r="Y172">
            <v>0</v>
          </cell>
          <cell r="Z172">
            <v>9.9475983006414026E-13</v>
          </cell>
          <cell r="AB172">
            <v>-59</v>
          </cell>
          <cell r="AC172">
            <v>0</v>
          </cell>
          <cell r="AD172">
            <v>0</v>
          </cell>
          <cell r="AE172">
            <v>-58.771741945251051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  <cell r="AM172">
            <v>0</v>
          </cell>
          <cell r="AN172">
            <v>-59</v>
          </cell>
          <cell r="AP172">
            <v>-86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BB172">
            <v>-33</v>
          </cell>
          <cell r="BC172">
            <v>0</v>
          </cell>
          <cell r="BD172">
            <v>1</v>
          </cell>
          <cell r="BE172">
            <v>0</v>
          </cell>
          <cell r="BF172">
            <v>0</v>
          </cell>
          <cell r="BG172">
            <v>-34.274568510349596</v>
          </cell>
          <cell r="BI172">
            <v>-588</v>
          </cell>
          <cell r="BJ172">
            <v>0</v>
          </cell>
          <cell r="BK172">
            <v>0</v>
          </cell>
          <cell r="BL172">
            <v>-588.06242028047973</v>
          </cell>
          <cell r="BN172">
            <v>151</v>
          </cell>
          <cell r="BO172">
            <v>0</v>
          </cell>
          <cell r="BP172">
            <v>0</v>
          </cell>
          <cell r="BQ172">
            <v>151.06418562291299</v>
          </cell>
          <cell r="BS172">
            <v>103</v>
          </cell>
          <cell r="BT172">
            <v>0</v>
          </cell>
          <cell r="BU172">
            <v>0</v>
          </cell>
          <cell r="BV172">
            <v>103.02757815601802</v>
          </cell>
          <cell r="BX172">
            <v>43</v>
          </cell>
          <cell r="BY172">
            <v>0</v>
          </cell>
          <cell r="BZ172">
            <v>0</v>
          </cell>
          <cell r="CA172">
            <v>42.86151146825209</v>
          </cell>
          <cell r="CC172">
            <v>70</v>
          </cell>
          <cell r="CD172">
            <v>-1</v>
          </cell>
          <cell r="CE172">
            <v>0</v>
          </cell>
          <cell r="CF172">
            <v>70.223136135074952</v>
          </cell>
          <cell r="CH172">
            <v>70</v>
          </cell>
          <cell r="CI172">
            <v>0</v>
          </cell>
          <cell r="CJ172">
            <v>0</v>
          </cell>
          <cell r="CK172">
            <v>70.320281589437968</v>
          </cell>
          <cell r="CM172">
            <v>-85</v>
          </cell>
          <cell r="CN172">
            <v>-1</v>
          </cell>
          <cell r="CO172">
            <v>0</v>
          </cell>
          <cell r="CP172">
            <v>-84.506923430000143</v>
          </cell>
          <cell r="CR172">
            <v>6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6.2505650460432012</v>
          </cell>
          <cell r="CY172">
            <v>-77</v>
          </cell>
          <cell r="CZ172">
            <v>1</v>
          </cell>
          <cell r="DA172">
            <v>0</v>
          </cell>
          <cell r="DB172">
            <v>-77.44499476999988</v>
          </cell>
          <cell r="DD172">
            <v>255</v>
          </cell>
          <cell r="DE172">
            <v>0</v>
          </cell>
          <cell r="DF172">
            <v>0</v>
          </cell>
          <cell r="DG172">
            <v>255.36401031832202</v>
          </cell>
          <cell r="DI172">
            <v>7</v>
          </cell>
          <cell r="DJ172">
            <v>0</v>
          </cell>
          <cell r="DK172">
            <v>0</v>
          </cell>
          <cell r="DL172">
            <v>6.5519128498223012</v>
          </cell>
          <cell r="DN172">
            <v>20</v>
          </cell>
          <cell r="DO172">
            <v>0</v>
          </cell>
          <cell r="DP172">
            <v>0</v>
          </cell>
          <cell r="DQ172">
            <v>20.371578089691013</v>
          </cell>
          <cell r="DS172">
            <v>-1</v>
          </cell>
          <cell r="DT172">
            <v>0</v>
          </cell>
          <cell r="DU172">
            <v>0</v>
          </cell>
          <cell r="DV172">
            <v>-0.51759422999999993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C172">
            <v>5</v>
          </cell>
          <cell r="ED172">
            <v>0</v>
          </cell>
          <cell r="EE172">
            <v>0</v>
          </cell>
          <cell r="EF172">
            <v>4.6293858080000003</v>
          </cell>
          <cell r="EH172">
            <v>94</v>
          </cell>
          <cell r="EI172">
            <v>0</v>
          </cell>
          <cell r="EJ172">
            <v>0</v>
          </cell>
          <cell r="EK172">
            <v>94.033861830000035</v>
          </cell>
          <cell r="EM172">
            <v>3</v>
          </cell>
          <cell r="EN172">
            <v>0</v>
          </cell>
          <cell r="EO172">
            <v>0</v>
          </cell>
          <cell r="EP172">
            <v>3.2360881238767991</v>
          </cell>
        </row>
        <row r="175">
          <cell r="C175" t="str">
            <v>60317CAllcustom2Allcustom3USD Total</v>
          </cell>
          <cell r="E175">
            <v>815</v>
          </cell>
          <cell r="H175">
            <v>814.76095053093604</v>
          </cell>
          <cell r="J175">
            <v>855</v>
          </cell>
          <cell r="L175">
            <v>-1</v>
          </cell>
          <cell r="M175">
            <v>855.79448531986998</v>
          </cell>
          <cell r="O175">
            <v>0</v>
          </cell>
          <cell r="R175">
            <v>0</v>
          </cell>
          <cell r="T175">
            <v>0</v>
          </cell>
          <cell r="V175">
            <v>0</v>
          </cell>
          <cell r="W175">
            <v>-1</v>
          </cell>
          <cell r="X175">
            <v>1</v>
          </cell>
          <cell r="Y175">
            <v>0</v>
          </cell>
          <cell r="Z175">
            <v>0</v>
          </cell>
          <cell r="AB175">
            <v>1670</v>
          </cell>
          <cell r="AC175">
            <v>-1</v>
          </cell>
          <cell r="AD175">
            <v>0</v>
          </cell>
          <cell r="AE175">
            <v>1670.55543585081</v>
          </cell>
          <cell r="AG175">
            <v>0</v>
          </cell>
          <cell r="AJ175">
            <v>0</v>
          </cell>
          <cell r="AL175">
            <v>-1</v>
          </cell>
          <cell r="AM175">
            <v>0</v>
          </cell>
          <cell r="AN175">
            <v>1670</v>
          </cell>
          <cell r="AP175">
            <v>1667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B175">
            <v>-1</v>
          </cell>
          <cell r="BD175">
            <v>-1</v>
          </cell>
          <cell r="BG175">
            <v>0.447609465081928</v>
          </cell>
          <cell r="BI175">
            <v>598</v>
          </cell>
          <cell r="BL175">
            <v>597.71844042407304</v>
          </cell>
          <cell r="BN175">
            <v>169</v>
          </cell>
          <cell r="BQ175">
            <v>168.74565812530301</v>
          </cell>
          <cell r="BS175">
            <v>2</v>
          </cell>
          <cell r="BV175">
            <v>1.6905600267012899</v>
          </cell>
          <cell r="BX175">
            <v>41</v>
          </cell>
          <cell r="CA175">
            <v>40.766360911127201</v>
          </cell>
          <cell r="CC175">
            <v>5</v>
          </cell>
          <cell r="CF175">
            <v>4.7671376816907305</v>
          </cell>
          <cell r="CH175">
            <v>0</v>
          </cell>
          <cell r="CK175">
            <v>7.5065996959996203E-2</v>
          </cell>
          <cell r="CM175">
            <v>1</v>
          </cell>
          <cell r="CP175">
            <v>0.55011789999863991</v>
          </cell>
          <cell r="CR175">
            <v>-2</v>
          </cell>
          <cell r="CT175">
            <v>-2</v>
          </cell>
          <cell r="CW175">
            <v>0.118319569870368</v>
          </cell>
          <cell r="CY175">
            <v>258</v>
          </cell>
          <cell r="DB175">
            <v>257.55283506000001</v>
          </cell>
          <cell r="DD175">
            <v>452</v>
          </cell>
          <cell r="DG175">
            <v>452.00296210000005</v>
          </cell>
          <cell r="DI175">
            <v>103</v>
          </cell>
          <cell r="DL175">
            <v>102.56490001</v>
          </cell>
          <cell r="DN175">
            <v>44</v>
          </cell>
          <cell r="DQ175">
            <v>43.555468579999996</v>
          </cell>
          <cell r="DS175">
            <v>0</v>
          </cell>
          <cell r="DV175">
            <v>0</v>
          </cell>
          <cell r="DX175">
            <v>0</v>
          </cell>
          <cell r="EA175">
            <v>0</v>
          </cell>
          <cell r="EC175">
            <v>0</v>
          </cell>
          <cell r="EF175">
            <v>0</v>
          </cell>
          <cell r="EH175">
            <v>0</v>
          </cell>
          <cell r="EK175">
            <v>4.0000000000000001E-3</v>
          </cell>
          <cell r="EM175">
            <v>0</v>
          </cell>
          <cell r="EP175">
            <v>4.50043545098942E-2</v>
          </cell>
        </row>
        <row r="178">
          <cell r="C178" t="str">
            <v>50630TAllcustom2Allcustom3USD Total</v>
          </cell>
          <cell r="E178">
            <v>474</v>
          </cell>
          <cell r="F178">
            <v>1</v>
          </cell>
          <cell r="H178">
            <v>473.290178943277</v>
          </cell>
          <cell r="J178">
            <v>733</v>
          </cell>
          <cell r="K178">
            <v>-1</v>
          </cell>
          <cell r="M178">
            <v>733.63967904267099</v>
          </cell>
          <cell r="O178">
            <v>0</v>
          </cell>
          <cell r="P178">
            <v>1</v>
          </cell>
          <cell r="Q178">
            <v>-1</v>
          </cell>
          <cell r="R178">
            <v>0</v>
          </cell>
          <cell r="T178">
            <v>0</v>
          </cell>
          <cell r="U178">
            <v>0</v>
          </cell>
          <cell r="V178">
            <v>-1</v>
          </cell>
          <cell r="X178">
            <v>1</v>
          </cell>
          <cell r="Y178">
            <v>0</v>
          </cell>
          <cell r="Z178">
            <v>2.7328101430922101E-2</v>
          </cell>
          <cell r="AB178">
            <v>1207</v>
          </cell>
          <cell r="AD178">
            <v>0</v>
          </cell>
          <cell r="AE178">
            <v>1206.95718608738</v>
          </cell>
          <cell r="AG178">
            <v>0</v>
          </cell>
          <cell r="AH178">
            <v>0</v>
          </cell>
          <cell r="AJ178">
            <v>0</v>
          </cell>
          <cell r="AL178">
            <v>0</v>
          </cell>
          <cell r="AM178">
            <v>0</v>
          </cell>
          <cell r="AN178">
            <v>1207</v>
          </cell>
          <cell r="AP178">
            <v>1019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B178">
            <v>18</v>
          </cell>
          <cell r="BD178">
            <v>0</v>
          </cell>
          <cell r="BG178">
            <v>17.750015238568601</v>
          </cell>
          <cell r="BI178">
            <v>28</v>
          </cell>
          <cell r="BJ178">
            <v>-1</v>
          </cell>
          <cell r="BL178">
            <v>28.589489725377899</v>
          </cell>
          <cell r="BN178">
            <v>251</v>
          </cell>
          <cell r="BO178">
            <v>0</v>
          </cell>
          <cell r="BQ178">
            <v>250.77087152635198</v>
          </cell>
          <cell r="BS178">
            <v>-29</v>
          </cell>
          <cell r="BT178">
            <v>0</v>
          </cell>
          <cell r="BV178">
            <v>-28.957990592192502</v>
          </cell>
          <cell r="BX178">
            <v>35</v>
          </cell>
          <cell r="BY178">
            <v>1</v>
          </cell>
          <cell r="CA178">
            <v>34.351934519157403</v>
          </cell>
          <cell r="CC178">
            <v>46</v>
          </cell>
          <cell r="CF178">
            <v>45.747795623161799</v>
          </cell>
          <cell r="CH178">
            <v>79</v>
          </cell>
          <cell r="CI178">
            <v>0</v>
          </cell>
          <cell r="CK178">
            <v>79.214736001682809</v>
          </cell>
          <cell r="CM178">
            <v>46</v>
          </cell>
          <cell r="CP178">
            <v>45.823326901168699</v>
          </cell>
          <cell r="CR178">
            <v>1</v>
          </cell>
          <cell r="CT178">
            <v>-1</v>
          </cell>
          <cell r="CW178">
            <v>1.84906393493777</v>
          </cell>
          <cell r="CY178">
            <v>551</v>
          </cell>
          <cell r="CZ178">
            <v>1</v>
          </cell>
          <cell r="DB178">
            <v>550.24841022741396</v>
          </cell>
          <cell r="DD178">
            <v>144</v>
          </cell>
          <cell r="DE178">
            <v>0</v>
          </cell>
          <cell r="DG178">
            <v>143.91176447747702</v>
          </cell>
          <cell r="DI178">
            <v>22</v>
          </cell>
          <cell r="DJ178">
            <v>-1</v>
          </cell>
          <cell r="DL178">
            <v>22.5768980852841</v>
          </cell>
          <cell r="DN178">
            <v>17</v>
          </cell>
          <cell r="DO178">
            <v>0</v>
          </cell>
          <cell r="DQ178">
            <v>16.9193315275574</v>
          </cell>
          <cell r="DS178">
            <v>-2</v>
          </cell>
          <cell r="DT178">
            <v>0</v>
          </cell>
          <cell r="DV178">
            <v>-1.86578921</v>
          </cell>
          <cell r="DX178">
            <v>0</v>
          </cell>
          <cell r="EA178">
            <v>-7.0896930992603296E-14</v>
          </cell>
          <cell r="EC178">
            <v>0</v>
          </cell>
          <cell r="EF178">
            <v>2.0988100000000698E-3</v>
          </cell>
          <cell r="EH178">
            <v>65</v>
          </cell>
          <cell r="EK178">
            <v>64.937483710799995</v>
          </cell>
          <cell r="EM178">
            <v>0</v>
          </cell>
          <cell r="EP178">
            <v>-0.39247495476670202</v>
          </cell>
        </row>
        <row r="179">
          <cell r="O179">
            <v>-330</v>
          </cell>
          <cell r="P179">
            <v>-1</v>
          </cell>
          <cell r="Q179">
            <v>0</v>
          </cell>
          <cell r="R179">
            <v>-329.58564636951837</v>
          </cell>
          <cell r="T179">
            <v>0</v>
          </cell>
          <cell r="U179">
            <v>0</v>
          </cell>
          <cell r="V179">
            <v>1</v>
          </cell>
          <cell r="W179">
            <v>0</v>
          </cell>
          <cell r="Y179">
            <v>0</v>
          </cell>
          <cell r="Z179">
            <v>-2.7328101430922101E-2</v>
          </cell>
          <cell r="AB179">
            <v>-330</v>
          </cell>
          <cell r="AC179">
            <v>-1</v>
          </cell>
          <cell r="AD179">
            <v>0</v>
          </cell>
          <cell r="AE179">
            <v>-329.58564636951837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N179">
            <v>-330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</row>
        <row r="180">
          <cell r="C180" t="str">
            <v>Segment_CFFO_USD</v>
          </cell>
          <cell r="E180">
            <v>474</v>
          </cell>
          <cell r="F180">
            <v>1</v>
          </cell>
          <cell r="G180">
            <v>0</v>
          </cell>
          <cell r="H180">
            <v>473.290178943277</v>
          </cell>
          <cell r="J180">
            <v>733</v>
          </cell>
          <cell r="K180">
            <v>-1</v>
          </cell>
          <cell r="L180">
            <v>0</v>
          </cell>
          <cell r="M180">
            <v>733.63967904267099</v>
          </cell>
          <cell r="O180">
            <v>-330</v>
          </cell>
          <cell r="P180">
            <v>0</v>
          </cell>
          <cell r="Q180">
            <v>-1</v>
          </cell>
          <cell r="R180">
            <v>-329.58564636951837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1</v>
          </cell>
          <cell r="Y180">
            <v>0</v>
          </cell>
          <cell r="Z180">
            <v>0</v>
          </cell>
          <cell r="AB180">
            <v>877</v>
          </cell>
          <cell r="AC180">
            <v>-1</v>
          </cell>
          <cell r="AD180">
            <v>0</v>
          </cell>
          <cell r="AE180">
            <v>877.37153971786165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</v>
          </cell>
          <cell r="AM180">
            <v>0</v>
          </cell>
          <cell r="AN180">
            <v>877</v>
          </cell>
          <cell r="AP180">
            <v>1019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B180">
            <v>18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17.750015238568601</v>
          </cell>
          <cell r="BI180">
            <v>28</v>
          </cell>
          <cell r="BJ180">
            <v>-1</v>
          </cell>
          <cell r="BK180">
            <v>0</v>
          </cell>
          <cell r="BL180">
            <v>28.589489725377899</v>
          </cell>
          <cell r="BN180">
            <v>251</v>
          </cell>
          <cell r="BO180">
            <v>0</v>
          </cell>
          <cell r="BP180">
            <v>0</v>
          </cell>
          <cell r="BQ180">
            <v>250.77087152635198</v>
          </cell>
          <cell r="BS180">
            <v>-29</v>
          </cell>
          <cell r="BT180">
            <v>0</v>
          </cell>
          <cell r="BU180">
            <v>0</v>
          </cell>
          <cell r="BV180">
            <v>-28.957990592192502</v>
          </cell>
          <cell r="BX180">
            <v>35</v>
          </cell>
          <cell r="BY180">
            <v>1</v>
          </cell>
          <cell r="BZ180">
            <v>0</v>
          </cell>
          <cell r="CA180">
            <v>34.351934519157403</v>
          </cell>
          <cell r="CC180">
            <v>46</v>
          </cell>
          <cell r="CD180">
            <v>0</v>
          </cell>
          <cell r="CE180">
            <v>0</v>
          </cell>
          <cell r="CF180">
            <v>45.747795623161799</v>
          </cell>
          <cell r="CH180">
            <v>79</v>
          </cell>
          <cell r="CI180">
            <v>0</v>
          </cell>
          <cell r="CJ180">
            <v>0</v>
          </cell>
          <cell r="CK180">
            <v>79.214736001682809</v>
          </cell>
          <cell r="CM180">
            <v>46</v>
          </cell>
          <cell r="CN180">
            <v>0</v>
          </cell>
          <cell r="CO180">
            <v>0</v>
          </cell>
          <cell r="CP180">
            <v>45.823326901168699</v>
          </cell>
          <cell r="CR180">
            <v>1</v>
          </cell>
          <cell r="CS180">
            <v>0</v>
          </cell>
          <cell r="CT180">
            <v>-1</v>
          </cell>
          <cell r="CU180">
            <v>0</v>
          </cell>
          <cell r="CV180">
            <v>0</v>
          </cell>
          <cell r="CW180">
            <v>1.84906393493777</v>
          </cell>
          <cell r="CY180">
            <v>551</v>
          </cell>
          <cell r="CZ180">
            <v>1</v>
          </cell>
          <cell r="DA180">
            <v>0</v>
          </cell>
          <cell r="DB180">
            <v>550.24841022741396</v>
          </cell>
          <cell r="DD180">
            <v>144</v>
          </cell>
          <cell r="DE180">
            <v>0</v>
          </cell>
          <cell r="DF180">
            <v>0</v>
          </cell>
          <cell r="DG180">
            <v>143.91176447747702</v>
          </cell>
          <cell r="DI180">
            <v>22</v>
          </cell>
          <cell r="DJ180">
            <v>-1</v>
          </cell>
          <cell r="DK180">
            <v>0</v>
          </cell>
          <cell r="DL180">
            <v>22.5768980852841</v>
          </cell>
          <cell r="DN180">
            <v>17</v>
          </cell>
          <cell r="DO180">
            <v>0</v>
          </cell>
          <cell r="DP180">
            <v>0</v>
          </cell>
          <cell r="DQ180">
            <v>16.9193315275574</v>
          </cell>
          <cell r="DS180">
            <v>-2</v>
          </cell>
          <cell r="DT180">
            <v>0</v>
          </cell>
          <cell r="DU180">
            <v>0</v>
          </cell>
          <cell r="DV180">
            <v>-1.86578921</v>
          </cell>
          <cell r="DX180">
            <v>0</v>
          </cell>
          <cell r="DY180">
            <v>0</v>
          </cell>
          <cell r="DZ180">
            <v>0</v>
          </cell>
          <cell r="EA180">
            <v>-7.0896930992603296E-14</v>
          </cell>
          <cell r="EC180">
            <v>0</v>
          </cell>
          <cell r="ED180">
            <v>0</v>
          </cell>
          <cell r="EE180">
            <v>0</v>
          </cell>
          <cell r="EF180">
            <v>2.0988100000000698E-3</v>
          </cell>
          <cell r="EH180">
            <v>65</v>
          </cell>
          <cell r="EI180">
            <v>0</v>
          </cell>
          <cell r="EJ180">
            <v>0</v>
          </cell>
          <cell r="EK180">
            <v>64.937483710799995</v>
          </cell>
          <cell r="EM180">
            <v>0</v>
          </cell>
          <cell r="EN180">
            <v>0</v>
          </cell>
          <cell r="EO180">
            <v>0</v>
          </cell>
          <cell r="EP180">
            <v>-0.39247495476670202</v>
          </cell>
        </row>
        <row r="182">
          <cell r="C182" t="str">
            <v>50600TAllcustom2Allcustom3USD Total</v>
          </cell>
          <cell r="E182">
            <v>-370</v>
          </cell>
          <cell r="H182">
            <v>-369.689575118422</v>
          </cell>
          <cell r="J182">
            <v>-867</v>
          </cell>
          <cell r="M182">
            <v>-867.40535732713704</v>
          </cell>
          <cell r="O182">
            <v>0</v>
          </cell>
          <cell r="R182">
            <v>0</v>
          </cell>
          <cell r="T182">
            <v>0</v>
          </cell>
          <cell r="V182">
            <v>0</v>
          </cell>
          <cell r="Y182">
            <v>0</v>
          </cell>
          <cell r="Z182">
            <v>8.38190317153931E-15</v>
          </cell>
          <cell r="AB182">
            <v>-1237</v>
          </cell>
          <cell r="AD182">
            <v>0</v>
          </cell>
          <cell r="AE182">
            <v>-1237.0949324455601</v>
          </cell>
          <cell r="AG182">
            <v>0</v>
          </cell>
          <cell r="AJ182">
            <v>0</v>
          </cell>
          <cell r="AL182">
            <v>0</v>
          </cell>
          <cell r="AM182">
            <v>0</v>
          </cell>
          <cell r="AN182">
            <v>-1237</v>
          </cell>
          <cell r="AP182">
            <v>-1186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B182">
            <v>-1</v>
          </cell>
          <cell r="BD182">
            <v>-1</v>
          </cell>
          <cell r="BG182">
            <v>-0.42830664508192801</v>
          </cell>
          <cell r="BI182">
            <v>-83</v>
          </cell>
          <cell r="BL182">
            <v>-83.322959280864296</v>
          </cell>
          <cell r="BN182">
            <v>-163</v>
          </cell>
          <cell r="BQ182">
            <v>-162.96955840511799</v>
          </cell>
          <cell r="BS182">
            <v>-1</v>
          </cell>
          <cell r="BV182">
            <v>-0.68488979568544406</v>
          </cell>
          <cell r="BX182">
            <v>-67</v>
          </cell>
          <cell r="CA182">
            <v>-66.716693775667807</v>
          </cell>
          <cell r="CC182">
            <v>-4</v>
          </cell>
          <cell r="CF182">
            <v>-4.24846661862445</v>
          </cell>
          <cell r="CH182">
            <v>-4</v>
          </cell>
          <cell r="CK182">
            <v>-4.2527374269599996</v>
          </cell>
          <cell r="CM182">
            <v>-47</v>
          </cell>
          <cell r="CP182">
            <v>-47.065963170419899</v>
          </cell>
          <cell r="CR182">
            <v>5</v>
          </cell>
          <cell r="CT182">
            <v>0</v>
          </cell>
          <cell r="CW182">
            <v>4.5248718154393801</v>
          </cell>
          <cell r="CY182">
            <v>-282</v>
          </cell>
          <cell r="DB182">
            <v>-281.73500014999996</v>
          </cell>
          <cell r="DD182">
            <v>-450</v>
          </cell>
          <cell r="DG182">
            <v>-449.54371241000001</v>
          </cell>
          <cell r="DI182">
            <v>-108</v>
          </cell>
          <cell r="DL182">
            <v>-108.249977591641</v>
          </cell>
          <cell r="DN182">
            <v>-32</v>
          </cell>
          <cell r="DQ182">
            <v>-32.401538990936302</v>
          </cell>
          <cell r="DS182">
            <v>0</v>
          </cell>
          <cell r="DV182">
            <v>0</v>
          </cell>
          <cell r="DX182">
            <v>0</v>
          </cell>
          <cell r="EA182">
            <v>0</v>
          </cell>
          <cell r="EC182">
            <v>0</v>
          </cell>
          <cell r="EF182">
            <v>0</v>
          </cell>
          <cell r="EH182">
            <v>0</v>
          </cell>
          <cell r="EK182">
            <v>-4.0000000000000001E-3</v>
          </cell>
          <cell r="EM182">
            <v>5</v>
          </cell>
          <cell r="EP182">
            <v>4.5981870307998598</v>
          </cell>
        </row>
        <row r="183">
          <cell r="O183">
            <v>-16</v>
          </cell>
          <cell r="P183">
            <v>0</v>
          </cell>
          <cell r="Q183">
            <v>0</v>
          </cell>
          <cell r="R183">
            <v>-15.895738421580063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-8.38190317153931E-15</v>
          </cell>
          <cell r="AB183">
            <v>-16</v>
          </cell>
          <cell r="AC183">
            <v>0</v>
          </cell>
          <cell r="AD183">
            <v>0</v>
          </cell>
          <cell r="AE183">
            <v>-15.895738421580063</v>
          </cell>
          <cell r="AM183">
            <v>0</v>
          </cell>
          <cell r="AN183">
            <v>-16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</row>
        <row r="184">
          <cell r="C184" t="str">
            <v>Segment_CFFI_USD</v>
          </cell>
          <cell r="E184">
            <v>-370</v>
          </cell>
          <cell r="F184">
            <v>0</v>
          </cell>
          <cell r="G184">
            <v>0</v>
          </cell>
          <cell r="H184">
            <v>-369.689575118422</v>
          </cell>
          <cell r="J184">
            <v>-867</v>
          </cell>
          <cell r="K184">
            <v>0</v>
          </cell>
          <cell r="L184">
            <v>0</v>
          </cell>
          <cell r="M184">
            <v>-867.40535732713704</v>
          </cell>
          <cell r="O184">
            <v>-16</v>
          </cell>
          <cell r="P184">
            <v>0</v>
          </cell>
          <cell r="Q184">
            <v>0</v>
          </cell>
          <cell r="R184">
            <v>-15.895738421580063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-1253</v>
          </cell>
          <cell r="AC184">
            <v>0</v>
          </cell>
          <cell r="AD184">
            <v>0</v>
          </cell>
          <cell r="AE184">
            <v>-1252.9906708671401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M184">
            <v>0</v>
          </cell>
          <cell r="AN184">
            <v>-1253</v>
          </cell>
          <cell r="AP184">
            <v>-1186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B184">
            <v>-1</v>
          </cell>
          <cell r="BC184">
            <v>0</v>
          </cell>
          <cell r="BD184">
            <v>-1</v>
          </cell>
          <cell r="BE184">
            <v>0</v>
          </cell>
          <cell r="BF184">
            <v>0</v>
          </cell>
          <cell r="BG184">
            <v>-0.42830664508192801</v>
          </cell>
          <cell r="BI184">
            <v>-83</v>
          </cell>
          <cell r="BJ184">
            <v>0</v>
          </cell>
          <cell r="BK184">
            <v>0</v>
          </cell>
          <cell r="BL184">
            <v>-83.322959280864296</v>
          </cell>
          <cell r="BN184">
            <v>-163</v>
          </cell>
          <cell r="BO184">
            <v>0</v>
          </cell>
          <cell r="BP184">
            <v>0</v>
          </cell>
          <cell r="BQ184">
            <v>-162.96955840511799</v>
          </cell>
          <cell r="BS184">
            <v>-1</v>
          </cell>
          <cell r="BT184">
            <v>0</v>
          </cell>
          <cell r="BU184">
            <v>0</v>
          </cell>
          <cell r="BV184">
            <v>-0.68488979568544406</v>
          </cell>
          <cell r="BX184">
            <v>-67</v>
          </cell>
          <cell r="BY184">
            <v>0</v>
          </cell>
          <cell r="BZ184">
            <v>0</v>
          </cell>
          <cell r="CA184">
            <v>-66.716693775667807</v>
          </cell>
          <cell r="CC184">
            <v>-4</v>
          </cell>
          <cell r="CD184">
            <v>0</v>
          </cell>
          <cell r="CE184">
            <v>0</v>
          </cell>
          <cell r="CF184">
            <v>-4.24846661862445</v>
          </cell>
          <cell r="CH184">
            <v>-4</v>
          </cell>
          <cell r="CI184">
            <v>0</v>
          </cell>
          <cell r="CJ184">
            <v>0</v>
          </cell>
          <cell r="CK184">
            <v>-4.2527374269599996</v>
          </cell>
          <cell r="CM184">
            <v>-47</v>
          </cell>
          <cell r="CN184">
            <v>0</v>
          </cell>
          <cell r="CO184">
            <v>0</v>
          </cell>
          <cell r="CP184">
            <v>-47.065963170419899</v>
          </cell>
          <cell r="CR184">
            <v>5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4.5248718154393801</v>
          </cell>
          <cell r="CY184">
            <v>-282</v>
          </cell>
          <cell r="CZ184">
            <v>0</v>
          </cell>
          <cell r="DA184">
            <v>0</v>
          </cell>
          <cell r="DB184">
            <v>-281.73500014999996</v>
          </cell>
          <cell r="DD184">
            <v>-450</v>
          </cell>
          <cell r="DE184">
            <v>0</v>
          </cell>
          <cell r="DF184">
            <v>0</v>
          </cell>
          <cell r="DG184">
            <v>-449.54371241000001</v>
          </cell>
          <cell r="DI184">
            <v>-108</v>
          </cell>
          <cell r="DJ184">
            <v>0</v>
          </cell>
          <cell r="DK184">
            <v>0</v>
          </cell>
          <cell r="DL184">
            <v>-108.249977591641</v>
          </cell>
          <cell r="DN184">
            <v>-32</v>
          </cell>
          <cell r="DO184">
            <v>0</v>
          </cell>
          <cell r="DP184">
            <v>0</v>
          </cell>
          <cell r="DQ184">
            <v>-32.401538990936302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-4.0000000000000001E-3</v>
          </cell>
          <cell r="EM184">
            <v>5</v>
          </cell>
          <cell r="EN184">
            <v>0</v>
          </cell>
          <cell r="EO184">
            <v>0</v>
          </cell>
          <cell r="EP184">
            <v>4.5981870307998598</v>
          </cell>
        </row>
        <row r="186">
          <cell r="C186" t="str">
            <v>50700TAllcustom2Allcustom3USD Total</v>
          </cell>
          <cell r="E186">
            <v>104</v>
          </cell>
          <cell r="F186">
            <v>1</v>
          </cell>
          <cell r="G186">
            <v>0</v>
          </cell>
          <cell r="H186">
            <v>103.600603824855</v>
          </cell>
          <cell r="J186">
            <v>-134</v>
          </cell>
          <cell r="K186">
            <v>-1</v>
          </cell>
          <cell r="L186">
            <v>0</v>
          </cell>
          <cell r="M186">
            <v>-133.76567828446605</v>
          </cell>
          <cell r="O186">
            <v>-346</v>
          </cell>
          <cell r="P186">
            <v>0</v>
          </cell>
          <cell r="Q186">
            <v>-1</v>
          </cell>
          <cell r="R186">
            <v>-345.48138479109844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1</v>
          </cell>
          <cell r="Y186">
            <v>0</v>
          </cell>
          <cell r="Z186">
            <v>0</v>
          </cell>
          <cell r="AB186">
            <v>-376</v>
          </cell>
          <cell r="AC186">
            <v>-1</v>
          </cell>
          <cell r="AD186">
            <v>0</v>
          </cell>
          <cell r="AE186">
            <v>-375.61913114927847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N186">
            <v>-376</v>
          </cell>
          <cell r="AP186">
            <v>-167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B186">
            <v>17</v>
          </cell>
          <cell r="BC186">
            <v>0</v>
          </cell>
          <cell r="BD186">
            <v>-1</v>
          </cell>
          <cell r="BE186">
            <v>0</v>
          </cell>
          <cell r="BF186">
            <v>0</v>
          </cell>
          <cell r="BG186">
            <v>17.321708593486672</v>
          </cell>
          <cell r="BI186">
            <v>-55</v>
          </cell>
          <cell r="BJ186">
            <v>-1</v>
          </cell>
          <cell r="BK186">
            <v>0</v>
          </cell>
          <cell r="BL186">
            <v>-54.733469555486394</v>
          </cell>
          <cell r="BN186">
            <v>88</v>
          </cell>
          <cell r="BO186">
            <v>0</v>
          </cell>
          <cell r="BP186">
            <v>0</v>
          </cell>
          <cell r="BQ186">
            <v>87.801313121233989</v>
          </cell>
          <cell r="BS186">
            <v>-30</v>
          </cell>
          <cell r="BT186">
            <v>0</v>
          </cell>
          <cell r="BU186">
            <v>0</v>
          </cell>
          <cell r="BV186">
            <v>-29.642880387877945</v>
          </cell>
          <cell r="BX186">
            <v>-32</v>
          </cell>
          <cell r="BY186">
            <v>1</v>
          </cell>
          <cell r="BZ186">
            <v>0</v>
          </cell>
          <cell r="CA186">
            <v>-32.364759256510403</v>
          </cell>
          <cell r="CC186">
            <v>42</v>
          </cell>
          <cell r="CD186">
            <v>0</v>
          </cell>
          <cell r="CE186">
            <v>0</v>
          </cell>
          <cell r="CF186">
            <v>41.499329004537351</v>
          </cell>
          <cell r="CH186">
            <v>75</v>
          </cell>
          <cell r="CI186">
            <v>0</v>
          </cell>
          <cell r="CJ186">
            <v>0</v>
          </cell>
          <cell r="CK186">
            <v>74.961998574722813</v>
          </cell>
          <cell r="CM186">
            <v>-1</v>
          </cell>
          <cell r="CN186">
            <v>0</v>
          </cell>
          <cell r="CO186">
            <v>0</v>
          </cell>
          <cell r="CP186">
            <v>-1.2426362692512001</v>
          </cell>
          <cell r="CR186">
            <v>6</v>
          </cell>
          <cell r="CS186">
            <v>0</v>
          </cell>
          <cell r="CT186">
            <v>-1</v>
          </cell>
          <cell r="CU186">
            <v>0</v>
          </cell>
          <cell r="CV186">
            <v>0</v>
          </cell>
          <cell r="CW186">
            <v>6.3739357503771501</v>
          </cell>
          <cell r="CY186">
            <v>269</v>
          </cell>
          <cell r="CZ186">
            <v>1</v>
          </cell>
          <cell r="DA186">
            <v>0</v>
          </cell>
          <cell r="DB186">
            <v>268.51341007741399</v>
          </cell>
          <cell r="DD186">
            <v>-306</v>
          </cell>
          <cell r="DE186">
            <v>0</v>
          </cell>
          <cell r="DF186">
            <v>0</v>
          </cell>
          <cell r="DG186">
            <v>-305.63194793252296</v>
          </cell>
          <cell r="DI186">
            <v>-86</v>
          </cell>
          <cell r="DJ186">
            <v>-1</v>
          </cell>
          <cell r="DK186">
            <v>0</v>
          </cell>
          <cell r="DL186">
            <v>-85.673079506356899</v>
          </cell>
          <cell r="DN186">
            <v>-15</v>
          </cell>
          <cell r="DO186">
            <v>0</v>
          </cell>
          <cell r="DP186">
            <v>0</v>
          </cell>
          <cell r="DQ186">
            <v>-15.482207463378902</v>
          </cell>
          <cell r="DS186">
            <v>-2</v>
          </cell>
          <cell r="DT186">
            <v>0</v>
          </cell>
          <cell r="DU186">
            <v>0</v>
          </cell>
          <cell r="DV186">
            <v>-1.86578921</v>
          </cell>
          <cell r="DX186">
            <v>0</v>
          </cell>
          <cell r="DY186">
            <v>0</v>
          </cell>
          <cell r="DZ186">
            <v>0</v>
          </cell>
          <cell r="EA186">
            <v>-7.0896930992603296E-14</v>
          </cell>
          <cell r="EC186">
            <v>0</v>
          </cell>
          <cell r="ED186">
            <v>0</v>
          </cell>
          <cell r="EE186">
            <v>0</v>
          </cell>
          <cell r="EF186">
            <v>2.0988100000000698E-3</v>
          </cell>
          <cell r="EH186">
            <v>65</v>
          </cell>
          <cell r="EI186">
            <v>0</v>
          </cell>
          <cell r="EJ186">
            <v>0</v>
          </cell>
          <cell r="EK186">
            <v>64.93348371079999</v>
          </cell>
          <cell r="EM186">
            <v>5</v>
          </cell>
          <cell r="EN186">
            <v>0</v>
          </cell>
          <cell r="EO186">
            <v>0</v>
          </cell>
          <cell r="EP186">
            <v>4.2057120760331577</v>
          </cell>
        </row>
        <row r="189">
          <cell r="C189" t="str">
            <v>Segment_revenue_ratio_USD</v>
          </cell>
        </row>
        <row r="191">
          <cell r="C191" t="str">
            <v>Segment_invested_capital_ratio_USD</v>
          </cell>
        </row>
        <row r="196">
          <cell r="C196" t="str">
            <v>60080TAllcustom2Allcustom3USD Total</v>
          </cell>
          <cell r="E196">
            <v>15</v>
          </cell>
          <cell r="F196">
            <v>0</v>
          </cell>
          <cell r="G196">
            <v>0</v>
          </cell>
          <cell r="H196">
            <v>15.143683627800099</v>
          </cell>
          <cell r="J196">
            <v>37</v>
          </cell>
          <cell r="K196">
            <v>0</v>
          </cell>
          <cell r="L196">
            <v>0</v>
          </cell>
          <cell r="M196">
            <v>37.211882402694599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52</v>
          </cell>
          <cell r="AC196">
            <v>0</v>
          </cell>
          <cell r="AD196">
            <v>0</v>
          </cell>
          <cell r="AE196">
            <v>52.355566030494799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52</v>
          </cell>
          <cell r="AP196">
            <v>52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14</v>
          </cell>
          <cell r="BJ196">
            <v>0</v>
          </cell>
          <cell r="BK196">
            <v>0</v>
          </cell>
          <cell r="BL196">
            <v>14.2693150343739</v>
          </cell>
          <cell r="BN196">
            <v>0</v>
          </cell>
          <cell r="BO196">
            <v>0</v>
          </cell>
          <cell r="BP196">
            <v>0</v>
          </cell>
          <cell r="BQ196">
            <v>0.18275161427599598</v>
          </cell>
          <cell r="BS196">
            <v>0</v>
          </cell>
          <cell r="BT196">
            <v>0</v>
          </cell>
          <cell r="BU196">
            <v>0</v>
          </cell>
          <cell r="BV196">
            <v>5.8897790046343795E-2</v>
          </cell>
          <cell r="BX196">
            <v>1</v>
          </cell>
          <cell r="BY196">
            <v>0</v>
          </cell>
          <cell r="BZ196">
            <v>0</v>
          </cell>
          <cell r="CA196">
            <v>0.54339662165529501</v>
          </cell>
          <cell r="CC196">
            <v>0</v>
          </cell>
          <cell r="CD196">
            <v>0</v>
          </cell>
          <cell r="CE196">
            <v>0</v>
          </cell>
          <cell r="CF196">
            <v>-2.9256121300191697E-3</v>
          </cell>
          <cell r="CH196">
            <v>0</v>
          </cell>
          <cell r="CI196">
            <v>0</v>
          </cell>
          <cell r="CJ196">
            <v>0</v>
          </cell>
          <cell r="CK196">
            <v>8.988E-5</v>
          </cell>
          <cell r="CM196">
            <v>0</v>
          </cell>
          <cell r="CN196">
            <v>0</v>
          </cell>
          <cell r="CP196">
            <v>9.2158299578642008E-2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5.8515149760306605E-2</v>
          </cell>
          <cell r="CY196">
            <v>36</v>
          </cell>
          <cell r="CZ196">
            <v>0</v>
          </cell>
          <cell r="DA196">
            <v>0</v>
          </cell>
          <cell r="DB196">
            <v>36.133343869999997</v>
          </cell>
          <cell r="DD196">
            <v>0</v>
          </cell>
          <cell r="DE196">
            <v>0</v>
          </cell>
          <cell r="DF196">
            <v>0</v>
          </cell>
          <cell r="DG196">
            <v>-0.14150599999999999</v>
          </cell>
          <cell r="DI196">
            <v>0</v>
          </cell>
          <cell r="DJ196">
            <v>0</v>
          </cell>
          <cell r="DK196">
            <v>0</v>
          </cell>
          <cell r="DL196">
            <v>-0.31225617706569403</v>
          </cell>
          <cell r="DN196">
            <v>1</v>
          </cell>
          <cell r="DO196">
            <v>0</v>
          </cell>
          <cell r="DP196">
            <v>0</v>
          </cell>
          <cell r="DQ196">
            <v>1.47378556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X196">
            <v>0</v>
          </cell>
          <cell r="DY196">
            <v>0</v>
          </cell>
          <cell r="EA196">
            <v>0</v>
          </cell>
          <cell r="EC196">
            <v>0</v>
          </cell>
          <cell r="ED196">
            <v>0</v>
          </cell>
          <cell r="EF196">
            <v>0</v>
          </cell>
          <cell r="EH196">
            <v>0</v>
          </cell>
          <cell r="EI196">
            <v>0</v>
          </cell>
          <cell r="EK196">
            <v>0</v>
          </cell>
          <cell r="EM196">
            <v>0</v>
          </cell>
          <cell r="EN196">
            <v>0</v>
          </cell>
          <cell r="EP196">
            <v>5.8515149760306605E-2</v>
          </cell>
        </row>
        <row r="197">
          <cell r="C197" t="str">
            <v>60052TAllcustom2Allcustom3USD Total</v>
          </cell>
          <cell r="E197">
            <v>0</v>
          </cell>
          <cell r="H197">
            <v>-0.30272183278116799</v>
          </cell>
          <cell r="J197">
            <v>0</v>
          </cell>
          <cell r="M197">
            <v>-2.2000000020489098E-7</v>
          </cell>
          <cell r="O197">
            <v>0</v>
          </cell>
          <cell r="R197">
            <v>0</v>
          </cell>
          <cell r="T197">
            <v>0</v>
          </cell>
          <cell r="V197">
            <v>0</v>
          </cell>
          <cell r="Y197">
            <v>0</v>
          </cell>
          <cell r="Z197">
            <v>0</v>
          </cell>
          <cell r="AB197">
            <v>0</v>
          </cell>
          <cell r="AE197">
            <v>-0.30272205278116804</v>
          </cell>
          <cell r="AG197">
            <v>0</v>
          </cell>
          <cell r="AI197">
            <v>0</v>
          </cell>
          <cell r="AJ197">
            <v>0</v>
          </cell>
          <cell r="AN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L197">
            <v>0</v>
          </cell>
          <cell r="BN197">
            <v>0</v>
          </cell>
          <cell r="BQ197">
            <v>-0.30272183278116799</v>
          </cell>
          <cell r="BS197">
            <v>0</v>
          </cell>
          <cell r="BV197">
            <v>0</v>
          </cell>
          <cell r="BX197">
            <v>0</v>
          </cell>
          <cell r="CA197">
            <v>0</v>
          </cell>
          <cell r="CC197">
            <v>0</v>
          </cell>
          <cell r="CF197">
            <v>0</v>
          </cell>
          <cell r="CH197">
            <v>0</v>
          </cell>
          <cell r="CK197">
            <v>0</v>
          </cell>
          <cell r="CM197">
            <v>0</v>
          </cell>
          <cell r="CN197">
            <v>0</v>
          </cell>
          <cell r="CP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Y197">
            <v>0</v>
          </cell>
          <cell r="DB197">
            <v>0</v>
          </cell>
          <cell r="DD197">
            <v>0</v>
          </cell>
          <cell r="DG197">
            <v>-2.2000000020489098E-7</v>
          </cell>
          <cell r="DI197">
            <v>0</v>
          </cell>
          <cell r="DL197">
            <v>0</v>
          </cell>
          <cell r="DN197">
            <v>0</v>
          </cell>
          <cell r="DQ197">
            <v>0</v>
          </cell>
          <cell r="DS197">
            <v>0</v>
          </cell>
          <cell r="DV197">
            <v>0</v>
          </cell>
          <cell r="DX197">
            <v>0</v>
          </cell>
          <cell r="DY197">
            <v>0</v>
          </cell>
          <cell r="EA197">
            <v>0</v>
          </cell>
          <cell r="EC197">
            <v>0</v>
          </cell>
          <cell r="ED197">
            <v>0</v>
          </cell>
          <cell r="EF197">
            <v>0</v>
          </cell>
          <cell r="EH197">
            <v>0</v>
          </cell>
          <cell r="EI197">
            <v>0</v>
          </cell>
          <cell r="EK197">
            <v>0</v>
          </cell>
          <cell r="EM197">
            <v>0</v>
          </cell>
          <cell r="EN197">
            <v>0</v>
          </cell>
          <cell r="EP197">
            <v>0</v>
          </cell>
        </row>
        <row r="198">
          <cell r="C198" t="str">
            <v>60020Allcustom2Allcustom3USD Total</v>
          </cell>
          <cell r="E198">
            <v>0</v>
          </cell>
          <cell r="H198">
            <v>4.4866157279999999E-3</v>
          </cell>
          <cell r="J198">
            <v>0</v>
          </cell>
          <cell r="M198">
            <v>0</v>
          </cell>
          <cell r="O198">
            <v>0</v>
          </cell>
          <cell r="R198">
            <v>0</v>
          </cell>
          <cell r="T198">
            <v>0</v>
          </cell>
          <cell r="V198">
            <v>0</v>
          </cell>
          <cell r="Y198">
            <v>0</v>
          </cell>
          <cell r="Z198">
            <v>0</v>
          </cell>
          <cell r="AB198">
            <v>0</v>
          </cell>
          <cell r="AD198">
            <v>0</v>
          </cell>
          <cell r="AE198">
            <v>4.4866157279999999E-3</v>
          </cell>
          <cell r="AG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S198">
            <v>0</v>
          </cell>
          <cell r="AT198">
            <v>0</v>
          </cell>
          <cell r="AV198">
            <v>0</v>
          </cell>
          <cell r="AW198">
            <v>0</v>
          </cell>
          <cell r="AX198">
            <v>0</v>
          </cell>
          <cell r="BB198">
            <v>0</v>
          </cell>
          <cell r="BD198">
            <v>0</v>
          </cell>
          <cell r="BG198">
            <v>0</v>
          </cell>
          <cell r="BI198">
            <v>0</v>
          </cell>
          <cell r="BL198">
            <v>0</v>
          </cell>
          <cell r="BN198">
            <v>0</v>
          </cell>
          <cell r="BQ198">
            <v>4.4866157279999999E-3</v>
          </cell>
          <cell r="BS198">
            <v>0</v>
          </cell>
          <cell r="BV198">
            <v>0</v>
          </cell>
          <cell r="BX198">
            <v>0</v>
          </cell>
          <cell r="CA198">
            <v>0</v>
          </cell>
          <cell r="CC198">
            <v>0</v>
          </cell>
          <cell r="CF198">
            <v>0</v>
          </cell>
          <cell r="CH198">
            <v>0</v>
          </cell>
          <cell r="CK198">
            <v>0</v>
          </cell>
          <cell r="CM198">
            <v>0</v>
          </cell>
          <cell r="CP198">
            <v>0</v>
          </cell>
          <cell r="CR198">
            <v>0</v>
          </cell>
          <cell r="CT198">
            <v>0</v>
          </cell>
          <cell r="CW198">
            <v>0</v>
          </cell>
          <cell r="CY198">
            <v>0</v>
          </cell>
          <cell r="DB198">
            <v>0</v>
          </cell>
          <cell r="DD198">
            <v>0</v>
          </cell>
          <cell r="DG198">
            <v>0</v>
          </cell>
          <cell r="DI198">
            <v>0</v>
          </cell>
          <cell r="DL198">
            <v>0</v>
          </cell>
          <cell r="DN198">
            <v>0</v>
          </cell>
          <cell r="DQ198">
            <v>0</v>
          </cell>
          <cell r="DS198">
            <v>0</v>
          </cell>
          <cell r="DV198">
            <v>0</v>
          </cell>
          <cell r="DX198">
            <v>0</v>
          </cell>
          <cell r="EA198">
            <v>0</v>
          </cell>
          <cell r="EC198">
            <v>0</v>
          </cell>
          <cell r="EF198">
            <v>0</v>
          </cell>
          <cell r="EH198">
            <v>0</v>
          </cell>
          <cell r="EK198">
            <v>0</v>
          </cell>
          <cell r="EM198">
            <v>0</v>
          </cell>
          <cell r="EP198">
            <v>0</v>
          </cell>
        </row>
        <row r="200">
          <cell r="C200" t="str">
            <v>One-off_total_USD</v>
          </cell>
          <cell r="E200">
            <v>15</v>
          </cell>
          <cell r="F200">
            <v>0</v>
          </cell>
          <cell r="G200">
            <v>0</v>
          </cell>
          <cell r="H200">
            <v>14.845448410746931</v>
          </cell>
          <cell r="J200">
            <v>37</v>
          </cell>
          <cell r="K200">
            <v>0</v>
          </cell>
          <cell r="L200">
            <v>0</v>
          </cell>
          <cell r="M200">
            <v>37.211882182694602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52</v>
          </cell>
          <cell r="AC200">
            <v>0</v>
          </cell>
          <cell r="AD200">
            <v>0</v>
          </cell>
          <cell r="AE200">
            <v>52.057330593441627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M200">
            <v>0</v>
          </cell>
          <cell r="AN200">
            <v>52</v>
          </cell>
          <cell r="AP200">
            <v>52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14</v>
          </cell>
          <cell r="BJ200">
            <v>0</v>
          </cell>
          <cell r="BK200">
            <v>0</v>
          </cell>
          <cell r="BL200">
            <v>14.2693150343739</v>
          </cell>
          <cell r="BN200">
            <v>0</v>
          </cell>
          <cell r="BO200">
            <v>0</v>
          </cell>
          <cell r="BP200">
            <v>0</v>
          </cell>
          <cell r="BQ200">
            <v>-0.11548360277717201</v>
          </cell>
          <cell r="BS200">
            <v>0</v>
          </cell>
          <cell r="BT200">
            <v>0</v>
          </cell>
          <cell r="BU200">
            <v>0</v>
          </cell>
          <cell r="BV200">
            <v>5.8897790046343795E-2</v>
          </cell>
          <cell r="BX200">
            <v>1</v>
          </cell>
          <cell r="BY200">
            <v>0</v>
          </cell>
          <cell r="BZ200">
            <v>0</v>
          </cell>
          <cell r="CA200">
            <v>0.54339662165529501</v>
          </cell>
          <cell r="CC200">
            <v>0</v>
          </cell>
          <cell r="CD200">
            <v>0</v>
          </cell>
          <cell r="CE200">
            <v>0</v>
          </cell>
          <cell r="CF200">
            <v>-2.9256121300191697E-3</v>
          </cell>
          <cell r="CH200">
            <v>0</v>
          </cell>
          <cell r="CI200">
            <v>0</v>
          </cell>
          <cell r="CJ200">
            <v>0</v>
          </cell>
          <cell r="CK200">
            <v>8.988E-5</v>
          </cell>
          <cell r="CM200">
            <v>0</v>
          </cell>
          <cell r="CN200">
            <v>0</v>
          </cell>
          <cell r="CO200">
            <v>0</v>
          </cell>
          <cell r="CP200">
            <v>9.2158299578642008E-2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5.8515149760306605E-2</v>
          </cell>
          <cell r="CY200">
            <v>36</v>
          </cell>
          <cell r="CZ200">
            <v>0</v>
          </cell>
          <cell r="DA200">
            <v>0</v>
          </cell>
          <cell r="DB200">
            <v>36.133343869999997</v>
          </cell>
          <cell r="DD200">
            <v>0</v>
          </cell>
          <cell r="DE200">
            <v>0</v>
          </cell>
          <cell r="DF200">
            <v>0</v>
          </cell>
          <cell r="DG200">
            <v>-0.14150622000000021</v>
          </cell>
          <cell r="DI200">
            <v>0</v>
          </cell>
          <cell r="DJ200">
            <v>0</v>
          </cell>
          <cell r="DK200">
            <v>0</v>
          </cell>
          <cell r="DL200">
            <v>-0.31225617706569403</v>
          </cell>
          <cell r="DN200">
            <v>1</v>
          </cell>
          <cell r="DO200">
            <v>0</v>
          </cell>
          <cell r="DP200">
            <v>0</v>
          </cell>
          <cell r="DQ200">
            <v>1.47378556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5.8515149760306605E-2</v>
          </cell>
        </row>
        <row r="203">
          <cell r="C203" t="str">
            <v>60071Allcustom2Allcustom3USD Total</v>
          </cell>
          <cell r="E203">
            <v>0</v>
          </cell>
          <cell r="H203">
            <v>-0.20079627069457301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V203">
            <v>0</v>
          </cell>
          <cell r="Y203">
            <v>0</v>
          </cell>
          <cell r="Z203">
            <v>0</v>
          </cell>
          <cell r="AB203">
            <v>0</v>
          </cell>
          <cell r="AD203">
            <v>0</v>
          </cell>
          <cell r="AE203">
            <v>-0.20079627069457301</v>
          </cell>
          <cell r="AG203">
            <v>0</v>
          </cell>
          <cell r="AI203">
            <v>0</v>
          </cell>
          <cell r="AJ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B203">
            <v>0</v>
          </cell>
          <cell r="BD203">
            <v>0</v>
          </cell>
          <cell r="BG203">
            <v>0</v>
          </cell>
          <cell r="BI203">
            <v>0</v>
          </cell>
          <cell r="BL203">
            <v>4.4001134303004998E-4</v>
          </cell>
          <cell r="BN203">
            <v>0</v>
          </cell>
          <cell r="BQ203">
            <v>-0.168539277520006</v>
          </cell>
          <cell r="BS203">
            <v>0</v>
          </cell>
          <cell r="BV203">
            <v>9.5456300000014698E-8</v>
          </cell>
          <cell r="BX203">
            <v>0</v>
          </cell>
          <cell r="CA203">
            <v>-3.3645030506402294E-2</v>
          </cell>
          <cell r="CC203">
            <v>0</v>
          </cell>
          <cell r="CF203">
            <v>9.4793053250478998E-4</v>
          </cell>
          <cell r="CH203">
            <v>0</v>
          </cell>
          <cell r="CK203">
            <v>0</v>
          </cell>
          <cell r="CM203">
            <v>0</v>
          </cell>
          <cell r="CO203">
            <v>0</v>
          </cell>
          <cell r="CP203">
            <v>0</v>
          </cell>
          <cell r="CR203">
            <v>0</v>
          </cell>
          <cell r="CT203">
            <v>0</v>
          </cell>
          <cell r="CW203">
            <v>0</v>
          </cell>
          <cell r="CY203">
            <v>0</v>
          </cell>
          <cell r="DB203">
            <v>0</v>
          </cell>
          <cell r="DD203">
            <v>0</v>
          </cell>
          <cell r="DG203">
            <v>0</v>
          </cell>
          <cell r="DI203">
            <v>0</v>
          </cell>
          <cell r="DL203">
            <v>0</v>
          </cell>
          <cell r="DN203">
            <v>0</v>
          </cell>
          <cell r="DQ203">
            <v>0</v>
          </cell>
          <cell r="DS203">
            <v>0</v>
          </cell>
          <cell r="DV203">
            <v>0</v>
          </cell>
          <cell r="DX203">
            <v>0</v>
          </cell>
          <cell r="DZ203">
            <v>0</v>
          </cell>
          <cell r="EA203">
            <v>0</v>
          </cell>
          <cell r="EC203">
            <v>0</v>
          </cell>
          <cell r="EE203">
            <v>0</v>
          </cell>
          <cell r="EF203">
            <v>0</v>
          </cell>
          <cell r="EH203">
            <v>0</v>
          </cell>
          <cell r="EJ203">
            <v>0</v>
          </cell>
          <cell r="EK203">
            <v>0</v>
          </cell>
          <cell r="EM203">
            <v>0</v>
          </cell>
          <cell r="EO203">
            <v>0</v>
          </cell>
          <cell r="EP203">
            <v>0</v>
          </cell>
        </row>
        <row r="204">
          <cell r="C204" t="str">
            <v>60061Allcustom2Allcustom3USD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V204">
            <v>0</v>
          </cell>
          <cell r="Y204">
            <v>0</v>
          </cell>
          <cell r="Z204">
            <v>0</v>
          </cell>
          <cell r="AB204">
            <v>0</v>
          </cell>
          <cell r="AD204">
            <v>0</v>
          </cell>
          <cell r="AE204">
            <v>0</v>
          </cell>
          <cell r="AG204">
            <v>0</v>
          </cell>
          <cell r="AI204">
            <v>0</v>
          </cell>
          <cell r="AJ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B204">
            <v>0</v>
          </cell>
          <cell r="BD204">
            <v>0</v>
          </cell>
          <cell r="BG204">
            <v>0</v>
          </cell>
          <cell r="BI204">
            <v>0</v>
          </cell>
          <cell r="BL204">
            <v>0</v>
          </cell>
          <cell r="BN204">
            <v>0</v>
          </cell>
          <cell r="BQ204">
            <v>0</v>
          </cell>
          <cell r="BS204">
            <v>0</v>
          </cell>
          <cell r="BV204">
            <v>0</v>
          </cell>
          <cell r="BX204">
            <v>0</v>
          </cell>
          <cell r="CA204">
            <v>0</v>
          </cell>
          <cell r="CC204">
            <v>0</v>
          </cell>
          <cell r="CF204">
            <v>0</v>
          </cell>
          <cell r="CH204">
            <v>0</v>
          </cell>
          <cell r="CK204">
            <v>0</v>
          </cell>
          <cell r="CM204">
            <v>0</v>
          </cell>
          <cell r="CO204">
            <v>0</v>
          </cell>
          <cell r="CP204">
            <v>0</v>
          </cell>
          <cell r="CR204">
            <v>0</v>
          </cell>
          <cell r="CT204">
            <v>0</v>
          </cell>
          <cell r="CW204">
            <v>0</v>
          </cell>
          <cell r="CY204">
            <v>0</v>
          </cell>
          <cell r="DB204">
            <v>0</v>
          </cell>
          <cell r="DD204">
            <v>0</v>
          </cell>
          <cell r="DG204">
            <v>0</v>
          </cell>
          <cell r="DI204">
            <v>0</v>
          </cell>
          <cell r="DL204">
            <v>0</v>
          </cell>
          <cell r="DN204">
            <v>0</v>
          </cell>
          <cell r="DQ204">
            <v>0</v>
          </cell>
          <cell r="DS204">
            <v>0</v>
          </cell>
          <cell r="DV204">
            <v>0</v>
          </cell>
          <cell r="DX204">
            <v>0</v>
          </cell>
          <cell r="DZ204">
            <v>0</v>
          </cell>
          <cell r="EA204">
            <v>0</v>
          </cell>
          <cell r="EC204">
            <v>0</v>
          </cell>
          <cell r="EE204">
            <v>0</v>
          </cell>
          <cell r="EF204">
            <v>0</v>
          </cell>
          <cell r="EH204">
            <v>0</v>
          </cell>
          <cell r="EJ204">
            <v>0</v>
          </cell>
          <cell r="EK204">
            <v>0</v>
          </cell>
          <cell r="EM204">
            <v>0</v>
          </cell>
          <cell r="EO204">
            <v>0</v>
          </cell>
          <cell r="EP204">
            <v>0</v>
          </cell>
        </row>
        <row r="205">
          <cell r="C205" t="str">
            <v>60025Allcustom2Allcustom3USD Total</v>
          </cell>
          <cell r="E205">
            <v>0</v>
          </cell>
          <cell r="H205">
            <v>0</v>
          </cell>
          <cell r="J205">
            <v>0</v>
          </cell>
          <cell r="M205">
            <v>0</v>
          </cell>
          <cell r="O205">
            <v>0</v>
          </cell>
          <cell r="R205">
            <v>0</v>
          </cell>
          <cell r="T205">
            <v>0</v>
          </cell>
          <cell r="V205">
            <v>0</v>
          </cell>
          <cell r="Y205">
            <v>0</v>
          </cell>
          <cell r="Z205">
            <v>0</v>
          </cell>
          <cell r="AB205">
            <v>0</v>
          </cell>
          <cell r="AD205">
            <v>0</v>
          </cell>
          <cell r="AE205">
            <v>0</v>
          </cell>
          <cell r="AG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B205">
            <v>0</v>
          </cell>
          <cell r="BD205">
            <v>0</v>
          </cell>
          <cell r="BG205">
            <v>0</v>
          </cell>
          <cell r="BI205">
            <v>0</v>
          </cell>
          <cell r="BL205">
            <v>0</v>
          </cell>
          <cell r="BN205">
            <v>0</v>
          </cell>
          <cell r="BQ205">
            <v>0</v>
          </cell>
          <cell r="BS205">
            <v>0</v>
          </cell>
          <cell r="BV205">
            <v>0</v>
          </cell>
          <cell r="BX205">
            <v>0</v>
          </cell>
          <cell r="CA205">
            <v>0</v>
          </cell>
          <cell r="CC205">
            <v>0</v>
          </cell>
          <cell r="CF205">
            <v>0</v>
          </cell>
          <cell r="CH205">
            <v>0</v>
          </cell>
          <cell r="CK205">
            <v>0</v>
          </cell>
          <cell r="CM205">
            <v>0</v>
          </cell>
          <cell r="CO205">
            <v>0</v>
          </cell>
          <cell r="CP205">
            <v>0</v>
          </cell>
          <cell r="CR205">
            <v>0</v>
          </cell>
          <cell r="CT205">
            <v>0</v>
          </cell>
          <cell r="CW205">
            <v>0</v>
          </cell>
          <cell r="CY205">
            <v>0</v>
          </cell>
          <cell r="DB205">
            <v>0</v>
          </cell>
          <cell r="DD205">
            <v>0</v>
          </cell>
          <cell r="DG205">
            <v>0</v>
          </cell>
          <cell r="DI205">
            <v>0</v>
          </cell>
          <cell r="DL205">
            <v>0</v>
          </cell>
          <cell r="DN205">
            <v>0</v>
          </cell>
          <cell r="DQ205">
            <v>0</v>
          </cell>
          <cell r="DS205">
            <v>0</v>
          </cell>
          <cell r="DV205">
            <v>0</v>
          </cell>
          <cell r="DX205">
            <v>0</v>
          </cell>
          <cell r="DZ205">
            <v>0</v>
          </cell>
          <cell r="EA205">
            <v>0</v>
          </cell>
          <cell r="EC205">
            <v>0</v>
          </cell>
          <cell r="EE205">
            <v>0</v>
          </cell>
          <cell r="EF205">
            <v>0</v>
          </cell>
          <cell r="EH205">
            <v>0</v>
          </cell>
          <cell r="EJ205">
            <v>0</v>
          </cell>
          <cell r="EK205">
            <v>0</v>
          </cell>
          <cell r="EM205">
            <v>0</v>
          </cell>
          <cell r="EO205">
            <v>0</v>
          </cell>
          <cell r="EP205">
            <v>0</v>
          </cell>
        </row>
        <row r="207">
          <cell r="C207" t="str">
            <v>One-off_tax_effect_USD</v>
          </cell>
          <cell r="E207">
            <v>0</v>
          </cell>
          <cell r="F207">
            <v>0</v>
          </cell>
          <cell r="G207">
            <v>0</v>
          </cell>
          <cell r="H207">
            <v>-0.20079627069457301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-0.20079627069457301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</v>
          </cell>
          <cell r="AM207">
            <v>0</v>
          </cell>
          <cell r="AN207">
            <v>0</v>
          </cell>
          <cell r="AP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4.4001134303004998E-4</v>
          </cell>
          <cell r="BN207">
            <v>0</v>
          </cell>
          <cell r="BO207">
            <v>0</v>
          </cell>
          <cell r="BP207">
            <v>0</v>
          </cell>
          <cell r="BQ207">
            <v>-0.168539277520006</v>
          </cell>
          <cell r="BS207">
            <v>0</v>
          </cell>
          <cell r="BT207">
            <v>0</v>
          </cell>
          <cell r="BU207">
            <v>0</v>
          </cell>
          <cell r="BV207">
            <v>9.5456300000014698E-8</v>
          </cell>
          <cell r="BX207">
            <v>0</v>
          </cell>
          <cell r="BY207">
            <v>0</v>
          </cell>
          <cell r="BZ207">
            <v>0</v>
          </cell>
          <cell r="CA207">
            <v>-3.3645030506402294E-2</v>
          </cell>
          <cell r="CC207">
            <v>0</v>
          </cell>
          <cell r="CD207">
            <v>0</v>
          </cell>
          <cell r="CE207">
            <v>0</v>
          </cell>
          <cell r="CF207">
            <v>9.4793053250478998E-4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</row>
        <row r="210">
          <cell r="C210" t="str">
            <v>One-off_adjusted_revenue_USD</v>
          </cell>
          <cell r="E210">
            <v>7092</v>
          </cell>
          <cell r="F210">
            <v>0</v>
          </cell>
          <cell r="G210">
            <v>0</v>
          </cell>
          <cell r="H210">
            <v>7092.0320064623102</v>
          </cell>
          <cell r="J210">
            <v>1970</v>
          </cell>
          <cell r="K210">
            <v>0</v>
          </cell>
          <cell r="L210">
            <v>0</v>
          </cell>
          <cell r="M210">
            <v>1970.2693791768402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-99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-99.492028864856607</v>
          </cell>
          <cell r="AB210">
            <v>8963</v>
          </cell>
          <cell r="AC210">
            <v>0</v>
          </cell>
          <cell r="AD210">
            <v>0</v>
          </cell>
          <cell r="AE210">
            <v>8962.8093567742908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N210">
            <v>8963</v>
          </cell>
          <cell r="AP210">
            <v>9265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B210">
            <v>83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82.612464790023992</v>
          </cell>
          <cell r="BI210">
            <v>5493</v>
          </cell>
          <cell r="BJ210">
            <v>0</v>
          </cell>
          <cell r="BK210">
            <v>0</v>
          </cell>
          <cell r="BL210">
            <v>5492.5920474188806</v>
          </cell>
          <cell r="BN210">
            <v>1008</v>
          </cell>
          <cell r="BO210">
            <v>0</v>
          </cell>
          <cell r="BP210">
            <v>0</v>
          </cell>
          <cell r="BQ210">
            <v>1008.39780590395</v>
          </cell>
          <cell r="BS210">
            <v>612</v>
          </cell>
          <cell r="BT210">
            <v>0</v>
          </cell>
          <cell r="BU210">
            <v>0</v>
          </cell>
          <cell r="BV210">
            <v>611.78012426494297</v>
          </cell>
          <cell r="BX210">
            <v>157</v>
          </cell>
          <cell r="BY210">
            <v>0</v>
          </cell>
          <cell r="BZ210">
            <v>0</v>
          </cell>
          <cell r="CA210">
            <v>156.740210089192</v>
          </cell>
          <cell r="CC210">
            <v>243</v>
          </cell>
          <cell r="CD210">
            <v>0</v>
          </cell>
          <cell r="CE210">
            <v>0</v>
          </cell>
          <cell r="CF210">
            <v>243.32919357258399</v>
          </cell>
          <cell r="CH210">
            <v>153</v>
          </cell>
          <cell r="CI210">
            <v>0</v>
          </cell>
          <cell r="CJ210">
            <v>0</v>
          </cell>
          <cell r="CK210">
            <v>153.31442330336699</v>
          </cell>
          <cell r="CM210">
            <v>-657</v>
          </cell>
          <cell r="CN210">
            <v>0</v>
          </cell>
          <cell r="CO210">
            <v>0</v>
          </cell>
          <cell r="CP210">
            <v>-656.73426288063899</v>
          </cell>
          <cell r="CR210">
            <v>14</v>
          </cell>
          <cell r="CS210">
            <v>0</v>
          </cell>
          <cell r="CT210">
            <v>-1</v>
          </cell>
          <cell r="CU210">
            <v>0</v>
          </cell>
          <cell r="CV210">
            <v>0</v>
          </cell>
          <cell r="CW210">
            <v>14.779893092089901</v>
          </cell>
          <cell r="CY210">
            <v>1375</v>
          </cell>
          <cell r="CZ210">
            <v>0</v>
          </cell>
          <cell r="DA210">
            <v>0</v>
          </cell>
          <cell r="DB210">
            <v>1374.5929911965202</v>
          </cell>
          <cell r="DD210">
            <v>344</v>
          </cell>
          <cell r="DE210">
            <v>0</v>
          </cell>
          <cell r="DF210">
            <v>0</v>
          </cell>
          <cell r="DG210">
            <v>343.670409156142</v>
          </cell>
          <cell r="DI210">
            <v>48</v>
          </cell>
          <cell r="DJ210">
            <v>0</v>
          </cell>
          <cell r="DK210">
            <v>0</v>
          </cell>
          <cell r="DL210">
            <v>48.312478943574895</v>
          </cell>
          <cell r="DN210">
            <v>228</v>
          </cell>
          <cell r="DO210">
            <v>0</v>
          </cell>
          <cell r="DP210">
            <v>0</v>
          </cell>
          <cell r="DQ210">
            <v>228.09659453999998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X210">
            <v>-39</v>
          </cell>
          <cell r="DY210">
            <v>0</v>
          </cell>
          <cell r="DZ210">
            <v>0</v>
          </cell>
          <cell r="EA210">
            <v>-39.182987751490799</v>
          </cell>
          <cell r="EC210">
            <v>23</v>
          </cell>
          <cell r="ED210">
            <v>0</v>
          </cell>
          <cell r="EE210">
            <v>0</v>
          </cell>
          <cell r="EF210">
            <v>22.75160915</v>
          </cell>
          <cell r="EH210">
            <v>92</v>
          </cell>
          <cell r="EI210">
            <v>0</v>
          </cell>
          <cell r="EJ210">
            <v>0</v>
          </cell>
          <cell r="EK210">
            <v>92.038168639999995</v>
          </cell>
          <cell r="EM210">
            <v>10</v>
          </cell>
          <cell r="EN210">
            <v>0</v>
          </cell>
          <cell r="EO210">
            <v>0</v>
          </cell>
          <cell r="EP210">
            <v>10.4455655293603</v>
          </cell>
        </row>
        <row r="211">
          <cell r="C211" t="str">
            <v>One-off_adjusted_operating_costs_USD</v>
          </cell>
          <cell r="E211">
            <v>-6455</v>
          </cell>
          <cell r="F211">
            <v>0</v>
          </cell>
          <cell r="G211">
            <v>0</v>
          </cell>
          <cell r="H211">
            <v>-6455.1656407989994</v>
          </cell>
          <cell r="J211">
            <v>-911</v>
          </cell>
          <cell r="K211">
            <v>0</v>
          </cell>
          <cell r="L211">
            <v>0</v>
          </cell>
          <cell r="M211">
            <v>-910.97813724504499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99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99.492028864856792</v>
          </cell>
          <cell r="AB211">
            <v>-7267</v>
          </cell>
          <cell r="AC211">
            <v>0</v>
          </cell>
          <cell r="AD211">
            <v>0</v>
          </cell>
          <cell r="AE211">
            <v>-7266.6517491791901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N211">
            <v>-7267</v>
          </cell>
          <cell r="AP211">
            <v>-7560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BB211">
            <v>-66</v>
          </cell>
          <cell r="BC211">
            <v>0</v>
          </cell>
          <cell r="BD211">
            <v>-2</v>
          </cell>
          <cell r="BE211">
            <v>0</v>
          </cell>
          <cell r="BF211">
            <v>0</v>
          </cell>
          <cell r="BG211">
            <v>-63.596310076860398</v>
          </cell>
          <cell r="BI211">
            <v>-5061</v>
          </cell>
          <cell r="BJ211">
            <v>0</v>
          </cell>
          <cell r="BK211">
            <v>0</v>
          </cell>
          <cell r="BL211">
            <v>-5060.6590492618197</v>
          </cell>
          <cell r="BN211">
            <v>-840</v>
          </cell>
          <cell r="BO211">
            <v>1</v>
          </cell>
          <cell r="BP211">
            <v>0</v>
          </cell>
          <cell r="BQ211">
            <v>-840.73509104645098</v>
          </cell>
          <cell r="BS211">
            <v>-612</v>
          </cell>
          <cell r="BT211">
            <v>0</v>
          </cell>
          <cell r="BU211">
            <v>0</v>
          </cell>
          <cell r="BV211">
            <v>-611.76172165253604</v>
          </cell>
          <cell r="BX211">
            <v>-112</v>
          </cell>
          <cell r="BY211">
            <v>1</v>
          </cell>
          <cell r="BZ211">
            <v>0</v>
          </cell>
          <cell r="CA211">
            <v>-112.551647392148</v>
          </cell>
          <cell r="CC211">
            <v>-216</v>
          </cell>
          <cell r="CD211">
            <v>1</v>
          </cell>
          <cell r="CE211">
            <v>0</v>
          </cell>
          <cell r="CF211">
            <v>-216.76123058724801</v>
          </cell>
          <cell r="CH211">
            <v>-206</v>
          </cell>
          <cell r="CI211">
            <v>1</v>
          </cell>
          <cell r="CJ211">
            <v>0</v>
          </cell>
          <cell r="CK211">
            <v>-206.86971826298799</v>
          </cell>
          <cell r="CM211">
            <v>658</v>
          </cell>
          <cell r="CN211">
            <v>0</v>
          </cell>
          <cell r="CO211">
            <v>0</v>
          </cell>
          <cell r="CP211">
            <v>657.76912748104996</v>
          </cell>
          <cell r="CR211">
            <v>-13</v>
          </cell>
          <cell r="CS211">
            <v>-1</v>
          </cell>
          <cell r="CT211">
            <v>1</v>
          </cell>
          <cell r="CU211">
            <v>0</v>
          </cell>
          <cell r="CV211">
            <v>0</v>
          </cell>
          <cell r="CW211">
            <v>-13.4290553132598</v>
          </cell>
          <cell r="CY211">
            <v>-524</v>
          </cell>
          <cell r="CZ211">
            <v>0</v>
          </cell>
          <cell r="DA211">
            <v>0</v>
          </cell>
          <cell r="DB211">
            <v>-523.67940661910598</v>
          </cell>
          <cell r="DD211">
            <v>-173</v>
          </cell>
          <cell r="DE211">
            <v>0</v>
          </cell>
          <cell r="DF211">
            <v>0</v>
          </cell>
          <cell r="DG211">
            <v>-172.71301849005101</v>
          </cell>
          <cell r="DI211">
            <v>-53</v>
          </cell>
          <cell r="DJ211">
            <v>0</v>
          </cell>
          <cell r="DK211">
            <v>0</v>
          </cell>
          <cell r="DL211">
            <v>-53.421915658354997</v>
          </cell>
          <cell r="DN211">
            <v>-185</v>
          </cell>
          <cell r="DO211">
            <v>0</v>
          </cell>
          <cell r="DP211">
            <v>0</v>
          </cell>
          <cell r="DQ211">
            <v>-184.53434547576498</v>
          </cell>
          <cell r="DS211">
            <v>-2</v>
          </cell>
          <cell r="DT211">
            <v>0</v>
          </cell>
          <cell r="DU211">
            <v>0</v>
          </cell>
          <cell r="DV211">
            <v>-2.3833834399999998</v>
          </cell>
          <cell r="DX211">
            <v>39</v>
          </cell>
          <cell r="DY211">
            <v>0</v>
          </cell>
          <cell r="DZ211">
            <v>0</v>
          </cell>
          <cell r="EA211">
            <v>39.182987751490799</v>
          </cell>
          <cell r="EC211">
            <v>-21</v>
          </cell>
          <cell r="ED211">
            <v>0</v>
          </cell>
          <cell r="EE211">
            <v>0</v>
          </cell>
          <cell r="EF211">
            <v>-20.970576820000002</v>
          </cell>
          <cell r="EH211">
            <v>-90</v>
          </cell>
          <cell r="EI211">
            <v>0</v>
          </cell>
          <cell r="EJ211">
            <v>0</v>
          </cell>
          <cell r="EK211">
            <v>-89.8458121500001</v>
          </cell>
          <cell r="EM211">
            <v>-9</v>
          </cell>
          <cell r="EN211">
            <v>1</v>
          </cell>
          <cell r="EO211">
            <v>0</v>
          </cell>
          <cell r="EP211">
            <v>-9.7188399924584612</v>
          </cell>
        </row>
        <row r="212">
          <cell r="C212" t="str">
            <v>One-off_adjusted_other_income_USD</v>
          </cell>
          <cell r="E212">
            <v>57</v>
          </cell>
          <cell r="F212">
            <v>0</v>
          </cell>
          <cell r="G212">
            <v>0</v>
          </cell>
          <cell r="H212">
            <v>57.393922394963397</v>
          </cell>
          <cell r="J212">
            <v>13</v>
          </cell>
          <cell r="K212">
            <v>0</v>
          </cell>
          <cell r="L212">
            <v>0</v>
          </cell>
          <cell r="M212">
            <v>12.633166220000001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-3.2820000000000002E-3</v>
          </cell>
          <cell r="AB212">
            <v>70</v>
          </cell>
          <cell r="AC212">
            <v>0</v>
          </cell>
          <cell r="AD212">
            <v>0</v>
          </cell>
          <cell r="AE212">
            <v>70.023806614963391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N212">
            <v>70</v>
          </cell>
          <cell r="AP212">
            <v>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B212">
            <v>1</v>
          </cell>
          <cell r="BC212">
            <v>0</v>
          </cell>
          <cell r="BD212">
            <v>1</v>
          </cell>
          <cell r="BE212">
            <v>0</v>
          </cell>
          <cell r="BF212">
            <v>0</v>
          </cell>
          <cell r="BG212">
            <v>4.3101327780278295E-2</v>
          </cell>
          <cell r="BI212">
            <v>4</v>
          </cell>
          <cell r="BJ212">
            <v>0</v>
          </cell>
          <cell r="BK212">
            <v>0</v>
          </cell>
          <cell r="BL212">
            <v>4.1985425358652</v>
          </cell>
          <cell r="BN212">
            <v>0</v>
          </cell>
          <cell r="BO212">
            <v>0</v>
          </cell>
          <cell r="BP212">
            <v>0</v>
          </cell>
          <cell r="BQ212">
            <v>0.33500604428587499</v>
          </cell>
          <cell r="BS212">
            <v>0</v>
          </cell>
          <cell r="BT212">
            <v>0</v>
          </cell>
          <cell r="BU212">
            <v>0</v>
          </cell>
          <cell r="BV212">
            <v>-2.0432455762899999E-5</v>
          </cell>
          <cell r="BX212">
            <v>-1</v>
          </cell>
          <cell r="BY212">
            <v>0</v>
          </cell>
          <cell r="BZ212">
            <v>0</v>
          </cell>
          <cell r="CA212">
            <v>-0.59092033902094399</v>
          </cell>
          <cell r="CC212">
            <v>0</v>
          </cell>
          <cell r="CD212">
            <v>0</v>
          </cell>
          <cell r="CE212">
            <v>0</v>
          </cell>
          <cell r="CF212">
            <v>1.7459999999999999E-3</v>
          </cell>
          <cell r="CH212">
            <v>53</v>
          </cell>
          <cell r="CI212">
            <v>0</v>
          </cell>
          <cell r="CJ212">
            <v>0</v>
          </cell>
          <cell r="CK212">
            <v>53.45929718</v>
          </cell>
          <cell r="CM212">
            <v>0</v>
          </cell>
          <cell r="CN212">
            <v>0</v>
          </cell>
          <cell r="CO212">
            <v>0</v>
          </cell>
          <cell r="CP212">
            <v>-5.28299214912923E-2</v>
          </cell>
          <cell r="CR212">
            <v>1</v>
          </cell>
          <cell r="CS212">
            <v>0</v>
          </cell>
          <cell r="CT212">
            <v>1</v>
          </cell>
          <cell r="CU212">
            <v>0</v>
          </cell>
          <cell r="CV212">
            <v>0</v>
          </cell>
          <cell r="CW212">
            <v>0</v>
          </cell>
          <cell r="CY212">
            <v>12</v>
          </cell>
          <cell r="CZ212">
            <v>0</v>
          </cell>
          <cell r="DA212">
            <v>0</v>
          </cell>
          <cell r="DB212">
            <v>12.27405877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0.35910744999999999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H212">
            <v>53</v>
          </cell>
          <cell r="EI212">
            <v>0</v>
          </cell>
          <cell r="EJ212">
            <v>0</v>
          </cell>
          <cell r="EK212">
            <v>53.447805520000003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</row>
        <row r="213">
          <cell r="C213" t="str">
            <v>One-off_adjusted_other_costs_USD</v>
          </cell>
          <cell r="E213">
            <v>-55</v>
          </cell>
          <cell r="F213">
            <v>0</v>
          </cell>
          <cell r="G213">
            <v>0</v>
          </cell>
          <cell r="H213">
            <v>-55.012714119614799</v>
          </cell>
          <cell r="J213">
            <v>-5</v>
          </cell>
          <cell r="K213">
            <v>0</v>
          </cell>
          <cell r="L213">
            <v>0</v>
          </cell>
          <cell r="M213">
            <v>-4.67513734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3.2819999999999898E-3</v>
          </cell>
          <cell r="AB213">
            <v>-60</v>
          </cell>
          <cell r="AC213">
            <v>0</v>
          </cell>
          <cell r="AD213">
            <v>0</v>
          </cell>
          <cell r="AE213">
            <v>-59.6845694596147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N213">
            <v>-60</v>
          </cell>
          <cell r="AP213">
            <v>-4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4.6088379705834202E-2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-55</v>
          </cell>
          <cell r="CI213">
            <v>0</v>
          </cell>
          <cell r="CJ213">
            <v>0</v>
          </cell>
          <cell r="CK213">
            <v>-55.111632420811901</v>
          </cell>
          <cell r="CM213">
            <v>0</v>
          </cell>
          <cell r="CN213">
            <v>0</v>
          </cell>
          <cell r="CO213">
            <v>0</v>
          </cell>
          <cell r="CP213">
            <v>5.28299214912923E-2</v>
          </cell>
          <cell r="CR213">
            <v>-1</v>
          </cell>
          <cell r="CS213">
            <v>0</v>
          </cell>
          <cell r="CT213">
            <v>-1</v>
          </cell>
          <cell r="CU213">
            <v>0</v>
          </cell>
          <cell r="CV213">
            <v>0</v>
          </cell>
          <cell r="CW213">
            <v>0</v>
          </cell>
          <cell r="CY213">
            <v>-4</v>
          </cell>
          <cell r="CZ213">
            <v>0</v>
          </cell>
          <cell r="DA213">
            <v>0</v>
          </cell>
          <cell r="DB213">
            <v>-4.1996969999999996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-0.47544034000000002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H213">
            <v>-55</v>
          </cell>
          <cell r="EI213">
            <v>0</v>
          </cell>
          <cell r="EJ213">
            <v>0</v>
          </cell>
          <cell r="EK213">
            <v>-55.151321509999995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</row>
        <row r="214">
          <cell r="C214" t="str">
            <v>One-off_adjusted_EBITDA_USD</v>
          </cell>
          <cell r="E214">
            <v>639</v>
          </cell>
          <cell r="F214">
            <v>0</v>
          </cell>
          <cell r="G214">
            <v>0</v>
          </cell>
          <cell r="H214">
            <v>639.24757393865934</v>
          </cell>
          <cell r="J214">
            <v>1067</v>
          </cell>
          <cell r="K214">
            <v>0</v>
          </cell>
          <cell r="L214">
            <v>0</v>
          </cell>
          <cell r="M214">
            <v>1067.2492708117952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1.8473070295677019E-13</v>
          </cell>
          <cell r="AB214">
            <v>1706</v>
          </cell>
          <cell r="AC214">
            <v>0</v>
          </cell>
          <cell r="AD214">
            <v>0</v>
          </cell>
          <cell r="AE214">
            <v>1706.4968447504493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>
            <v>0</v>
          </cell>
          <cell r="AN214">
            <v>1706</v>
          </cell>
          <cell r="AP214">
            <v>1716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B214">
            <v>18</v>
          </cell>
          <cell r="BC214">
            <v>0</v>
          </cell>
          <cell r="BD214">
            <v>-1</v>
          </cell>
          <cell r="BE214">
            <v>0</v>
          </cell>
          <cell r="BF214">
            <v>0</v>
          </cell>
          <cell r="BG214">
            <v>19.059256040943872</v>
          </cell>
          <cell r="BI214">
            <v>436</v>
          </cell>
          <cell r="BJ214">
            <v>0</v>
          </cell>
          <cell r="BK214">
            <v>0</v>
          </cell>
          <cell r="BL214">
            <v>436.13154069292608</v>
          </cell>
          <cell r="BN214">
            <v>168</v>
          </cell>
          <cell r="BO214">
            <v>1</v>
          </cell>
          <cell r="BP214">
            <v>0</v>
          </cell>
          <cell r="BQ214">
            <v>168.04380928149075</v>
          </cell>
          <cell r="BS214">
            <v>0</v>
          </cell>
          <cell r="BT214">
            <v>0</v>
          </cell>
          <cell r="BU214">
            <v>0</v>
          </cell>
          <cell r="BV214">
            <v>1.8382179951167629E-2</v>
          </cell>
          <cell r="BX214">
            <v>44</v>
          </cell>
          <cell r="BY214">
            <v>1</v>
          </cell>
          <cell r="BZ214">
            <v>0</v>
          </cell>
          <cell r="CA214">
            <v>43.597642358023059</v>
          </cell>
          <cell r="CC214">
            <v>27</v>
          </cell>
          <cell r="CD214">
            <v>1</v>
          </cell>
          <cell r="CE214">
            <v>0</v>
          </cell>
          <cell r="CF214">
            <v>26.569708985335982</v>
          </cell>
          <cell r="CH214">
            <v>-55</v>
          </cell>
          <cell r="CI214">
            <v>1</v>
          </cell>
          <cell r="CJ214">
            <v>0</v>
          </cell>
          <cell r="CK214">
            <v>-55.207630200432895</v>
          </cell>
          <cell r="CM214">
            <v>1</v>
          </cell>
          <cell r="CN214">
            <v>0</v>
          </cell>
          <cell r="CO214">
            <v>0</v>
          </cell>
          <cell r="CP214">
            <v>1.0348646004109696</v>
          </cell>
          <cell r="CR214">
            <v>1</v>
          </cell>
          <cell r="CS214">
            <v>-1</v>
          </cell>
          <cell r="CT214">
            <v>0</v>
          </cell>
          <cell r="CU214">
            <v>0</v>
          </cell>
          <cell r="CV214">
            <v>0</v>
          </cell>
          <cell r="CW214">
            <v>1.3508377788301011</v>
          </cell>
          <cell r="CY214">
            <v>859</v>
          </cell>
          <cell r="CZ214">
            <v>0</v>
          </cell>
          <cell r="DA214">
            <v>0</v>
          </cell>
          <cell r="DB214">
            <v>858.98794634741421</v>
          </cell>
          <cell r="DD214">
            <v>171</v>
          </cell>
          <cell r="DE214">
            <v>0</v>
          </cell>
          <cell r="DF214">
            <v>0</v>
          </cell>
          <cell r="DG214">
            <v>170.95739066609099</v>
          </cell>
          <cell r="DI214">
            <v>-5</v>
          </cell>
          <cell r="DJ214">
            <v>0</v>
          </cell>
          <cell r="DK214">
            <v>0</v>
          </cell>
          <cell r="DL214">
            <v>-5.1094367147801023</v>
          </cell>
          <cell r="DN214">
            <v>43</v>
          </cell>
          <cell r="DO214">
            <v>0</v>
          </cell>
          <cell r="DP214">
            <v>0</v>
          </cell>
          <cell r="DQ214">
            <v>43.445916174235009</v>
          </cell>
          <cell r="DS214">
            <v>-2</v>
          </cell>
          <cell r="DT214">
            <v>0</v>
          </cell>
          <cell r="DU214">
            <v>0</v>
          </cell>
          <cell r="DV214">
            <v>-2.3833834399999998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C214">
            <v>2</v>
          </cell>
          <cell r="ED214">
            <v>0</v>
          </cell>
          <cell r="EE214">
            <v>0</v>
          </cell>
          <cell r="EF214">
            <v>1.7810323299999986</v>
          </cell>
          <cell r="EH214">
            <v>0</v>
          </cell>
          <cell r="EI214">
            <v>0</v>
          </cell>
          <cell r="EJ214">
            <v>0</v>
          </cell>
          <cell r="EK214">
            <v>0.48884049999990253</v>
          </cell>
          <cell r="EM214">
            <v>1</v>
          </cell>
          <cell r="EN214">
            <v>1</v>
          </cell>
          <cell r="EO214">
            <v>0</v>
          </cell>
          <cell r="EP214">
            <v>0.72672553690183861</v>
          </cell>
        </row>
        <row r="215">
          <cell r="C215" t="str">
            <v>One-off_adjusted_depreciation_USD</v>
          </cell>
          <cell r="E215">
            <v>-634</v>
          </cell>
          <cell r="F215">
            <v>0</v>
          </cell>
          <cell r="G215">
            <v>0</v>
          </cell>
          <cell r="H215">
            <v>-633.77261060218984</v>
          </cell>
          <cell r="J215">
            <v>-478</v>
          </cell>
          <cell r="K215">
            <v>0</v>
          </cell>
          <cell r="L215">
            <v>0</v>
          </cell>
          <cell r="M215">
            <v>-478.18287517721103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1.9999807980483602E-2</v>
          </cell>
          <cell r="AB215">
            <v>-1112</v>
          </cell>
          <cell r="AC215">
            <v>0</v>
          </cell>
          <cell r="AD215">
            <v>0</v>
          </cell>
          <cell r="AE215">
            <v>-1111.935485971419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N215">
            <v>-1112</v>
          </cell>
          <cell r="AP215">
            <v>-1094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B215">
            <v>-7</v>
          </cell>
          <cell r="BC215">
            <v>0</v>
          </cell>
          <cell r="BD215">
            <v>1</v>
          </cell>
          <cell r="BE215">
            <v>0</v>
          </cell>
          <cell r="BF215">
            <v>0</v>
          </cell>
          <cell r="BG215">
            <v>-7.76858801518474</v>
          </cell>
          <cell r="BI215">
            <v>-492</v>
          </cell>
          <cell r="BJ215">
            <v>0</v>
          </cell>
          <cell r="BK215">
            <v>0</v>
          </cell>
          <cell r="BL215">
            <v>-492.01954996811799</v>
          </cell>
          <cell r="BN215">
            <v>-100</v>
          </cell>
          <cell r="BO215">
            <v>0</v>
          </cell>
          <cell r="BP215">
            <v>0</v>
          </cell>
          <cell r="BQ215">
            <v>-99.586461532842222</v>
          </cell>
          <cell r="BS215">
            <v>-5</v>
          </cell>
          <cell r="BT215">
            <v>0</v>
          </cell>
          <cell r="BU215">
            <v>0</v>
          </cell>
          <cell r="BV215">
            <v>-5.3784001931152208</v>
          </cell>
          <cell r="BX215">
            <v>-21</v>
          </cell>
          <cell r="BY215">
            <v>0</v>
          </cell>
          <cell r="BZ215">
            <v>0</v>
          </cell>
          <cell r="CA215">
            <v>-20.764349815953398</v>
          </cell>
          <cell r="CC215">
            <v>-9</v>
          </cell>
          <cell r="CD215">
            <v>0</v>
          </cell>
          <cell r="CE215">
            <v>0</v>
          </cell>
          <cell r="CF215">
            <v>-8.5002684397148993</v>
          </cell>
          <cell r="CH215">
            <v>-2</v>
          </cell>
          <cell r="CI215">
            <v>0</v>
          </cell>
          <cell r="CJ215">
            <v>0</v>
          </cell>
          <cell r="CK215">
            <v>-1.62642665040084</v>
          </cell>
          <cell r="CM215">
            <v>2</v>
          </cell>
          <cell r="CN215">
            <v>0</v>
          </cell>
          <cell r="CO215">
            <v>0</v>
          </cell>
          <cell r="CP215">
            <v>1.8714340131398801</v>
          </cell>
          <cell r="CR215">
            <v>-3</v>
          </cell>
          <cell r="CS215">
            <v>0</v>
          </cell>
          <cell r="CT215">
            <v>-1</v>
          </cell>
          <cell r="CU215">
            <v>0</v>
          </cell>
          <cell r="CV215">
            <v>0</v>
          </cell>
          <cell r="CW215">
            <v>-1.8071087955323</v>
          </cell>
          <cell r="CY215">
            <v>-306</v>
          </cell>
          <cell r="CZ215">
            <v>0</v>
          </cell>
          <cell r="DA215">
            <v>0</v>
          </cell>
          <cell r="DB215">
            <v>-306.30685223</v>
          </cell>
          <cell r="DD215">
            <v>-118</v>
          </cell>
          <cell r="DE215">
            <v>0</v>
          </cell>
          <cell r="DF215">
            <v>0</v>
          </cell>
          <cell r="DG215">
            <v>-118.218408132831</v>
          </cell>
          <cell r="DI215">
            <v>-18</v>
          </cell>
          <cell r="DJ215">
            <v>-1</v>
          </cell>
          <cell r="DK215">
            <v>0</v>
          </cell>
          <cell r="DL215">
            <v>-17.425938213645701</v>
          </cell>
          <cell r="DN215">
            <v>-34</v>
          </cell>
          <cell r="DO215">
            <v>1</v>
          </cell>
          <cell r="DP215">
            <v>0</v>
          </cell>
          <cell r="DQ215">
            <v>-35.238862685338304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X215">
            <v>1</v>
          </cell>
          <cell r="DY215">
            <v>0</v>
          </cell>
          <cell r="DZ215">
            <v>0</v>
          </cell>
          <cell r="EA215">
            <v>0.81429488013698603</v>
          </cell>
          <cell r="EC215">
            <v>-1</v>
          </cell>
          <cell r="ED215">
            <v>-1</v>
          </cell>
          <cell r="EE215">
            <v>0</v>
          </cell>
          <cell r="EF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-0.156</v>
          </cell>
          <cell r="EM215">
            <v>-2</v>
          </cell>
          <cell r="EN215">
            <v>-1</v>
          </cell>
          <cell r="EO215">
            <v>0</v>
          </cell>
          <cell r="EP215">
            <v>-1.4410948276500399</v>
          </cell>
        </row>
        <row r="216">
          <cell r="C216" t="str">
            <v>One-off_adjusted_Joint_Ventures_USD</v>
          </cell>
          <cell r="E216">
            <v>26</v>
          </cell>
          <cell r="F216">
            <v>0</v>
          </cell>
          <cell r="G216">
            <v>0</v>
          </cell>
          <cell r="H216">
            <v>25.9023137782326</v>
          </cell>
          <cell r="J216">
            <v>6</v>
          </cell>
          <cell r="K216">
            <v>0</v>
          </cell>
          <cell r="L216">
            <v>0</v>
          </cell>
          <cell r="M216">
            <v>5.9087633669674204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B216">
            <v>32</v>
          </cell>
          <cell r="AC216">
            <v>0</v>
          </cell>
          <cell r="AD216">
            <v>0</v>
          </cell>
          <cell r="AE216">
            <v>31.811077145200002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N216">
            <v>32</v>
          </cell>
          <cell r="AP216">
            <v>28</v>
          </cell>
          <cell r="AS216">
            <v>0</v>
          </cell>
          <cell r="AT216">
            <v>0</v>
          </cell>
          <cell r="AV216">
            <v>0</v>
          </cell>
          <cell r="AW216">
            <v>0</v>
          </cell>
          <cell r="AX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N216">
            <v>23</v>
          </cell>
          <cell r="BO216">
            <v>0</v>
          </cell>
          <cell r="BP216">
            <v>0</v>
          </cell>
          <cell r="BQ216">
            <v>22.701852484931802</v>
          </cell>
          <cell r="BS216">
            <v>2</v>
          </cell>
          <cell r="BT216">
            <v>0</v>
          </cell>
          <cell r="BU216">
            <v>0</v>
          </cell>
          <cell r="BV216">
            <v>1.7538835331869</v>
          </cell>
          <cell r="BX216">
            <v>1</v>
          </cell>
          <cell r="BY216">
            <v>0</v>
          </cell>
          <cell r="BZ216">
            <v>0</v>
          </cell>
          <cell r="CA216">
            <v>1.4511599610738199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-4.58220096002958E-3</v>
          </cell>
          <cell r="CM216">
            <v>0</v>
          </cell>
          <cell r="CN216">
            <v>0</v>
          </cell>
          <cell r="CP216">
            <v>0</v>
          </cell>
          <cell r="CR216">
            <v>4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3.8611344879800003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D216">
            <v>2</v>
          </cell>
          <cell r="DE216">
            <v>0</v>
          </cell>
          <cell r="DF216">
            <v>0</v>
          </cell>
          <cell r="DG216">
            <v>2.0417115439874198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5.9173350000000001E-3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X216">
            <v>0</v>
          </cell>
          <cell r="DY216">
            <v>0</v>
          </cell>
          <cell r="EA216">
            <v>0</v>
          </cell>
          <cell r="EC216">
            <v>0</v>
          </cell>
          <cell r="ED216">
            <v>0</v>
          </cell>
          <cell r="EF216">
            <v>0</v>
          </cell>
          <cell r="EH216">
            <v>0</v>
          </cell>
          <cell r="EI216">
            <v>0</v>
          </cell>
          <cell r="EK216">
            <v>0</v>
          </cell>
          <cell r="EM216">
            <v>0</v>
          </cell>
          <cell r="EN216">
            <v>0</v>
          </cell>
          <cell r="EP216">
            <v>0</v>
          </cell>
        </row>
        <row r="217">
          <cell r="C217" t="str">
            <v>One-off_adjusted_associated_companies_USD</v>
          </cell>
          <cell r="E217">
            <v>22</v>
          </cell>
          <cell r="F217">
            <v>0</v>
          </cell>
          <cell r="G217">
            <v>0</v>
          </cell>
          <cell r="H217">
            <v>21.548743727872498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B217">
            <v>22</v>
          </cell>
          <cell r="AC217">
            <v>0</v>
          </cell>
          <cell r="AD217">
            <v>0</v>
          </cell>
          <cell r="AE217">
            <v>21.548743727872498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N217">
            <v>22</v>
          </cell>
          <cell r="AP217">
            <v>21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B217">
            <v>1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0.63209916879865002</v>
          </cell>
          <cell r="BI217">
            <v>0</v>
          </cell>
          <cell r="BJ217">
            <v>0</v>
          </cell>
          <cell r="BK217">
            <v>0</v>
          </cell>
          <cell r="BL217">
            <v>-9.7943356116000205E-2</v>
          </cell>
          <cell r="BN217">
            <v>21</v>
          </cell>
          <cell r="BO217">
            <v>0</v>
          </cell>
          <cell r="BP217">
            <v>0</v>
          </cell>
          <cell r="BQ217">
            <v>20.722976867284</v>
          </cell>
          <cell r="BS217">
            <v>0</v>
          </cell>
          <cell r="BT217">
            <v>0</v>
          </cell>
          <cell r="BU217">
            <v>0</v>
          </cell>
          <cell r="BV217">
            <v>8.2012921612189607E-2</v>
          </cell>
          <cell r="BX217">
            <v>0</v>
          </cell>
          <cell r="BY217">
            <v>0</v>
          </cell>
          <cell r="BZ217">
            <v>0</v>
          </cell>
          <cell r="CA217">
            <v>0.209598126293665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C217">
            <v>1</v>
          </cell>
          <cell r="ED217">
            <v>0</v>
          </cell>
          <cell r="EE217">
            <v>0</v>
          </cell>
          <cell r="EF217">
            <v>0.63209916879865002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</row>
        <row r="218">
          <cell r="C218" t="str">
            <v>One-off_adjusted_EBIT_USD</v>
          </cell>
          <cell r="E218">
            <v>53</v>
          </cell>
          <cell r="F218">
            <v>0</v>
          </cell>
          <cell r="G218">
            <v>0</v>
          </cell>
          <cell r="H218">
            <v>52.926020842574601</v>
          </cell>
          <cell r="J218">
            <v>595</v>
          </cell>
          <cell r="K218">
            <v>0</v>
          </cell>
          <cell r="L218">
            <v>0</v>
          </cell>
          <cell r="M218">
            <v>594.97515900155156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1.9999807980668333E-2</v>
          </cell>
          <cell r="AB218">
            <v>648</v>
          </cell>
          <cell r="AC218">
            <v>0</v>
          </cell>
          <cell r="AD218">
            <v>0</v>
          </cell>
          <cell r="AE218">
            <v>647.92117965210286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</v>
          </cell>
          <cell r="AM218">
            <v>0</v>
          </cell>
          <cell r="AN218">
            <v>648</v>
          </cell>
          <cell r="AP218">
            <v>671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B218">
            <v>12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11.922767194557782</v>
          </cell>
          <cell r="BI218">
            <v>-56</v>
          </cell>
          <cell r="BJ218">
            <v>0</v>
          </cell>
          <cell r="BK218">
            <v>0</v>
          </cell>
          <cell r="BL218">
            <v>-55.985952631307903</v>
          </cell>
          <cell r="BN218">
            <v>112</v>
          </cell>
          <cell r="BO218">
            <v>1</v>
          </cell>
          <cell r="BP218">
            <v>0</v>
          </cell>
          <cell r="BQ218">
            <v>111.88217710086434</v>
          </cell>
          <cell r="BS218">
            <v>-3</v>
          </cell>
          <cell r="BT218">
            <v>0</v>
          </cell>
          <cell r="BU218">
            <v>0</v>
          </cell>
          <cell r="BV218">
            <v>-3.5241215583649637</v>
          </cell>
          <cell r="BX218">
            <v>24</v>
          </cell>
          <cell r="BY218">
            <v>1</v>
          </cell>
          <cell r="BZ218">
            <v>0</v>
          </cell>
          <cell r="CA218">
            <v>24.494050629437144</v>
          </cell>
          <cell r="CC218">
            <v>18</v>
          </cell>
          <cell r="CD218">
            <v>1</v>
          </cell>
          <cell r="CE218">
            <v>0</v>
          </cell>
          <cell r="CF218">
            <v>18.069440545621084</v>
          </cell>
          <cell r="CH218">
            <v>-57</v>
          </cell>
          <cell r="CI218">
            <v>1</v>
          </cell>
          <cell r="CJ218">
            <v>0</v>
          </cell>
          <cell r="CK218">
            <v>-56.838639051793763</v>
          </cell>
          <cell r="CM218">
            <v>3</v>
          </cell>
          <cell r="CN218">
            <v>0</v>
          </cell>
          <cell r="CO218">
            <v>0</v>
          </cell>
          <cell r="CP218">
            <v>2.9062986135508497</v>
          </cell>
          <cell r="CR218">
            <v>2</v>
          </cell>
          <cell r="CS218">
            <v>-1</v>
          </cell>
          <cell r="CT218">
            <v>-1</v>
          </cell>
          <cell r="CU218">
            <v>0</v>
          </cell>
          <cell r="CV218">
            <v>0</v>
          </cell>
          <cell r="CW218">
            <v>3.4048634712778014</v>
          </cell>
          <cell r="CY218">
            <v>553</v>
          </cell>
          <cell r="CZ218">
            <v>0</v>
          </cell>
          <cell r="DA218">
            <v>0</v>
          </cell>
          <cell r="DB218">
            <v>552.6810941174142</v>
          </cell>
          <cell r="DD218">
            <v>55</v>
          </cell>
          <cell r="DE218">
            <v>0</v>
          </cell>
          <cell r="DF218">
            <v>0</v>
          </cell>
          <cell r="DG218">
            <v>54.780694077247404</v>
          </cell>
          <cell r="DI218">
            <v>-23</v>
          </cell>
          <cell r="DJ218">
            <v>-1</v>
          </cell>
          <cell r="DK218">
            <v>0</v>
          </cell>
          <cell r="DL218">
            <v>-22.535374928425803</v>
          </cell>
          <cell r="DN218">
            <v>9</v>
          </cell>
          <cell r="DO218">
            <v>1</v>
          </cell>
          <cell r="DP218">
            <v>0</v>
          </cell>
          <cell r="DQ218">
            <v>8.2129708238967041</v>
          </cell>
          <cell r="DS218">
            <v>-2</v>
          </cell>
          <cell r="DT218">
            <v>0</v>
          </cell>
          <cell r="DU218">
            <v>0</v>
          </cell>
          <cell r="DV218">
            <v>-2.3833834399999998</v>
          </cell>
          <cell r="DX218">
            <v>1</v>
          </cell>
          <cell r="DY218">
            <v>0</v>
          </cell>
          <cell r="DZ218">
            <v>0</v>
          </cell>
          <cell r="EA218">
            <v>0.81429488013698603</v>
          </cell>
          <cell r="EC218">
            <v>2</v>
          </cell>
          <cell r="ED218">
            <v>-1</v>
          </cell>
          <cell r="EE218">
            <v>0</v>
          </cell>
          <cell r="EF218">
            <v>2.4131314987986485</v>
          </cell>
          <cell r="EH218">
            <v>0</v>
          </cell>
          <cell r="EI218">
            <v>0</v>
          </cell>
          <cell r="EJ218">
            <v>0</v>
          </cell>
          <cell r="EK218">
            <v>0.33284049999990251</v>
          </cell>
          <cell r="EM218">
            <v>-1</v>
          </cell>
          <cell r="EN218">
            <v>0</v>
          </cell>
          <cell r="EO218">
            <v>0</v>
          </cell>
          <cell r="EP218">
            <v>-0.71436929074820132</v>
          </cell>
        </row>
        <row r="219">
          <cell r="C219" t="str">
            <v>One-off_adjusted_financial_items_USD</v>
          </cell>
          <cell r="E219">
            <v>-93</v>
          </cell>
          <cell r="F219">
            <v>0</v>
          </cell>
          <cell r="G219">
            <v>0</v>
          </cell>
          <cell r="H219">
            <v>-92.716297440546597</v>
          </cell>
          <cell r="J219">
            <v>-33</v>
          </cell>
          <cell r="K219">
            <v>0</v>
          </cell>
          <cell r="L219">
            <v>0</v>
          </cell>
          <cell r="M219">
            <v>-33.414128630198903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-1.4202669262885999E-13</v>
          </cell>
          <cell r="AB219">
            <v>-126</v>
          </cell>
          <cell r="AC219">
            <v>0</v>
          </cell>
          <cell r="AD219">
            <v>0</v>
          </cell>
          <cell r="AE219">
            <v>-126.13042607074601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N219">
            <v>-126</v>
          </cell>
          <cell r="AP219">
            <v>-292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B219">
            <v>-2</v>
          </cell>
          <cell r="BC219">
            <v>0</v>
          </cell>
          <cell r="BD219">
            <v>-1</v>
          </cell>
          <cell r="BE219">
            <v>0</v>
          </cell>
          <cell r="BF219">
            <v>0</v>
          </cell>
          <cell r="BG219">
            <v>-0.58138136410494401</v>
          </cell>
          <cell r="BI219">
            <v>-154</v>
          </cell>
          <cell r="BJ219">
            <v>0</v>
          </cell>
          <cell r="BK219">
            <v>0</v>
          </cell>
          <cell r="BL219">
            <v>-154.31753680333199</v>
          </cell>
          <cell r="BN219">
            <v>-86</v>
          </cell>
          <cell r="BO219">
            <v>0</v>
          </cell>
          <cell r="BP219">
            <v>0</v>
          </cell>
          <cell r="BQ219">
            <v>-86.238326774934691</v>
          </cell>
          <cell r="BS219">
            <v>-5</v>
          </cell>
          <cell r="BT219">
            <v>0</v>
          </cell>
          <cell r="BU219">
            <v>0</v>
          </cell>
          <cell r="BV219">
            <v>-4.6043739256910596</v>
          </cell>
          <cell r="BX219">
            <v>-13</v>
          </cell>
          <cell r="BY219">
            <v>0</v>
          </cell>
          <cell r="BZ219">
            <v>0</v>
          </cell>
          <cell r="CA219">
            <v>-13.2344960494266</v>
          </cell>
          <cell r="CC219">
            <v>-3</v>
          </cell>
          <cell r="CD219">
            <v>0</v>
          </cell>
          <cell r="CE219">
            <v>0</v>
          </cell>
          <cell r="CF219">
            <v>-3.1915324661305098</v>
          </cell>
          <cell r="CH219">
            <v>170</v>
          </cell>
          <cell r="CI219">
            <v>0</v>
          </cell>
          <cell r="CJ219">
            <v>0</v>
          </cell>
          <cell r="CK219">
            <v>169.73509594307399</v>
          </cell>
          <cell r="CM219">
            <v>0</v>
          </cell>
          <cell r="CN219">
            <v>0</v>
          </cell>
          <cell r="CO219">
            <v>0</v>
          </cell>
          <cell r="CP219">
            <v>-0.28374600000113598</v>
          </cell>
          <cell r="CR219">
            <v>1</v>
          </cell>
          <cell r="CS219">
            <v>1</v>
          </cell>
          <cell r="CT219">
            <v>0</v>
          </cell>
          <cell r="CU219">
            <v>0</v>
          </cell>
          <cell r="CV219">
            <v>0</v>
          </cell>
          <cell r="CW219">
            <v>0.37748911338567903</v>
          </cell>
          <cell r="CY219">
            <v>-22</v>
          </cell>
          <cell r="CZ219">
            <v>0</v>
          </cell>
          <cell r="DA219">
            <v>0</v>
          </cell>
          <cell r="DB219">
            <v>-22.11522038</v>
          </cell>
          <cell r="DD219">
            <v>-2</v>
          </cell>
          <cell r="DE219">
            <v>-1</v>
          </cell>
          <cell r="DF219">
            <v>0</v>
          </cell>
          <cell r="DG219">
            <v>-1.2882555925016899</v>
          </cell>
          <cell r="DI219">
            <v>-3</v>
          </cell>
          <cell r="DJ219">
            <v>0</v>
          </cell>
          <cell r="DK219">
            <v>0</v>
          </cell>
          <cell r="DL219">
            <v>-3.4274319128802802</v>
          </cell>
          <cell r="DN219">
            <v>-7</v>
          </cell>
          <cell r="DO219">
            <v>0</v>
          </cell>
          <cell r="DP219">
            <v>0</v>
          </cell>
          <cell r="DQ219">
            <v>-6.9607098582025806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3.0105000000000003E-4</v>
          </cell>
          <cell r="EH219">
            <v>0</v>
          </cell>
          <cell r="EI219">
            <v>0</v>
          </cell>
          <cell r="EJ219">
            <v>0</v>
          </cell>
          <cell r="EK219">
            <v>-0.32271144000000002</v>
          </cell>
          <cell r="EM219">
            <v>0</v>
          </cell>
          <cell r="EN219">
            <v>1</v>
          </cell>
          <cell r="EO219">
            <v>0</v>
          </cell>
          <cell r="EP219">
            <v>-0.61430243079419899</v>
          </cell>
        </row>
        <row r="220">
          <cell r="C220" t="str">
            <v>One-off_adjusted_EBT_USD</v>
          </cell>
          <cell r="E220">
            <v>-40</v>
          </cell>
          <cell r="F220">
            <v>0</v>
          </cell>
          <cell r="G220">
            <v>0</v>
          </cell>
          <cell r="H220">
            <v>-39.790276597971996</v>
          </cell>
          <cell r="J220">
            <v>562</v>
          </cell>
          <cell r="K220">
            <v>0</v>
          </cell>
          <cell r="L220">
            <v>0</v>
          </cell>
          <cell r="M220">
            <v>561.56103037135267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1.9999807980526307E-2</v>
          </cell>
          <cell r="AB220">
            <v>522</v>
          </cell>
          <cell r="AC220">
            <v>0</v>
          </cell>
          <cell r="AD220">
            <v>0</v>
          </cell>
          <cell r="AE220">
            <v>521.79075358135685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</v>
          </cell>
          <cell r="AM220">
            <v>0</v>
          </cell>
          <cell r="AN220">
            <v>522</v>
          </cell>
          <cell r="AP220">
            <v>379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B220">
            <v>10</v>
          </cell>
          <cell r="BC220">
            <v>0</v>
          </cell>
          <cell r="BD220">
            <v>-1</v>
          </cell>
          <cell r="BE220">
            <v>0</v>
          </cell>
          <cell r="BF220">
            <v>0</v>
          </cell>
          <cell r="BG220">
            <v>11.341385830452838</v>
          </cell>
          <cell r="BI220">
            <v>-210</v>
          </cell>
          <cell r="BJ220">
            <v>0</v>
          </cell>
          <cell r="BK220">
            <v>0</v>
          </cell>
          <cell r="BL220">
            <v>-210.30348943463989</v>
          </cell>
          <cell r="BN220">
            <v>26</v>
          </cell>
          <cell r="BO220">
            <v>1</v>
          </cell>
          <cell r="BP220">
            <v>0</v>
          </cell>
          <cell r="BQ220">
            <v>25.643850325929648</v>
          </cell>
          <cell r="BS220">
            <v>-8</v>
          </cell>
          <cell r="BT220">
            <v>0</v>
          </cell>
          <cell r="BU220">
            <v>0</v>
          </cell>
          <cell r="BV220">
            <v>-8.1284954840560228</v>
          </cell>
          <cell r="BX220">
            <v>11</v>
          </cell>
          <cell r="BY220">
            <v>1</v>
          </cell>
          <cell r="BZ220">
            <v>0</v>
          </cell>
          <cell r="CA220">
            <v>11.259554580010544</v>
          </cell>
          <cell r="CC220">
            <v>15</v>
          </cell>
          <cell r="CD220">
            <v>1</v>
          </cell>
          <cell r="CE220">
            <v>0</v>
          </cell>
          <cell r="CF220">
            <v>14.877908079490574</v>
          </cell>
          <cell r="CH220">
            <v>113</v>
          </cell>
          <cell r="CI220">
            <v>1</v>
          </cell>
          <cell r="CJ220">
            <v>0</v>
          </cell>
          <cell r="CK220">
            <v>112.89645689128022</v>
          </cell>
          <cell r="CM220">
            <v>3</v>
          </cell>
          <cell r="CN220">
            <v>0</v>
          </cell>
          <cell r="CO220">
            <v>0</v>
          </cell>
          <cell r="CP220">
            <v>2.6225526135497139</v>
          </cell>
          <cell r="CR220">
            <v>3</v>
          </cell>
          <cell r="CS220">
            <v>0</v>
          </cell>
          <cell r="CT220">
            <v>-1</v>
          </cell>
          <cell r="CU220">
            <v>0</v>
          </cell>
          <cell r="CV220">
            <v>0</v>
          </cell>
          <cell r="CW220">
            <v>3.7823525846634807</v>
          </cell>
          <cell r="CY220">
            <v>531</v>
          </cell>
          <cell r="CZ220">
            <v>0</v>
          </cell>
          <cell r="DA220">
            <v>0</v>
          </cell>
          <cell r="DB220">
            <v>530.56587373741422</v>
          </cell>
          <cell r="DD220">
            <v>53</v>
          </cell>
          <cell r="DE220">
            <v>-1</v>
          </cell>
          <cell r="DF220">
            <v>0</v>
          </cell>
          <cell r="DG220">
            <v>53.492438484745712</v>
          </cell>
          <cell r="DI220">
            <v>-26</v>
          </cell>
          <cell r="DJ220">
            <v>-1</v>
          </cell>
          <cell r="DK220">
            <v>0</v>
          </cell>
          <cell r="DL220">
            <v>-25.962806841306083</v>
          </cell>
          <cell r="DN220">
            <v>2</v>
          </cell>
          <cell r="DO220">
            <v>1</v>
          </cell>
          <cell r="DP220">
            <v>0</v>
          </cell>
          <cell r="DQ220">
            <v>1.2522609656941235</v>
          </cell>
          <cell r="DS220">
            <v>-2</v>
          </cell>
          <cell r="DT220">
            <v>0</v>
          </cell>
          <cell r="DU220">
            <v>0</v>
          </cell>
          <cell r="DV220">
            <v>-2.3833834399999998</v>
          </cell>
          <cell r="DX220">
            <v>1</v>
          </cell>
          <cell r="DY220">
            <v>0</v>
          </cell>
          <cell r="DZ220">
            <v>0</v>
          </cell>
          <cell r="EA220">
            <v>0.81429488013698603</v>
          </cell>
          <cell r="EC220">
            <v>2</v>
          </cell>
          <cell r="ED220">
            <v>-1</v>
          </cell>
          <cell r="EE220">
            <v>0</v>
          </cell>
          <cell r="EF220">
            <v>2.4134325487986485</v>
          </cell>
          <cell r="EH220">
            <v>0</v>
          </cell>
          <cell r="EI220">
            <v>0</v>
          </cell>
          <cell r="EJ220">
            <v>0</v>
          </cell>
          <cell r="EK220">
            <v>1.012905999990249E-2</v>
          </cell>
          <cell r="EM220">
            <v>-1</v>
          </cell>
          <cell r="EN220">
            <v>1</v>
          </cell>
          <cell r="EO220">
            <v>0</v>
          </cell>
          <cell r="EP220">
            <v>-1.3286717215424004</v>
          </cell>
        </row>
        <row r="221">
          <cell r="C221" t="str">
            <v>One-off_adjusted_tax_USD</v>
          </cell>
          <cell r="E221">
            <v>-62</v>
          </cell>
          <cell r="F221">
            <v>0</v>
          </cell>
          <cell r="G221">
            <v>0</v>
          </cell>
          <cell r="H221">
            <v>-61.532417354574029</v>
          </cell>
          <cell r="J221">
            <v>-260</v>
          </cell>
          <cell r="K221">
            <v>0</v>
          </cell>
          <cell r="L221">
            <v>0</v>
          </cell>
          <cell r="M221">
            <v>-259.519465371438</v>
          </cell>
          <cell r="O221">
            <v>1</v>
          </cell>
          <cell r="P221">
            <v>0</v>
          </cell>
          <cell r="Q221">
            <v>1</v>
          </cell>
          <cell r="R221">
            <v>0</v>
          </cell>
          <cell r="T221">
            <v>0</v>
          </cell>
          <cell r="U221">
            <v>0</v>
          </cell>
          <cell r="V221">
            <v>1</v>
          </cell>
          <cell r="W221">
            <v>0</v>
          </cell>
          <cell r="X221">
            <v>-1</v>
          </cell>
          <cell r="Y221">
            <v>0</v>
          </cell>
          <cell r="Z221">
            <v>0</v>
          </cell>
          <cell r="AB221">
            <v>-321</v>
          </cell>
          <cell r="AC221">
            <v>0</v>
          </cell>
          <cell r="AD221">
            <v>0</v>
          </cell>
          <cell r="AE221">
            <v>-321.0518827260114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N221">
            <v>-321</v>
          </cell>
          <cell r="AP221">
            <v>-304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B221">
            <v>-1</v>
          </cell>
          <cell r="BC221">
            <v>1</v>
          </cell>
          <cell r="BD221">
            <v>0</v>
          </cell>
          <cell r="BE221">
            <v>0</v>
          </cell>
          <cell r="BF221">
            <v>0</v>
          </cell>
          <cell r="BG221">
            <v>-1.6834057460479599</v>
          </cell>
          <cell r="BI221">
            <v>-11</v>
          </cell>
          <cell r="BJ221">
            <v>0</v>
          </cell>
          <cell r="BK221">
            <v>0</v>
          </cell>
          <cell r="BL221">
            <v>-10.736048186852132</v>
          </cell>
          <cell r="BN221">
            <v>-25</v>
          </cell>
          <cell r="BO221">
            <v>-1</v>
          </cell>
          <cell r="BP221">
            <v>0</v>
          </cell>
          <cell r="BQ221">
            <v>-24.016905709979497</v>
          </cell>
          <cell r="BS221">
            <v>-5</v>
          </cell>
          <cell r="BT221">
            <v>0</v>
          </cell>
          <cell r="BU221">
            <v>0</v>
          </cell>
          <cell r="BV221">
            <v>-5.0909653187016497</v>
          </cell>
          <cell r="BX221">
            <v>-3</v>
          </cell>
          <cell r="BY221">
            <v>-1</v>
          </cell>
          <cell r="BZ221">
            <v>0</v>
          </cell>
          <cell r="CA221">
            <v>-2.3012880665174675</v>
          </cell>
          <cell r="CC221">
            <v>-3</v>
          </cell>
          <cell r="CD221">
            <v>0</v>
          </cell>
          <cell r="CE221">
            <v>0</v>
          </cell>
          <cell r="CF221">
            <v>-3.2245392237429447</v>
          </cell>
          <cell r="CH221">
            <v>-14</v>
          </cell>
          <cell r="CI221">
            <v>0</v>
          </cell>
          <cell r="CJ221">
            <v>0</v>
          </cell>
          <cell r="CK221">
            <v>-14.3355115627323</v>
          </cell>
          <cell r="CM221">
            <v>0</v>
          </cell>
          <cell r="CN221">
            <v>0</v>
          </cell>
          <cell r="CO221">
            <v>0</v>
          </cell>
          <cell r="CP221">
            <v>-0.14375354000000001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0.33710217133300002</v>
          </cell>
          <cell r="CY221">
            <v>-255</v>
          </cell>
          <cell r="CZ221">
            <v>0</v>
          </cell>
          <cell r="DA221">
            <v>0</v>
          </cell>
          <cell r="DB221">
            <v>-254.75880703999999</v>
          </cell>
          <cell r="DD221">
            <v>-5</v>
          </cell>
          <cell r="DE221">
            <v>0</v>
          </cell>
          <cell r="DF221">
            <v>0</v>
          </cell>
          <cell r="DG221">
            <v>-5.3089921217689495</v>
          </cell>
          <cell r="DI221">
            <v>0</v>
          </cell>
          <cell r="DJ221">
            <v>0</v>
          </cell>
          <cell r="DK221">
            <v>0</v>
          </cell>
          <cell r="DL221">
            <v>-0.21614643036054598</v>
          </cell>
          <cell r="DN221">
            <v>0</v>
          </cell>
          <cell r="DO221">
            <v>-1</v>
          </cell>
          <cell r="DP221">
            <v>0</v>
          </cell>
          <cell r="DQ221">
            <v>0.60737242435858307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-0.17999437500000001</v>
          </cell>
          <cell r="EC221">
            <v>0</v>
          </cell>
          <cell r="ED221">
            <v>0</v>
          </cell>
          <cell r="EE221">
            <v>0</v>
          </cell>
          <cell r="EF221">
            <v>-7.7378400000000002E-3</v>
          </cell>
          <cell r="EH221">
            <v>0</v>
          </cell>
          <cell r="EI221">
            <v>0</v>
          </cell>
          <cell r="EJ221">
            <v>0</v>
          </cell>
          <cell r="EK221">
            <v>-0.16573073219996001</v>
          </cell>
          <cell r="EM221">
            <v>0</v>
          </cell>
          <cell r="EN221">
            <v>0</v>
          </cell>
          <cell r="EO221">
            <v>0</v>
          </cell>
          <cell r="EP221">
            <v>0.27235094693439399</v>
          </cell>
        </row>
        <row r="222">
          <cell r="C222" t="str">
            <v>One-off_adjusted_profit_continuing_USD</v>
          </cell>
          <cell r="E222">
            <v>-102</v>
          </cell>
          <cell r="F222">
            <v>0</v>
          </cell>
          <cell r="G222">
            <v>0</v>
          </cell>
          <cell r="H222">
            <v>-101.32269395254602</v>
          </cell>
          <cell r="J222">
            <v>302</v>
          </cell>
          <cell r="K222">
            <v>0</v>
          </cell>
          <cell r="L222">
            <v>0</v>
          </cell>
          <cell r="M222">
            <v>302.04156499991467</v>
          </cell>
          <cell r="O222">
            <v>1</v>
          </cell>
          <cell r="P222">
            <v>0</v>
          </cell>
          <cell r="Q222">
            <v>1</v>
          </cell>
          <cell r="R222">
            <v>0</v>
          </cell>
          <cell r="T222">
            <v>0</v>
          </cell>
          <cell r="U222">
            <v>0</v>
          </cell>
          <cell r="V222">
            <v>1</v>
          </cell>
          <cell r="W222">
            <v>0</v>
          </cell>
          <cell r="X222">
            <v>-1</v>
          </cell>
          <cell r="Y222">
            <v>0</v>
          </cell>
          <cell r="Z222">
            <v>1.9999807980526307E-2</v>
          </cell>
          <cell r="AB222">
            <v>201</v>
          </cell>
          <cell r="AC222">
            <v>0</v>
          </cell>
          <cell r="AD222">
            <v>0</v>
          </cell>
          <cell r="AE222">
            <v>200.73887085534545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>
            <v>0</v>
          </cell>
          <cell r="AN222">
            <v>201</v>
          </cell>
          <cell r="AP222">
            <v>75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B222">
            <v>9</v>
          </cell>
          <cell r="BC222">
            <v>1</v>
          </cell>
          <cell r="BD222">
            <v>-1</v>
          </cell>
          <cell r="BE222">
            <v>0</v>
          </cell>
          <cell r="BF222">
            <v>0</v>
          </cell>
          <cell r="BG222">
            <v>9.657980084404878</v>
          </cell>
          <cell r="BI222">
            <v>-221</v>
          </cell>
          <cell r="BJ222">
            <v>0</v>
          </cell>
          <cell r="BK222">
            <v>0</v>
          </cell>
          <cell r="BL222">
            <v>-221.03953762149203</v>
          </cell>
          <cell r="BN222">
            <v>1</v>
          </cell>
          <cell r="BO222">
            <v>0</v>
          </cell>
          <cell r="BP222">
            <v>0</v>
          </cell>
          <cell r="BQ222">
            <v>1.6269446159501513</v>
          </cell>
          <cell r="BS222">
            <v>-13</v>
          </cell>
          <cell r="BT222">
            <v>0</v>
          </cell>
          <cell r="BU222">
            <v>0</v>
          </cell>
          <cell r="BV222">
            <v>-13.219460802757673</v>
          </cell>
          <cell r="BX222">
            <v>8</v>
          </cell>
          <cell r="BY222">
            <v>0</v>
          </cell>
          <cell r="BZ222">
            <v>0</v>
          </cell>
          <cell r="CA222">
            <v>8.9582665134930757</v>
          </cell>
          <cell r="CC222">
            <v>12</v>
          </cell>
          <cell r="CD222">
            <v>1</v>
          </cell>
          <cell r="CE222">
            <v>0</v>
          </cell>
          <cell r="CF222">
            <v>11.65336885574763</v>
          </cell>
          <cell r="CH222">
            <v>99</v>
          </cell>
          <cell r="CI222">
            <v>1</v>
          </cell>
          <cell r="CJ222">
            <v>0</v>
          </cell>
          <cell r="CK222">
            <v>98.560945328547916</v>
          </cell>
          <cell r="CM222">
            <v>3</v>
          </cell>
          <cell r="CN222">
            <v>0</v>
          </cell>
          <cell r="CO222">
            <v>0</v>
          </cell>
          <cell r="CP222">
            <v>2.4787990735497138</v>
          </cell>
          <cell r="CR222">
            <v>3</v>
          </cell>
          <cell r="CS222">
            <v>0</v>
          </cell>
          <cell r="CT222">
            <v>-1</v>
          </cell>
          <cell r="CU222">
            <v>0</v>
          </cell>
          <cell r="CV222">
            <v>0</v>
          </cell>
          <cell r="CW222">
            <v>4.1194547559964807</v>
          </cell>
          <cell r="CY222">
            <v>276</v>
          </cell>
          <cell r="CZ222">
            <v>0</v>
          </cell>
          <cell r="DA222">
            <v>0</v>
          </cell>
          <cell r="DB222">
            <v>275.80706669741426</v>
          </cell>
          <cell r="DD222">
            <v>48</v>
          </cell>
          <cell r="DE222">
            <v>-1</v>
          </cell>
          <cell r="DF222">
            <v>0</v>
          </cell>
          <cell r="DG222">
            <v>48.18344636297676</v>
          </cell>
          <cell r="DI222">
            <v>-26</v>
          </cell>
          <cell r="DJ222">
            <v>-1</v>
          </cell>
          <cell r="DK222">
            <v>0</v>
          </cell>
          <cell r="DL222">
            <v>-26.178953271666629</v>
          </cell>
          <cell r="DN222">
            <v>2</v>
          </cell>
          <cell r="DO222">
            <v>0</v>
          </cell>
          <cell r="DP222">
            <v>0</v>
          </cell>
          <cell r="DQ222">
            <v>1.8596333900527067</v>
          </cell>
          <cell r="DS222">
            <v>-2</v>
          </cell>
          <cell r="DT222">
            <v>0</v>
          </cell>
          <cell r="DU222">
            <v>0</v>
          </cell>
          <cell r="DV222">
            <v>-2.3833834399999998</v>
          </cell>
          <cell r="DX222">
            <v>1</v>
          </cell>
          <cell r="DY222">
            <v>0</v>
          </cell>
          <cell r="DZ222">
            <v>0</v>
          </cell>
          <cell r="EA222">
            <v>0.63430050513698599</v>
          </cell>
          <cell r="EC222">
            <v>2</v>
          </cell>
          <cell r="ED222">
            <v>-1</v>
          </cell>
          <cell r="EE222">
            <v>0</v>
          </cell>
          <cell r="EF222">
            <v>2.4056947087986487</v>
          </cell>
          <cell r="EH222">
            <v>0</v>
          </cell>
          <cell r="EI222">
            <v>0</v>
          </cell>
          <cell r="EJ222">
            <v>0</v>
          </cell>
          <cell r="EK222">
            <v>-0.15560167220005752</v>
          </cell>
          <cell r="EM222">
            <v>-1</v>
          </cell>
          <cell r="EN222">
            <v>1</v>
          </cell>
          <cell r="EO222">
            <v>0</v>
          </cell>
          <cell r="EP222">
            <v>-1.0563207746080066</v>
          </cell>
        </row>
        <row r="223">
          <cell r="C223" t="str">
            <v>One-off_adjusted_profit_discontinued_USD</v>
          </cell>
          <cell r="AM223">
            <v>0</v>
          </cell>
          <cell r="AN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</row>
        <row r="224">
          <cell r="C224" t="str">
            <v>One-off_adjusted_profit_USD</v>
          </cell>
          <cell r="E224">
            <v>-102</v>
          </cell>
          <cell r="F224">
            <v>0</v>
          </cell>
          <cell r="G224">
            <v>0</v>
          </cell>
          <cell r="H224">
            <v>-101.32269395254602</v>
          </cell>
          <cell r="J224">
            <v>302</v>
          </cell>
          <cell r="K224">
            <v>0</v>
          </cell>
          <cell r="L224">
            <v>0</v>
          </cell>
          <cell r="M224">
            <v>302.04156499991467</v>
          </cell>
          <cell r="O224">
            <v>1</v>
          </cell>
          <cell r="P224">
            <v>0</v>
          </cell>
          <cell r="Q224">
            <v>1</v>
          </cell>
          <cell r="R224">
            <v>0</v>
          </cell>
          <cell r="T224">
            <v>0</v>
          </cell>
          <cell r="U224">
            <v>0</v>
          </cell>
          <cell r="V224">
            <v>1</v>
          </cell>
          <cell r="W224">
            <v>0</v>
          </cell>
          <cell r="X224">
            <v>-1</v>
          </cell>
          <cell r="Y224">
            <v>0</v>
          </cell>
          <cell r="Z224">
            <v>1.9999807980526307E-2</v>
          </cell>
          <cell r="AB224">
            <v>201</v>
          </cell>
          <cell r="AC224">
            <v>0</v>
          </cell>
          <cell r="AD224">
            <v>0</v>
          </cell>
          <cell r="AE224">
            <v>200.73887085534545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</v>
          </cell>
          <cell r="AM224">
            <v>0</v>
          </cell>
          <cell r="AN224">
            <v>201</v>
          </cell>
          <cell r="AP224">
            <v>75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B224">
            <v>9</v>
          </cell>
          <cell r="BC224">
            <v>1</v>
          </cell>
          <cell r="BD224">
            <v>-1</v>
          </cell>
          <cell r="BE224">
            <v>0</v>
          </cell>
          <cell r="BF224">
            <v>0</v>
          </cell>
          <cell r="BG224">
            <v>9.657980084404878</v>
          </cell>
          <cell r="BI224">
            <v>-221</v>
          </cell>
          <cell r="BJ224">
            <v>0</v>
          </cell>
          <cell r="BK224">
            <v>0</v>
          </cell>
          <cell r="BL224">
            <v>-221.03953762149203</v>
          </cell>
          <cell r="BN224">
            <v>1</v>
          </cell>
          <cell r="BO224">
            <v>0</v>
          </cell>
          <cell r="BP224">
            <v>0</v>
          </cell>
          <cell r="BQ224">
            <v>1.6269446159501513</v>
          </cell>
          <cell r="BS224">
            <v>-13</v>
          </cell>
          <cell r="BT224">
            <v>0</v>
          </cell>
          <cell r="BU224">
            <v>0</v>
          </cell>
          <cell r="BV224">
            <v>-13.219460802757673</v>
          </cell>
          <cell r="BX224">
            <v>8</v>
          </cell>
          <cell r="BY224">
            <v>0</v>
          </cell>
          <cell r="BZ224">
            <v>0</v>
          </cell>
          <cell r="CA224">
            <v>8.9582665134930757</v>
          </cell>
          <cell r="CC224">
            <v>12</v>
          </cell>
          <cell r="CD224">
            <v>1</v>
          </cell>
          <cell r="CE224">
            <v>0</v>
          </cell>
          <cell r="CF224">
            <v>11.65336885574763</v>
          </cell>
          <cell r="CH224">
            <v>99</v>
          </cell>
          <cell r="CI224">
            <v>1</v>
          </cell>
          <cell r="CJ224">
            <v>0</v>
          </cell>
          <cell r="CK224">
            <v>98.560945328547916</v>
          </cell>
          <cell r="CM224">
            <v>3</v>
          </cell>
          <cell r="CN224">
            <v>0</v>
          </cell>
          <cell r="CO224">
            <v>0</v>
          </cell>
          <cell r="CP224">
            <v>2.4787990735497138</v>
          </cell>
          <cell r="CR224">
            <v>3</v>
          </cell>
          <cell r="CS224">
            <v>0</v>
          </cell>
          <cell r="CT224">
            <v>-1</v>
          </cell>
          <cell r="CU224">
            <v>0</v>
          </cell>
          <cell r="CV224">
            <v>0</v>
          </cell>
          <cell r="CW224">
            <v>4.1194547559964807</v>
          </cell>
          <cell r="CY224">
            <v>276</v>
          </cell>
          <cell r="CZ224">
            <v>0</v>
          </cell>
          <cell r="DA224">
            <v>0</v>
          </cell>
          <cell r="DB224">
            <v>275.80706669741426</v>
          </cell>
          <cell r="DD224">
            <v>48</v>
          </cell>
          <cell r="DE224">
            <v>-1</v>
          </cell>
          <cell r="DF224">
            <v>0</v>
          </cell>
          <cell r="DG224">
            <v>48.18344636297676</v>
          </cell>
          <cell r="DI224">
            <v>-26</v>
          </cell>
          <cell r="DJ224">
            <v>-1</v>
          </cell>
          <cell r="DK224">
            <v>0</v>
          </cell>
          <cell r="DL224">
            <v>-26.178953271666629</v>
          </cell>
          <cell r="DN224">
            <v>2</v>
          </cell>
          <cell r="DO224">
            <v>0</v>
          </cell>
          <cell r="DP224">
            <v>0</v>
          </cell>
          <cell r="DQ224">
            <v>1.8596333900527067</v>
          </cell>
          <cell r="DS224">
            <v>-2</v>
          </cell>
          <cell r="DT224">
            <v>0</v>
          </cell>
          <cell r="DU224">
            <v>0</v>
          </cell>
          <cell r="DV224">
            <v>-2.3833834399999998</v>
          </cell>
          <cell r="DX224">
            <v>1</v>
          </cell>
          <cell r="DY224">
            <v>0</v>
          </cell>
          <cell r="DZ224">
            <v>0</v>
          </cell>
          <cell r="EA224">
            <v>0.63430050513698599</v>
          </cell>
          <cell r="EC224">
            <v>2</v>
          </cell>
          <cell r="ED224">
            <v>-1</v>
          </cell>
          <cell r="EE224">
            <v>0</v>
          </cell>
          <cell r="EF224">
            <v>2.4056947087986487</v>
          </cell>
          <cell r="EH224">
            <v>0</v>
          </cell>
          <cell r="EI224">
            <v>0</v>
          </cell>
          <cell r="EJ224">
            <v>0</v>
          </cell>
          <cell r="EK224">
            <v>-0.15560167220005752</v>
          </cell>
          <cell r="EM224">
            <v>-1</v>
          </cell>
          <cell r="EN224">
            <v>1</v>
          </cell>
          <cell r="EO224">
            <v>0</v>
          </cell>
          <cell r="EP224">
            <v>-1.0563207746080066</v>
          </cell>
        </row>
        <row r="227">
          <cell r="C227" t="str">
            <v>One-off_adjusted_segment_profit_USD</v>
          </cell>
          <cell r="E227">
            <v>-1</v>
          </cell>
          <cell r="F227">
            <v>0</v>
          </cell>
          <cell r="G227">
            <v>0</v>
          </cell>
          <cell r="H227">
            <v>-0.81672423865647659</v>
          </cell>
          <cell r="J227">
            <v>329</v>
          </cell>
          <cell r="K227">
            <v>0</v>
          </cell>
          <cell r="L227">
            <v>0</v>
          </cell>
          <cell r="M227">
            <v>328.61639420693456</v>
          </cell>
          <cell r="O227">
            <v>-127</v>
          </cell>
          <cell r="P227">
            <v>-1</v>
          </cell>
          <cell r="Q227">
            <v>0</v>
          </cell>
          <cell r="R227">
            <v>-127.08079892090973</v>
          </cell>
          <cell r="T227">
            <v>0</v>
          </cell>
          <cell r="U227">
            <v>0</v>
          </cell>
          <cell r="V227">
            <v>1</v>
          </cell>
          <cell r="W227">
            <v>-1</v>
          </cell>
          <cell r="X227">
            <v>0</v>
          </cell>
          <cell r="Y227">
            <v>0</v>
          </cell>
          <cell r="Z227">
            <v>1.9999807980526307E-2</v>
          </cell>
          <cell r="AB227">
            <v>201</v>
          </cell>
          <cell r="AC227">
            <v>-1</v>
          </cell>
          <cell r="AD227">
            <v>0</v>
          </cell>
          <cell r="AE227">
            <v>200.73887085534483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  <cell r="AM227">
            <v>0</v>
          </cell>
          <cell r="AN227">
            <v>201</v>
          </cell>
          <cell r="AP227">
            <v>351</v>
          </cell>
          <cell r="AS227">
            <v>0</v>
          </cell>
          <cell r="AT227">
            <v>0</v>
          </cell>
          <cell r="AU227">
            <v>0</v>
          </cell>
          <cell r="AW227">
            <v>0</v>
          </cell>
          <cell r="AX227">
            <v>0</v>
          </cell>
          <cell r="AY227">
            <v>0</v>
          </cell>
          <cell r="BB227">
            <v>10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10.239361448509822</v>
          </cell>
          <cell r="BI227">
            <v>-80</v>
          </cell>
          <cell r="BJ227">
            <v>0</v>
          </cell>
          <cell r="BK227">
            <v>0</v>
          </cell>
          <cell r="BL227">
            <v>-80.33962994226323</v>
          </cell>
          <cell r="BN227">
            <v>91</v>
          </cell>
          <cell r="BO227">
            <v>0</v>
          </cell>
          <cell r="BP227">
            <v>0</v>
          </cell>
          <cell r="BQ227">
            <v>91.613285316028453</v>
          </cell>
          <cell r="BS227">
            <v>-8</v>
          </cell>
          <cell r="BT227">
            <v>0</v>
          </cell>
          <cell r="BU227">
            <v>0</v>
          </cell>
          <cell r="BV227">
            <v>-8.5509593158914043</v>
          </cell>
          <cell r="BX227">
            <v>21</v>
          </cell>
          <cell r="BY227">
            <v>1</v>
          </cell>
          <cell r="BZ227">
            <v>0</v>
          </cell>
          <cell r="CA227">
            <v>21.467727567205046</v>
          </cell>
          <cell r="CC227">
            <v>14</v>
          </cell>
          <cell r="CD227">
            <v>1</v>
          </cell>
          <cell r="CE227">
            <v>0</v>
          </cell>
          <cell r="CF227">
            <v>13.790845202719977</v>
          </cell>
          <cell r="CH227">
            <v>-52</v>
          </cell>
          <cell r="CI227">
            <v>1</v>
          </cell>
          <cell r="CJ227">
            <v>0</v>
          </cell>
          <cell r="CK227">
            <v>-51.799899588526074</v>
          </cell>
          <cell r="CM227">
            <v>3</v>
          </cell>
          <cell r="CN227">
            <v>0</v>
          </cell>
          <cell r="CO227">
            <v>0</v>
          </cell>
          <cell r="CP227">
            <v>2.7625450735508497</v>
          </cell>
          <cell r="CR227">
            <v>3</v>
          </cell>
          <cell r="CS227">
            <v>0</v>
          </cell>
          <cell r="CT227">
            <v>-2</v>
          </cell>
          <cell r="CU227">
            <v>0</v>
          </cell>
          <cell r="CV227">
            <v>0</v>
          </cell>
          <cell r="CW227">
            <v>3.9261113547311024</v>
          </cell>
          <cell r="CY227">
            <v>292</v>
          </cell>
          <cell r="CZ227">
            <v>0</v>
          </cell>
          <cell r="DA227">
            <v>0</v>
          </cell>
          <cell r="DB227">
            <v>291.54629305741418</v>
          </cell>
          <cell r="DD227">
            <v>48</v>
          </cell>
          <cell r="DE227">
            <v>0</v>
          </cell>
          <cell r="DF227">
            <v>0</v>
          </cell>
          <cell r="DG227">
            <v>48.065258900608711</v>
          </cell>
          <cell r="DI227">
            <v>-22</v>
          </cell>
          <cell r="DJ227">
            <v>-1</v>
          </cell>
          <cell r="DK227">
            <v>0</v>
          </cell>
          <cell r="DL227">
            <v>-21.541210261696186</v>
          </cell>
          <cell r="DN227">
            <v>9</v>
          </cell>
          <cell r="DO227">
            <v>1</v>
          </cell>
          <cell r="DP227">
            <v>0</v>
          </cell>
          <cell r="DQ227">
            <v>8.3690240907352873</v>
          </cell>
          <cell r="DS227">
            <v>-2</v>
          </cell>
          <cell r="DT227">
            <v>0</v>
          </cell>
          <cell r="DU227">
            <v>0</v>
          </cell>
          <cell r="DV227">
            <v>-2.3833834399999998</v>
          </cell>
          <cell r="DX227">
            <v>1</v>
          </cell>
          <cell r="DY227">
            <v>0</v>
          </cell>
          <cell r="DZ227">
            <v>0</v>
          </cell>
          <cell r="EA227">
            <v>0.63430050513698599</v>
          </cell>
          <cell r="EC227">
            <v>2</v>
          </cell>
          <cell r="ED227">
            <v>-1</v>
          </cell>
          <cell r="EE227">
            <v>0</v>
          </cell>
          <cell r="EF227">
            <v>2.4053936587986486</v>
          </cell>
          <cell r="EH227">
            <v>0</v>
          </cell>
          <cell r="EI227">
            <v>0</v>
          </cell>
          <cell r="EJ227">
            <v>0</v>
          </cell>
          <cell r="EK227">
            <v>0.16710976779994249</v>
          </cell>
          <cell r="EM227">
            <v>0</v>
          </cell>
          <cell r="EN227">
            <v>1</v>
          </cell>
          <cell r="EO227">
            <v>0</v>
          </cell>
          <cell r="EP227">
            <v>-0.3881043950935063</v>
          </cell>
        </row>
        <row r="232">
          <cell r="C232" t="str">
            <v>50001CAllcustom2ROICUSD Total</v>
          </cell>
          <cell r="E232">
            <v>2E-3</v>
          </cell>
          <cell r="H232">
            <v>1.8066853589795799E-3</v>
          </cell>
          <cell r="J232">
            <v>0.115</v>
          </cell>
          <cell r="M232">
            <v>0.114574785255801</v>
          </cell>
          <cell r="AB232">
            <v>3.5000000000000003E-2</v>
          </cell>
          <cell r="AE232">
            <v>3.5006805806213903E-2</v>
          </cell>
          <cell r="AN232">
            <v>3.5006805806213903E-2</v>
          </cell>
          <cell r="AU232">
            <v>0</v>
          </cell>
          <cell r="BI232">
            <v>-1.2999999999999999E-2</v>
          </cell>
          <cell r="BL232">
            <v>-1.31701506798041E-2</v>
          </cell>
          <cell r="BN232">
            <v>4.5999999999999999E-2</v>
          </cell>
          <cell r="BQ232">
            <v>4.5599084908632397E-2</v>
          </cell>
          <cell r="BS232">
            <v>-0.14000000000000001</v>
          </cell>
          <cell r="BV232">
            <v>-0.13975806987924599</v>
          </cell>
          <cell r="BX232">
            <v>7.0999999999999994E-2</v>
          </cell>
          <cell r="CA232">
            <v>7.1313449424140113E-2</v>
          </cell>
          <cell r="CC232">
            <v>0.16400000000000001</v>
          </cell>
          <cell r="CF232">
            <v>0.16442422053946801</v>
          </cell>
          <cell r="CY232">
            <v>0.32300000000000001</v>
          </cell>
          <cell r="DB232">
            <v>0.32321285497866198</v>
          </cell>
          <cell r="DD232">
            <v>0.03</v>
          </cell>
          <cell r="DG232">
            <v>2.9924108494038402E-2</v>
          </cell>
          <cell r="DI232">
            <v>-0.16200000000000001</v>
          </cell>
          <cell r="DL232">
            <v>-0.161902291694764</v>
          </cell>
          <cell r="DN232">
            <v>2.3E-2</v>
          </cell>
          <cell r="DQ232">
            <v>2.3028954755532498E-2</v>
          </cell>
        </row>
        <row r="233">
          <cell r="C233" t="str">
            <v>50002CAllcustom2ROICUSD Total</v>
          </cell>
          <cell r="E233">
            <v>2E-3</v>
          </cell>
          <cell r="H233">
            <v>1.77357671370348E-3</v>
          </cell>
          <cell r="J233">
            <v>0.113</v>
          </cell>
          <cell r="M233">
            <v>0.11262332333923999</v>
          </cell>
          <cell r="AB233">
            <v>3.4000000000000002E-2</v>
          </cell>
          <cell r="AE233">
            <v>3.4378549380189201E-2</v>
          </cell>
          <cell r="AU233">
            <v>0</v>
          </cell>
          <cell r="BB233">
            <v>0.14399999999999999</v>
          </cell>
          <cell r="BG233">
            <v>0.144207296681581</v>
          </cell>
          <cell r="BI233">
            <v>-1.2999999999999999E-2</v>
          </cell>
          <cell r="BL233">
            <v>-1.3117064584848803E-2</v>
          </cell>
          <cell r="BN233">
            <v>4.4999999999999998E-2</v>
          </cell>
          <cell r="BQ233">
            <v>4.5359753550309599E-2</v>
          </cell>
          <cell r="BS233">
            <v>-0.13900000000000001</v>
          </cell>
          <cell r="BV233">
            <v>-0.13943833686384602</v>
          </cell>
          <cell r="BX233">
            <v>7.0999999999999994E-2</v>
          </cell>
          <cell r="CA233">
            <v>7.0642931322652605E-2</v>
          </cell>
          <cell r="CC233">
            <v>0.161</v>
          </cell>
          <cell r="CF233">
            <v>0.16119093155098302</v>
          </cell>
          <cell r="CM233">
            <v>-1.5149999999999999</v>
          </cell>
          <cell r="CP233">
            <v>-1.5149134379034999</v>
          </cell>
          <cell r="CR233">
            <v>0.248</v>
          </cell>
          <cell r="CW233">
            <v>0.24835412975105001</v>
          </cell>
          <cell r="CY233">
            <v>0.318</v>
          </cell>
          <cell r="DB233">
            <v>0.31845850204334497</v>
          </cell>
          <cell r="DD233">
            <v>0.03</v>
          </cell>
          <cell r="DG233">
            <v>2.9747439586517901E-2</v>
          </cell>
          <cell r="DI233">
            <v>-0.13300000000000001</v>
          </cell>
          <cell r="DL233">
            <v>-0.132593560470843</v>
          </cell>
          <cell r="DN233">
            <v>2.3E-2</v>
          </cell>
          <cell r="DQ233">
            <v>2.2987033394447402E-2</v>
          </cell>
          <cell r="DX233">
            <v>-0.88700000000000001</v>
          </cell>
          <cell r="EA233">
            <v>-0.88713869454120498</v>
          </cell>
          <cell r="EC233">
            <v>4.8000000000000001E-2</v>
          </cell>
          <cell r="EF233">
            <v>4.81118891925345E-2</v>
          </cell>
          <cell r="EH233">
            <v>5.0000000000000001E-3</v>
          </cell>
          <cell r="EK233">
            <v>5.4848504406140005E-3</v>
          </cell>
          <cell r="EM233">
            <v>-2.4E-2</v>
          </cell>
          <cell r="EP233">
            <v>-2.4143166793564302E-2</v>
          </cell>
        </row>
        <row r="234">
          <cell r="C234" t="str">
            <v>50005CAllcustom2ROICUSD Total</v>
          </cell>
          <cell r="E234">
            <v>2E-3</v>
          </cell>
          <cell r="H234">
            <v>1.8066853589795702E-3</v>
          </cell>
          <cell r="J234">
            <v>0.115</v>
          </cell>
          <cell r="M234">
            <v>0.114574785255802</v>
          </cell>
          <cell r="AB234">
            <v>3.5000000000000003E-2</v>
          </cell>
          <cell r="AE234">
            <v>3.5006805806213799E-2</v>
          </cell>
          <cell r="AN234">
            <v>3.5006805806213799E-2</v>
          </cell>
          <cell r="AU234">
            <v>0</v>
          </cell>
          <cell r="BI234">
            <v>-1.2999999999999999E-2</v>
          </cell>
          <cell r="BL234">
            <v>-1.31701506798041E-2</v>
          </cell>
          <cell r="BN234">
            <v>4.5999999999999999E-2</v>
          </cell>
          <cell r="BQ234">
            <v>4.5599084908632397E-2</v>
          </cell>
          <cell r="BS234">
            <v>-0.14000000000000001</v>
          </cell>
          <cell r="BV234">
            <v>-0.13975806987924599</v>
          </cell>
          <cell r="BX234">
            <v>7.0999999999999994E-2</v>
          </cell>
          <cell r="CA234">
            <v>7.1313449424140307E-2</v>
          </cell>
          <cell r="CC234">
            <v>0.16400000000000001</v>
          </cell>
          <cell r="CF234">
            <v>0.16442422053946898</v>
          </cell>
          <cell r="CY234">
            <v>0.32300000000000001</v>
          </cell>
          <cell r="DB234">
            <v>0.32321285497866498</v>
          </cell>
          <cell r="DD234">
            <v>0.03</v>
          </cell>
          <cell r="DG234">
            <v>2.9924108494038402E-2</v>
          </cell>
          <cell r="DI234">
            <v>-0.16200000000000001</v>
          </cell>
          <cell r="DL234">
            <v>-0.161902291694764</v>
          </cell>
          <cell r="DN234">
            <v>2.3E-2</v>
          </cell>
          <cell r="DQ234">
            <v>2.3028954755532498E-2</v>
          </cell>
        </row>
        <row r="235">
          <cell r="C235" t="str">
            <v>50006CAllcustom2ROICUSD Total</v>
          </cell>
          <cell r="E235">
            <v>2E-3</v>
          </cell>
          <cell r="H235">
            <v>1.77357671370348E-3</v>
          </cell>
          <cell r="J235">
            <v>0.113</v>
          </cell>
          <cell r="M235">
            <v>0.11262332333924099</v>
          </cell>
          <cell r="AB235">
            <v>3.4000000000000002E-2</v>
          </cell>
          <cell r="AE235">
            <v>3.4378549380189097E-2</v>
          </cell>
          <cell r="AG235">
            <v>0</v>
          </cell>
          <cell r="AJ235">
            <v>0</v>
          </cell>
          <cell r="AU235">
            <v>0</v>
          </cell>
          <cell r="BB235">
            <v>0.14399999999999999</v>
          </cell>
          <cell r="BG235">
            <v>0.144207296681581</v>
          </cell>
          <cell r="BI235">
            <v>-1.2999999999999999E-2</v>
          </cell>
          <cell r="BL235">
            <v>-1.31170645848487E-2</v>
          </cell>
          <cell r="BN235">
            <v>4.4999999999999998E-2</v>
          </cell>
          <cell r="BQ235">
            <v>4.5359753550309703E-2</v>
          </cell>
          <cell r="BS235">
            <v>-0.13900000000000001</v>
          </cell>
          <cell r="BV235">
            <v>-0.13943833686384699</v>
          </cell>
          <cell r="BX235">
            <v>7.0999999999999994E-2</v>
          </cell>
          <cell r="CA235">
            <v>7.0642931322652799E-2</v>
          </cell>
          <cell r="CC235">
            <v>0.161</v>
          </cell>
          <cell r="CF235">
            <v>0.16119093155098302</v>
          </cell>
          <cell r="CM235">
            <v>-1.5149999999999999</v>
          </cell>
          <cell r="CP235">
            <v>-1.51491343790335</v>
          </cell>
          <cell r="CR235">
            <v>0.248</v>
          </cell>
          <cell r="CW235">
            <v>0.24835412975105001</v>
          </cell>
          <cell r="CY235">
            <v>0.318</v>
          </cell>
          <cell r="DB235">
            <v>0.31845850204334797</v>
          </cell>
          <cell r="DD235">
            <v>0.03</v>
          </cell>
          <cell r="DG235">
            <v>2.9747439586517901E-2</v>
          </cell>
          <cell r="DI235">
            <v>-0.13300000000000001</v>
          </cell>
          <cell r="DL235">
            <v>-0.132593560470843</v>
          </cell>
          <cell r="DN235">
            <v>2.3E-2</v>
          </cell>
          <cell r="DQ235">
            <v>2.2987033394447402E-2</v>
          </cell>
          <cell r="DX235">
            <v>-0.88700000000000001</v>
          </cell>
          <cell r="EA235">
            <v>-0.88713869454120697</v>
          </cell>
          <cell r="EC235">
            <v>4.8000000000000001E-2</v>
          </cell>
          <cell r="EF235">
            <v>4.8111889192534396E-2</v>
          </cell>
          <cell r="EH235">
            <v>5.0000000000000001E-3</v>
          </cell>
          <cell r="EK235">
            <v>5.48485044061401E-3</v>
          </cell>
          <cell r="EM235">
            <v>-2.4E-2</v>
          </cell>
          <cell r="EP235">
            <v>-2.4143166793564302E-2</v>
          </cell>
        </row>
        <row r="236">
          <cell r="C236" t="str">
            <v>50007CAllcustom2ROICUSD Total</v>
          </cell>
          <cell r="E236">
            <v>2E-3</v>
          </cell>
          <cell r="H236">
            <v>1.8066853589795702E-3</v>
          </cell>
          <cell r="J236">
            <v>0.115</v>
          </cell>
          <cell r="M236">
            <v>0.114574785255802</v>
          </cell>
          <cell r="AB236">
            <v>3.5000000000000003E-2</v>
          </cell>
          <cell r="AE236">
            <v>3.5006805806213799E-2</v>
          </cell>
          <cell r="AN236">
            <v>3.5006805806213799E-2</v>
          </cell>
          <cell r="AU236">
            <v>0</v>
          </cell>
          <cell r="BI236">
            <v>-1.2999999999999999E-2</v>
          </cell>
          <cell r="BL236">
            <v>-1.31701506798041E-2</v>
          </cell>
          <cell r="BN236">
            <v>4.5999999999999999E-2</v>
          </cell>
          <cell r="BQ236">
            <v>4.5599084908632397E-2</v>
          </cell>
          <cell r="BS236">
            <v>-0.14000000000000001</v>
          </cell>
          <cell r="BV236">
            <v>-0.13975806987924599</v>
          </cell>
          <cell r="BX236">
            <v>7.0999999999999994E-2</v>
          </cell>
          <cell r="CA236">
            <v>7.1313449424140307E-2</v>
          </cell>
          <cell r="CC236">
            <v>0.16400000000000001</v>
          </cell>
          <cell r="CF236">
            <v>0.16442422053946898</v>
          </cell>
          <cell r="CY236">
            <v>0.32300000000000001</v>
          </cell>
          <cell r="DB236">
            <v>0.32321285497866298</v>
          </cell>
          <cell r="DD236">
            <v>0.03</v>
          </cell>
          <cell r="DG236">
            <v>2.9924108494038402E-2</v>
          </cell>
          <cell r="DI236">
            <v>-0.16200000000000001</v>
          </cell>
          <cell r="DL236">
            <v>-0.161902291694764</v>
          </cell>
          <cell r="DN236">
            <v>2.3E-2</v>
          </cell>
          <cell r="DQ236">
            <v>2.3028954755532498E-2</v>
          </cell>
        </row>
        <row r="237">
          <cell r="C237" t="str">
            <v>50008CAllcustom2ROICUSD Total</v>
          </cell>
          <cell r="E237">
            <v>2E-3</v>
          </cell>
          <cell r="H237">
            <v>1.77357671370348E-3</v>
          </cell>
          <cell r="J237">
            <v>0.113</v>
          </cell>
          <cell r="M237">
            <v>0.11262332333924099</v>
          </cell>
          <cell r="AB237">
            <v>3.4000000000000002E-2</v>
          </cell>
          <cell r="AE237">
            <v>3.4378549380189097E-2</v>
          </cell>
          <cell r="AG237">
            <v>0</v>
          </cell>
          <cell r="AJ237">
            <v>0</v>
          </cell>
          <cell r="AU237">
            <v>0</v>
          </cell>
          <cell r="BB237">
            <v>0.14399999999999999</v>
          </cell>
          <cell r="BG237">
            <v>0.144207296681581</v>
          </cell>
          <cell r="BI237">
            <v>-1.2999999999999999E-2</v>
          </cell>
          <cell r="BL237">
            <v>-1.31170645848487E-2</v>
          </cell>
          <cell r="BN237">
            <v>4.4999999999999998E-2</v>
          </cell>
          <cell r="BQ237">
            <v>4.5359753550309703E-2</v>
          </cell>
          <cell r="BS237">
            <v>-0.13900000000000001</v>
          </cell>
          <cell r="BV237">
            <v>-0.13943833686384699</v>
          </cell>
          <cell r="BX237">
            <v>7.0999999999999994E-2</v>
          </cell>
          <cell r="CA237">
            <v>7.0642931322652799E-2</v>
          </cell>
          <cell r="CC237">
            <v>0.161</v>
          </cell>
          <cell r="CF237">
            <v>0.16119093155098302</v>
          </cell>
          <cell r="CM237">
            <v>-1.5149999999999999</v>
          </cell>
          <cell r="CP237">
            <v>-1.51491343790335</v>
          </cell>
          <cell r="CR237">
            <v>0.248</v>
          </cell>
          <cell r="CW237">
            <v>0.24835412975105001</v>
          </cell>
          <cell r="CY237">
            <v>0.318</v>
          </cell>
          <cell r="DB237">
            <v>0.31845850204334597</v>
          </cell>
          <cell r="DD237">
            <v>0.03</v>
          </cell>
          <cell r="DG237">
            <v>2.9747439586517901E-2</v>
          </cell>
          <cell r="DI237">
            <v>-0.13300000000000001</v>
          </cell>
          <cell r="DL237">
            <v>-0.132593560470843</v>
          </cell>
          <cell r="DN237">
            <v>2.3E-2</v>
          </cell>
          <cell r="DQ237">
            <v>2.2987033394447402E-2</v>
          </cell>
          <cell r="DX237">
            <v>-0.88700000000000001</v>
          </cell>
          <cell r="EA237">
            <v>-0.88713869454120697</v>
          </cell>
          <cell r="EC237">
            <v>4.8000000000000001E-2</v>
          </cell>
          <cell r="EF237">
            <v>4.81118891925345E-2</v>
          </cell>
          <cell r="EH237">
            <v>5.0000000000000001E-3</v>
          </cell>
          <cell r="EK237">
            <v>5.48485044061401E-3</v>
          </cell>
          <cell r="EM237">
            <v>-2.4E-2</v>
          </cell>
          <cell r="EP237">
            <v>-2.4143166793564302E-2</v>
          </cell>
        </row>
        <row r="239">
          <cell r="C239" t="str">
            <v>50880CAllcustom2ROICUSD Total</v>
          </cell>
          <cell r="E239">
            <v>1.9E-2</v>
          </cell>
          <cell r="H239">
            <v>1.93726982254014E-2</v>
          </cell>
          <cell r="J239">
            <v>0.109</v>
          </cell>
          <cell r="M239">
            <v>0.108713672506363</v>
          </cell>
          <cell r="AB239">
            <v>4.2000000000000003E-2</v>
          </cell>
          <cell r="AE239">
            <v>4.2064019019854106E-2</v>
          </cell>
          <cell r="AN239">
            <v>4.2064019019854106E-2</v>
          </cell>
          <cell r="AU239">
            <v>0</v>
          </cell>
          <cell r="BI239">
            <v>8.9999999999999993E-3</v>
          </cell>
          <cell r="BL239">
            <v>9.2759066090279795E-3</v>
          </cell>
          <cell r="BN239">
            <v>5.0999999999999997E-2</v>
          </cell>
          <cell r="BQ239">
            <v>5.0805193544364205E-2</v>
          </cell>
          <cell r="BS239">
            <v>-1.7000000000000001E-2</v>
          </cell>
          <cell r="BV239">
            <v>-1.6648362138775099E-2</v>
          </cell>
          <cell r="BX239">
            <v>7.0999999999999994E-2</v>
          </cell>
          <cell r="CA239">
            <v>7.0568812724813801E-2</v>
          </cell>
          <cell r="CC239">
            <v>0.161</v>
          </cell>
          <cell r="CF239">
            <v>0.161190930777519</v>
          </cell>
          <cell r="CY239">
            <v>0.27600000000000002</v>
          </cell>
          <cell r="DB239">
            <v>0.27649461344243004</v>
          </cell>
          <cell r="DD239">
            <v>0.03</v>
          </cell>
          <cell r="DG239">
            <v>2.9796195206478002E-2</v>
          </cell>
          <cell r="DI239">
            <v>-0.13300000000000001</v>
          </cell>
          <cell r="DL239">
            <v>-0.132564481483472</v>
          </cell>
          <cell r="DN239">
            <v>3.3000000000000002E-2</v>
          </cell>
          <cell r="DQ239">
            <v>3.30530352377474E-2</v>
          </cell>
        </row>
        <row r="240">
          <cell r="C240" t="str">
            <v>50882CAllcustom2ROICUSD Total</v>
          </cell>
          <cell r="E240">
            <v>1.9E-2</v>
          </cell>
          <cell r="H240">
            <v>1.9414996705124601E-2</v>
          </cell>
          <cell r="J240">
            <v>0.109</v>
          </cell>
          <cell r="M240">
            <v>0.10887909070231198</v>
          </cell>
          <cell r="AB240">
            <v>4.2000000000000003E-2</v>
          </cell>
          <cell r="AE240">
            <v>4.2148794499265195E-2</v>
          </cell>
          <cell r="AN240">
            <v>4.2148794499265195E-2</v>
          </cell>
          <cell r="AU240">
            <v>0</v>
          </cell>
          <cell r="BI240">
            <v>8.9999999999999993E-3</v>
          </cell>
          <cell r="BL240">
            <v>9.2994550090781305E-3</v>
          </cell>
          <cell r="BN240">
            <v>5.0999999999999997E-2</v>
          </cell>
          <cell r="BQ240">
            <v>5.0530576034210899E-2</v>
          </cell>
          <cell r="BS240">
            <v>-1.7000000000000001E-2</v>
          </cell>
          <cell r="BV240">
            <v>-1.6555301459281302E-2</v>
          </cell>
          <cell r="BX240">
            <v>7.0000000000000007E-2</v>
          </cell>
          <cell r="CA240">
            <v>7.0134017825399894E-2</v>
          </cell>
          <cell r="CC240">
            <v>0.161</v>
          </cell>
          <cell r="CF240">
            <v>0.161190930751623</v>
          </cell>
          <cell r="CY240">
            <v>0.27900000000000003</v>
          </cell>
          <cell r="DB240">
            <v>0.27899038966134804</v>
          </cell>
          <cell r="DD240">
            <v>0.03</v>
          </cell>
          <cell r="DG240">
            <v>2.9718250529998901E-2</v>
          </cell>
          <cell r="DI240">
            <v>-0.13300000000000001</v>
          </cell>
          <cell r="DL240">
            <v>-0.132577780553125</v>
          </cell>
          <cell r="DN240">
            <v>3.3000000000000002E-2</v>
          </cell>
          <cell r="DQ240">
            <v>3.2965942328695097E-2</v>
          </cell>
        </row>
        <row r="241">
          <cell r="C241" t="str">
            <v>50881CAllcustom2ROICUSD Total</v>
          </cell>
          <cell r="E241">
            <v>1.9E-2</v>
          </cell>
          <cell r="H241">
            <v>1.9414996705124601E-2</v>
          </cell>
          <cell r="J241">
            <v>0.109</v>
          </cell>
          <cell r="M241">
            <v>0.10887909070231198</v>
          </cell>
          <cell r="AB241">
            <v>4.2000000000000003E-2</v>
          </cell>
          <cell r="AE241">
            <v>4.2148794499265195E-2</v>
          </cell>
          <cell r="AN241">
            <v>4.2148794499265195E-2</v>
          </cell>
          <cell r="AU241">
            <v>0</v>
          </cell>
          <cell r="BB241">
            <v>9.2999999999999999E-2</v>
          </cell>
          <cell r="BG241">
            <v>9.3193734641220313E-2</v>
          </cell>
          <cell r="BI241">
            <v>8.9999999999999993E-3</v>
          </cell>
          <cell r="BL241">
            <v>9.2994550090781305E-3</v>
          </cell>
          <cell r="BN241">
            <v>5.0999999999999997E-2</v>
          </cell>
          <cell r="BQ241">
            <v>5.0530576034211107E-2</v>
          </cell>
          <cell r="BS241">
            <v>-1.7000000000000001E-2</v>
          </cell>
          <cell r="BV241">
            <v>-1.6555301459281302E-2</v>
          </cell>
          <cell r="BX241">
            <v>7.0000000000000007E-2</v>
          </cell>
          <cell r="CA241">
            <v>7.0134017825400005E-2</v>
          </cell>
          <cell r="CC241">
            <v>0.161</v>
          </cell>
          <cell r="CF241">
            <v>0.161190930751623</v>
          </cell>
          <cell r="CM241">
            <v>-0.89100000000000001</v>
          </cell>
          <cell r="CP241">
            <v>-0.89113256727273393</v>
          </cell>
          <cell r="CR241">
            <v>0.245</v>
          </cell>
          <cell r="CW241">
            <v>0.24528559212998702</v>
          </cell>
          <cell r="CY241">
            <v>0.27900000000000003</v>
          </cell>
          <cell r="DB241">
            <v>0.27899038966134998</v>
          </cell>
          <cell r="DD241">
            <v>0.03</v>
          </cell>
          <cell r="DG241">
            <v>2.9718250529998901E-2</v>
          </cell>
          <cell r="DI241">
            <v>-0.13300000000000001</v>
          </cell>
          <cell r="DL241">
            <v>-0.132577780553125</v>
          </cell>
          <cell r="DN241">
            <v>3.3000000000000002E-2</v>
          </cell>
          <cell r="DQ241">
            <v>3.2965942328695097E-2</v>
          </cell>
          <cell r="DX241">
            <v>-0.88700000000000001</v>
          </cell>
          <cell r="EA241">
            <v>-0.88713869454120697</v>
          </cell>
          <cell r="EC241">
            <v>5.6000000000000001E-2</v>
          </cell>
          <cell r="EF241">
            <v>5.5729782046159901E-2</v>
          </cell>
          <cell r="EH241">
            <v>5.8000000000000003E-2</v>
          </cell>
          <cell r="EK241">
            <v>5.7865722056986209E-2</v>
          </cell>
          <cell r="EM241">
            <v>-2.4E-2</v>
          </cell>
          <cell r="EP241">
            <v>-2.4143166793564302E-2</v>
          </cell>
        </row>
        <row r="243">
          <cell r="C243" t="str">
            <v>50840TAllcustom2Allcustom3USD Total</v>
          </cell>
          <cell r="E243">
            <v>204</v>
          </cell>
          <cell r="H243">
            <v>203.54716796712299</v>
          </cell>
          <cell r="J243">
            <v>389</v>
          </cell>
          <cell r="M243">
            <v>388.79085061558698</v>
          </cell>
          <cell r="O243">
            <v>0</v>
          </cell>
          <cell r="R243">
            <v>0</v>
          </cell>
          <cell r="T243">
            <v>-1</v>
          </cell>
          <cell r="V243">
            <v>-1</v>
          </cell>
          <cell r="Y243">
            <v>0</v>
          </cell>
          <cell r="Z243">
            <v>1.9999807980745601E-2</v>
          </cell>
          <cell r="AB243">
            <v>592</v>
          </cell>
          <cell r="AD243">
            <v>0</v>
          </cell>
          <cell r="AE243">
            <v>592.35801839069109</v>
          </cell>
          <cell r="AG243">
            <v>0</v>
          </cell>
          <cell r="AJ243">
            <v>0</v>
          </cell>
          <cell r="AL243">
            <v>0</v>
          </cell>
          <cell r="AM243">
            <v>0</v>
          </cell>
          <cell r="AN243">
            <v>592</v>
          </cell>
          <cell r="AP243">
            <v>604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-1</v>
          </cell>
          <cell r="AW243">
            <v>0</v>
          </cell>
          <cell r="AX243">
            <v>0</v>
          </cell>
          <cell r="AY243">
            <v>0</v>
          </cell>
          <cell r="BB243">
            <v>17</v>
          </cell>
          <cell r="BD243">
            <v>0</v>
          </cell>
          <cell r="BG243">
            <v>17.062152982617601</v>
          </cell>
          <cell r="BI243">
            <v>64</v>
          </cell>
          <cell r="BL243">
            <v>63.951738121653101</v>
          </cell>
          <cell r="BN243">
            <v>131</v>
          </cell>
          <cell r="BQ243">
            <v>131.313290479328</v>
          </cell>
          <cell r="BS243">
            <v>-2</v>
          </cell>
          <cell r="BV243">
            <v>-2.4507458154310302</v>
          </cell>
          <cell r="BX243">
            <v>25</v>
          </cell>
          <cell r="CA243">
            <v>24.815170116640697</v>
          </cell>
          <cell r="CC243">
            <v>14</v>
          </cell>
          <cell r="CF243">
            <v>13.788867571911501</v>
          </cell>
          <cell r="CH243">
            <v>-48</v>
          </cell>
          <cell r="CK243">
            <v>-47.672392930599699</v>
          </cell>
          <cell r="CM243">
            <v>3</v>
          </cell>
          <cell r="CP243">
            <v>2.7390874410047901</v>
          </cell>
          <cell r="CR243">
            <v>4</v>
          </cell>
          <cell r="CT243">
            <v>0</v>
          </cell>
          <cell r="CW243">
            <v>4.0054050774672003</v>
          </cell>
          <cell r="CY243">
            <v>342</v>
          </cell>
          <cell r="DB243">
            <v>342.31695950816203</v>
          </cell>
          <cell r="DD243">
            <v>48</v>
          </cell>
          <cell r="DG243">
            <v>48.060511957108403</v>
          </cell>
          <cell r="DI243">
            <v>-22</v>
          </cell>
          <cell r="DL243">
            <v>-21.851810242023799</v>
          </cell>
          <cell r="DN243">
            <v>18</v>
          </cell>
          <cell r="DQ243">
            <v>18.008867249735502</v>
          </cell>
          <cell r="DS243">
            <v>-2</v>
          </cell>
          <cell r="DV243">
            <v>-2.3833834399999998</v>
          </cell>
          <cell r="DX243">
            <v>1</v>
          </cell>
          <cell r="EA243">
            <v>0.63430050513700198</v>
          </cell>
          <cell r="EC243">
            <v>4</v>
          </cell>
          <cell r="EF243">
            <v>4.3583936587986498</v>
          </cell>
          <cell r="EH243">
            <v>4</v>
          </cell>
          <cell r="EK243">
            <v>3.9698597677998397</v>
          </cell>
          <cell r="EM243">
            <v>0</v>
          </cell>
          <cell r="EP243">
            <v>-0.32958924533322304</v>
          </cell>
        </row>
        <row r="244">
          <cell r="C244" t="str">
            <v>50870TAllcustom2Allcustom3USD Total</v>
          </cell>
          <cell r="E244">
            <v>42184</v>
          </cell>
          <cell r="H244">
            <v>42183.997655273102</v>
          </cell>
          <cell r="J244">
            <v>14580</v>
          </cell>
          <cell r="M244">
            <v>14580.193162896401</v>
          </cell>
          <cell r="O244">
            <v>0</v>
          </cell>
          <cell r="R244">
            <v>0</v>
          </cell>
          <cell r="T244">
            <v>-3</v>
          </cell>
          <cell r="V244">
            <v>1</v>
          </cell>
          <cell r="Y244">
            <v>0</v>
          </cell>
          <cell r="Z244">
            <v>-3.59063698004057</v>
          </cell>
          <cell r="AB244">
            <v>56761</v>
          </cell>
          <cell r="AD244">
            <v>0</v>
          </cell>
          <cell r="AE244">
            <v>56760.600181189497</v>
          </cell>
          <cell r="AG244">
            <v>0</v>
          </cell>
          <cell r="AJ244">
            <v>0</v>
          </cell>
          <cell r="AL244">
            <v>0</v>
          </cell>
          <cell r="AM244">
            <v>0</v>
          </cell>
          <cell r="AN244">
            <v>56761</v>
          </cell>
          <cell r="AP244">
            <v>54636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B244">
            <v>689</v>
          </cell>
          <cell r="BD244">
            <v>-1</v>
          </cell>
          <cell r="BG244">
            <v>690.11297813538602</v>
          </cell>
          <cell r="BI244">
            <v>27643</v>
          </cell>
          <cell r="BL244">
            <v>27642.842491205702</v>
          </cell>
          <cell r="BN244">
            <v>10425</v>
          </cell>
          <cell r="BQ244">
            <v>10425.2264213936</v>
          </cell>
          <cell r="BS244">
            <v>601</v>
          </cell>
          <cell r="BV244">
            <v>600.60732689795896</v>
          </cell>
          <cell r="BX244">
            <v>1448</v>
          </cell>
          <cell r="CA244">
            <v>1447.8937633201499</v>
          </cell>
          <cell r="CC244">
            <v>328</v>
          </cell>
          <cell r="CF244">
            <v>327.55776824741002</v>
          </cell>
          <cell r="CH244">
            <v>1063</v>
          </cell>
          <cell r="CK244">
            <v>1062.9771950337401</v>
          </cell>
          <cell r="CM244">
            <v>-13</v>
          </cell>
          <cell r="CP244">
            <v>-13.2202889608392</v>
          </cell>
          <cell r="CR244">
            <v>65</v>
          </cell>
          <cell r="CT244">
            <v>0</v>
          </cell>
          <cell r="CW244">
            <v>64.541117520745701</v>
          </cell>
          <cell r="CY244">
            <v>4979</v>
          </cell>
          <cell r="DB244">
            <v>4978.8903971955897</v>
          </cell>
          <cell r="DD244">
            <v>6632</v>
          </cell>
          <cell r="DG244">
            <v>6632.3116045520501</v>
          </cell>
          <cell r="DI244">
            <v>737</v>
          </cell>
          <cell r="DL244">
            <v>736.57219289614409</v>
          </cell>
          <cell r="DN244">
            <v>2171</v>
          </cell>
          <cell r="DQ244">
            <v>2170.9382782002704</v>
          </cell>
          <cell r="DS244">
            <v>-1</v>
          </cell>
          <cell r="DV244">
            <v>-0.51759422999999993</v>
          </cell>
          <cell r="DX244">
            <v>-3</v>
          </cell>
          <cell r="EA244">
            <v>-2.5428332383560099</v>
          </cell>
          <cell r="EC244">
            <v>311</v>
          </cell>
          <cell r="EF244">
            <v>311.01579848463797</v>
          </cell>
          <cell r="EH244">
            <v>307</v>
          </cell>
          <cell r="EK244">
            <v>306.75703200779998</v>
          </cell>
          <cell r="EM244">
            <v>53</v>
          </cell>
          <cell r="EP244">
            <v>52.642727973983803</v>
          </cell>
        </row>
        <row r="248">
          <cell r="C248" t="str">
            <v>51101KPI120Allcustom3USD Total</v>
          </cell>
          <cell r="E248">
            <v>1939</v>
          </cell>
          <cell r="H248">
            <v>1939.0043415656</v>
          </cell>
          <cell r="J248">
            <v>0</v>
          </cell>
          <cell r="M248">
            <v>0</v>
          </cell>
          <cell r="AB248">
            <v>1939.0039999999999</v>
          </cell>
          <cell r="AE248">
            <v>1939.0043415656</v>
          </cell>
          <cell r="AN248">
            <v>1939.0039999999999</v>
          </cell>
          <cell r="AU248">
            <v>0</v>
          </cell>
          <cell r="BI248">
            <v>1939</v>
          </cell>
          <cell r="BL248">
            <v>1939.0043415656</v>
          </cell>
          <cell r="BN248">
            <v>0</v>
          </cell>
          <cell r="BQ248">
            <v>0</v>
          </cell>
          <cell r="BS248">
            <v>0</v>
          </cell>
          <cell r="BV248">
            <v>0</v>
          </cell>
          <cell r="BX248">
            <v>0</v>
          </cell>
          <cell r="CA248">
            <v>0</v>
          </cell>
          <cell r="CC248">
            <v>0</v>
          </cell>
          <cell r="CF248">
            <v>0</v>
          </cell>
          <cell r="CY248">
            <v>0</v>
          </cell>
          <cell r="DB248">
            <v>0</v>
          </cell>
          <cell r="DD248">
            <v>0</v>
          </cell>
          <cell r="DG248">
            <v>0</v>
          </cell>
          <cell r="DI248">
            <v>0</v>
          </cell>
          <cell r="DL248">
            <v>0</v>
          </cell>
          <cell r="DN248">
            <v>0</v>
          </cell>
          <cell r="DQ248">
            <v>0</v>
          </cell>
        </row>
        <row r="249">
          <cell r="C249" t="str">
            <v>51101KPI110Allcustom3USD Total</v>
          </cell>
          <cell r="E249">
            <v>1939</v>
          </cell>
          <cell r="H249">
            <v>1939.0043415656</v>
          </cell>
          <cell r="J249">
            <v>0</v>
          </cell>
          <cell r="M249">
            <v>0</v>
          </cell>
          <cell r="AB249">
            <v>1939.0039999999999</v>
          </cell>
          <cell r="AE249">
            <v>1939.0043415656</v>
          </cell>
          <cell r="AN249">
            <v>1939.0039999999999</v>
          </cell>
          <cell r="AU249">
            <v>0</v>
          </cell>
          <cell r="BI249">
            <v>1939</v>
          </cell>
          <cell r="BL249">
            <v>1939.0043415656</v>
          </cell>
          <cell r="BN249">
            <v>0</v>
          </cell>
          <cell r="BQ249">
            <v>0</v>
          </cell>
          <cell r="BS249">
            <v>0</v>
          </cell>
          <cell r="BV249">
            <v>0</v>
          </cell>
          <cell r="BX249">
            <v>0</v>
          </cell>
          <cell r="CA249">
            <v>0</v>
          </cell>
          <cell r="CC249">
            <v>0</v>
          </cell>
          <cell r="CF249">
            <v>0</v>
          </cell>
          <cell r="CY249">
            <v>0</v>
          </cell>
          <cell r="DB249">
            <v>0</v>
          </cell>
          <cell r="DD249">
            <v>0</v>
          </cell>
          <cell r="DG249">
            <v>0</v>
          </cell>
          <cell r="DI249">
            <v>0</v>
          </cell>
          <cell r="DL249">
            <v>0</v>
          </cell>
          <cell r="DN249">
            <v>0</v>
          </cell>
          <cell r="DQ249">
            <v>0</v>
          </cell>
        </row>
        <row r="250">
          <cell r="C250" t="str">
            <v>51102KPI120Allcustom3USD Total</v>
          </cell>
          <cell r="E250">
            <v>2601</v>
          </cell>
          <cell r="H250">
            <v>2600.7449999999999</v>
          </cell>
          <cell r="J250">
            <v>0</v>
          </cell>
          <cell r="M250">
            <v>0</v>
          </cell>
          <cell r="AB250">
            <v>2600.7449999999999</v>
          </cell>
          <cell r="AE250">
            <v>2600.7449999999999</v>
          </cell>
          <cell r="AN250">
            <v>2600.7449999999999</v>
          </cell>
          <cell r="AU250">
            <v>0</v>
          </cell>
          <cell r="BI250">
            <v>2601</v>
          </cell>
          <cell r="BL250">
            <v>2600.7449999999999</v>
          </cell>
          <cell r="BN250">
            <v>0</v>
          </cell>
          <cell r="BQ250">
            <v>0</v>
          </cell>
          <cell r="BS250">
            <v>0</v>
          </cell>
          <cell r="BV250">
            <v>0</v>
          </cell>
          <cell r="BX250">
            <v>0</v>
          </cell>
          <cell r="CA250">
            <v>0</v>
          </cell>
          <cell r="CC250">
            <v>0</v>
          </cell>
          <cell r="CF250">
            <v>0</v>
          </cell>
          <cell r="CY250">
            <v>0</v>
          </cell>
          <cell r="DB250">
            <v>0</v>
          </cell>
          <cell r="DD250">
            <v>0</v>
          </cell>
          <cell r="DG250">
            <v>0</v>
          </cell>
          <cell r="DI250">
            <v>0</v>
          </cell>
          <cell r="DL250">
            <v>0</v>
          </cell>
          <cell r="DN250">
            <v>0</v>
          </cell>
          <cell r="DQ250">
            <v>0</v>
          </cell>
        </row>
        <row r="251">
          <cell r="C251" t="str">
            <v>51102KPI110Allcustom3USD Total</v>
          </cell>
          <cell r="E251">
            <v>2601</v>
          </cell>
          <cell r="H251">
            <v>2600.7449999999999</v>
          </cell>
          <cell r="J251">
            <v>0</v>
          </cell>
          <cell r="M251">
            <v>0</v>
          </cell>
          <cell r="AB251">
            <v>2600.7449999999999</v>
          </cell>
          <cell r="AE251">
            <v>2600.7449999999999</v>
          </cell>
          <cell r="AN251">
            <v>2600.7449999999999</v>
          </cell>
          <cell r="AU251">
            <v>0</v>
          </cell>
          <cell r="BI251">
            <v>2601</v>
          </cell>
          <cell r="BL251">
            <v>2600.7449999999999</v>
          </cell>
          <cell r="BN251">
            <v>0</v>
          </cell>
          <cell r="BQ251">
            <v>0</v>
          </cell>
          <cell r="BS251">
            <v>0</v>
          </cell>
          <cell r="BV251">
            <v>0</v>
          </cell>
          <cell r="BX251">
            <v>0</v>
          </cell>
          <cell r="CA251">
            <v>0</v>
          </cell>
          <cell r="CC251">
            <v>0</v>
          </cell>
          <cell r="CF251">
            <v>0</v>
          </cell>
          <cell r="CY251">
            <v>0</v>
          </cell>
          <cell r="DB251">
            <v>0</v>
          </cell>
          <cell r="DD251">
            <v>0</v>
          </cell>
          <cell r="DG251">
            <v>0</v>
          </cell>
          <cell r="DI251">
            <v>0</v>
          </cell>
          <cell r="DL251">
            <v>0</v>
          </cell>
          <cell r="DN251">
            <v>0</v>
          </cell>
          <cell r="DQ251">
            <v>0</v>
          </cell>
        </row>
        <row r="252">
          <cell r="C252" t="str">
            <v>51105KPI120Allcustom3USD Total</v>
          </cell>
          <cell r="E252">
            <v>320</v>
          </cell>
          <cell r="H252">
            <v>320.00592241372698</v>
          </cell>
          <cell r="J252">
            <v>0</v>
          </cell>
          <cell r="M252">
            <v>0</v>
          </cell>
          <cell r="AB252">
            <v>320.00599999999997</v>
          </cell>
          <cell r="AE252">
            <v>320.00592241372698</v>
          </cell>
          <cell r="AN252">
            <v>320.00599999999997</v>
          </cell>
          <cell r="AU252">
            <v>0</v>
          </cell>
          <cell r="BI252">
            <v>320</v>
          </cell>
          <cell r="BL252">
            <v>320.00592241372698</v>
          </cell>
          <cell r="BN252">
            <v>0</v>
          </cell>
          <cell r="BQ252">
            <v>0</v>
          </cell>
          <cell r="BS252">
            <v>0</v>
          </cell>
          <cell r="BV252">
            <v>0</v>
          </cell>
          <cell r="BX252">
            <v>0</v>
          </cell>
          <cell r="CA252">
            <v>0</v>
          </cell>
          <cell r="CC252">
            <v>0</v>
          </cell>
          <cell r="CF252">
            <v>0</v>
          </cell>
          <cell r="CY252">
            <v>0</v>
          </cell>
          <cell r="DB252">
            <v>0</v>
          </cell>
          <cell r="DD252">
            <v>0</v>
          </cell>
          <cell r="DG252">
            <v>0</v>
          </cell>
          <cell r="DI252">
            <v>0</v>
          </cell>
          <cell r="DL252">
            <v>0</v>
          </cell>
          <cell r="DN252">
            <v>0</v>
          </cell>
          <cell r="DQ252">
            <v>0</v>
          </cell>
        </row>
        <row r="253">
          <cell r="C253" t="str">
            <v>51105KPI110Allcustom3USD Total</v>
          </cell>
          <cell r="E253">
            <v>320</v>
          </cell>
          <cell r="H253">
            <v>320.00592241372698</v>
          </cell>
          <cell r="J253">
            <v>0</v>
          </cell>
          <cell r="M253">
            <v>0</v>
          </cell>
          <cell r="AB253">
            <v>320.00599999999997</v>
          </cell>
          <cell r="AE253">
            <v>320.00592241372698</v>
          </cell>
          <cell r="AN253">
            <v>320.00599999999997</v>
          </cell>
          <cell r="AU253">
            <v>0</v>
          </cell>
          <cell r="BI253">
            <v>320</v>
          </cell>
          <cell r="BL253">
            <v>320.00592241372698</v>
          </cell>
          <cell r="BN253">
            <v>0</v>
          </cell>
          <cell r="BQ253">
            <v>0</v>
          </cell>
          <cell r="BS253">
            <v>0</v>
          </cell>
          <cell r="BV253">
            <v>0</v>
          </cell>
          <cell r="BX253">
            <v>0</v>
          </cell>
          <cell r="CA253">
            <v>0</v>
          </cell>
          <cell r="CC253">
            <v>0</v>
          </cell>
          <cell r="CF253">
            <v>0</v>
          </cell>
          <cell r="CY253">
            <v>0</v>
          </cell>
          <cell r="DB253">
            <v>0</v>
          </cell>
          <cell r="DD253">
            <v>0</v>
          </cell>
          <cell r="DG253">
            <v>0</v>
          </cell>
          <cell r="DI253">
            <v>0</v>
          </cell>
          <cell r="DL253">
            <v>0</v>
          </cell>
          <cell r="DN253">
            <v>0</v>
          </cell>
          <cell r="DQ253">
            <v>0</v>
          </cell>
        </row>
        <row r="254">
          <cell r="C254" t="str">
            <v>51106KPI120Allcustom3USD Total</v>
          </cell>
          <cell r="E254">
            <v>2087</v>
          </cell>
          <cell r="H254">
            <v>2086.9574603516498</v>
          </cell>
          <cell r="J254">
            <v>0</v>
          </cell>
          <cell r="M254">
            <v>0</v>
          </cell>
          <cell r="AB254">
            <v>2086.9569999999999</v>
          </cell>
          <cell r="AE254">
            <v>2086.9574603516498</v>
          </cell>
          <cell r="AN254">
            <v>2086.9569999999999</v>
          </cell>
          <cell r="AU254">
            <v>0</v>
          </cell>
          <cell r="BI254">
            <v>2087</v>
          </cell>
          <cell r="BL254">
            <v>2086.9574603516498</v>
          </cell>
          <cell r="BN254">
            <v>0</v>
          </cell>
          <cell r="BQ254">
            <v>0</v>
          </cell>
          <cell r="BS254">
            <v>0</v>
          </cell>
          <cell r="BV254">
            <v>0</v>
          </cell>
          <cell r="BX254">
            <v>0</v>
          </cell>
          <cell r="CA254">
            <v>0</v>
          </cell>
          <cell r="CC254">
            <v>0</v>
          </cell>
          <cell r="CF254">
            <v>0</v>
          </cell>
          <cell r="CY254">
            <v>0</v>
          </cell>
          <cell r="DB254">
            <v>0</v>
          </cell>
          <cell r="DD254">
            <v>0</v>
          </cell>
          <cell r="DG254">
            <v>0</v>
          </cell>
          <cell r="DI254">
            <v>0</v>
          </cell>
          <cell r="DL254">
            <v>0</v>
          </cell>
          <cell r="DN254">
            <v>0</v>
          </cell>
          <cell r="DQ254">
            <v>0</v>
          </cell>
        </row>
        <row r="255">
          <cell r="C255" t="str">
            <v>51106KPI110Allcustom3USD Total</v>
          </cell>
          <cell r="E255">
            <v>2087</v>
          </cell>
          <cell r="H255">
            <v>2086.9574603516498</v>
          </cell>
          <cell r="J255">
            <v>0</v>
          </cell>
          <cell r="M255">
            <v>0</v>
          </cell>
          <cell r="AB255">
            <v>2086.9569999999999</v>
          </cell>
          <cell r="AE255">
            <v>2086.9574603516498</v>
          </cell>
          <cell r="AN255">
            <v>2086.9569999999999</v>
          </cell>
          <cell r="AU255">
            <v>0</v>
          </cell>
          <cell r="BI255">
            <v>2087</v>
          </cell>
          <cell r="BL255">
            <v>2086.9574603516498</v>
          </cell>
          <cell r="BN255">
            <v>0</v>
          </cell>
          <cell r="BQ255">
            <v>0</v>
          </cell>
          <cell r="BS255">
            <v>0</v>
          </cell>
          <cell r="BV255">
            <v>0</v>
          </cell>
          <cell r="BX255">
            <v>0</v>
          </cell>
          <cell r="CA255">
            <v>0</v>
          </cell>
          <cell r="CC255">
            <v>0</v>
          </cell>
          <cell r="CF255">
            <v>0</v>
          </cell>
          <cell r="CY255">
            <v>0</v>
          </cell>
          <cell r="DB255">
            <v>0</v>
          </cell>
          <cell r="DD255">
            <v>0</v>
          </cell>
          <cell r="DG255">
            <v>0</v>
          </cell>
          <cell r="DI255">
            <v>0</v>
          </cell>
          <cell r="DL255">
            <v>0</v>
          </cell>
          <cell r="DN255">
            <v>0</v>
          </cell>
          <cell r="DQ255">
            <v>0</v>
          </cell>
        </row>
        <row r="256">
          <cell r="C256" t="str">
            <v>52501KPI120Allcustom3USD Total</v>
          </cell>
          <cell r="E256">
            <v>0</v>
          </cell>
          <cell r="H256">
            <v>0</v>
          </cell>
          <cell r="J256">
            <v>54</v>
          </cell>
          <cell r="M256">
            <v>53.782376811594197</v>
          </cell>
          <cell r="AB256">
            <v>53.781999999999996</v>
          </cell>
          <cell r="AE256">
            <v>53.782376811594197</v>
          </cell>
          <cell r="AN256">
            <v>53.781999999999996</v>
          </cell>
          <cell r="AU256">
            <v>0</v>
          </cell>
          <cell r="BI256">
            <v>0</v>
          </cell>
          <cell r="BL256">
            <v>0</v>
          </cell>
          <cell r="BN256">
            <v>0</v>
          </cell>
          <cell r="BQ256">
            <v>0</v>
          </cell>
          <cell r="BS256">
            <v>0</v>
          </cell>
          <cell r="BV256">
            <v>0</v>
          </cell>
          <cell r="BX256">
            <v>0</v>
          </cell>
          <cell r="CA256">
            <v>0</v>
          </cell>
          <cell r="CC256">
            <v>0</v>
          </cell>
          <cell r="CF256">
            <v>0</v>
          </cell>
          <cell r="CY256">
            <v>54</v>
          </cell>
          <cell r="DB256">
            <v>53.782376811594197</v>
          </cell>
          <cell r="DD256">
            <v>0</v>
          </cell>
          <cell r="DG256">
            <v>0</v>
          </cell>
          <cell r="DI256">
            <v>0</v>
          </cell>
          <cell r="DL256">
            <v>0</v>
          </cell>
          <cell r="DN256">
            <v>0</v>
          </cell>
          <cell r="DQ256">
            <v>0</v>
          </cell>
        </row>
        <row r="257">
          <cell r="C257" t="str">
            <v>52501KPI110Allcustom3USD Total</v>
          </cell>
          <cell r="E257">
            <v>0</v>
          </cell>
          <cell r="H257">
            <v>0</v>
          </cell>
          <cell r="J257">
            <v>54</v>
          </cell>
          <cell r="M257">
            <v>53.782376811594197</v>
          </cell>
          <cell r="AB257">
            <v>53.781999999999996</v>
          </cell>
          <cell r="AE257">
            <v>53.782376811594197</v>
          </cell>
          <cell r="AN257">
            <v>53.781999999999996</v>
          </cell>
          <cell r="AU257">
            <v>0</v>
          </cell>
          <cell r="BI257">
            <v>0</v>
          </cell>
          <cell r="BL257">
            <v>0</v>
          </cell>
          <cell r="BN257">
            <v>0</v>
          </cell>
          <cell r="BQ257">
            <v>0</v>
          </cell>
          <cell r="BS257">
            <v>0</v>
          </cell>
          <cell r="BV257">
            <v>0</v>
          </cell>
          <cell r="BX257">
            <v>0</v>
          </cell>
          <cell r="CA257">
            <v>0</v>
          </cell>
          <cell r="CC257">
            <v>0</v>
          </cell>
          <cell r="CF257">
            <v>0</v>
          </cell>
          <cell r="CY257">
            <v>54</v>
          </cell>
          <cell r="DB257">
            <v>53.782376811594197</v>
          </cell>
          <cell r="DD257">
            <v>0</v>
          </cell>
          <cell r="DG257">
            <v>0</v>
          </cell>
          <cell r="DI257">
            <v>0</v>
          </cell>
          <cell r="DL257">
            <v>0</v>
          </cell>
          <cell r="DN257">
            <v>0</v>
          </cell>
          <cell r="DQ257">
            <v>0</v>
          </cell>
        </row>
        <row r="258">
          <cell r="C258" t="str">
            <v>52502TKPI120Allcustom3USD Total</v>
          </cell>
          <cell r="E258">
            <v>0</v>
          </cell>
          <cell r="H258">
            <v>0</v>
          </cell>
          <cell r="J258">
            <v>275</v>
          </cell>
          <cell r="M258">
            <v>274.59001165215199</v>
          </cell>
          <cell r="AB258">
            <v>274.58999999999997</v>
          </cell>
          <cell r="AE258">
            <v>274.59001165215199</v>
          </cell>
          <cell r="AN258">
            <v>274.58999999999997</v>
          </cell>
          <cell r="AU258">
            <v>0</v>
          </cell>
          <cell r="BI258">
            <v>0</v>
          </cell>
          <cell r="BL258">
            <v>0</v>
          </cell>
          <cell r="BN258">
            <v>0</v>
          </cell>
          <cell r="BQ258">
            <v>0</v>
          </cell>
          <cell r="BS258">
            <v>0</v>
          </cell>
          <cell r="BV258">
            <v>0</v>
          </cell>
          <cell r="BX258">
            <v>0</v>
          </cell>
          <cell r="CA258">
            <v>0</v>
          </cell>
          <cell r="CC258">
            <v>0</v>
          </cell>
          <cell r="CF258">
            <v>0</v>
          </cell>
          <cell r="CY258">
            <v>275</v>
          </cell>
          <cell r="DB258">
            <v>274.59001165215199</v>
          </cell>
          <cell r="DD258">
            <v>0</v>
          </cell>
          <cell r="DG258">
            <v>0</v>
          </cell>
          <cell r="DI258">
            <v>0</v>
          </cell>
          <cell r="DL258">
            <v>0</v>
          </cell>
          <cell r="DN258">
            <v>0</v>
          </cell>
          <cell r="DQ258">
            <v>0</v>
          </cell>
        </row>
        <row r="259">
          <cell r="C259" t="str">
            <v>52502TKPI110Allcustom3USD Total</v>
          </cell>
          <cell r="E259">
            <v>0</v>
          </cell>
          <cell r="H259">
            <v>0</v>
          </cell>
          <cell r="J259">
            <v>275</v>
          </cell>
          <cell r="M259">
            <v>274.590001605856</v>
          </cell>
          <cell r="AB259">
            <v>274.58999999999997</v>
          </cell>
          <cell r="AE259">
            <v>274.590001605856</v>
          </cell>
          <cell r="AN259">
            <v>274.58999999999997</v>
          </cell>
          <cell r="AU259">
            <v>0</v>
          </cell>
          <cell r="BI259">
            <v>0</v>
          </cell>
          <cell r="BL259">
            <v>0</v>
          </cell>
          <cell r="BN259">
            <v>0</v>
          </cell>
          <cell r="BQ259">
            <v>0</v>
          </cell>
          <cell r="BS259">
            <v>0</v>
          </cell>
          <cell r="BV259">
            <v>0</v>
          </cell>
          <cell r="BX259">
            <v>0</v>
          </cell>
          <cell r="CA259">
            <v>0</v>
          </cell>
          <cell r="CC259">
            <v>0</v>
          </cell>
          <cell r="CF259">
            <v>0</v>
          </cell>
          <cell r="CY259">
            <v>275</v>
          </cell>
          <cell r="DB259">
            <v>274.590001605856</v>
          </cell>
          <cell r="DD259">
            <v>0</v>
          </cell>
          <cell r="DG259">
            <v>0</v>
          </cell>
          <cell r="DI259">
            <v>0</v>
          </cell>
          <cell r="DL259">
            <v>0</v>
          </cell>
          <cell r="DN259">
            <v>0</v>
          </cell>
          <cell r="DQ259">
            <v>0</v>
          </cell>
        </row>
        <row r="260">
          <cell r="C260" t="str">
            <v>51020TKPI120Allcustom3USD Total</v>
          </cell>
          <cell r="E260">
            <v>9382789</v>
          </cell>
          <cell r="H260">
            <v>9382789.4700000007</v>
          </cell>
          <cell r="J260">
            <v>0</v>
          </cell>
          <cell r="M260">
            <v>0</v>
          </cell>
          <cell r="AB260">
            <v>9382789.4700000007</v>
          </cell>
          <cell r="AE260">
            <v>9382789.4700000007</v>
          </cell>
          <cell r="AN260">
            <v>9382789.4700000007</v>
          </cell>
          <cell r="AU260">
            <v>0</v>
          </cell>
          <cell r="BI260">
            <v>0</v>
          </cell>
          <cell r="BL260">
            <v>0</v>
          </cell>
          <cell r="BN260">
            <v>9382789</v>
          </cell>
          <cell r="BQ260">
            <v>9382789.4700000007</v>
          </cell>
          <cell r="BS260">
            <v>0</v>
          </cell>
          <cell r="BV260">
            <v>0</v>
          </cell>
          <cell r="BX260">
            <v>0</v>
          </cell>
          <cell r="CA260">
            <v>0</v>
          </cell>
          <cell r="CC260">
            <v>0</v>
          </cell>
          <cell r="CF260">
            <v>0</v>
          </cell>
          <cell r="CY260">
            <v>0</v>
          </cell>
          <cell r="DB260">
            <v>0</v>
          </cell>
          <cell r="DD260">
            <v>0</v>
          </cell>
          <cell r="DG260">
            <v>0</v>
          </cell>
          <cell r="DI260">
            <v>0</v>
          </cell>
          <cell r="DL260">
            <v>0</v>
          </cell>
          <cell r="DN260">
            <v>0</v>
          </cell>
          <cell r="DQ260">
            <v>0</v>
          </cell>
        </row>
        <row r="261">
          <cell r="C261" t="str">
            <v>51020TKPI110Allcustom3USD Total</v>
          </cell>
          <cell r="E261">
            <v>9382789</v>
          </cell>
          <cell r="H261">
            <v>9382789.4700000007</v>
          </cell>
          <cell r="J261">
            <v>0</v>
          </cell>
          <cell r="M261">
            <v>0</v>
          </cell>
          <cell r="AB261">
            <v>9382789.4700000007</v>
          </cell>
          <cell r="AE261">
            <v>9382789.4700000007</v>
          </cell>
          <cell r="AN261">
            <v>9382789.4700000007</v>
          </cell>
          <cell r="AU261">
            <v>0</v>
          </cell>
          <cell r="BI261">
            <v>0</v>
          </cell>
          <cell r="BL261">
            <v>0</v>
          </cell>
          <cell r="BN261">
            <v>9382789</v>
          </cell>
          <cell r="BQ261">
            <v>9382789.4700000007</v>
          </cell>
          <cell r="BS261">
            <v>0</v>
          </cell>
          <cell r="BV261">
            <v>0</v>
          </cell>
          <cell r="BX261">
            <v>0</v>
          </cell>
          <cell r="CA261">
            <v>0</v>
          </cell>
          <cell r="CC261">
            <v>0</v>
          </cell>
          <cell r="CF261">
            <v>0</v>
          </cell>
          <cell r="CY261">
            <v>0</v>
          </cell>
          <cell r="DB261">
            <v>0</v>
          </cell>
          <cell r="DD261">
            <v>0</v>
          </cell>
          <cell r="DG261">
            <v>0</v>
          </cell>
          <cell r="DI261">
            <v>0</v>
          </cell>
          <cell r="DL261">
            <v>0</v>
          </cell>
          <cell r="DN261">
            <v>0</v>
          </cell>
          <cell r="DQ261">
            <v>0</v>
          </cell>
        </row>
        <row r="262">
          <cell r="C262" t="str">
            <v>51811KPI120Allcustom3USD Total</v>
          </cell>
          <cell r="E262">
            <v>0</v>
          </cell>
          <cell r="H262">
            <v>0</v>
          </cell>
          <cell r="J262">
            <v>99</v>
          </cell>
          <cell r="M262">
            <v>99.120370370000003</v>
          </cell>
          <cell r="AB262">
            <v>99.12</v>
          </cell>
          <cell r="AE262">
            <v>99.120370370000003</v>
          </cell>
          <cell r="AN262">
            <v>99.12</v>
          </cell>
          <cell r="AU262">
            <v>0</v>
          </cell>
          <cell r="BI262">
            <v>0</v>
          </cell>
          <cell r="BL262">
            <v>0</v>
          </cell>
          <cell r="BN262">
            <v>0</v>
          </cell>
          <cell r="BQ262">
            <v>0</v>
          </cell>
          <cell r="BS262">
            <v>0</v>
          </cell>
          <cell r="BV262">
            <v>0</v>
          </cell>
          <cell r="BX262">
            <v>0</v>
          </cell>
          <cell r="CA262">
            <v>0</v>
          </cell>
          <cell r="CC262">
            <v>0</v>
          </cell>
          <cell r="CF262">
            <v>0</v>
          </cell>
          <cell r="CY262">
            <v>0</v>
          </cell>
          <cell r="DB262">
            <v>0</v>
          </cell>
          <cell r="DD262">
            <v>99.12</v>
          </cell>
          <cell r="DG262">
            <v>99.120370370000003</v>
          </cell>
          <cell r="DI262">
            <v>0</v>
          </cell>
          <cell r="DL262">
            <v>0</v>
          </cell>
          <cell r="DN262">
            <v>0</v>
          </cell>
          <cell r="DQ262">
            <v>0</v>
          </cell>
        </row>
        <row r="263">
          <cell r="C263" t="str">
            <v>51811KPI110Allcustom3USD Total</v>
          </cell>
          <cell r="E263">
            <v>0</v>
          </cell>
          <cell r="H263">
            <v>0</v>
          </cell>
          <cell r="J263">
            <v>99</v>
          </cell>
          <cell r="M263">
            <v>99.120370370000003</v>
          </cell>
          <cell r="AB263">
            <v>99.12</v>
          </cell>
          <cell r="AE263">
            <v>99.120370370000003</v>
          </cell>
          <cell r="AN263">
            <v>99.12</v>
          </cell>
          <cell r="AU263">
            <v>0</v>
          </cell>
          <cell r="BI263">
            <v>0</v>
          </cell>
          <cell r="BL263">
            <v>0</v>
          </cell>
          <cell r="BN263">
            <v>0</v>
          </cell>
          <cell r="BQ263">
            <v>0</v>
          </cell>
          <cell r="BS263">
            <v>0</v>
          </cell>
          <cell r="BV263">
            <v>0</v>
          </cell>
          <cell r="BX263">
            <v>0</v>
          </cell>
          <cell r="CA263">
            <v>0</v>
          </cell>
          <cell r="CC263">
            <v>0</v>
          </cell>
          <cell r="CF263">
            <v>0</v>
          </cell>
          <cell r="CY263">
            <v>0</v>
          </cell>
          <cell r="DB263">
            <v>0</v>
          </cell>
          <cell r="DD263">
            <v>99.12</v>
          </cell>
          <cell r="DG263">
            <v>99.120370370000003</v>
          </cell>
          <cell r="DI263">
            <v>0</v>
          </cell>
          <cell r="DL263">
            <v>0</v>
          </cell>
          <cell r="DN263">
            <v>0</v>
          </cell>
          <cell r="DQ263">
            <v>0</v>
          </cell>
        </row>
        <row r="264">
          <cell r="C264" t="str">
            <v>51819KPI120Allcustom3USD Total</v>
          </cell>
          <cell r="E264">
            <v>0</v>
          </cell>
          <cell r="H264">
            <v>0</v>
          </cell>
          <cell r="J264">
            <v>0</v>
          </cell>
          <cell r="M264">
            <v>0</v>
          </cell>
          <cell r="AB264">
            <v>0</v>
          </cell>
          <cell r="AE264">
            <v>0</v>
          </cell>
          <cell r="AN264">
            <v>0</v>
          </cell>
          <cell r="AU264">
            <v>0</v>
          </cell>
          <cell r="BI264">
            <v>0</v>
          </cell>
          <cell r="BL264">
            <v>0</v>
          </cell>
          <cell r="BN264">
            <v>0</v>
          </cell>
          <cell r="BQ264">
            <v>0</v>
          </cell>
          <cell r="BS264">
            <v>0</v>
          </cell>
          <cell r="BV264">
            <v>0</v>
          </cell>
          <cell r="BX264">
            <v>0</v>
          </cell>
          <cell r="CA264">
            <v>0</v>
          </cell>
          <cell r="CC264">
            <v>0</v>
          </cell>
          <cell r="CF264">
            <v>0</v>
          </cell>
          <cell r="CY264">
            <v>0</v>
          </cell>
          <cell r="DB264">
            <v>0</v>
          </cell>
          <cell r="DD264">
            <v>0</v>
          </cell>
          <cell r="DG264">
            <v>0</v>
          </cell>
          <cell r="DI264">
            <v>0</v>
          </cell>
          <cell r="DL264">
            <v>0</v>
          </cell>
          <cell r="DN264">
            <v>0</v>
          </cell>
          <cell r="DQ264">
            <v>0</v>
          </cell>
        </row>
        <row r="265">
          <cell r="C265" t="str">
            <v>51819Allcustom2Allcustom3USD Total</v>
          </cell>
          <cell r="E265">
            <v>0</v>
          </cell>
          <cell r="H265">
            <v>0</v>
          </cell>
          <cell r="J265">
            <v>3423681</v>
          </cell>
          <cell r="M265">
            <v>3423680.70056795</v>
          </cell>
          <cell r="AB265">
            <v>3423680.7009999999</v>
          </cell>
          <cell r="AE265">
            <v>3423680.70056795</v>
          </cell>
          <cell r="AN265">
            <v>3423680.7009999999</v>
          </cell>
          <cell r="AU265">
            <v>0</v>
          </cell>
          <cell r="BI265">
            <v>0</v>
          </cell>
          <cell r="BL265">
            <v>0</v>
          </cell>
          <cell r="BN265">
            <v>0</v>
          </cell>
          <cell r="BQ265">
            <v>0</v>
          </cell>
          <cell r="BS265">
            <v>0</v>
          </cell>
          <cell r="BV265">
            <v>0</v>
          </cell>
          <cell r="BX265">
            <v>0</v>
          </cell>
          <cell r="CA265">
            <v>0</v>
          </cell>
          <cell r="CC265">
            <v>0</v>
          </cell>
          <cell r="CF265">
            <v>0</v>
          </cell>
          <cell r="CY265">
            <v>0</v>
          </cell>
          <cell r="DB265">
            <v>0</v>
          </cell>
          <cell r="DD265">
            <v>3423680.7009999999</v>
          </cell>
          <cell r="DG265">
            <v>3423680.70056795</v>
          </cell>
          <cell r="DI265">
            <v>0</v>
          </cell>
          <cell r="DL265">
            <v>0</v>
          </cell>
          <cell r="DN265">
            <v>0</v>
          </cell>
          <cell r="DQ265">
            <v>0</v>
          </cell>
        </row>
        <row r="266">
          <cell r="C266" t="str">
            <v>51820KPI120Allcustom3USD Total</v>
          </cell>
          <cell r="E266">
            <v>0</v>
          </cell>
          <cell r="H266">
            <v>0</v>
          </cell>
          <cell r="J266">
            <v>1260</v>
          </cell>
          <cell r="M266">
            <v>1260</v>
          </cell>
          <cell r="AB266">
            <v>1260</v>
          </cell>
          <cell r="AE266">
            <v>1260</v>
          </cell>
          <cell r="AN266">
            <v>1260</v>
          </cell>
          <cell r="AU266">
            <v>0</v>
          </cell>
          <cell r="BI266">
            <v>0</v>
          </cell>
          <cell r="BL266">
            <v>0</v>
          </cell>
          <cell r="BN266">
            <v>0</v>
          </cell>
          <cell r="BQ266">
            <v>0</v>
          </cell>
          <cell r="BS266">
            <v>0</v>
          </cell>
          <cell r="BV266">
            <v>0</v>
          </cell>
          <cell r="BX266">
            <v>0</v>
          </cell>
          <cell r="CA266">
            <v>0</v>
          </cell>
          <cell r="CC266">
            <v>0</v>
          </cell>
          <cell r="CF266">
            <v>0</v>
          </cell>
          <cell r="CY266">
            <v>0</v>
          </cell>
          <cell r="DB266">
            <v>0</v>
          </cell>
          <cell r="DD266">
            <v>1260</v>
          </cell>
          <cell r="DG266">
            <v>1260</v>
          </cell>
          <cell r="DI266">
            <v>0</v>
          </cell>
          <cell r="DL266">
            <v>0</v>
          </cell>
          <cell r="DN266">
            <v>0</v>
          </cell>
          <cell r="DQ266">
            <v>0</v>
          </cell>
        </row>
        <row r="267">
          <cell r="C267" t="str">
            <v>51820Allcustom2Allcustom3USD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AB267">
            <v>0</v>
          </cell>
          <cell r="AE267">
            <v>0</v>
          </cell>
          <cell r="AN267">
            <v>0</v>
          </cell>
          <cell r="AU267">
            <v>0</v>
          </cell>
          <cell r="BI267">
            <v>0</v>
          </cell>
          <cell r="BL267">
            <v>0</v>
          </cell>
          <cell r="BN267">
            <v>0</v>
          </cell>
          <cell r="BQ267">
            <v>0</v>
          </cell>
          <cell r="BS267">
            <v>0</v>
          </cell>
          <cell r="BV267">
            <v>0</v>
          </cell>
          <cell r="BX267">
            <v>0</v>
          </cell>
          <cell r="CA267">
            <v>0</v>
          </cell>
          <cell r="CC267">
            <v>0</v>
          </cell>
          <cell r="CF267">
            <v>0</v>
          </cell>
          <cell r="CY267">
            <v>0</v>
          </cell>
          <cell r="DB267">
            <v>0</v>
          </cell>
          <cell r="DD267">
            <v>0</v>
          </cell>
          <cell r="DG267">
            <v>0</v>
          </cell>
          <cell r="DI267">
            <v>0</v>
          </cell>
          <cell r="DL267">
            <v>0</v>
          </cell>
          <cell r="DN267">
            <v>0</v>
          </cell>
          <cell r="DQ267">
            <v>0</v>
          </cell>
        </row>
        <row r="268">
          <cell r="C268" t="str">
            <v>51813KPI120Allcustom3USD Total</v>
          </cell>
          <cell r="E268">
            <v>0</v>
          </cell>
          <cell r="H268">
            <v>0</v>
          </cell>
          <cell r="J268">
            <v>98</v>
          </cell>
          <cell r="M268">
            <v>98.425952050000006</v>
          </cell>
          <cell r="AB268">
            <v>98.426000000000002</v>
          </cell>
          <cell r="AE268">
            <v>98.425952050000006</v>
          </cell>
          <cell r="AN268">
            <v>98.426000000000002</v>
          </cell>
          <cell r="AU268">
            <v>0</v>
          </cell>
          <cell r="BI268">
            <v>0</v>
          </cell>
          <cell r="BL268">
            <v>0</v>
          </cell>
          <cell r="BN268">
            <v>0</v>
          </cell>
          <cell r="BQ268">
            <v>0</v>
          </cell>
          <cell r="BS268">
            <v>0</v>
          </cell>
          <cell r="BV268">
            <v>0</v>
          </cell>
          <cell r="BX268">
            <v>0</v>
          </cell>
          <cell r="CA268">
            <v>0</v>
          </cell>
          <cell r="CC268">
            <v>0</v>
          </cell>
          <cell r="CF268">
            <v>0</v>
          </cell>
          <cell r="CY268">
            <v>0</v>
          </cell>
          <cell r="DB268">
            <v>0</v>
          </cell>
          <cell r="DD268">
            <v>98.426000000000002</v>
          </cell>
          <cell r="DG268">
            <v>98.425952050000006</v>
          </cell>
          <cell r="DI268">
            <v>0</v>
          </cell>
          <cell r="DL268">
            <v>0</v>
          </cell>
          <cell r="DN268">
            <v>0</v>
          </cell>
          <cell r="DQ268">
            <v>0</v>
          </cell>
        </row>
        <row r="269">
          <cell r="C269" t="str">
            <v>51122KPI120Allcustom3USD Total</v>
          </cell>
          <cell r="E269">
            <v>284</v>
          </cell>
          <cell r="H269">
            <v>284</v>
          </cell>
          <cell r="J269">
            <v>0</v>
          </cell>
          <cell r="M269">
            <v>0</v>
          </cell>
          <cell r="AB269">
            <v>284</v>
          </cell>
          <cell r="AE269">
            <v>284</v>
          </cell>
          <cell r="AN269">
            <v>284</v>
          </cell>
          <cell r="AU269">
            <v>0</v>
          </cell>
          <cell r="BI269">
            <v>284</v>
          </cell>
          <cell r="BL269">
            <v>284</v>
          </cell>
          <cell r="BN269">
            <v>0</v>
          </cell>
          <cell r="BQ269">
            <v>0</v>
          </cell>
          <cell r="BS269">
            <v>0</v>
          </cell>
          <cell r="BV269">
            <v>0</v>
          </cell>
          <cell r="BX269">
            <v>0</v>
          </cell>
          <cell r="CA269">
            <v>0</v>
          </cell>
          <cell r="CC269">
            <v>0</v>
          </cell>
          <cell r="CF269">
            <v>0</v>
          </cell>
          <cell r="CY269">
            <v>0</v>
          </cell>
          <cell r="DB269">
            <v>0</v>
          </cell>
          <cell r="DD269">
            <v>0</v>
          </cell>
          <cell r="DG269">
            <v>0</v>
          </cell>
          <cell r="DI269">
            <v>0</v>
          </cell>
          <cell r="DL269">
            <v>0</v>
          </cell>
          <cell r="DN269">
            <v>0</v>
          </cell>
          <cell r="DQ269">
            <v>0</v>
          </cell>
        </row>
        <row r="270">
          <cell r="C270" t="str">
            <v>51122KPI110Allcustom3USD Total</v>
          </cell>
          <cell r="E270">
            <v>284</v>
          </cell>
          <cell r="H270">
            <v>284</v>
          </cell>
          <cell r="J270">
            <v>0</v>
          </cell>
          <cell r="M270">
            <v>0</v>
          </cell>
          <cell r="AB270">
            <v>284</v>
          </cell>
          <cell r="AE270">
            <v>284</v>
          </cell>
          <cell r="AN270">
            <v>284</v>
          </cell>
          <cell r="AU270">
            <v>0</v>
          </cell>
          <cell r="BI270">
            <v>284</v>
          </cell>
          <cell r="BL270">
            <v>284</v>
          </cell>
          <cell r="BN270">
            <v>0</v>
          </cell>
          <cell r="BQ270">
            <v>0</v>
          </cell>
          <cell r="BS270">
            <v>0</v>
          </cell>
          <cell r="BV270">
            <v>0</v>
          </cell>
          <cell r="BX270">
            <v>0</v>
          </cell>
          <cell r="CA270">
            <v>0</v>
          </cell>
          <cell r="CC270">
            <v>0</v>
          </cell>
          <cell r="CF270">
            <v>0</v>
          </cell>
          <cell r="CY270">
            <v>0</v>
          </cell>
          <cell r="DB270">
            <v>0</v>
          </cell>
          <cell r="DD270">
            <v>0</v>
          </cell>
          <cell r="DG270">
            <v>0</v>
          </cell>
          <cell r="DI270">
            <v>0</v>
          </cell>
          <cell r="DL270">
            <v>0</v>
          </cell>
          <cell r="DN270">
            <v>0</v>
          </cell>
          <cell r="DQ270">
            <v>0</v>
          </cell>
        </row>
        <row r="271">
          <cell r="C271" t="str">
            <v>51123KPI120Allcustom3USD Total</v>
          </cell>
          <cell r="E271">
            <v>355</v>
          </cell>
          <cell r="H271">
            <v>355</v>
          </cell>
          <cell r="J271">
            <v>0</v>
          </cell>
          <cell r="M271">
            <v>0</v>
          </cell>
          <cell r="AB271">
            <v>355</v>
          </cell>
          <cell r="AE271">
            <v>355</v>
          </cell>
          <cell r="AN271">
            <v>355</v>
          </cell>
          <cell r="AU271">
            <v>0</v>
          </cell>
          <cell r="BI271">
            <v>355</v>
          </cell>
          <cell r="BL271">
            <v>355</v>
          </cell>
          <cell r="BN271">
            <v>0</v>
          </cell>
          <cell r="BQ271">
            <v>0</v>
          </cell>
          <cell r="BS271">
            <v>0</v>
          </cell>
          <cell r="BV271">
            <v>0</v>
          </cell>
          <cell r="BX271">
            <v>0</v>
          </cell>
          <cell r="CA271">
            <v>0</v>
          </cell>
          <cell r="CC271">
            <v>0</v>
          </cell>
          <cell r="CF271">
            <v>0</v>
          </cell>
          <cell r="CY271">
            <v>0</v>
          </cell>
          <cell r="DB271">
            <v>0</v>
          </cell>
          <cell r="DD271">
            <v>0</v>
          </cell>
          <cell r="DG271">
            <v>0</v>
          </cell>
          <cell r="DI271">
            <v>0</v>
          </cell>
          <cell r="DL271">
            <v>0</v>
          </cell>
          <cell r="DN271">
            <v>0</v>
          </cell>
          <cell r="DQ271">
            <v>0</v>
          </cell>
        </row>
        <row r="272">
          <cell r="C272" t="str">
            <v>51123KPI110Allcustom3USD Total</v>
          </cell>
          <cell r="E272">
            <v>355</v>
          </cell>
          <cell r="H272">
            <v>355</v>
          </cell>
          <cell r="J272">
            <v>0</v>
          </cell>
          <cell r="M272">
            <v>0</v>
          </cell>
          <cell r="AB272">
            <v>355</v>
          </cell>
          <cell r="AE272">
            <v>355</v>
          </cell>
          <cell r="AN272">
            <v>355</v>
          </cell>
          <cell r="AU272">
            <v>0</v>
          </cell>
          <cell r="BI272">
            <v>355</v>
          </cell>
          <cell r="BL272">
            <v>355</v>
          </cell>
          <cell r="BN272">
            <v>0</v>
          </cell>
          <cell r="BQ272">
            <v>0</v>
          </cell>
          <cell r="BS272">
            <v>0</v>
          </cell>
          <cell r="BV272">
            <v>0</v>
          </cell>
          <cell r="BX272">
            <v>0</v>
          </cell>
          <cell r="CA272">
            <v>0</v>
          </cell>
          <cell r="CC272">
            <v>0</v>
          </cell>
          <cell r="CF272">
            <v>0</v>
          </cell>
          <cell r="CY272">
            <v>0</v>
          </cell>
          <cell r="DB272">
            <v>0</v>
          </cell>
          <cell r="DD272">
            <v>0</v>
          </cell>
          <cell r="DG272">
            <v>0</v>
          </cell>
          <cell r="DI272">
            <v>0</v>
          </cell>
          <cell r="DL272">
            <v>0</v>
          </cell>
          <cell r="DN272">
            <v>0</v>
          </cell>
          <cell r="DQ272">
            <v>0</v>
          </cell>
        </row>
        <row r="273">
          <cell r="C273" t="str">
            <v>51124TKPI120Allcustom3USD Total</v>
          </cell>
          <cell r="E273">
            <v>3236</v>
          </cell>
          <cell r="H273">
            <v>3235.5949999999998</v>
          </cell>
          <cell r="J273">
            <v>0</v>
          </cell>
          <cell r="M273">
            <v>0</v>
          </cell>
          <cell r="AB273">
            <v>3235.5949999999998</v>
          </cell>
          <cell r="AE273">
            <v>3235.5949999999998</v>
          </cell>
          <cell r="AN273">
            <v>3235.5949999999998</v>
          </cell>
          <cell r="AU273">
            <v>0</v>
          </cell>
          <cell r="BI273">
            <v>3236</v>
          </cell>
          <cell r="BL273">
            <v>3235.5949999999998</v>
          </cell>
          <cell r="BN273">
            <v>0</v>
          </cell>
          <cell r="BQ273">
            <v>0</v>
          </cell>
          <cell r="BS273">
            <v>0</v>
          </cell>
          <cell r="BV273">
            <v>0</v>
          </cell>
          <cell r="BX273">
            <v>0</v>
          </cell>
          <cell r="CA273">
            <v>0</v>
          </cell>
          <cell r="CC273">
            <v>0</v>
          </cell>
          <cell r="CF273">
            <v>0</v>
          </cell>
          <cell r="CY273">
            <v>0</v>
          </cell>
          <cell r="DB273">
            <v>0</v>
          </cell>
          <cell r="DD273">
            <v>0</v>
          </cell>
          <cell r="DG273">
            <v>0</v>
          </cell>
          <cell r="DI273">
            <v>0</v>
          </cell>
          <cell r="DL273">
            <v>0</v>
          </cell>
          <cell r="DN273">
            <v>0</v>
          </cell>
          <cell r="DQ273">
            <v>0</v>
          </cell>
        </row>
        <row r="274">
          <cell r="C274" t="str">
            <v>51124TKPI110Allcustom3USD Total</v>
          </cell>
          <cell r="E274">
            <v>3236</v>
          </cell>
          <cell r="H274">
            <v>3235.5949999999998</v>
          </cell>
          <cell r="J274">
            <v>0</v>
          </cell>
          <cell r="M274">
            <v>0</v>
          </cell>
          <cell r="AB274">
            <v>3235.5949999999998</v>
          </cell>
          <cell r="AE274">
            <v>3235.5949999999998</v>
          </cell>
          <cell r="AN274">
            <v>3235.5949999999998</v>
          </cell>
          <cell r="AU274">
            <v>0</v>
          </cell>
          <cell r="BI274">
            <v>3236</v>
          </cell>
          <cell r="BL274">
            <v>3235.5949999999998</v>
          </cell>
          <cell r="BN274">
            <v>0</v>
          </cell>
          <cell r="BQ274">
            <v>0</v>
          </cell>
          <cell r="BS274">
            <v>0</v>
          </cell>
          <cell r="BV274">
            <v>0</v>
          </cell>
          <cell r="BX274">
            <v>0</v>
          </cell>
          <cell r="CA274">
            <v>0</v>
          </cell>
          <cell r="CC274">
            <v>0</v>
          </cell>
          <cell r="CF274">
            <v>0</v>
          </cell>
          <cell r="CY274">
            <v>0</v>
          </cell>
          <cell r="DB274">
            <v>0</v>
          </cell>
          <cell r="DD274">
            <v>0</v>
          </cell>
          <cell r="DG274">
            <v>0</v>
          </cell>
          <cell r="DI274">
            <v>0</v>
          </cell>
          <cell r="DL274">
            <v>0</v>
          </cell>
          <cell r="DN274">
            <v>0</v>
          </cell>
          <cell r="DQ274">
            <v>0</v>
          </cell>
        </row>
        <row r="275">
          <cell r="C275" t="str">
            <v>51821TKPI120Allcustom3USD Total</v>
          </cell>
          <cell r="E275">
            <v>0</v>
          </cell>
          <cell r="H275">
            <v>0</v>
          </cell>
          <cell r="J275">
            <v>0</v>
          </cell>
          <cell r="M275">
            <v>0</v>
          </cell>
          <cell r="AB275">
            <v>0</v>
          </cell>
          <cell r="AE275">
            <v>0</v>
          </cell>
          <cell r="AN275">
            <v>0</v>
          </cell>
          <cell r="AU275">
            <v>0</v>
          </cell>
          <cell r="BI275">
            <v>0</v>
          </cell>
          <cell r="BL275">
            <v>0</v>
          </cell>
          <cell r="BN275">
            <v>0</v>
          </cell>
          <cell r="BQ275">
            <v>0</v>
          </cell>
          <cell r="BS275">
            <v>0</v>
          </cell>
          <cell r="BV275">
            <v>0</v>
          </cell>
          <cell r="BX275">
            <v>0</v>
          </cell>
          <cell r="CA275">
            <v>0</v>
          </cell>
          <cell r="CC275">
            <v>0</v>
          </cell>
          <cell r="CF275">
            <v>0</v>
          </cell>
          <cell r="CY275">
            <v>0</v>
          </cell>
          <cell r="DB275">
            <v>0</v>
          </cell>
          <cell r="DD275">
            <v>0</v>
          </cell>
          <cell r="DG275">
            <v>0</v>
          </cell>
          <cell r="DI275">
            <v>0</v>
          </cell>
          <cell r="DL275">
            <v>0</v>
          </cell>
          <cell r="DN275">
            <v>0</v>
          </cell>
          <cell r="DQ275">
            <v>0</v>
          </cell>
        </row>
        <row r="276">
          <cell r="C276" t="str">
            <v>51821TAllcustom2Allcustom3USD Total</v>
          </cell>
          <cell r="E276">
            <v>0</v>
          </cell>
          <cell r="H276">
            <v>0</v>
          </cell>
          <cell r="J276">
            <v>23</v>
          </cell>
          <cell r="M276">
            <v>23</v>
          </cell>
          <cell r="AB276">
            <v>23</v>
          </cell>
          <cell r="AE276">
            <v>23</v>
          </cell>
          <cell r="AN276">
            <v>23</v>
          </cell>
          <cell r="AU276">
            <v>0</v>
          </cell>
          <cell r="BI276">
            <v>0</v>
          </cell>
          <cell r="BL276">
            <v>0</v>
          </cell>
          <cell r="BN276">
            <v>0</v>
          </cell>
          <cell r="BQ276">
            <v>0</v>
          </cell>
          <cell r="BS276">
            <v>0</v>
          </cell>
          <cell r="BV276">
            <v>0</v>
          </cell>
          <cell r="BX276">
            <v>0</v>
          </cell>
          <cell r="CA276">
            <v>0</v>
          </cell>
          <cell r="CC276">
            <v>0</v>
          </cell>
          <cell r="CF276">
            <v>0</v>
          </cell>
          <cell r="CY276">
            <v>0</v>
          </cell>
          <cell r="DB276">
            <v>0</v>
          </cell>
          <cell r="DD276">
            <v>23</v>
          </cell>
          <cell r="DG276">
            <v>23</v>
          </cell>
          <cell r="DI276">
            <v>0</v>
          </cell>
          <cell r="DL276">
            <v>0</v>
          </cell>
          <cell r="DN276">
            <v>0</v>
          </cell>
          <cell r="DQ276">
            <v>0</v>
          </cell>
        </row>
        <row r="280">
          <cell r="C280" t="str">
            <v>50701CAllcustom2Allcustom3USD Total</v>
          </cell>
          <cell r="AB280">
            <v>7.8164160337678805E-3</v>
          </cell>
          <cell r="AE280">
            <v>7.8164160337678805E-3</v>
          </cell>
          <cell r="AN280">
            <v>7.8164160337678805E-3</v>
          </cell>
          <cell r="AU280">
            <v>0</v>
          </cell>
        </row>
        <row r="281">
          <cell r="C281" t="str">
            <v>50702CAllcustom2Allcustom3USD Total</v>
          </cell>
          <cell r="AB281">
            <v>0.53478957182356301</v>
          </cell>
          <cell r="AE281">
            <v>0.53478957182356301</v>
          </cell>
          <cell r="AN281">
            <v>0.53478957182356301</v>
          </cell>
          <cell r="AU281">
            <v>0</v>
          </cell>
        </row>
        <row r="282">
          <cell r="C282" t="str">
            <v>50703CAllcustom2Allcustom3USD Total</v>
          </cell>
          <cell r="AB282">
            <v>12</v>
          </cell>
          <cell r="AC282">
            <v>0</v>
          </cell>
          <cell r="AE282">
            <v>11.7892077101656</v>
          </cell>
          <cell r="AG282">
            <v>0</v>
          </cell>
          <cell r="AJ282">
            <v>0</v>
          </cell>
          <cell r="AN282">
            <v>12</v>
          </cell>
          <cell r="AU282">
            <v>0</v>
          </cell>
        </row>
        <row r="283">
          <cell r="C283" t="str">
            <v>50704CAllcustom2Allcustom3USD Total</v>
          </cell>
          <cell r="AB283">
            <v>12</v>
          </cell>
          <cell r="AC283">
            <v>0</v>
          </cell>
          <cell r="AE283">
            <v>11.7892077101656</v>
          </cell>
          <cell r="AG283">
            <v>0</v>
          </cell>
          <cell r="AJ283">
            <v>0</v>
          </cell>
          <cell r="AN283">
            <v>12</v>
          </cell>
          <cell r="AU283">
            <v>0</v>
          </cell>
        </row>
        <row r="284">
          <cell r="C284" t="str">
            <v>50705CAllcustom2Allcustom3USD Total</v>
          </cell>
          <cell r="AB284">
            <v>42</v>
          </cell>
          <cell r="AE284">
            <v>42.2980767716179</v>
          </cell>
          <cell r="AN284">
            <v>42</v>
          </cell>
          <cell r="AU284">
            <v>0</v>
          </cell>
        </row>
        <row r="287">
          <cell r="C287" t="str">
            <v>61165SHA410Allcustom3USD Total</v>
          </cell>
          <cell r="AB287">
            <v>1616</v>
          </cell>
          <cell r="AE287">
            <v>1615.9152375051401</v>
          </cell>
          <cell r="AN287">
            <v>1616</v>
          </cell>
          <cell r="AU287">
            <v>0</v>
          </cell>
        </row>
        <row r="288">
          <cell r="C288" t="str">
            <v>61165SHA420Allcustom3USD Total</v>
          </cell>
          <cell r="AB288">
            <v>1662</v>
          </cell>
          <cell r="AE288">
            <v>1661.87904870529</v>
          </cell>
          <cell r="AN288">
            <v>1662</v>
          </cell>
          <cell r="AU288">
            <v>0</v>
          </cell>
        </row>
        <row r="290">
          <cell r="C290" t="str">
            <v>61120Allcustom2Allcustom3USD Total</v>
          </cell>
          <cell r="AB290">
            <v>20816862</v>
          </cell>
          <cell r="AE290">
            <v>20816862</v>
          </cell>
          <cell r="AM290">
            <v>0</v>
          </cell>
          <cell r="AN290">
            <v>20816862</v>
          </cell>
          <cell r="AU290">
            <v>0</v>
          </cell>
        </row>
        <row r="291">
          <cell r="C291" t="str">
            <v>61125Allcustom2Allcustom3USD Total</v>
          </cell>
          <cell r="AB291">
            <v>74275</v>
          </cell>
          <cell r="AC291">
            <v>0</v>
          </cell>
          <cell r="AE291">
            <v>74274.944444444394</v>
          </cell>
          <cell r="AM291">
            <v>0</v>
          </cell>
          <cell r="AN291">
            <v>74275</v>
          </cell>
          <cell r="AU291">
            <v>0</v>
          </cell>
        </row>
        <row r="292">
          <cell r="C292" t="str">
            <v>61130CAllcustom2Allcustom3USD Total</v>
          </cell>
          <cell r="AB292">
            <v>20742587</v>
          </cell>
          <cell r="AC292">
            <v>0</v>
          </cell>
          <cell r="AD292">
            <v>0</v>
          </cell>
          <cell r="AE292">
            <v>20742587.055555556</v>
          </cell>
          <cell r="AM292">
            <v>0</v>
          </cell>
          <cell r="AN292">
            <v>20742587</v>
          </cell>
          <cell r="AU292">
            <v>0</v>
          </cell>
          <cell r="AY292">
            <v>0</v>
          </cell>
        </row>
        <row r="294">
          <cell r="C294" t="str">
            <v>61135Allcustom2Allcustom3USD Total</v>
          </cell>
          <cell r="AB294">
            <v>0</v>
          </cell>
          <cell r="AE294">
            <v>0</v>
          </cell>
          <cell r="AN294">
            <v>0</v>
          </cell>
          <cell r="AU294">
            <v>0</v>
          </cell>
        </row>
        <row r="296">
          <cell r="C296" t="str">
            <v>61170CAllcustom2Allcustom3USD Total</v>
          </cell>
          <cell r="AB296">
            <v>33991</v>
          </cell>
          <cell r="AE296">
            <v>33990.566641684098</v>
          </cell>
          <cell r="AN296">
            <v>33991</v>
          </cell>
          <cell r="AU296">
            <v>0</v>
          </cell>
        </row>
        <row r="301">
          <cell r="E301">
            <v>68</v>
          </cell>
          <cell r="F301">
            <v>0</v>
          </cell>
          <cell r="G301">
            <v>0</v>
          </cell>
          <cell r="H301">
            <v>67.771469253321584</v>
          </cell>
          <cell r="J301">
            <v>632</v>
          </cell>
          <cell r="K301">
            <v>0</v>
          </cell>
          <cell r="L301">
            <v>0</v>
          </cell>
          <cell r="M301">
            <v>632.18704118424614</v>
          </cell>
          <cell r="AB301">
            <v>700</v>
          </cell>
          <cell r="AC301">
            <v>0</v>
          </cell>
          <cell r="AD301">
            <v>0</v>
          </cell>
          <cell r="AE301">
            <v>699.97851024554461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N301">
            <v>700</v>
          </cell>
        </row>
        <row r="302">
          <cell r="E302">
            <v>634</v>
          </cell>
          <cell r="F302">
            <v>0</v>
          </cell>
          <cell r="G302">
            <v>0</v>
          </cell>
          <cell r="H302">
            <v>634.07533243497096</v>
          </cell>
          <cell r="J302">
            <v>478</v>
          </cell>
          <cell r="K302">
            <v>0</v>
          </cell>
          <cell r="L302">
            <v>0</v>
          </cell>
          <cell r="M302">
            <v>478.18287539721103</v>
          </cell>
          <cell r="AB302">
            <v>1112</v>
          </cell>
          <cell r="AC302">
            <v>0</v>
          </cell>
          <cell r="AD302">
            <v>0</v>
          </cell>
          <cell r="AE302">
            <v>1112.2382080242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N302">
            <v>1112</v>
          </cell>
        </row>
        <row r="303">
          <cell r="C303" t="str">
            <v>40020Allcustom2Allcustom3USD Total</v>
          </cell>
          <cell r="E303">
            <v>-15</v>
          </cell>
          <cell r="H303">
            <v>-15.1435937478002</v>
          </cell>
          <cell r="J303">
            <v>-37</v>
          </cell>
          <cell r="M303">
            <v>-37.211882402694599</v>
          </cell>
          <cell r="AB303">
            <v>-52</v>
          </cell>
          <cell r="AE303">
            <v>-52.355476150494802</v>
          </cell>
          <cell r="AG303">
            <v>0</v>
          </cell>
          <cell r="AH303">
            <v>0</v>
          </cell>
          <cell r="AJ303">
            <v>0</v>
          </cell>
          <cell r="AN303">
            <v>-52</v>
          </cell>
          <cell r="AU303">
            <v>0</v>
          </cell>
          <cell r="AV303">
            <v>0</v>
          </cell>
        </row>
        <row r="304">
          <cell r="E304">
            <v>-26</v>
          </cell>
          <cell r="F304">
            <v>0</v>
          </cell>
          <cell r="G304">
            <v>0</v>
          </cell>
          <cell r="H304">
            <v>-25.906800393960598</v>
          </cell>
          <cell r="J304">
            <v>-6</v>
          </cell>
          <cell r="K304">
            <v>0</v>
          </cell>
          <cell r="L304">
            <v>0</v>
          </cell>
          <cell r="M304">
            <v>-5.9087633669674204</v>
          </cell>
          <cell r="AB304">
            <v>-32</v>
          </cell>
          <cell r="AC304">
            <v>0</v>
          </cell>
          <cell r="AD304">
            <v>0</v>
          </cell>
          <cell r="AE304">
            <v>-31.815563760928001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N304">
            <v>-32</v>
          </cell>
        </row>
        <row r="305">
          <cell r="E305">
            <v>-22</v>
          </cell>
          <cell r="F305">
            <v>0</v>
          </cell>
          <cell r="G305">
            <v>0</v>
          </cell>
          <cell r="H305">
            <v>-21.548743727872498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AB305">
            <v>-22</v>
          </cell>
          <cell r="AC305">
            <v>0</v>
          </cell>
          <cell r="AD305">
            <v>0</v>
          </cell>
          <cell r="AE305">
            <v>-21.548743727872498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N305">
            <v>-22</v>
          </cell>
        </row>
        <row r="306">
          <cell r="C306" t="str">
            <v>40600TAllcustom2Allcustom3USD Total</v>
          </cell>
          <cell r="E306">
            <v>-113</v>
          </cell>
          <cell r="H306">
            <v>-113.47790724231901</v>
          </cell>
          <cell r="J306">
            <v>63</v>
          </cell>
          <cell r="M306">
            <v>63.2470006276749</v>
          </cell>
          <cell r="AB306">
            <v>-50</v>
          </cell>
          <cell r="AE306">
            <v>-50.203578513213401</v>
          </cell>
          <cell r="AG306">
            <v>0</v>
          </cell>
          <cell r="AJ306">
            <v>0</v>
          </cell>
          <cell r="AN306">
            <v>-50</v>
          </cell>
          <cell r="AU306">
            <v>0</v>
          </cell>
          <cell r="AV306">
            <v>0</v>
          </cell>
        </row>
        <row r="307">
          <cell r="C307" t="str">
            <v>40800TAllcustom2Allcustom3USD Total</v>
          </cell>
          <cell r="E307">
            <v>-69</v>
          </cell>
          <cell r="H307">
            <v>-68.623274041053207</v>
          </cell>
          <cell r="J307">
            <v>-50</v>
          </cell>
          <cell r="M307">
            <v>-49.758810157727005</v>
          </cell>
          <cell r="AB307">
            <v>-118</v>
          </cell>
          <cell r="AE307">
            <v>-118.38208419878001</v>
          </cell>
          <cell r="AG307">
            <v>0</v>
          </cell>
          <cell r="AJ307">
            <v>0</v>
          </cell>
          <cell r="AN307">
            <v>-118</v>
          </cell>
          <cell r="AU307">
            <v>0</v>
          </cell>
          <cell r="AV307">
            <v>0</v>
          </cell>
        </row>
        <row r="308">
          <cell r="C308" t="str">
            <v>40200TAllcustom2Allcustom3USD Total</v>
          </cell>
          <cell r="E308">
            <v>45</v>
          </cell>
          <cell r="F308">
            <v>0</v>
          </cell>
          <cell r="H308">
            <v>45.308226617012203</v>
          </cell>
          <cell r="J308">
            <v>-21</v>
          </cell>
          <cell r="K308">
            <v>1</v>
          </cell>
          <cell r="M308">
            <v>-22.161705874480301</v>
          </cell>
          <cell r="AB308">
            <v>23</v>
          </cell>
          <cell r="AC308">
            <v>0</v>
          </cell>
          <cell r="AE308">
            <v>23.146520742532001</v>
          </cell>
          <cell r="AG308">
            <v>0</v>
          </cell>
          <cell r="AH308">
            <v>0</v>
          </cell>
          <cell r="AJ308">
            <v>0</v>
          </cell>
          <cell r="AN308">
            <v>23</v>
          </cell>
          <cell r="AU308">
            <v>0</v>
          </cell>
          <cell r="AV308">
            <v>0</v>
          </cell>
        </row>
        <row r="309">
          <cell r="C309" t="str">
            <v>40850TAllcustom2Allcustom3USD Total</v>
          </cell>
          <cell r="E309">
            <v>502</v>
          </cell>
          <cell r="F309">
            <v>0</v>
          </cell>
          <cell r="G309">
            <v>0</v>
          </cell>
          <cell r="H309">
            <v>502.45470915229924</v>
          </cell>
          <cell r="J309">
            <v>1059</v>
          </cell>
          <cell r="K309">
            <v>1</v>
          </cell>
          <cell r="L309">
            <v>0</v>
          </cell>
          <cell r="M309">
            <v>1058.5757554072627</v>
          </cell>
          <cell r="AB309">
            <v>1561</v>
          </cell>
          <cell r="AC309">
            <v>0</v>
          </cell>
          <cell r="AD309">
            <v>0</v>
          </cell>
          <cell r="AE309">
            <v>1561.0577926609881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0</v>
          </cell>
          <cell r="AM309">
            <v>0</v>
          </cell>
          <cell r="AN309">
            <v>1561</v>
          </cell>
          <cell r="AU309">
            <v>0</v>
          </cell>
          <cell r="AV309">
            <v>0</v>
          </cell>
          <cell r="AY309">
            <v>0</v>
          </cell>
        </row>
        <row r="311">
          <cell r="C311" t="str">
            <v>40950TAllcustom2Allcustom3USD Total</v>
          </cell>
          <cell r="E311">
            <v>75</v>
          </cell>
          <cell r="F311">
            <v>1</v>
          </cell>
          <cell r="H311">
            <v>74.145943197855502</v>
          </cell>
          <cell r="J311">
            <v>19</v>
          </cell>
          <cell r="K311">
            <v>-1</v>
          </cell>
          <cell r="M311">
            <v>19.6883712383564</v>
          </cell>
          <cell r="AB311">
            <v>30</v>
          </cell>
          <cell r="AC311">
            <v>-1</v>
          </cell>
          <cell r="AE311">
            <v>30.600905562155898</v>
          </cell>
          <cell r="AG311">
            <v>0</v>
          </cell>
          <cell r="AH311">
            <v>0</v>
          </cell>
          <cell r="AJ311">
            <v>0</v>
          </cell>
          <cell r="AN311">
            <v>30</v>
          </cell>
          <cell r="AU311">
            <v>0</v>
          </cell>
          <cell r="AV311">
            <v>0</v>
          </cell>
        </row>
        <row r="313">
          <cell r="C313" t="str">
            <v>41300TAllcustom2Allcustom3USD Total</v>
          </cell>
          <cell r="E313">
            <v>-397</v>
          </cell>
          <cell r="F313">
            <v>0</v>
          </cell>
          <cell r="H313">
            <v>-397.114712321833</v>
          </cell>
          <cell r="J313">
            <v>-6</v>
          </cell>
          <cell r="K313">
            <v>0</v>
          </cell>
          <cell r="M313">
            <v>-6.2885398874968299</v>
          </cell>
          <cell r="AB313">
            <v>-340</v>
          </cell>
          <cell r="AC313">
            <v>0</v>
          </cell>
          <cell r="AE313">
            <v>-340.437164034435</v>
          </cell>
          <cell r="AG313">
            <v>0</v>
          </cell>
          <cell r="AH313">
            <v>0</v>
          </cell>
          <cell r="AJ313">
            <v>0</v>
          </cell>
          <cell r="AN313">
            <v>-340</v>
          </cell>
          <cell r="AU313">
            <v>0</v>
          </cell>
          <cell r="AV313">
            <v>0</v>
          </cell>
        </row>
        <row r="314">
          <cell r="C314" t="str">
            <v>41490TAllcustom2Allcustom3USD Total</v>
          </cell>
          <cell r="E314">
            <v>34</v>
          </cell>
          <cell r="H314">
            <v>34.456494791430195</v>
          </cell>
          <cell r="J314">
            <v>-35</v>
          </cell>
          <cell r="M314">
            <v>-34.6964873891609</v>
          </cell>
          <cell r="AB314">
            <v>0</v>
          </cell>
          <cell r="AE314">
            <v>-1.1851079761982E-13</v>
          </cell>
          <cell r="AG314">
            <v>0</v>
          </cell>
          <cell r="AJ314">
            <v>0</v>
          </cell>
          <cell r="AN314">
            <v>0</v>
          </cell>
          <cell r="AU314">
            <v>0</v>
          </cell>
          <cell r="AV314">
            <v>0</v>
          </cell>
        </row>
        <row r="315">
          <cell r="C315" t="str">
            <v>CF_financial_expense_USD</v>
          </cell>
          <cell r="E315">
            <v>-363</v>
          </cell>
          <cell r="F315">
            <v>0</v>
          </cell>
          <cell r="G315">
            <v>0</v>
          </cell>
          <cell r="H315">
            <v>-362.65821753040279</v>
          </cell>
          <cell r="J315">
            <v>-41</v>
          </cell>
          <cell r="K315">
            <v>0</v>
          </cell>
          <cell r="L315">
            <v>0</v>
          </cell>
          <cell r="M315">
            <v>-40.985027276657732</v>
          </cell>
          <cell r="AB315">
            <v>-340</v>
          </cell>
          <cell r="AC315">
            <v>0</v>
          </cell>
          <cell r="AD315">
            <v>0</v>
          </cell>
          <cell r="AE315">
            <v>-340.43716403443511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  <cell r="AM315">
            <v>0</v>
          </cell>
          <cell r="AN315">
            <v>-340</v>
          </cell>
          <cell r="AU315">
            <v>0</v>
          </cell>
          <cell r="AV315">
            <v>0</v>
          </cell>
        </row>
        <row r="317">
          <cell r="C317" t="str">
            <v>41400TAllcustom2Allcustom3USD Total</v>
          </cell>
          <cell r="E317">
            <v>-56</v>
          </cell>
          <cell r="H317">
            <v>-55.7532965294386</v>
          </cell>
          <cell r="J317">
            <v>-318</v>
          </cell>
          <cell r="M317">
            <v>-318.09669794140899</v>
          </cell>
          <cell r="AB317">
            <v>-374</v>
          </cell>
          <cell r="AE317">
            <v>-373.84999447084704</v>
          </cell>
          <cell r="AG317">
            <v>0</v>
          </cell>
          <cell r="AJ317">
            <v>0</v>
          </cell>
          <cell r="AN317">
            <v>-374</v>
          </cell>
          <cell r="AU317">
            <v>0</v>
          </cell>
          <cell r="AV317">
            <v>0</v>
          </cell>
        </row>
        <row r="318">
          <cell r="C318" t="str">
            <v>41500TAllcustom2Allcustom3USD Total</v>
          </cell>
          <cell r="E318">
            <v>158</v>
          </cell>
          <cell r="F318">
            <v>1</v>
          </cell>
          <cell r="G318">
            <v>0</v>
          </cell>
          <cell r="H318">
            <v>158.18913829031334</v>
          </cell>
          <cell r="J318">
            <v>719</v>
          </cell>
          <cell r="K318">
            <v>0</v>
          </cell>
          <cell r="L318">
            <v>0</v>
          </cell>
          <cell r="M318">
            <v>719.18240142755224</v>
          </cell>
          <cell r="AB318">
            <v>877</v>
          </cell>
          <cell r="AC318">
            <v>-1</v>
          </cell>
          <cell r="AD318">
            <v>0</v>
          </cell>
          <cell r="AE318">
            <v>877.37153971786165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>
            <v>0</v>
          </cell>
          <cell r="AM318">
            <v>0</v>
          </cell>
          <cell r="AN318">
            <v>877</v>
          </cell>
          <cell r="AU318">
            <v>0</v>
          </cell>
          <cell r="AV318">
            <v>0</v>
          </cell>
          <cell r="AY318">
            <v>0</v>
          </cell>
        </row>
        <row r="321">
          <cell r="C321" t="str">
            <v>41850TAllcustom2Allcustom3USD Total</v>
          </cell>
          <cell r="E321">
            <v>-677</v>
          </cell>
          <cell r="H321">
            <v>-677.10989325570802</v>
          </cell>
          <cell r="J321">
            <v>-948</v>
          </cell>
          <cell r="M321">
            <v>-947.59969858059208</v>
          </cell>
          <cell r="AB321">
            <v>-1624</v>
          </cell>
          <cell r="AE321">
            <v>-1624.36241757627</v>
          </cell>
          <cell r="AG321">
            <v>0</v>
          </cell>
          <cell r="AJ321">
            <v>0</v>
          </cell>
          <cell r="AN321">
            <v>-1624</v>
          </cell>
          <cell r="AU321">
            <v>0</v>
          </cell>
          <cell r="AV321">
            <v>0</v>
          </cell>
        </row>
        <row r="323">
          <cell r="C323" t="str">
            <v>42300TAllcustom2Allcustom3USD Total</v>
          </cell>
          <cell r="E323">
            <v>322</v>
          </cell>
          <cell r="F323">
            <v>1</v>
          </cell>
          <cell r="H323">
            <v>321.22018309407702</v>
          </cell>
          <cell r="J323">
            <v>75</v>
          </cell>
          <cell r="K323">
            <v>0</v>
          </cell>
          <cell r="M323">
            <v>74.806075203425095</v>
          </cell>
          <cell r="AB323">
            <v>396</v>
          </cell>
          <cell r="AC323">
            <v>0</v>
          </cell>
          <cell r="AE323">
            <v>396.02625829750298</v>
          </cell>
          <cell r="AG323">
            <v>0</v>
          </cell>
          <cell r="AH323">
            <v>0</v>
          </cell>
          <cell r="AJ323">
            <v>0</v>
          </cell>
          <cell r="AN323">
            <v>396</v>
          </cell>
          <cell r="AU323">
            <v>0</v>
          </cell>
          <cell r="AV323">
            <v>0</v>
          </cell>
        </row>
        <row r="324">
          <cell r="C324" t="str">
            <v>44250TAllcustom2Allcustom3USD Total</v>
          </cell>
          <cell r="E324">
            <v>-18</v>
          </cell>
          <cell r="H324">
            <v>-18.0345852833503</v>
          </cell>
          <cell r="J324">
            <v>5</v>
          </cell>
          <cell r="M324">
            <v>5.17346886002957</v>
          </cell>
          <cell r="AB324">
            <v>-13</v>
          </cell>
          <cell r="AE324">
            <v>-13.208290683350301</v>
          </cell>
          <cell r="AG324">
            <v>0</v>
          </cell>
          <cell r="AJ324">
            <v>0</v>
          </cell>
          <cell r="AN324">
            <v>-13</v>
          </cell>
          <cell r="AU324">
            <v>0</v>
          </cell>
          <cell r="AV324">
            <v>0</v>
          </cell>
        </row>
        <row r="325">
          <cell r="C325" t="str">
            <v>CF_sale_of_assets_USD</v>
          </cell>
          <cell r="E325">
            <v>304</v>
          </cell>
          <cell r="F325">
            <v>1</v>
          </cell>
          <cell r="G325">
            <v>0</v>
          </cell>
          <cell r="H325">
            <v>303.18559781072673</v>
          </cell>
          <cell r="J325">
            <v>80</v>
          </cell>
          <cell r="K325">
            <v>0</v>
          </cell>
          <cell r="L325">
            <v>0</v>
          </cell>
          <cell r="M325">
            <v>79.979544063454668</v>
          </cell>
          <cell r="AB325">
            <v>383</v>
          </cell>
          <cell r="AC325">
            <v>0</v>
          </cell>
          <cell r="AD325">
            <v>0</v>
          </cell>
          <cell r="AE325">
            <v>382.81796761415268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  <cell r="AM325">
            <v>0</v>
          </cell>
          <cell r="AN325">
            <v>383</v>
          </cell>
          <cell r="AU325">
            <v>0</v>
          </cell>
          <cell r="AV325">
            <v>0</v>
          </cell>
        </row>
        <row r="327">
          <cell r="C327" t="str">
            <v>42600TAllcustom2Allcustom3USD Total</v>
          </cell>
          <cell r="E327">
            <v>-1</v>
          </cell>
          <cell r="H327">
            <v>-0.51372537236842797</v>
          </cell>
          <cell r="J327">
            <v>0</v>
          </cell>
          <cell r="M327">
            <v>0</v>
          </cell>
          <cell r="AB327">
            <v>-1</v>
          </cell>
          <cell r="AE327">
            <v>-0.51372537236842797</v>
          </cell>
          <cell r="AG327">
            <v>0</v>
          </cell>
          <cell r="AJ327">
            <v>0</v>
          </cell>
          <cell r="AN327">
            <v>-1</v>
          </cell>
          <cell r="AU327">
            <v>0</v>
          </cell>
          <cell r="AV327">
            <v>0</v>
          </cell>
        </row>
        <row r="328">
          <cell r="C328" t="str">
            <v>42850TAllcustom2Allcustom3USD Total</v>
          </cell>
          <cell r="E328">
            <v>0</v>
          </cell>
          <cell r="H328">
            <v>3.8000000000101905E-7</v>
          </cell>
          <cell r="J328">
            <v>0</v>
          </cell>
          <cell r="M328">
            <v>0</v>
          </cell>
          <cell r="AB328">
            <v>0</v>
          </cell>
          <cell r="AE328">
            <v>3.8000000000101905E-7</v>
          </cell>
          <cell r="AG328">
            <v>0</v>
          </cell>
          <cell r="AJ328">
            <v>0</v>
          </cell>
          <cell r="AN328">
            <v>0</v>
          </cell>
          <cell r="AU328">
            <v>0</v>
          </cell>
          <cell r="AV328">
            <v>0</v>
          </cell>
        </row>
        <row r="329">
          <cell r="C329" t="str">
            <v>43600TAllcustom2Allcustom3USD Total</v>
          </cell>
          <cell r="E329">
            <v>-12</v>
          </cell>
          <cell r="H329">
            <v>-11.6987584426544</v>
          </cell>
          <cell r="J329">
            <v>1</v>
          </cell>
          <cell r="M329">
            <v>0.76626253</v>
          </cell>
          <cell r="AB329">
            <v>-11</v>
          </cell>
          <cell r="AE329">
            <v>-10.932495912654399</v>
          </cell>
          <cell r="AG329">
            <v>0</v>
          </cell>
          <cell r="AJ329">
            <v>0</v>
          </cell>
          <cell r="AN329">
            <v>-11</v>
          </cell>
          <cell r="AU329">
            <v>0</v>
          </cell>
          <cell r="AV329">
            <v>0</v>
          </cell>
        </row>
        <row r="330">
          <cell r="C330" t="str">
            <v>44300TAllcustom2Allcustom3USD Total</v>
          </cell>
          <cell r="E330">
            <v>-386</v>
          </cell>
          <cell r="F330">
            <v>1</v>
          </cell>
          <cell r="G330">
            <v>0</v>
          </cell>
          <cell r="H330">
            <v>-386.1367788800041</v>
          </cell>
          <cell r="J330">
            <v>-867</v>
          </cell>
          <cell r="K330">
            <v>0</v>
          </cell>
          <cell r="L330">
            <v>0</v>
          </cell>
          <cell r="M330">
            <v>-866.85389198713744</v>
          </cell>
          <cell r="AB330">
            <v>-1253</v>
          </cell>
          <cell r="AC330">
            <v>0</v>
          </cell>
          <cell r="AD330">
            <v>0</v>
          </cell>
          <cell r="AE330">
            <v>-1252.9906708671401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>
            <v>0</v>
          </cell>
          <cell r="AM330">
            <v>0</v>
          </cell>
          <cell r="AN330">
            <v>-1253</v>
          </cell>
          <cell r="AU330">
            <v>0</v>
          </cell>
          <cell r="AV330">
            <v>0</v>
          </cell>
          <cell r="AY330">
            <v>0</v>
          </cell>
        </row>
        <row r="331">
          <cell r="C331" t="str">
            <v>44500TAllcustom2Allcustom3USD Total</v>
          </cell>
          <cell r="E331">
            <v>0</v>
          </cell>
          <cell r="F331">
            <v>0</v>
          </cell>
          <cell r="H331">
            <v>8.0528531250137411E-3</v>
          </cell>
          <cell r="J331">
            <v>0</v>
          </cell>
          <cell r="K331">
            <v>0</v>
          </cell>
          <cell r="M331">
            <v>0</v>
          </cell>
          <cell r="AB331">
            <v>0</v>
          </cell>
          <cell r="AC331">
            <v>0</v>
          </cell>
          <cell r="AE331">
            <v>8.0528531250137411E-3</v>
          </cell>
          <cell r="AG331">
            <v>0</v>
          </cell>
          <cell r="AH331">
            <v>0</v>
          </cell>
          <cell r="AJ331">
            <v>0</v>
          </cell>
          <cell r="AN331">
            <v>0</v>
          </cell>
          <cell r="AU331">
            <v>0</v>
          </cell>
          <cell r="AV331">
            <v>0</v>
          </cell>
        </row>
        <row r="332">
          <cell r="C332" t="str">
            <v>44900TAllcustom2Allcustom3USD Total</v>
          </cell>
          <cell r="E332">
            <v>-386</v>
          </cell>
          <cell r="F332">
            <v>1</v>
          </cell>
          <cell r="G332">
            <v>0</v>
          </cell>
          <cell r="H332">
            <v>-386.12872602687906</v>
          </cell>
          <cell r="J332">
            <v>-867</v>
          </cell>
          <cell r="K332">
            <v>0</v>
          </cell>
          <cell r="L332">
            <v>0</v>
          </cell>
          <cell r="M332">
            <v>-866.85389198713744</v>
          </cell>
          <cell r="AB332">
            <v>-1253</v>
          </cell>
          <cell r="AC332">
            <v>0</v>
          </cell>
          <cell r="AD332">
            <v>0</v>
          </cell>
          <cell r="AE332">
            <v>-1252.9826180140151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>
            <v>0</v>
          </cell>
          <cell r="AM332">
            <v>0</v>
          </cell>
          <cell r="AN332">
            <v>-1253</v>
          </cell>
          <cell r="AU332">
            <v>0</v>
          </cell>
          <cell r="AV332">
            <v>0</v>
          </cell>
          <cell r="AY332">
            <v>0</v>
          </cell>
        </row>
        <row r="335">
          <cell r="C335" t="str">
            <v>45600TAllcustom2Allcustom3USD Total</v>
          </cell>
          <cell r="E335">
            <v>-370</v>
          </cell>
          <cell r="H335">
            <v>-370.17170983183701</v>
          </cell>
          <cell r="J335">
            <v>-266</v>
          </cell>
          <cell r="M335">
            <v>-266.35666787945604</v>
          </cell>
          <cell r="AB335">
            <v>-637</v>
          </cell>
          <cell r="AE335">
            <v>-636.52837771128793</v>
          </cell>
          <cell r="AG335">
            <v>0</v>
          </cell>
          <cell r="AJ335">
            <v>0</v>
          </cell>
          <cell r="AN335">
            <v>-637</v>
          </cell>
          <cell r="AU335">
            <v>0</v>
          </cell>
          <cell r="AV335">
            <v>0</v>
          </cell>
        </row>
        <row r="336">
          <cell r="C336" t="str">
            <v>45100TAllcustom2Allcustom3USD Total</v>
          </cell>
          <cell r="E336">
            <v>166</v>
          </cell>
          <cell r="F336">
            <v>-1</v>
          </cell>
          <cell r="H336">
            <v>166.681853531402</v>
          </cell>
          <cell r="J336">
            <v>0</v>
          </cell>
          <cell r="K336">
            <v>0</v>
          </cell>
          <cell r="M336">
            <v>0</v>
          </cell>
          <cell r="AB336">
            <v>167</v>
          </cell>
          <cell r="AC336">
            <v>0</v>
          </cell>
          <cell r="AE336">
            <v>166.681853531402</v>
          </cell>
          <cell r="AG336">
            <v>0</v>
          </cell>
          <cell r="AH336">
            <v>0</v>
          </cell>
          <cell r="AJ336">
            <v>0</v>
          </cell>
          <cell r="AN336">
            <v>167</v>
          </cell>
          <cell r="AU336">
            <v>0</v>
          </cell>
          <cell r="AV336">
            <v>0</v>
          </cell>
        </row>
        <row r="337">
          <cell r="C337" t="str">
            <v>45602Allcustom2Allcustom3USD Total</v>
          </cell>
          <cell r="E337">
            <v>-454</v>
          </cell>
          <cell r="H337">
            <v>-453.95050199999997</v>
          </cell>
          <cell r="J337">
            <v>0</v>
          </cell>
          <cell r="M337">
            <v>0</v>
          </cell>
          <cell r="AB337">
            <v>-454</v>
          </cell>
          <cell r="AE337">
            <v>-453.95050199999997</v>
          </cell>
          <cell r="AG337">
            <v>0</v>
          </cell>
          <cell r="AJ337">
            <v>0</v>
          </cell>
          <cell r="AN337">
            <v>-454</v>
          </cell>
          <cell r="AU337">
            <v>0</v>
          </cell>
          <cell r="AV337">
            <v>0</v>
          </cell>
        </row>
        <row r="338">
          <cell r="C338" t="str">
            <v>45604Allcustom2Allcustom3USD Total</v>
          </cell>
          <cell r="E338">
            <v>0</v>
          </cell>
          <cell r="H338">
            <v>-0.23100000000000001</v>
          </cell>
          <cell r="J338">
            <v>0</v>
          </cell>
          <cell r="M338">
            <v>0</v>
          </cell>
          <cell r="AB338">
            <v>0</v>
          </cell>
          <cell r="AE338">
            <v>-0.23100000000000001</v>
          </cell>
          <cell r="AG338">
            <v>0</v>
          </cell>
          <cell r="AJ338">
            <v>0</v>
          </cell>
          <cell r="AN338">
            <v>0</v>
          </cell>
          <cell r="AU338">
            <v>0</v>
          </cell>
          <cell r="AV338">
            <v>0</v>
          </cell>
        </row>
        <row r="339">
          <cell r="C339" t="str">
            <v>45630Allcustom2Allcustom3USD Total</v>
          </cell>
          <cell r="E339">
            <v>0</v>
          </cell>
          <cell r="H339">
            <v>0</v>
          </cell>
          <cell r="J339">
            <v>0</v>
          </cell>
          <cell r="M339">
            <v>0</v>
          </cell>
          <cell r="AB339">
            <v>0</v>
          </cell>
          <cell r="AE339">
            <v>0</v>
          </cell>
          <cell r="AG339">
            <v>0</v>
          </cell>
          <cell r="AJ339">
            <v>0</v>
          </cell>
          <cell r="AN339">
            <v>0</v>
          </cell>
          <cell r="AU339">
            <v>0</v>
          </cell>
          <cell r="AV339">
            <v>0</v>
          </cell>
        </row>
        <row r="340">
          <cell r="C340" t="str">
            <v>45640Allcustom2Allcustom3USD Total</v>
          </cell>
          <cell r="E340">
            <v>14</v>
          </cell>
          <cell r="H340">
            <v>13.530581367099499</v>
          </cell>
          <cell r="J340">
            <v>0</v>
          </cell>
          <cell r="M340">
            <v>0</v>
          </cell>
          <cell r="AB340">
            <v>14</v>
          </cell>
          <cell r="AE340">
            <v>13.530581367099499</v>
          </cell>
          <cell r="AG340">
            <v>0</v>
          </cell>
          <cell r="AJ340">
            <v>0</v>
          </cell>
          <cell r="AN340">
            <v>14</v>
          </cell>
          <cell r="AU340">
            <v>0</v>
          </cell>
          <cell r="AV340">
            <v>0</v>
          </cell>
        </row>
        <row r="341">
          <cell r="C341" t="str">
            <v>45700TAllcustom2Allcustom3USD Total</v>
          </cell>
          <cell r="E341">
            <v>21</v>
          </cell>
          <cell r="H341">
            <v>21.1483531372062</v>
          </cell>
          <cell r="J341">
            <v>-4</v>
          </cell>
          <cell r="M341">
            <v>-4.0524559219737304</v>
          </cell>
          <cell r="AB341">
            <v>17</v>
          </cell>
          <cell r="AE341">
            <v>17.095897215232398</v>
          </cell>
          <cell r="AG341">
            <v>0</v>
          </cell>
          <cell r="AJ341">
            <v>0</v>
          </cell>
          <cell r="AN341">
            <v>17</v>
          </cell>
          <cell r="AU341">
            <v>0</v>
          </cell>
          <cell r="AV341">
            <v>0</v>
          </cell>
        </row>
        <row r="342">
          <cell r="C342" t="str">
            <v>45800TAllcustom2Allcustom3USD Total</v>
          </cell>
          <cell r="E342">
            <v>-623</v>
          </cell>
          <cell r="F342">
            <v>-1</v>
          </cell>
          <cell r="G342">
            <v>0</v>
          </cell>
          <cell r="H342">
            <v>-622.9924237961294</v>
          </cell>
          <cell r="J342">
            <v>-270</v>
          </cell>
          <cell r="K342">
            <v>0</v>
          </cell>
          <cell r="L342">
            <v>0</v>
          </cell>
          <cell r="M342">
            <v>-270.40912380142976</v>
          </cell>
          <cell r="AB342">
            <v>-893</v>
          </cell>
          <cell r="AC342">
            <v>0</v>
          </cell>
          <cell r="AD342">
            <v>0</v>
          </cell>
          <cell r="AE342">
            <v>-893.4015475975541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>
            <v>0</v>
          </cell>
          <cell r="AM342">
            <v>0</v>
          </cell>
          <cell r="AN342">
            <v>-893</v>
          </cell>
          <cell r="AU342">
            <v>0</v>
          </cell>
          <cell r="AV342">
            <v>0</v>
          </cell>
        </row>
        <row r="345">
          <cell r="C345" t="str">
            <v>45900TAllcustom2Allcustom3USD Total</v>
          </cell>
          <cell r="E345">
            <v>-851</v>
          </cell>
          <cell r="F345">
            <v>1</v>
          </cell>
          <cell r="G345">
            <v>0</v>
          </cell>
          <cell r="H345">
            <v>-850.93201153269501</v>
          </cell>
          <cell r="J345">
            <v>-418</v>
          </cell>
          <cell r="K345">
            <v>0</v>
          </cell>
          <cell r="L345">
            <v>0</v>
          </cell>
          <cell r="M345">
            <v>-418.08061436101491</v>
          </cell>
          <cell r="AB345">
            <v>-1269</v>
          </cell>
          <cell r="AC345">
            <v>-1</v>
          </cell>
          <cell r="AD345">
            <v>0</v>
          </cell>
          <cell r="AE345">
            <v>-1269.0126258937075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>
            <v>0</v>
          </cell>
          <cell r="AM345">
            <v>0</v>
          </cell>
          <cell r="AN345">
            <v>-1269</v>
          </cell>
          <cell r="AU345">
            <v>0</v>
          </cell>
          <cell r="AV345">
            <v>0</v>
          </cell>
          <cell r="AY345">
            <v>0</v>
          </cell>
        </row>
        <row r="348">
          <cell r="C348" t="str">
            <v>CF_non-cash_items_USD</v>
          </cell>
          <cell r="E348">
            <v>547</v>
          </cell>
          <cell r="F348">
            <v>0</v>
          </cell>
          <cell r="G348">
            <v>0</v>
          </cell>
          <cell r="H348">
            <v>548.16114714129662</v>
          </cell>
          <cell r="J348">
            <v>364</v>
          </cell>
          <cell r="K348">
            <v>1</v>
          </cell>
          <cell r="L348">
            <v>0</v>
          </cell>
          <cell r="M348">
            <v>363.14171359534174</v>
          </cell>
          <cell r="AB348">
            <v>911</v>
          </cell>
          <cell r="AC348">
            <v>0</v>
          </cell>
          <cell r="AD348">
            <v>0</v>
          </cell>
          <cell r="AE348">
            <v>911.28286092865676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N348">
            <v>911</v>
          </cell>
        </row>
        <row r="349">
          <cell r="C349" t="str">
            <v>CF_financial_payments_USD</v>
          </cell>
          <cell r="E349">
            <v>-288</v>
          </cell>
          <cell r="F349">
            <v>1</v>
          </cell>
          <cell r="G349">
            <v>0</v>
          </cell>
          <cell r="H349">
            <v>-288.51227433254729</v>
          </cell>
          <cell r="J349">
            <v>-22</v>
          </cell>
          <cell r="K349">
            <v>-1</v>
          </cell>
          <cell r="L349">
            <v>0</v>
          </cell>
          <cell r="M349">
            <v>-21.296656038301332</v>
          </cell>
          <cell r="AB349">
            <v>-310</v>
          </cell>
          <cell r="AC349">
            <v>-1</v>
          </cell>
          <cell r="AD349">
            <v>0</v>
          </cell>
          <cell r="AE349">
            <v>-309.83625847227921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N349">
            <v>-310</v>
          </cell>
        </row>
        <row r="350">
          <cell r="C350" t="str">
            <v>CF_acq_sale_subsidiaries_USD</v>
          </cell>
          <cell r="E350">
            <v>-13</v>
          </cell>
          <cell r="F350">
            <v>0</v>
          </cell>
          <cell r="G350">
            <v>0</v>
          </cell>
          <cell r="H350">
            <v>-12.212483435022827</v>
          </cell>
          <cell r="J350">
            <v>1</v>
          </cell>
          <cell r="K350">
            <v>0</v>
          </cell>
          <cell r="L350">
            <v>0</v>
          </cell>
          <cell r="M350">
            <v>0.76626253</v>
          </cell>
          <cell r="AB350">
            <v>-12</v>
          </cell>
          <cell r="AC350">
            <v>0</v>
          </cell>
          <cell r="AD350">
            <v>0</v>
          </cell>
          <cell r="AE350">
            <v>-11.446220905022827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N350">
            <v>-12</v>
          </cell>
        </row>
        <row r="351">
          <cell r="C351" t="str">
            <v>CF_repayment_proceeds_borrowings_USD</v>
          </cell>
          <cell r="E351">
            <v>-204</v>
          </cell>
          <cell r="F351">
            <v>-1</v>
          </cell>
          <cell r="G351">
            <v>0</v>
          </cell>
          <cell r="H351">
            <v>-203.48985630043501</v>
          </cell>
          <cell r="J351">
            <v>-266</v>
          </cell>
          <cell r="K351">
            <v>0</v>
          </cell>
          <cell r="L351">
            <v>0</v>
          </cell>
          <cell r="M351">
            <v>-266.35666787945604</v>
          </cell>
          <cell r="AB351">
            <v>-470</v>
          </cell>
          <cell r="AC351">
            <v>0</v>
          </cell>
          <cell r="AD351">
            <v>0</v>
          </cell>
          <cell r="AE351">
            <v>-469.84652417988593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N351">
            <v>-470</v>
          </cell>
        </row>
        <row r="353">
          <cell r="C353" t="str">
            <v>27200TAllcustom2M100CUSD Total</v>
          </cell>
          <cell r="E353">
            <v>3564</v>
          </cell>
          <cell r="H353">
            <v>3564.0496054447599</v>
          </cell>
          <cell r="J353">
            <v>541</v>
          </cell>
          <cell r="M353">
            <v>540.68490597671905</v>
          </cell>
          <cell r="AB353">
            <v>4105</v>
          </cell>
          <cell r="AE353">
            <v>4104.7345114214804</v>
          </cell>
          <cell r="AN353">
            <v>4105</v>
          </cell>
          <cell r="AU353">
            <v>0</v>
          </cell>
          <cell r="AV353">
            <v>0</v>
          </cell>
        </row>
        <row r="354">
          <cell r="C354" t="str">
            <v>27200TAllcustom2M990TUSD Total</v>
          </cell>
          <cell r="E354">
            <v>2751</v>
          </cell>
          <cell r="H354">
            <v>2750.5191735407802</v>
          </cell>
          <cell r="J354">
            <v>123</v>
          </cell>
          <cell r="M354">
            <v>122.764204279878</v>
          </cell>
          <cell r="AB354">
            <v>2873</v>
          </cell>
          <cell r="AE354">
            <v>2873.28337782066</v>
          </cell>
          <cell r="AN354">
            <v>2873</v>
          </cell>
          <cell r="AU354">
            <v>0</v>
          </cell>
          <cell r="AV354">
            <v>0</v>
          </cell>
        </row>
        <row r="355">
          <cell r="C355" t="str">
            <v>27260Allcustom2M100CUSD Total</v>
          </cell>
          <cell r="E355">
            <v>19</v>
          </cell>
          <cell r="H355">
            <v>19.187415236276298</v>
          </cell>
          <cell r="J355">
            <v>0</v>
          </cell>
          <cell r="M355">
            <v>0</v>
          </cell>
          <cell r="AB355">
            <v>19</v>
          </cell>
          <cell r="AE355">
            <v>19.187415236276298</v>
          </cell>
          <cell r="AN355">
            <v>19</v>
          </cell>
          <cell r="AU355">
            <v>0</v>
          </cell>
          <cell r="AV355">
            <v>0</v>
          </cell>
        </row>
        <row r="356">
          <cell r="C356" t="str">
            <v>46100Allcustom2Allcustom3USD Total</v>
          </cell>
          <cell r="E356">
            <v>25</v>
          </cell>
          <cell r="H356">
            <v>24.524402350421102</v>
          </cell>
          <cell r="J356">
            <v>0</v>
          </cell>
          <cell r="M356">
            <v>8.6081403547221894E-2</v>
          </cell>
          <cell r="AB356">
            <v>25</v>
          </cell>
          <cell r="AE356">
            <v>24.6104837539683</v>
          </cell>
          <cell r="AN356">
            <v>25</v>
          </cell>
          <cell r="AU356">
            <v>0</v>
          </cell>
          <cell r="AV356">
            <v>0</v>
          </cell>
        </row>
        <row r="358">
          <cell r="C358" t="str">
            <v>46900TAllcustom2Allcustom3USD Total</v>
          </cell>
          <cell r="E358">
            <v>2754</v>
          </cell>
          <cell r="H358">
            <v>2753.87312153935</v>
          </cell>
          <cell r="J358">
            <v>123</v>
          </cell>
          <cell r="M358">
            <v>122.75630470230301</v>
          </cell>
          <cell r="AB358">
            <v>2877</v>
          </cell>
          <cell r="AE358">
            <v>2876.62942624165</v>
          </cell>
          <cell r="AN358">
            <v>2877</v>
          </cell>
          <cell r="AU358">
            <v>0</v>
          </cell>
          <cell r="AV358">
            <v>0</v>
          </cell>
        </row>
        <row r="359">
          <cell r="C359" t="str">
            <v>34450Allcustom2M100CUSD Total</v>
          </cell>
          <cell r="E359">
            <v>47</v>
          </cell>
          <cell r="H359">
            <v>47.272026445858394</v>
          </cell>
          <cell r="J359">
            <v>0</v>
          </cell>
          <cell r="M359">
            <v>0</v>
          </cell>
          <cell r="AB359">
            <v>47</v>
          </cell>
          <cell r="AE359">
            <v>47.272026445858394</v>
          </cell>
          <cell r="AN359">
            <v>47</v>
          </cell>
          <cell r="AU359">
            <v>0</v>
          </cell>
          <cell r="AV359">
            <v>0</v>
          </cell>
        </row>
        <row r="360">
          <cell r="C360" t="str">
            <v>34450Allcustom2M990TUSD Total</v>
          </cell>
          <cell r="E360">
            <v>19</v>
          </cell>
          <cell r="H360">
            <v>19.054491052151299</v>
          </cell>
          <cell r="J360">
            <v>0</v>
          </cell>
          <cell r="M360">
            <v>0</v>
          </cell>
          <cell r="AB360">
            <v>19</v>
          </cell>
          <cell r="AE360">
            <v>19.054491052151299</v>
          </cell>
          <cell r="AN360">
            <v>19</v>
          </cell>
          <cell r="AU360">
            <v>0</v>
          </cell>
          <cell r="AV360">
            <v>0</v>
          </cell>
        </row>
        <row r="362">
          <cell r="C362" t="str">
            <v>27130Allcustom2Allcustom3USD Total</v>
          </cell>
          <cell r="E362">
            <v>582</v>
          </cell>
          <cell r="H362">
            <v>582.32228379066305</v>
          </cell>
          <cell r="J362">
            <v>61</v>
          </cell>
          <cell r="M362">
            <v>61.475394556982302</v>
          </cell>
          <cell r="AB362">
            <v>644</v>
          </cell>
          <cell r="AE362">
            <v>643.79767834764596</v>
          </cell>
          <cell r="AN362">
            <v>644</v>
          </cell>
          <cell r="AU362">
            <v>0</v>
          </cell>
          <cell r="AV362">
            <v>0</v>
          </cell>
        </row>
        <row r="367">
          <cell r="AB367">
            <v>253</v>
          </cell>
          <cell r="AC367">
            <v>0</v>
          </cell>
          <cell r="AD367">
            <v>0</v>
          </cell>
          <cell r="AE367">
            <v>252.59540517809771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N367">
            <v>253</v>
          </cell>
          <cell r="AY367">
            <v>0</v>
          </cell>
        </row>
        <row r="369">
          <cell r="AB369">
            <v>214</v>
          </cell>
          <cell r="AC369">
            <v>1</v>
          </cell>
          <cell r="AD369">
            <v>0</v>
          </cell>
          <cell r="AE369">
            <v>213.22915655672472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N369">
            <v>214</v>
          </cell>
        </row>
        <row r="370">
          <cell r="C370" t="str">
            <v>Translation_reserve_USD</v>
          </cell>
          <cell r="AB370">
            <v>214</v>
          </cell>
          <cell r="AC370">
            <v>1</v>
          </cell>
          <cell r="AD370">
            <v>0</v>
          </cell>
          <cell r="AE370">
            <v>213.22915655672472</v>
          </cell>
          <cell r="AG370">
            <v>0</v>
          </cell>
          <cell r="AI370">
            <v>0</v>
          </cell>
          <cell r="AJ370">
            <v>0</v>
          </cell>
          <cell r="AN370">
            <v>214</v>
          </cell>
        </row>
        <row r="371">
          <cell r="C371" t="str">
            <v>68128CEQU300TAllcustom3USD Total</v>
          </cell>
          <cell r="AB371">
            <v>0</v>
          </cell>
          <cell r="AE371">
            <v>0</v>
          </cell>
          <cell r="AG371">
            <v>0</v>
          </cell>
          <cell r="AH371">
            <v>0</v>
          </cell>
          <cell r="AJ371">
            <v>0</v>
          </cell>
          <cell r="AM371">
            <v>0</v>
          </cell>
          <cell r="AN371">
            <v>0</v>
          </cell>
          <cell r="AU371">
            <v>0</v>
          </cell>
          <cell r="AY371">
            <v>0</v>
          </cell>
        </row>
        <row r="373">
          <cell r="C373" t="str">
            <v>68130CEQU300TAllcustom3USD Total</v>
          </cell>
          <cell r="AB373">
            <v>11</v>
          </cell>
          <cell r="AC373">
            <v>0</v>
          </cell>
          <cell r="AD373">
            <v>0</v>
          </cell>
          <cell r="AE373">
            <v>10.561955110697902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N373">
            <v>11</v>
          </cell>
          <cell r="AU373">
            <v>0</v>
          </cell>
          <cell r="AY373">
            <v>0</v>
          </cell>
        </row>
        <row r="374">
          <cell r="C374" t="str">
            <v>68131CEQU300TAllcustom3USD Total</v>
          </cell>
          <cell r="AB374">
            <v>0</v>
          </cell>
          <cell r="AE374">
            <v>0</v>
          </cell>
          <cell r="AG374">
            <v>0</v>
          </cell>
          <cell r="AJ374">
            <v>0</v>
          </cell>
          <cell r="AN374">
            <v>0</v>
          </cell>
          <cell r="AU374">
            <v>0</v>
          </cell>
        </row>
        <row r="375">
          <cell r="C375" t="str">
            <v>68132CEQU300TAllcustom3USD Total</v>
          </cell>
          <cell r="AB375">
            <v>0</v>
          </cell>
          <cell r="AE375">
            <v>0</v>
          </cell>
          <cell r="AG375">
            <v>0</v>
          </cell>
          <cell r="AJ375">
            <v>0</v>
          </cell>
          <cell r="AN375">
            <v>0</v>
          </cell>
        </row>
        <row r="376">
          <cell r="C376" t="str">
            <v>68133EQU300TAllcustom3USD Total</v>
          </cell>
          <cell r="AB376">
            <v>0</v>
          </cell>
          <cell r="AE376">
            <v>0</v>
          </cell>
          <cell r="AG376">
            <v>0</v>
          </cell>
          <cell r="AJ376">
            <v>0</v>
          </cell>
          <cell r="AN376">
            <v>0</v>
          </cell>
        </row>
        <row r="379">
          <cell r="C379" t="str">
            <v>68140CEQU300TAllcustom3USD Total</v>
          </cell>
          <cell r="AB379">
            <v>10</v>
          </cell>
          <cell r="AC379">
            <v>-3.979039320256561E-13</v>
          </cell>
          <cell r="AE379">
            <v>10.138678005284701</v>
          </cell>
          <cell r="AG379">
            <v>0</v>
          </cell>
          <cell r="AH379">
            <v>0</v>
          </cell>
          <cell r="AJ379">
            <v>0</v>
          </cell>
          <cell r="AN379">
            <v>10</v>
          </cell>
          <cell r="AU379">
            <v>0</v>
          </cell>
        </row>
        <row r="381">
          <cell r="C381" t="str">
            <v>68141CEQU300TAllcustom3USD Total</v>
          </cell>
          <cell r="AB381">
            <v>2</v>
          </cell>
          <cell r="AE381">
            <v>2.27921780568462</v>
          </cell>
          <cell r="AG381">
            <v>0</v>
          </cell>
          <cell r="AJ381">
            <v>0</v>
          </cell>
          <cell r="AN381">
            <v>2</v>
          </cell>
          <cell r="AU381">
            <v>0</v>
          </cell>
        </row>
        <row r="382">
          <cell r="C382" t="str">
            <v>68142CEQU300TAllcustom3USD Total</v>
          </cell>
          <cell r="AB382">
            <v>24</v>
          </cell>
          <cell r="AC382">
            <v>1</v>
          </cell>
          <cell r="AE382">
            <v>23.468232539999999</v>
          </cell>
          <cell r="AG382">
            <v>0</v>
          </cell>
          <cell r="AJ382">
            <v>0</v>
          </cell>
          <cell r="AN382">
            <v>24</v>
          </cell>
          <cell r="AU382">
            <v>0</v>
          </cell>
        </row>
        <row r="383">
          <cell r="C383" t="str">
            <v>68143EQU300TAllcustom3USD Total</v>
          </cell>
          <cell r="AB383">
            <v>0</v>
          </cell>
          <cell r="AE383">
            <v>0</v>
          </cell>
          <cell r="AG383">
            <v>0</v>
          </cell>
          <cell r="AJ383">
            <v>0</v>
          </cell>
          <cell r="AN383">
            <v>0</v>
          </cell>
          <cell r="AU383">
            <v>0</v>
          </cell>
        </row>
        <row r="384">
          <cell r="C384" t="str">
            <v>68144CEQU300TAllcustom3USD Total</v>
          </cell>
          <cell r="AB384">
            <v>19</v>
          </cell>
          <cell r="AE384">
            <v>18.584745048588999</v>
          </cell>
          <cell r="AG384">
            <v>0</v>
          </cell>
          <cell r="AJ384">
            <v>0</v>
          </cell>
          <cell r="AN384">
            <v>19</v>
          </cell>
          <cell r="AU384">
            <v>0</v>
          </cell>
        </row>
        <row r="385">
          <cell r="C385" t="str">
            <v>68145CEQU300TAllcustom3USD Total</v>
          </cell>
          <cell r="AB385">
            <v>0</v>
          </cell>
          <cell r="AE385">
            <v>0</v>
          </cell>
          <cell r="AG385">
            <v>0</v>
          </cell>
          <cell r="AJ385">
            <v>0</v>
          </cell>
          <cell r="AN385">
            <v>0</v>
          </cell>
          <cell r="AU385">
            <v>0</v>
          </cell>
        </row>
        <row r="386">
          <cell r="C386" t="str">
            <v>68146CEQU300TAllcustom3USD Total</v>
          </cell>
          <cell r="AB386">
            <v>126</v>
          </cell>
          <cell r="AE386">
            <v>126.01569131999999</v>
          </cell>
          <cell r="AG386">
            <v>0</v>
          </cell>
          <cell r="AJ386">
            <v>0</v>
          </cell>
          <cell r="AN386">
            <v>126</v>
          </cell>
          <cell r="AU386">
            <v>0</v>
          </cell>
        </row>
        <row r="387">
          <cell r="C387" t="str">
            <v>68147EQU300TAllcustom3USD Total</v>
          </cell>
          <cell r="AB387">
            <v>0</v>
          </cell>
          <cell r="AE387">
            <v>0</v>
          </cell>
          <cell r="AG387">
            <v>0</v>
          </cell>
          <cell r="AJ387">
            <v>0</v>
          </cell>
          <cell r="AN387">
            <v>0</v>
          </cell>
          <cell r="AU387">
            <v>0</v>
          </cell>
          <cell r="AY387">
            <v>0</v>
          </cell>
        </row>
        <row r="388">
          <cell r="C388" t="str">
            <v>Reclassified_Income_Statement_USD</v>
          </cell>
          <cell r="AB388">
            <v>171</v>
          </cell>
          <cell r="AC388">
            <v>1</v>
          </cell>
          <cell r="AE388">
            <v>170.34788671427361</v>
          </cell>
          <cell r="AG388">
            <v>0</v>
          </cell>
          <cell r="AJ388">
            <v>0</v>
          </cell>
          <cell r="AN388">
            <v>171</v>
          </cell>
          <cell r="AU388">
            <v>0</v>
          </cell>
        </row>
        <row r="390">
          <cell r="C390" t="str">
            <v>68180CEQU300TAllcustom3USD Total</v>
          </cell>
          <cell r="AB390">
            <v>-9</v>
          </cell>
          <cell r="AC390">
            <v>0</v>
          </cell>
          <cell r="AE390">
            <v>-8.5282606407019195</v>
          </cell>
          <cell r="AG390">
            <v>0</v>
          </cell>
          <cell r="AJ390">
            <v>0</v>
          </cell>
          <cell r="AN390">
            <v>-9</v>
          </cell>
          <cell r="AU390">
            <v>0</v>
          </cell>
          <cell r="AY390">
            <v>0</v>
          </cell>
        </row>
        <row r="391">
          <cell r="C391" t="str">
            <v>68182EQU300TAllcustom3USD Total</v>
          </cell>
          <cell r="AB391">
            <v>0</v>
          </cell>
          <cell r="AE391">
            <v>0</v>
          </cell>
          <cell r="AG391">
            <v>0</v>
          </cell>
          <cell r="AJ391">
            <v>0</v>
          </cell>
          <cell r="AN391">
            <v>0</v>
          </cell>
          <cell r="AU391">
            <v>0</v>
          </cell>
        </row>
        <row r="392">
          <cell r="C392" t="str">
            <v>OCI_JVs_USD</v>
          </cell>
          <cell r="AB392">
            <v>0</v>
          </cell>
          <cell r="AC392">
            <v>-2</v>
          </cell>
          <cell r="AD392">
            <v>0</v>
          </cell>
          <cell r="AE392">
            <v>1.5173787435848101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N392">
            <v>0</v>
          </cell>
          <cell r="AU392">
            <v>0</v>
          </cell>
          <cell r="AY392">
            <v>0</v>
          </cell>
        </row>
        <row r="393">
          <cell r="C393" t="str">
            <v>OCI_Associates_USD</v>
          </cell>
          <cell r="AB393">
            <v>0</v>
          </cell>
          <cell r="AC393">
            <v>0</v>
          </cell>
          <cell r="AD393">
            <v>0</v>
          </cell>
          <cell r="AE393">
            <v>5.7017265500431298E-2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N393">
            <v>0</v>
          </cell>
          <cell r="AU393">
            <v>0</v>
          </cell>
          <cell r="AY393">
            <v>0</v>
          </cell>
        </row>
        <row r="394">
          <cell r="C394" t="str">
            <v>68463TEQU300TAllcustom3USD Total</v>
          </cell>
          <cell r="AB394">
            <v>-9</v>
          </cell>
          <cell r="AC394">
            <v>-2</v>
          </cell>
          <cell r="AD394">
            <v>0</v>
          </cell>
          <cell r="AE394">
            <v>-6.9538646316166774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M394">
            <v>0</v>
          </cell>
          <cell r="AN394">
            <v>-9</v>
          </cell>
          <cell r="AU394">
            <v>0</v>
          </cell>
        </row>
        <row r="396"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N396">
            <v>0</v>
          </cell>
        </row>
        <row r="397">
          <cell r="C397" t="str">
            <v>68181CEQU300TAllcustom3USD Total</v>
          </cell>
          <cell r="AB397">
            <v>0</v>
          </cell>
          <cell r="AE397">
            <v>0</v>
          </cell>
          <cell r="AG397">
            <v>0</v>
          </cell>
          <cell r="AJ397">
            <v>0</v>
          </cell>
          <cell r="AN397">
            <v>0</v>
          </cell>
          <cell r="AU397">
            <v>0</v>
          </cell>
        </row>
        <row r="398">
          <cell r="C398" t="str">
            <v>68184TEQU300TAllcustom3USD Total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0</v>
          </cell>
          <cell r="AM398">
            <v>0</v>
          </cell>
          <cell r="AN398">
            <v>0</v>
          </cell>
          <cell r="AU398">
            <v>0</v>
          </cell>
        </row>
        <row r="401">
          <cell r="C401" t="str">
            <v>OCI_Net_of_tax_USD</v>
          </cell>
          <cell r="AB401">
            <v>397</v>
          </cell>
          <cell r="AC401">
            <v>-1</v>
          </cell>
          <cell r="AD401">
            <v>0</v>
          </cell>
          <cell r="AE401">
            <v>397.32381175536483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N401">
            <v>397</v>
          </cell>
          <cell r="AU401">
            <v>0</v>
          </cell>
        </row>
        <row r="403">
          <cell r="C403" t="str">
            <v>Total_comprehensive_income_USD</v>
          </cell>
          <cell r="AB403">
            <v>650</v>
          </cell>
          <cell r="AC403">
            <v>0</v>
          </cell>
          <cell r="AD403">
            <v>0</v>
          </cell>
          <cell r="AE403">
            <v>649.91921693346228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N403">
            <v>650</v>
          </cell>
          <cell r="AU403">
            <v>0</v>
          </cell>
          <cell r="AY403">
            <v>0</v>
          </cell>
        </row>
        <row r="405">
          <cell r="C405" t="str">
            <v>Total_comprehensive_income_NCI_USD</v>
          </cell>
          <cell r="AB405">
            <v>39</v>
          </cell>
          <cell r="AC405">
            <v>1</v>
          </cell>
          <cell r="AD405">
            <v>0</v>
          </cell>
          <cell r="AE405">
            <v>38.324673956979296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N405">
            <v>39</v>
          </cell>
          <cell r="AU405">
            <v>0</v>
          </cell>
          <cell r="AY405">
            <v>0</v>
          </cell>
        </row>
        <row r="406">
          <cell r="C406" t="str">
            <v>Total_comprehensive_income_majority_USD</v>
          </cell>
          <cell r="AB406">
            <v>611</v>
          </cell>
          <cell r="AC406">
            <v>-1</v>
          </cell>
          <cell r="AD406">
            <v>0</v>
          </cell>
          <cell r="AE406">
            <v>611.59454297648301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N406">
            <v>611</v>
          </cell>
          <cell r="AU406">
            <v>0</v>
          </cell>
          <cell r="AY406">
            <v>0</v>
          </cell>
        </row>
        <row r="410">
          <cell r="C410" t="str">
            <v>68112TEQU100Allcustom3USD Total</v>
          </cell>
          <cell r="AB410">
            <v>3774</v>
          </cell>
          <cell r="AE410">
            <v>3774.2835709999999</v>
          </cell>
          <cell r="AG410">
            <v>0</v>
          </cell>
          <cell r="AJ410">
            <v>0</v>
          </cell>
          <cell r="AN410">
            <v>3774</v>
          </cell>
          <cell r="AU410">
            <v>0</v>
          </cell>
        </row>
        <row r="411">
          <cell r="C411" t="str">
            <v>68112TEQU110Allcustom3USD Total</v>
          </cell>
          <cell r="AB411">
            <v>-706</v>
          </cell>
          <cell r="AC411">
            <v>1</v>
          </cell>
          <cell r="AD411">
            <v>-1</v>
          </cell>
          <cell r="AE411">
            <v>-705.75347460441196</v>
          </cell>
          <cell r="AG411">
            <v>0</v>
          </cell>
          <cell r="AH411">
            <v>0</v>
          </cell>
          <cell r="AJ411">
            <v>1.9740062999725299E-4</v>
          </cell>
          <cell r="AN411">
            <v>-706</v>
          </cell>
          <cell r="AU411">
            <v>0</v>
          </cell>
        </row>
        <row r="412">
          <cell r="C412" t="str">
            <v>68112TEQU120Allcustom3USD Total</v>
          </cell>
          <cell r="AB412">
            <v>-232</v>
          </cell>
          <cell r="AE412">
            <v>-231.77019084764001</v>
          </cell>
          <cell r="AG412">
            <v>0</v>
          </cell>
          <cell r="AJ412">
            <v>0</v>
          </cell>
          <cell r="AN412">
            <v>-232</v>
          </cell>
          <cell r="AU412">
            <v>0</v>
          </cell>
        </row>
        <row r="413">
          <cell r="C413" t="str">
            <v>68112TEQU130Allcustom3USD Total</v>
          </cell>
          <cell r="AB413">
            <v>-255</v>
          </cell>
          <cell r="AE413">
            <v>-254.51727473309901</v>
          </cell>
          <cell r="AG413">
            <v>0</v>
          </cell>
          <cell r="AJ413">
            <v>-3.6200000000000002E-4</v>
          </cell>
          <cell r="AN413">
            <v>-255</v>
          </cell>
          <cell r="AU413">
            <v>0</v>
          </cell>
        </row>
        <row r="414">
          <cell r="C414" t="str">
            <v>68112TEQU140Allcustom3USD Total</v>
          </cell>
          <cell r="AB414">
            <v>28677</v>
          </cell>
          <cell r="AD414">
            <v>1</v>
          </cell>
          <cell r="AE414">
            <v>28675.601578943402</v>
          </cell>
          <cell r="AG414">
            <v>0</v>
          </cell>
          <cell r="AJ414">
            <v>2.9003945016861004E-4</v>
          </cell>
          <cell r="AN414">
            <v>28677</v>
          </cell>
          <cell r="AU414">
            <v>0</v>
          </cell>
        </row>
        <row r="415">
          <cell r="C415" t="str">
            <v>68112TEQU200TAllcustom3USD Total</v>
          </cell>
          <cell r="AB415">
            <v>31258</v>
          </cell>
          <cell r="AC415">
            <v>1</v>
          </cell>
          <cell r="AD415">
            <v>0</v>
          </cell>
          <cell r="AE415">
            <v>31257.844209758299</v>
          </cell>
          <cell r="AG415">
            <v>0</v>
          </cell>
          <cell r="AH415">
            <v>0</v>
          </cell>
          <cell r="AI415">
            <v>0</v>
          </cell>
          <cell r="AJ415">
            <v>1.2544008016586301E-4</v>
          </cell>
          <cell r="AM415">
            <v>0</v>
          </cell>
          <cell r="AN415">
            <v>31258</v>
          </cell>
          <cell r="AU415">
            <v>0</v>
          </cell>
          <cell r="AY415">
            <v>0</v>
          </cell>
        </row>
        <row r="416">
          <cell r="C416" t="str">
            <v>68112TEQU210Allcustom3USD Total</v>
          </cell>
          <cell r="AB416">
            <v>832</v>
          </cell>
          <cell r="AC416">
            <v>0</v>
          </cell>
          <cell r="AE416">
            <v>832.38502724908494</v>
          </cell>
          <cell r="AG416">
            <v>0</v>
          </cell>
          <cell r="AH416">
            <v>0</v>
          </cell>
          <cell r="AJ416">
            <v>-1.1001135993003799E-4</v>
          </cell>
          <cell r="AN416">
            <v>832</v>
          </cell>
          <cell r="AU416">
            <v>0</v>
          </cell>
        </row>
        <row r="417">
          <cell r="C417" t="str">
            <v>68112TEQU300TAllcustom3USD Total</v>
          </cell>
          <cell r="AB417">
            <v>32090</v>
          </cell>
          <cell r="AC417">
            <v>1</v>
          </cell>
          <cell r="AD417">
            <v>0</v>
          </cell>
          <cell r="AE417">
            <v>32090.229237007385</v>
          </cell>
          <cell r="AG417">
            <v>0</v>
          </cell>
          <cell r="AH417">
            <v>0</v>
          </cell>
          <cell r="AI417">
            <v>0</v>
          </cell>
          <cell r="AJ417">
            <v>1.5428720235825016E-5</v>
          </cell>
          <cell r="AL417">
            <v>0</v>
          </cell>
          <cell r="AM417">
            <v>0</v>
          </cell>
          <cell r="AN417">
            <v>32090</v>
          </cell>
          <cell r="AY417">
            <v>0</v>
          </cell>
        </row>
        <row r="419">
          <cell r="C419" t="str">
            <v>68125TEQU100Allcustom3USD Total</v>
          </cell>
          <cell r="AB419">
            <v>0</v>
          </cell>
          <cell r="AE419">
            <v>0</v>
          </cell>
          <cell r="AG419">
            <v>0</v>
          </cell>
          <cell r="AJ419">
            <v>0</v>
          </cell>
          <cell r="AN419">
            <v>0</v>
          </cell>
          <cell r="AU419">
            <v>0</v>
          </cell>
        </row>
        <row r="420">
          <cell r="C420" t="str">
            <v>68125TEQU110Allcustom3USD Total</v>
          </cell>
          <cell r="AB420">
            <v>183</v>
          </cell>
          <cell r="AC420">
            <v>0</v>
          </cell>
          <cell r="AE420">
            <v>182.99399739955601</v>
          </cell>
          <cell r="AG420">
            <v>0</v>
          </cell>
          <cell r="AH420">
            <v>0</v>
          </cell>
          <cell r="AJ420">
            <v>0</v>
          </cell>
          <cell r="AN420">
            <v>183</v>
          </cell>
          <cell r="AU420">
            <v>0</v>
          </cell>
        </row>
        <row r="421">
          <cell r="C421" t="str">
            <v>68125TEQU120Allcustom3USD Total</v>
          </cell>
          <cell r="AB421">
            <v>0</v>
          </cell>
          <cell r="AE421">
            <v>-2.29139999912895E-4</v>
          </cell>
          <cell r="AG421">
            <v>0</v>
          </cell>
          <cell r="AJ421">
            <v>0</v>
          </cell>
          <cell r="AN421">
            <v>0</v>
          </cell>
          <cell r="AU421">
            <v>0</v>
          </cell>
        </row>
        <row r="422">
          <cell r="C422" t="str">
            <v>68125TEQU130Allcustom3USD Total</v>
          </cell>
          <cell r="AB422">
            <v>0</v>
          </cell>
          <cell r="AE422">
            <v>3.92149884641457E-2</v>
          </cell>
          <cell r="AG422">
            <v>0</v>
          </cell>
          <cell r="AJ422">
            <v>0</v>
          </cell>
          <cell r="AN422">
            <v>0</v>
          </cell>
          <cell r="AU422">
            <v>0</v>
          </cell>
        </row>
        <row r="423">
          <cell r="C423" t="str">
            <v>68125TEQU140Allcustom3USD Total</v>
          </cell>
          <cell r="AB423">
            <v>0</v>
          </cell>
          <cell r="AE423">
            <v>0</v>
          </cell>
          <cell r="AG423">
            <v>0</v>
          </cell>
          <cell r="AJ423">
            <v>0</v>
          </cell>
          <cell r="AN423">
            <v>0</v>
          </cell>
          <cell r="AU423">
            <v>0</v>
          </cell>
        </row>
        <row r="424">
          <cell r="C424" t="str">
            <v>68125TEQU200TAllcustom3USD Total</v>
          </cell>
          <cell r="AB424">
            <v>183</v>
          </cell>
          <cell r="AC424">
            <v>0</v>
          </cell>
          <cell r="AD424">
            <v>0</v>
          </cell>
          <cell r="AE424">
            <v>183.03298324802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M424">
            <v>0</v>
          </cell>
          <cell r="AN424">
            <v>183</v>
          </cell>
          <cell r="AU424">
            <v>0</v>
          </cell>
        </row>
        <row r="425">
          <cell r="C425" t="str">
            <v>68125TEQU210Allcustom3USD Total</v>
          </cell>
          <cell r="AB425">
            <v>31</v>
          </cell>
          <cell r="AC425">
            <v>1</v>
          </cell>
          <cell r="AE425">
            <v>30.196173308704701</v>
          </cell>
          <cell r="AG425">
            <v>0</v>
          </cell>
          <cell r="AH425">
            <v>0</v>
          </cell>
          <cell r="AJ425">
            <v>0</v>
          </cell>
          <cell r="AN425">
            <v>31</v>
          </cell>
          <cell r="AU425">
            <v>0</v>
          </cell>
        </row>
        <row r="426">
          <cell r="C426" t="str">
            <v>68125TEQU300TAllcustom3USD Total</v>
          </cell>
          <cell r="AB426">
            <v>214</v>
          </cell>
          <cell r="AC426">
            <v>1</v>
          </cell>
          <cell r="AD426">
            <v>0</v>
          </cell>
          <cell r="AE426">
            <v>213.22915655672472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>
            <v>0</v>
          </cell>
          <cell r="AM426">
            <v>0</v>
          </cell>
          <cell r="AN426">
            <v>214</v>
          </cell>
        </row>
        <row r="428">
          <cell r="C428" t="str">
            <v>68135TEQU100Allcustom3USD Total</v>
          </cell>
          <cell r="AB428">
            <v>0</v>
          </cell>
          <cell r="AE428">
            <v>0</v>
          </cell>
          <cell r="AG428">
            <v>0</v>
          </cell>
          <cell r="AJ428">
            <v>0</v>
          </cell>
          <cell r="AN428">
            <v>0</v>
          </cell>
          <cell r="AU428">
            <v>0</v>
          </cell>
        </row>
        <row r="429">
          <cell r="C429" t="str">
            <v>68135TEQU110Allcustom3USD Total</v>
          </cell>
          <cell r="AB429">
            <v>0</v>
          </cell>
          <cell r="AE429">
            <v>0</v>
          </cell>
          <cell r="AG429">
            <v>0</v>
          </cell>
          <cell r="AJ429">
            <v>0</v>
          </cell>
          <cell r="AN429">
            <v>0</v>
          </cell>
          <cell r="AU429">
            <v>0</v>
          </cell>
        </row>
        <row r="430">
          <cell r="C430" t="str">
            <v>68135TEQU120Allcustom3USD Total</v>
          </cell>
          <cell r="AB430">
            <v>11</v>
          </cell>
          <cell r="AC430">
            <v>0</v>
          </cell>
          <cell r="AE430">
            <v>10.561955110697902</v>
          </cell>
          <cell r="AG430">
            <v>0</v>
          </cell>
          <cell r="AH430">
            <v>0</v>
          </cell>
          <cell r="AJ430">
            <v>0</v>
          </cell>
          <cell r="AN430">
            <v>11</v>
          </cell>
          <cell r="AU430">
            <v>0</v>
          </cell>
        </row>
        <row r="431">
          <cell r="C431" t="str">
            <v>68135TEQU130Allcustom3USD Total</v>
          </cell>
          <cell r="AB431">
            <v>0</v>
          </cell>
          <cell r="AE431">
            <v>0</v>
          </cell>
          <cell r="AG431">
            <v>0</v>
          </cell>
          <cell r="AJ431">
            <v>0</v>
          </cell>
          <cell r="AN431">
            <v>0</v>
          </cell>
          <cell r="AU431">
            <v>0</v>
          </cell>
        </row>
        <row r="432">
          <cell r="C432" t="str">
            <v>68135TEQU140Allcustom3USD Total</v>
          </cell>
          <cell r="AB432">
            <v>0</v>
          </cell>
          <cell r="AE432">
            <v>0</v>
          </cell>
          <cell r="AG432">
            <v>0</v>
          </cell>
          <cell r="AJ432">
            <v>0</v>
          </cell>
          <cell r="AN432">
            <v>0</v>
          </cell>
          <cell r="AU432">
            <v>0</v>
          </cell>
        </row>
        <row r="433">
          <cell r="C433" t="str">
            <v>68135TEQU200TAllcustom3USD Total</v>
          </cell>
          <cell r="AB433">
            <v>11</v>
          </cell>
          <cell r="AC433">
            <v>0</v>
          </cell>
          <cell r="AD433">
            <v>0</v>
          </cell>
          <cell r="AE433">
            <v>10.561955110697902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M433">
            <v>0</v>
          </cell>
          <cell r="AN433">
            <v>11</v>
          </cell>
          <cell r="AU433">
            <v>0</v>
          </cell>
        </row>
        <row r="434">
          <cell r="C434" t="str">
            <v>68135TEQU210Allcustom3USD Total</v>
          </cell>
          <cell r="AB434">
            <v>0</v>
          </cell>
          <cell r="AE434">
            <v>0</v>
          </cell>
          <cell r="AG434">
            <v>0</v>
          </cell>
          <cell r="AH434">
            <v>0</v>
          </cell>
          <cell r="AJ434">
            <v>0</v>
          </cell>
          <cell r="AN434">
            <v>0</v>
          </cell>
          <cell r="AU434">
            <v>0</v>
          </cell>
        </row>
        <row r="435">
          <cell r="C435" t="str">
            <v>68135TEQU300TAllcustom3USD Total</v>
          </cell>
          <cell r="AB435">
            <v>11</v>
          </cell>
          <cell r="AC435">
            <v>0</v>
          </cell>
          <cell r="AD435">
            <v>0</v>
          </cell>
          <cell r="AE435">
            <v>10.561955110697902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0</v>
          </cell>
          <cell r="AM435">
            <v>0</v>
          </cell>
          <cell r="AN435">
            <v>11</v>
          </cell>
        </row>
        <row r="437">
          <cell r="C437" t="str">
            <v>68148TEQU100Allcustom3USD Total</v>
          </cell>
          <cell r="AB437">
            <v>0</v>
          </cell>
          <cell r="AE437">
            <v>0</v>
          </cell>
          <cell r="AG437">
            <v>0</v>
          </cell>
          <cell r="AJ437">
            <v>0</v>
          </cell>
          <cell r="AN437">
            <v>0</v>
          </cell>
          <cell r="AU437">
            <v>0</v>
          </cell>
        </row>
        <row r="438">
          <cell r="C438" t="str">
            <v>68148TEQU110Allcustom3USD Total</v>
          </cell>
          <cell r="AB438">
            <v>0</v>
          </cell>
          <cell r="AE438">
            <v>0</v>
          </cell>
          <cell r="AG438">
            <v>0</v>
          </cell>
          <cell r="AJ438">
            <v>0</v>
          </cell>
          <cell r="AN438">
            <v>0</v>
          </cell>
          <cell r="AU438">
            <v>0</v>
          </cell>
        </row>
        <row r="439">
          <cell r="C439" t="str">
            <v>68148TEQU120Allcustom3USD Total</v>
          </cell>
          <cell r="AB439">
            <v>0</v>
          </cell>
          <cell r="AE439">
            <v>0</v>
          </cell>
          <cell r="AG439">
            <v>0</v>
          </cell>
          <cell r="AJ439">
            <v>0</v>
          </cell>
          <cell r="AN439">
            <v>0</v>
          </cell>
          <cell r="AU439">
            <v>0</v>
          </cell>
        </row>
        <row r="440">
          <cell r="C440" t="str">
            <v>68148TEQU130Allcustom3USD Total</v>
          </cell>
          <cell r="AB440">
            <v>181</v>
          </cell>
          <cell r="AC440">
            <v>1</v>
          </cell>
          <cell r="AE440">
            <v>180.421231529436</v>
          </cell>
          <cell r="AG440">
            <v>0</v>
          </cell>
          <cell r="AH440">
            <v>0</v>
          </cell>
          <cell r="AJ440">
            <v>0</v>
          </cell>
          <cell r="AN440">
            <v>181</v>
          </cell>
          <cell r="AU440">
            <v>0</v>
          </cell>
        </row>
        <row r="441">
          <cell r="C441" t="str">
            <v>68148TEQU140Allcustom3USD Total</v>
          </cell>
          <cell r="AB441">
            <v>0</v>
          </cell>
          <cell r="AE441">
            <v>0</v>
          </cell>
          <cell r="AG441">
            <v>0</v>
          </cell>
          <cell r="AJ441">
            <v>0</v>
          </cell>
          <cell r="AN441">
            <v>0</v>
          </cell>
          <cell r="AU441">
            <v>0</v>
          </cell>
        </row>
        <row r="442">
          <cell r="C442" t="str">
            <v>68148TEQU200TAllcustom3USD Total</v>
          </cell>
          <cell r="AB442">
            <v>181</v>
          </cell>
          <cell r="AC442">
            <v>1</v>
          </cell>
          <cell r="AD442">
            <v>0</v>
          </cell>
          <cell r="AE442">
            <v>180.421231529436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M442">
            <v>0</v>
          </cell>
          <cell r="AN442">
            <v>181</v>
          </cell>
          <cell r="AU442">
            <v>0</v>
          </cell>
        </row>
        <row r="443">
          <cell r="C443" t="str">
            <v>68148TEQU210Allcustom3USD Total</v>
          </cell>
          <cell r="AB443">
            <v>0</v>
          </cell>
          <cell r="AE443">
            <v>6.5333190121918003E-2</v>
          </cell>
          <cell r="AG443">
            <v>0</v>
          </cell>
          <cell r="AH443">
            <v>0</v>
          </cell>
          <cell r="AJ443">
            <v>0</v>
          </cell>
          <cell r="AN443">
            <v>0</v>
          </cell>
          <cell r="AU443">
            <v>0</v>
          </cell>
        </row>
        <row r="444">
          <cell r="C444" t="str">
            <v>68148TEQU300TAllcustom3USD Total</v>
          </cell>
          <cell r="AB444">
            <v>181</v>
          </cell>
          <cell r="AC444">
            <v>1</v>
          </cell>
          <cell r="AD444">
            <v>0</v>
          </cell>
          <cell r="AE444">
            <v>180.48656471955792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  <cell r="AM444">
            <v>0</v>
          </cell>
          <cell r="AN444">
            <v>181</v>
          </cell>
        </row>
        <row r="446">
          <cell r="C446" t="str">
            <v>68152TEQU100Allcustom3USD Total</v>
          </cell>
          <cell r="AB446">
            <v>0</v>
          </cell>
          <cell r="AE446">
            <v>0</v>
          </cell>
          <cell r="AG446">
            <v>0</v>
          </cell>
          <cell r="AJ446">
            <v>0</v>
          </cell>
          <cell r="AN446">
            <v>0</v>
          </cell>
          <cell r="AU446">
            <v>0</v>
          </cell>
        </row>
        <row r="447">
          <cell r="C447" t="str">
            <v>68152TEQU110Allcustom3USD Total</v>
          </cell>
          <cell r="AB447">
            <v>0</v>
          </cell>
          <cell r="AE447">
            <v>0</v>
          </cell>
          <cell r="AG447">
            <v>0</v>
          </cell>
          <cell r="AJ447">
            <v>0</v>
          </cell>
          <cell r="AN447">
            <v>0</v>
          </cell>
          <cell r="AU447">
            <v>0</v>
          </cell>
        </row>
        <row r="448">
          <cell r="C448" t="str">
            <v>68152TEQU120Allcustom3USD Total</v>
          </cell>
          <cell r="AB448">
            <v>0</v>
          </cell>
          <cell r="AE448">
            <v>0</v>
          </cell>
          <cell r="AG448">
            <v>0</v>
          </cell>
          <cell r="AJ448">
            <v>0</v>
          </cell>
          <cell r="AN448">
            <v>0</v>
          </cell>
          <cell r="AU448">
            <v>0</v>
          </cell>
        </row>
        <row r="449">
          <cell r="C449" t="str">
            <v>68152TEQU130Allcustom3USD Total</v>
          </cell>
          <cell r="AB449">
            <v>0</v>
          </cell>
          <cell r="AE449">
            <v>0</v>
          </cell>
          <cell r="AG449">
            <v>0</v>
          </cell>
          <cell r="AJ449">
            <v>0</v>
          </cell>
          <cell r="AN449">
            <v>0</v>
          </cell>
          <cell r="AU449">
            <v>0</v>
          </cell>
        </row>
        <row r="450">
          <cell r="C450" t="str">
            <v>68152TEQU140Allcustom3USD Total</v>
          </cell>
          <cell r="AB450">
            <v>0</v>
          </cell>
          <cell r="AC450">
            <v>-2</v>
          </cell>
          <cell r="AE450">
            <v>1.5173787435848101</v>
          </cell>
          <cell r="AG450">
            <v>0</v>
          </cell>
          <cell r="AH450">
            <v>0</v>
          </cell>
          <cell r="AJ450">
            <v>0</v>
          </cell>
          <cell r="AN450">
            <v>0</v>
          </cell>
          <cell r="AU450">
            <v>0</v>
          </cell>
        </row>
        <row r="451">
          <cell r="C451" t="str">
            <v>68152TEQU200TAllcustom3USD Total</v>
          </cell>
          <cell r="AB451">
            <v>0</v>
          </cell>
          <cell r="AC451">
            <v>-2</v>
          </cell>
          <cell r="AD451">
            <v>0</v>
          </cell>
          <cell r="AE451">
            <v>1.5173787435848101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M451">
            <v>0</v>
          </cell>
          <cell r="AN451">
            <v>0</v>
          </cell>
          <cell r="AU451">
            <v>0</v>
          </cell>
        </row>
        <row r="452">
          <cell r="C452" t="str">
            <v>68152TEQU210Allcustom3USD Total</v>
          </cell>
          <cell r="AB452">
            <v>0</v>
          </cell>
          <cell r="AE452">
            <v>0</v>
          </cell>
          <cell r="AG452">
            <v>0</v>
          </cell>
          <cell r="AH452">
            <v>0</v>
          </cell>
          <cell r="AJ452">
            <v>0</v>
          </cell>
          <cell r="AN452">
            <v>0</v>
          </cell>
          <cell r="AU452">
            <v>0</v>
          </cell>
        </row>
        <row r="453">
          <cell r="C453" t="str">
            <v>68152TEQU300TAllcustom3USD Total</v>
          </cell>
          <cell r="AB453">
            <v>0</v>
          </cell>
          <cell r="AC453">
            <v>-2</v>
          </cell>
          <cell r="AD453">
            <v>0</v>
          </cell>
          <cell r="AE453">
            <v>1.5173787435848101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>
            <v>0</v>
          </cell>
          <cell r="AM453">
            <v>0</v>
          </cell>
          <cell r="AN453">
            <v>0</v>
          </cell>
        </row>
        <row r="455">
          <cell r="C455" t="str">
            <v>68162TEQU100Allcustom3USD Total</v>
          </cell>
          <cell r="AB455">
            <v>0</v>
          </cell>
          <cell r="AE455">
            <v>0</v>
          </cell>
          <cell r="AG455">
            <v>0</v>
          </cell>
          <cell r="AJ455">
            <v>0</v>
          </cell>
          <cell r="AN455">
            <v>0</v>
          </cell>
          <cell r="AU455">
            <v>0</v>
          </cell>
        </row>
        <row r="456">
          <cell r="C456" t="str">
            <v>68162TEQU110Allcustom3USD Total</v>
          </cell>
          <cell r="AB456">
            <v>0</v>
          </cell>
          <cell r="AE456">
            <v>0</v>
          </cell>
          <cell r="AG456">
            <v>0</v>
          </cell>
          <cell r="AJ456">
            <v>0</v>
          </cell>
          <cell r="AN456">
            <v>0</v>
          </cell>
          <cell r="AU456">
            <v>0</v>
          </cell>
        </row>
        <row r="457">
          <cell r="C457" t="str">
            <v>68162TEQU120Allcustom3USD Total</v>
          </cell>
          <cell r="AB457">
            <v>0</v>
          </cell>
          <cell r="AE457">
            <v>0</v>
          </cell>
          <cell r="AG457">
            <v>0</v>
          </cell>
          <cell r="AJ457">
            <v>0</v>
          </cell>
          <cell r="AN457">
            <v>0</v>
          </cell>
          <cell r="AU457">
            <v>0</v>
          </cell>
        </row>
        <row r="458">
          <cell r="C458" t="str">
            <v>68162TEQU130Allcustom3USD Total</v>
          </cell>
          <cell r="AB458">
            <v>0</v>
          </cell>
          <cell r="AE458">
            <v>0</v>
          </cell>
          <cell r="AG458">
            <v>0</v>
          </cell>
          <cell r="AJ458">
            <v>0</v>
          </cell>
          <cell r="AN458">
            <v>0</v>
          </cell>
          <cell r="AU458">
            <v>0</v>
          </cell>
        </row>
        <row r="459">
          <cell r="C459" t="str">
            <v>68162TEQU140Allcustom3USD Total</v>
          </cell>
          <cell r="AB459">
            <v>0</v>
          </cell>
          <cell r="AC459">
            <v>0</v>
          </cell>
          <cell r="AE459">
            <v>5.7017265500431298E-2</v>
          </cell>
          <cell r="AG459">
            <v>0</v>
          </cell>
          <cell r="AH459">
            <v>0</v>
          </cell>
          <cell r="AJ459">
            <v>0</v>
          </cell>
          <cell r="AN459">
            <v>0</v>
          </cell>
          <cell r="AU459">
            <v>0</v>
          </cell>
        </row>
        <row r="460">
          <cell r="C460" t="str">
            <v>68162TEQU200TAllcustom3USD Total</v>
          </cell>
          <cell r="AB460">
            <v>0</v>
          </cell>
          <cell r="AC460">
            <v>0</v>
          </cell>
          <cell r="AD460">
            <v>0</v>
          </cell>
          <cell r="AE460">
            <v>5.7017265500431298E-2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M460">
            <v>0</v>
          </cell>
          <cell r="AN460">
            <v>0</v>
          </cell>
          <cell r="AU460">
            <v>0</v>
          </cell>
          <cell r="AY460">
            <v>0</v>
          </cell>
        </row>
        <row r="461">
          <cell r="C461" t="str">
            <v>68162TEQU210Allcustom3USD Total</v>
          </cell>
          <cell r="AB461">
            <v>0</v>
          </cell>
          <cell r="AE461">
            <v>0</v>
          </cell>
          <cell r="AG461">
            <v>0</v>
          </cell>
          <cell r="AH461">
            <v>0</v>
          </cell>
          <cell r="AJ461">
            <v>0</v>
          </cell>
          <cell r="AN461">
            <v>0</v>
          </cell>
          <cell r="AU461">
            <v>0</v>
          </cell>
        </row>
        <row r="462">
          <cell r="C462" t="str">
            <v>68162TEQU300TAllcustom3USD Total</v>
          </cell>
          <cell r="AB462">
            <v>0</v>
          </cell>
          <cell r="AC462">
            <v>0</v>
          </cell>
          <cell r="AD462">
            <v>0</v>
          </cell>
          <cell r="AE462">
            <v>5.7017265500431298E-2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>
            <v>0</v>
          </cell>
          <cell r="AM462">
            <v>0</v>
          </cell>
          <cell r="AN462">
            <v>0</v>
          </cell>
          <cell r="AY462">
            <v>0</v>
          </cell>
        </row>
        <row r="464">
          <cell r="C464" t="str">
            <v>68172TEQU100Allcustom3USD Total</v>
          </cell>
          <cell r="AB464">
            <v>0</v>
          </cell>
          <cell r="AE464">
            <v>0</v>
          </cell>
          <cell r="AG464">
            <v>0</v>
          </cell>
          <cell r="AJ464">
            <v>0</v>
          </cell>
          <cell r="AN464">
            <v>0</v>
          </cell>
          <cell r="AU464">
            <v>0</v>
          </cell>
        </row>
        <row r="465">
          <cell r="C465" t="str">
            <v>68172TEQU110Allcustom3USD Total</v>
          </cell>
          <cell r="AB465">
            <v>0</v>
          </cell>
          <cell r="AE465">
            <v>0</v>
          </cell>
          <cell r="AG465">
            <v>0</v>
          </cell>
          <cell r="AJ465">
            <v>0</v>
          </cell>
          <cell r="AN465">
            <v>0</v>
          </cell>
          <cell r="AU465">
            <v>0</v>
          </cell>
        </row>
        <row r="466">
          <cell r="C466" t="str">
            <v>68172TEQU120Allcustom3USD Total</v>
          </cell>
          <cell r="AB466">
            <v>0</v>
          </cell>
          <cell r="AE466">
            <v>0</v>
          </cell>
          <cell r="AG466">
            <v>0</v>
          </cell>
          <cell r="AJ466">
            <v>0</v>
          </cell>
          <cell r="AN466">
            <v>0</v>
          </cell>
          <cell r="AU466">
            <v>0</v>
          </cell>
        </row>
        <row r="467">
          <cell r="C467" t="str">
            <v>68172TEQU130Allcustom3USD Total</v>
          </cell>
          <cell r="AB467">
            <v>0</v>
          </cell>
          <cell r="AE467">
            <v>0</v>
          </cell>
          <cell r="AG467">
            <v>0</v>
          </cell>
          <cell r="AJ467">
            <v>0</v>
          </cell>
          <cell r="AN467">
            <v>0</v>
          </cell>
          <cell r="AU467">
            <v>0</v>
          </cell>
        </row>
        <row r="468">
          <cell r="C468" t="str">
            <v>68172TEQU140Allcustom3USD Total</v>
          </cell>
          <cell r="AB468">
            <v>0</v>
          </cell>
          <cell r="AC468">
            <v>0</v>
          </cell>
          <cell r="AE468">
            <v>0</v>
          </cell>
          <cell r="AG468">
            <v>0</v>
          </cell>
          <cell r="AH468">
            <v>0</v>
          </cell>
          <cell r="AJ468">
            <v>0</v>
          </cell>
          <cell r="AN468">
            <v>0</v>
          </cell>
          <cell r="AU468">
            <v>0</v>
          </cell>
        </row>
        <row r="469">
          <cell r="C469" t="str">
            <v>68172TEQU200TAllcustom3USD Total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M469">
            <v>0</v>
          </cell>
          <cell r="AN469">
            <v>0</v>
          </cell>
          <cell r="AU469">
            <v>0</v>
          </cell>
          <cell r="AY469">
            <v>0</v>
          </cell>
        </row>
        <row r="470">
          <cell r="C470" t="str">
            <v>68172TEQU210Allcustom3USD Total</v>
          </cell>
          <cell r="AB470">
            <v>0</v>
          </cell>
          <cell r="AE470">
            <v>0</v>
          </cell>
          <cell r="AG470">
            <v>0</v>
          </cell>
          <cell r="AH470">
            <v>0</v>
          </cell>
          <cell r="AJ470">
            <v>0</v>
          </cell>
          <cell r="AN470">
            <v>0</v>
          </cell>
          <cell r="AU470">
            <v>0</v>
          </cell>
        </row>
        <row r="471">
          <cell r="C471" t="str">
            <v>68172TEQU300TAllcustom3USD Total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  <cell r="AM471">
            <v>0</v>
          </cell>
          <cell r="AN471">
            <v>0</v>
          </cell>
          <cell r="AY471">
            <v>0</v>
          </cell>
        </row>
        <row r="473">
          <cell r="C473" t="str">
            <v>68183TEQU100Allcustom3USD Total</v>
          </cell>
          <cell r="AB473">
            <v>0</v>
          </cell>
          <cell r="AE473">
            <v>0</v>
          </cell>
          <cell r="AG473">
            <v>0</v>
          </cell>
          <cell r="AJ473">
            <v>0</v>
          </cell>
          <cell r="AN473">
            <v>0</v>
          </cell>
          <cell r="AU473">
            <v>0</v>
          </cell>
        </row>
        <row r="474">
          <cell r="C474" t="str">
            <v>68183TEQU110Allcustom3USD Total</v>
          </cell>
          <cell r="AB474">
            <v>0</v>
          </cell>
          <cell r="AE474">
            <v>0</v>
          </cell>
          <cell r="AG474">
            <v>0</v>
          </cell>
          <cell r="AJ474">
            <v>0</v>
          </cell>
          <cell r="AN474">
            <v>0</v>
          </cell>
          <cell r="AU474">
            <v>0</v>
          </cell>
        </row>
        <row r="475">
          <cell r="C475" t="str">
            <v>68183TEQU120Allcustom3USD Total</v>
          </cell>
          <cell r="AB475">
            <v>0</v>
          </cell>
          <cell r="AE475">
            <v>-4.365E-3</v>
          </cell>
          <cell r="AG475">
            <v>0</v>
          </cell>
          <cell r="AJ475">
            <v>0</v>
          </cell>
          <cell r="AN475">
            <v>0</v>
          </cell>
          <cell r="AU475">
            <v>0</v>
          </cell>
        </row>
        <row r="476">
          <cell r="C476" t="str">
            <v>68183TEQU130Allcustom3USD Total</v>
          </cell>
          <cell r="AB476">
            <v>-9</v>
          </cell>
          <cell r="AC476">
            <v>0</v>
          </cell>
          <cell r="AE476">
            <v>-8.5238956407019195</v>
          </cell>
          <cell r="AG476">
            <v>0</v>
          </cell>
          <cell r="AJ476">
            <v>0</v>
          </cell>
          <cell r="AN476">
            <v>-9</v>
          </cell>
          <cell r="AU476">
            <v>0</v>
          </cell>
        </row>
        <row r="477">
          <cell r="C477" t="str">
            <v>68183TEQU140Allcustom3USD Total</v>
          </cell>
          <cell r="AB477">
            <v>0</v>
          </cell>
          <cell r="AE477">
            <v>-6.4295242010000003E-3</v>
          </cell>
          <cell r="AG477">
            <v>0</v>
          </cell>
          <cell r="AH477">
            <v>0</v>
          </cell>
          <cell r="AJ477">
            <v>0</v>
          </cell>
          <cell r="AN477">
            <v>0</v>
          </cell>
          <cell r="AU477">
            <v>0</v>
          </cell>
        </row>
        <row r="478">
          <cell r="C478" t="str">
            <v>68183TEQU200TAllcustom3USD Total</v>
          </cell>
          <cell r="AB478">
            <v>-9</v>
          </cell>
          <cell r="AC478">
            <v>0</v>
          </cell>
          <cell r="AD478">
            <v>0</v>
          </cell>
          <cell r="AE478">
            <v>-8.5346901649029192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M478">
            <v>0</v>
          </cell>
          <cell r="AN478">
            <v>-9</v>
          </cell>
          <cell r="AU478">
            <v>0</v>
          </cell>
          <cell r="AY478">
            <v>0</v>
          </cell>
        </row>
        <row r="479">
          <cell r="C479" t="str">
            <v>68183TEQU210Allcustom3USD Total</v>
          </cell>
          <cell r="AB479">
            <v>0</v>
          </cell>
          <cell r="AC479">
            <v>0</v>
          </cell>
          <cell r="AE479">
            <v>6.4295242010000003E-3</v>
          </cell>
          <cell r="AG479">
            <v>0</v>
          </cell>
          <cell r="AH479">
            <v>0</v>
          </cell>
          <cell r="AJ479">
            <v>0</v>
          </cell>
          <cell r="AN479">
            <v>0</v>
          </cell>
          <cell r="AU479">
            <v>0</v>
          </cell>
        </row>
        <row r="480">
          <cell r="C480" t="str">
            <v>68183TEQU300TAllcustom3USD Total</v>
          </cell>
          <cell r="AB480">
            <v>-9</v>
          </cell>
          <cell r="AC480">
            <v>0</v>
          </cell>
          <cell r="AD480">
            <v>0</v>
          </cell>
          <cell r="AE480">
            <v>-8.5282606407019195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>
            <v>0</v>
          </cell>
          <cell r="AM480">
            <v>0</v>
          </cell>
          <cell r="AN480">
            <v>-9</v>
          </cell>
          <cell r="AY480">
            <v>0</v>
          </cell>
        </row>
        <row r="482">
          <cell r="C482" t="str">
            <v>68190TEQU100Allcustom3USD Total</v>
          </cell>
          <cell r="AB482">
            <v>0</v>
          </cell>
          <cell r="AC482">
            <v>0</v>
          </cell>
          <cell r="AE482">
            <v>0</v>
          </cell>
          <cell r="AG482">
            <v>0</v>
          </cell>
          <cell r="AJ482">
            <v>0</v>
          </cell>
          <cell r="AN482">
            <v>0</v>
          </cell>
          <cell r="AU482">
            <v>0</v>
          </cell>
        </row>
        <row r="483">
          <cell r="C483" t="str">
            <v>68190TEQU110Allcustom3USD Total</v>
          </cell>
          <cell r="AB483">
            <v>183</v>
          </cell>
          <cell r="AC483">
            <v>0</v>
          </cell>
          <cell r="AE483">
            <v>182.99399739955601</v>
          </cell>
          <cell r="AG483">
            <v>0</v>
          </cell>
          <cell r="AJ483">
            <v>0</v>
          </cell>
          <cell r="AN483">
            <v>183</v>
          </cell>
          <cell r="AU483">
            <v>0</v>
          </cell>
        </row>
        <row r="484">
          <cell r="C484" t="str">
            <v>68190TEQU120Allcustom3USD Total</v>
          </cell>
          <cell r="AB484">
            <v>11</v>
          </cell>
          <cell r="AC484">
            <v>0</v>
          </cell>
          <cell r="AE484">
            <v>10.557360970698001</v>
          </cell>
          <cell r="AG484">
            <v>0</v>
          </cell>
          <cell r="AJ484">
            <v>0</v>
          </cell>
          <cell r="AN484">
            <v>11</v>
          </cell>
          <cell r="AU484">
            <v>0</v>
          </cell>
        </row>
        <row r="485">
          <cell r="C485" t="str">
            <v>68190TEQU130Allcustom3USD Total</v>
          </cell>
          <cell r="AB485">
            <v>172</v>
          </cell>
          <cell r="AC485">
            <v>0</v>
          </cell>
          <cell r="AE485">
            <v>171.93655087719898</v>
          </cell>
          <cell r="AG485">
            <v>0</v>
          </cell>
          <cell r="AJ485">
            <v>0</v>
          </cell>
          <cell r="AN485">
            <v>172</v>
          </cell>
          <cell r="AU485">
            <v>0</v>
          </cell>
        </row>
        <row r="486">
          <cell r="C486" t="str">
            <v>68190TEQU140Allcustom3USD Total</v>
          </cell>
          <cell r="AB486">
            <v>0</v>
          </cell>
          <cell r="AC486">
            <v>-2</v>
          </cell>
          <cell r="AD486">
            <v>0</v>
          </cell>
          <cell r="AE486">
            <v>1.5679664848842401</v>
          </cell>
          <cell r="AG486">
            <v>0</v>
          </cell>
          <cell r="AH486">
            <v>0</v>
          </cell>
          <cell r="AJ486">
            <v>0</v>
          </cell>
          <cell r="AN486">
            <v>0</v>
          </cell>
          <cell r="AU486">
            <v>0</v>
          </cell>
        </row>
        <row r="487">
          <cell r="C487" t="str">
            <v>68190TEQU200TAllcustom3USD Total</v>
          </cell>
          <cell r="AB487">
            <v>366</v>
          </cell>
          <cell r="AC487">
            <v>-2</v>
          </cell>
          <cell r="AD487">
            <v>0</v>
          </cell>
          <cell r="AE487">
            <v>367.05587573233726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M487">
            <v>0</v>
          </cell>
          <cell r="AN487">
            <v>366</v>
          </cell>
          <cell r="AU487">
            <v>0</v>
          </cell>
        </row>
        <row r="488">
          <cell r="C488" t="str">
            <v>68190TEQU210Allcustom3USD Total</v>
          </cell>
          <cell r="AB488">
            <v>31</v>
          </cell>
          <cell r="AC488">
            <v>1</v>
          </cell>
          <cell r="AE488">
            <v>30.267936023027598</v>
          </cell>
          <cell r="AG488">
            <v>0</v>
          </cell>
          <cell r="AH488">
            <v>0</v>
          </cell>
          <cell r="AJ488">
            <v>0</v>
          </cell>
          <cell r="AN488">
            <v>31</v>
          </cell>
          <cell r="AU488">
            <v>0</v>
          </cell>
        </row>
        <row r="489">
          <cell r="C489" t="str">
            <v>68190TEQU300TAllcustom3USD Total</v>
          </cell>
          <cell r="AB489">
            <v>397</v>
          </cell>
          <cell r="AC489">
            <v>-1</v>
          </cell>
          <cell r="AD489">
            <v>0</v>
          </cell>
          <cell r="AE489">
            <v>397.32381175536483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>
            <v>0</v>
          </cell>
          <cell r="AM489">
            <v>0</v>
          </cell>
          <cell r="AN489">
            <v>397</v>
          </cell>
        </row>
        <row r="491">
          <cell r="C491" t="str">
            <v>68202TEQU100Allcustom3USD Total</v>
          </cell>
          <cell r="AB491">
            <v>0</v>
          </cell>
          <cell r="AE491">
            <v>0</v>
          </cell>
          <cell r="AG491">
            <v>0</v>
          </cell>
          <cell r="AJ491">
            <v>0</v>
          </cell>
          <cell r="AN491">
            <v>0</v>
          </cell>
          <cell r="AU491">
            <v>0</v>
          </cell>
        </row>
        <row r="492">
          <cell r="C492" t="str">
            <v>68202TEQU110Allcustom3USD Total</v>
          </cell>
          <cell r="AB492">
            <v>0</v>
          </cell>
          <cell r="AE492">
            <v>0</v>
          </cell>
          <cell r="AG492">
            <v>0</v>
          </cell>
          <cell r="AJ492">
            <v>0</v>
          </cell>
          <cell r="AN492">
            <v>0</v>
          </cell>
          <cell r="AU492">
            <v>0</v>
          </cell>
        </row>
        <row r="493">
          <cell r="C493" t="str">
            <v>68202TEQU120Allcustom3USD Total</v>
          </cell>
          <cell r="AB493">
            <v>0</v>
          </cell>
          <cell r="AE493">
            <v>0</v>
          </cell>
          <cell r="AG493">
            <v>0</v>
          </cell>
          <cell r="AJ493">
            <v>0</v>
          </cell>
          <cell r="AN493">
            <v>0</v>
          </cell>
          <cell r="AU493">
            <v>0</v>
          </cell>
        </row>
        <row r="494">
          <cell r="C494" t="str">
            <v>68202TEQU130Allcustom3USD Total</v>
          </cell>
          <cell r="AB494">
            <v>0</v>
          </cell>
          <cell r="AE494">
            <v>0</v>
          </cell>
          <cell r="AG494">
            <v>0</v>
          </cell>
          <cell r="AJ494">
            <v>0</v>
          </cell>
          <cell r="AN494">
            <v>0</v>
          </cell>
          <cell r="AU494">
            <v>0</v>
          </cell>
        </row>
        <row r="495">
          <cell r="C495" t="str">
            <v>68202TEQU140Allcustom3USD Total</v>
          </cell>
          <cell r="AB495">
            <v>245</v>
          </cell>
          <cell r="AC495">
            <v>0</v>
          </cell>
          <cell r="AE495">
            <v>244.53866724414598</v>
          </cell>
          <cell r="AG495">
            <v>0</v>
          </cell>
          <cell r="AJ495">
            <v>0</v>
          </cell>
          <cell r="AN495">
            <v>245</v>
          </cell>
          <cell r="AU495">
            <v>0</v>
          </cell>
        </row>
        <row r="496">
          <cell r="C496" t="str">
            <v>68202TEQU200TAllcustom3USD Total</v>
          </cell>
          <cell r="AB496">
            <v>245</v>
          </cell>
          <cell r="AC496">
            <v>0</v>
          </cell>
          <cell r="AD496">
            <v>0</v>
          </cell>
          <cell r="AE496">
            <v>244.53866724414598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M496">
            <v>0</v>
          </cell>
          <cell r="AN496">
            <v>245</v>
          </cell>
          <cell r="AU496">
            <v>0</v>
          </cell>
          <cell r="AY496">
            <v>0</v>
          </cell>
        </row>
        <row r="497">
          <cell r="C497" t="str">
            <v>68202TEQU210Allcustom3USD Total</v>
          </cell>
          <cell r="AB497">
            <v>8</v>
          </cell>
          <cell r="AC497">
            <v>0</v>
          </cell>
          <cell r="AE497">
            <v>8.0567379339517196</v>
          </cell>
          <cell r="AG497">
            <v>0</v>
          </cell>
          <cell r="AJ497">
            <v>0</v>
          </cell>
          <cell r="AN497">
            <v>8</v>
          </cell>
          <cell r="AU497">
            <v>0</v>
          </cell>
          <cell r="AY497">
            <v>0</v>
          </cell>
        </row>
        <row r="498">
          <cell r="C498" t="str">
            <v>68202TEQU300TAllcustom3USD Total</v>
          </cell>
          <cell r="AB498">
            <v>253</v>
          </cell>
          <cell r="AC498">
            <v>0</v>
          </cell>
          <cell r="AD498">
            <v>0</v>
          </cell>
          <cell r="AE498">
            <v>252.59540517809771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>
            <v>0</v>
          </cell>
          <cell r="AM498">
            <v>0</v>
          </cell>
          <cell r="AN498">
            <v>253</v>
          </cell>
          <cell r="AY498">
            <v>0</v>
          </cell>
        </row>
        <row r="499">
          <cell r="AY499">
            <v>0</v>
          </cell>
        </row>
        <row r="500">
          <cell r="C500" t="str">
            <v>68300TEQU100Allcustom3USD Total</v>
          </cell>
          <cell r="AB500">
            <v>0</v>
          </cell>
          <cell r="AE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N500">
            <v>0</v>
          </cell>
          <cell r="AU500">
            <v>0</v>
          </cell>
        </row>
        <row r="501">
          <cell r="C501" t="str">
            <v>68300TEQU110Allcustom3USD Total</v>
          </cell>
          <cell r="AB501">
            <v>183</v>
          </cell>
          <cell r="AC501">
            <v>0</v>
          </cell>
          <cell r="AE501">
            <v>182.99399739955601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N501">
            <v>183</v>
          </cell>
          <cell r="AU501">
            <v>0</v>
          </cell>
        </row>
        <row r="502">
          <cell r="C502" t="str">
            <v>68300TEQU120Allcustom3USD Total</v>
          </cell>
          <cell r="AB502">
            <v>11</v>
          </cell>
          <cell r="AC502">
            <v>0</v>
          </cell>
          <cell r="AE502">
            <v>10.557360970698001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N502">
            <v>11</v>
          </cell>
          <cell r="AU502">
            <v>0</v>
          </cell>
        </row>
        <row r="503">
          <cell r="C503" t="str">
            <v>68300TEQU130Allcustom3USD Total</v>
          </cell>
          <cell r="AB503">
            <v>172</v>
          </cell>
          <cell r="AC503">
            <v>0</v>
          </cell>
          <cell r="AE503">
            <v>171.93655087719898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N503">
            <v>172</v>
          </cell>
          <cell r="AU503">
            <v>0</v>
          </cell>
        </row>
        <row r="504">
          <cell r="C504" t="str">
            <v>68300TEQU140Allcustom3USD Total</v>
          </cell>
          <cell r="AB504">
            <v>245</v>
          </cell>
          <cell r="AC504">
            <v>-1</v>
          </cell>
          <cell r="AE504">
            <v>246.10663372903002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N504">
            <v>245</v>
          </cell>
          <cell r="AU504">
            <v>0</v>
          </cell>
        </row>
        <row r="505">
          <cell r="C505" t="str">
            <v>68300TEQU200TAllcustom3USD Total</v>
          </cell>
          <cell r="AB505">
            <v>611</v>
          </cell>
          <cell r="AC505">
            <v>-1</v>
          </cell>
          <cell r="AD505">
            <v>0</v>
          </cell>
          <cell r="AE505">
            <v>611.59454297648301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M505">
            <v>0</v>
          </cell>
          <cell r="AN505">
            <v>611</v>
          </cell>
          <cell r="AU505">
            <v>0</v>
          </cell>
        </row>
        <row r="506">
          <cell r="C506" t="str">
            <v>68300TEQU210Allcustom3USD Total</v>
          </cell>
          <cell r="AB506">
            <v>39</v>
          </cell>
          <cell r="AC506">
            <v>1</v>
          </cell>
          <cell r="AE506">
            <v>38.324673956979296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N506">
            <v>39</v>
          </cell>
          <cell r="AU506">
            <v>0</v>
          </cell>
        </row>
        <row r="507">
          <cell r="C507" t="str">
            <v>68300TEQU300TAllcustom3USD Total</v>
          </cell>
          <cell r="AB507">
            <v>650</v>
          </cell>
          <cell r="AC507">
            <v>0</v>
          </cell>
          <cell r="AD507">
            <v>0</v>
          </cell>
          <cell r="AE507">
            <v>649.91921693346228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>
            <v>0</v>
          </cell>
          <cell r="AM507">
            <v>0</v>
          </cell>
          <cell r="AN507">
            <v>650</v>
          </cell>
        </row>
        <row r="509">
          <cell r="C509" t="str">
            <v>68312TEQU100Allcustom3USD Total</v>
          </cell>
          <cell r="AB509">
            <v>0</v>
          </cell>
          <cell r="AE509">
            <v>0</v>
          </cell>
          <cell r="AG509">
            <v>0</v>
          </cell>
          <cell r="AJ509">
            <v>0</v>
          </cell>
          <cell r="AN509">
            <v>0</v>
          </cell>
          <cell r="AU509">
            <v>0</v>
          </cell>
        </row>
        <row r="510">
          <cell r="C510" t="str">
            <v>68312TEQU110Allcustom3USD Total</v>
          </cell>
          <cell r="AB510">
            <v>0</v>
          </cell>
          <cell r="AE510">
            <v>0</v>
          </cell>
          <cell r="AG510">
            <v>0</v>
          </cell>
          <cell r="AJ510">
            <v>0</v>
          </cell>
          <cell r="AN510">
            <v>0</v>
          </cell>
          <cell r="AU510">
            <v>0</v>
          </cell>
        </row>
        <row r="511">
          <cell r="C511" t="str">
            <v>68312TEQU120Allcustom3USD Total</v>
          </cell>
          <cell r="AB511">
            <v>0</v>
          </cell>
          <cell r="AE511">
            <v>0</v>
          </cell>
          <cell r="AG511">
            <v>0</v>
          </cell>
          <cell r="AJ511">
            <v>0</v>
          </cell>
          <cell r="AN511">
            <v>0</v>
          </cell>
          <cell r="AU511">
            <v>0</v>
          </cell>
        </row>
        <row r="512">
          <cell r="C512" t="str">
            <v>68312TEQU130Allcustom3USD Total</v>
          </cell>
          <cell r="AB512">
            <v>0</v>
          </cell>
          <cell r="AE512">
            <v>0</v>
          </cell>
          <cell r="AG512">
            <v>0</v>
          </cell>
          <cell r="AJ512">
            <v>0</v>
          </cell>
          <cell r="AN512">
            <v>0</v>
          </cell>
          <cell r="AU512">
            <v>0</v>
          </cell>
        </row>
        <row r="513">
          <cell r="C513" t="str">
            <v>68312TEQU140Allcustom3USD Total</v>
          </cell>
          <cell r="AB513">
            <v>-454</v>
          </cell>
          <cell r="AC513">
            <v>0</v>
          </cell>
          <cell r="AE513">
            <v>-453.97700805173901</v>
          </cell>
          <cell r="AG513">
            <v>0</v>
          </cell>
          <cell r="AH513">
            <v>0</v>
          </cell>
          <cell r="AJ513">
            <v>0</v>
          </cell>
          <cell r="AN513">
            <v>-454</v>
          </cell>
          <cell r="AU513">
            <v>0</v>
          </cell>
        </row>
        <row r="514">
          <cell r="C514" t="str">
            <v>68312TEQU200TAllcustom3USD Total</v>
          </cell>
          <cell r="AB514">
            <v>-454</v>
          </cell>
          <cell r="AC514">
            <v>0</v>
          </cell>
          <cell r="AD514">
            <v>0</v>
          </cell>
          <cell r="AE514">
            <v>-453.97700805173901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M514">
            <v>0</v>
          </cell>
          <cell r="AN514">
            <v>-454</v>
          </cell>
          <cell r="AU514">
            <v>0</v>
          </cell>
          <cell r="AY514">
            <v>0</v>
          </cell>
        </row>
        <row r="515">
          <cell r="C515" t="str">
            <v>68312TEQU210Allcustom3USD Total</v>
          </cell>
          <cell r="AB515">
            <v>0</v>
          </cell>
          <cell r="AC515">
            <v>0</v>
          </cell>
          <cell r="AE515">
            <v>-0.23054798809155899</v>
          </cell>
          <cell r="AG515">
            <v>0</v>
          </cell>
          <cell r="AH515">
            <v>0</v>
          </cell>
          <cell r="AJ515">
            <v>0</v>
          </cell>
          <cell r="AN515">
            <v>0</v>
          </cell>
          <cell r="AU515">
            <v>0</v>
          </cell>
        </row>
        <row r="516">
          <cell r="C516" t="str">
            <v>68312TEQU300TAllcustom3USD Total</v>
          </cell>
          <cell r="AB516">
            <v>-454</v>
          </cell>
          <cell r="AC516">
            <v>0</v>
          </cell>
          <cell r="AD516">
            <v>0</v>
          </cell>
          <cell r="AE516">
            <v>-454.20755603983059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  <cell r="AM516">
            <v>0</v>
          </cell>
          <cell r="AN516">
            <v>-454</v>
          </cell>
          <cell r="AY516">
            <v>0</v>
          </cell>
        </row>
        <row r="518">
          <cell r="C518" t="str">
            <v>68322TEQU100Allcustom3USD Total</v>
          </cell>
          <cell r="AB518">
            <v>0</v>
          </cell>
          <cell r="AE518">
            <v>0</v>
          </cell>
          <cell r="AG518">
            <v>0</v>
          </cell>
          <cell r="AJ518">
            <v>0</v>
          </cell>
          <cell r="AN518">
            <v>0</v>
          </cell>
          <cell r="AU518">
            <v>0</v>
          </cell>
        </row>
        <row r="519">
          <cell r="C519" t="str">
            <v>68322TEQU110Allcustom3USD Total</v>
          </cell>
          <cell r="AB519">
            <v>0</v>
          </cell>
          <cell r="AE519">
            <v>0</v>
          </cell>
          <cell r="AG519">
            <v>0</v>
          </cell>
          <cell r="AJ519">
            <v>0</v>
          </cell>
          <cell r="AN519">
            <v>0</v>
          </cell>
          <cell r="AU519">
            <v>0</v>
          </cell>
        </row>
        <row r="520">
          <cell r="C520" t="str">
            <v>68322TEQU120Allcustom3USD Total</v>
          </cell>
          <cell r="AB520">
            <v>0</v>
          </cell>
          <cell r="AE520">
            <v>0</v>
          </cell>
          <cell r="AG520">
            <v>0</v>
          </cell>
          <cell r="AJ520">
            <v>0</v>
          </cell>
          <cell r="AN520">
            <v>0</v>
          </cell>
          <cell r="AU520">
            <v>0</v>
          </cell>
        </row>
        <row r="521">
          <cell r="C521" t="str">
            <v>68322TEQU130Allcustom3USD Total</v>
          </cell>
          <cell r="AB521">
            <v>0</v>
          </cell>
          <cell r="AE521">
            <v>0</v>
          </cell>
          <cell r="AG521">
            <v>0</v>
          </cell>
          <cell r="AJ521">
            <v>0</v>
          </cell>
          <cell r="AN521">
            <v>0</v>
          </cell>
          <cell r="AU521">
            <v>0</v>
          </cell>
        </row>
        <row r="522">
          <cell r="C522" t="str">
            <v>68322TEQU140Allcustom3USD Total</v>
          </cell>
          <cell r="AB522">
            <v>2</v>
          </cell>
          <cell r="AC522">
            <v>0</v>
          </cell>
          <cell r="AE522">
            <v>1.584141</v>
          </cell>
          <cell r="AG522">
            <v>0</v>
          </cell>
          <cell r="AH522">
            <v>0</v>
          </cell>
          <cell r="AJ522">
            <v>0</v>
          </cell>
          <cell r="AN522">
            <v>2</v>
          </cell>
          <cell r="AU522">
            <v>0</v>
          </cell>
        </row>
        <row r="523">
          <cell r="C523" t="str">
            <v>68322TEQU200TAllcustom3USD Total</v>
          </cell>
          <cell r="AB523">
            <v>2</v>
          </cell>
          <cell r="AC523">
            <v>0</v>
          </cell>
          <cell r="AD523">
            <v>0</v>
          </cell>
          <cell r="AE523">
            <v>1.584141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M523">
            <v>0</v>
          </cell>
          <cell r="AN523">
            <v>2</v>
          </cell>
          <cell r="AU523">
            <v>0</v>
          </cell>
          <cell r="AY523">
            <v>0</v>
          </cell>
        </row>
        <row r="524">
          <cell r="C524" t="str">
            <v>68322TEQU210Allcustom3USD Total</v>
          </cell>
          <cell r="AB524">
            <v>0</v>
          </cell>
          <cell r="AC524">
            <v>0</v>
          </cell>
          <cell r="AE524">
            <v>0</v>
          </cell>
          <cell r="AG524">
            <v>0</v>
          </cell>
          <cell r="AH524">
            <v>0</v>
          </cell>
          <cell r="AJ524">
            <v>0</v>
          </cell>
          <cell r="AN524">
            <v>0</v>
          </cell>
          <cell r="AU524">
            <v>0</v>
          </cell>
        </row>
        <row r="525">
          <cell r="C525" t="str">
            <v>68322TEQU300TAllcustom3USD Total</v>
          </cell>
          <cell r="AB525">
            <v>2</v>
          </cell>
          <cell r="AC525">
            <v>0</v>
          </cell>
          <cell r="AD525">
            <v>0</v>
          </cell>
          <cell r="AE525">
            <v>1.584141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>
            <v>0</v>
          </cell>
          <cell r="AM525">
            <v>0</v>
          </cell>
          <cell r="AN525">
            <v>2</v>
          </cell>
          <cell r="AY525">
            <v>0</v>
          </cell>
        </row>
        <row r="527">
          <cell r="C527" t="str">
            <v>68332TEQU100Allcustom3USD Total</v>
          </cell>
          <cell r="AB527">
            <v>0</v>
          </cell>
          <cell r="AE527">
            <v>0</v>
          </cell>
          <cell r="AG527">
            <v>0</v>
          </cell>
          <cell r="AJ527">
            <v>0</v>
          </cell>
          <cell r="AN527">
            <v>0</v>
          </cell>
          <cell r="AU527">
            <v>0</v>
          </cell>
        </row>
        <row r="528">
          <cell r="C528" t="str">
            <v>68332TEQU110Allcustom3USD Total</v>
          </cell>
          <cell r="AB528">
            <v>0</v>
          </cell>
          <cell r="AE528">
            <v>0</v>
          </cell>
          <cell r="AG528">
            <v>0</v>
          </cell>
          <cell r="AJ528">
            <v>0</v>
          </cell>
          <cell r="AN528">
            <v>0</v>
          </cell>
          <cell r="AU528">
            <v>0</v>
          </cell>
        </row>
        <row r="529">
          <cell r="C529" t="str">
            <v>68332TEQU120Allcustom3USD Total</v>
          </cell>
          <cell r="AB529">
            <v>0</v>
          </cell>
          <cell r="AE529">
            <v>0</v>
          </cell>
          <cell r="AG529">
            <v>0</v>
          </cell>
          <cell r="AJ529">
            <v>0</v>
          </cell>
          <cell r="AN529">
            <v>0</v>
          </cell>
          <cell r="AU529">
            <v>0</v>
          </cell>
        </row>
        <row r="530">
          <cell r="C530" t="str">
            <v>68332TEQU130Allcustom3USD Total</v>
          </cell>
          <cell r="AB530">
            <v>0</v>
          </cell>
          <cell r="AE530">
            <v>0</v>
          </cell>
          <cell r="AG530">
            <v>0</v>
          </cell>
          <cell r="AJ530">
            <v>0</v>
          </cell>
          <cell r="AN530">
            <v>0</v>
          </cell>
          <cell r="AU530">
            <v>0</v>
          </cell>
        </row>
        <row r="531">
          <cell r="C531" t="str">
            <v>68332TEQU140Allcustom3USD Total</v>
          </cell>
          <cell r="AB531">
            <v>0</v>
          </cell>
          <cell r="AC531">
            <v>0</v>
          </cell>
          <cell r="AE531">
            <v>3.3995376000006205E-5</v>
          </cell>
          <cell r="AG531">
            <v>0</v>
          </cell>
          <cell r="AH531">
            <v>0</v>
          </cell>
          <cell r="AJ531">
            <v>0</v>
          </cell>
          <cell r="AN531">
            <v>0</v>
          </cell>
          <cell r="AU531">
            <v>0</v>
          </cell>
        </row>
        <row r="532">
          <cell r="C532" t="str">
            <v>68332TEQU200TAllcustom3USD Total</v>
          </cell>
          <cell r="AB532">
            <v>0</v>
          </cell>
          <cell r="AC532">
            <v>0</v>
          </cell>
          <cell r="AD532">
            <v>0</v>
          </cell>
          <cell r="AE532">
            <v>3.3995376000006205E-5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M532">
            <v>0</v>
          </cell>
          <cell r="AN532">
            <v>0</v>
          </cell>
          <cell r="AU532">
            <v>0</v>
          </cell>
          <cell r="AY532">
            <v>0</v>
          </cell>
        </row>
        <row r="533">
          <cell r="C533" t="str">
            <v>68332TEQU210Allcustom3USD Total</v>
          </cell>
          <cell r="AB533">
            <v>0</v>
          </cell>
          <cell r="AC533">
            <v>0</v>
          </cell>
          <cell r="AE533">
            <v>0</v>
          </cell>
          <cell r="AG533">
            <v>0</v>
          </cell>
          <cell r="AH533">
            <v>0</v>
          </cell>
          <cell r="AJ533">
            <v>0</v>
          </cell>
          <cell r="AN533">
            <v>0</v>
          </cell>
          <cell r="AU533">
            <v>0</v>
          </cell>
        </row>
        <row r="534">
          <cell r="C534" t="str">
            <v>68332TEQU300TAllcustom3USD Total</v>
          </cell>
          <cell r="AB534">
            <v>0</v>
          </cell>
          <cell r="AC534">
            <v>0</v>
          </cell>
          <cell r="AD534">
            <v>0</v>
          </cell>
          <cell r="AE534">
            <v>3.3995376000006205E-5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>
            <v>0</v>
          </cell>
          <cell r="AM534">
            <v>0</v>
          </cell>
          <cell r="AN534">
            <v>0</v>
          </cell>
          <cell r="AY534">
            <v>0</v>
          </cell>
        </row>
        <row r="536">
          <cell r="C536" t="str">
            <v>68342TEQU100Allcustom3USD Total</v>
          </cell>
          <cell r="AB536">
            <v>0</v>
          </cell>
          <cell r="AE536">
            <v>0</v>
          </cell>
          <cell r="AG536">
            <v>0</v>
          </cell>
          <cell r="AJ536">
            <v>0</v>
          </cell>
          <cell r="AN536">
            <v>0</v>
          </cell>
          <cell r="AU536">
            <v>0</v>
          </cell>
        </row>
        <row r="537">
          <cell r="C537" t="str">
            <v>68342TEQU110Allcustom3USD Total</v>
          </cell>
          <cell r="AB537">
            <v>0</v>
          </cell>
          <cell r="AE537">
            <v>0</v>
          </cell>
          <cell r="AG537">
            <v>0</v>
          </cell>
          <cell r="AJ537">
            <v>0</v>
          </cell>
          <cell r="AN537">
            <v>0</v>
          </cell>
          <cell r="AU537">
            <v>0</v>
          </cell>
        </row>
        <row r="538">
          <cell r="C538" t="str">
            <v>68342TEQU120Allcustom3USD Total</v>
          </cell>
          <cell r="AB538">
            <v>0</v>
          </cell>
          <cell r="AE538">
            <v>0</v>
          </cell>
          <cell r="AG538">
            <v>0</v>
          </cell>
          <cell r="AJ538">
            <v>0</v>
          </cell>
          <cell r="AN538">
            <v>0</v>
          </cell>
          <cell r="AU538">
            <v>0</v>
          </cell>
        </row>
        <row r="539">
          <cell r="C539" t="str">
            <v>68342TEQU130Allcustom3USD Total</v>
          </cell>
          <cell r="AB539">
            <v>0</v>
          </cell>
          <cell r="AE539">
            <v>0</v>
          </cell>
          <cell r="AG539">
            <v>0</v>
          </cell>
          <cell r="AJ539">
            <v>0</v>
          </cell>
          <cell r="AN539">
            <v>0</v>
          </cell>
          <cell r="AU539">
            <v>0</v>
          </cell>
        </row>
        <row r="540">
          <cell r="C540" t="str">
            <v>68342TEQU140Allcustom3USD Total</v>
          </cell>
          <cell r="AB540">
            <v>1</v>
          </cell>
          <cell r="AC540">
            <v>0</v>
          </cell>
          <cell r="AE540">
            <v>1.1839344036820101</v>
          </cell>
          <cell r="AG540">
            <v>0</v>
          </cell>
          <cell r="AH540">
            <v>0</v>
          </cell>
          <cell r="AJ540">
            <v>0</v>
          </cell>
          <cell r="AN540">
            <v>1</v>
          </cell>
          <cell r="AU540">
            <v>0</v>
          </cell>
        </row>
        <row r="541">
          <cell r="C541" t="str">
            <v>68342TEQU200TAllcustom3USD Total</v>
          </cell>
          <cell r="AB541">
            <v>1</v>
          </cell>
          <cell r="AC541">
            <v>0</v>
          </cell>
          <cell r="AD541">
            <v>0</v>
          </cell>
          <cell r="AE541">
            <v>1.1839344036820101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M541">
            <v>0</v>
          </cell>
          <cell r="AN541">
            <v>1</v>
          </cell>
          <cell r="AU541">
            <v>0</v>
          </cell>
          <cell r="AY541">
            <v>0</v>
          </cell>
        </row>
        <row r="542">
          <cell r="C542" t="str">
            <v>68342TEQU210Allcustom3USD Total</v>
          </cell>
          <cell r="AB542">
            <v>8</v>
          </cell>
          <cell r="AC542">
            <v>0</v>
          </cell>
          <cell r="AE542">
            <v>8.1363374317611807</v>
          </cell>
          <cell r="AG542">
            <v>0</v>
          </cell>
          <cell r="AH542">
            <v>0</v>
          </cell>
          <cell r="AJ542">
            <v>0</v>
          </cell>
          <cell r="AN542">
            <v>8</v>
          </cell>
          <cell r="AU542">
            <v>0</v>
          </cell>
        </row>
        <row r="543">
          <cell r="C543" t="str">
            <v>68342TEQU300TAllcustom3USD Total</v>
          </cell>
          <cell r="AB543">
            <v>9</v>
          </cell>
          <cell r="AC543">
            <v>0</v>
          </cell>
          <cell r="AD543">
            <v>0</v>
          </cell>
          <cell r="AE543">
            <v>9.3202718354431902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>
            <v>0</v>
          </cell>
          <cell r="AM543">
            <v>0</v>
          </cell>
          <cell r="AN543">
            <v>9</v>
          </cell>
        </row>
        <row r="545">
          <cell r="C545" t="str">
            <v>68352TEQU100Allcustom3USD Total</v>
          </cell>
          <cell r="AB545">
            <v>0</v>
          </cell>
          <cell r="AE545">
            <v>0</v>
          </cell>
          <cell r="AG545">
            <v>0</v>
          </cell>
          <cell r="AJ545">
            <v>0</v>
          </cell>
          <cell r="AN545">
            <v>0</v>
          </cell>
          <cell r="AU545">
            <v>0</v>
          </cell>
        </row>
        <row r="546">
          <cell r="C546" t="str">
            <v>68352TEQU110Allcustom3USD Total</v>
          </cell>
          <cell r="AB546">
            <v>0</v>
          </cell>
          <cell r="AE546">
            <v>0</v>
          </cell>
          <cell r="AG546">
            <v>0</v>
          </cell>
          <cell r="AJ546">
            <v>0</v>
          </cell>
          <cell r="AN546">
            <v>0</v>
          </cell>
          <cell r="AU546">
            <v>0</v>
          </cell>
        </row>
        <row r="547">
          <cell r="C547" t="str">
            <v>68352TEQU120Allcustom3USD Total</v>
          </cell>
          <cell r="AB547">
            <v>0</v>
          </cell>
          <cell r="AE547">
            <v>0</v>
          </cell>
          <cell r="AG547">
            <v>0</v>
          </cell>
          <cell r="AJ547">
            <v>0</v>
          </cell>
          <cell r="AN547">
            <v>0</v>
          </cell>
          <cell r="AU547">
            <v>0</v>
          </cell>
        </row>
        <row r="548">
          <cell r="C548" t="str">
            <v>68352TEQU130Allcustom3USD Total</v>
          </cell>
          <cell r="AB548">
            <v>0</v>
          </cell>
          <cell r="AE548">
            <v>0</v>
          </cell>
          <cell r="AG548">
            <v>0</v>
          </cell>
          <cell r="AJ548">
            <v>0</v>
          </cell>
          <cell r="AN548">
            <v>0</v>
          </cell>
          <cell r="AU548">
            <v>0</v>
          </cell>
        </row>
        <row r="549">
          <cell r="C549" t="str">
            <v>68352TEQU140Allcustom3USD Total</v>
          </cell>
          <cell r="AB549">
            <v>0</v>
          </cell>
          <cell r="AC549">
            <v>0</v>
          </cell>
          <cell r="AE549">
            <v>0</v>
          </cell>
          <cell r="AG549">
            <v>0</v>
          </cell>
          <cell r="AH549">
            <v>0</v>
          </cell>
          <cell r="AJ549">
            <v>0</v>
          </cell>
          <cell r="AN549">
            <v>0</v>
          </cell>
          <cell r="AU549">
            <v>0</v>
          </cell>
        </row>
        <row r="550">
          <cell r="C550" t="str">
            <v>68352TEQU200TAllcustom3USD Total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M550">
            <v>0</v>
          </cell>
          <cell r="AN550">
            <v>0</v>
          </cell>
          <cell r="AU550">
            <v>0</v>
          </cell>
          <cell r="AY550">
            <v>0</v>
          </cell>
        </row>
        <row r="551">
          <cell r="C551" t="str">
            <v>68352TEQU210Allcustom3USD Total</v>
          </cell>
          <cell r="AB551">
            <v>0</v>
          </cell>
          <cell r="AC551">
            <v>0</v>
          </cell>
          <cell r="AE551">
            <v>0</v>
          </cell>
          <cell r="AG551">
            <v>0</v>
          </cell>
          <cell r="AH551">
            <v>0</v>
          </cell>
          <cell r="AJ551">
            <v>0</v>
          </cell>
          <cell r="AN551">
            <v>0</v>
          </cell>
          <cell r="AU551">
            <v>0</v>
          </cell>
        </row>
        <row r="552">
          <cell r="C552" t="str">
            <v>68352TEQU300TAllcustom3USD Total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>
            <v>0</v>
          </cell>
          <cell r="AM552">
            <v>0</v>
          </cell>
          <cell r="AN552">
            <v>0</v>
          </cell>
          <cell r="AY552">
            <v>0</v>
          </cell>
        </row>
        <row r="554">
          <cell r="C554" t="str">
            <v>68362TEQU100Allcustom3USD Total</v>
          </cell>
          <cell r="AB554">
            <v>0</v>
          </cell>
          <cell r="AE554">
            <v>0</v>
          </cell>
          <cell r="AG554">
            <v>0</v>
          </cell>
          <cell r="AJ554">
            <v>0</v>
          </cell>
          <cell r="AN554">
            <v>0</v>
          </cell>
          <cell r="AU554">
            <v>0</v>
          </cell>
        </row>
        <row r="555">
          <cell r="C555" t="str">
            <v>68362TEQU110Allcustom3USD Total</v>
          </cell>
          <cell r="AB555">
            <v>0</v>
          </cell>
          <cell r="AE555">
            <v>0</v>
          </cell>
          <cell r="AG555">
            <v>0</v>
          </cell>
          <cell r="AJ555">
            <v>0</v>
          </cell>
          <cell r="AN555">
            <v>0</v>
          </cell>
          <cell r="AU555">
            <v>0</v>
          </cell>
        </row>
        <row r="556">
          <cell r="C556" t="str">
            <v>68362TEQU120Allcustom3USD Total</v>
          </cell>
          <cell r="AB556">
            <v>0</v>
          </cell>
          <cell r="AE556">
            <v>0</v>
          </cell>
          <cell r="AG556">
            <v>0</v>
          </cell>
          <cell r="AJ556">
            <v>0</v>
          </cell>
          <cell r="AN556">
            <v>0</v>
          </cell>
          <cell r="AU556">
            <v>0</v>
          </cell>
        </row>
        <row r="557">
          <cell r="C557" t="str">
            <v>68362TEQU130Allcustom3USD Total</v>
          </cell>
          <cell r="AB557">
            <v>0</v>
          </cell>
          <cell r="AE557">
            <v>0</v>
          </cell>
          <cell r="AG557">
            <v>0</v>
          </cell>
          <cell r="AJ557">
            <v>0</v>
          </cell>
          <cell r="AN557">
            <v>0</v>
          </cell>
          <cell r="AU557">
            <v>0</v>
          </cell>
        </row>
        <row r="558">
          <cell r="C558" t="str">
            <v>68362TEQU140Allcustom3USD Total</v>
          </cell>
          <cell r="AB558">
            <v>14</v>
          </cell>
          <cell r="AC558">
            <v>0</v>
          </cell>
          <cell r="AE558">
            <v>13.530581367099499</v>
          </cell>
          <cell r="AG558">
            <v>0</v>
          </cell>
          <cell r="AH558">
            <v>0</v>
          </cell>
          <cell r="AJ558">
            <v>0</v>
          </cell>
          <cell r="AN558">
            <v>14</v>
          </cell>
          <cell r="AU558">
            <v>0</v>
          </cell>
        </row>
        <row r="559">
          <cell r="C559" t="str">
            <v>68362TEQU200TAllcustom3USD Total</v>
          </cell>
          <cell r="AB559">
            <v>14</v>
          </cell>
          <cell r="AC559">
            <v>0</v>
          </cell>
          <cell r="AD559">
            <v>0</v>
          </cell>
          <cell r="AE559">
            <v>13.530581367099499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M559">
            <v>0</v>
          </cell>
          <cell r="AN559">
            <v>14</v>
          </cell>
          <cell r="AU559">
            <v>0</v>
          </cell>
          <cell r="AY559">
            <v>0</v>
          </cell>
        </row>
        <row r="560">
          <cell r="C560" t="str">
            <v>68362TEQU210Allcustom3USD Total</v>
          </cell>
          <cell r="AB560">
            <v>0</v>
          </cell>
          <cell r="AC560">
            <v>0</v>
          </cell>
          <cell r="AE560">
            <v>0</v>
          </cell>
          <cell r="AG560">
            <v>0</v>
          </cell>
          <cell r="AH560">
            <v>0</v>
          </cell>
          <cell r="AJ560">
            <v>0</v>
          </cell>
          <cell r="AN560">
            <v>0</v>
          </cell>
          <cell r="AU560">
            <v>0</v>
          </cell>
        </row>
        <row r="561">
          <cell r="C561" t="str">
            <v>68362TEQU300TAllcustom3USD Total</v>
          </cell>
          <cell r="AB561">
            <v>14</v>
          </cell>
          <cell r="AC561">
            <v>0</v>
          </cell>
          <cell r="AD561">
            <v>0</v>
          </cell>
          <cell r="AE561">
            <v>13.530581367099499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  <cell r="AM561">
            <v>0</v>
          </cell>
          <cell r="AN561">
            <v>14</v>
          </cell>
          <cell r="AY561">
            <v>0</v>
          </cell>
        </row>
        <row r="563">
          <cell r="C563" t="str">
            <v>68372TEQU100Allcustom3USD Total</v>
          </cell>
          <cell r="AB563">
            <v>0</v>
          </cell>
          <cell r="AC563">
            <v>0</v>
          </cell>
          <cell r="AE563">
            <v>0</v>
          </cell>
          <cell r="AG563">
            <v>0</v>
          </cell>
          <cell r="AJ563">
            <v>0</v>
          </cell>
          <cell r="AN563">
            <v>0</v>
          </cell>
          <cell r="AU563">
            <v>0</v>
          </cell>
        </row>
        <row r="564">
          <cell r="C564" t="str">
            <v>68372TEQU110Allcustom3USD Total</v>
          </cell>
          <cell r="AB564">
            <v>0</v>
          </cell>
          <cell r="AE564">
            <v>0</v>
          </cell>
          <cell r="AG564">
            <v>0</v>
          </cell>
          <cell r="AJ564">
            <v>0</v>
          </cell>
          <cell r="AN564">
            <v>0</v>
          </cell>
          <cell r="AU564">
            <v>0</v>
          </cell>
        </row>
        <row r="565">
          <cell r="C565" t="str">
            <v>68372TEQU120Allcustom3USD Total</v>
          </cell>
          <cell r="AB565">
            <v>0</v>
          </cell>
          <cell r="AE565">
            <v>0</v>
          </cell>
          <cell r="AG565">
            <v>0</v>
          </cell>
          <cell r="AJ565">
            <v>0</v>
          </cell>
          <cell r="AN565">
            <v>0</v>
          </cell>
          <cell r="AU565">
            <v>0</v>
          </cell>
        </row>
        <row r="566">
          <cell r="C566" t="str">
            <v>68372TEQU130Allcustom3USD Total</v>
          </cell>
          <cell r="AB566">
            <v>0</v>
          </cell>
          <cell r="AE566">
            <v>0</v>
          </cell>
          <cell r="AG566">
            <v>0</v>
          </cell>
          <cell r="AJ566">
            <v>0</v>
          </cell>
          <cell r="AN566">
            <v>0</v>
          </cell>
          <cell r="AU566">
            <v>0</v>
          </cell>
        </row>
        <row r="567">
          <cell r="C567" t="str">
            <v>68372TEQU140Allcustom3USD Total</v>
          </cell>
          <cell r="AB567">
            <v>0</v>
          </cell>
          <cell r="AC567">
            <v>0</v>
          </cell>
          <cell r="AE567">
            <v>1.17803208671277E-4</v>
          </cell>
          <cell r="AG567">
            <v>0</v>
          </cell>
          <cell r="AH567">
            <v>0</v>
          </cell>
          <cell r="AJ567">
            <v>0</v>
          </cell>
          <cell r="AN567">
            <v>0</v>
          </cell>
          <cell r="AU567">
            <v>0</v>
          </cell>
        </row>
        <row r="568">
          <cell r="C568" t="str">
            <v>68372TEQU200TAllcustom3USD Total</v>
          </cell>
          <cell r="AB568">
            <v>0</v>
          </cell>
          <cell r="AC568">
            <v>0</v>
          </cell>
          <cell r="AD568">
            <v>0</v>
          </cell>
          <cell r="AE568">
            <v>1.17803208671277E-4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M568">
            <v>0</v>
          </cell>
          <cell r="AN568">
            <v>0</v>
          </cell>
          <cell r="AU568">
            <v>0</v>
          </cell>
          <cell r="AY568">
            <v>0</v>
          </cell>
        </row>
        <row r="569">
          <cell r="C569" t="str">
            <v>68372TEQU210Allcustom3USD Total</v>
          </cell>
          <cell r="AB569">
            <v>8</v>
          </cell>
          <cell r="AC569">
            <v>0</v>
          </cell>
          <cell r="AE569">
            <v>8.2424347856236508</v>
          </cell>
          <cell r="AG569">
            <v>0</v>
          </cell>
          <cell r="AH569">
            <v>0</v>
          </cell>
          <cell r="AJ569">
            <v>0</v>
          </cell>
          <cell r="AN569">
            <v>8</v>
          </cell>
          <cell r="AU569">
            <v>0</v>
          </cell>
        </row>
        <row r="570">
          <cell r="C570" t="str">
            <v>68372TEQU300TAllcustom3USD Total</v>
          </cell>
          <cell r="AB570">
            <v>8</v>
          </cell>
          <cell r="AC570">
            <v>0</v>
          </cell>
          <cell r="AD570">
            <v>0</v>
          </cell>
          <cell r="AE570">
            <v>8.2425525888323214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  <cell r="AM570">
            <v>0</v>
          </cell>
          <cell r="AN570">
            <v>8</v>
          </cell>
          <cell r="AY570">
            <v>0</v>
          </cell>
        </row>
        <row r="572">
          <cell r="C572" t="str">
            <v>68382TEQU100Allcustom3USD Total</v>
          </cell>
          <cell r="AB572">
            <v>0</v>
          </cell>
          <cell r="AE572">
            <v>0</v>
          </cell>
          <cell r="AG572">
            <v>0</v>
          </cell>
          <cell r="AJ572">
            <v>0</v>
          </cell>
          <cell r="AN572">
            <v>0</v>
          </cell>
          <cell r="AU572">
            <v>0</v>
          </cell>
        </row>
        <row r="573">
          <cell r="C573" t="str">
            <v>68382TEQU110Allcustom3USD Total</v>
          </cell>
          <cell r="AB573">
            <v>0</v>
          </cell>
          <cell r="AE573">
            <v>0</v>
          </cell>
          <cell r="AG573">
            <v>0</v>
          </cell>
          <cell r="AJ573">
            <v>0</v>
          </cell>
          <cell r="AN573">
            <v>0</v>
          </cell>
          <cell r="AU573">
            <v>0</v>
          </cell>
        </row>
        <row r="574">
          <cell r="C574" t="str">
            <v>68382TEQU120Allcustom3USD Total</v>
          </cell>
          <cell r="AB574">
            <v>0</v>
          </cell>
          <cell r="AE574">
            <v>0</v>
          </cell>
          <cell r="AG574">
            <v>0</v>
          </cell>
          <cell r="AJ574">
            <v>0</v>
          </cell>
          <cell r="AN574">
            <v>0</v>
          </cell>
          <cell r="AU574">
            <v>0</v>
          </cell>
        </row>
        <row r="575">
          <cell r="C575" t="str">
            <v>68382TEQU130Allcustom3USD Total</v>
          </cell>
          <cell r="AB575">
            <v>0</v>
          </cell>
          <cell r="AE575">
            <v>0</v>
          </cell>
          <cell r="AG575">
            <v>0</v>
          </cell>
          <cell r="AJ575">
            <v>0</v>
          </cell>
          <cell r="AN575">
            <v>0</v>
          </cell>
          <cell r="AU575">
            <v>0</v>
          </cell>
        </row>
        <row r="576">
          <cell r="C576" t="str">
            <v>68382TEQU140Allcustom3USD Total</v>
          </cell>
          <cell r="AB576">
            <v>0</v>
          </cell>
          <cell r="AC576">
            <v>0</v>
          </cell>
          <cell r="AE576">
            <v>0</v>
          </cell>
          <cell r="AG576">
            <v>0</v>
          </cell>
          <cell r="AH576">
            <v>0</v>
          </cell>
          <cell r="AJ576">
            <v>0</v>
          </cell>
          <cell r="AN576">
            <v>0</v>
          </cell>
          <cell r="AU576">
            <v>0</v>
          </cell>
        </row>
        <row r="577">
          <cell r="C577" t="str">
            <v>68382TEQU200TAllcustom3USD Total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M577">
            <v>0</v>
          </cell>
          <cell r="AN577">
            <v>0</v>
          </cell>
          <cell r="AU577">
            <v>0</v>
          </cell>
          <cell r="AY577">
            <v>0</v>
          </cell>
        </row>
        <row r="578">
          <cell r="C578" t="str">
            <v>68382TEQU210Allcustom3USD Total</v>
          </cell>
          <cell r="AB578">
            <v>0</v>
          </cell>
          <cell r="AC578">
            <v>0</v>
          </cell>
          <cell r="AE578">
            <v>0</v>
          </cell>
          <cell r="AG578">
            <v>0</v>
          </cell>
          <cell r="AH578">
            <v>0</v>
          </cell>
          <cell r="AJ578">
            <v>0</v>
          </cell>
          <cell r="AN578">
            <v>0</v>
          </cell>
          <cell r="AU578">
            <v>0</v>
          </cell>
        </row>
        <row r="579">
          <cell r="C579" t="str">
            <v>68382TEQU300TAllcustom3USD Total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  <cell r="AM579">
            <v>0</v>
          </cell>
          <cell r="AN579">
            <v>0</v>
          </cell>
          <cell r="AY579">
            <v>0</v>
          </cell>
        </row>
        <row r="581">
          <cell r="C581" t="str">
            <v>68392TEQU100Allcustom3USD Total</v>
          </cell>
          <cell r="AB581">
            <v>0</v>
          </cell>
          <cell r="AE581">
            <v>0</v>
          </cell>
          <cell r="AG581">
            <v>0</v>
          </cell>
          <cell r="AJ581">
            <v>0</v>
          </cell>
          <cell r="AL581">
            <v>0</v>
          </cell>
          <cell r="AN581">
            <v>0</v>
          </cell>
          <cell r="AU581">
            <v>0</v>
          </cell>
        </row>
        <row r="582">
          <cell r="C582" t="str">
            <v>68392TEQU110Allcustom3USD Total</v>
          </cell>
          <cell r="AB582">
            <v>0</v>
          </cell>
          <cell r="AE582">
            <v>0</v>
          </cell>
          <cell r="AG582">
            <v>0</v>
          </cell>
          <cell r="AH582">
            <v>0</v>
          </cell>
          <cell r="AJ582">
            <v>0</v>
          </cell>
          <cell r="AL582">
            <v>0</v>
          </cell>
          <cell r="AM582">
            <v>0</v>
          </cell>
          <cell r="AN582">
            <v>0</v>
          </cell>
          <cell r="AU582">
            <v>0</v>
          </cell>
        </row>
        <row r="583">
          <cell r="C583" t="str">
            <v>68392TEQU120Allcustom3USD Total</v>
          </cell>
          <cell r="AB583">
            <v>0</v>
          </cell>
          <cell r="AE583">
            <v>0</v>
          </cell>
          <cell r="AG583">
            <v>0</v>
          </cell>
          <cell r="AJ583">
            <v>0</v>
          </cell>
          <cell r="AL583">
            <v>0</v>
          </cell>
          <cell r="AM583">
            <v>0</v>
          </cell>
          <cell r="AN583">
            <v>0</v>
          </cell>
          <cell r="AU583">
            <v>0</v>
          </cell>
        </row>
        <row r="584">
          <cell r="C584" t="str">
            <v>68392TEQU130Allcustom3USD Total</v>
          </cell>
          <cell r="AB584">
            <v>0</v>
          </cell>
          <cell r="AE584">
            <v>0</v>
          </cell>
          <cell r="AG584">
            <v>0</v>
          </cell>
          <cell r="AJ584">
            <v>0</v>
          </cell>
          <cell r="AL584">
            <v>0</v>
          </cell>
          <cell r="AM584">
            <v>0</v>
          </cell>
          <cell r="AN584">
            <v>0</v>
          </cell>
          <cell r="AU584">
            <v>0</v>
          </cell>
        </row>
        <row r="585">
          <cell r="C585" t="str">
            <v>68392TEQU140Allcustom3USD Total</v>
          </cell>
          <cell r="AB585">
            <v>-3</v>
          </cell>
          <cell r="AC585">
            <v>0</v>
          </cell>
          <cell r="AE585">
            <v>-2.6600590799999999</v>
          </cell>
          <cell r="AG585">
            <v>0</v>
          </cell>
          <cell r="AJ585">
            <v>0</v>
          </cell>
          <cell r="AL585">
            <v>0</v>
          </cell>
          <cell r="AM585">
            <v>0</v>
          </cell>
          <cell r="AN585">
            <v>-3</v>
          </cell>
          <cell r="AU585">
            <v>0</v>
          </cell>
        </row>
        <row r="586">
          <cell r="C586" t="str">
            <v>68392TEQU200TAllcustom3USD Total</v>
          </cell>
          <cell r="AB586">
            <v>-3</v>
          </cell>
          <cell r="AC586">
            <v>0</v>
          </cell>
          <cell r="AD586">
            <v>0</v>
          </cell>
          <cell r="AE586">
            <v>-2.6600590799999999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  <cell r="AM586">
            <v>0</v>
          </cell>
          <cell r="AN586">
            <v>-3</v>
          </cell>
          <cell r="AU586">
            <v>0</v>
          </cell>
          <cell r="AY586">
            <v>0</v>
          </cell>
        </row>
        <row r="587">
          <cell r="C587" t="str">
            <v>68392TEQU210Allcustom3USD Total</v>
          </cell>
          <cell r="AB587">
            <v>0</v>
          </cell>
          <cell r="AE587">
            <v>0</v>
          </cell>
          <cell r="AG587">
            <v>0</v>
          </cell>
          <cell r="AH587">
            <v>0</v>
          </cell>
          <cell r="AJ587">
            <v>0</v>
          </cell>
          <cell r="AL587">
            <v>0</v>
          </cell>
          <cell r="AN587">
            <v>0</v>
          </cell>
          <cell r="AU587">
            <v>0</v>
          </cell>
        </row>
        <row r="588">
          <cell r="C588" t="str">
            <v>68392TEQU300TAllcustom3USD Total</v>
          </cell>
          <cell r="AB588">
            <v>-3</v>
          </cell>
          <cell r="AC588">
            <v>0</v>
          </cell>
          <cell r="AD588">
            <v>0</v>
          </cell>
          <cell r="AE588">
            <v>-2.6600590799999999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0</v>
          </cell>
          <cell r="AM588">
            <v>0</v>
          </cell>
          <cell r="AN588">
            <v>-3</v>
          </cell>
          <cell r="AY588">
            <v>0</v>
          </cell>
        </row>
        <row r="590">
          <cell r="C590" t="str">
            <v>68400TEQU100Allcustom3USD Total</v>
          </cell>
          <cell r="AB590">
            <v>0</v>
          </cell>
          <cell r="AC590">
            <v>0</v>
          </cell>
          <cell r="AE590">
            <v>0</v>
          </cell>
          <cell r="AG590">
            <v>0</v>
          </cell>
          <cell r="AJ590">
            <v>0</v>
          </cell>
          <cell r="AN590">
            <v>0</v>
          </cell>
          <cell r="AU590">
            <v>0</v>
          </cell>
        </row>
        <row r="591">
          <cell r="C591" t="str">
            <v>68400TEQU110Allcustom3USD Total</v>
          </cell>
          <cell r="AB591">
            <v>0</v>
          </cell>
          <cell r="AE591">
            <v>0</v>
          </cell>
          <cell r="AG591">
            <v>0</v>
          </cell>
          <cell r="AJ591">
            <v>0</v>
          </cell>
          <cell r="AN591">
            <v>0</v>
          </cell>
          <cell r="AU591">
            <v>0</v>
          </cell>
        </row>
        <row r="592">
          <cell r="C592" t="str">
            <v>68400TEQU120Allcustom3USD Total</v>
          </cell>
          <cell r="AB592">
            <v>0</v>
          </cell>
          <cell r="AE592">
            <v>0</v>
          </cell>
          <cell r="AG592">
            <v>0</v>
          </cell>
          <cell r="AJ592">
            <v>0</v>
          </cell>
          <cell r="AN592">
            <v>0</v>
          </cell>
          <cell r="AU592">
            <v>0</v>
          </cell>
        </row>
        <row r="593">
          <cell r="C593" t="str">
            <v>68400TEQU130Allcustom3USD Total</v>
          </cell>
          <cell r="AB593">
            <v>0</v>
          </cell>
          <cell r="AE593">
            <v>0</v>
          </cell>
          <cell r="AG593">
            <v>0</v>
          </cell>
          <cell r="AJ593">
            <v>0</v>
          </cell>
          <cell r="AN593">
            <v>0</v>
          </cell>
          <cell r="AU593">
            <v>0</v>
          </cell>
        </row>
        <row r="594">
          <cell r="C594" t="str">
            <v>68400TEQU140Allcustom3USD Total</v>
          </cell>
          <cell r="AB594">
            <v>-440</v>
          </cell>
          <cell r="AC594">
            <v>0</v>
          </cell>
          <cell r="AE594">
            <v>-440.338258562372</v>
          </cell>
          <cell r="AG594">
            <v>0</v>
          </cell>
          <cell r="AH594">
            <v>0</v>
          </cell>
          <cell r="AJ594">
            <v>0</v>
          </cell>
          <cell r="AN594">
            <v>-440</v>
          </cell>
          <cell r="AU594">
            <v>0</v>
          </cell>
        </row>
        <row r="595">
          <cell r="C595" t="str">
            <v>68400TEQU200TAllcustom3USD Total</v>
          </cell>
          <cell r="AB595">
            <v>-440</v>
          </cell>
          <cell r="AC595">
            <v>0</v>
          </cell>
          <cell r="AD595">
            <v>0</v>
          </cell>
          <cell r="AE595">
            <v>-440.338258562372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M595">
            <v>0</v>
          </cell>
          <cell r="AN595">
            <v>-440</v>
          </cell>
          <cell r="AU595">
            <v>0</v>
          </cell>
          <cell r="AY595">
            <v>0</v>
          </cell>
        </row>
        <row r="596">
          <cell r="C596" t="str">
            <v>68400TEQU210Allcustom3USD Total</v>
          </cell>
          <cell r="AB596">
            <v>16</v>
          </cell>
          <cell r="AC596">
            <v>0</v>
          </cell>
          <cell r="AE596">
            <v>16.148224229293302</v>
          </cell>
          <cell r="AG596">
            <v>0</v>
          </cell>
          <cell r="AH596">
            <v>0</v>
          </cell>
          <cell r="AJ596">
            <v>0</v>
          </cell>
          <cell r="AN596">
            <v>16</v>
          </cell>
          <cell r="AU596">
            <v>0</v>
          </cell>
        </row>
        <row r="597">
          <cell r="C597" t="str">
            <v>68400TEQU300TAllcustom3USD Total</v>
          </cell>
          <cell r="AB597">
            <v>-424</v>
          </cell>
          <cell r="AC597">
            <v>0</v>
          </cell>
          <cell r="AD597">
            <v>0</v>
          </cell>
          <cell r="AE597">
            <v>-424.1900343330787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0</v>
          </cell>
          <cell r="AM597">
            <v>0</v>
          </cell>
          <cell r="AN597">
            <v>-424</v>
          </cell>
          <cell r="AY597">
            <v>0</v>
          </cell>
        </row>
        <row r="599">
          <cell r="C599" t="str">
            <v>68450TEQU100Allcustom3USD Total</v>
          </cell>
          <cell r="AB599">
            <v>3774</v>
          </cell>
          <cell r="AE599">
            <v>3774.2835709999999</v>
          </cell>
          <cell r="AG599">
            <v>0</v>
          </cell>
          <cell r="AI599">
            <v>0</v>
          </cell>
          <cell r="AJ599">
            <v>0</v>
          </cell>
          <cell r="AN599">
            <v>3774</v>
          </cell>
          <cell r="AU599">
            <v>0</v>
          </cell>
        </row>
        <row r="600">
          <cell r="C600" t="str">
            <v>68450TEQU110Allcustom3USD Total</v>
          </cell>
          <cell r="AB600">
            <v>-523</v>
          </cell>
          <cell r="AE600">
            <v>-522.75947720485703</v>
          </cell>
          <cell r="AG600">
            <v>0</v>
          </cell>
          <cell r="AH600">
            <v>0</v>
          </cell>
          <cell r="AI600">
            <v>0</v>
          </cell>
          <cell r="AJ600">
            <v>1.9740062999725299E-4</v>
          </cell>
          <cell r="AN600">
            <v>-523</v>
          </cell>
          <cell r="AU600">
            <v>0</v>
          </cell>
        </row>
        <row r="601">
          <cell r="C601" t="str">
            <v>68450TEQU120Allcustom3USD Total</v>
          </cell>
          <cell r="AB601">
            <v>-221</v>
          </cell>
          <cell r="AE601">
            <v>-221.212829876943</v>
          </cell>
          <cell r="AG601">
            <v>0</v>
          </cell>
          <cell r="AJ601">
            <v>0</v>
          </cell>
          <cell r="AN601">
            <v>-221</v>
          </cell>
          <cell r="AU601">
            <v>0</v>
          </cell>
        </row>
        <row r="602">
          <cell r="C602" t="str">
            <v>68450TEQU130Allcustom3USD Total</v>
          </cell>
          <cell r="AB602">
            <v>-83</v>
          </cell>
          <cell r="AE602">
            <v>-82.580723855900004</v>
          </cell>
          <cell r="AG602">
            <v>0</v>
          </cell>
          <cell r="AI602">
            <v>0</v>
          </cell>
          <cell r="AJ602">
            <v>-3.6200000000000002E-4</v>
          </cell>
          <cell r="AN602">
            <v>-83</v>
          </cell>
          <cell r="AU602">
            <v>0</v>
          </cell>
        </row>
        <row r="603">
          <cell r="C603" t="str">
            <v>68450TEQU140Allcustom3USD Total</v>
          </cell>
          <cell r="AB603">
            <v>28482</v>
          </cell>
          <cell r="AC603">
            <v>1</v>
          </cell>
          <cell r="AE603">
            <v>28481.369954110101</v>
          </cell>
          <cell r="AG603">
            <v>0</v>
          </cell>
          <cell r="AI603">
            <v>0</v>
          </cell>
          <cell r="AJ603">
            <v>2.9003945016861004E-4</v>
          </cell>
          <cell r="AN603">
            <v>28482</v>
          </cell>
          <cell r="AU603">
            <v>0</v>
          </cell>
        </row>
        <row r="604">
          <cell r="C604" t="str">
            <v>68450TEQU200TAllcustom3USD Total</v>
          </cell>
          <cell r="AB604">
            <v>31429</v>
          </cell>
          <cell r="AC604">
            <v>1</v>
          </cell>
          <cell r="AD604">
            <v>0</v>
          </cell>
          <cell r="AE604">
            <v>31429.100494172402</v>
          </cell>
          <cell r="AG604">
            <v>0</v>
          </cell>
          <cell r="AH604">
            <v>0</v>
          </cell>
          <cell r="AI604">
            <v>0</v>
          </cell>
          <cell r="AJ604">
            <v>1.2544008016586301E-4</v>
          </cell>
          <cell r="AM604">
            <v>0</v>
          </cell>
          <cell r="AN604">
            <v>31429</v>
          </cell>
          <cell r="AU604">
            <v>0</v>
          </cell>
          <cell r="AY604">
            <v>0</v>
          </cell>
        </row>
        <row r="605">
          <cell r="C605" t="str">
            <v>68450TEQU210Allcustom3USD Total</v>
          </cell>
          <cell r="AB605">
            <v>887</v>
          </cell>
          <cell r="AC605">
            <v>0</v>
          </cell>
          <cell r="AE605">
            <v>886.85792543535808</v>
          </cell>
          <cell r="AG605">
            <v>0</v>
          </cell>
          <cell r="AH605">
            <v>0</v>
          </cell>
          <cell r="AI605">
            <v>0</v>
          </cell>
          <cell r="AJ605">
            <v>-1.1001135993003799E-4</v>
          </cell>
          <cell r="AN605">
            <v>887</v>
          </cell>
          <cell r="AU605">
            <v>0</v>
          </cell>
          <cell r="AY605">
            <v>0</v>
          </cell>
        </row>
        <row r="606">
          <cell r="C606" t="str">
            <v>68450TEQU300TAllcustom3USD Total</v>
          </cell>
          <cell r="AB606">
            <v>32316</v>
          </cell>
          <cell r="AC606">
            <v>1</v>
          </cell>
          <cell r="AD606">
            <v>0</v>
          </cell>
          <cell r="AE606">
            <v>32315.958419607759</v>
          </cell>
          <cell r="AG606">
            <v>0</v>
          </cell>
          <cell r="AH606">
            <v>0</v>
          </cell>
          <cell r="AI606">
            <v>0</v>
          </cell>
          <cell r="AJ606">
            <v>1.5428720235825016E-5</v>
          </cell>
          <cell r="AL606">
            <v>0</v>
          </cell>
          <cell r="AM606">
            <v>0</v>
          </cell>
          <cell r="AN606">
            <v>32316</v>
          </cell>
          <cell r="AY606">
            <v>0</v>
          </cell>
        </row>
        <row r="610">
          <cell r="C610" t="str">
            <v>10100TAllcustom2Allcustom3USD Total</v>
          </cell>
          <cell r="AB610">
            <v>1433</v>
          </cell>
          <cell r="AE610">
            <v>1432.99988795016</v>
          </cell>
          <cell r="AN610">
            <v>1433</v>
          </cell>
          <cell r="AU610">
            <v>0</v>
          </cell>
        </row>
        <row r="611">
          <cell r="C611" t="str">
            <v>Revenue_sale_of_service_USD</v>
          </cell>
          <cell r="AB611">
            <v>7530</v>
          </cell>
          <cell r="AE611">
            <v>7529.8094688241308</v>
          </cell>
          <cell r="AN611">
            <v>7530</v>
          </cell>
          <cell r="AU611">
            <v>0</v>
          </cell>
        </row>
        <row r="614">
          <cell r="C614" t="str">
            <v>60321GEO132Allcustom3USD Total</v>
          </cell>
          <cell r="AB614">
            <v>7</v>
          </cell>
          <cell r="AE614">
            <v>7.1453696220461298</v>
          </cell>
          <cell r="AN614">
            <v>7</v>
          </cell>
          <cell r="AU614">
            <v>0</v>
          </cell>
        </row>
        <row r="615">
          <cell r="C615" t="str">
            <v>60321GEO724Allcustom3USD Total</v>
          </cell>
          <cell r="AB615">
            <v>0</v>
          </cell>
          <cell r="AE615">
            <v>0</v>
          </cell>
          <cell r="AN615">
            <v>0</v>
          </cell>
          <cell r="AU615">
            <v>0</v>
          </cell>
        </row>
        <row r="616">
          <cell r="C616" t="str">
            <v>60321GEO420Allcustom3USD Total</v>
          </cell>
          <cell r="AB616">
            <v>0</v>
          </cell>
          <cell r="AE616">
            <v>0</v>
          </cell>
          <cell r="AN616">
            <v>0</v>
          </cell>
          <cell r="AU616">
            <v>0</v>
          </cell>
        </row>
        <row r="617">
          <cell r="C617" t="str">
            <v>60321GEO155Allcustom3USD Total</v>
          </cell>
          <cell r="AB617">
            <v>2</v>
          </cell>
          <cell r="AE617">
            <v>1.5131159699999999</v>
          </cell>
          <cell r="AN617">
            <v>2</v>
          </cell>
          <cell r="AU617">
            <v>0</v>
          </cell>
        </row>
        <row r="618">
          <cell r="C618" t="str">
            <v>60321GEO701Allcustom3USD Total</v>
          </cell>
          <cell r="AB618">
            <v>0</v>
          </cell>
          <cell r="AE618">
            <v>0</v>
          </cell>
          <cell r="AN618">
            <v>0</v>
          </cell>
          <cell r="AU618">
            <v>0</v>
          </cell>
        </row>
        <row r="619">
          <cell r="C619" t="str">
            <v>60321GEO430Allcustom3USD Total</v>
          </cell>
          <cell r="AB619">
            <v>0</v>
          </cell>
          <cell r="AE619">
            <v>1.343E-3</v>
          </cell>
          <cell r="AN619">
            <v>0</v>
          </cell>
          <cell r="AU619">
            <v>0</v>
          </cell>
        </row>
        <row r="620">
          <cell r="C620" t="str">
            <v>60321GEO510Allcustom3USD Total</v>
          </cell>
          <cell r="AB620">
            <v>0</v>
          </cell>
          <cell r="AE620">
            <v>0</v>
          </cell>
          <cell r="AN620">
            <v>0</v>
          </cell>
          <cell r="AU620">
            <v>0</v>
          </cell>
        </row>
        <row r="621">
          <cell r="C621" t="str">
            <v>60321GEO816Allcustom3USD Total</v>
          </cell>
          <cell r="AB621">
            <v>0</v>
          </cell>
          <cell r="AE621">
            <v>0</v>
          </cell>
          <cell r="AN621">
            <v>0</v>
          </cell>
          <cell r="AU621">
            <v>0</v>
          </cell>
        </row>
        <row r="622">
          <cell r="C622" t="str">
            <v>segment_geo_revenue_other_USD</v>
          </cell>
          <cell r="AB622">
            <v>8954</v>
          </cell>
          <cell r="AC622">
            <v>0</v>
          </cell>
          <cell r="AD622">
            <v>0</v>
          </cell>
          <cell r="AE622">
            <v>8954.1495281822445</v>
          </cell>
          <cell r="AN622">
            <v>8954</v>
          </cell>
          <cell r="AU622">
            <v>0</v>
          </cell>
        </row>
        <row r="623">
          <cell r="AB623">
            <v>8963</v>
          </cell>
          <cell r="AC623">
            <v>0</v>
          </cell>
          <cell r="AD623">
            <v>0</v>
          </cell>
          <cell r="AE623">
            <v>8962.8093567742908</v>
          </cell>
          <cell r="AL623">
            <v>0</v>
          </cell>
          <cell r="AM623">
            <v>0</v>
          </cell>
          <cell r="AN623">
            <v>8963</v>
          </cell>
          <cell r="AY623">
            <v>0</v>
          </cell>
        </row>
        <row r="625">
          <cell r="C625" t="str">
            <v>60325GEO132Allcustom3USD Total</v>
          </cell>
          <cell r="AB625">
            <v>474</v>
          </cell>
          <cell r="AE625">
            <v>474.27896181124197</v>
          </cell>
          <cell r="AN625">
            <v>474</v>
          </cell>
          <cell r="AU625">
            <v>0</v>
          </cell>
        </row>
        <row r="626">
          <cell r="C626" t="str">
            <v>60325GEO724Allcustom3USD Total</v>
          </cell>
          <cell r="AB626">
            <v>1</v>
          </cell>
          <cell r="AE626">
            <v>1.1016019693461001</v>
          </cell>
          <cell r="AN626">
            <v>1</v>
          </cell>
          <cell r="AU626">
            <v>0</v>
          </cell>
        </row>
        <row r="627">
          <cell r="C627" t="str">
            <v>60325GEO420Allcustom3USD Total</v>
          </cell>
          <cell r="AB627">
            <v>0</v>
          </cell>
          <cell r="AE627">
            <v>0</v>
          </cell>
          <cell r="AN627">
            <v>0</v>
          </cell>
          <cell r="AU627">
            <v>0</v>
          </cell>
        </row>
        <row r="628">
          <cell r="C628" t="str">
            <v>60325GEO155Allcustom3USD Total</v>
          </cell>
          <cell r="AB628">
            <v>336</v>
          </cell>
          <cell r="AE628">
            <v>336.17877960000004</v>
          </cell>
          <cell r="AN628">
            <v>336</v>
          </cell>
          <cell r="AU628">
            <v>0</v>
          </cell>
        </row>
        <row r="629">
          <cell r="C629" t="str">
            <v>60325GEO701Allcustom3USD Total</v>
          </cell>
          <cell r="AB629">
            <v>0</v>
          </cell>
          <cell r="AE629">
            <v>0</v>
          </cell>
          <cell r="AN629">
            <v>0</v>
          </cell>
          <cell r="AU629">
            <v>0</v>
          </cell>
        </row>
        <row r="630">
          <cell r="C630" t="str">
            <v>60325GEO430Allcustom3USD Total</v>
          </cell>
          <cell r="AB630">
            <v>118</v>
          </cell>
          <cell r="AE630">
            <v>118.4510760001</v>
          </cell>
          <cell r="AN630">
            <v>118</v>
          </cell>
          <cell r="AU630">
            <v>0</v>
          </cell>
        </row>
        <row r="631">
          <cell r="C631" t="str">
            <v>60325GEO510Allcustom3USD Total</v>
          </cell>
          <cell r="AB631">
            <v>0</v>
          </cell>
          <cell r="AE631">
            <v>0</v>
          </cell>
          <cell r="AN631">
            <v>0</v>
          </cell>
          <cell r="AU631">
            <v>0</v>
          </cell>
        </row>
        <row r="632">
          <cell r="C632" t="str">
            <v>60325GEO816Allcustom3USD Total</v>
          </cell>
          <cell r="AB632">
            <v>0</v>
          </cell>
          <cell r="AE632">
            <v>0</v>
          </cell>
          <cell r="AN632">
            <v>0</v>
          </cell>
          <cell r="AU632">
            <v>0</v>
          </cell>
        </row>
        <row r="633">
          <cell r="C633" t="str">
            <v>segment_geo_assets_other_USD</v>
          </cell>
          <cell r="AB633">
            <v>44570</v>
          </cell>
          <cell r="AC633">
            <v>1</v>
          </cell>
          <cell r="AD633">
            <v>0</v>
          </cell>
          <cell r="AE633">
            <v>44569.194632811254</v>
          </cell>
          <cell r="AN633">
            <v>44570</v>
          </cell>
          <cell r="AU633">
            <v>0</v>
          </cell>
        </row>
        <row r="634">
          <cell r="AB634">
            <v>45499</v>
          </cell>
          <cell r="AC634">
            <v>1</v>
          </cell>
          <cell r="AD634">
            <v>0</v>
          </cell>
          <cell r="AE634">
            <v>45499.205052191945</v>
          </cell>
          <cell r="AL634">
            <v>0</v>
          </cell>
          <cell r="AM634">
            <v>0</v>
          </cell>
          <cell r="AN634">
            <v>45499</v>
          </cell>
          <cell r="AY634">
            <v>0</v>
          </cell>
        </row>
        <row r="636">
          <cell r="C636" t="str">
            <v>60327GEO132Allcustom3USD Total</v>
          </cell>
          <cell r="AB636">
            <v>-19</v>
          </cell>
          <cell r="AE636">
            <v>-18.585493473861899</v>
          </cell>
          <cell r="AN636">
            <v>-19</v>
          </cell>
          <cell r="AU636">
            <v>0</v>
          </cell>
        </row>
        <row r="637">
          <cell r="C637" t="str">
            <v>60327GEO724Allcustom3USD Total</v>
          </cell>
          <cell r="AB637">
            <v>0</v>
          </cell>
          <cell r="AE637">
            <v>-0.29009922931325999</v>
          </cell>
          <cell r="AN637">
            <v>0</v>
          </cell>
          <cell r="AU637">
            <v>0</v>
          </cell>
        </row>
        <row r="638">
          <cell r="C638" t="str">
            <v>60327GEO420Allcustom3USD Total</v>
          </cell>
          <cell r="AB638">
            <v>0</v>
          </cell>
          <cell r="AE638">
            <v>0</v>
          </cell>
          <cell r="AN638">
            <v>0</v>
          </cell>
          <cell r="AU638">
            <v>0</v>
          </cell>
        </row>
        <row r="639">
          <cell r="C639" t="str">
            <v>60327GEO155Allcustom3USD Total</v>
          </cell>
          <cell r="AB639">
            <v>-4</v>
          </cell>
          <cell r="AE639">
            <v>-4.2702502199999994</v>
          </cell>
          <cell r="AN639">
            <v>-4</v>
          </cell>
          <cell r="AU639">
            <v>0</v>
          </cell>
        </row>
        <row r="640">
          <cell r="C640" t="str">
            <v>60327GEO701Allcustom3USD Total</v>
          </cell>
          <cell r="AB640">
            <v>0</v>
          </cell>
          <cell r="AE640">
            <v>0</v>
          </cell>
          <cell r="AN640">
            <v>0</v>
          </cell>
          <cell r="AU640">
            <v>0</v>
          </cell>
        </row>
        <row r="641">
          <cell r="C641" t="str">
            <v>60327GEO430Allcustom3USD Total</v>
          </cell>
          <cell r="AB641">
            <v>0</v>
          </cell>
          <cell r="AE641">
            <v>-0.30905100000000002</v>
          </cell>
          <cell r="AN641">
            <v>0</v>
          </cell>
          <cell r="AU641">
            <v>0</v>
          </cell>
        </row>
        <row r="642">
          <cell r="C642" t="str">
            <v>60327GEO510Allcustom3USD Total</v>
          </cell>
          <cell r="AB642">
            <v>0</v>
          </cell>
          <cell r="AE642">
            <v>0</v>
          </cell>
          <cell r="AN642">
            <v>0</v>
          </cell>
          <cell r="AU642">
            <v>0</v>
          </cell>
        </row>
        <row r="643">
          <cell r="C643" t="str">
            <v>60327GEO816Allcustom3USD Total</v>
          </cell>
          <cell r="AB643">
            <v>0</v>
          </cell>
          <cell r="AE643">
            <v>0</v>
          </cell>
          <cell r="AN643">
            <v>0</v>
          </cell>
          <cell r="AU643">
            <v>0</v>
          </cell>
        </row>
        <row r="644">
          <cell r="C644" t="str">
            <v>segment_geo_tax_other_USD</v>
          </cell>
          <cell r="AB644">
            <v>-351</v>
          </cell>
          <cell r="AC644">
            <v>-1</v>
          </cell>
          <cell r="AD644">
            <v>0</v>
          </cell>
          <cell r="AE644">
            <v>-350.39510054767186</v>
          </cell>
          <cell r="AN644">
            <v>-351</v>
          </cell>
          <cell r="AU644">
            <v>0</v>
          </cell>
        </row>
        <row r="645">
          <cell r="AB645">
            <v>-374</v>
          </cell>
          <cell r="AC645">
            <v>-1</v>
          </cell>
          <cell r="AD645">
            <v>0</v>
          </cell>
          <cell r="AE645">
            <v>-373.84999447084704</v>
          </cell>
          <cell r="AL645">
            <v>0</v>
          </cell>
          <cell r="AM645">
            <v>0</v>
          </cell>
          <cell r="AN645">
            <v>-374</v>
          </cell>
          <cell r="AY645">
            <v>0</v>
          </cell>
        </row>
        <row r="648">
          <cell r="C648" t="str">
            <v>60336Allcustom2Allcustom3USD Total</v>
          </cell>
          <cell r="AB648">
            <v>0</v>
          </cell>
          <cell r="AE648">
            <v>0</v>
          </cell>
          <cell r="AN648">
            <v>0</v>
          </cell>
          <cell r="AU648">
            <v>0</v>
          </cell>
        </row>
        <row r="649">
          <cell r="C649" t="str">
            <v>60322CAllcustom2Allcustom3USD Total</v>
          </cell>
          <cell r="AB649">
            <v>-20</v>
          </cell>
          <cell r="AE649">
            <v>-20.303375829999997</v>
          </cell>
          <cell r="AN649">
            <v>-20</v>
          </cell>
        </row>
        <row r="650">
          <cell r="C650" t="str">
            <v>60323CAllcustom2Allcustom3USD Total</v>
          </cell>
          <cell r="AB650">
            <v>-17</v>
          </cell>
          <cell r="AE650">
            <v>-17.26872719</v>
          </cell>
          <cell r="AN650">
            <v>-17</v>
          </cell>
          <cell r="AU650">
            <v>0</v>
          </cell>
        </row>
        <row r="651">
          <cell r="C651" t="str">
            <v>60324CAllcustom2Allcustom3USD Total</v>
          </cell>
          <cell r="AB651">
            <v>0</v>
          </cell>
          <cell r="AE651">
            <v>0</v>
          </cell>
          <cell r="AN651">
            <v>0</v>
          </cell>
          <cell r="AU651">
            <v>0</v>
          </cell>
        </row>
        <row r="652">
          <cell r="C652" t="str">
            <v>60339Allcustom2Allcustom3USD Total</v>
          </cell>
          <cell r="AB652">
            <v>-1</v>
          </cell>
          <cell r="AC652">
            <v>-1</v>
          </cell>
          <cell r="AE652">
            <v>0</v>
          </cell>
          <cell r="AN652">
            <v>-1</v>
          </cell>
          <cell r="AU652">
            <v>0</v>
          </cell>
        </row>
        <row r="653">
          <cell r="C653" t="str">
            <v>60338CAllcustom2Allcustom3USD Total</v>
          </cell>
          <cell r="AB653">
            <v>-38</v>
          </cell>
          <cell r="AC653">
            <v>-1</v>
          </cell>
          <cell r="AD653">
            <v>0</v>
          </cell>
          <cell r="AE653">
            <v>-37.57210302</v>
          </cell>
          <cell r="AN653">
            <v>-38</v>
          </cell>
          <cell r="AU653">
            <v>0</v>
          </cell>
        </row>
        <row r="654">
          <cell r="C654" t="str">
            <v>60341TAllcustom2Allcustom3USD Total</v>
          </cell>
          <cell r="AB654">
            <v>-38</v>
          </cell>
          <cell r="AC654">
            <v>-1</v>
          </cell>
          <cell r="AD654">
            <v>0</v>
          </cell>
          <cell r="AE654">
            <v>-37.57210302</v>
          </cell>
          <cell r="AN654">
            <v>-38</v>
          </cell>
          <cell r="AU654">
            <v>0</v>
          </cell>
        </row>
        <row r="656">
          <cell r="C656" t="str">
            <v>60341Allcustom2Allcustom3USD Total</v>
          </cell>
          <cell r="AB656">
            <v>0</v>
          </cell>
          <cell r="AE656">
            <v>0</v>
          </cell>
          <cell r="AN656">
            <v>0</v>
          </cell>
          <cell r="AU656">
            <v>0</v>
          </cell>
        </row>
        <row r="657">
          <cell r="C657" t="str">
            <v>60342Allcustom2Allcustom3USD Total</v>
          </cell>
          <cell r="AB657">
            <v>0</v>
          </cell>
          <cell r="AC657">
            <v>0</v>
          </cell>
          <cell r="AE657">
            <v>0</v>
          </cell>
          <cell r="AN657">
            <v>0</v>
          </cell>
          <cell r="AU657">
            <v>0</v>
          </cell>
        </row>
        <row r="658">
          <cell r="C658" t="str">
            <v>60350TAllcustom2Allcustom3USD Total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N658">
            <v>0</v>
          </cell>
          <cell r="AU658">
            <v>0</v>
          </cell>
        </row>
        <row r="660">
          <cell r="C660" t="str">
            <v>60360Allcustom2Allcustom3USD Total</v>
          </cell>
          <cell r="AB660">
            <v>0</v>
          </cell>
          <cell r="AE660">
            <v>0</v>
          </cell>
          <cell r="AN660">
            <v>0</v>
          </cell>
          <cell r="AU660">
            <v>0</v>
          </cell>
        </row>
        <row r="662">
          <cell r="C662" t="str">
            <v>60361Allcustom2Allcustom3USD Total</v>
          </cell>
          <cell r="AB662">
            <v>0</v>
          </cell>
          <cell r="AC662">
            <v>0</v>
          </cell>
          <cell r="AE662">
            <v>0</v>
          </cell>
          <cell r="AN662">
            <v>0</v>
          </cell>
          <cell r="AU662">
            <v>0</v>
          </cell>
        </row>
        <row r="663">
          <cell r="C663" t="str">
            <v>60362Allcustom2Allcustom3USD Total</v>
          </cell>
          <cell r="AB663">
            <v>0</v>
          </cell>
          <cell r="AE663">
            <v>0</v>
          </cell>
          <cell r="AN663">
            <v>0</v>
          </cell>
          <cell r="AU663">
            <v>0</v>
          </cell>
        </row>
        <row r="664">
          <cell r="C664" t="str">
            <v>60370TAllcustom2Allcustom3USD Total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N664">
            <v>0</v>
          </cell>
          <cell r="AY664">
            <v>0</v>
          </cell>
        </row>
        <row r="669">
          <cell r="C669" t="str">
            <v>11010Allcustom2Allcustom3USD Total</v>
          </cell>
          <cell r="E669">
            <v>-122</v>
          </cell>
          <cell r="H669">
            <v>-122.037988750446</v>
          </cell>
          <cell r="J669">
            <v>-124</v>
          </cell>
          <cell r="M669">
            <v>-124.47373048435999</v>
          </cell>
          <cell r="O669">
            <v>0</v>
          </cell>
          <cell r="R669">
            <v>0</v>
          </cell>
          <cell r="T669">
            <v>-1</v>
          </cell>
          <cell r="V669">
            <v>-1</v>
          </cell>
          <cell r="Y669">
            <v>0</v>
          </cell>
          <cell r="Z669">
            <v>0</v>
          </cell>
          <cell r="AB669">
            <v>-247</v>
          </cell>
          <cell r="AE669">
            <v>-246.51171923480601</v>
          </cell>
          <cell r="AL669">
            <v>0</v>
          </cell>
          <cell r="AM669">
            <v>0</v>
          </cell>
          <cell r="AN669">
            <v>-247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BI669">
            <v>0</v>
          </cell>
          <cell r="BL669">
            <v>0</v>
          </cell>
          <cell r="BN669">
            <v>-9</v>
          </cell>
          <cell r="BQ669">
            <v>-9.38478656193859</v>
          </cell>
          <cell r="BS669">
            <v>0</v>
          </cell>
          <cell r="BV669">
            <v>0</v>
          </cell>
          <cell r="BX669">
            <v>0</v>
          </cell>
          <cell r="CA669">
            <v>0</v>
          </cell>
          <cell r="CC669">
            <v>-171</v>
          </cell>
          <cell r="CF669">
            <v>-171.29239651312301</v>
          </cell>
          <cell r="CH669">
            <v>-72</v>
          </cell>
          <cell r="CK669">
            <v>-71.706121499999995</v>
          </cell>
          <cell r="CY669">
            <v>-124</v>
          </cell>
          <cell r="DB669">
            <v>-124.40838372</v>
          </cell>
          <cell r="DD669">
            <v>0</v>
          </cell>
          <cell r="DG669">
            <v>0</v>
          </cell>
          <cell r="DI669">
            <v>0</v>
          </cell>
          <cell r="DL669">
            <v>0</v>
          </cell>
          <cell r="DN669">
            <v>0</v>
          </cell>
          <cell r="DQ669">
            <v>0</v>
          </cell>
          <cell r="DS669">
            <v>0</v>
          </cell>
          <cell r="DV669">
            <v>0</v>
          </cell>
        </row>
        <row r="670">
          <cell r="C670" t="str">
            <v>11015Allcustom2Allcustom3USD Total</v>
          </cell>
          <cell r="E670">
            <v>-778</v>
          </cell>
          <cell r="H670">
            <v>-777.73921256349399</v>
          </cell>
          <cell r="J670">
            <v>29</v>
          </cell>
          <cell r="M670">
            <v>29.425987695826098</v>
          </cell>
          <cell r="O670">
            <v>0</v>
          </cell>
          <cell r="R670">
            <v>0</v>
          </cell>
          <cell r="T670">
            <v>1</v>
          </cell>
          <cell r="V670">
            <v>1</v>
          </cell>
          <cell r="Y670">
            <v>0</v>
          </cell>
          <cell r="Z670">
            <v>0</v>
          </cell>
          <cell r="AB670">
            <v>-748</v>
          </cell>
          <cell r="AE670">
            <v>-748.31322486766805</v>
          </cell>
          <cell r="AL670">
            <v>0</v>
          </cell>
          <cell r="AM670">
            <v>0</v>
          </cell>
          <cell r="AN670">
            <v>-748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BI670">
            <v>4</v>
          </cell>
          <cell r="BL670">
            <v>3.6729136477622397</v>
          </cell>
          <cell r="BN670">
            <v>0</v>
          </cell>
          <cell r="BQ670">
            <v>0</v>
          </cell>
          <cell r="BS670">
            <v>0</v>
          </cell>
          <cell r="BV670">
            <v>0</v>
          </cell>
          <cell r="BX670">
            <v>-6</v>
          </cell>
          <cell r="CA670">
            <v>-5.8029006612560599</v>
          </cell>
          <cell r="CC670">
            <v>0</v>
          </cell>
          <cell r="CF670">
            <v>0</v>
          </cell>
          <cell r="CH670">
            <v>-776</v>
          </cell>
          <cell r="CK670">
            <v>-775.58847020000007</v>
          </cell>
          <cell r="CY670">
            <v>0</v>
          </cell>
          <cell r="DB670">
            <v>0</v>
          </cell>
          <cell r="DD670">
            <v>-3</v>
          </cell>
          <cell r="DG670">
            <v>-3.0627795400000002</v>
          </cell>
          <cell r="DI670">
            <v>4</v>
          </cell>
          <cell r="DL670">
            <v>4.2021645158260501</v>
          </cell>
          <cell r="DN670">
            <v>28</v>
          </cell>
          <cell r="DQ670">
            <v>28.286602719999998</v>
          </cell>
          <cell r="DS670">
            <v>0</v>
          </cell>
          <cell r="DV670">
            <v>0</v>
          </cell>
        </row>
        <row r="671">
          <cell r="C671" t="str">
            <v>11011Allcustom2Allcustom3USD Total</v>
          </cell>
          <cell r="E671">
            <v>-1337</v>
          </cell>
          <cell r="H671">
            <v>-1336.7847576429301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V671">
            <v>0</v>
          </cell>
          <cell r="Y671">
            <v>0</v>
          </cell>
          <cell r="Z671">
            <v>0</v>
          </cell>
          <cell r="AB671">
            <v>-1337</v>
          </cell>
          <cell r="AE671">
            <v>-1336.7847576429301</v>
          </cell>
          <cell r="AL671">
            <v>0</v>
          </cell>
          <cell r="AM671">
            <v>0</v>
          </cell>
          <cell r="AN671">
            <v>-1337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BI671">
            <v>-1301</v>
          </cell>
          <cell r="BL671">
            <v>-1300.95427684025</v>
          </cell>
          <cell r="BN671">
            <v>0</v>
          </cell>
          <cell r="BQ671">
            <v>0</v>
          </cell>
          <cell r="BS671">
            <v>-36</v>
          </cell>
          <cell r="BV671">
            <v>-35.8304808026868</v>
          </cell>
          <cell r="BX671">
            <v>0</v>
          </cell>
          <cell r="CA671">
            <v>0</v>
          </cell>
          <cell r="CC671">
            <v>0</v>
          </cell>
          <cell r="CF671">
            <v>0</v>
          </cell>
          <cell r="CH671">
            <v>0</v>
          </cell>
          <cell r="CK671">
            <v>0</v>
          </cell>
          <cell r="CY671">
            <v>0</v>
          </cell>
          <cell r="DB671">
            <v>0</v>
          </cell>
          <cell r="DD671">
            <v>0</v>
          </cell>
          <cell r="DG671">
            <v>0</v>
          </cell>
          <cell r="DI671">
            <v>0</v>
          </cell>
          <cell r="DL671">
            <v>0</v>
          </cell>
          <cell r="DN671">
            <v>0</v>
          </cell>
          <cell r="DQ671">
            <v>0</v>
          </cell>
          <cell r="DS671">
            <v>0</v>
          </cell>
          <cell r="DV671">
            <v>0</v>
          </cell>
        </row>
        <row r="672">
          <cell r="C672" t="str">
            <v>11012Allcustom2Allcustom3USD Total</v>
          </cell>
          <cell r="E672">
            <v>-718</v>
          </cell>
          <cell r="H672">
            <v>-717.54634425483596</v>
          </cell>
          <cell r="J672">
            <v>0</v>
          </cell>
          <cell r="M672">
            <v>0</v>
          </cell>
          <cell r="O672">
            <v>0</v>
          </cell>
          <cell r="R672">
            <v>0</v>
          </cell>
          <cell r="T672">
            <v>0</v>
          </cell>
          <cell r="V672">
            <v>0</v>
          </cell>
          <cell r="Y672">
            <v>0</v>
          </cell>
          <cell r="Z672">
            <v>0</v>
          </cell>
          <cell r="AB672">
            <v>-718</v>
          </cell>
          <cell r="AE672">
            <v>-717.54634425483596</v>
          </cell>
          <cell r="AL672">
            <v>0</v>
          </cell>
          <cell r="AM672">
            <v>0</v>
          </cell>
          <cell r="AN672">
            <v>-718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BI672">
            <v>-618</v>
          </cell>
          <cell r="BL672">
            <v>-618.05058071221902</v>
          </cell>
          <cell r="BN672">
            <v>0</v>
          </cell>
          <cell r="BQ672">
            <v>0</v>
          </cell>
          <cell r="BS672">
            <v>-99</v>
          </cell>
          <cell r="BV672">
            <v>-99.495763542617496</v>
          </cell>
          <cell r="BX672">
            <v>0</v>
          </cell>
          <cell r="CA672">
            <v>0</v>
          </cell>
          <cell r="CC672">
            <v>0</v>
          </cell>
          <cell r="CF672">
            <v>0</v>
          </cell>
          <cell r="CH672">
            <v>0</v>
          </cell>
          <cell r="CK672">
            <v>0</v>
          </cell>
          <cell r="CY672">
            <v>0</v>
          </cell>
          <cell r="DB672">
            <v>0</v>
          </cell>
          <cell r="DD672">
            <v>0</v>
          </cell>
          <cell r="DG672">
            <v>0</v>
          </cell>
          <cell r="DI672">
            <v>0</v>
          </cell>
          <cell r="DL672">
            <v>0</v>
          </cell>
          <cell r="DN672">
            <v>0</v>
          </cell>
          <cell r="DQ672">
            <v>0</v>
          </cell>
          <cell r="DS672">
            <v>0</v>
          </cell>
          <cell r="DV672">
            <v>0</v>
          </cell>
        </row>
        <row r="673">
          <cell r="C673" t="str">
            <v>11013Allcustom2Allcustom3USD Total</v>
          </cell>
          <cell r="E673">
            <v>-451</v>
          </cell>
          <cell r="H673">
            <v>-451.22797712185201</v>
          </cell>
          <cell r="J673">
            <v>-34</v>
          </cell>
          <cell r="M673">
            <v>-34.296915370000001</v>
          </cell>
          <cell r="O673">
            <v>0</v>
          </cell>
          <cell r="R673">
            <v>0</v>
          </cell>
          <cell r="T673">
            <v>-1</v>
          </cell>
          <cell r="V673">
            <v>-1</v>
          </cell>
          <cell r="Y673">
            <v>0</v>
          </cell>
          <cell r="Z673">
            <v>0</v>
          </cell>
          <cell r="AB673">
            <v>-486</v>
          </cell>
          <cell r="AE673">
            <v>-485.52489249185197</v>
          </cell>
          <cell r="AL673">
            <v>0</v>
          </cell>
          <cell r="AM673">
            <v>0</v>
          </cell>
          <cell r="AN673">
            <v>-486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BI673">
            <v>-448</v>
          </cell>
          <cell r="BL673">
            <v>-448.33313560691397</v>
          </cell>
          <cell r="BN673">
            <v>0</v>
          </cell>
          <cell r="BQ673">
            <v>0</v>
          </cell>
          <cell r="BS673">
            <v>0</v>
          </cell>
          <cell r="BV673">
            <v>0</v>
          </cell>
          <cell r="BX673">
            <v>-3</v>
          </cell>
          <cell r="CA673">
            <v>-2.5712185649379702</v>
          </cell>
          <cell r="CC673">
            <v>0</v>
          </cell>
          <cell r="CF673">
            <v>0</v>
          </cell>
          <cell r="CH673">
            <v>0</v>
          </cell>
          <cell r="CK673">
            <v>0</v>
          </cell>
          <cell r="CY673">
            <v>0</v>
          </cell>
          <cell r="DB673">
            <v>0</v>
          </cell>
          <cell r="DD673">
            <v>0</v>
          </cell>
          <cell r="DG673">
            <v>0</v>
          </cell>
          <cell r="DI673">
            <v>0</v>
          </cell>
          <cell r="DL673">
            <v>0</v>
          </cell>
          <cell r="DN673">
            <v>-34</v>
          </cell>
          <cell r="DQ673">
            <v>-34.296915370000001</v>
          </cell>
          <cell r="DS673">
            <v>0</v>
          </cell>
          <cell r="DV673">
            <v>0</v>
          </cell>
        </row>
        <row r="674">
          <cell r="C674" t="str">
            <v>11040Allcustom2Allcustom3USD Total</v>
          </cell>
          <cell r="E674">
            <v>0</v>
          </cell>
          <cell r="H674">
            <v>0</v>
          </cell>
          <cell r="J674">
            <v>-20</v>
          </cell>
          <cell r="M674">
            <v>-20.303375829999997</v>
          </cell>
          <cell r="O674">
            <v>0</v>
          </cell>
          <cell r="R674">
            <v>0</v>
          </cell>
          <cell r="T674">
            <v>0</v>
          </cell>
          <cell r="V674">
            <v>0</v>
          </cell>
          <cell r="Y674">
            <v>0</v>
          </cell>
          <cell r="Z674">
            <v>0</v>
          </cell>
          <cell r="AB674">
            <v>-20</v>
          </cell>
          <cell r="AE674">
            <v>-20.303375829999997</v>
          </cell>
          <cell r="AL674">
            <v>0</v>
          </cell>
          <cell r="AM674">
            <v>0</v>
          </cell>
          <cell r="AN674">
            <v>-20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BI674">
            <v>0</v>
          </cell>
          <cell r="BL674">
            <v>0</v>
          </cell>
          <cell r="BN674">
            <v>0</v>
          </cell>
          <cell r="BQ674">
            <v>0</v>
          </cell>
          <cell r="BS674">
            <v>0</v>
          </cell>
          <cell r="BV674">
            <v>0</v>
          </cell>
          <cell r="BX674">
            <v>0</v>
          </cell>
          <cell r="CA674">
            <v>0</v>
          </cell>
          <cell r="CC674">
            <v>0</v>
          </cell>
          <cell r="CF674">
            <v>0</v>
          </cell>
          <cell r="CH674">
            <v>0</v>
          </cell>
          <cell r="CK674">
            <v>0</v>
          </cell>
          <cell r="CY674">
            <v>-20</v>
          </cell>
          <cell r="DB674">
            <v>-20.303375829999997</v>
          </cell>
          <cell r="DD674">
            <v>0</v>
          </cell>
          <cell r="DG674">
            <v>0</v>
          </cell>
          <cell r="DI674">
            <v>0</v>
          </cell>
          <cell r="DL674">
            <v>0</v>
          </cell>
          <cell r="DN674">
            <v>0</v>
          </cell>
          <cell r="DQ674">
            <v>0</v>
          </cell>
          <cell r="DS674">
            <v>0</v>
          </cell>
          <cell r="DV674">
            <v>0</v>
          </cell>
        </row>
        <row r="675">
          <cell r="C675" t="str">
            <v>60405TAllcustom2Allcustom3USD Total</v>
          </cell>
          <cell r="E675">
            <v>-542</v>
          </cell>
          <cell r="H675">
            <v>-542.05497161636993</v>
          </cell>
          <cell r="J675">
            <v>-66</v>
          </cell>
          <cell r="M675">
            <v>-65.607354931319293</v>
          </cell>
          <cell r="O675">
            <v>0</v>
          </cell>
          <cell r="R675">
            <v>0</v>
          </cell>
          <cell r="T675">
            <v>0</v>
          </cell>
          <cell r="V675">
            <v>0</v>
          </cell>
          <cell r="Y675">
            <v>0</v>
          </cell>
          <cell r="Z675">
            <v>-8.7598550635448205E-16</v>
          </cell>
          <cell r="AB675">
            <v>-608</v>
          </cell>
          <cell r="AE675">
            <v>-607.66232654768896</v>
          </cell>
          <cell r="AL675">
            <v>0</v>
          </cell>
          <cell r="AM675">
            <v>0</v>
          </cell>
          <cell r="AN675">
            <v>-608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BI675">
            <v>-371</v>
          </cell>
          <cell r="BL675">
            <v>-371.49032290912402</v>
          </cell>
          <cell r="BN675">
            <v>-114</v>
          </cell>
          <cell r="BQ675">
            <v>-114.240080124548</v>
          </cell>
          <cell r="BS675">
            <v>-17</v>
          </cell>
          <cell r="BV675">
            <v>-17.260901757021902</v>
          </cell>
          <cell r="BX675">
            <v>-8</v>
          </cell>
          <cell r="CA675">
            <v>-8.1076884522490094</v>
          </cell>
          <cell r="CC675">
            <v>0</v>
          </cell>
          <cell r="CF675">
            <v>-1.4511302999933901E-7</v>
          </cell>
          <cell r="CH675">
            <v>-12</v>
          </cell>
          <cell r="CK675">
            <v>-11.792619365504899</v>
          </cell>
          <cell r="CY675">
            <v>-42</v>
          </cell>
          <cell r="DB675">
            <v>-41.820921659280003</v>
          </cell>
          <cell r="DD675">
            <v>0</v>
          </cell>
          <cell r="DG675">
            <v>-0.39074079</v>
          </cell>
          <cell r="DI675">
            <v>0</v>
          </cell>
          <cell r="DL675">
            <v>-4.7319906799605993E-3</v>
          </cell>
          <cell r="DN675">
            <v>-23</v>
          </cell>
          <cell r="DQ675">
            <v>-23.331593139999999</v>
          </cell>
          <cell r="DS675">
            <v>0</v>
          </cell>
          <cell r="DV675">
            <v>0</v>
          </cell>
        </row>
        <row r="676">
          <cell r="C676" t="str">
            <v>12900TAllcustom2Allcustom3USD Total</v>
          </cell>
          <cell r="E676">
            <v>-991</v>
          </cell>
          <cell r="H676">
            <v>-990.60108189961102</v>
          </cell>
          <cell r="J676">
            <v>-271</v>
          </cell>
          <cell r="M676">
            <v>-271.15349564250602</v>
          </cell>
          <cell r="O676">
            <v>0</v>
          </cell>
          <cell r="R676">
            <v>0</v>
          </cell>
          <cell r="T676">
            <v>0</v>
          </cell>
          <cell r="V676">
            <v>0</v>
          </cell>
          <cell r="Y676">
            <v>0</v>
          </cell>
          <cell r="Z676">
            <v>-1.86264514923096E-14</v>
          </cell>
          <cell r="AB676">
            <v>-1262</v>
          </cell>
          <cell r="AE676">
            <v>-1261.7545775421199</v>
          </cell>
          <cell r="AL676">
            <v>0</v>
          </cell>
          <cell r="AM676">
            <v>0</v>
          </cell>
          <cell r="AN676">
            <v>-1262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BI676">
            <v>-353</v>
          </cell>
          <cell r="BL676">
            <v>-353.37556990921803</v>
          </cell>
          <cell r="BN676">
            <v>-342</v>
          </cell>
          <cell r="BQ676">
            <v>-341.55956908933098</v>
          </cell>
          <cell r="BS676">
            <v>-108</v>
          </cell>
          <cell r="BV676">
            <v>-107.94979920978</v>
          </cell>
          <cell r="BX676">
            <v>-68</v>
          </cell>
          <cell r="CA676">
            <v>-68.2416875366836</v>
          </cell>
          <cell r="CC676">
            <v>-25</v>
          </cell>
          <cell r="CF676">
            <v>-24.8182779864986</v>
          </cell>
          <cell r="CH676">
            <v>-66</v>
          </cell>
          <cell r="CK676">
            <v>-66.109648652503196</v>
          </cell>
          <cell r="CY676">
            <v>-111</v>
          </cell>
          <cell r="DB676">
            <v>-110.80309071080001</v>
          </cell>
          <cell r="DD676">
            <v>-90</v>
          </cell>
          <cell r="DG676">
            <v>-89.772342998762099</v>
          </cell>
          <cell r="DI676">
            <v>-32</v>
          </cell>
          <cell r="DL676">
            <v>-32.136544954407398</v>
          </cell>
          <cell r="DN676">
            <v>-30</v>
          </cell>
          <cell r="DQ676">
            <v>-30.281693180000001</v>
          </cell>
          <cell r="DS676">
            <v>-1</v>
          </cell>
          <cell r="DV676">
            <v>-1.3380000000000001</v>
          </cell>
        </row>
        <row r="677">
          <cell r="C677" t="str">
            <v>13100TAllcustom2Allcustom3USD Total</v>
          </cell>
          <cell r="E677">
            <v>0</v>
          </cell>
          <cell r="H677">
            <v>-0.39953019763630199</v>
          </cell>
          <cell r="J677">
            <v>0</v>
          </cell>
          <cell r="M677">
            <v>-2.36149900000002E-2</v>
          </cell>
          <cell r="O677">
            <v>0</v>
          </cell>
          <cell r="R677">
            <v>0</v>
          </cell>
          <cell r="T677">
            <v>0</v>
          </cell>
          <cell r="V677">
            <v>0</v>
          </cell>
          <cell r="Y677">
            <v>0</v>
          </cell>
          <cell r="Z677">
            <v>0</v>
          </cell>
          <cell r="AB677">
            <v>0</v>
          </cell>
          <cell r="AE677">
            <v>-0.42314518763630304</v>
          </cell>
          <cell r="AL677">
            <v>0</v>
          </cell>
          <cell r="AM677">
            <v>0</v>
          </cell>
          <cell r="AN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BI677">
            <v>-1</v>
          </cell>
          <cell r="BL677">
            <v>-0.80236574770186098</v>
          </cell>
          <cell r="BN677">
            <v>1</v>
          </cell>
          <cell r="BQ677">
            <v>1.0307397238384299</v>
          </cell>
          <cell r="BS677">
            <v>-1</v>
          </cell>
          <cell r="BV677">
            <v>-0.62779229131937597</v>
          </cell>
          <cell r="BX677">
            <v>0</v>
          </cell>
          <cell r="CA677">
            <v>-1.11882453498283E-4</v>
          </cell>
          <cell r="CC677">
            <v>0</v>
          </cell>
          <cell r="CF677">
            <v>0</v>
          </cell>
          <cell r="CH677">
            <v>0</v>
          </cell>
          <cell r="CK677">
            <v>0</v>
          </cell>
          <cell r="CY677">
            <v>-5</v>
          </cell>
          <cell r="DB677">
            <v>-5.4467617800000001</v>
          </cell>
          <cell r="DD677">
            <v>0</v>
          </cell>
          <cell r="DG677">
            <v>0</v>
          </cell>
          <cell r="DI677">
            <v>4</v>
          </cell>
          <cell r="DL677">
            <v>3.9231467900000001</v>
          </cell>
          <cell r="DN677">
            <v>2</v>
          </cell>
          <cell r="DQ677">
            <v>1.5</v>
          </cell>
          <cell r="DS677">
            <v>0</v>
          </cell>
          <cell r="DV677">
            <v>0</v>
          </cell>
        </row>
        <row r="678">
          <cell r="C678" t="str">
            <v>Operating_costs_other_USD</v>
          </cell>
          <cell r="E678">
            <v>-1516</v>
          </cell>
          <cell r="F678">
            <v>1</v>
          </cell>
          <cell r="G678">
            <v>0</v>
          </cell>
          <cell r="H678">
            <v>-1516.7737767518238</v>
          </cell>
          <cell r="J678">
            <v>-425</v>
          </cell>
          <cell r="K678">
            <v>0</v>
          </cell>
          <cell r="L678">
            <v>0</v>
          </cell>
          <cell r="M678">
            <v>-424.54563769268583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T678">
            <v>100</v>
          </cell>
          <cell r="U678">
            <v>0</v>
          </cell>
          <cell r="V678">
            <v>0</v>
          </cell>
          <cell r="W678">
            <v>1</v>
          </cell>
          <cell r="X678">
            <v>0</v>
          </cell>
          <cell r="Y678">
            <v>0</v>
          </cell>
          <cell r="Z678">
            <v>99.492028864856806</v>
          </cell>
          <cell r="AB678">
            <v>-1841</v>
          </cell>
          <cell r="AC678">
            <v>1</v>
          </cell>
          <cell r="AD678">
            <v>0</v>
          </cell>
          <cell r="AE678">
            <v>-1841.8273855796533</v>
          </cell>
          <cell r="AL678">
            <v>1</v>
          </cell>
          <cell r="AM678">
            <v>0</v>
          </cell>
          <cell r="AN678">
            <v>-1841</v>
          </cell>
          <cell r="AS678">
            <v>0</v>
          </cell>
          <cell r="AT678">
            <v>0</v>
          </cell>
          <cell r="AU678">
            <v>0</v>
          </cell>
          <cell r="BI678">
            <v>-1973</v>
          </cell>
          <cell r="BJ678">
            <v>-2</v>
          </cell>
          <cell r="BK678">
            <v>0</v>
          </cell>
          <cell r="BL678">
            <v>-1971.3257111841549</v>
          </cell>
          <cell r="BN678">
            <v>-376</v>
          </cell>
          <cell r="BO678">
            <v>1</v>
          </cell>
          <cell r="BP678">
            <v>0</v>
          </cell>
          <cell r="BQ678">
            <v>-376.58139499447185</v>
          </cell>
          <cell r="BS678">
            <v>-351</v>
          </cell>
          <cell r="BT678">
            <v>0</v>
          </cell>
          <cell r="BU678">
            <v>0</v>
          </cell>
          <cell r="BV678">
            <v>-350.5969840491104</v>
          </cell>
          <cell r="BX678">
            <v>-27</v>
          </cell>
          <cell r="BY678">
            <v>1</v>
          </cell>
          <cell r="BZ678">
            <v>0</v>
          </cell>
          <cell r="CA678">
            <v>-27.82804029456787</v>
          </cell>
          <cell r="CC678">
            <v>-20</v>
          </cell>
          <cell r="CD678">
            <v>1</v>
          </cell>
          <cell r="CE678">
            <v>0</v>
          </cell>
          <cell r="CF678">
            <v>-20.650555942513364</v>
          </cell>
          <cell r="CH678">
            <v>720</v>
          </cell>
          <cell r="CI678">
            <v>2</v>
          </cell>
          <cell r="CJ678">
            <v>0</v>
          </cell>
          <cell r="CK678">
            <v>718.32714145502018</v>
          </cell>
          <cell r="CY678">
            <v>-222</v>
          </cell>
          <cell r="CZ678">
            <v>-1</v>
          </cell>
          <cell r="DA678">
            <v>0</v>
          </cell>
          <cell r="DB678">
            <v>-220.89687291902601</v>
          </cell>
          <cell r="DD678">
            <v>-80</v>
          </cell>
          <cell r="DE678">
            <v>-1</v>
          </cell>
          <cell r="DF678">
            <v>0</v>
          </cell>
          <cell r="DG678">
            <v>-79.487155161288911</v>
          </cell>
          <cell r="DI678">
            <v>-29</v>
          </cell>
          <cell r="DJ678">
            <v>0</v>
          </cell>
          <cell r="DK678">
            <v>0</v>
          </cell>
          <cell r="DL678">
            <v>-29.405950019093691</v>
          </cell>
          <cell r="DN678">
            <v>-128</v>
          </cell>
          <cell r="DO678">
            <v>-2</v>
          </cell>
          <cell r="DP678">
            <v>0</v>
          </cell>
          <cell r="DQ678">
            <v>-126.41074650576498</v>
          </cell>
          <cell r="DS678">
            <v>-1</v>
          </cell>
          <cell r="DT678">
            <v>0</v>
          </cell>
          <cell r="DU678">
            <v>0</v>
          </cell>
          <cell r="DV678">
            <v>-1.0453834399999997</v>
          </cell>
        </row>
        <row r="679">
          <cell r="E679">
            <v>-6455</v>
          </cell>
          <cell r="F679">
            <v>1</v>
          </cell>
          <cell r="G679">
            <v>0</v>
          </cell>
          <cell r="H679">
            <v>-6455.1656407989994</v>
          </cell>
          <cell r="J679">
            <v>-911</v>
          </cell>
          <cell r="K679">
            <v>0</v>
          </cell>
          <cell r="L679">
            <v>0</v>
          </cell>
          <cell r="M679">
            <v>-910.97813724504499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99</v>
          </cell>
          <cell r="U679">
            <v>0</v>
          </cell>
          <cell r="V679">
            <v>-1</v>
          </cell>
          <cell r="W679">
            <v>1</v>
          </cell>
          <cell r="X679">
            <v>0</v>
          </cell>
          <cell r="Y679">
            <v>0</v>
          </cell>
          <cell r="Z679">
            <v>99.492028864856792</v>
          </cell>
          <cell r="AB679">
            <v>-7267</v>
          </cell>
          <cell r="AC679">
            <v>1</v>
          </cell>
          <cell r="AD679">
            <v>0</v>
          </cell>
          <cell r="AE679">
            <v>-7266.6517491791901</v>
          </cell>
          <cell r="AL679">
            <v>1</v>
          </cell>
          <cell r="AM679">
            <v>0</v>
          </cell>
          <cell r="AN679">
            <v>-7267</v>
          </cell>
          <cell r="AS679">
            <v>0</v>
          </cell>
          <cell r="AT679">
            <v>0</v>
          </cell>
          <cell r="AY679">
            <v>0</v>
          </cell>
          <cell r="BI679">
            <v>-5061</v>
          </cell>
          <cell r="BJ679">
            <v>-2</v>
          </cell>
          <cell r="BK679">
            <v>0</v>
          </cell>
          <cell r="BL679">
            <v>-5060.6590492618197</v>
          </cell>
          <cell r="BN679">
            <v>-840</v>
          </cell>
          <cell r="BO679">
            <v>1</v>
          </cell>
          <cell r="BP679">
            <v>0</v>
          </cell>
          <cell r="BQ679">
            <v>-840.73509104645098</v>
          </cell>
          <cell r="BS679">
            <v>-612</v>
          </cell>
          <cell r="BT679">
            <v>0</v>
          </cell>
          <cell r="BU679">
            <v>0</v>
          </cell>
          <cell r="BV679">
            <v>-611.76172165253604</v>
          </cell>
          <cell r="BX679">
            <v>-112</v>
          </cell>
          <cell r="BY679">
            <v>1</v>
          </cell>
          <cell r="BZ679">
            <v>0</v>
          </cell>
          <cell r="CA679">
            <v>-112.551647392148</v>
          </cell>
          <cell r="CC679">
            <v>-216</v>
          </cell>
          <cell r="CD679">
            <v>1</v>
          </cell>
          <cell r="CE679">
            <v>0</v>
          </cell>
          <cell r="CF679">
            <v>-216.76123058724801</v>
          </cell>
          <cell r="CH679">
            <v>-206</v>
          </cell>
          <cell r="CI679">
            <v>2</v>
          </cell>
          <cell r="CJ679">
            <v>0</v>
          </cell>
          <cell r="CK679">
            <v>-206.86971826298804</v>
          </cell>
          <cell r="CY679">
            <v>-524</v>
          </cell>
          <cell r="CZ679">
            <v>-1</v>
          </cell>
          <cell r="DA679">
            <v>0</v>
          </cell>
          <cell r="DB679">
            <v>-523.67940661910598</v>
          </cell>
          <cell r="DD679">
            <v>-173</v>
          </cell>
          <cell r="DE679">
            <v>-1</v>
          </cell>
          <cell r="DF679">
            <v>0</v>
          </cell>
          <cell r="DG679">
            <v>-172.71301849005101</v>
          </cell>
          <cell r="DI679">
            <v>-53</v>
          </cell>
          <cell r="DJ679">
            <v>0</v>
          </cell>
          <cell r="DK679">
            <v>0</v>
          </cell>
          <cell r="DL679">
            <v>-53.421915658354997</v>
          </cell>
          <cell r="DN679">
            <v>-185</v>
          </cell>
          <cell r="DO679">
            <v>-2</v>
          </cell>
          <cell r="DP679">
            <v>0</v>
          </cell>
          <cell r="DQ679">
            <v>-184.53434547576498</v>
          </cell>
          <cell r="DS679">
            <v>-2</v>
          </cell>
          <cell r="DT679">
            <v>0</v>
          </cell>
          <cell r="DU679">
            <v>0</v>
          </cell>
          <cell r="DV679">
            <v>-2.3833834399999998</v>
          </cell>
        </row>
        <row r="681">
          <cell r="C681" t="str">
            <v>60498TFTE200TAllcustom3USD Total</v>
          </cell>
          <cell r="AB681">
            <v>86581</v>
          </cell>
          <cell r="AE681">
            <v>86581.3981511928</v>
          </cell>
          <cell r="AN681">
            <v>86581</v>
          </cell>
          <cell r="AU681">
            <v>0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N686">
            <v>0</v>
          </cell>
        </row>
        <row r="687"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N687">
            <v>0</v>
          </cell>
        </row>
        <row r="688">
          <cell r="C688" t="str">
            <v>DISC_Cost_USD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N688">
            <v>0</v>
          </cell>
        </row>
        <row r="689">
          <cell r="C689" t="str">
            <v>60805TAllcustom2Allcustom3USD Total</v>
          </cell>
          <cell r="AG689">
            <v>0</v>
          </cell>
          <cell r="AH689">
            <v>0</v>
          </cell>
          <cell r="AJ689">
            <v>0</v>
          </cell>
          <cell r="AN689">
            <v>0</v>
          </cell>
          <cell r="AU689">
            <v>0</v>
          </cell>
        </row>
        <row r="690">
          <cell r="C690" t="str">
            <v>60810TAllcustom2Allcustom3USD Total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N690">
            <v>0</v>
          </cell>
          <cell r="AU690">
            <v>0</v>
          </cell>
        </row>
        <row r="691">
          <cell r="C691" t="str">
            <v>60811TAllcustom2Allcustom3USD Total</v>
          </cell>
          <cell r="AG691">
            <v>0</v>
          </cell>
          <cell r="AH691">
            <v>0</v>
          </cell>
          <cell r="AJ691">
            <v>0</v>
          </cell>
          <cell r="AN691">
            <v>0</v>
          </cell>
          <cell r="AU691">
            <v>0</v>
          </cell>
        </row>
        <row r="692">
          <cell r="C692" t="str">
            <v>60815TAllcustom2Allcustom3USD Total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N692">
            <v>0</v>
          </cell>
          <cell r="AU692">
            <v>0</v>
          </cell>
        </row>
        <row r="693">
          <cell r="C693" t="str">
            <v>60820TAllcustom2Allcustom3USD Total</v>
          </cell>
          <cell r="AG693">
            <v>0</v>
          </cell>
          <cell r="AH693">
            <v>0</v>
          </cell>
          <cell r="AJ693">
            <v>0</v>
          </cell>
          <cell r="AN693">
            <v>0</v>
          </cell>
          <cell r="AU693">
            <v>0</v>
          </cell>
        </row>
        <row r="694">
          <cell r="C694" t="str">
            <v>60821Allcustom2Allcustom3USD Total</v>
          </cell>
          <cell r="AG694">
            <v>0</v>
          </cell>
          <cell r="AJ694">
            <v>0</v>
          </cell>
          <cell r="AN694">
            <v>0</v>
          </cell>
          <cell r="AU694">
            <v>0</v>
          </cell>
        </row>
        <row r="695">
          <cell r="C695" t="str">
            <v>60830TAllcustom2Allcustom3USD Total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N695">
            <v>0</v>
          </cell>
          <cell r="AU695">
            <v>0</v>
          </cell>
          <cell r="AY695">
            <v>0</v>
          </cell>
        </row>
        <row r="698">
          <cell r="C698" t="str">
            <v>60835TAllcustom2Allcustom3USD Total</v>
          </cell>
          <cell r="AB698">
            <v>65</v>
          </cell>
          <cell r="AC698">
            <v>0</v>
          </cell>
          <cell r="AE698">
            <v>65.463732712854693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N698">
            <v>65</v>
          </cell>
          <cell r="AU698">
            <v>0</v>
          </cell>
        </row>
        <row r="699">
          <cell r="C699" t="str">
            <v>60840TAllcustom2Allcustom3USD Total</v>
          </cell>
          <cell r="AB699">
            <v>50</v>
          </cell>
          <cell r="AE699">
            <v>49.507387796586798</v>
          </cell>
          <cell r="AG699">
            <v>0</v>
          </cell>
          <cell r="AJ699">
            <v>0</v>
          </cell>
          <cell r="AN699">
            <v>50</v>
          </cell>
          <cell r="AU699">
            <v>0</v>
          </cell>
          <cell r="AY699">
            <v>0</v>
          </cell>
        </row>
        <row r="700">
          <cell r="C700" t="str">
            <v>60850TAllcustom2Allcustom3USD Total</v>
          </cell>
          <cell r="AB700">
            <v>115</v>
          </cell>
          <cell r="AC700">
            <v>0</v>
          </cell>
          <cell r="AD700">
            <v>0</v>
          </cell>
          <cell r="AE700">
            <v>114.97112050944149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N700">
            <v>115</v>
          </cell>
          <cell r="AU700">
            <v>0</v>
          </cell>
        </row>
        <row r="702">
          <cell r="C702" t="str">
            <v>60855TAllcustom2Allcustom3USD Total</v>
          </cell>
          <cell r="AB702">
            <v>1</v>
          </cell>
          <cell r="AC702">
            <v>0</v>
          </cell>
          <cell r="AE702">
            <v>1.1791934296864699</v>
          </cell>
          <cell r="AG702">
            <v>0</v>
          </cell>
          <cell r="AJ702">
            <v>0</v>
          </cell>
          <cell r="AN702">
            <v>1</v>
          </cell>
          <cell r="AU702">
            <v>0</v>
          </cell>
        </row>
        <row r="703">
          <cell r="C703" t="str">
            <v>60860TAllcustom2Allcustom3USD Total</v>
          </cell>
          <cell r="AB703">
            <v>15</v>
          </cell>
          <cell r="AE703">
            <v>15.1147487201868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N703">
            <v>15</v>
          </cell>
          <cell r="AU703">
            <v>0</v>
          </cell>
          <cell r="AY703">
            <v>0</v>
          </cell>
        </row>
        <row r="704">
          <cell r="C704" t="str">
            <v>60870TAllcustom2Allcustom3USD Total</v>
          </cell>
          <cell r="AB704">
            <v>16</v>
          </cell>
          <cell r="AC704">
            <v>0</v>
          </cell>
          <cell r="AD704">
            <v>0</v>
          </cell>
          <cell r="AE704">
            <v>16.293942149873271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</v>
          </cell>
          <cell r="AM704">
            <v>0</v>
          </cell>
          <cell r="AN704">
            <v>16</v>
          </cell>
          <cell r="AU704">
            <v>0</v>
          </cell>
          <cell r="AY704">
            <v>0</v>
          </cell>
        </row>
        <row r="706">
          <cell r="AB706">
            <v>700</v>
          </cell>
          <cell r="AC706">
            <v>0</v>
          </cell>
          <cell r="AD706">
            <v>0</v>
          </cell>
          <cell r="AE706">
            <v>699.97851024554461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N706">
            <v>700</v>
          </cell>
        </row>
        <row r="708">
          <cell r="C708" t="str">
            <v>60855TAllcustom2M420USD Total</v>
          </cell>
          <cell r="AB708">
            <v>0</v>
          </cell>
          <cell r="AC708">
            <v>0</v>
          </cell>
          <cell r="AE708">
            <v>0</v>
          </cell>
          <cell r="AG708">
            <v>0</v>
          </cell>
          <cell r="AH708">
            <v>0</v>
          </cell>
          <cell r="AJ708">
            <v>0</v>
          </cell>
          <cell r="AN708">
            <v>0</v>
          </cell>
          <cell r="AU708">
            <v>0</v>
          </cell>
        </row>
        <row r="710">
          <cell r="C710" t="str">
            <v>62100TAllcustom2M420USD Total</v>
          </cell>
          <cell r="AB710">
            <v>0</v>
          </cell>
          <cell r="AC710">
            <v>0</v>
          </cell>
          <cell r="AE710">
            <v>0</v>
          </cell>
          <cell r="AG710">
            <v>0</v>
          </cell>
          <cell r="AH710">
            <v>0</v>
          </cell>
          <cell r="AJ710">
            <v>0</v>
          </cell>
          <cell r="AN710">
            <v>0</v>
          </cell>
          <cell r="AU710">
            <v>0</v>
          </cell>
        </row>
        <row r="716">
          <cell r="C716" t="str">
            <v>20010INA110M220USD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0</v>
          </cell>
          <cell r="R716">
            <v>0</v>
          </cell>
          <cell r="T716">
            <v>0</v>
          </cell>
          <cell r="V716">
            <v>0</v>
          </cell>
          <cell r="Y716">
            <v>0</v>
          </cell>
          <cell r="Z716">
            <v>0</v>
          </cell>
          <cell r="AB716">
            <v>0</v>
          </cell>
          <cell r="AD716">
            <v>0</v>
          </cell>
          <cell r="AE716">
            <v>0</v>
          </cell>
          <cell r="AG716">
            <v>0</v>
          </cell>
          <cell r="AJ716">
            <v>0</v>
          </cell>
          <cell r="AL716">
            <v>0</v>
          </cell>
          <cell r="AM716">
            <v>0</v>
          </cell>
          <cell r="AN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BI716">
            <v>0</v>
          </cell>
          <cell r="BL716">
            <v>0</v>
          </cell>
          <cell r="BN716">
            <v>0</v>
          </cell>
          <cell r="BQ716">
            <v>0</v>
          </cell>
          <cell r="BS716">
            <v>0</v>
          </cell>
          <cell r="BV716">
            <v>0</v>
          </cell>
          <cell r="BX716">
            <v>0</v>
          </cell>
          <cell r="CA716">
            <v>0</v>
          </cell>
          <cell r="CC716">
            <v>0</v>
          </cell>
          <cell r="CF716">
            <v>0</v>
          </cell>
          <cell r="CH716">
            <v>0</v>
          </cell>
          <cell r="CK716">
            <v>0</v>
          </cell>
          <cell r="CY716">
            <v>0</v>
          </cell>
          <cell r="DB716">
            <v>0</v>
          </cell>
          <cell r="DD716">
            <v>0</v>
          </cell>
          <cell r="DG716">
            <v>0</v>
          </cell>
          <cell r="DI716">
            <v>0</v>
          </cell>
          <cell r="DL716">
            <v>0</v>
          </cell>
          <cell r="DN716">
            <v>0</v>
          </cell>
          <cell r="DQ716">
            <v>0</v>
          </cell>
          <cell r="DS716">
            <v>0</v>
          </cell>
          <cell r="DV716">
            <v>0</v>
          </cell>
        </row>
        <row r="717">
          <cell r="C717" t="str">
            <v>20010INA120M220USD Total</v>
          </cell>
          <cell r="E717">
            <v>0</v>
          </cell>
          <cell r="H717">
            <v>0</v>
          </cell>
          <cell r="J717">
            <v>0</v>
          </cell>
          <cell r="M717">
            <v>0</v>
          </cell>
          <cell r="O717">
            <v>0</v>
          </cell>
          <cell r="R717">
            <v>0</v>
          </cell>
          <cell r="T717">
            <v>0</v>
          </cell>
          <cell r="V717">
            <v>0</v>
          </cell>
          <cell r="Y717">
            <v>0</v>
          </cell>
          <cell r="Z717">
            <v>0</v>
          </cell>
          <cell r="AB717">
            <v>0</v>
          </cell>
          <cell r="AD717">
            <v>0</v>
          </cell>
          <cell r="AE717">
            <v>0</v>
          </cell>
          <cell r="AG717">
            <v>0</v>
          </cell>
          <cell r="AJ717">
            <v>0</v>
          </cell>
          <cell r="AL717">
            <v>0</v>
          </cell>
          <cell r="AM717">
            <v>0</v>
          </cell>
          <cell r="AN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BI717">
            <v>0</v>
          </cell>
          <cell r="BL717">
            <v>0</v>
          </cell>
          <cell r="BN717">
            <v>0</v>
          </cell>
          <cell r="BQ717">
            <v>0</v>
          </cell>
          <cell r="BS717">
            <v>0</v>
          </cell>
          <cell r="BV717">
            <v>0</v>
          </cell>
          <cell r="BX717">
            <v>0</v>
          </cell>
          <cell r="CA717">
            <v>0</v>
          </cell>
          <cell r="CC717">
            <v>0</v>
          </cell>
          <cell r="CF717">
            <v>0</v>
          </cell>
          <cell r="CH717">
            <v>0</v>
          </cell>
          <cell r="CK717">
            <v>0</v>
          </cell>
          <cell r="CY717">
            <v>0</v>
          </cell>
          <cell r="DB717">
            <v>0</v>
          </cell>
          <cell r="DD717">
            <v>0</v>
          </cell>
          <cell r="DG717">
            <v>0</v>
          </cell>
          <cell r="DI717">
            <v>0</v>
          </cell>
          <cell r="DL717">
            <v>0</v>
          </cell>
          <cell r="DN717">
            <v>0</v>
          </cell>
          <cell r="DQ717">
            <v>0</v>
          </cell>
          <cell r="DS717">
            <v>0</v>
          </cell>
          <cell r="DV717">
            <v>0</v>
          </cell>
        </row>
        <row r="718">
          <cell r="C718" t="str">
            <v>20010INA165TM220USD Total</v>
          </cell>
          <cell r="E718">
            <v>56</v>
          </cell>
          <cell r="H718">
            <v>56.418781691095802</v>
          </cell>
          <cell r="J718">
            <v>0</v>
          </cell>
          <cell r="M718">
            <v>0</v>
          </cell>
          <cell r="O718">
            <v>0</v>
          </cell>
          <cell r="R718">
            <v>0</v>
          </cell>
          <cell r="T718">
            <v>0</v>
          </cell>
          <cell r="V718">
            <v>0</v>
          </cell>
          <cell r="Y718">
            <v>0</v>
          </cell>
          <cell r="Z718">
            <v>0</v>
          </cell>
          <cell r="AB718">
            <v>56</v>
          </cell>
          <cell r="AD718">
            <v>0</v>
          </cell>
          <cell r="AE718">
            <v>56.418781691095802</v>
          </cell>
          <cell r="AG718">
            <v>0</v>
          </cell>
          <cell r="AJ718">
            <v>0</v>
          </cell>
          <cell r="AL718">
            <v>0</v>
          </cell>
          <cell r="AM718">
            <v>0</v>
          </cell>
          <cell r="AN718">
            <v>56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BI718">
            <v>0</v>
          </cell>
          <cell r="BL718">
            <v>0</v>
          </cell>
          <cell r="BN718">
            <v>56</v>
          </cell>
          <cell r="BQ718">
            <v>56.418781691095802</v>
          </cell>
          <cell r="BS718">
            <v>0</v>
          </cell>
          <cell r="BV718">
            <v>0</v>
          </cell>
          <cell r="BX718">
            <v>0</v>
          </cell>
          <cell r="CA718">
            <v>0</v>
          </cell>
          <cell r="CC718">
            <v>0</v>
          </cell>
          <cell r="CF718">
            <v>0</v>
          </cell>
          <cell r="CH718">
            <v>0</v>
          </cell>
          <cell r="CK718">
            <v>0</v>
          </cell>
          <cell r="CY718">
            <v>0</v>
          </cell>
          <cell r="DB718">
            <v>0</v>
          </cell>
          <cell r="DD718">
            <v>0</v>
          </cell>
          <cell r="DG718">
            <v>0</v>
          </cell>
          <cell r="DI718">
            <v>0</v>
          </cell>
          <cell r="DL718">
            <v>0</v>
          </cell>
          <cell r="DN718">
            <v>0</v>
          </cell>
          <cell r="DQ718">
            <v>0</v>
          </cell>
          <cell r="DS718">
            <v>0</v>
          </cell>
          <cell r="DV718">
            <v>0</v>
          </cell>
        </row>
        <row r="719">
          <cell r="C719" t="str">
            <v>20010INA185TM220USD Total</v>
          </cell>
          <cell r="E719">
            <v>7</v>
          </cell>
          <cell r="F719">
            <v>1</v>
          </cell>
          <cell r="H719">
            <v>6.3383603392718202</v>
          </cell>
          <cell r="J719">
            <v>2</v>
          </cell>
          <cell r="K719">
            <v>0</v>
          </cell>
          <cell r="M719">
            <v>2.4648084400000001</v>
          </cell>
          <cell r="O719">
            <v>0</v>
          </cell>
          <cell r="P719">
            <v>0</v>
          </cell>
          <cell r="R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Y719">
            <v>0</v>
          </cell>
          <cell r="Z719">
            <v>0</v>
          </cell>
          <cell r="AB719">
            <v>9</v>
          </cell>
          <cell r="AC719">
            <v>0</v>
          </cell>
          <cell r="AD719">
            <v>0</v>
          </cell>
          <cell r="AE719">
            <v>8.8031687792718198</v>
          </cell>
          <cell r="AG719">
            <v>0</v>
          </cell>
          <cell r="AH719">
            <v>0</v>
          </cell>
          <cell r="AJ719">
            <v>0</v>
          </cell>
          <cell r="AL719">
            <v>0</v>
          </cell>
          <cell r="AM719">
            <v>0</v>
          </cell>
          <cell r="AN719">
            <v>9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BI719">
            <v>0</v>
          </cell>
          <cell r="BJ719">
            <v>0</v>
          </cell>
          <cell r="BL719">
            <v>0</v>
          </cell>
          <cell r="BN719">
            <v>6</v>
          </cell>
          <cell r="BO719">
            <v>1</v>
          </cell>
          <cell r="BQ719">
            <v>5.0939295671245501</v>
          </cell>
          <cell r="BS719">
            <v>0</v>
          </cell>
          <cell r="BT719">
            <v>0</v>
          </cell>
          <cell r="BV719">
            <v>0</v>
          </cell>
          <cell r="BX719">
            <v>0</v>
          </cell>
          <cell r="BY719">
            <v>0</v>
          </cell>
          <cell r="CA719">
            <v>0</v>
          </cell>
          <cell r="CC719">
            <v>1</v>
          </cell>
          <cell r="CD719">
            <v>0</v>
          </cell>
          <cell r="CF719">
            <v>1.1259326921472701</v>
          </cell>
          <cell r="CH719">
            <v>0</v>
          </cell>
          <cell r="CI719">
            <v>0</v>
          </cell>
          <cell r="CK719">
            <v>0</v>
          </cell>
          <cell r="CY719">
            <v>0</v>
          </cell>
          <cell r="CZ719">
            <v>0</v>
          </cell>
          <cell r="DB719">
            <v>0</v>
          </cell>
          <cell r="DD719">
            <v>2</v>
          </cell>
          <cell r="DE719">
            <v>0</v>
          </cell>
          <cell r="DG719">
            <v>1.891896</v>
          </cell>
          <cell r="DI719">
            <v>0</v>
          </cell>
          <cell r="DJ719">
            <v>0</v>
          </cell>
          <cell r="DL719">
            <v>0</v>
          </cell>
          <cell r="DN719">
            <v>1</v>
          </cell>
          <cell r="DO719">
            <v>0</v>
          </cell>
          <cell r="DQ719">
            <v>0.57291243999999997</v>
          </cell>
          <cell r="DS719">
            <v>0</v>
          </cell>
          <cell r="DT719">
            <v>0</v>
          </cell>
          <cell r="DV719">
            <v>0</v>
          </cell>
        </row>
        <row r="720">
          <cell r="C720" t="str">
            <v>20010Allcustom2M220USD Total</v>
          </cell>
          <cell r="E720">
            <v>63</v>
          </cell>
          <cell r="F720">
            <v>1</v>
          </cell>
          <cell r="G720">
            <v>0</v>
          </cell>
          <cell r="H720">
            <v>62.757142030367625</v>
          </cell>
          <cell r="J720">
            <v>2</v>
          </cell>
          <cell r="K720">
            <v>0</v>
          </cell>
          <cell r="L720">
            <v>0</v>
          </cell>
          <cell r="M720">
            <v>2.4648084400000001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B720">
            <v>65</v>
          </cell>
          <cell r="AC720">
            <v>0</v>
          </cell>
          <cell r="AD720">
            <v>0</v>
          </cell>
          <cell r="AE720">
            <v>65.221950470367617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</v>
          </cell>
          <cell r="AM720">
            <v>0</v>
          </cell>
          <cell r="AN720">
            <v>65</v>
          </cell>
          <cell r="AS720">
            <v>0</v>
          </cell>
          <cell r="AT720">
            <v>0</v>
          </cell>
          <cell r="AU720">
            <v>0</v>
          </cell>
          <cell r="AY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N720">
            <v>62</v>
          </cell>
          <cell r="BO720">
            <v>1</v>
          </cell>
          <cell r="BP720">
            <v>0</v>
          </cell>
          <cell r="BQ720">
            <v>61.512711258220349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C720">
            <v>1</v>
          </cell>
          <cell r="CD720">
            <v>0</v>
          </cell>
          <cell r="CE720">
            <v>0</v>
          </cell>
          <cell r="CF720">
            <v>1.1259326921472701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D720">
            <v>2</v>
          </cell>
          <cell r="DE720">
            <v>0</v>
          </cell>
          <cell r="DF720">
            <v>0</v>
          </cell>
          <cell r="DG720">
            <v>1.891896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N720">
            <v>1</v>
          </cell>
          <cell r="DO720">
            <v>0</v>
          </cell>
          <cell r="DP720">
            <v>0</v>
          </cell>
          <cell r="DQ720">
            <v>0.57291243999999997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</row>
        <row r="723">
          <cell r="C723" t="str">
            <v>20010INA110M230USD Total</v>
          </cell>
          <cell r="AB723">
            <v>0</v>
          </cell>
          <cell r="AC723">
            <v>0</v>
          </cell>
          <cell r="AE723">
            <v>0</v>
          </cell>
          <cell r="AG723">
            <v>0</v>
          </cell>
          <cell r="AH723">
            <v>0</v>
          </cell>
          <cell r="AJ723">
            <v>0</v>
          </cell>
          <cell r="AL723">
            <v>0</v>
          </cell>
          <cell r="AM723">
            <v>0</v>
          </cell>
          <cell r="AN723">
            <v>0</v>
          </cell>
          <cell r="AT723">
            <v>0</v>
          </cell>
          <cell r="AU723">
            <v>0</v>
          </cell>
        </row>
        <row r="724">
          <cell r="C724" t="str">
            <v>20010INA120M230USD Total</v>
          </cell>
          <cell r="AB724">
            <v>-178</v>
          </cell>
          <cell r="AC724">
            <v>1</v>
          </cell>
          <cell r="AE724">
            <v>-178.90427251</v>
          </cell>
          <cell r="AG724">
            <v>0</v>
          </cell>
          <cell r="AH724">
            <v>0</v>
          </cell>
          <cell r="AJ724">
            <v>0</v>
          </cell>
          <cell r="AL724">
            <v>1</v>
          </cell>
          <cell r="AM724">
            <v>0</v>
          </cell>
          <cell r="AN724">
            <v>-178</v>
          </cell>
          <cell r="AT724">
            <v>0</v>
          </cell>
          <cell r="AU724">
            <v>0</v>
          </cell>
        </row>
        <row r="725">
          <cell r="C725" t="str">
            <v>20010INA165TM230USD Total</v>
          </cell>
          <cell r="AB725">
            <v>0</v>
          </cell>
          <cell r="AC725">
            <v>0</v>
          </cell>
          <cell r="AE725">
            <v>0</v>
          </cell>
          <cell r="AG725">
            <v>0</v>
          </cell>
          <cell r="AH725">
            <v>0</v>
          </cell>
          <cell r="AJ725">
            <v>0</v>
          </cell>
          <cell r="AL725">
            <v>0</v>
          </cell>
          <cell r="AM725">
            <v>0</v>
          </cell>
          <cell r="AN725">
            <v>0</v>
          </cell>
          <cell r="AT725">
            <v>0</v>
          </cell>
          <cell r="AU725">
            <v>0</v>
          </cell>
        </row>
        <row r="726">
          <cell r="C726" t="str">
            <v>20010INA185TM230USD Total</v>
          </cell>
          <cell r="AB726">
            <v>-1</v>
          </cell>
          <cell r="AC726">
            <v>-1</v>
          </cell>
          <cell r="AE726">
            <v>-0.19947790839000401</v>
          </cell>
          <cell r="AG726">
            <v>0</v>
          </cell>
          <cell r="AH726">
            <v>0</v>
          </cell>
          <cell r="AJ726">
            <v>0</v>
          </cell>
          <cell r="AL726">
            <v>-1</v>
          </cell>
          <cell r="AM726">
            <v>0</v>
          </cell>
          <cell r="AN726">
            <v>-1</v>
          </cell>
          <cell r="AT726">
            <v>0</v>
          </cell>
          <cell r="AU726">
            <v>0</v>
          </cell>
        </row>
        <row r="727">
          <cell r="C727" t="str">
            <v>20010Allcustom2M230USD Total</v>
          </cell>
          <cell r="AB727">
            <v>-179</v>
          </cell>
          <cell r="AC727">
            <v>0</v>
          </cell>
          <cell r="AD727">
            <v>0</v>
          </cell>
          <cell r="AE727">
            <v>-179.10375041839001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0</v>
          </cell>
          <cell r="AM727">
            <v>0</v>
          </cell>
          <cell r="AN727">
            <v>-179</v>
          </cell>
          <cell r="AT727">
            <v>0</v>
          </cell>
          <cell r="AU727">
            <v>0</v>
          </cell>
        </row>
        <row r="730">
          <cell r="C730" t="str">
            <v>20010INA110M410USD Total</v>
          </cell>
          <cell r="E730">
            <v>0</v>
          </cell>
          <cell r="H730">
            <v>0</v>
          </cell>
          <cell r="J730">
            <v>0</v>
          </cell>
          <cell r="M730">
            <v>0</v>
          </cell>
          <cell r="O730">
            <v>0</v>
          </cell>
          <cell r="R730">
            <v>0</v>
          </cell>
          <cell r="T730">
            <v>0</v>
          </cell>
          <cell r="V730">
            <v>0</v>
          </cell>
          <cell r="Y730">
            <v>0</v>
          </cell>
          <cell r="Z730">
            <v>0</v>
          </cell>
          <cell r="AB730">
            <v>0</v>
          </cell>
          <cell r="AD730">
            <v>0</v>
          </cell>
          <cell r="AE730">
            <v>0</v>
          </cell>
          <cell r="AG730">
            <v>0</v>
          </cell>
          <cell r="AJ730">
            <v>0</v>
          </cell>
          <cell r="AL730">
            <v>0</v>
          </cell>
          <cell r="AM730">
            <v>0</v>
          </cell>
          <cell r="AN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BI730">
            <v>0</v>
          </cell>
          <cell r="BL730">
            <v>0</v>
          </cell>
          <cell r="BN730">
            <v>0</v>
          </cell>
          <cell r="BQ730">
            <v>0</v>
          </cell>
          <cell r="BS730">
            <v>0</v>
          </cell>
          <cell r="BV730">
            <v>0</v>
          </cell>
          <cell r="BX730">
            <v>0</v>
          </cell>
          <cell r="CA730">
            <v>0</v>
          </cell>
          <cell r="CC730">
            <v>0</v>
          </cell>
          <cell r="CF730">
            <v>0</v>
          </cell>
          <cell r="CH730">
            <v>0</v>
          </cell>
          <cell r="CK730">
            <v>0</v>
          </cell>
          <cell r="CY730">
            <v>0</v>
          </cell>
          <cell r="DB730">
            <v>0</v>
          </cell>
          <cell r="DD730">
            <v>0</v>
          </cell>
          <cell r="DG730">
            <v>0</v>
          </cell>
          <cell r="DI730">
            <v>0</v>
          </cell>
          <cell r="DL730">
            <v>0</v>
          </cell>
          <cell r="DN730">
            <v>0</v>
          </cell>
          <cell r="DQ730">
            <v>0</v>
          </cell>
          <cell r="DS730">
            <v>0</v>
          </cell>
          <cell r="DV730">
            <v>0</v>
          </cell>
        </row>
        <row r="731">
          <cell r="C731" t="str">
            <v>20010INA120M410USD Total</v>
          </cell>
          <cell r="E731">
            <v>0</v>
          </cell>
          <cell r="H731">
            <v>0</v>
          </cell>
          <cell r="J731">
            <v>0</v>
          </cell>
          <cell r="M731">
            <v>0</v>
          </cell>
          <cell r="O731">
            <v>0</v>
          </cell>
          <cell r="R731">
            <v>0</v>
          </cell>
          <cell r="T731">
            <v>0</v>
          </cell>
          <cell r="V731">
            <v>0</v>
          </cell>
          <cell r="Y731">
            <v>0</v>
          </cell>
          <cell r="Z731">
            <v>0</v>
          </cell>
          <cell r="AB731">
            <v>0</v>
          </cell>
          <cell r="AD731">
            <v>0</v>
          </cell>
          <cell r="AE731">
            <v>0</v>
          </cell>
          <cell r="AG731">
            <v>0</v>
          </cell>
          <cell r="AJ731">
            <v>0</v>
          </cell>
          <cell r="AL731">
            <v>0</v>
          </cell>
          <cell r="AM731">
            <v>0</v>
          </cell>
          <cell r="AN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BI731">
            <v>0</v>
          </cell>
          <cell r="BL731">
            <v>0</v>
          </cell>
          <cell r="BN731">
            <v>0</v>
          </cell>
          <cell r="BQ731">
            <v>0</v>
          </cell>
          <cell r="BS731">
            <v>0</v>
          </cell>
          <cell r="BV731">
            <v>0</v>
          </cell>
          <cell r="BX731">
            <v>0</v>
          </cell>
          <cell r="CA731">
            <v>0</v>
          </cell>
          <cell r="CC731">
            <v>0</v>
          </cell>
          <cell r="CF731">
            <v>0</v>
          </cell>
          <cell r="CH731">
            <v>0</v>
          </cell>
          <cell r="CK731">
            <v>0</v>
          </cell>
          <cell r="CY731">
            <v>0</v>
          </cell>
          <cell r="DB731">
            <v>0</v>
          </cell>
          <cell r="DD731">
            <v>0</v>
          </cell>
          <cell r="DG731">
            <v>0</v>
          </cell>
          <cell r="DI731">
            <v>0</v>
          </cell>
          <cell r="DL731">
            <v>0</v>
          </cell>
          <cell r="DN731">
            <v>0</v>
          </cell>
          <cell r="DQ731">
            <v>0</v>
          </cell>
          <cell r="DS731">
            <v>0</v>
          </cell>
          <cell r="DV731">
            <v>0</v>
          </cell>
        </row>
        <row r="732">
          <cell r="C732" t="str">
            <v>20010INA165TM410USD Total</v>
          </cell>
          <cell r="E732">
            <v>0</v>
          </cell>
          <cell r="H732">
            <v>0</v>
          </cell>
          <cell r="J732">
            <v>0</v>
          </cell>
          <cell r="M732">
            <v>0</v>
          </cell>
          <cell r="O732">
            <v>0</v>
          </cell>
          <cell r="R732">
            <v>0</v>
          </cell>
          <cell r="T732">
            <v>0</v>
          </cell>
          <cell r="V732">
            <v>0</v>
          </cell>
          <cell r="Y732">
            <v>0</v>
          </cell>
          <cell r="Z732">
            <v>0</v>
          </cell>
          <cell r="AB732">
            <v>0</v>
          </cell>
          <cell r="AD732">
            <v>0</v>
          </cell>
          <cell r="AE732">
            <v>0</v>
          </cell>
          <cell r="AG732">
            <v>0</v>
          </cell>
          <cell r="AJ732">
            <v>0</v>
          </cell>
          <cell r="AL732">
            <v>0</v>
          </cell>
          <cell r="AM732">
            <v>0</v>
          </cell>
          <cell r="AN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BI732">
            <v>0</v>
          </cell>
          <cell r="BL732">
            <v>0</v>
          </cell>
          <cell r="BN732">
            <v>0</v>
          </cell>
          <cell r="BQ732">
            <v>0</v>
          </cell>
          <cell r="BS732">
            <v>0</v>
          </cell>
          <cell r="BV732">
            <v>0</v>
          </cell>
          <cell r="BX732">
            <v>0</v>
          </cell>
          <cell r="CA732">
            <v>0</v>
          </cell>
          <cell r="CC732">
            <v>0</v>
          </cell>
          <cell r="CF732">
            <v>0</v>
          </cell>
          <cell r="CH732">
            <v>0</v>
          </cell>
          <cell r="CK732">
            <v>0</v>
          </cell>
          <cell r="CY732">
            <v>0</v>
          </cell>
          <cell r="DB732">
            <v>0</v>
          </cell>
          <cell r="DD732">
            <v>0</v>
          </cell>
          <cell r="DG732">
            <v>0</v>
          </cell>
          <cell r="DI732">
            <v>0</v>
          </cell>
          <cell r="DL732">
            <v>0</v>
          </cell>
          <cell r="DN732">
            <v>0</v>
          </cell>
          <cell r="DQ732">
            <v>0</v>
          </cell>
          <cell r="DS732">
            <v>0</v>
          </cell>
          <cell r="DV732">
            <v>0</v>
          </cell>
        </row>
        <row r="733">
          <cell r="C733" t="str">
            <v>20010INA185TM410USD Total</v>
          </cell>
          <cell r="E733">
            <v>0</v>
          </cell>
          <cell r="F733">
            <v>0</v>
          </cell>
          <cell r="H733">
            <v>0</v>
          </cell>
          <cell r="J733">
            <v>0</v>
          </cell>
          <cell r="K733">
            <v>0</v>
          </cell>
          <cell r="M733">
            <v>0</v>
          </cell>
          <cell r="O733">
            <v>0</v>
          </cell>
          <cell r="P733">
            <v>0</v>
          </cell>
          <cell r="R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Y733">
            <v>0</v>
          </cell>
          <cell r="Z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G733">
            <v>0</v>
          </cell>
          <cell r="AH733">
            <v>0</v>
          </cell>
          <cell r="AJ733">
            <v>0</v>
          </cell>
          <cell r="AL733">
            <v>0</v>
          </cell>
          <cell r="AM733">
            <v>0</v>
          </cell>
          <cell r="AN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BI733">
            <v>0</v>
          </cell>
          <cell r="BJ733">
            <v>0</v>
          </cell>
          <cell r="BL733">
            <v>0</v>
          </cell>
          <cell r="BN733">
            <v>0</v>
          </cell>
          <cell r="BO733">
            <v>0</v>
          </cell>
          <cell r="BQ733">
            <v>0</v>
          </cell>
          <cell r="BS733">
            <v>0</v>
          </cell>
          <cell r="BT733">
            <v>0</v>
          </cell>
          <cell r="BV733">
            <v>0</v>
          </cell>
          <cell r="BX733">
            <v>0</v>
          </cell>
          <cell r="BY733">
            <v>0</v>
          </cell>
          <cell r="CA733">
            <v>0</v>
          </cell>
          <cell r="CC733">
            <v>0</v>
          </cell>
          <cell r="CD733">
            <v>0</v>
          </cell>
          <cell r="CF733">
            <v>0</v>
          </cell>
          <cell r="CH733">
            <v>0</v>
          </cell>
          <cell r="CI733">
            <v>0</v>
          </cell>
          <cell r="CK733">
            <v>0</v>
          </cell>
          <cell r="CY733">
            <v>0</v>
          </cell>
          <cell r="CZ733">
            <v>0</v>
          </cell>
          <cell r="DB733">
            <v>0</v>
          </cell>
          <cell r="DD733">
            <v>0</v>
          </cell>
          <cell r="DE733">
            <v>0</v>
          </cell>
          <cell r="DG733">
            <v>0</v>
          </cell>
          <cell r="DI733">
            <v>0</v>
          </cell>
          <cell r="DJ733">
            <v>0</v>
          </cell>
          <cell r="DL733">
            <v>0</v>
          </cell>
          <cell r="DN733">
            <v>0</v>
          </cell>
          <cell r="DO733">
            <v>0</v>
          </cell>
          <cell r="DQ733">
            <v>0</v>
          </cell>
          <cell r="DS733">
            <v>0</v>
          </cell>
          <cell r="DT733">
            <v>0</v>
          </cell>
          <cell r="DV733">
            <v>0</v>
          </cell>
        </row>
        <row r="734">
          <cell r="C734" t="str">
            <v>20010Allcustom2M410USD Total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  <cell r="AM734">
            <v>0</v>
          </cell>
          <cell r="AN734">
            <v>0</v>
          </cell>
          <cell r="AS734">
            <v>0</v>
          </cell>
          <cell r="AT734">
            <v>0</v>
          </cell>
          <cell r="AU734">
            <v>0</v>
          </cell>
          <cell r="AY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</row>
        <row r="737">
          <cell r="C737" t="str">
            <v>20010INA110M420USD Total</v>
          </cell>
          <cell r="AB737">
            <v>0</v>
          </cell>
          <cell r="AC737">
            <v>0</v>
          </cell>
          <cell r="AE737">
            <v>0</v>
          </cell>
          <cell r="AG737">
            <v>0</v>
          </cell>
          <cell r="AH737">
            <v>0</v>
          </cell>
          <cell r="AJ737">
            <v>0</v>
          </cell>
          <cell r="AL737">
            <v>0</v>
          </cell>
          <cell r="AM737">
            <v>0</v>
          </cell>
          <cell r="AN737">
            <v>0</v>
          </cell>
          <cell r="AT737">
            <v>0</v>
          </cell>
          <cell r="AU737">
            <v>0</v>
          </cell>
        </row>
        <row r="738">
          <cell r="C738" t="str">
            <v>20010INA120M420USD Total</v>
          </cell>
          <cell r="AB738">
            <v>0</v>
          </cell>
          <cell r="AC738">
            <v>0</v>
          </cell>
          <cell r="AE738">
            <v>0</v>
          </cell>
          <cell r="AG738">
            <v>0</v>
          </cell>
          <cell r="AH738">
            <v>0</v>
          </cell>
          <cell r="AJ738">
            <v>0</v>
          </cell>
          <cell r="AL738">
            <v>0</v>
          </cell>
          <cell r="AM738">
            <v>0</v>
          </cell>
          <cell r="AN738">
            <v>0</v>
          </cell>
          <cell r="AT738">
            <v>0</v>
          </cell>
          <cell r="AU738">
            <v>0</v>
          </cell>
        </row>
        <row r="739">
          <cell r="C739" t="str">
            <v>20010INA165TM420USD Total</v>
          </cell>
          <cell r="AB739">
            <v>0</v>
          </cell>
          <cell r="AC739">
            <v>0</v>
          </cell>
          <cell r="AE739">
            <v>0</v>
          </cell>
          <cell r="AG739">
            <v>0</v>
          </cell>
          <cell r="AH739">
            <v>0</v>
          </cell>
          <cell r="AJ739">
            <v>0</v>
          </cell>
          <cell r="AL739">
            <v>0</v>
          </cell>
          <cell r="AM739">
            <v>0</v>
          </cell>
          <cell r="AN739">
            <v>0</v>
          </cell>
          <cell r="AT739">
            <v>0</v>
          </cell>
          <cell r="AU739">
            <v>0</v>
          </cell>
        </row>
        <row r="740">
          <cell r="C740" t="str">
            <v>20010INA185TM420USD Total</v>
          </cell>
          <cell r="AB740">
            <v>0</v>
          </cell>
          <cell r="AC740">
            <v>0</v>
          </cell>
          <cell r="AE740">
            <v>0</v>
          </cell>
          <cell r="AG740">
            <v>0</v>
          </cell>
          <cell r="AH740">
            <v>0</v>
          </cell>
          <cell r="AJ740">
            <v>0</v>
          </cell>
          <cell r="AL740">
            <v>0</v>
          </cell>
          <cell r="AM740">
            <v>0</v>
          </cell>
          <cell r="AN740">
            <v>0</v>
          </cell>
          <cell r="AT740">
            <v>0</v>
          </cell>
          <cell r="AU740">
            <v>0</v>
          </cell>
        </row>
        <row r="741">
          <cell r="C741" t="str">
            <v>20010Allcustom2M420USD Total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</v>
          </cell>
          <cell r="AM741">
            <v>0</v>
          </cell>
          <cell r="AN741">
            <v>0</v>
          </cell>
          <cell r="AT741">
            <v>0</v>
          </cell>
          <cell r="AU741">
            <v>0</v>
          </cell>
        </row>
        <row r="744">
          <cell r="C744" t="str">
            <v>20010INA110M600TUSD Total</v>
          </cell>
          <cell r="AB744">
            <v>0</v>
          </cell>
          <cell r="AC744">
            <v>0</v>
          </cell>
          <cell r="AE744">
            <v>-1.7228465663480002E-2</v>
          </cell>
          <cell r="AG744">
            <v>0</v>
          </cell>
          <cell r="AH744">
            <v>0</v>
          </cell>
          <cell r="AJ744">
            <v>0</v>
          </cell>
          <cell r="AN744">
            <v>0</v>
          </cell>
          <cell r="AT744">
            <v>0</v>
          </cell>
          <cell r="AU744">
            <v>0</v>
          </cell>
        </row>
        <row r="745">
          <cell r="C745" t="str">
            <v>20010INA120M600TUSD Total</v>
          </cell>
          <cell r="AB745">
            <v>0</v>
          </cell>
          <cell r="AC745">
            <v>0</v>
          </cell>
          <cell r="AE745">
            <v>0</v>
          </cell>
          <cell r="AG745">
            <v>0</v>
          </cell>
          <cell r="AH745">
            <v>0</v>
          </cell>
          <cell r="AJ745">
            <v>0</v>
          </cell>
          <cell r="AN745">
            <v>0</v>
          </cell>
          <cell r="AT745">
            <v>0</v>
          </cell>
          <cell r="AU745">
            <v>0</v>
          </cell>
        </row>
        <row r="746">
          <cell r="C746" t="str">
            <v>20010INA165TM600TUSD Total</v>
          </cell>
          <cell r="AB746">
            <v>0</v>
          </cell>
          <cell r="AC746">
            <v>0</v>
          </cell>
          <cell r="AE746">
            <v>-0.27900000000000003</v>
          </cell>
          <cell r="AG746">
            <v>0</v>
          </cell>
          <cell r="AH746">
            <v>0</v>
          </cell>
          <cell r="AJ746">
            <v>0</v>
          </cell>
          <cell r="AN746">
            <v>0</v>
          </cell>
          <cell r="AT746">
            <v>0</v>
          </cell>
          <cell r="AU746">
            <v>0</v>
          </cell>
        </row>
        <row r="747">
          <cell r="C747" t="str">
            <v>20010INA185TM600TUSD Total</v>
          </cell>
          <cell r="AB747">
            <v>0</v>
          </cell>
          <cell r="AC747">
            <v>0</v>
          </cell>
          <cell r="AE747">
            <v>0.27900000000000003</v>
          </cell>
          <cell r="AG747">
            <v>0</v>
          </cell>
          <cell r="AH747">
            <v>0</v>
          </cell>
          <cell r="AJ747">
            <v>0</v>
          </cell>
          <cell r="AN747">
            <v>0</v>
          </cell>
          <cell r="AT747">
            <v>0</v>
          </cell>
          <cell r="AU747">
            <v>0</v>
          </cell>
        </row>
        <row r="748">
          <cell r="C748" t="str">
            <v>20010Allcustom2M600TUSD Total</v>
          </cell>
          <cell r="AB748">
            <v>0</v>
          </cell>
          <cell r="AC748">
            <v>0</v>
          </cell>
          <cell r="AD748">
            <v>0</v>
          </cell>
          <cell r="AE748">
            <v>-1.7228465663480019E-2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N748">
            <v>0</v>
          </cell>
          <cell r="AT748">
            <v>0</v>
          </cell>
          <cell r="AU748">
            <v>0</v>
          </cell>
        </row>
        <row r="751">
          <cell r="C751" t="str">
            <v>20010INA110M510USD Total</v>
          </cell>
          <cell r="AB751">
            <v>0</v>
          </cell>
          <cell r="AC751">
            <v>0</v>
          </cell>
          <cell r="AE751">
            <v>-1.7228465663480002E-2</v>
          </cell>
          <cell r="AG751">
            <v>0</v>
          </cell>
          <cell r="AH751">
            <v>0</v>
          </cell>
          <cell r="AJ751">
            <v>0</v>
          </cell>
          <cell r="AN751">
            <v>0</v>
          </cell>
          <cell r="AT751">
            <v>0</v>
          </cell>
          <cell r="AU751">
            <v>0</v>
          </cell>
        </row>
        <row r="752">
          <cell r="C752" t="str">
            <v>20010INA120M510USD Total</v>
          </cell>
          <cell r="AB752">
            <v>0</v>
          </cell>
          <cell r="AC752">
            <v>0</v>
          </cell>
          <cell r="AE752">
            <v>0</v>
          </cell>
          <cell r="AG752">
            <v>0</v>
          </cell>
          <cell r="AH752">
            <v>0</v>
          </cell>
          <cell r="AJ752">
            <v>0</v>
          </cell>
          <cell r="AN752">
            <v>0</v>
          </cell>
          <cell r="AT752">
            <v>0</v>
          </cell>
          <cell r="AU752">
            <v>0</v>
          </cell>
        </row>
        <row r="753">
          <cell r="C753" t="str">
            <v>20010INA165TM510USD Total</v>
          </cell>
          <cell r="AB753">
            <v>0</v>
          </cell>
          <cell r="AC753">
            <v>0</v>
          </cell>
          <cell r="AE753">
            <v>0</v>
          </cell>
          <cell r="AG753">
            <v>0</v>
          </cell>
          <cell r="AH753">
            <v>0</v>
          </cell>
          <cell r="AJ753">
            <v>0</v>
          </cell>
          <cell r="AN753">
            <v>0</v>
          </cell>
          <cell r="AT753">
            <v>0</v>
          </cell>
          <cell r="AU753">
            <v>0</v>
          </cell>
        </row>
        <row r="754">
          <cell r="C754" t="str">
            <v>20010INA185TM510USD Total</v>
          </cell>
          <cell r="AB754">
            <v>0</v>
          </cell>
          <cell r="AC754">
            <v>0</v>
          </cell>
          <cell r="AE754">
            <v>0</v>
          </cell>
          <cell r="AG754">
            <v>0</v>
          </cell>
          <cell r="AH754">
            <v>0</v>
          </cell>
          <cell r="AJ754">
            <v>0</v>
          </cell>
          <cell r="AN754">
            <v>0</v>
          </cell>
          <cell r="AT754">
            <v>0</v>
          </cell>
          <cell r="AU754">
            <v>0</v>
          </cell>
        </row>
        <row r="755">
          <cell r="C755" t="str">
            <v>20010Allcustom2M510USD Total</v>
          </cell>
          <cell r="AB755">
            <v>0</v>
          </cell>
          <cell r="AC755">
            <v>0</v>
          </cell>
          <cell r="AD755">
            <v>0</v>
          </cell>
          <cell r="AE755">
            <v>-1.7228465663480002E-2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N755">
            <v>0</v>
          </cell>
          <cell r="AT755">
            <v>0</v>
          </cell>
          <cell r="AU755">
            <v>0</v>
          </cell>
        </row>
        <row r="758">
          <cell r="C758" t="str">
            <v>20010INA110Allcustom3USD Total</v>
          </cell>
          <cell r="AB758">
            <v>750</v>
          </cell>
          <cell r="AE758">
            <v>750.30416084770297</v>
          </cell>
          <cell r="AG758">
            <v>0</v>
          </cell>
          <cell r="AJ758">
            <v>0</v>
          </cell>
          <cell r="AN758">
            <v>750</v>
          </cell>
          <cell r="AT758">
            <v>0</v>
          </cell>
          <cell r="AU758">
            <v>0</v>
          </cell>
        </row>
        <row r="759">
          <cell r="C759" t="str">
            <v>20010INA120Allcustom3USD Total</v>
          </cell>
          <cell r="AB759">
            <v>7263</v>
          </cell>
          <cell r="AE759">
            <v>7263.0810283400006</v>
          </cell>
          <cell r="AG759">
            <v>0</v>
          </cell>
          <cell r="AJ759">
            <v>0</v>
          </cell>
          <cell r="AN759">
            <v>7263</v>
          </cell>
          <cell r="AT759">
            <v>0</v>
          </cell>
          <cell r="AU759">
            <v>0</v>
          </cell>
        </row>
        <row r="760">
          <cell r="C760" t="str">
            <v>20010INA165TAllcustom3USD Total</v>
          </cell>
          <cell r="AB760">
            <v>2707</v>
          </cell>
          <cell r="AE760">
            <v>2706.80691057478</v>
          </cell>
          <cell r="AG760">
            <v>0</v>
          </cell>
          <cell r="AJ760">
            <v>0</v>
          </cell>
          <cell r="AN760">
            <v>2707</v>
          </cell>
          <cell r="AT760">
            <v>0</v>
          </cell>
          <cell r="AU760">
            <v>0</v>
          </cell>
        </row>
        <row r="761">
          <cell r="C761" t="str">
            <v>20010INA185TAllcustom3USD Total</v>
          </cell>
          <cell r="AB761">
            <v>739</v>
          </cell>
          <cell r="AC761">
            <v>0</v>
          </cell>
          <cell r="AE761">
            <v>739.17028807707004</v>
          </cell>
          <cell r="AG761">
            <v>0</v>
          </cell>
          <cell r="AH761">
            <v>0</v>
          </cell>
          <cell r="AJ761">
            <v>0</v>
          </cell>
          <cell r="AL761">
            <v>0</v>
          </cell>
          <cell r="AM761">
            <v>0</v>
          </cell>
          <cell r="AN761">
            <v>739</v>
          </cell>
          <cell r="AT761">
            <v>0</v>
          </cell>
          <cell r="AU761">
            <v>0</v>
          </cell>
        </row>
        <row r="762">
          <cell r="C762" t="str">
            <v>20010Allcustom2Allcustom3USD Total</v>
          </cell>
          <cell r="AB762">
            <v>11459</v>
          </cell>
          <cell r="AC762">
            <v>0</v>
          </cell>
          <cell r="AD762">
            <v>0</v>
          </cell>
          <cell r="AE762">
            <v>11459.362387839554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0</v>
          </cell>
          <cell r="AM762">
            <v>0</v>
          </cell>
          <cell r="AN762">
            <v>11459</v>
          </cell>
          <cell r="AT762">
            <v>0</v>
          </cell>
          <cell r="AU762">
            <v>0</v>
          </cell>
          <cell r="AY762">
            <v>0</v>
          </cell>
        </row>
        <row r="766">
          <cell r="C766" t="str">
            <v>20050TINA110M130USD Total</v>
          </cell>
          <cell r="AB766">
            <v>0</v>
          </cell>
          <cell r="AC766">
            <v>0</v>
          </cell>
          <cell r="AE766">
            <v>0</v>
          </cell>
          <cell r="AG766">
            <v>0</v>
          </cell>
          <cell r="AH766">
            <v>0</v>
          </cell>
          <cell r="AJ766">
            <v>0</v>
          </cell>
          <cell r="AN766">
            <v>0</v>
          </cell>
          <cell r="AT766">
            <v>0</v>
          </cell>
          <cell r="AU766">
            <v>0</v>
          </cell>
        </row>
        <row r="767">
          <cell r="C767" t="str">
            <v>20050TINA120M130USD Total</v>
          </cell>
          <cell r="AB767">
            <v>-17</v>
          </cell>
          <cell r="AC767">
            <v>0</v>
          </cell>
          <cell r="AE767">
            <v>-17.26872719</v>
          </cell>
          <cell r="AG767">
            <v>0</v>
          </cell>
          <cell r="AH767">
            <v>0</v>
          </cell>
          <cell r="AJ767">
            <v>0</v>
          </cell>
          <cell r="AN767">
            <v>-17</v>
          </cell>
          <cell r="AT767">
            <v>0</v>
          </cell>
          <cell r="AU767">
            <v>0</v>
          </cell>
        </row>
        <row r="768">
          <cell r="C768" t="str">
            <v>20050TINA165TM130USD Total</v>
          </cell>
          <cell r="AB768">
            <v>-20</v>
          </cell>
          <cell r="AC768">
            <v>0</v>
          </cell>
          <cell r="AE768">
            <v>-19.507289265523799</v>
          </cell>
          <cell r="AG768">
            <v>0</v>
          </cell>
          <cell r="AH768">
            <v>0</v>
          </cell>
          <cell r="AJ768">
            <v>0</v>
          </cell>
          <cell r="AN768">
            <v>-20</v>
          </cell>
          <cell r="AT768">
            <v>0</v>
          </cell>
          <cell r="AU768">
            <v>0</v>
          </cell>
        </row>
        <row r="769">
          <cell r="C769" t="str">
            <v>20050TINA185TM130USD Total</v>
          </cell>
          <cell r="AB769">
            <v>-14</v>
          </cell>
          <cell r="AC769">
            <v>1</v>
          </cell>
          <cell r="AE769">
            <v>-14.603408247825099</v>
          </cell>
          <cell r="AG769">
            <v>0</v>
          </cell>
          <cell r="AH769">
            <v>0</v>
          </cell>
          <cell r="AJ769">
            <v>0</v>
          </cell>
          <cell r="AN769">
            <v>-14</v>
          </cell>
          <cell r="AT769">
            <v>0</v>
          </cell>
          <cell r="AU769">
            <v>0</v>
          </cell>
        </row>
        <row r="770">
          <cell r="C770" t="str">
            <v>20050TAllcustom2M130USD Total</v>
          </cell>
          <cell r="AB770">
            <v>-51</v>
          </cell>
          <cell r="AC770">
            <v>1</v>
          </cell>
          <cell r="AD770">
            <v>0</v>
          </cell>
          <cell r="AE770">
            <v>-51.379424703348903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N770">
            <v>-51</v>
          </cell>
          <cell r="AT770">
            <v>0</v>
          </cell>
          <cell r="AU770">
            <v>0</v>
          </cell>
        </row>
        <row r="773">
          <cell r="C773" t="str">
            <v>20050TINA110M175USD Total</v>
          </cell>
          <cell r="AB773">
            <v>0</v>
          </cell>
          <cell r="AC773">
            <v>0</v>
          </cell>
          <cell r="AE773">
            <v>0</v>
          </cell>
          <cell r="AG773">
            <v>0</v>
          </cell>
          <cell r="AH773">
            <v>0</v>
          </cell>
          <cell r="AJ773">
            <v>0</v>
          </cell>
          <cell r="AN773">
            <v>0</v>
          </cell>
          <cell r="AT773">
            <v>0</v>
          </cell>
          <cell r="AU773">
            <v>0</v>
          </cell>
        </row>
        <row r="774">
          <cell r="C774" t="str">
            <v>20050TINA120M175USD Total</v>
          </cell>
          <cell r="AB774">
            <v>0</v>
          </cell>
          <cell r="AC774">
            <v>0</v>
          </cell>
          <cell r="AE774">
            <v>0</v>
          </cell>
          <cell r="AG774">
            <v>0</v>
          </cell>
          <cell r="AH774">
            <v>0</v>
          </cell>
          <cell r="AJ774">
            <v>0</v>
          </cell>
          <cell r="AN774">
            <v>0</v>
          </cell>
          <cell r="AT774">
            <v>0</v>
          </cell>
          <cell r="AU774">
            <v>0</v>
          </cell>
        </row>
        <row r="775">
          <cell r="C775" t="str">
            <v>20050TINA165TM175USD Total</v>
          </cell>
          <cell r="AB775">
            <v>0</v>
          </cell>
          <cell r="AC775">
            <v>0</v>
          </cell>
          <cell r="AE775">
            <v>0</v>
          </cell>
          <cell r="AG775">
            <v>0</v>
          </cell>
          <cell r="AH775">
            <v>0</v>
          </cell>
          <cell r="AJ775">
            <v>0</v>
          </cell>
          <cell r="AN775">
            <v>0</v>
          </cell>
          <cell r="AT775">
            <v>0</v>
          </cell>
          <cell r="AU775">
            <v>0</v>
          </cell>
        </row>
        <row r="776">
          <cell r="C776" t="str">
            <v>20050TINA185TM175USD Total</v>
          </cell>
          <cell r="AB776">
            <v>0</v>
          </cell>
          <cell r="AC776">
            <v>0</v>
          </cell>
          <cell r="AE776">
            <v>0</v>
          </cell>
          <cell r="AG776">
            <v>0</v>
          </cell>
          <cell r="AH776">
            <v>0</v>
          </cell>
          <cell r="AJ776">
            <v>0</v>
          </cell>
          <cell r="AN776">
            <v>0</v>
          </cell>
          <cell r="AT776">
            <v>0</v>
          </cell>
          <cell r="AU776">
            <v>0</v>
          </cell>
        </row>
        <row r="777">
          <cell r="C777" t="str">
            <v>20050TAllcustom2M175USD Total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N777">
            <v>0</v>
          </cell>
          <cell r="AT777">
            <v>0</v>
          </cell>
          <cell r="AU777">
            <v>0</v>
          </cell>
        </row>
        <row r="780">
          <cell r="C780" t="str">
            <v>20050TINA110M190USD Total</v>
          </cell>
          <cell r="AB780">
            <v>0</v>
          </cell>
          <cell r="AE780">
            <v>0</v>
          </cell>
          <cell r="AG780">
            <v>0</v>
          </cell>
          <cell r="AJ780">
            <v>0</v>
          </cell>
          <cell r="AN780">
            <v>0</v>
          </cell>
          <cell r="AT780">
            <v>0</v>
          </cell>
          <cell r="AU780">
            <v>0</v>
          </cell>
        </row>
        <row r="781">
          <cell r="C781" t="str">
            <v>20050TINA120M190USD Total</v>
          </cell>
          <cell r="AB781">
            <v>0</v>
          </cell>
          <cell r="AE781">
            <v>0</v>
          </cell>
          <cell r="AG781">
            <v>0</v>
          </cell>
          <cell r="AJ781">
            <v>0</v>
          </cell>
          <cell r="AN781">
            <v>0</v>
          </cell>
          <cell r="AT781">
            <v>0</v>
          </cell>
          <cell r="AU781">
            <v>0</v>
          </cell>
        </row>
        <row r="782">
          <cell r="C782" t="str">
            <v>20050TINA165TM190USD Total</v>
          </cell>
          <cell r="AB782">
            <v>0</v>
          </cell>
          <cell r="AE782">
            <v>0</v>
          </cell>
          <cell r="AG782">
            <v>0</v>
          </cell>
          <cell r="AJ782">
            <v>0</v>
          </cell>
          <cell r="AN782">
            <v>0</v>
          </cell>
          <cell r="AT782">
            <v>0</v>
          </cell>
          <cell r="AU782">
            <v>0</v>
          </cell>
        </row>
        <row r="783">
          <cell r="C783" t="str">
            <v>20050TINA185TM190USD Total</v>
          </cell>
          <cell r="AB783">
            <v>0</v>
          </cell>
          <cell r="AC783">
            <v>0</v>
          </cell>
          <cell r="AE783">
            <v>0</v>
          </cell>
          <cell r="AG783">
            <v>0</v>
          </cell>
          <cell r="AH783">
            <v>0</v>
          </cell>
          <cell r="AJ783">
            <v>0</v>
          </cell>
          <cell r="AN783">
            <v>0</v>
          </cell>
          <cell r="AT783">
            <v>0</v>
          </cell>
          <cell r="AU783">
            <v>0</v>
          </cell>
        </row>
        <row r="784">
          <cell r="C784" t="str">
            <v>20050TAllcustom2M190USD Total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N784">
            <v>0</v>
          </cell>
          <cell r="AT784">
            <v>0</v>
          </cell>
          <cell r="AU784">
            <v>0</v>
          </cell>
          <cell r="AY784">
            <v>0</v>
          </cell>
        </row>
        <row r="787">
          <cell r="C787" t="str">
            <v>20050TINA110M230USD Total</v>
          </cell>
          <cell r="AB787">
            <v>0</v>
          </cell>
          <cell r="AE787">
            <v>0</v>
          </cell>
          <cell r="AG787">
            <v>0</v>
          </cell>
          <cell r="AJ787">
            <v>0</v>
          </cell>
          <cell r="AN787">
            <v>0</v>
          </cell>
          <cell r="AT787">
            <v>0</v>
          </cell>
          <cell r="AU787">
            <v>0</v>
          </cell>
        </row>
        <row r="788">
          <cell r="C788" t="str">
            <v>20050TINA120M230USD Total</v>
          </cell>
          <cell r="AB788">
            <v>164</v>
          </cell>
          <cell r="AE788">
            <v>164.42040484999998</v>
          </cell>
          <cell r="AG788">
            <v>0</v>
          </cell>
          <cell r="AJ788">
            <v>0</v>
          </cell>
          <cell r="AN788">
            <v>164</v>
          </cell>
          <cell r="AT788">
            <v>0</v>
          </cell>
          <cell r="AU788">
            <v>0</v>
          </cell>
        </row>
        <row r="789">
          <cell r="C789" t="str">
            <v>20050TINA165TM230USD Total</v>
          </cell>
          <cell r="AB789">
            <v>0</v>
          </cell>
          <cell r="AE789">
            <v>0</v>
          </cell>
          <cell r="AG789">
            <v>0</v>
          </cell>
          <cell r="AJ789">
            <v>0</v>
          </cell>
          <cell r="AN789">
            <v>0</v>
          </cell>
          <cell r="AT789">
            <v>0</v>
          </cell>
          <cell r="AU789">
            <v>0</v>
          </cell>
        </row>
        <row r="790">
          <cell r="C790" t="str">
            <v>20050TINA185TM230USD Total</v>
          </cell>
          <cell r="AB790">
            <v>1</v>
          </cell>
          <cell r="AC790">
            <v>1</v>
          </cell>
          <cell r="AE790">
            <v>0.19434868839000402</v>
          </cell>
          <cell r="AG790">
            <v>0</v>
          </cell>
          <cell r="AH790">
            <v>0</v>
          </cell>
          <cell r="AJ790">
            <v>0</v>
          </cell>
          <cell r="AN790">
            <v>1</v>
          </cell>
          <cell r="AT790">
            <v>0</v>
          </cell>
          <cell r="AU790">
            <v>0</v>
          </cell>
        </row>
        <row r="791">
          <cell r="C791" t="str">
            <v>20050TAllcustom2M230USD Total</v>
          </cell>
          <cell r="AB791">
            <v>165</v>
          </cell>
          <cell r="AC791">
            <v>1</v>
          </cell>
          <cell r="AD791">
            <v>0</v>
          </cell>
          <cell r="AE791">
            <v>164.61475353838998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N791">
            <v>165</v>
          </cell>
          <cell r="AT791">
            <v>0</v>
          </cell>
          <cell r="AU791">
            <v>0</v>
          </cell>
          <cell r="AY791">
            <v>0</v>
          </cell>
        </row>
        <row r="794">
          <cell r="C794" t="str">
            <v>20050TINA110M420USD Total</v>
          </cell>
          <cell r="AB794">
            <v>0</v>
          </cell>
          <cell r="AE794">
            <v>0</v>
          </cell>
          <cell r="AG794">
            <v>0</v>
          </cell>
          <cell r="AJ794">
            <v>0</v>
          </cell>
          <cell r="AN794">
            <v>0</v>
          </cell>
          <cell r="AT794">
            <v>0</v>
          </cell>
          <cell r="AU794">
            <v>0</v>
          </cell>
        </row>
        <row r="795">
          <cell r="C795" t="str">
            <v>20050TINA120M420USD Total</v>
          </cell>
          <cell r="AB795">
            <v>0</v>
          </cell>
          <cell r="AE795">
            <v>0</v>
          </cell>
          <cell r="AG795">
            <v>0</v>
          </cell>
          <cell r="AJ795">
            <v>0</v>
          </cell>
          <cell r="AN795">
            <v>0</v>
          </cell>
          <cell r="AT795">
            <v>0</v>
          </cell>
          <cell r="AU795">
            <v>0</v>
          </cell>
        </row>
        <row r="796">
          <cell r="C796" t="str">
            <v>20050TINA165TM420USD Total</v>
          </cell>
          <cell r="AB796">
            <v>0</v>
          </cell>
          <cell r="AE796">
            <v>0</v>
          </cell>
          <cell r="AG796">
            <v>0</v>
          </cell>
          <cell r="AJ796">
            <v>0</v>
          </cell>
          <cell r="AN796">
            <v>0</v>
          </cell>
          <cell r="AT796">
            <v>0</v>
          </cell>
          <cell r="AU796">
            <v>0</v>
          </cell>
        </row>
        <row r="797">
          <cell r="C797" t="str">
            <v>20050TINA185TM420USD Total</v>
          </cell>
          <cell r="AB797">
            <v>0</v>
          </cell>
          <cell r="AC797">
            <v>0</v>
          </cell>
          <cell r="AE797">
            <v>0</v>
          </cell>
          <cell r="AG797">
            <v>0</v>
          </cell>
          <cell r="AH797">
            <v>0</v>
          </cell>
          <cell r="AJ797">
            <v>0</v>
          </cell>
          <cell r="AN797">
            <v>0</v>
          </cell>
          <cell r="AT797">
            <v>0</v>
          </cell>
          <cell r="AU797">
            <v>0</v>
          </cell>
        </row>
        <row r="798">
          <cell r="C798" t="str">
            <v>20050TAllcustom2M420USD Total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N798">
            <v>0</v>
          </cell>
          <cell r="AT798">
            <v>0</v>
          </cell>
          <cell r="AU798">
            <v>0</v>
          </cell>
          <cell r="AY798">
            <v>0</v>
          </cell>
        </row>
        <row r="801">
          <cell r="C801" t="str">
            <v>20050TINA110M600TUSD Total</v>
          </cell>
          <cell r="AB801">
            <v>0</v>
          </cell>
          <cell r="AE801">
            <v>0</v>
          </cell>
          <cell r="AG801">
            <v>0</v>
          </cell>
          <cell r="AJ801">
            <v>0</v>
          </cell>
          <cell r="AN801">
            <v>0</v>
          </cell>
          <cell r="AT801">
            <v>0</v>
          </cell>
          <cell r="AU801">
            <v>0</v>
          </cell>
        </row>
        <row r="802">
          <cell r="C802" t="str">
            <v>20050TINA120M600TUSD Total</v>
          </cell>
          <cell r="AB802">
            <v>8</v>
          </cell>
          <cell r="AE802">
            <v>8.141</v>
          </cell>
          <cell r="AG802">
            <v>0</v>
          </cell>
          <cell r="AJ802">
            <v>0</v>
          </cell>
          <cell r="AN802">
            <v>8</v>
          </cell>
          <cell r="AT802">
            <v>0</v>
          </cell>
          <cell r="AU802">
            <v>0</v>
          </cell>
        </row>
        <row r="803">
          <cell r="C803" t="str">
            <v>20050TINA165TM600TUSD Total</v>
          </cell>
          <cell r="AB803">
            <v>0</v>
          </cell>
          <cell r="AE803">
            <v>5.3999999999999999E-2</v>
          </cell>
          <cell r="AG803">
            <v>0</v>
          </cell>
          <cell r="AJ803">
            <v>0</v>
          </cell>
          <cell r="AN803">
            <v>0</v>
          </cell>
          <cell r="AT803">
            <v>0</v>
          </cell>
          <cell r="AU803">
            <v>0</v>
          </cell>
        </row>
        <row r="804">
          <cell r="C804" t="str">
            <v>20050TINA185TM600TUSD Total</v>
          </cell>
          <cell r="AB804">
            <v>-8</v>
          </cell>
          <cell r="AC804">
            <v>0</v>
          </cell>
          <cell r="AE804">
            <v>-8.1950000000000003</v>
          </cell>
          <cell r="AG804">
            <v>0</v>
          </cell>
          <cell r="AH804">
            <v>0</v>
          </cell>
          <cell r="AJ804">
            <v>0</v>
          </cell>
          <cell r="AN804">
            <v>-8</v>
          </cell>
          <cell r="AT804">
            <v>0</v>
          </cell>
          <cell r="AU804">
            <v>0</v>
          </cell>
        </row>
        <row r="805">
          <cell r="C805" t="str">
            <v>20050TAllcustom2M600TUSD Total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N805">
            <v>0</v>
          </cell>
          <cell r="AT805">
            <v>0</v>
          </cell>
          <cell r="AU805">
            <v>0</v>
          </cell>
          <cell r="AY805">
            <v>0</v>
          </cell>
        </row>
        <row r="808">
          <cell r="C808" t="str">
            <v>20050TINA110M510USD Total</v>
          </cell>
          <cell r="AB808">
            <v>0</v>
          </cell>
          <cell r="AE808">
            <v>0</v>
          </cell>
          <cell r="AG808">
            <v>0</v>
          </cell>
          <cell r="AJ808">
            <v>0</v>
          </cell>
          <cell r="AN808">
            <v>0</v>
          </cell>
          <cell r="AT808">
            <v>0</v>
          </cell>
          <cell r="AU808">
            <v>0</v>
          </cell>
        </row>
        <row r="809">
          <cell r="C809" t="str">
            <v>20050TINA120M510USD Total</v>
          </cell>
          <cell r="AB809">
            <v>0</v>
          </cell>
          <cell r="AE809">
            <v>0</v>
          </cell>
          <cell r="AG809">
            <v>0</v>
          </cell>
          <cell r="AJ809">
            <v>0</v>
          </cell>
          <cell r="AN809">
            <v>0</v>
          </cell>
          <cell r="AT809">
            <v>0</v>
          </cell>
          <cell r="AU809">
            <v>0</v>
          </cell>
        </row>
        <row r="810">
          <cell r="C810" t="str">
            <v>20050TINA165TM510USD Total</v>
          </cell>
          <cell r="AB810">
            <v>0</v>
          </cell>
          <cell r="AE810">
            <v>0</v>
          </cell>
          <cell r="AG810">
            <v>0</v>
          </cell>
          <cell r="AJ810">
            <v>0</v>
          </cell>
          <cell r="AN810">
            <v>0</v>
          </cell>
          <cell r="AT810">
            <v>0</v>
          </cell>
          <cell r="AU810">
            <v>0</v>
          </cell>
        </row>
        <row r="811">
          <cell r="C811" t="str">
            <v>20050TINA185TM510USD Total</v>
          </cell>
          <cell r="AB811">
            <v>0</v>
          </cell>
          <cell r="AC811">
            <v>0</v>
          </cell>
          <cell r="AE811">
            <v>0</v>
          </cell>
          <cell r="AG811">
            <v>0</v>
          </cell>
          <cell r="AH811">
            <v>0</v>
          </cell>
          <cell r="AJ811">
            <v>0</v>
          </cell>
          <cell r="AN811">
            <v>0</v>
          </cell>
          <cell r="AT811">
            <v>0</v>
          </cell>
          <cell r="AU811">
            <v>0</v>
          </cell>
        </row>
        <row r="812">
          <cell r="C812" t="str">
            <v>20050TAllcustom2M510USD Total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N812">
            <v>0</v>
          </cell>
          <cell r="AT812">
            <v>0</v>
          </cell>
          <cell r="AU812">
            <v>0</v>
          </cell>
          <cell r="AY812">
            <v>0</v>
          </cell>
        </row>
        <row r="815">
          <cell r="C815" t="str">
            <v>20050TINA110Allcustom3USD Total</v>
          </cell>
          <cell r="AB815">
            <v>-416</v>
          </cell>
          <cell r="AE815">
            <v>-415.680639479207</v>
          </cell>
          <cell r="AG815">
            <v>0</v>
          </cell>
          <cell r="AJ815">
            <v>0</v>
          </cell>
          <cell r="AN815">
            <v>-416</v>
          </cell>
          <cell r="AT815">
            <v>0</v>
          </cell>
          <cell r="AU815">
            <v>0</v>
          </cell>
        </row>
        <row r="816">
          <cell r="C816" t="str">
            <v>20050TINA120Allcustom3USD Total</v>
          </cell>
          <cell r="AB816">
            <v>-6535</v>
          </cell>
          <cell r="AE816">
            <v>-6534.70549243</v>
          </cell>
          <cell r="AG816">
            <v>0</v>
          </cell>
          <cell r="AJ816">
            <v>0</v>
          </cell>
          <cell r="AN816">
            <v>-6535</v>
          </cell>
          <cell r="AT816">
            <v>0</v>
          </cell>
          <cell r="AU816">
            <v>0</v>
          </cell>
        </row>
        <row r="817">
          <cell r="C817" t="str">
            <v>20050TINA165TAllcustom3USD Total</v>
          </cell>
          <cell r="AB817">
            <v>-309</v>
          </cell>
          <cell r="AE817">
            <v>-309.02965817166103</v>
          </cell>
          <cell r="AG817">
            <v>0</v>
          </cell>
          <cell r="AJ817">
            <v>0</v>
          </cell>
          <cell r="AN817">
            <v>-309</v>
          </cell>
          <cell r="AT817">
            <v>0</v>
          </cell>
          <cell r="AU817">
            <v>0</v>
          </cell>
        </row>
        <row r="818">
          <cell r="C818" t="str">
            <v>20050TINA185TAllcustom3USD Total</v>
          </cell>
          <cell r="AB818">
            <v>-514</v>
          </cell>
          <cell r="AC818">
            <v>1</v>
          </cell>
          <cell r="AE818">
            <v>-515.15274483691303</v>
          </cell>
          <cell r="AG818">
            <v>0</v>
          </cell>
          <cell r="AH818">
            <v>0</v>
          </cell>
          <cell r="AJ818">
            <v>0</v>
          </cell>
          <cell r="AN818">
            <v>-514</v>
          </cell>
          <cell r="AT818">
            <v>0</v>
          </cell>
          <cell r="AU818">
            <v>0</v>
          </cell>
        </row>
        <row r="819">
          <cell r="C819" t="str">
            <v>20050TAllcustom2Allcustom3USD Total</v>
          </cell>
          <cell r="AB819">
            <v>-7774</v>
          </cell>
          <cell r="AC819">
            <v>1</v>
          </cell>
          <cell r="AD819">
            <v>0</v>
          </cell>
          <cell r="AE819">
            <v>-7774.5685349177811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N819">
            <v>-7774</v>
          </cell>
          <cell r="AT819">
            <v>0</v>
          </cell>
          <cell r="AU819">
            <v>0</v>
          </cell>
        </row>
        <row r="823">
          <cell r="C823" t="str">
            <v>15100TINA110Allcustom3USD Total</v>
          </cell>
          <cell r="AB823">
            <v>0</v>
          </cell>
          <cell r="AE823">
            <v>0</v>
          </cell>
          <cell r="AG823">
            <v>0</v>
          </cell>
          <cell r="AJ823">
            <v>0</v>
          </cell>
          <cell r="AN823">
            <v>0</v>
          </cell>
          <cell r="AT823">
            <v>0</v>
          </cell>
          <cell r="AU823">
            <v>0</v>
          </cell>
        </row>
        <row r="824">
          <cell r="C824" t="str">
            <v>15100TINA120Allcustom3USD Total</v>
          </cell>
          <cell r="AB824">
            <v>-17</v>
          </cell>
          <cell r="AE824">
            <v>-17.26872719</v>
          </cell>
          <cell r="AG824">
            <v>0</v>
          </cell>
          <cell r="AJ824">
            <v>0</v>
          </cell>
          <cell r="AN824">
            <v>-17</v>
          </cell>
          <cell r="AT824">
            <v>0</v>
          </cell>
          <cell r="AU824">
            <v>0</v>
          </cell>
        </row>
        <row r="825">
          <cell r="C825" t="str">
            <v>15100TINA165TAllcustom3USD Total</v>
          </cell>
          <cell r="AB825">
            <v>-20</v>
          </cell>
          <cell r="AE825">
            <v>-19.507289265523799</v>
          </cell>
          <cell r="AG825">
            <v>0</v>
          </cell>
          <cell r="AJ825">
            <v>0</v>
          </cell>
          <cell r="AN825">
            <v>-20</v>
          </cell>
          <cell r="AT825">
            <v>0</v>
          </cell>
          <cell r="AU825">
            <v>0</v>
          </cell>
        </row>
        <row r="826">
          <cell r="C826" t="str">
            <v>15100TINA185TAllcustom3USD Total</v>
          </cell>
          <cell r="AB826">
            <v>-14</v>
          </cell>
          <cell r="AC826">
            <v>1</v>
          </cell>
          <cell r="AE826">
            <v>-14.603408247825099</v>
          </cell>
          <cell r="AG826">
            <v>0</v>
          </cell>
          <cell r="AH826">
            <v>0</v>
          </cell>
          <cell r="AJ826">
            <v>0</v>
          </cell>
          <cell r="AN826">
            <v>-14</v>
          </cell>
          <cell r="AT826">
            <v>0</v>
          </cell>
          <cell r="AU826">
            <v>0</v>
          </cell>
        </row>
        <row r="827">
          <cell r="C827" t="str">
            <v>15100TINA200TAllcustom3USD Total</v>
          </cell>
          <cell r="AB827">
            <v>-51</v>
          </cell>
          <cell r="AC827">
            <v>1</v>
          </cell>
          <cell r="AD827">
            <v>0</v>
          </cell>
          <cell r="AE827">
            <v>-51.379424703348903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N827">
            <v>-51</v>
          </cell>
          <cell r="AT827">
            <v>0</v>
          </cell>
          <cell r="AU827">
            <v>0</v>
          </cell>
          <cell r="AY827">
            <v>0</v>
          </cell>
        </row>
        <row r="830">
          <cell r="C830" t="str">
            <v>20900TINA110M229USD Total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0</v>
          </cell>
          <cell r="R830">
            <v>0</v>
          </cell>
          <cell r="T830">
            <v>0</v>
          </cell>
          <cell r="V830">
            <v>0</v>
          </cell>
          <cell r="Y830">
            <v>0</v>
          </cell>
          <cell r="Z830">
            <v>0</v>
          </cell>
          <cell r="AB830">
            <v>0</v>
          </cell>
          <cell r="AD830">
            <v>0</v>
          </cell>
          <cell r="AE830">
            <v>0</v>
          </cell>
          <cell r="AG830">
            <v>0</v>
          </cell>
          <cell r="AJ830">
            <v>0</v>
          </cell>
          <cell r="AL830">
            <v>0</v>
          </cell>
          <cell r="AM830">
            <v>0</v>
          </cell>
          <cell r="AN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BI830">
            <v>0</v>
          </cell>
          <cell r="BL830">
            <v>0</v>
          </cell>
          <cell r="BN830">
            <v>0</v>
          </cell>
          <cell r="BQ830">
            <v>0</v>
          </cell>
          <cell r="BS830">
            <v>0</v>
          </cell>
          <cell r="BV830">
            <v>0</v>
          </cell>
          <cell r="BX830">
            <v>0</v>
          </cell>
          <cell r="CA830">
            <v>0</v>
          </cell>
          <cell r="CC830">
            <v>0</v>
          </cell>
          <cell r="CF830">
            <v>0</v>
          </cell>
          <cell r="CH830">
            <v>0</v>
          </cell>
          <cell r="CK830">
            <v>0</v>
          </cell>
          <cell r="CY830">
            <v>0</v>
          </cell>
          <cell r="DB830">
            <v>0</v>
          </cell>
          <cell r="DD830">
            <v>0</v>
          </cell>
          <cell r="DG830">
            <v>0</v>
          </cell>
          <cell r="DI830">
            <v>0</v>
          </cell>
          <cell r="DL830">
            <v>0</v>
          </cell>
          <cell r="DN830">
            <v>0</v>
          </cell>
          <cell r="DQ830">
            <v>0</v>
          </cell>
          <cell r="DS830">
            <v>0</v>
          </cell>
          <cell r="DV830">
            <v>0</v>
          </cell>
        </row>
        <row r="831">
          <cell r="C831" t="str">
            <v>20900TINA120M229USD Total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V831">
            <v>0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G831">
            <v>0</v>
          </cell>
          <cell r="AJ831">
            <v>0</v>
          </cell>
          <cell r="AL831">
            <v>0</v>
          </cell>
          <cell r="AM831">
            <v>0</v>
          </cell>
          <cell r="AN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BI831">
            <v>0</v>
          </cell>
          <cell r="BL831">
            <v>0</v>
          </cell>
          <cell r="BN831">
            <v>0</v>
          </cell>
          <cell r="BQ831">
            <v>0</v>
          </cell>
          <cell r="BS831">
            <v>0</v>
          </cell>
          <cell r="BV831">
            <v>0</v>
          </cell>
          <cell r="BX831">
            <v>0</v>
          </cell>
          <cell r="CA831">
            <v>0</v>
          </cell>
          <cell r="CC831">
            <v>0</v>
          </cell>
          <cell r="CF831">
            <v>0</v>
          </cell>
          <cell r="CH831">
            <v>0</v>
          </cell>
          <cell r="CK831">
            <v>0</v>
          </cell>
          <cell r="CY831">
            <v>0</v>
          </cell>
          <cell r="DB831">
            <v>0</v>
          </cell>
          <cell r="DD831">
            <v>0</v>
          </cell>
          <cell r="DG831">
            <v>0</v>
          </cell>
          <cell r="DI831">
            <v>0</v>
          </cell>
          <cell r="DL831">
            <v>0</v>
          </cell>
          <cell r="DN831">
            <v>0</v>
          </cell>
          <cell r="DQ831">
            <v>0</v>
          </cell>
          <cell r="DS831">
            <v>0</v>
          </cell>
          <cell r="DV831">
            <v>0</v>
          </cell>
        </row>
        <row r="832">
          <cell r="C832" t="str">
            <v>20900TINA165TM229USD Total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V832">
            <v>0</v>
          </cell>
          <cell r="Y832">
            <v>0</v>
          </cell>
          <cell r="Z832">
            <v>0</v>
          </cell>
          <cell r="AB832">
            <v>0</v>
          </cell>
          <cell r="AD832">
            <v>0</v>
          </cell>
          <cell r="AE832">
            <v>0</v>
          </cell>
          <cell r="AG832">
            <v>0</v>
          </cell>
          <cell r="AJ832">
            <v>0</v>
          </cell>
          <cell r="AL832">
            <v>0</v>
          </cell>
          <cell r="AM832">
            <v>0</v>
          </cell>
          <cell r="AN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BI832">
            <v>0</v>
          </cell>
          <cell r="BL832">
            <v>0</v>
          </cell>
          <cell r="BN832">
            <v>0</v>
          </cell>
          <cell r="BQ832">
            <v>0</v>
          </cell>
          <cell r="BS832">
            <v>0</v>
          </cell>
          <cell r="BV832">
            <v>0</v>
          </cell>
          <cell r="BX832">
            <v>0</v>
          </cell>
          <cell r="CA832">
            <v>0</v>
          </cell>
          <cell r="CC832">
            <v>0</v>
          </cell>
          <cell r="CF832">
            <v>0</v>
          </cell>
          <cell r="CH832">
            <v>0</v>
          </cell>
          <cell r="CK832">
            <v>0</v>
          </cell>
          <cell r="CY832">
            <v>0</v>
          </cell>
          <cell r="DB832">
            <v>0</v>
          </cell>
          <cell r="DD832">
            <v>0</v>
          </cell>
          <cell r="DG832">
            <v>0</v>
          </cell>
          <cell r="DI832">
            <v>0</v>
          </cell>
          <cell r="DL832">
            <v>0</v>
          </cell>
          <cell r="DN832">
            <v>0</v>
          </cell>
          <cell r="DQ832">
            <v>0</v>
          </cell>
          <cell r="DS832">
            <v>0</v>
          </cell>
          <cell r="DV832">
            <v>0</v>
          </cell>
        </row>
        <row r="833">
          <cell r="C833" t="str">
            <v>20900TINA185TM229USD Total</v>
          </cell>
          <cell r="E833">
            <v>0</v>
          </cell>
          <cell r="F833">
            <v>0</v>
          </cell>
          <cell r="H833">
            <v>0</v>
          </cell>
          <cell r="J833">
            <v>0</v>
          </cell>
          <cell r="K833">
            <v>0</v>
          </cell>
          <cell r="M833">
            <v>0</v>
          </cell>
          <cell r="O833">
            <v>0</v>
          </cell>
          <cell r="P833">
            <v>0</v>
          </cell>
          <cell r="R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Y833">
            <v>0</v>
          </cell>
          <cell r="Z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G833">
            <v>0</v>
          </cell>
          <cell r="AH833">
            <v>0</v>
          </cell>
          <cell r="AJ833">
            <v>0</v>
          </cell>
          <cell r="AL833">
            <v>0</v>
          </cell>
          <cell r="AM833">
            <v>0</v>
          </cell>
          <cell r="AN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BI833">
            <v>0</v>
          </cell>
          <cell r="BJ833">
            <v>0</v>
          </cell>
          <cell r="BL833">
            <v>0</v>
          </cell>
          <cell r="BN833">
            <v>0</v>
          </cell>
          <cell r="BO833">
            <v>0</v>
          </cell>
          <cell r="BQ833">
            <v>0</v>
          </cell>
          <cell r="BS833">
            <v>0</v>
          </cell>
          <cell r="BT833">
            <v>0</v>
          </cell>
          <cell r="BV833">
            <v>0</v>
          </cell>
          <cell r="BX833">
            <v>0</v>
          </cell>
          <cell r="BY833">
            <v>0</v>
          </cell>
          <cell r="CA833">
            <v>0</v>
          </cell>
          <cell r="CC833">
            <v>0</v>
          </cell>
          <cell r="CD833">
            <v>0</v>
          </cell>
          <cell r="CF833">
            <v>0</v>
          </cell>
          <cell r="CH833">
            <v>0</v>
          </cell>
          <cell r="CI833">
            <v>0</v>
          </cell>
          <cell r="CK833">
            <v>0</v>
          </cell>
          <cell r="CY833">
            <v>0</v>
          </cell>
          <cell r="CZ833">
            <v>0</v>
          </cell>
          <cell r="DB833">
            <v>0</v>
          </cell>
          <cell r="DD833">
            <v>0</v>
          </cell>
          <cell r="DE833">
            <v>0</v>
          </cell>
          <cell r="DG833">
            <v>0</v>
          </cell>
          <cell r="DI833">
            <v>0</v>
          </cell>
          <cell r="DJ833">
            <v>0</v>
          </cell>
          <cell r="DL833">
            <v>0</v>
          </cell>
          <cell r="DN833">
            <v>0</v>
          </cell>
          <cell r="DO833">
            <v>0</v>
          </cell>
          <cell r="DQ833">
            <v>0</v>
          </cell>
          <cell r="DS833">
            <v>0</v>
          </cell>
          <cell r="DT833">
            <v>0</v>
          </cell>
          <cell r="DV833">
            <v>0</v>
          </cell>
        </row>
        <row r="834">
          <cell r="C834" t="str">
            <v>20900TAllcustom2M229USD Total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  <cell r="AM834">
            <v>0</v>
          </cell>
          <cell r="AN834">
            <v>0</v>
          </cell>
          <cell r="AS834">
            <v>0</v>
          </cell>
          <cell r="AT834">
            <v>0</v>
          </cell>
          <cell r="AU834">
            <v>0</v>
          </cell>
          <cell r="AY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</row>
        <row r="837">
          <cell r="C837" t="str">
            <v>20900TINA110M230USD Total</v>
          </cell>
          <cell r="AB837">
            <v>0</v>
          </cell>
          <cell r="AE837">
            <v>0</v>
          </cell>
          <cell r="AG837">
            <v>0</v>
          </cell>
          <cell r="AJ837">
            <v>0</v>
          </cell>
          <cell r="AN837">
            <v>0</v>
          </cell>
          <cell r="AT837">
            <v>0</v>
          </cell>
          <cell r="AU837">
            <v>0</v>
          </cell>
        </row>
        <row r="838">
          <cell r="C838" t="str">
            <v>20900TINA120M230USD Total</v>
          </cell>
          <cell r="AB838">
            <v>-14</v>
          </cell>
          <cell r="AE838">
            <v>-14.48386766</v>
          </cell>
          <cell r="AG838">
            <v>0</v>
          </cell>
          <cell r="AJ838">
            <v>0</v>
          </cell>
          <cell r="AN838">
            <v>-14</v>
          </cell>
          <cell r="AT838">
            <v>0</v>
          </cell>
          <cell r="AU838">
            <v>0</v>
          </cell>
        </row>
        <row r="839">
          <cell r="C839" t="str">
            <v>20900TINA165TM230USD Total</v>
          </cell>
          <cell r="AB839">
            <v>0</v>
          </cell>
          <cell r="AE839">
            <v>0</v>
          </cell>
          <cell r="AG839">
            <v>0</v>
          </cell>
          <cell r="AJ839">
            <v>0</v>
          </cell>
          <cell r="AN839">
            <v>0</v>
          </cell>
          <cell r="AT839">
            <v>0</v>
          </cell>
          <cell r="AU839">
            <v>0</v>
          </cell>
        </row>
        <row r="840">
          <cell r="C840" t="str">
            <v>20900TINA185TM230USD Total</v>
          </cell>
          <cell r="AB840">
            <v>0</v>
          </cell>
          <cell r="AC840">
            <v>0</v>
          </cell>
          <cell r="AE840">
            <v>-5.1292200000000003E-3</v>
          </cell>
          <cell r="AG840">
            <v>0</v>
          </cell>
          <cell r="AH840">
            <v>0</v>
          </cell>
          <cell r="AJ840">
            <v>0</v>
          </cell>
          <cell r="AN840">
            <v>0</v>
          </cell>
          <cell r="AT840">
            <v>0</v>
          </cell>
          <cell r="AU840">
            <v>0</v>
          </cell>
        </row>
        <row r="841">
          <cell r="C841" t="str">
            <v>20900TAllcustom2M230USD Total</v>
          </cell>
          <cell r="AB841">
            <v>-14</v>
          </cell>
          <cell r="AC841">
            <v>0</v>
          </cell>
          <cell r="AD841">
            <v>0</v>
          </cell>
          <cell r="AE841">
            <v>-14.48899688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N841">
            <v>-14</v>
          </cell>
          <cell r="AT841">
            <v>0</v>
          </cell>
          <cell r="AU841">
            <v>0</v>
          </cell>
          <cell r="AY841">
            <v>0</v>
          </cell>
        </row>
        <row r="844">
          <cell r="C844" t="str">
            <v>20900TINA110M420USD Total</v>
          </cell>
          <cell r="AB844">
            <v>0</v>
          </cell>
          <cell r="AE844">
            <v>0</v>
          </cell>
          <cell r="AG844">
            <v>0</v>
          </cell>
          <cell r="AJ844">
            <v>0</v>
          </cell>
          <cell r="AN844">
            <v>0</v>
          </cell>
          <cell r="AT844">
            <v>0</v>
          </cell>
          <cell r="AU844">
            <v>0</v>
          </cell>
        </row>
        <row r="845">
          <cell r="C845" t="str">
            <v>20900TINA120M420USD Total</v>
          </cell>
          <cell r="AB845">
            <v>0</v>
          </cell>
          <cell r="AE845">
            <v>0</v>
          </cell>
          <cell r="AG845">
            <v>0</v>
          </cell>
          <cell r="AJ845">
            <v>0</v>
          </cell>
          <cell r="AN845">
            <v>0</v>
          </cell>
          <cell r="AT845">
            <v>0</v>
          </cell>
          <cell r="AU845">
            <v>0</v>
          </cell>
        </row>
        <row r="846">
          <cell r="C846" t="str">
            <v>20900TINA165TM420USD Total</v>
          </cell>
          <cell r="AB846">
            <v>0</v>
          </cell>
          <cell r="AE846">
            <v>0</v>
          </cell>
          <cell r="AG846">
            <v>0</v>
          </cell>
          <cell r="AJ846">
            <v>0</v>
          </cell>
          <cell r="AN846">
            <v>0</v>
          </cell>
          <cell r="AT846">
            <v>0</v>
          </cell>
          <cell r="AU846">
            <v>0</v>
          </cell>
        </row>
        <row r="847">
          <cell r="C847" t="str">
            <v>20900TINA185TM420USD Total</v>
          </cell>
          <cell r="AB847">
            <v>0</v>
          </cell>
          <cell r="AC847">
            <v>0</v>
          </cell>
          <cell r="AE847">
            <v>0</v>
          </cell>
          <cell r="AG847">
            <v>0</v>
          </cell>
          <cell r="AH847">
            <v>0</v>
          </cell>
          <cell r="AJ847">
            <v>0</v>
          </cell>
          <cell r="AN847">
            <v>0</v>
          </cell>
          <cell r="AT847">
            <v>0</v>
          </cell>
          <cell r="AU847">
            <v>0</v>
          </cell>
        </row>
        <row r="848">
          <cell r="C848" t="str">
            <v>20900TAllcustom2M420USD Total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N848">
            <v>0</v>
          </cell>
          <cell r="AT848">
            <v>0</v>
          </cell>
          <cell r="AU848">
            <v>0</v>
          </cell>
          <cell r="AY848">
            <v>0</v>
          </cell>
        </row>
        <row r="851">
          <cell r="C851" t="str">
            <v>20900TINA110M600TUSD Total</v>
          </cell>
          <cell r="AB851">
            <v>0</v>
          </cell>
          <cell r="AE851">
            <v>-1.7228465663480002E-2</v>
          </cell>
          <cell r="AG851">
            <v>0</v>
          </cell>
          <cell r="AJ851">
            <v>0</v>
          </cell>
          <cell r="AN851">
            <v>0</v>
          </cell>
          <cell r="AT851">
            <v>0</v>
          </cell>
          <cell r="AU851">
            <v>0</v>
          </cell>
        </row>
        <row r="852">
          <cell r="C852" t="str">
            <v>20900TINA120M600TUSD Total</v>
          </cell>
          <cell r="AB852">
            <v>8</v>
          </cell>
          <cell r="AD852">
            <v>0</v>
          </cell>
          <cell r="AE852">
            <v>8.141</v>
          </cell>
          <cell r="AG852">
            <v>0</v>
          </cell>
          <cell r="AJ852">
            <v>0</v>
          </cell>
          <cell r="AN852">
            <v>8</v>
          </cell>
          <cell r="AT852">
            <v>0</v>
          </cell>
          <cell r="AU852">
            <v>0</v>
          </cell>
        </row>
        <row r="853">
          <cell r="C853" t="str">
            <v>20900TINA165TM600TUSD Total</v>
          </cell>
          <cell r="AB853">
            <v>0</v>
          </cell>
          <cell r="AE853">
            <v>-0.22500000000000001</v>
          </cell>
          <cell r="AG853">
            <v>0</v>
          </cell>
          <cell r="AJ853">
            <v>0</v>
          </cell>
          <cell r="AN853">
            <v>0</v>
          </cell>
          <cell r="AT853">
            <v>0</v>
          </cell>
          <cell r="AU853">
            <v>0</v>
          </cell>
        </row>
        <row r="854">
          <cell r="C854" t="str">
            <v>20900TINA185TM600TUSD Total</v>
          </cell>
          <cell r="AB854">
            <v>-8</v>
          </cell>
          <cell r="AC854">
            <v>0</v>
          </cell>
          <cell r="AD854">
            <v>0</v>
          </cell>
          <cell r="AE854">
            <v>-7.9160000000000004</v>
          </cell>
          <cell r="AG854">
            <v>0</v>
          </cell>
          <cell r="AH854">
            <v>0</v>
          </cell>
          <cell r="AJ854">
            <v>0</v>
          </cell>
          <cell r="AN854">
            <v>-8</v>
          </cell>
          <cell r="AT854">
            <v>0</v>
          </cell>
          <cell r="AU854">
            <v>0</v>
          </cell>
        </row>
        <row r="855">
          <cell r="C855" t="str">
            <v>20900TAllcustom2M600TUSD Total</v>
          </cell>
          <cell r="AB855">
            <v>0</v>
          </cell>
          <cell r="AC855">
            <v>0</v>
          </cell>
          <cell r="AD855">
            <v>0</v>
          </cell>
          <cell r="AE855">
            <v>-1.7228465663480463E-2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N855">
            <v>0</v>
          </cell>
          <cell r="AT855">
            <v>0</v>
          </cell>
          <cell r="AU855">
            <v>0</v>
          </cell>
          <cell r="AY855">
            <v>0</v>
          </cell>
        </row>
        <row r="858">
          <cell r="C858" t="str">
            <v>20900TINA110M510USD Total</v>
          </cell>
          <cell r="AB858">
            <v>0</v>
          </cell>
          <cell r="AE858">
            <v>-1.7228465663480002E-2</v>
          </cell>
          <cell r="AG858">
            <v>0</v>
          </cell>
          <cell r="AJ858">
            <v>0</v>
          </cell>
          <cell r="AN858">
            <v>0</v>
          </cell>
          <cell r="AT858">
            <v>0</v>
          </cell>
          <cell r="AU858">
            <v>0</v>
          </cell>
        </row>
        <row r="859">
          <cell r="C859" t="str">
            <v>20900TINA120M510USD Total</v>
          </cell>
          <cell r="AB859">
            <v>0</v>
          </cell>
          <cell r="AE859">
            <v>0</v>
          </cell>
          <cell r="AG859">
            <v>0</v>
          </cell>
          <cell r="AJ859">
            <v>0</v>
          </cell>
          <cell r="AN859">
            <v>0</v>
          </cell>
          <cell r="AT859">
            <v>0</v>
          </cell>
          <cell r="AU859">
            <v>0</v>
          </cell>
        </row>
        <row r="860">
          <cell r="C860" t="str">
            <v>20900TINA165TM510USD Total</v>
          </cell>
          <cell r="AB860">
            <v>0</v>
          </cell>
          <cell r="AE860">
            <v>0</v>
          </cell>
          <cell r="AG860">
            <v>0</v>
          </cell>
          <cell r="AJ860">
            <v>0</v>
          </cell>
          <cell r="AN860">
            <v>0</v>
          </cell>
          <cell r="AT860">
            <v>0</v>
          </cell>
          <cell r="AU860">
            <v>0</v>
          </cell>
        </row>
        <row r="861">
          <cell r="C861" t="str">
            <v>20900TINA185TM510USD Total</v>
          </cell>
          <cell r="AB861">
            <v>0</v>
          </cell>
          <cell r="AC861">
            <v>0</v>
          </cell>
          <cell r="AE861">
            <v>0</v>
          </cell>
          <cell r="AG861">
            <v>0</v>
          </cell>
          <cell r="AH861">
            <v>0</v>
          </cell>
          <cell r="AJ861">
            <v>0</v>
          </cell>
          <cell r="AN861">
            <v>0</v>
          </cell>
          <cell r="AT861">
            <v>0</v>
          </cell>
          <cell r="AU861">
            <v>0</v>
          </cell>
        </row>
        <row r="862">
          <cell r="C862" t="str">
            <v>20900TAllcustom2M510USD Total</v>
          </cell>
          <cell r="AB862">
            <v>0</v>
          </cell>
          <cell r="AC862">
            <v>0</v>
          </cell>
          <cell r="AD862">
            <v>0</v>
          </cell>
          <cell r="AE862">
            <v>-1.7228465663480002E-2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N862">
            <v>0</v>
          </cell>
          <cell r="AT862">
            <v>0</v>
          </cell>
          <cell r="AU862">
            <v>0</v>
          </cell>
          <cell r="AY862">
            <v>0</v>
          </cell>
        </row>
        <row r="865">
          <cell r="C865" t="str">
            <v>20900TINA110Allcustom3USD Total</v>
          </cell>
          <cell r="AB865">
            <v>334</v>
          </cell>
          <cell r="AC865">
            <v>-1</v>
          </cell>
          <cell r="AD865">
            <v>0</v>
          </cell>
          <cell r="AE865">
            <v>334.62352136849699</v>
          </cell>
          <cell r="AG865">
            <v>0</v>
          </cell>
          <cell r="AI865">
            <v>0</v>
          </cell>
          <cell r="AJ865">
            <v>0</v>
          </cell>
          <cell r="AN865">
            <v>334</v>
          </cell>
          <cell r="AU865">
            <v>0</v>
          </cell>
        </row>
        <row r="866">
          <cell r="C866" t="str">
            <v>20900TINA120Allcustom3USD Total</v>
          </cell>
          <cell r="AB866">
            <v>728</v>
          </cell>
          <cell r="AC866">
            <v>0</v>
          </cell>
          <cell r="AD866">
            <v>0</v>
          </cell>
          <cell r="AE866">
            <v>728.37553590999994</v>
          </cell>
          <cell r="AG866">
            <v>0</v>
          </cell>
          <cell r="AI866">
            <v>0</v>
          </cell>
          <cell r="AJ866">
            <v>0</v>
          </cell>
          <cell r="AN866">
            <v>728</v>
          </cell>
          <cell r="AU866">
            <v>0</v>
          </cell>
        </row>
        <row r="867">
          <cell r="C867" t="str">
            <v>20900TINA165TAllcustom3USD Total</v>
          </cell>
          <cell r="AB867">
            <v>2398</v>
          </cell>
          <cell r="AC867">
            <v>0</v>
          </cell>
          <cell r="AD867">
            <v>0</v>
          </cell>
          <cell r="AE867">
            <v>2397.7772524031202</v>
          </cell>
          <cell r="AG867">
            <v>0</v>
          </cell>
          <cell r="AI867">
            <v>0</v>
          </cell>
          <cell r="AJ867">
            <v>0</v>
          </cell>
          <cell r="AN867">
            <v>2398</v>
          </cell>
          <cell r="AU867">
            <v>0</v>
          </cell>
        </row>
        <row r="868">
          <cell r="C868" t="str">
            <v>20900TINA185TAllcustom3USD Total</v>
          </cell>
          <cell r="AB868">
            <v>225</v>
          </cell>
          <cell r="AC868">
            <v>1</v>
          </cell>
          <cell r="AD868">
            <v>0</v>
          </cell>
          <cell r="AE868">
            <v>224.01754324015599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N868">
            <v>225</v>
          </cell>
          <cell r="AU868">
            <v>0</v>
          </cell>
        </row>
        <row r="872">
          <cell r="C872" t="str">
            <v>27210INA110M175USD Total</v>
          </cell>
          <cell r="AB872">
            <v>0</v>
          </cell>
          <cell r="AE872">
            <v>0</v>
          </cell>
          <cell r="AG872">
            <v>0</v>
          </cell>
          <cell r="AJ872">
            <v>0</v>
          </cell>
          <cell r="AN872">
            <v>0</v>
          </cell>
          <cell r="AT872">
            <v>0</v>
          </cell>
          <cell r="AU872">
            <v>0</v>
          </cell>
        </row>
        <row r="873">
          <cell r="C873" t="str">
            <v>27210INA120M175USD Total</v>
          </cell>
          <cell r="AB873">
            <v>0</v>
          </cell>
          <cell r="AE873">
            <v>0</v>
          </cell>
          <cell r="AG873">
            <v>0</v>
          </cell>
          <cell r="AJ873">
            <v>0</v>
          </cell>
          <cell r="AN873">
            <v>0</v>
          </cell>
          <cell r="AT873">
            <v>0</v>
          </cell>
          <cell r="AU873">
            <v>0</v>
          </cell>
        </row>
        <row r="874">
          <cell r="C874" t="str">
            <v>27210INA165TM175USD Total</v>
          </cell>
          <cell r="AB874">
            <v>0</v>
          </cell>
          <cell r="AE874">
            <v>0</v>
          </cell>
          <cell r="AG874">
            <v>0</v>
          </cell>
          <cell r="AJ874">
            <v>0</v>
          </cell>
          <cell r="AN874">
            <v>0</v>
          </cell>
          <cell r="AT874">
            <v>0</v>
          </cell>
          <cell r="AU874">
            <v>0</v>
          </cell>
        </row>
        <row r="875">
          <cell r="C875" t="str">
            <v>27210INA185TM175USD Total</v>
          </cell>
          <cell r="AB875">
            <v>0</v>
          </cell>
          <cell r="AC875">
            <v>0</v>
          </cell>
          <cell r="AE875">
            <v>0</v>
          </cell>
          <cell r="AG875">
            <v>0</v>
          </cell>
          <cell r="AH875">
            <v>0</v>
          </cell>
          <cell r="AJ875">
            <v>0</v>
          </cell>
          <cell r="AN875">
            <v>0</v>
          </cell>
          <cell r="AT875">
            <v>0</v>
          </cell>
          <cell r="AU875">
            <v>0</v>
          </cell>
        </row>
        <row r="876">
          <cell r="C876" t="str">
            <v>27210Allcustom2M175USD Total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N876">
            <v>0</v>
          </cell>
          <cell r="AT876">
            <v>0</v>
          </cell>
          <cell r="AU876">
            <v>0</v>
          </cell>
          <cell r="AY876">
            <v>0</v>
          </cell>
        </row>
        <row r="882">
          <cell r="C882" t="str">
            <v>21100TTAN142TM220USD Total</v>
          </cell>
          <cell r="E882">
            <v>467</v>
          </cell>
          <cell r="F882">
            <v>0</v>
          </cell>
          <cell r="H882">
            <v>467.27644931984798</v>
          </cell>
          <cell r="J882">
            <v>6</v>
          </cell>
          <cell r="K882">
            <v>0</v>
          </cell>
          <cell r="M882">
            <v>5.7173349500000006</v>
          </cell>
          <cell r="O882">
            <v>0</v>
          </cell>
          <cell r="P882">
            <v>0</v>
          </cell>
          <cell r="R882">
            <v>0</v>
          </cell>
          <cell r="T882">
            <v>-1</v>
          </cell>
          <cell r="U882">
            <v>0</v>
          </cell>
          <cell r="V882">
            <v>0</v>
          </cell>
          <cell r="W882">
            <v>-1</v>
          </cell>
          <cell r="Y882">
            <v>0</v>
          </cell>
          <cell r="Z882">
            <v>0</v>
          </cell>
          <cell r="AB882">
            <v>472</v>
          </cell>
          <cell r="AC882">
            <v>-1</v>
          </cell>
          <cell r="AD882">
            <v>0</v>
          </cell>
          <cell r="AE882">
            <v>472.99378426984697</v>
          </cell>
          <cell r="AG882">
            <v>0</v>
          </cell>
          <cell r="AH882">
            <v>0</v>
          </cell>
          <cell r="AJ882">
            <v>0</v>
          </cell>
          <cell r="AL882">
            <v>-1</v>
          </cell>
          <cell r="AM882">
            <v>0</v>
          </cell>
          <cell r="AN882">
            <v>472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BI882">
            <v>453</v>
          </cell>
          <cell r="BJ882">
            <v>0</v>
          </cell>
          <cell r="BL882">
            <v>452.71631058180998</v>
          </cell>
          <cell r="BN882">
            <v>0</v>
          </cell>
          <cell r="BO882">
            <v>0</v>
          </cell>
          <cell r="BQ882">
            <v>0.21900923743404802</v>
          </cell>
          <cell r="BS882">
            <v>0</v>
          </cell>
          <cell r="BT882">
            <v>0</v>
          </cell>
          <cell r="BV882">
            <v>0</v>
          </cell>
          <cell r="BX882">
            <v>13</v>
          </cell>
          <cell r="BY882">
            <v>0</v>
          </cell>
          <cell r="CA882">
            <v>12.770710002323101</v>
          </cell>
          <cell r="CC882">
            <v>1</v>
          </cell>
          <cell r="CD882">
            <v>1</v>
          </cell>
          <cell r="CF882">
            <v>0</v>
          </cell>
          <cell r="CH882">
            <v>0</v>
          </cell>
          <cell r="CI882">
            <v>0</v>
          </cell>
          <cell r="CK882">
            <v>0</v>
          </cell>
          <cell r="CY882">
            <v>1</v>
          </cell>
          <cell r="CZ882">
            <v>1</v>
          </cell>
          <cell r="DB882">
            <v>0</v>
          </cell>
          <cell r="DD882">
            <v>0</v>
          </cell>
          <cell r="DE882">
            <v>0</v>
          </cell>
          <cell r="DG882">
            <v>0</v>
          </cell>
          <cell r="DI882">
            <v>1</v>
          </cell>
          <cell r="DJ882">
            <v>0</v>
          </cell>
          <cell r="DL882">
            <v>0.91059137999999995</v>
          </cell>
          <cell r="DN882">
            <v>5</v>
          </cell>
          <cell r="DO882">
            <v>0</v>
          </cell>
          <cell r="DQ882">
            <v>4.8067435700000001</v>
          </cell>
          <cell r="DS882">
            <v>0</v>
          </cell>
          <cell r="DT882">
            <v>0</v>
          </cell>
          <cell r="DV882">
            <v>0</v>
          </cell>
        </row>
        <row r="883">
          <cell r="C883" t="str">
            <v>21100TTAN150M220USD Total</v>
          </cell>
          <cell r="E883">
            <v>16</v>
          </cell>
          <cell r="H883">
            <v>15.731944162302499</v>
          </cell>
          <cell r="J883">
            <v>1</v>
          </cell>
          <cell r="M883">
            <v>1.3411046098703701</v>
          </cell>
          <cell r="O883">
            <v>0</v>
          </cell>
          <cell r="R883">
            <v>0</v>
          </cell>
          <cell r="T883">
            <v>0</v>
          </cell>
          <cell r="V883">
            <v>0</v>
          </cell>
          <cell r="Y883">
            <v>0</v>
          </cell>
          <cell r="Z883">
            <v>0</v>
          </cell>
          <cell r="AB883">
            <v>17</v>
          </cell>
          <cell r="AD883">
            <v>0</v>
          </cell>
          <cell r="AE883">
            <v>17.073048772172903</v>
          </cell>
          <cell r="AG883">
            <v>0</v>
          </cell>
          <cell r="AJ883">
            <v>0</v>
          </cell>
          <cell r="AL883">
            <v>0</v>
          </cell>
          <cell r="AM883">
            <v>0</v>
          </cell>
          <cell r="AN883">
            <v>17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BI883">
            <v>2</v>
          </cell>
          <cell r="BL883">
            <v>2.27039309475572</v>
          </cell>
          <cell r="BN883">
            <v>11</v>
          </cell>
          <cell r="BQ883">
            <v>11.3068382962228</v>
          </cell>
          <cell r="BS883">
            <v>2</v>
          </cell>
          <cell r="BV883">
            <v>1.53143303442082</v>
          </cell>
          <cell r="BX883">
            <v>0</v>
          </cell>
          <cell r="CA883">
            <v>0.21790629041444401</v>
          </cell>
          <cell r="CC883">
            <v>0</v>
          </cell>
          <cell r="CF883">
            <v>0.35056365968866304</v>
          </cell>
          <cell r="CH883">
            <v>0</v>
          </cell>
          <cell r="CK883">
            <v>4.0000000000000001E-3</v>
          </cell>
          <cell r="CY883">
            <v>0</v>
          </cell>
          <cell r="DB883">
            <v>0.16762804000000001</v>
          </cell>
          <cell r="DD883">
            <v>1</v>
          </cell>
          <cell r="DG883">
            <v>1.0551569999999999</v>
          </cell>
          <cell r="DI883">
            <v>0</v>
          </cell>
          <cell r="DL883">
            <v>0</v>
          </cell>
          <cell r="DN883">
            <v>0</v>
          </cell>
          <cell r="DQ883">
            <v>0</v>
          </cell>
          <cell r="DS883">
            <v>0</v>
          </cell>
          <cell r="DV883">
            <v>0</v>
          </cell>
        </row>
        <row r="884">
          <cell r="C884" t="str">
            <v>21100TTAN141TM220USD Total</v>
          </cell>
          <cell r="E884">
            <v>0</v>
          </cell>
          <cell r="H884">
            <v>0</v>
          </cell>
          <cell r="J884">
            <v>0</v>
          </cell>
          <cell r="M884">
            <v>0</v>
          </cell>
          <cell r="O884">
            <v>0</v>
          </cell>
          <cell r="R884">
            <v>0</v>
          </cell>
          <cell r="T884">
            <v>0</v>
          </cell>
          <cell r="V884">
            <v>0</v>
          </cell>
          <cell r="Y884">
            <v>0</v>
          </cell>
          <cell r="Z884">
            <v>0</v>
          </cell>
          <cell r="AB884">
            <v>0</v>
          </cell>
          <cell r="AD884">
            <v>0</v>
          </cell>
          <cell r="AE884">
            <v>0</v>
          </cell>
          <cell r="AG884">
            <v>0</v>
          </cell>
          <cell r="AJ884">
            <v>0</v>
          </cell>
          <cell r="AL884">
            <v>0</v>
          </cell>
          <cell r="AM884">
            <v>0</v>
          </cell>
          <cell r="AN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BI884">
            <v>0</v>
          </cell>
          <cell r="BL884">
            <v>0</v>
          </cell>
          <cell r="BN884">
            <v>0</v>
          </cell>
          <cell r="BQ884">
            <v>0</v>
          </cell>
          <cell r="BS884">
            <v>0</v>
          </cell>
          <cell r="BV884">
            <v>0</v>
          </cell>
          <cell r="BX884">
            <v>0</v>
          </cell>
          <cell r="CA884">
            <v>0</v>
          </cell>
          <cell r="CC884">
            <v>0</v>
          </cell>
          <cell r="CF884">
            <v>0</v>
          </cell>
          <cell r="CH884">
            <v>0</v>
          </cell>
          <cell r="CK884">
            <v>0</v>
          </cell>
          <cell r="CY884">
            <v>0</v>
          </cell>
          <cell r="DB884">
            <v>0</v>
          </cell>
          <cell r="DD884">
            <v>0</v>
          </cell>
          <cell r="DG884">
            <v>0</v>
          </cell>
          <cell r="DI884">
            <v>0</v>
          </cell>
          <cell r="DL884">
            <v>0</v>
          </cell>
          <cell r="DN884">
            <v>0</v>
          </cell>
          <cell r="DQ884">
            <v>0</v>
          </cell>
          <cell r="DS884">
            <v>0</v>
          </cell>
          <cell r="DV884">
            <v>0</v>
          </cell>
        </row>
        <row r="885">
          <cell r="C885" t="str">
            <v>21100TTAN180TM220USD Total</v>
          </cell>
          <cell r="E885">
            <v>1</v>
          </cell>
          <cell r="H885">
            <v>0.59107143219804104</v>
          </cell>
          <cell r="J885">
            <v>0</v>
          </cell>
          <cell r="M885">
            <v>1.039818E-2</v>
          </cell>
          <cell r="O885">
            <v>0</v>
          </cell>
          <cell r="R885">
            <v>0</v>
          </cell>
          <cell r="T885">
            <v>0</v>
          </cell>
          <cell r="V885">
            <v>0</v>
          </cell>
          <cell r="Y885">
            <v>0</v>
          </cell>
          <cell r="Z885">
            <v>0</v>
          </cell>
          <cell r="AB885">
            <v>1</v>
          </cell>
          <cell r="AD885">
            <v>0</v>
          </cell>
          <cell r="AE885">
            <v>0.60146961219804107</v>
          </cell>
          <cell r="AG885">
            <v>0</v>
          </cell>
          <cell r="AJ885">
            <v>0</v>
          </cell>
          <cell r="AL885">
            <v>0</v>
          </cell>
          <cell r="AM885">
            <v>0</v>
          </cell>
          <cell r="AN885">
            <v>1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BI885">
            <v>0</v>
          </cell>
          <cell r="BL885">
            <v>0</v>
          </cell>
          <cell r="BN885">
            <v>0</v>
          </cell>
          <cell r="BQ885">
            <v>0.16653252104362198</v>
          </cell>
          <cell r="BS885">
            <v>0</v>
          </cell>
          <cell r="BV885">
            <v>0.159126992280472</v>
          </cell>
          <cell r="BX885">
            <v>0</v>
          </cell>
          <cell r="CA885">
            <v>0.19434592191395</v>
          </cell>
          <cell r="CC885">
            <v>0</v>
          </cell>
          <cell r="CF885">
            <v>0</v>
          </cell>
          <cell r="CH885">
            <v>0</v>
          </cell>
          <cell r="CK885">
            <v>7.10659969599962E-2</v>
          </cell>
          <cell r="CY885">
            <v>0</v>
          </cell>
          <cell r="DB885">
            <v>0</v>
          </cell>
          <cell r="DD885">
            <v>0</v>
          </cell>
          <cell r="DG885">
            <v>1.039818E-2</v>
          </cell>
          <cell r="DI885">
            <v>0</v>
          </cell>
          <cell r="DL885">
            <v>0</v>
          </cell>
          <cell r="DN885">
            <v>0</v>
          </cell>
          <cell r="DQ885">
            <v>0</v>
          </cell>
          <cell r="DS885">
            <v>0</v>
          </cell>
          <cell r="DV885">
            <v>0</v>
          </cell>
        </row>
        <row r="886">
          <cell r="C886" t="str">
            <v>21100TTAN190M220USD Total</v>
          </cell>
          <cell r="E886">
            <v>268</v>
          </cell>
          <cell r="H886">
            <v>268.40434358622002</v>
          </cell>
          <cell r="J886">
            <v>846</v>
          </cell>
          <cell r="M886">
            <v>846.26083914000003</v>
          </cell>
          <cell r="O886">
            <v>0</v>
          </cell>
          <cell r="R886">
            <v>0</v>
          </cell>
          <cell r="T886">
            <v>1</v>
          </cell>
          <cell r="V886">
            <v>1</v>
          </cell>
          <cell r="Y886">
            <v>0</v>
          </cell>
          <cell r="Z886">
            <v>0</v>
          </cell>
          <cell r="AB886">
            <v>1115</v>
          </cell>
          <cell r="AD886">
            <v>0</v>
          </cell>
          <cell r="AE886">
            <v>1114.6651827262199</v>
          </cell>
          <cell r="AG886">
            <v>0</v>
          </cell>
          <cell r="AJ886">
            <v>0</v>
          </cell>
          <cell r="AL886">
            <v>0</v>
          </cell>
          <cell r="AM886">
            <v>0</v>
          </cell>
          <cell r="AN886">
            <v>1115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BI886">
            <v>143</v>
          </cell>
          <cell r="BL886">
            <v>142.731736747507</v>
          </cell>
          <cell r="BN886">
            <v>96</v>
          </cell>
          <cell r="BQ886">
            <v>95.540566812382295</v>
          </cell>
          <cell r="BS886">
            <v>0</v>
          </cell>
          <cell r="BV886">
            <v>0</v>
          </cell>
          <cell r="BX886">
            <v>28</v>
          </cell>
          <cell r="CA886">
            <v>27.5833986964753</v>
          </cell>
          <cell r="CC886">
            <v>3</v>
          </cell>
          <cell r="CF886">
            <v>3.2906413298547998</v>
          </cell>
          <cell r="CH886">
            <v>0</v>
          </cell>
          <cell r="CK886">
            <v>0</v>
          </cell>
          <cell r="CY886">
            <v>257</v>
          </cell>
          <cell r="DB886">
            <v>257.38520702</v>
          </cell>
          <cell r="DD886">
            <v>449</v>
          </cell>
          <cell r="DG886">
            <v>449.04551092000003</v>
          </cell>
          <cell r="DI886">
            <v>102</v>
          </cell>
          <cell r="DL886">
            <v>101.65430862999999</v>
          </cell>
          <cell r="DN886">
            <v>38</v>
          </cell>
          <cell r="DQ886">
            <v>38.175812569999998</v>
          </cell>
          <cell r="DS886">
            <v>0</v>
          </cell>
          <cell r="DV886">
            <v>0</v>
          </cell>
        </row>
        <row r="887">
          <cell r="C887" t="str">
            <v>21100TAllcustom2M220USD Total</v>
          </cell>
          <cell r="E887">
            <v>752</v>
          </cell>
          <cell r="F887">
            <v>0</v>
          </cell>
          <cell r="G887">
            <v>0</v>
          </cell>
          <cell r="H887">
            <v>752.00380850056854</v>
          </cell>
          <cell r="J887">
            <v>853</v>
          </cell>
          <cell r="K887">
            <v>0</v>
          </cell>
          <cell r="L887">
            <v>0</v>
          </cell>
          <cell r="M887">
            <v>853.32967687987036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V887">
            <v>1</v>
          </cell>
          <cell r="W887">
            <v>-1</v>
          </cell>
          <cell r="X887">
            <v>0</v>
          </cell>
          <cell r="Y887">
            <v>0</v>
          </cell>
          <cell r="Z887">
            <v>0</v>
          </cell>
          <cell r="AB887">
            <v>1605</v>
          </cell>
          <cell r="AC887">
            <v>-1</v>
          </cell>
          <cell r="AD887">
            <v>0</v>
          </cell>
          <cell r="AE887">
            <v>1605.3334853804379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-1</v>
          </cell>
          <cell r="AM887">
            <v>0</v>
          </cell>
          <cell r="AN887">
            <v>1605</v>
          </cell>
          <cell r="AS887">
            <v>0</v>
          </cell>
          <cell r="AT887">
            <v>0</v>
          </cell>
          <cell r="AU887">
            <v>0</v>
          </cell>
          <cell r="AY887">
            <v>0</v>
          </cell>
          <cell r="BI887">
            <v>598</v>
          </cell>
          <cell r="BJ887">
            <v>0</v>
          </cell>
          <cell r="BK887">
            <v>0</v>
          </cell>
          <cell r="BL887">
            <v>597.7184404240727</v>
          </cell>
          <cell r="BN887">
            <v>107</v>
          </cell>
          <cell r="BO887">
            <v>0</v>
          </cell>
          <cell r="BP887">
            <v>0</v>
          </cell>
          <cell r="BQ887">
            <v>107.23294686708276</v>
          </cell>
          <cell r="BS887">
            <v>2</v>
          </cell>
          <cell r="BT887">
            <v>0</v>
          </cell>
          <cell r="BU887">
            <v>0</v>
          </cell>
          <cell r="BV887">
            <v>1.6905600267012919</v>
          </cell>
          <cell r="BX887">
            <v>41</v>
          </cell>
          <cell r="BY887">
            <v>0</v>
          </cell>
          <cell r="BZ887">
            <v>0</v>
          </cell>
          <cell r="CA887">
            <v>40.766360911126796</v>
          </cell>
          <cell r="CC887">
            <v>4</v>
          </cell>
          <cell r="CD887">
            <v>1</v>
          </cell>
          <cell r="CE887">
            <v>0</v>
          </cell>
          <cell r="CF887">
            <v>3.6412049895434628</v>
          </cell>
          <cell r="CH887">
            <v>0</v>
          </cell>
          <cell r="CI887">
            <v>0</v>
          </cell>
          <cell r="CJ887">
            <v>0</v>
          </cell>
          <cell r="CK887">
            <v>7.5065996959996203E-2</v>
          </cell>
          <cell r="CY887">
            <v>258</v>
          </cell>
          <cell r="CZ887">
            <v>1</v>
          </cell>
          <cell r="DA887">
            <v>0</v>
          </cell>
          <cell r="DB887">
            <v>257.55283506000001</v>
          </cell>
          <cell r="DD887">
            <v>450</v>
          </cell>
          <cell r="DE887">
            <v>0</v>
          </cell>
          <cell r="DF887">
            <v>0</v>
          </cell>
          <cell r="DG887">
            <v>450.11106610000002</v>
          </cell>
          <cell r="DI887">
            <v>103</v>
          </cell>
          <cell r="DJ887">
            <v>0</v>
          </cell>
          <cell r="DK887">
            <v>0</v>
          </cell>
          <cell r="DL887">
            <v>102.56490000999999</v>
          </cell>
          <cell r="DN887">
            <v>43</v>
          </cell>
          <cell r="DO887">
            <v>0</v>
          </cell>
          <cell r="DP887">
            <v>0</v>
          </cell>
          <cell r="DQ887">
            <v>42.98255614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</row>
        <row r="890">
          <cell r="C890" t="str">
            <v>21100TTAN142TM230USD Total</v>
          </cell>
          <cell r="AB890">
            <v>-1748</v>
          </cell>
          <cell r="AC890">
            <v>1</v>
          </cell>
          <cell r="AE890">
            <v>-1748.79226241216</v>
          </cell>
          <cell r="AG890">
            <v>0</v>
          </cell>
          <cell r="AH890">
            <v>0</v>
          </cell>
          <cell r="AJ890">
            <v>0</v>
          </cell>
          <cell r="AL890">
            <v>1</v>
          </cell>
          <cell r="AM890">
            <v>0</v>
          </cell>
          <cell r="AN890">
            <v>-1748</v>
          </cell>
          <cell r="AT890">
            <v>0</v>
          </cell>
          <cell r="AU890">
            <v>0</v>
          </cell>
        </row>
        <row r="891">
          <cell r="C891" t="str">
            <v>21100TTAN150M230USD Total</v>
          </cell>
          <cell r="AB891">
            <v>-68</v>
          </cell>
          <cell r="AC891">
            <v>0</v>
          </cell>
          <cell r="AE891">
            <v>-67.982670877225104</v>
          </cell>
          <cell r="AG891">
            <v>0</v>
          </cell>
          <cell r="AH891">
            <v>0</v>
          </cell>
          <cell r="AJ891">
            <v>0</v>
          </cell>
          <cell r="AL891">
            <v>0</v>
          </cell>
          <cell r="AM891">
            <v>0</v>
          </cell>
          <cell r="AN891">
            <v>-68</v>
          </cell>
          <cell r="AT891">
            <v>0</v>
          </cell>
          <cell r="AU891">
            <v>0</v>
          </cell>
        </row>
        <row r="892">
          <cell r="C892" t="str">
            <v>21100TTAN141TM230USD Total</v>
          </cell>
          <cell r="AB892">
            <v>0</v>
          </cell>
          <cell r="AC892">
            <v>0</v>
          </cell>
          <cell r="AE892">
            <v>0</v>
          </cell>
          <cell r="AG892">
            <v>0</v>
          </cell>
          <cell r="AH892">
            <v>0</v>
          </cell>
          <cell r="AJ892">
            <v>0</v>
          </cell>
          <cell r="AL892">
            <v>0</v>
          </cell>
          <cell r="AM892">
            <v>0</v>
          </cell>
          <cell r="AN892">
            <v>0</v>
          </cell>
          <cell r="AT892">
            <v>0</v>
          </cell>
          <cell r="AU892">
            <v>0</v>
          </cell>
        </row>
        <row r="893">
          <cell r="C893" t="str">
            <v>21100TTAN180TM230USD Total</v>
          </cell>
          <cell r="AB893">
            <v>-3</v>
          </cell>
          <cell r="AC893">
            <v>0</v>
          </cell>
          <cell r="AE893">
            <v>-2.99131176411281</v>
          </cell>
          <cell r="AG893">
            <v>0</v>
          </cell>
          <cell r="AH893">
            <v>0</v>
          </cell>
          <cell r="AJ893">
            <v>0</v>
          </cell>
          <cell r="AL893">
            <v>0</v>
          </cell>
          <cell r="AM893">
            <v>0</v>
          </cell>
          <cell r="AN893">
            <v>-3</v>
          </cell>
          <cell r="AT893">
            <v>0</v>
          </cell>
          <cell r="AU893">
            <v>0</v>
          </cell>
        </row>
        <row r="894">
          <cell r="C894" t="str">
            <v>21100TTAN190M230USD Total</v>
          </cell>
          <cell r="AB894">
            <v>-10</v>
          </cell>
          <cell r="AC894">
            <v>0</v>
          </cell>
          <cell r="AE894">
            <v>-9.7636909402705392</v>
          </cell>
          <cell r="AG894">
            <v>0</v>
          </cell>
          <cell r="AH894">
            <v>0</v>
          </cell>
          <cell r="AJ894">
            <v>0</v>
          </cell>
          <cell r="AL894">
            <v>0</v>
          </cell>
          <cell r="AM894">
            <v>0</v>
          </cell>
          <cell r="AN894">
            <v>-10</v>
          </cell>
          <cell r="AT894">
            <v>0</v>
          </cell>
          <cell r="AU894">
            <v>0</v>
          </cell>
        </row>
        <row r="895">
          <cell r="C895" t="str">
            <v>21100TAllcustom2M230USD Total</v>
          </cell>
          <cell r="AB895">
            <v>-1829</v>
          </cell>
          <cell r="AC895">
            <v>1</v>
          </cell>
          <cell r="AD895">
            <v>0</v>
          </cell>
          <cell r="AE895">
            <v>-1829.5299359937685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1</v>
          </cell>
          <cell r="AM895">
            <v>0</v>
          </cell>
          <cell r="AN895">
            <v>-1829</v>
          </cell>
          <cell r="AT895">
            <v>0</v>
          </cell>
          <cell r="AU895">
            <v>0</v>
          </cell>
        </row>
        <row r="898">
          <cell r="C898" t="str">
            <v>21100TTAN142TM410USD Total</v>
          </cell>
          <cell r="E898">
            <v>0</v>
          </cell>
          <cell r="H898">
            <v>0</v>
          </cell>
          <cell r="J898">
            <v>0</v>
          </cell>
          <cell r="M898">
            <v>0</v>
          </cell>
          <cell r="O898">
            <v>0</v>
          </cell>
          <cell r="R898">
            <v>0</v>
          </cell>
          <cell r="T898">
            <v>0</v>
          </cell>
          <cell r="V898">
            <v>0</v>
          </cell>
          <cell r="Y898">
            <v>0</v>
          </cell>
          <cell r="Z898">
            <v>0</v>
          </cell>
          <cell r="AB898">
            <v>0</v>
          </cell>
          <cell r="AD898">
            <v>0</v>
          </cell>
          <cell r="AE898">
            <v>0</v>
          </cell>
          <cell r="AG898">
            <v>0</v>
          </cell>
          <cell r="AJ898">
            <v>0</v>
          </cell>
          <cell r="AL898">
            <v>0</v>
          </cell>
          <cell r="AM898">
            <v>0</v>
          </cell>
          <cell r="AN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BI898">
            <v>0</v>
          </cell>
          <cell r="BL898">
            <v>0</v>
          </cell>
          <cell r="BN898">
            <v>0</v>
          </cell>
          <cell r="BQ898">
            <v>0</v>
          </cell>
          <cell r="BS898">
            <v>0</v>
          </cell>
          <cell r="BV898">
            <v>0</v>
          </cell>
          <cell r="BX898">
            <v>0</v>
          </cell>
          <cell r="CA898">
            <v>0</v>
          </cell>
          <cell r="CC898">
            <v>0</v>
          </cell>
          <cell r="CF898">
            <v>0</v>
          </cell>
          <cell r="CH898">
            <v>0</v>
          </cell>
          <cell r="CK898">
            <v>0</v>
          </cell>
          <cell r="CY898">
            <v>0</v>
          </cell>
          <cell r="DB898">
            <v>0</v>
          </cell>
          <cell r="DD898">
            <v>0</v>
          </cell>
          <cell r="DG898">
            <v>0</v>
          </cell>
          <cell r="DI898">
            <v>0</v>
          </cell>
          <cell r="DL898">
            <v>0</v>
          </cell>
          <cell r="DN898">
            <v>0</v>
          </cell>
          <cell r="DQ898">
            <v>0</v>
          </cell>
          <cell r="DS898">
            <v>0</v>
          </cell>
          <cell r="DV898">
            <v>0</v>
          </cell>
        </row>
        <row r="899">
          <cell r="C899" t="str">
            <v>21100TTAN150M410USD Total</v>
          </cell>
          <cell r="E899">
            <v>0</v>
          </cell>
          <cell r="H899">
            <v>0</v>
          </cell>
          <cell r="J899">
            <v>0</v>
          </cell>
          <cell r="M899">
            <v>0</v>
          </cell>
          <cell r="O899">
            <v>0</v>
          </cell>
          <cell r="R899">
            <v>0</v>
          </cell>
          <cell r="T899">
            <v>0</v>
          </cell>
          <cell r="V899">
            <v>0</v>
          </cell>
          <cell r="Y899">
            <v>0</v>
          </cell>
          <cell r="Z899">
            <v>0</v>
          </cell>
          <cell r="AB899">
            <v>0</v>
          </cell>
          <cell r="AD899">
            <v>0</v>
          </cell>
          <cell r="AE899">
            <v>0</v>
          </cell>
          <cell r="AG899">
            <v>0</v>
          </cell>
          <cell r="AJ899">
            <v>0</v>
          </cell>
          <cell r="AL899">
            <v>0</v>
          </cell>
          <cell r="AM899">
            <v>0</v>
          </cell>
          <cell r="AN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BI899">
            <v>0</v>
          </cell>
          <cell r="BL899">
            <v>0</v>
          </cell>
          <cell r="BN899">
            <v>0</v>
          </cell>
          <cell r="BQ899">
            <v>0</v>
          </cell>
          <cell r="BS899">
            <v>0</v>
          </cell>
          <cell r="BV899">
            <v>0</v>
          </cell>
          <cell r="BX899">
            <v>0</v>
          </cell>
          <cell r="CA899">
            <v>0</v>
          </cell>
          <cell r="CC899">
            <v>0</v>
          </cell>
          <cell r="CF899">
            <v>0</v>
          </cell>
          <cell r="CH899">
            <v>0</v>
          </cell>
          <cell r="CK899">
            <v>0</v>
          </cell>
          <cell r="CY899">
            <v>0</v>
          </cell>
          <cell r="DB899">
            <v>0</v>
          </cell>
          <cell r="DD899">
            <v>0</v>
          </cell>
          <cell r="DG899">
            <v>0</v>
          </cell>
          <cell r="DI899">
            <v>0</v>
          </cell>
          <cell r="DL899">
            <v>0</v>
          </cell>
          <cell r="DN899">
            <v>0</v>
          </cell>
          <cell r="DQ899">
            <v>0</v>
          </cell>
          <cell r="DS899">
            <v>0</v>
          </cell>
          <cell r="DV899">
            <v>0</v>
          </cell>
        </row>
        <row r="900">
          <cell r="C900" t="str">
            <v>21100TTAN141TM410USD Total</v>
          </cell>
          <cell r="E900">
            <v>0</v>
          </cell>
          <cell r="H900">
            <v>0</v>
          </cell>
          <cell r="J900">
            <v>0</v>
          </cell>
          <cell r="M900">
            <v>0</v>
          </cell>
          <cell r="O900">
            <v>0</v>
          </cell>
          <cell r="R900">
            <v>0</v>
          </cell>
          <cell r="T900">
            <v>0</v>
          </cell>
          <cell r="V900">
            <v>0</v>
          </cell>
          <cell r="Y900">
            <v>0</v>
          </cell>
          <cell r="Z900">
            <v>0</v>
          </cell>
          <cell r="AB900">
            <v>0</v>
          </cell>
          <cell r="AD900">
            <v>0</v>
          </cell>
          <cell r="AE900">
            <v>0</v>
          </cell>
          <cell r="AG900">
            <v>0</v>
          </cell>
          <cell r="AJ900">
            <v>0</v>
          </cell>
          <cell r="AL900">
            <v>0</v>
          </cell>
          <cell r="AM900">
            <v>0</v>
          </cell>
          <cell r="AN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BI900">
            <v>0</v>
          </cell>
          <cell r="BL900">
            <v>0</v>
          </cell>
          <cell r="BN900">
            <v>0</v>
          </cell>
          <cell r="BQ900">
            <v>0</v>
          </cell>
          <cell r="BS900">
            <v>0</v>
          </cell>
          <cell r="BV900">
            <v>0</v>
          </cell>
          <cell r="BX900">
            <v>0</v>
          </cell>
          <cell r="CA900">
            <v>0</v>
          </cell>
          <cell r="CC900">
            <v>0</v>
          </cell>
          <cell r="CF900">
            <v>0</v>
          </cell>
          <cell r="CH900">
            <v>0</v>
          </cell>
          <cell r="CK900">
            <v>0</v>
          </cell>
          <cell r="CY900">
            <v>0</v>
          </cell>
          <cell r="DB900">
            <v>0</v>
          </cell>
          <cell r="DD900">
            <v>0</v>
          </cell>
          <cell r="DG900">
            <v>0</v>
          </cell>
          <cell r="DI900">
            <v>0</v>
          </cell>
          <cell r="DL900">
            <v>0</v>
          </cell>
          <cell r="DN900">
            <v>0</v>
          </cell>
          <cell r="DQ900">
            <v>0</v>
          </cell>
          <cell r="DS900">
            <v>0</v>
          </cell>
          <cell r="DV900">
            <v>0</v>
          </cell>
        </row>
        <row r="901">
          <cell r="C901" t="str">
            <v>21100TTAN180TM410USD Total</v>
          </cell>
          <cell r="E901">
            <v>0</v>
          </cell>
          <cell r="F901">
            <v>0</v>
          </cell>
          <cell r="H901">
            <v>0</v>
          </cell>
          <cell r="J901">
            <v>0</v>
          </cell>
          <cell r="K901">
            <v>0</v>
          </cell>
          <cell r="M901">
            <v>0</v>
          </cell>
          <cell r="O901">
            <v>0</v>
          </cell>
          <cell r="P901">
            <v>0</v>
          </cell>
          <cell r="R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G901">
            <v>0</v>
          </cell>
          <cell r="AH901">
            <v>0</v>
          </cell>
          <cell r="AJ901">
            <v>0</v>
          </cell>
          <cell r="AL901">
            <v>0</v>
          </cell>
          <cell r="AM901">
            <v>0</v>
          </cell>
          <cell r="AN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BI901">
            <v>0</v>
          </cell>
          <cell r="BJ901">
            <v>0</v>
          </cell>
          <cell r="BL901">
            <v>0</v>
          </cell>
          <cell r="BN901">
            <v>0</v>
          </cell>
          <cell r="BO901">
            <v>0</v>
          </cell>
          <cell r="BQ901">
            <v>0</v>
          </cell>
          <cell r="BS901">
            <v>0</v>
          </cell>
          <cell r="BT901">
            <v>0</v>
          </cell>
          <cell r="BV901">
            <v>0</v>
          </cell>
          <cell r="BX901">
            <v>0</v>
          </cell>
          <cell r="BY901">
            <v>0</v>
          </cell>
          <cell r="CA901">
            <v>0</v>
          </cell>
          <cell r="CC901">
            <v>0</v>
          </cell>
          <cell r="CD901">
            <v>0</v>
          </cell>
          <cell r="CF901">
            <v>0</v>
          </cell>
          <cell r="CH901">
            <v>0</v>
          </cell>
          <cell r="CI901">
            <v>0</v>
          </cell>
          <cell r="CK901">
            <v>0</v>
          </cell>
          <cell r="CY901">
            <v>0</v>
          </cell>
          <cell r="CZ901">
            <v>0</v>
          </cell>
          <cell r="DB901">
            <v>0</v>
          </cell>
          <cell r="DD901">
            <v>0</v>
          </cell>
          <cell r="DE901">
            <v>0</v>
          </cell>
          <cell r="DG901">
            <v>0</v>
          </cell>
          <cell r="DI901">
            <v>0</v>
          </cell>
          <cell r="DJ901">
            <v>0</v>
          </cell>
          <cell r="DL901">
            <v>0</v>
          </cell>
          <cell r="DN901">
            <v>0</v>
          </cell>
          <cell r="DO901">
            <v>0</v>
          </cell>
          <cell r="DQ901">
            <v>0</v>
          </cell>
          <cell r="DS901">
            <v>0</v>
          </cell>
          <cell r="DT901">
            <v>0</v>
          </cell>
          <cell r="DV901">
            <v>0</v>
          </cell>
        </row>
        <row r="902">
          <cell r="C902" t="str">
            <v>21100TTAN190M410USD Total</v>
          </cell>
          <cell r="E902">
            <v>0</v>
          </cell>
          <cell r="H902">
            <v>0</v>
          </cell>
          <cell r="J902">
            <v>0</v>
          </cell>
          <cell r="M902">
            <v>0</v>
          </cell>
          <cell r="O902">
            <v>0</v>
          </cell>
          <cell r="R902">
            <v>0</v>
          </cell>
          <cell r="T902">
            <v>0</v>
          </cell>
          <cell r="V902">
            <v>0</v>
          </cell>
          <cell r="Y902">
            <v>0</v>
          </cell>
          <cell r="Z902">
            <v>0</v>
          </cell>
          <cell r="AB902">
            <v>0</v>
          </cell>
          <cell r="AD902">
            <v>0</v>
          </cell>
          <cell r="AE902">
            <v>0</v>
          </cell>
          <cell r="AG902">
            <v>0</v>
          </cell>
          <cell r="AJ902">
            <v>0</v>
          </cell>
          <cell r="AL902">
            <v>0</v>
          </cell>
          <cell r="AM902">
            <v>0</v>
          </cell>
          <cell r="AN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BI902">
            <v>0</v>
          </cell>
          <cell r="BL902">
            <v>0</v>
          </cell>
          <cell r="BN902">
            <v>0</v>
          </cell>
          <cell r="BQ902">
            <v>0</v>
          </cell>
          <cell r="BS902">
            <v>0</v>
          </cell>
          <cell r="BV902">
            <v>0</v>
          </cell>
          <cell r="BX902">
            <v>0</v>
          </cell>
          <cell r="CA902">
            <v>0</v>
          </cell>
          <cell r="CC902">
            <v>0</v>
          </cell>
          <cell r="CF902">
            <v>0</v>
          </cell>
          <cell r="CH902">
            <v>0</v>
          </cell>
          <cell r="CK902">
            <v>0</v>
          </cell>
          <cell r="CY902">
            <v>0</v>
          </cell>
          <cell r="DB902">
            <v>0</v>
          </cell>
          <cell r="DD902">
            <v>0</v>
          </cell>
          <cell r="DG902">
            <v>0</v>
          </cell>
          <cell r="DI902">
            <v>0</v>
          </cell>
          <cell r="DL902">
            <v>0</v>
          </cell>
          <cell r="DN902">
            <v>0</v>
          </cell>
          <cell r="DQ902">
            <v>0</v>
          </cell>
          <cell r="DS902">
            <v>0</v>
          </cell>
          <cell r="DV902">
            <v>0</v>
          </cell>
        </row>
        <row r="903">
          <cell r="C903" t="str">
            <v>21100TAllcustom2M410USD Total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0</v>
          </cell>
          <cell r="AM903">
            <v>0</v>
          </cell>
          <cell r="AN903">
            <v>0</v>
          </cell>
          <cell r="AS903">
            <v>0</v>
          </cell>
          <cell r="AT903">
            <v>0</v>
          </cell>
          <cell r="AU903">
            <v>0</v>
          </cell>
          <cell r="AY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</row>
        <row r="906">
          <cell r="C906" t="str">
            <v>21100TTAN142TM420USD Total</v>
          </cell>
          <cell r="AB906">
            <v>0</v>
          </cell>
          <cell r="AC906">
            <v>0</v>
          </cell>
          <cell r="AE906">
            <v>0</v>
          </cell>
          <cell r="AG906">
            <v>0</v>
          </cell>
          <cell r="AH906">
            <v>0</v>
          </cell>
          <cell r="AJ906">
            <v>0</v>
          </cell>
          <cell r="AL906">
            <v>0</v>
          </cell>
          <cell r="AM906">
            <v>0</v>
          </cell>
          <cell r="AN906">
            <v>0</v>
          </cell>
          <cell r="AT906">
            <v>0</v>
          </cell>
          <cell r="AU906">
            <v>0</v>
          </cell>
        </row>
        <row r="907">
          <cell r="C907" t="str">
            <v>21100TTAN150M420USD Total</v>
          </cell>
          <cell r="AB907">
            <v>0</v>
          </cell>
          <cell r="AC907">
            <v>0</v>
          </cell>
          <cell r="AE907">
            <v>0</v>
          </cell>
          <cell r="AG907">
            <v>0</v>
          </cell>
          <cell r="AH907">
            <v>0</v>
          </cell>
          <cell r="AJ907">
            <v>0</v>
          </cell>
          <cell r="AL907">
            <v>0</v>
          </cell>
          <cell r="AM907">
            <v>0</v>
          </cell>
          <cell r="AN907">
            <v>0</v>
          </cell>
          <cell r="AT907">
            <v>0</v>
          </cell>
          <cell r="AU907">
            <v>0</v>
          </cell>
        </row>
        <row r="908">
          <cell r="C908" t="str">
            <v>21100TTAN141TM420USD Total</v>
          </cell>
          <cell r="AB908">
            <v>0</v>
          </cell>
          <cell r="AC908">
            <v>0</v>
          </cell>
          <cell r="AE908">
            <v>0</v>
          </cell>
          <cell r="AG908">
            <v>0</v>
          </cell>
          <cell r="AH908">
            <v>0</v>
          </cell>
          <cell r="AJ908">
            <v>0</v>
          </cell>
          <cell r="AL908">
            <v>0</v>
          </cell>
          <cell r="AM908">
            <v>0</v>
          </cell>
          <cell r="AN908">
            <v>0</v>
          </cell>
          <cell r="AT908">
            <v>0</v>
          </cell>
          <cell r="AU908">
            <v>0</v>
          </cell>
        </row>
        <row r="909">
          <cell r="C909" t="str">
            <v>21100TTAN180TM420USD Total</v>
          </cell>
          <cell r="AB909">
            <v>0</v>
          </cell>
          <cell r="AC909">
            <v>0</v>
          </cell>
          <cell r="AE909">
            <v>0</v>
          </cell>
          <cell r="AG909">
            <v>0</v>
          </cell>
          <cell r="AH909">
            <v>0</v>
          </cell>
          <cell r="AJ909">
            <v>0</v>
          </cell>
          <cell r="AL909">
            <v>0</v>
          </cell>
          <cell r="AM909">
            <v>0</v>
          </cell>
          <cell r="AN909">
            <v>0</v>
          </cell>
          <cell r="AT909">
            <v>0</v>
          </cell>
          <cell r="AU909">
            <v>0</v>
          </cell>
        </row>
        <row r="910">
          <cell r="C910" t="str">
            <v>21100TTAN190M420USD Total</v>
          </cell>
          <cell r="AB910">
            <v>0</v>
          </cell>
          <cell r="AC910">
            <v>0</v>
          </cell>
          <cell r="AE910">
            <v>0</v>
          </cell>
          <cell r="AG910">
            <v>0</v>
          </cell>
          <cell r="AH910">
            <v>0</v>
          </cell>
          <cell r="AJ910">
            <v>0</v>
          </cell>
          <cell r="AL910">
            <v>0</v>
          </cell>
          <cell r="AM910">
            <v>0</v>
          </cell>
          <cell r="AN910">
            <v>0</v>
          </cell>
          <cell r="AT910">
            <v>0</v>
          </cell>
          <cell r="AU910">
            <v>0</v>
          </cell>
        </row>
        <row r="911">
          <cell r="C911" t="str">
            <v>21100TAllcustom2M420USD Total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  <cell r="AM911">
            <v>0</v>
          </cell>
          <cell r="AN911">
            <v>0</v>
          </cell>
          <cell r="AT911">
            <v>0</v>
          </cell>
          <cell r="AU911">
            <v>0</v>
          </cell>
        </row>
        <row r="914">
          <cell r="C914" t="str">
            <v>21100TTAN142TM600TUSD Total</v>
          </cell>
          <cell r="AB914">
            <v>90</v>
          </cell>
          <cell r="AC914">
            <v>0</v>
          </cell>
          <cell r="AE914">
            <v>89.5923585226992</v>
          </cell>
          <cell r="AG914">
            <v>0</v>
          </cell>
          <cell r="AH914">
            <v>0</v>
          </cell>
          <cell r="AJ914">
            <v>0</v>
          </cell>
          <cell r="AL914">
            <v>0</v>
          </cell>
          <cell r="AM914">
            <v>0</v>
          </cell>
          <cell r="AN914">
            <v>90</v>
          </cell>
          <cell r="AT914">
            <v>0</v>
          </cell>
          <cell r="AU914">
            <v>0</v>
          </cell>
        </row>
        <row r="915">
          <cell r="C915" t="str">
            <v>21100TTAN150M600TUSD Total</v>
          </cell>
          <cell r="AB915">
            <v>722</v>
          </cell>
          <cell r="AC915">
            <v>0</v>
          </cell>
          <cell r="AE915">
            <v>721.69407307224799</v>
          </cell>
          <cell r="AG915">
            <v>0</v>
          </cell>
          <cell r="AH915">
            <v>0</v>
          </cell>
          <cell r="AJ915">
            <v>0</v>
          </cell>
          <cell r="AL915">
            <v>0</v>
          </cell>
          <cell r="AM915">
            <v>0</v>
          </cell>
          <cell r="AN915">
            <v>722</v>
          </cell>
          <cell r="AT915">
            <v>0</v>
          </cell>
          <cell r="AU915">
            <v>0</v>
          </cell>
        </row>
        <row r="916">
          <cell r="C916" t="str">
            <v>21100TTAN141TM600TUSD Total</v>
          </cell>
          <cell r="AB916">
            <v>0</v>
          </cell>
          <cell r="AC916">
            <v>0</v>
          </cell>
          <cell r="AE916">
            <v>0</v>
          </cell>
          <cell r="AG916">
            <v>0</v>
          </cell>
          <cell r="AH916">
            <v>0</v>
          </cell>
          <cell r="AJ916">
            <v>0</v>
          </cell>
          <cell r="AL916">
            <v>0</v>
          </cell>
          <cell r="AM916">
            <v>0</v>
          </cell>
          <cell r="AN916">
            <v>0</v>
          </cell>
          <cell r="AT916">
            <v>0</v>
          </cell>
          <cell r="AU916">
            <v>0</v>
          </cell>
        </row>
        <row r="917">
          <cell r="C917" t="str">
            <v>21100TTAN180TM600TUSD Total</v>
          </cell>
          <cell r="AB917">
            <v>301</v>
          </cell>
          <cell r="AC917">
            <v>-1</v>
          </cell>
          <cell r="AE917">
            <v>301.65439633852901</v>
          </cell>
          <cell r="AG917">
            <v>0</v>
          </cell>
          <cell r="AH917">
            <v>0</v>
          </cell>
          <cell r="AJ917">
            <v>0</v>
          </cell>
          <cell r="AL917">
            <v>-1</v>
          </cell>
          <cell r="AM917">
            <v>0</v>
          </cell>
          <cell r="AN917">
            <v>301</v>
          </cell>
          <cell r="AT917">
            <v>0</v>
          </cell>
          <cell r="AU917">
            <v>0</v>
          </cell>
        </row>
        <row r="918">
          <cell r="C918" t="str">
            <v>21100TTAN190M600TUSD Total</v>
          </cell>
          <cell r="AB918">
            <v>-1160</v>
          </cell>
          <cell r="AC918">
            <v>0</v>
          </cell>
          <cell r="AE918">
            <v>-1160.2774215337199</v>
          </cell>
          <cell r="AG918">
            <v>0</v>
          </cell>
          <cell r="AH918">
            <v>0</v>
          </cell>
          <cell r="AJ918">
            <v>0</v>
          </cell>
          <cell r="AL918">
            <v>0</v>
          </cell>
          <cell r="AM918">
            <v>0</v>
          </cell>
          <cell r="AN918">
            <v>-1160</v>
          </cell>
          <cell r="AT918">
            <v>0</v>
          </cell>
          <cell r="AU918">
            <v>0</v>
          </cell>
        </row>
        <row r="919">
          <cell r="C919" t="str">
            <v>21100TAllcustom2M600TUSD Total</v>
          </cell>
          <cell r="AB919">
            <v>-47</v>
          </cell>
          <cell r="AC919">
            <v>-1</v>
          </cell>
          <cell r="AD919">
            <v>0</v>
          </cell>
          <cell r="AE919">
            <v>-47.336593600243759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>
            <v>-1</v>
          </cell>
          <cell r="AM919">
            <v>0</v>
          </cell>
          <cell r="AN919">
            <v>-47</v>
          </cell>
          <cell r="AT919">
            <v>0</v>
          </cell>
          <cell r="AU919">
            <v>0</v>
          </cell>
        </row>
        <row r="922">
          <cell r="C922" t="str">
            <v>21100TTAN142TM510USD Total</v>
          </cell>
          <cell r="AB922">
            <v>-47</v>
          </cell>
          <cell r="AC922">
            <v>-1</v>
          </cell>
          <cell r="AE922">
            <v>-45.677771069939205</v>
          </cell>
          <cell r="AG922">
            <v>0</v>
          </cell>
          <cell r="AH922">
            <v>0</v>
          </cell>
          <cell r="AJ922">
            <v>0</v>
          </cell>
          <cell r="AL922">
            <v>-1</v>
          </cell>
          <cell r="AM922">
            <v>0</v>
          </cell>
          <cell r="AN922">
            <v>-47</v>
          </cell>
          <cell r="AT922">
            <v>0</v>
          </cell>
          <cell r="AU922">
            <v>0</v>
          </cell>
        </row>
        <row r="923">
          <cell r="C923" t="str">
            <v>21100TTAN150M510USD Total</v>
          </cell>
          <cell r="AB923">
            <v>0</v>
          </cell>
          <cell r="AC923">
            <v>1</v>
          </cell>
          <cell r="AE923">
            <v>-1.4850576299842999</v>
          </cell>
          <cell r="AG923">
            <v>0</v>
          </cell>
          <cell r="AH923">
            <v>0</v>
          </cell>
          <cell r="AJ923">
            <v>0</v>
          </cell>
          <cell r="AL923">
            <v>1</v>
          </cell>
          <cell r="AM923">
            <v>0</v>
          </cell>
          <cell r="AN923">
            <v>0</v>
          </cell>
          <cell r="AT923">
            <v>0</v>
          </cell>
          <cell r="AU923">
            <v>0</v>
          </cell>
        </row>
        <row r="924">
          <cell r="C924" t="str">
            <v>21100TTAN141TM510USD Total</v>
          </cell>
          <cell r="AB924">
            <v>0</v>
          </cell>
          <cell r="AC924">
            <v>0</v>
          </cell>
          <cell r="AE924">
            <v>0</v>
          </cell>
          <cell r="AG924">
            <v>0</v>
          </cell>
          <cell r="AH924">
            <v>0</v>
          </cell>
          <cell r="AJ924">
            <v>0</v>
          </cell>
          <cell r="AL924">
            <v>0</v>
          </cell>
          <cell r="AM924">
            <v>0</v>
          </cell>
          <cell r="AN924">
            <v>0</v>
          </cell>
          <cell r="AT924">
            <v>0</v>
          </cell>
          <cell r="AU924">
            <v>0</v>
          </cell>
        </row>
        <row r="925">
          <cell r="C925" t="str">
            <v>21100TTAN180TM510USD Total</v>
          </cell>
          <cell r="AB925">
            <v>0</v>
          </cell>
          <cell r="AC925">
            <v>0</v>
          </cell>
          <cell r="AE925">
            <v>-0.15367543335715</v>
          </cell>
          <cell r="AG925">
            <v>0</v>
          </cell>
          <cell r="AH925">
            <v>0</v>
          </cell>
          <cell r="AJ925">
            <v>0</v>
          </cell>
          <cell r="AL925">
            <v>0</v>
          </cell>
          <cell r="AM925">
            <v>0</v>
          </cell>
          <cell r="AN925">
            <v>0</v>
          </cell>
          <cell r="AT925">
            <v>0</v>
          </cell>
          <cell r="AU925">
            <v>0</v>
          </cell>
        </row>
        <row r="926">
          <cell r="C926" t="str">
            <v>21100TTAN190M510USD Total</v>
          </cell>
          <cell r="AB926">
            <v>0</v>
          </cell>
          <cell r="AC926">
            <v>0</v>
          </cell>
          <cell r="AE926">
            <v>-2.1426890000000001E-2</v>
          </cell>
          <cell r="AG926">
            <v>0</v>
          </cell>
          <cell r="AH926">
            <v>0</v>
          </cell>
          <cell r="AJ926">
            <v>0</v>
          </cell>
          <cell r="AL926">
            <v>0</v>
          </cell>
          <cell r="AM926">
            <v>0</v>
          </cell>
          <cell r="AN926">
            <v>0</v>
          </cell>
          <cell r="AT926">
            <v>0</v>
          </cell>
          <cell r="AU926">
            <v>0</v>
          </cell>
        </row>
        <row r="927">
          <cell r="C927" t="str">
            <v>21100TAllcustom2M510USD Total</v>
          </cell>
          <cell r="AB927">
            <v>-47</v>
          </cell>
          <cell r="AC927">
            <v>0</v>
          </cell>
          <cell r="AD927">
            <v>0</v>
          </cell>
          <cell r="AE927">
            <v>-47.337931023280653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0</v>
          </cell>
          <cell r="AM927">
            <v>0</v>
          </cell>
          <cell r="AN927">
            <v>-47</v>
          </cell>
          <cell r="AT927">
            <v>0</v>
          </cell>
          <cell r="AU927">
            <v>0</v>
          </cell>
        </row>
        <row r="930">
          <cell r="C930" t="str">
            <v>21100TTAN142TAllcustom3USD Total</v>
          </cell>
          <cell r="AB930">
            <v>42897</v>
          </cell>
          <cell r="AC930">
            <v>0</v>
          </cell>
          <cell r="AE930">
            <v>42897.065948132797</v>
          </cell>
          <cell r="AG930">
            <v>0</v>
          </cell>
          <cell r="AH930">
            <v>0</v>
          </cell>
          <cell r="AJ930">
            <v>0</v>
          </cell>
          <cell r="AN930">
            <v>42897</v>
          </cell>
          <cell r="AT930">
            <v>0</v>
          </cell>
          <cell r="AU930">
            <v>0</v>
          </cell>
        </row>
        <row r="931">
          <cell r="C931" t="str">
            <v>21100TTAN150Allcustom3USD Total</v>
          </cell>
          <cell r="AB931">
            <v>31444</v>
          </cell>
          <cell r="AE931">
            <v>31444.269071482202</v>
          </cell>
          <cell r="AG931">
            <v>0</v>
          </cell>
          <cell r="AJ931">
            <v>0</v>
          </cell>
          <cell r="AN931">
            <v>31444</v>
          </cell>
          <cell r="AT931">
            <v>0</v>
          </cell>
          <cell r="AU931">
            <v>0</v>
          </cell>
        </row>
        <row r="932">
          <cell r="C932" t="str">
            <v>21100TTAN141TAllcustom3USD Total</v>
          </cell>
          <cell r="AB932">
            <v>9982</v>
          </cell>
          <cell r="AE932">
            <v>9981.6040944969991</v>
          </cell>
          <cell r="AG932">
            <v>0</v>
          </cell>
          <cell r="AJ932">
            <v>0</v>
          </cell>
          <cell r="AN932">
            <v>9982</v>
          </cell>
          <cell r="AT932">
            <v>0</v>
          </cell>
          <cell r="AU932">
            <v>0</v>
          </cell>
        </row>
        <row r="933">
          <cell r="C933" t="str">
            <v>21100TTAN180TAllcustom3USD Total</v>
          </cell>
          <cell r="AB933">
            <v>1452</v>
          </cell>
          <cell r="AE933">
            <v>1451.8712952827402</v>
          </cell>
          <cell r="AG933">
            <v>0</v>
          </cell>
          <cell r="AJ933">
            <v>0</v>
          </cell>
          <cell r="AN933">
            <v>1452</v>
          </cell>
          <cell r="AT933">
            <v>0</v>
          </cell>
          <cell r="AU933">
            <v>0</v>
          </cell>
        </row>
        <row r="934">
          <cell r="C934" t="str">
            <v>21100TTAN190Allcustom3USD Total</v>
          </cell>
          <cell r="AB934">
            <v>5517</v>
          </cell>
          <cell r="AE934">
            <v>5517.3912072272997</v>
          </cell>
          <cell r="AG934">
            <v>0</v>
          </cell>
          <cell r="AJ934">
            <v>0</v>
          </cell>
          <cell r="AN934">
            <v>5517</v>
          </cell>
          <cell r="AT934">
            <v>0</v>
          </cell>
          <cell r="AU934">
            <v>0</v>
          </cell>
        </row>
        <row r="935">
          <cell r="C935" t="str">
            <v>21100TAllcustom2Allcustom3USD Total</v>
          </cell>
          <cell r="AB935">
            <v>91292</v>
          </cell>
          <cell r="AC935">
            <v>0</v>
          </cell>
          <cell r="AD935">
            <v>0</v>
          </cell>
          <cell r="AE935">
            <v>91292.201616622027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N935">
            <v>91292</v>
          </cell>
          <cell r="AT935">
            <v>0</v>
          </cell>
          <cell r="AU935">
            <v>0</v>
          </cell>
          <cell r="AY935">
            <v>0</v>
          </cell>
        </row>
        <row r="939">
          <cell r="C939" t="str">
            <v>21400TTAN142TM130USD Total</v>
          </cell>
          <cell r="AB939">
            <v>-567</v>
          </cell>
          <cell r="AC939">
            <v>0</v>
          </cell>
          <cell r="AE939">
            <v>-566.77724103816195</v>
          </cell>
          <cell r="AG939">
            <v>0</v>
          </cell>
          <cell r="AH939">
            <v>0</v>
          </cell>
          <cell r="AJ939">
            <v>0</v>
          </cell>
          <cell r="AN939">
            <v>-567</v>
          </cell>
          <cell r="AT939">
            <v>0</v>
          </cell>
          <cell r="AU939">
            <v>0</v>
          </cell>
        </row>
        <row r="940">
          <cell r="C940" t="str">
            <v>21400TTAN150M130USD Total</v>
          </cell>
          <cell r="AB940">
            <v>-371</v>
          </cell>
          <cell r="AC940">
            <v>0</v>
          </cell>
          <cell r="AE940">
            <v>-370.62881816793504</v>
          </cell>
          <cell r="AG940">
            <v>0</v>
          </cell>
          <cell r="AH940">
            <v>0</v>
          </cell>
          <cell r="AJ940">
            <v>0</v>
          </cell>
          <cell r="AN940">
            <v>-371</v>
          </cell>
          <cell r="AT940">
            <v>0</v>
          </cell>
          <cell r="AU940">
            <v>0</v>
          </cell>
        </row>
        <row r="941">
          <cell r="C941" t="str">
            <v>21400TTAN141TM130USD Total</v>
          </cell>
          <cell r="AB941">
            <v>-111</v>
          </cell>
          <cell r="AC941">
            <v>0</v>
          </cell>
          <cell r="AE941">
            <v>-110.856123222831</v>
          </cell>
          <cell r="AG941">
            <v>0</v>
          </cell>
          <cell r="AH941">
            <v>0</v>
          </cell>
          <cell r="AJ941">
            <v>0</v>
          </cell>
          <cell r="AN941">
            <v>-111</v>
          </cell>
          <cell r="AT941">
            <v>0</v>
          </cell>
          <cell r="AU941">
            <v>0</v>
          </cell>
        </row>
        <row r="942">
          <cell r="C942" t="str">
            <v>21400TTAN180TM130USD Total</v>
          </cell>
          <cell r="AB942">
            <v>-12</v>
          </cell>
          <cell r="AC942">
            <v>0</v>
          </cell>
          <cell r="AE942">
            <v>-12.293878839143099</v>
          </cell>
          <cell r="AG942">
            <v>0</v>
          </cell>
          <cell r="AH942">
            <v>0</v>
          </cell>
          <cell r="AJ942">
            <v>0</v>
          </cell>
          <cell r="AN942">
            <v>-12</v>
          </cell>
          <cell r="AT942">
            <v>0</v>
          </cell>
          <cell r="AU942">
            <v>0</v>
          </cell>
        </row>
        <row r="943">
          <cell r="C943" t="str">
            <v>21400TTAN190M130USD Total</v>
          </cell>
          <cell r="AB943">
            <v>0</v>
          </cell>
          <cell r="AC943">
            <v>0</v>
          </cell>
          <cell r="AE943">
            <v>0</v>
          </cell>
          <cell r="AG943">
            <v>0</v>
          </cell>
          <cell r="AH943">
            <v>0</v>
          </cell>
          <cell r="AJ943">
            <v>0</v>
          </cell>
          <cell r="AN943">
            <v>0</v>
          </cell>
          <cell r="AT943">
            <v>0</v>
          </cell>
          <cell r="AU943">
            <v>0</v>
          </cell>
        </row>
        <row r="944">
          <cell r="C944" t="str">
            <v>21400TAllcustom2M130USD Total</v>
          </cell>
          <cell r="AB944">
            <v>-1061</v>
          </cell>
          <cell r="AC944">
            <v>0</v>
          </cell>
          <cell r="AD944">
            <v>0</v>
          </cell>
          <cell r="AE944">
            <v>-1060.5560612680713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N944">
            <v>-1061</v>
          </cell>
          <cell r="AT944">
            <v>0</v>
          </cell>
          <cell r="AU944">
            <v>0</v>
          </cell>
        </row>
        <row r="947">
          <cell r="C947" t="str">
            <v>21400TTAN142TM175USD Total</v>
          </cell>
          <cell r="AB947">
            <v>0</v>
          </cell>
          <cell r="AC947">
            <v>0</v>
          </cell>
          <cell r="AE947">
            <v>0</v>
          </cell>
          <cell r="AG947">
            <v>0</v>
          </cell>
          <cell r="AH947">
            <v>0</v>
          </cell>
          <cell r="AJ947">
            <v>0</v>
          </cell>
          <cell r="AN947">
            <v>0</v>
          </cell>
          <cell r="AT947">
            <v>0</v>
          </cell>
          <cell r="AU947">
            <v>0</v>
          </cell>
        </row>
        <row r="948">
          <cell r="C948" t="str">
            <v>21400TTAN150M175USD Total</v>
          </cell>
          <cell r="AB948">
            <v>0</v>
          </cell>
          <cell r="AC948">
            <v>0</v>
          </cell>
          <cell r="AE948">
            <v>0</v>
          </cell>
          <cell r="AG948">
            <v>0</v>
          </cell>
          <cell r="AH948">
            <v>0</v>
          </cell>
          <cell r="AJ948">
            <v>0</v>
          </cell>
          <cell r="AN948">
            <v>0</v>
          </cell>
          <cell r="AT948">
            <v>0</v>
          </cell>
          <cell r="AU948">
            <v>0</v>
          </cell>
        </row>
        <row r="949">
          <cell r="C949" t="str">
            <v>21400TTAN141TM175USD Total</v>
          </cell>
          <cell r="AB949">
            <v>0</v>
          </cell>
          <cell r="AC949">
            <v>0</v>
          </cell>
          <cell r="AE949">
            <v>-2.2000000020489098E-7</v>
          </cell>
          <cell r="AG949">
            <v>0</v>
          </cell>
          <cell r="AH949">
            <v>0</v>
          </cell>
          <cell r="AJ949">
            <v>0</v>
          </cell>
          <cell r="AN949">
            <v>0</v>
          </cell>
          <cell r="AT949">
            <v>0</v>
          </cell>
          <cell r="AU949">
            <v>0</v>
          </cell>
        </row>
        <row r="950">
          <cell r="C950" t="str">
            <v>21400TTAN180TM175USD Total</v>
          </cell>
          <cell r="AB950">
            <v>0</v>
          </cell>
          <cell r="AC950">
            <v>0</v>
          </cell>
          <cell r="AE950">
            <v>0</v>
          </cell>
          <cell r="AG950">
            <v>0</v>
          </cell>
          <cell r="AH950">
            <v>0</v>
          </cell>
          <cell r="AJ950">
            <v>0</v>
          </cell>
          <cell r="AN950">
            <v>0</v>
          </cell>
          <cell r="AT950">
            <v>0</v>
          </cell>
          <cell r="AU950">
            <v>0</v>
          </cell>
        </row>
        <row r="951">
          <cell r="C951" t="str">
            <v>21400TTAN190M175USD Total</v>
          </cell>
          <cell r="AB951">
            <v>0</v>
          </cell>
          <cell r="AC951">
            <v>0</v>
          </cell>
          <cell r="AE951">
            <v>-0.30272183278116799</v>
          </cell>
          <cell r="AG951">
            <v>0</v>
          </cell>
          <cell r="AH951">
            <v>0</v>
          </cell>
          <cell r="AJ951">
            <v>0</v>
          </cell>
          <cell r="AN951">
            <v>0</v>
          </cell>
          <cell r="AT951">
            <v>0</v>
          </cell>
          <cell r="AU951">
            <v>0</v>
          </cell>
        </row>
        <row r="952">
          <cell r="C952" t="str">
            <v>21400TAllcustom2M175USD Total</v>
          </cell>
          <cell r="AB952">
            <v>0</v>
          </cell>
          <cell r="AC952">
            <v>0</v>
          </cell>
          <cell r="AD952">
            <v>0</v>
          </cell>
          <cell r="AE952">
            <v>-0.3027220527811682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N952">
            <v>0</v>
          </cell>
          <cell r="AT952">
            <v>0</v>
          </cell>
          <cell r="AU952">
            <v>0</v>
          </cell>
        </row>
        <row r="955">
          <cell r="C955" t="str">
            <v>21400TTAN142TM190USD Total</v>
          </cell>
          <cell r="AB955">
            <v>0</v>
          </cell>
          <cell r="AC955">
            <v>0</v>
          </cell>
          <cell r="AE955">
            <v>0</v>
          </cell>
          <cell r="AG955">
            <v>0</v>
          </cell>
          <cell r="AH955">
            <v>0</v>
          </cell>
          <cell r="AJ955">
            <v>0</v>
          </cell>
          <cell r="AN955">
            <v>0</v>
          </cell>
          <cell r="AT955">
            <v>0</v>
          </cell>
          <cell r="AU955">
            <v>0</v>
          </cell>
        </row>
        <row r="956">
          <cell r="C956" t="str">
            <v>21400TTAN150M190USD Total</v>
          </cell>
          <cell r="AB956">
            <v>0</v>
          </cell>
          <cell r="AE956">
            <v>0</v>
          </cell>
          <cell r="AG956">
            <v>0</v>
          </cell>
          <cell r="AJ956">
            <v>0</v>
          </cell>
          <cell r="AN956">
            <v>0</v>
          </cell>
          <cell r="AT956">
            <v>0</v>
          </cell>
          <cell r="AU956">
            <v>0</v>
          </cell>
        </row>
        <row r="957">
          <cell r="C957" t="str">
            <v>21400TTAN141TM190USD Total</v>
          </cell>
          <cell r="AB957">
            <v>0</v>
          </cell>
          <cell r="AE957">
            <v>0</v>
          </cell>
          <cell r="AG957">
            <v>0</v>
          </cell>
          <cell r="AJ957">
            <v>0</v>
          </cell>
          <cell r="AN957">
            <v>0</v>
          </cell>
          <cell r="AT957">
            <v>0</v>
          </cell>
          <cell r="AU957">
            <v>0</v>
          </cell>
        </row>
        <row r="958">
          <cell r="C958" t="str">
            <v>21400TTAN180TM190USD Total</v>
          </cell>
          <cell r="AB958">
            <v>0</v>
          </cell>
          <cell r="AE958">
            <v>0</v>
          </cell>
          <cell r="AG958">
            <v>0</v>
          </cell>
          <cell r="AJ958">
            <v>0</v>
          </cell>
          <cell r="AN958">
            <v>0</v>
          </cell>
          <cell r="AT958">
            <v>0</v>
          </cell>
          <cell r="AU958">
            <v>0</v>
          </cell>
        </row>
        <row r="959">
          <cell r="C959" t="str">
            <v>21400TTAN190M190USD Total</v>
          </cell>
          <cell r="AB959">
            <v>0</v>
          </cell>
          <cell r="AE959">
            <v>0</v>
          </cell>
          <cell r="AG959">
            <v>0</v>
          </cell>
          <cell r="AJ959">
            <v>0</v>
          </cell>
          <cell r="AN959">
            <v>0</v>
          </cell>
          <cell r="AT959">
            <v>0</v>
          </cell>
          <cell r="AU959">
            <v>0</v>
          </cell>
        </row>
        <row r="960">
          <cell r="C960" t="str">
            <v>21400TAllcustom2M190USD Total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N960">
            <v>0</v>
          </cell>
          <cell r="AT960">
            <v>0</v>
          </cell>
          <cell r="AU960">
            <v>0</v>
          </cell>
        </row>
        <row r="961">
          <cell r="AY961">
            <v>0</v>
          </cell>
        </row>
        <row r="962">
          <cell r="C962" t="str">
            <v>62100TTAN142TM190USD Total</v>
          </cell>
          <cell r="AB962">
            <v>0</v>
          </cell>
          <cell r="AC962">
            <v>0</v>
          </cell>
          <cell r="AE962">
            <v>0</v>
          </cell>
          <cell r="AG962">
            <v>0</v>
          </cell>
          <cell r="AH962">
            <v>0</v>
          </cell>
          <cell r="AJ962">
            <v>0</v>
          </cell>
          <cell r="AN962">
            <v>0</v>
          </cell>
          <cell r="AT962">
            <v>0</v>
          </cell>
          <cell r="AU962">
            <v>0</v>
          </cell>
        </row>
        <row r="963">
          <cell r="C963" t="str">
            <v>62100TTAN150M190USD Total</v>
          </cell>
          <cell r="AB963">
            <v>0</v>
          </cell>
          <cell r="AE963">
            <v>0</v>
          </cell>
          <cell r="AG963">
            <v>0</v>
          </cell>
          <cell r="AJ963">
            <v>0</v>
          </cell>
          <cell r="AN963">
            <v>0</v>
          </cell>
          <cell r="AT963">
            <v>0</v>
          </cell>
          <cell r="AU963">
            <v>0</v>
          </cell>
        </row>
        <row r="964">
          <cell r="C964" t="str">
            <v>62100TTAN141TM190USD Total</v>
          </cell>
          <cell r="AB964">
            <v>0</v>
          </cell>
          <cell r="AE964">
            <v>0</v>
          </cell>
          <cell r="AG964">
            <v>0</v>
          </cell>
          <cell r="AJ964">
            <v>0</v>
          </cell>
          <cell r="AN964">
            <v>0</v>
          </cell>
          <cell r="AT964">
            <v>0</v>
          </cell>
          <cell r="AU964">
            <v>0</v>
          </cell>
        </row>
        <row r="965">
          <cell r="C965" t="str">
            <v>62100TTAN180TM190USD Total</v>
          </cell>
          <cell r="AB965">
            <v>0</v>
          </cell>
          <cell r="AE965">
            <v>0</v>
          </cell>
          <cell r="AG965">
            <v>0</v>
          </cell>
          <cell r="AJ965">
            <v>0</v>
          </cell>
          <cell r="AN965">
            <v>0</v>
          </cell>
          <cell r="AT965">
            <v>0</v>
          </cell>
          <cell r="AU965">
            <v>0</v>
          </cell>
        </row>
        <row r="966">
          <cell r="C966" t="str">
            <v>62100TTAN190M190USD Total</v>
          </cell>
          <cell r="AB966">
            <v>0</v>
          </cell>
          <cell r="AE966">
            <v>0</v>
          </cell>
          <cell r="AG966">
            <v>0</v>
          </cell>
          <cell r="AJ966">
            <v>0</v>
          </cell>
          <cell r="AN966">
            <v>0</v>
          </cell>
          <cell r="AT966">
            <v>0</v>
          </cell>
          <cell r="AU966">
            <v>0</v>
          </cell>
        </row>
        <row r="967">
          <cell r="C967" t="str">
            <v>62100TAllcustom2M190USD Total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N967">
            <v>0</v>
          </cell>
          <cell r="AT967">
            <v>0</v>
          </cell>
          <cell r="AU967">
            <v>0</v>
          </cell>
          <cell r="AY967">
            <v>0</v>
          </cell>
        </row>
        <row r="971">
          <cell r="C971" t="str">
            <v>21400TTAN200TM530USD Total</v>
          </cell>
          <cell r="AB971">
            <v>0</v>
          </cell>
          <cell r="AE971">
            <v>0</v>
          </cell>
          <cell r="AG971">
            <v>0</v>
          </cell>
          <cell r="AJ971">
            <v>0</v>
          </cell>
          <cell r="AN971">
            <v>0</v>
          </cell>
          <cell r="AT971">
            <v>0</v>
          </cell>
          <cell r="AU971">
            <v>0</v>
          </cell>
        </row>
        <row r="973">
          <cell r="C973" t="str">
            <v>21400TTAN142TM230USD Total</v>
          </cell>
          <cell r="AB973">
            <v>1433</v>
          </cell>
          <cell r="AC973">
            <v>-1</v>
          </cell>
          <cell r="AE973">
            <v>1433.7706306279199</v>
          </cell>
          <cell r="AG973">
            <v>0</v>
          </cell>
          <cell r="AH973">
            <v>0</v>
          </cell>
          <cell r="AJ973">
            <v>0</v>
          </cell>
          <cell r="AN973">
            <v>1433</v>
          </cell>
          <cell r="AT973">
            <v>0</v>
          </cell>
          <cell r="AU973">
            <v>0</v>
          </cell>
        </row>
        <row r="974">
          <cell r="C974" t="str">
            <v>21400TTAN150M230USD Total</v>
          </cell>
          <cell r="AB974">
            <v>51</v>
          </cell>
          <cell r="AE974">
            <v>50.903343217743902</v>
          </cell>
          <cell r="AG974">
            <v>0</v>
          </cell>
          <cell r="AJ974">
            <v>0</v>
          </cell>
          <cell r="AN974">
            <v>51</v>
          </cell>
          <cell r="AT974">
            <v>0</v>
          </cell>
          <cell r="AU974">
            <v>0</v>
          </cell>
        </row>
        <row r="975">
          <cell r="C975" t="str">
            <v>21400TTAN141TM230USD Total</v>
          </cell>
          <cell r="AB975">
            <v>0</v>
          </cell>
          <cell r="AE975">
            <v>0</v>
          </cell>
          <cell r="AG975">
            <v>0</v>
          </cell>
          <cell r="AJ975">
            <v>0</v>
          </cell>
          <cell r="AN975">
            <v>0</v>
          </cell>
          <cell r="AT975">
            <v>0</v>
          </cell>
          <cell r="AU975">
            <v>0</v>
          </cell>
        </row>
        <row r="976">
          <cell r="C976" t="str">
            <v>21400TTAN180TM230USD Total</v>
          </cell>
          <cell r="AB976">
            <v>3</v>
          </cell>
          <cell r="AE976">
            <v>2.73114811260176</v>
          </cell>
          <cell r="AG976">
            <v>0</v>
          </cell>
          <cell r="AJ976">
            <v>0</v>
          </cell>
          <cell r="AN976">
            <v>3</v>
          </cell>
          <cell r="AT976">
            <v>0</v>
          </cell>
          <cell r="AU976">
            <v>0</v>
          </cell>
        </row>
        <row r="977">
          <cell r="C977" t="str">
            <v>21400TTAN190M230USD Total</v>
          </cell>
          <cell r="AB977">
            <v>7</v>
          </cell>
          <cell r="AE977">
            <v>6.6901929999999998</v>
          </cell>
          <cell r="AG977">
            <v>0</v>
          </cell>
          <cell r="AJ977">
            <v>0</v>
          </cell>
          <cell r="AN977">
            <v>7</v>
          </cell>
          <cell r="AT977">
            <v>0</v>
          </cell>
          <cell r="AU977">
            <v>0</v>
          </cell>
        </row>
        <row r="978">
          <cell r="C978" t="str">
            <v>21400TAllcustom2M230USD Total</v>
          </cell>
          <cell r="AB978">
            <v>1494</v>
          </cell>
          <cell r="AC978">
            <v>-1</v>
          </cell>
          <cell r="AD978">
            <v>0</v>
          </cell>
          <cell r="AE978">
            <v>1494.0953149582654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N978">
            <v>1494</v>
          </cell>
          <cell r="AT978">
            <v>0</v>
          </cell>
          <cell r="AU978">
            <v>0</v>
          </cell>
        </row>
        <row r="981">
          <cell r="C981" t="str">
            <v>21400TTAN142TM420USD Total</v>
          </cell>
          <cell r="AB981">
            <v>0</v>
          </cell>
          <cell r="AC981">
            <v>0</v>
          </cell>
          <cell r="AE981">
            <v>0</v>
          </cell>
          <cell r="AG981">
            <v>0</v>
          </cell>
          <cell r="AH981">
            <v>0</v>
          </cell>
          <cell r="AJ981">
            <v>0</v>
          </cell>
          <cell r="AN981">
            <v>0</v>
          </cell>
          <cell r="AT981">
            <v>0</v>
          </cell>
          <cell r="AU981">
            <v>0</v>
          </cell>
        </row>
        <row r="982">
          <cell r="C982" t="str">
            <v>21400TTAN150M420USD Total</v>
          </cell>
          <cell r="AB982">
            <v>0</v>
          </cell>
          <cell r="AE982">
            <v>0</v>
          </cell>
          <cell r="AG982">
            <v>0</v>
          </cell>
          <cell r="AJ982">
            <v>0</v>
          </cell>
          <cell r="AN982">
            <v>0</v>
          </cell>
          <cell r="AT982">
            <v>0</v>
          </cell>
          <cell r="AU982">
            <v>0</v>
          </cell>
        </row>
        <row r="983">
          <cell r="C983" t="str">
            <v>21400TTAN141TM420USD Total</v>
          </cell>
          <cell r="AB983">
            <v>0</v>
          </cell>
          <cell r="AE983">
            <v>0</v>
          </cell>
          <cell r="AG983">
            <v>0</v>
          </cell>
          <cell r="AJ983">
            <v>0</v>
          </cell>
          <cell r="AN983">
            <v>0</v>
          </cell>
          <cell r="AT983">
            <v>0</v>
          </cell>
          <cell r="AU983">
            <v>0</v>
          </cell>
        </row>
        <row r="984">
          <cell r="C984" t="str">
            <v>21400TTAN180TM420USD Total</v>
          </cell>
          <cell r="AB984">
            <v>0</v>
          </cell>
          <cell r="AE984">
            <v>0</v>
          </cell>
          <cell r="AG984">
            <v>0</v>
          </cell>
          <cell r="AJ984">
            <v>0</v>
          </cell>
          <cell r="AN984">
            <v>0</v>
          </cell>
          <cell r="AT984">
            <v>0</v>
          </cell>
          <cell r="AU984">
            <v>0</v>
          </cell>
        </row>
        <row r="985">
          <cell r="C985" t="str">
            <v>21400TTAN190M420USD Total</v>
          </cell>
          <cell r="AB985">
            <v>0</v>
          </cell>
          <cell r="AE985">
            <v>0</v>
          </cell>
          <cell r="AG985">
            <v>0</v>
          </cell>
          <cell r="AJ985">
            <v>0</v>
          </cell>
          <cell r="AN985">
            <v>0</v>
          </cell>
          <cell r="AT985">
            <v>0</v>
          </cell>
          <cell r="AU985">
            <v>0</v>
          </cell>
        </row>
        <row r="986">
          <cell r="C986" t="str">
            <v>21400TAllcustom2M420USD Total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N986">
            <v>0</v>
          </cell>
          <cell r="AT986">
            <v>0</v>
          </cell>
          <cell r="AU986">
            <v>0</v>
          </cell>
          <cell r="AY986">
            <v>0</v>
          </cell>
        </row>
        <row r="989">
          <cell r="C989" t="str">
            <v>21400TTAN142TM600TUSD Total</v>
          </cell>
          <cell r="AB989">
            <v>25</v>
          </cell>
          <cell r="AC989">
            <v>0</v>
          </cell>
          <cell r="AE989">
            <v>24.917882755532002</v>
          </cell>
          <cell r="AG989">
            <v>0</v>
          </cell>
          <cell r="AH989">
            <v>0</v>
          </cell>
          <cell r="AJ989">
            <v>0</v>
          </cell>
          <cell r="AN989">
            <v>25</v>
          </cell>
          <cell r="AT989">
            <v>0</v>
          </cell>
          <cell r="AU989">
            <v>0</v>
          </cell>
        </row>
        <row r="990">
          <cell r="C990" t="str">
            <v>21400TTAN150M600TUSD Total</v>
          </cell>
          <cell r="AB990">
            <v>-71</v>
          </cell>
          <cell r="AE990">
            <v>-70.556397784395799</v>
          </cell>
          <cell r="AG990">
            <v>0</v>
          </cell>
          <cell r="AJ990">
            <v>0</v>
          </cell>
          <cell r="AN990">
            <v>-71</v>
          </cell>
          <cell r="AT990">
            <v>0</v>
          </cell>
          <cell r="AU990">
            <v>0</v>
          </cell>
        </row>
        <row r="991">
          <cell r="C991" t="str">
            <v>21400TTAN141TM600TUSD Total</v>
          </cell>
          <cell r="AB991">
            <v>0</v>
          </cell>
          <cell r="AE991">
            <v>0</v>
          </cell>
          <cell r="AG991">
            <v>0</v>
          </cell>
          <cell r="AJ991">
            <v>0</v>
          </cell>
          <cell r="AN991">
            <v>0</v>
          </cell>
          <cell r="AT991">
            <v>0</v>
          </cell>
          <cell r="AU991">
            <v>0</v>
          </cell>
        </row>
        <row r="992">
          <cell r="C992" t="str">
            <v>21400TTAN180TM600TUSD Total</v>
          </cell>
          <cell r="AB992">
            <v>0</v>
          </cell>
          <cell r="AE992">
            <v>-0.22173106450701999</v>
          </cell>
          <cell r="AG992">
            <v>0</v>
          </cell>
          <cell r="AJ992">
            <v>0</v>
          </cell>
          <cell r="AN992">
            <v>0</v>
          </cell>
          <cell r="AT992">
            <v>0</v>
          </cell>
          <cell r="AU992">
            <v>0</v>
          </cell>
        </row>
        <row r="993">
          <cell r="C993" t="str">
            <v>21400TTAN190M600TUSD Total</v>
          </cell>
          <cell r="AB993">
            <v>71</v>
          </cell>
          <cell r="AE993">
            <v>71.006599230000006</v>
          </cell>
          <cell r="AG993">
            <v>0</v>
          </cell>
          <cell r="AJ993">
            <v>0</v>
          </cell>
          <cell r="AN993">
            <v>71</v>
          </cell>
          <cell r="AT993">
            <v>0</v>
          </cell>
          <cell r="AU993">
            <v>0</v>
          </cell>
        </row>
        <row r="994">
          <cell r="C994" t="str">
            <v>21400TAllcustom2M600TUSD Total</v>
          </cell>
          <cell r="AB994">
            <v>25</v>
          </cell>
          <cell r="AC994">
            <v>0</v>
          </cell>
          <cell r="AD994">
            <v>0</v>
          </cell>
          <cell r="AE994">
            <v>25.146353136629195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N994">
            <v>25</v>
          </cell>
          <cell r="AT994">
            <v>0</v>
          </cell>
          <cell r="AU994">
            <v>0</v>
          </cell>
          <cell r="AY994">
            <v>0</v>
          </cell>
        </row>
        <row r="997">
          <cell r="C997" t="str">
            <v>21400TTAN142TM510USD Total</v>
          </cell>
          <cell r="AB997">
            <v>25</v>
          </cell>
          <cell r="AC997">
            <v>0</v>
          </cell>
          <cell r="AE997">
            <v>24.917883104772603</v>
          </cell>
          <cell r="AG997">
            <v>0</v>
          </cell>
          <cell r="AH997">
            <v>0</v>
          </cell>
          <cell r="AJ997">
            <v>0</v>
          </cell>
          <cell r="AN997">
            <v>25</v>
          </cell>
          <cell r="AT997">
            <v>0</v>
          </cell>
          <cell r="AU997">
            <v>0</v>
          </cell>
        </row>
        <row r="998">
          <cell r="C998" t="str">
            <v>21400TTAN150M510USD Total</v>
          </cell>
          <cell r="AB998">
            <v>0</v>
          </cell>
          <cell r="AE998">
            <v>0.45020175560866998</v>
          </cell>
          <cell r="AG998">
            <v>0</v>
          </cell>
          <cell r="AJ998">
            <v>0</v>
          </cell>
          <cell r="AN998">
            <v>0</v>
          </cell>
          <cell r="AT998">
            <v>0</v>
          </cell>
          <cell r="AU998">
            <v>0</v>
          </cell>
        </row>
        <row r="999">
          <cell r="C999" t="str">
            <v>21400TTAN141TM510USD Total</v>
          </cell>
          <cell r="AB999">
            <v>0</v>
          </cell>
          <cell r="AE999">
            <v>0</v>
          </cell>
          <cell r="AG999">
            <v>0</v>
          </cell>
          <cell r="AJ999">
            <v>0</v>
          </cell>
          <cell r="AN999">
            <v>0</v>
          </cell>
          <cell r="AT999">
            <v>0</v>
          </cell>
          <cell r="AU999">
            <v>0</v>
          </cell>
        </row>
        <row r="1000">
          <cell r="C1000" t="str">
            <v>21400TTAN180TM510USD Total</v>
          </cell>
          <cell r="AB1000">
            <v>0</v>
          </cell>
          <cell r="AE1000">
            <v>-0.22173093010233</v>
          </cell>
          <cell r="AG1000">
            <v>0</v>
          </cell>
          <cell r="AJ1000">
            <v>0</v>
          </cell>
          <cell r="AN1000">
            <v>0</v>
          </cell>
          <cell r="AT1000">
            <v>0</v>
          </cell>
          <cell r="AU1000">
            <v>0</v>
          </cell>
        </row>
        <row r="1001">
          <cell r="C1001" t="str">
            <v>21400TTAN190M510USD Total</v>
          </cell>
          <cell r="AB1001">
            <v>0</v>
          </cell>
          <cell r="AE1001">
            <v>0</v>
          </cell>
          <cell r="AG1001">
            <v>0</v>
          </cell>
          <cell r="AJ1001">
            <v>0</v>
          </cell>
          <cell r="AN1001">
            <v>0</v>
          </cell>
          <cell r="AT1001">
            <v>0</v>
          </cell>
          <cell r="AU1001">
            <v>0</v>
          </cell>
        </row>
        <row r="1002">
          <cell r="C1002" t="str">
            <v>21400TAllcustom2M510USD Total</v>
          </cell>
          <cell r="AB1002">
            <v>25</v>
          </cell>
          <cell r="AC1002">
            <v>0</v>
          </cell>
          <cell r="AD1002">
            <v>0</v>
          </cell>
          <cell r="AE1002">
            <v>25.146353930278945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N1002">
            <v>25</v>
          </cell>
          <cell r="AT1002">
            <v>0</v>
          </cell>
          <cell r="AU1002">
            <v>0</v>
          </cell>
          <cell r="AY1002">
            <v>0</v>
          </cell>
        </row>
        <row r="1005">
          <cell r="C1005" t="str">
            <v>21400TTAN142TAllcustom3USD Total</v>
          </cell>
          <cell r="AB1005">
            <v>-19103</v>
          </cell>
          <cell r="AC1005">
            <v>0</v>
          </cell>
          <cell r="AE1005">
            <v>-19102.665320341599</v>
          </cell>
          <cell r="AG1005">
            <v>0</v>
          </cell>
          <cell r="AH1005">
            <v>0</v>
          </cell>
          <cell r="AJ1005">
            <v>0</v>
          </cell>
          <cell r="AN1005">
            <v>-19103</v>
          </cell>
          <cell r="AT1005">
            <v>0</v>
          </cell>
          <cell r="AU1005">
            <v>0</v>
          </cell>
        </row>
        <row r="1006">
          <cell r="C1006" t="str">
            <v>21400TTAN150Allcustom3USD Total</v>
          </cell>
          <cell r="AB1006">
            <v>-24329</v>
          </cell>
          <cell r="AC1006">
            <v>1</v>
          </cell>
          <cell r="AE1006">
            <v>-24329.566228922002</v>
          </cell>
          <cell r="AG1006">
            <v>0</v>
          </cell>
          <cell r="AH1006">
            <v>0</v>
          </cell>
          <cell r="AJ1006">
            <v>0</v>
          </cell>
          <cell r="AN1006">
            <v>-24329</v>
          </cell>
          <cell r="AT1006">
            <v>0</v>
          </cell>
          <cell r="AU1006">
            <v>0</v>
          </cell>
        </row>
        <row r="1007">
          <cell r="C1007" t="str">
            <v>21400TTAN141TAllcustom3USD Total</v>
          </cell>
          <cell r="AB1007">
            <v>-4388</v>
          </cell>
          <cell r="AC1007">
            <v>0</v>
          </cell>
          <cell r="AE1007">
            <v>-4388.0505490504502</v>
          </cell>
          <cell r="AG1007">
            <v>0</v>
          </cell>
          <cell r="AH1007">
            <v>0</v>
          </cell>
          <cell r="AJ1007">
            <v>0</v>
          </cell>
          <cell r="AN1007">
            <v>-4388</v>
          </cell>
          <cell r="AT1007">
            <v>0</v>
          </cell>
          <cell r="AU1007">
            <v>0</v>
          </cell>
        </row>
        <row r="1008">
          <cell r="C1008" t="str">
            <v>21400TTAN180TAllcustom3USD Total</v>
          </cell>
          <cell r="AB1008">
            <v>-499</v>
          </cell>
          <cell r="AC1008">
            <v>0</v>
          </cell>
          <cell r="AE1008">
            <v>-498.574103907557</v>
          </cell>
          <cell r="AG1008">
            <v>0</v>
          </cell>
          <cell r="AH1008">
            <v>0</v>
          </cell>
          <cell r="AJ1008">
            <v>0</v>
          </cell>
          <cell r="AN1008">
            <v>-499</v>
          </cell>
          <cell r="AT1008">
            <v>0</v>
          </cell>
          <cell r="AU1008">
            <v>0</v>
          </cell>
        </row>
        <row r="1009">
          <cell r="C1009" t="str">
            <v>21400TTAN190Allcustom3USD Total</v>
          </cell>
          <cell r="AB1009">
            <v>-1159</v>
          </cell>
          <cell r="AC1009">
            <v>0</v>
          </cell>
          <cell r="AE1009">
            <v>-1158.93421513014</v>
          </cell>
          <cell r="AG1009">
            <v>0</v>
          </cell>
          <cell r="AH1009">
            <v>0</v>
          </cell>
          <cell r="AJ1009">
            <v>0</v>
          </cell>
          <cell r="AN1009">
            <v>-1159</v>
          </cell>
          <cell r="AT1009">
            <v>0</v>
          </cell>
          <cell r="AU1009">
            <v>0</v>
          </cell>
        </row>
        <row r="1010">
          <cell r="C1010" t="str">
            <v>21400TAllcustom2Allcustom3USD Total</v>
          </cell>
          <cell r="AB1010">
            <v>-49478</v>
          </cell>
          <cell r="AC1010">
            <v>1</v>
          </cell>
          <cell r="AD1010">
            <v>0</v>
          </cell>
          <cell r="AE1010">
            <v>-49477.790417351745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N1010">
            <v>-49478</v>
          </cell>
          <cell r="AT1010">
            <v>0</v>
          </cell>
          <cell r="AU1010">
            <v>0</v>
          </cell>
        </row>
        <row r="1014">
          <cell r="C1014" t="str">
            <v>62080TTAN142TAllcustom3USD Total</v>
          </cell>
          <cell r="AB1014">
            <v>2444</v>
          </cell>
          <cell r="AC1014">
            <v>0</v>
          </cell>
          <cell r="AE1014">
            <v>2444.1829530325599</v>
          </cell>
          <cell r="AG1014">
            <v>0</v>
          </cell>
          <cell r="AH1014">
            <v>0</v>
          </cell>
          <cell r="AJ1014">
            <v>0</v>
          </cell>
          <cell r="AN1014">
            <v>2444</v>
          </cell>
          <cell r="AU1014">
            <v>0</v>
          </cell>
        </row>
        <row r="1015">
          <cell r="C1015" t="str">
            <v>62080TTAN150Allcustom3USD Total</v>
          </cell>
          <cell r="AB1015">
            <v>85</v>
          </cell>
          <cell r="AE1015">
            <v>84.624497018468389</v>
          </cell>
          <cell r="AG1015">
            <v>0</v>
          </cell>
          <cell r="AJ1015">
            <v>0</v>
          </cell>
          <cell r="AN1015">
            <v>85</v>
          </cell>
          <cell r="AU1015">
            <v>0</v>
          </cell>
          <cell r="AY1015">
            <v>0</v>
          </cell>
        </row>
        <row r="1016">
          <cell r="C1016" t="str">
            <v>62080TTAN141TAllcustom3USD Total</v>
          </cell>
          <cell r="AB1016">
            <v>0</v>
          </cell>
          <cell r="AE1016">
            <v>0</v>
          </cell>
          <cell r="AG1016">
            <v>0</v>
          </cell>
          <cell r="AJ1016">
            <v>0</v>
          </cell>
          <cell r="AN1016">
            <v>0</v>
          </cell>
          <cell r="AU1016">
            <v>0</v>
          </cell>
        </row>
        <row r="1017">
          <cell r="C1017" t="str">
            <v>62080TTAN180TAllcustom3USD Total</v>
          </cell>
          <cell r="AB1017">
            <v>4</v>
          </cell>
          <cell r="AE1017">
            <v>4.4146456736233501</v>
          </cell>
          <cell r="AG1017">
            <v>0</v>
          </cell>
          <cell r="AJ1017">
            <v>0</v>
          </cell>
          <cell r="AN1017">
            <v>4</v>
          </cell>
          <cell r="AU1017">
            <v>0</v>
          </cell>
          <cell r="AY1017">
            <v>0</v>
          </cell>
        </row>
        <row r="1018">
          <cell r="C1018" t="str">
            <v>62080TTAN190Allcustom3USD Total</v>
          </cell>
          <cell r="AB1018">
            <v>6</v>
          </cell>
          <cell r="AE1018">
            <v>5.8770793946893507</v>
          </cell>
          <cell r="AG1018">
            <v>0</v>
          </cell>
          <cell r="AJ1018">
            <v>0</v>
          </cell>
          <cell r="AN1018">
            <v>6</v>
          </cell>
          <cell r="AU1018">
            <v>0</v>
          </cell>
          <cell r="AY1018">
            <v>0</v>
          </cell>
        </row>
        <row r="1019">
          <cell r="C1019" t="str">
            <v>62080TAllcustom2Allcustom3USD Total</v>
          </cell>
          <cell r="AB1019">
            <v>2539</v>
          </cell>
          <cell r="AC1019">
            <v>0</v>
          </cell>
          <cell r="AD1019">
            <v>0</v>
          </cell>
          <cell r="AE1019">
            <v>2539.099175119341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N1019">
            <v>2539</v>
          </cell>
          <cell r="AU1019">
            <v>0</v>
          </cell>
          <cell r="AY1019">
            <v>0</v>
          </cell>
        </row>
        <row r="1023">
          <cell r="C1023" t="str">
            <v>15100TTAN142TAllcustom3USD Total</v>
          </cell>
          <cell r="AB1023">
            <v>-567</v>
          </cell>
          <cell r="AC1023">
            <v>0</v>
          </cell>
          <cell r="AE1023">
            <v>-566.77724103816195</v>
          </cell>
          <cell r="AG1023">
            <v>0</v>
          </cell>
          <cell r="AH1023">
            <v>0</v>
          </cell>
          <cell r="AJ1023">
            <v>0</v>
          </cell>
          <cell r="AN1023">
            <v>-567</v>
          </cell>
          <cell r="AT1023">
            <v>0</v>
          </cell>
          <cell r="AU1023">
            <v>0</v>
          </cell>
        </row>
        <row r="1024">
          <cell r="C1024" t="str">
            <v>15100TTAN150Allcustom3USD Total</v>
          </cell>
          <cell r="AB1024">
            <v>-371</v>
          </cell>
          <cell r="AE1024">
            <v>-370.62881816793504</v>
          </cell>
          <cell r="AG1024">
            <v>0</v>
          </cell>
          <cell r="AJ1024">
            <v>0</v>
          </cell>
          <cell r="AN1024">
            <v>-371</v>
          </cell>
          <cell r="AT1024">
            <v>0</v>
          </cell>
          <cell r="AU1024">
            <v>0</v>
          </cell>
        </row>
        <row r="1025">
          <cell r="C1025" t="str">
            <v>15100TTAN141TAllcustom3USD Total</v>
          </cell>
          <cell r="AB1025">
            <v>-111</v>
          </cell>
          <cell r="AE1025">
            <v>-110.85612344283099</v>
          </cell>
          <cell r="AG1025">
            <v>0</v>
          </cell>
          <cell r="AJ1025">
            <v>0</v>
          </cell>
          <cell r="AN1025">
            <v>-111</v>
          </cell>
          <cell r="AT1025">
            <v>0</v>
          </cell>
          <cell r="AU1025">
            <v>0</v>
          </cell>
        </row>
        <row r="1026">
          <cell r="C1026" t="str">
            <v>15100TTAN180TAllcustom3USD Total</v>
          </cell>
          <cell r="AB1026">
            <v>-12</v>
          </cell>
          <cell r="AE1026">
            <v>-12.293878839143099</v>
          </cell>
          <cell r="AG1026">
            <v>0</v>
          </cell>
          <cell r="AJ1026">
            <v>0</v>
          </cell>
          <cell r="AN1026">
            <v>-12</v>
          </cell>
          <cell r="AT1026">
            <v>0</v>
          </cell>
          <cell r="AU1026">
            <v>0</v>
          </cell>
        </row>
        <row r="1027">
          <cell r="C1027" t="str">
            <v>15100TTAN190Allcustom3USD Total</v>
          </cell>
          <cell r="AB1027">
            <v>0</v>
          </cell>
          <cell r="AE1027">
            <v>-0.30272183278116799</v>
          </cell>
          <cell r="AG1027">
            <v>0</v>
          </cell>
          <cell r="AJ1027">
            <v>0</v>
          </cell>
          <cell r="AN1027">
            <v>0</v>
          </cell>
          <cell r="AT1027">
            <v>0</v>
          </cell>
          <cell r="AU1027">
            <v>0</v>
          </cell>
        </row>
        <row r="1028">
          <cell r="C1028" t="str">
            <v>15100TTAN200TAllcustom3USD Total</v>
          </cell>
          <cell r="AB1028">
            <v>-1061</v>
          </cell>
          <cell r="AC1028">
            <v>0</v>
          </cell>
          <cell r="AD1028">
            <v>0</v>
          </cell>
          <cell r="AE1028">
            <v>-1060.8587833208524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N1028">
            <v>-1061</v>
          </cell>
          <cell r="AT1028">
            <v>0</v>
          </cell>
          <cell r="AU1028">
            <v>0</v>
          </cell>
        </row>
        <row r="1031">
          <cell r="C1031" t="str">
            <v>21900TTAN142TM229USD Total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V1031">
            <v>0</v>
          </cell>
          <cell r="Y1031">
            <v>0</v>
          </cell>
          <cell r="Z1031">
            <v>0</v>
          </cell>
          <cell r="AB1031">
            <v>0</v>
          </cell>
          <cell r="AD1031">
            <v>0</v>
          </cell>
          <cell r="AE1031">
            <v>0</v>
          </cell>
          <cell r="AG1031">
            <v>0</v>
          </cell>
          <cell r="AJ1031">
            <v>0</v>
          </cell>
          <cell r="AN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BI1031">
            <v>0</v>
          </cell>
          <cell r="BL1031">
            <v>0</v>
          </cell>
          <cell r="BN1031">
            <v>0</v>
          </cell>
          <cell r="BQ1031">
            <v>0</v>
          </cell>
          <cell r="BS1031">
            <v>0</v>
          </cell>
          <cell r="BV1031">
            <v>0</v>
          </cell>
          <cell r="BX1031">
            <v>0</v>
          </cell>
          <cell r="CA1031">
            <v>0</v>
          </cell>
          <cell r="CC1031">
            <v>0</v>
          </cell>
          <cell r="CF1031">
            <v>0</v>
          </cell>
          <cell r="CH1031">
            <v>0</v>
          </cell>
          <cell r="CK1031">
            <v>0</v>
          </cell>
          <cell r="CY1031">
            <v>0</v>
          </cell>
          <cell r="DB1031">
            <v>0</v>
          </cell>
          <cell r="DD1031">
            <v>0</v>
          </cell>
          <cell r="DG1031">
            <v>0</v>
          </cell>
          <cell r="DI1031">
            <v>0</v>
          </cell>
          <cell r="DL1031">
            <v>0</v>
          </cell>
          <cell r="DN1031">
            <v>0</v>
          </cell>
          <cell r="DQ1031">
            <v>0</v>
          </cell>
          <cell r="DS1031">
            <v>0</v>
          </cell>
          <cell r="DV1031">
            <v>0</v>
          </cell>
        </row>
        <row r="1032">
          <cell r="C1032" t="str">
            <v>21900TTAN150M229USD Total</v>
          </cell>
          <cell r="E1032">
            <v>0</v>
          </cell>
          <cell r="H1032">
            <v>0</v>
          </cell>
          <cell r="J1032">
            <v>0</v>
          </cell>
          <cell r="M1032">
            <v>0</v>
          </cell>
          <cell r="O1032">
            <v>0</v>
          </cell>
          <cell r="R1032">
            <v>0</v>
          </cell>
          <cell r="T1032">
            <v>0</v>
          </cell>
          <cell r="V1032">
            <v>0</v>
          </cell>
          <cell r="Y1032">
            <v>0</v>
          </cell>
          <cell r="Z1032">
            <v>0</v>
          </cell>
          <cell r="AB1032">
            <v>0</v>
          </cell>
          <cell r="AD1032">
            <v>0</v>
          </cell>
          <cell r="AE1032">
            <v>0</v>
          </cell>
          <cell r="AG1032">
            <v>0</v>
          </cell>
          <cell r="AJ1032">
            <v>0</v>
          </cell>
          <cell r="AN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BI1032">
            <v>0</v>
          </cell>
          <cell r="BL1032">
            <v>0</v>
          </cell>
          <cell r="BN1032">
            <v>0</v>
          </cell>
          <cell r="BQ1032">
            <v>0</v>
          </cell>
          <cell r="BS1032">
            <v>0</v>
          </cell>
          <cell r="BV1032">
            <v>0</v>
          </cell>
          <cell r="BX1032">
            <v>0</v>
          </cell>
          <cell r="CA1032">
            <v>0</v>
          </cell>
          <cell r="CC1032">
            <v>0</v>
          </cell>
          <cell r="CF1032">
            <v>0</v>
          </cell>
          <cell r="CH1032">
            <v>0</v>
          </cell>
          <cell r="CK1032">
            <v>0</v>
          </cell>
          <cell r="CY1032">
            <v>0</v>
          </cell>
          <cell r="DB1032">
            <v>0</v>
          </cell>
          <cell r="DD1032">
            <v>0</v>
          </cell>
          <cell r="DG1032">
            <v>0</v>
          </cell>
          <cell r="DI1032">
            <v>0</v>
          </cell>
          <cell r="DL1032">
            <v>0</v>
          </cell>
          <cell r="DN1032">
            <v>0</v>
          </cell>
          <cell r="DQ1032">
            <v>0</v>
          </cell>
          <cell r="DS1032">
            <v>0</v>
          </cell>
          <cell r="DV1032">
            <v>0</v>
          </cell>
        </row>
        <row r="1033">
          <cell r="C1033" t="str">
            <v>21900TTAN141TM229USD Total</v>
          </cell>
          <cell r="E1033">
            <v>0</v>
          </cell>
          <cell r="H1033">
            <v>0</v>
          </cell>
          <cell r="J1033">
            <v>0</v>
          </cell>
          <cell r="M1033">
            <v>0</v>
          </cell>
          <cell r="O1033">
            <v>0</v>
          </cell>
          <cell r="R1033">
            <v>0</v>
          </cell>
          <cell r="T1033">
            <v>0</v>
          </cell>
          <cell r="V1033">
            <v>0</v>
          </cell>
          <cell r="Y1033">
            <v>0</v>
          </cell>
          <cell r="Z1033">
            <v>0</v>
          </cell>
          <cell r="AB1033">
            <v>0</v>
          </cell>
          <cell r="AD1033">
            <v>0</v>
          </cell>
          <cell r="AE1033">
            <v>0</v>
          </cell>
          <cell r="AG1033">
            <v>0</v>
          </cell>
          <cell r="AJ1033">
            <v>0</v>
          </cell>
          <cell r="AN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BI1033">
            <v>0</v>
          </cell>
          <cell r="BL1033">
            <v>0</v>
          </cell>
          <cell r="BN1033">
            <v>0</v>
          </cell>
          <cell r="BQ1033">
            <v>0</v>
          </cell>
          <cell r="BS1033">
            <v>0</v>
          </cell>
          <cell r="BV1033">
            <v>0</v>
          </cell>
          <cell r="BX1033">
            <v>0</v>
          </cell>
          <cell r="CA1033">
            <v>0</v>
          </cell>
          <cell r="CC1033">
            <v>0</v>
          </cell>
          <cell r="CF1033">
            <v>0</v>
          </cell>
          <cell r="CH1033">
            <v>0</v>
          </cell>
          <cell r="CK1033">
            <v>0</v>
          </cell>
          <cell r="CY1033">
            <v>0</v>
          </cell>
          <cell r="DB1033">
            <v>0</v>
          </cell>
          <cell r="DD1033">
            <v>0</v>
          </cell>
          <cell r="DG1033">
            <v>0</v>
          </cell>
          <cell r="DI1033">
            <v>0</v>
          </cell>
          <cell r="DL1033">
            <v>0</v>
          </cell>
          <cell r="DN1033">
            <v>0</v>
          </cell>
          <cell r="DQ1033">
            <v>0</v>
          </cell>
          <cell r="DS1033">
            <v>0</v>
          </cell>
          <cell r="DV1033">
            <v>0</v>
          </cell>
        </row>
        <row r="1034">
          <cell r="C1034" t="str">
            <v>21900TTAN180TM229USD Total</v>
          </cell>
          <cell r="E1034">
            <v>0</v>
          </cell>
          <cell r="H1034">
            <v>0</v>
          </cell>
          <cell r="J1034">
            <v>0</v>
          </cell>
          <cell r="M1034">
            <v>0</v>
          </cell>
          <cell r="O1034">
            <v>0</v>
          </cell>
          <cell r="R1034">
            <v>0</v>
          </cell>
          <cell r="T1034">
            <v>0</v>
          </cell>
          <cell r="V1034">
            <v>0</v>
          </cell>
          <cell r="Y1034">
            <v>0</v>
          </cell>
          <cell r="Z1034">
            <v>0</v>
          </cell>
          <cell r="AB1034">
            <v>0</v>
          </cell>
          <cell r="AD1034">
            <v>0</v>
          </cell>
          <cell r="AE1034">
            <v>0</v>
          </cell>
          <cell r="AG1034">
            <v>0</v>
          </cell>
          <cell r="AJ1034">
            <v>0</v>
          </cell>
          <cell r="AN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BI1034">
            <v>0</v>
          </cell>
          <cell r="BL1034">
            <v>0</v>
          </cell>
          <cell r="BN1034">
            <v>0</v>
          </cell>
          <cell r="BQ1034">
            <v>0</v>
          </cell>
          <cell r="BS1034">
            <v>0</v>
          </cell>
          <cell r="BV1034">
            <v>0</v>
          </cell>
          <cell r="BX1034">
            <v>0</v>
          </cell>
          <cell r="CA1034">
            <v>0</v>
          </cell>
          <cell r="CC1034">
            <v>0</v>
          </cell>
          <cell r="CF1034">
            <v>0</v>
          </cell>
          <cell r="CH1034">
            <v>0</v>
          </cell>
          <cell r="CK1034">
            <v>0</v>
          </cell>
          <cell r="CY1034">
            <v>0</v>
          </cell>
          <cell r="DB1034">
            <v>0</v>
          </cell>
          <cell r="DD1034">
            <v>0</v>
          </cell>
          <cell r="DG1034">
            <v>0</v>
          </cell>
          <cell r="DI1034">
            <v>0</v>
          </cell>
          <cell r="DL1034">
            <v>0</v>
          </cell>
          <cell r="DN1034">
            <v>0</v>
          </cell>
          <cell r="DQ1034">
            <v>0</v>
          </cell>
          <cell r="DS1034">
            <v>0</v>
          </cell>
          <cell r="DV1034">
            <v>0</v>
          </cell>
        </row>
        <row r="1035">
          <cell r="C1035" t="str">
            <v>21900TTAN190M229USD Total</v>
          </cell>
          <cell r="E1035">
            <v>0</v>
          </cell>
          <cell r="F1035">
            <v>0</v>
          </cell>
          <cell r="H1035">
            <v>0</v>
          </cell>
          <cell r="J1035">
            <v>0</v>
          </cell>
          <cell r="K1035">
            <v>0</v>
          </cell>
          <cell r="M1035">
            <v>0</v>
          </cell>
          <cell r="O1035">
            <v>0</v>
          </cell>
          <cell r="P1035">
            <v>0</v>
          </cell>
          <cell r="R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G1035">
            <v>0</v>
          </cell>
          <cell r="AH1035">
            <v>0</v>
          </cell>
          <cell r="AJ1035">
            <v>0</v>
          </cell>
          <cell r="AN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BI1035">
            <v>0</v>
          </cell>
          <cell r="BJ1035">
            <v>0</v>
          </cell>
          <cell r="BL1035">
            <v>0</v>
          </cell>
          <cell r="BN1035">
            <v>0</v>
          </cell>
          <cell r="BO1035">
            <v>0</v>
          </cell>
          <cell r="BQ1035">
            <v>0</v>
          </cell>
          <cell r="BS1035">
            <v>0</v>
          </cell>
          <cell r="BT1035">
            <v>0</v>
          </cell>
          <cell r="BV1035">
            <v>0</v>
          </cell>
          <cell r="BX1035">
            <v>0</v>
          </cell>
          <cell r="BY1035">
            <v>0</v>
          </cell>
          <cell r="CA1035">
            <v>0</v>
          </cell>
          <cell r="CC1035">
            <v>0</v>
          </cell>
          <cell r="CD1035">
            <v>0</v>
          </cell>
          <cell r="CF1035">
            <v>0</v>
          </cell>
          <cell r="CH1035">
            <v>0</v>
          </cell>
          <cell r="CI1035">
            <v>0</v>
          </cell>
          <cell r="CK1035">
            <v>0</v>
          </cell>
          <cell r="CY1035">
            <v>0</v>
          </cell>
          <cell r="CZ1035">
            <v>0</v>
          </cell>
          <cell r="DB1035">
            <v>0</v>
          </cell>
          <cell r="DD1035">
            <v>0</v>
          </cell>
          <cell r="DE1035">
            <v>0</v>
          </cell>
          <cell r="DG1035">
            <v>0</v>
          </cell>
          <cell r="DI1035">
            <v>0</v>
          </cell>
          <cell r="DJ1035">
            <v>0</v>
          </cell>
          <cell r="DL1035">
            <v>0</v>
          </cell>
          <cell r="DN1035">
            <v>0</v>
          </cell>
          <cell r="DO1035">
            <v>0</v>
          </cell>
          <cell r="DQ1035">
            <v>0</v>
          </cell>
          <cell r="DS1035">
            <v>0</v>
          </cell>
          <cell r="DT1035">
            <v>0</v>
          </cell>
          <cell r="DV1035">
            <v>0</v>
          </cell>
        </row>
        <row r="1036">
          <cell r="C1036" t="str">
            <v>21900TAllcustom2M229USD Total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N1036">
            <v>0</v>
          </cell>
          <cell r="AS1036">
            <v>0</v>
          </cell>
          <cell r="AT1036">
            <v>0</v>
          </cell>
          <cell r="AU1036">
            <v>0</v>
          </cell>
          <cell r="AY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</row>
        <row r="1039">
          <cell r="C1039" t="str">
            <v>21900TTAN142TM230USD Total</v>
          </cell>
          <cell r="AB1039">
            <v>-315</v>
          </cell>
          <cell r="AC1039">
            <v>0</v>
          </cell>
          <cell r="AE1039">
            <v>-315.02163178423604</v>
          </cell>
          <cell r="AG1039">
            <v>0</v>
          </cell>
          <cell r="AH1039">
            <v>0</v>
          </cell>
          <cell r="AJ1039">
            <v>0</v>
          </cell>
          <cell r="AN1039">
            <v>-315</v>
          </cell>
          <cell r="AT1039">
            <v>0</v>
          </cell>
          <cell r="AU1039">
            <v>0</v>
          </cell>
        </row>
        <row r="1040">
          <cell r="C1040" t="str">
            <v>21900TTAN150M230USD Total</v>
          </cell>
          <cell r="AB1040">
            <v>-17</v>
          </cell>
          <cell r="AE1040">
            <v>-17.079327659481297</v>
          </cell>
          <cell r="AG1040">
            <v>0</v>
          </cell>
          <cell r="AJ1040">
            <v>0</v>
          </cell>
          <cell r="AN1040">
            <v>-17</v>
          </cell>
          <cell r="AT1040">
            <v>0</v>
          </cell>
          <cell r="AU1040">
            <v>0</v>
          </cell>
        </row>
        <row r="1041">
          <cell r="C1041" t="str">
            <v>21900TTAN141TM230USD Total</v>
          </cell>
          <cell r="AB1041">
            <v>0</v>
          </cell>
          <cell r="AE1041">
            <v>0</v>
          </cell>
          <cell r="AG1041">
            <v>0</v>
          </cell>
          <cell r="AJ1041">
            <v>0</v>
          </cell>
          <cell r="AN1041">
            <v>0</v>
          </cell>
          <cell r="AT1041">
            <v>0</v>
          </cell>
          <cell r="AU1041">
            <v>0</v>
          </cell>
        </row>
        <row r="1042">
          <cell r="C1042" t="str">
            <v>21900TTAN180TM230USD Total</v>
          </cell>
          <cell r="AB1042">
            <v>0</v>
          </cell>
          <cell r="AE1042">
            <v>-0.26016365151104798</v>
          </cell>
          <cell r="AG1042">
            <v>0</v>
          </cell>
          <cell r="AJ1042">
            <v>0</v>
          </cell>
          <cell r="AN1042">
            <v>0</v>
          </cell>
          <cell r="AT1042">
            <v>0</v>
          </cell>
          <cell r="AU1042">
            <v>0</v>
          </cell>
        </row>
        <row r="1043">
          <cell r="C1043" t="str">
            <v>21900TTAN190M230USD Total</v>
          </cell>
          <cell r="AB1043">
            <v>-3</v>
          </cell>
          <cell r="AE1043">
            <v>-3.0734979402705398</v>
          </cell>
          <cell r="AG1043">
            <v>0</v>
          </cell>
          <cell r="AJ1043">
            <v>0</v>
          </cell>
          <cell r="AN1043">
            <v>-3</v>
          </cell>
          <cell r="AT1043">
            <v>0</v>
          </cell>
          <cell r="AU1043">
            <v>0</v>
          </cell>
        </row>
        <row r="1044">
          <cell r="C1044" t="str">
            <v>21900TAllcustom2M230USD Total</v>
          </cell>
          <cell r="AB1044">
            <v>-335</v>
          </cell>
          <cell r="AC1044">
            <v>0</v>
          </cell>
          <cell r="AD1044">
            <v>0</v>
          </cell>
          <cell r="AE1044">
            <v>-335.43462103549894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N1044">
            <v>-335</v>
          </cell>
          <cell r="AT1044">
            <v>0</v>
          </cell>
          <cell r="AU1044">
            <v>0</v>
          </cell>
          <cell r="AY1044">
            <v>0</v>
          </cell>
        </row>
        <row r="1047">
          <cell r="C1047" t="str">
            <v>21900TTAN142TM420USD Total</v>
          </cell>
          <cell r="AB1047">
            <v>0</v>
          </cell>
          <cell r="AC1047">
            <v>0</v>
          </cell>
          <cell r="AE1047">
            <v>0</v>
          </cell>
          <cell r="AG1047">
            <v>0</v>
          </cell>
          <cell r="AH1047">
            <v>0</v>
          </cell>
          <cell r="AJ1047">
            <v>0</v>
          </cell>
          <cell r="AL1047">
            <v>0</v>
          </cell>
          <cell r="AM1047">
            <v>0</v>
          </cell>
          <cell r="AN1047">
            <v>0</v>
          </cell>
          <cell r="AT1047">
            <v>0</v>
          </cell>
          <cell r="AU1047">
            <v>0</v>
          </cell>
        </row>
        <row r="1048">
          <cell r="C1048" t="str">
            <v>21900TTAN150M420USD Total</v>
          </cell>
          <cell r="AB1048">
            <v>0</v>
          </cell>
          <cell r="AE1048">
            <v>0</v>
          </cell>
          <cell r="AG1048">
            <v>0</v>
          </cell>
          <cell r="AJ1048">
            <v>0</v>
          </cell>
          <cell r="AL1048">
            <v>0</v>
          </cell>
          <cell r="AM1048">
            <v>0</v>
          </cell>
          <cell r="AN1048">
            <v>0</v>
          </cell>
          <cell r="AT1048">
            <v>0</v>
          </cell>
          <cell r="AU1048">
            <v>0</v>
          </cell>
        </row>
        <row r="1049">
          <cell r="C1049" t="str">
            <v>21900TTAN141TM420USD Total</v>
          </cell>
          <cell r="AB1049">
            <v>0</v>
          </cell>
          <cell r="AE1049">
            <v>0</v>
          </cell>
          <cell r="AG1049">
            <v>0</v>
          </cell>
          <cell r="AJ1049">
            <v>0</v>
          </cell>
          <cell r="AL1049">
            <v>0</v>
          </cell>
          <cell r="AM1049">
            <v>0</v>
          </cell>
          <cell r="AN1049">
            <v>0</v>
          </cell>
          <cell r="AT1049">
            <v>0</v>
          </cell>
          <cell r="AU1049">
            <v>0</v>
          </cell>
        </row>
        <row r="1050">
          <cell r="C1050" t="str">
            <v>21900TTAN180TM420USD Total</v>
          </cell>
          <cell r="AB1050">
            <v>0</v>
          </cell>
          <cell r="AE1050">
            <v>0</v>
          </cell>
          <cell r="AG1050">
            <v>0</v>
          </cell>
          <cell r="AJ1050">
            <v>0</v>
          </cell>
          <cell r="AL1050">
            <v>0</v>
          </cell>
          <cell r="AM1050">
            <v>0</v>
          </cell>
          <cell r="AN1050">
            <v>0</v>
          </cell>
          <cell r="AT1050">
            <v>0</v>
          </cell>
          <cell r="AU1050">
            <v>0</v>
          </cell>
        </row>
        <row r="1051">
          <cell r="C1051" t="str">
            <v>21900TTAN190M420USD Total</v>
          </cell>
          <cell r="AB1051">
            <v>0</v>
          </cell>
          <cell r="AE1051">
            <v>0</v>
          </cell>
          <cell r="AG1051">
            <v>0</v>
          </cell>
          <cell r="AJ1051">
            <v>0</v>
          </cell>
          <cell r="AL1051">
            <v>0</v>
          </cell>
          <cell r="AM1051">
            <v>0</v>
          </cell>
          <cell r="AN1051">
            <v>0</v>
          </cell>
          <cell r="AT1051">
            <v>0</v>
          </cell>
          <cell r="AU1051">
            <v>0</v>
          </cell>
        </row>
        <row r="1052">
          <cell r="C1052" t="str">
            <v>21900TAllcustom2M420USD Total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N1052">
            <v>0</v>
          </cell>
          <cell r="AT1052">
            <v>0</v>
          </cell>
          <cell r="AU1052">
            <v>0</v>
          </cell>
          <cell r="AY1052">
            <v>0</v>
          </cell>
        </row>
        <row r="1055">
          <cell r="C1055" t="str">
            <v>21900TTAN142TM600TUSD Total</v>
          </cell>
          <cell r="AB1055">
            <v>115</v>
          </cell>
          <cell r="AC1055">
            <v>0</v>
          </cell>
          <cell r="AE1055">
            <v>114.51024127823099</v>
          </cell>
          <cell r="AG1055">
            <v>0</v>
          </cell>
          <cell r="AH1055">
            <v>0</v>
          </cell>
          <cell r="AJ1055">
            <v>0</v>
          </cell>
          <cell r="AL1055">
            <v>0</v>
          </cell>
          <cell r="AM1055">
            <v>0</v>
          </cell>
          <cell r="AN1055">
            <v>115</v>
          </cell>
          <cell r="AT1055">
            <v>0</v>
          </cell>
          <cell r="AU1055">
            <v>0</v>
          </cell>
        </row>
        <row r="1056">
          <cell r="C1056" t="str">
            <v>21900TTAN150M600TUSD Total</v>
          </cell>
          <cell r="AB1056">
            <v>651</v>
          </cell>
          <cell r="AE1056">
            <v>651.13767528785206</v>
          </cell>
          <cell r="AG1056">
            <v>0</v>
          </cell>
          <cell r="AJ1056">
            <v>0</v>
          </cell>
          <cell r="AL1056">
            <v>0</v>
          </cell>
          <cell r="AM1056">
            <v>0</v>
          </cell>
          <cell r="AN1056">
            <v>651</v>
          </cell>
          <cell r="AT1056">
            <v>0</v>
          </cell>
          <cell r="AU1056">
            <v>0</v>
          </cell>
        </row>
        <row r="1057">
          <cell r="C1057" t="str">
            <v>21900TTAN141TM600TUSD Total</v>
          </cell>
          <cell r="AB1057">
            <v>0</v>
          </cell>
          <cell r="AE1057">
            <v>0</v>
          </cell>
          <cell r="AG1057">
            <v>0</v>
          </cell>
          <cell r="AJ1057">
            <v>0</v>
          </cell>
          <cell r="AL1057">
            <v>0</v>
          </cell>
          <cell r="AM1057">
            <v>0</v>
          </cell>
          <cell r="AN1057">
            <v>0</v>
          </cell>
          <cell r="AT1057">
            <v>0</v>
          </cell>
          <cell r="AU1057">
            <v>0</v>
          </cell>
        </row>
        <row r="1058">
          <cell r="C1058" t="str">
            <v>21900TTAN180TM600TUSD Total</v>
          </cell>
          <cell r="AB1058">
            <v>301</v>
          </cell>
          <cell r="AE1058">
            <v>301.43266527402199</v>
          </cell>
          <cell r="AG1058">
            <v>0</v>
          </cell>
          <cell r="AJ1058">
            <v>0</v>
          </cell>
          <cell r="AL1058">
            <v>0</v>
          </cell>
          <cell r="AM1058">
            <v>0</v>
          </cell>
          <cell r="AN1058">
            <v>301</v>
          </cell>
          <cell r="AT1058">
            <v>0</v>
          </cell>
          <cell r="AU1058">
            <v>0</v>
          </cell>
        </row>
        <row r="1059">
          <cell r="C1059" t="str">
            <v>21900TTAN190M600TUSD Total</v>
          </cell>
          <cell r="AB1059">
            <v>-1089</v>
          </cell>
          <cell r="AE1059">
            <v>-1089.27082230372</v>
          </cell>
          <cell r="AG1059">
            <v>0</v>
          </cell>
          <cell r="AJ1059">
            <v>0</v>
          </cell>
          <cell r="AL1059">
            <v>0</v>
          </cell>
          <cell r="AM1059">
            <v>0</v>
          </cell>
          <cell r="AN1059">
            <v>-1089</v>
          </cell>
          <cell r="AT1059">
            <v>0</v>
          </cell>
          <cell r="AU1059">
            <v>0</v>
          </cell>
        </row>
        <row r="1060">
          <cell r="C1060" t="str">
            <v>21900TAllcustom2M600TUSD Total</v>
          </cell>
          <cell r="AB1060">
            <v>-22</v>
          </cell>
          <cell r="AC1060">
            <v>0</v>
          </cell>
          <cell r="AD1060">
            <v>0</v>
          </cell>
          <cell r="AE1060">
            <v>-22.190240463615055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0</v>
          </cell>
          <cell r="AM1060">
            <v>0</v>
          </cell>
          <cell r="AN1060">
            <v>-22</v>
          </cell>
          <cell r="AT1060">
            <v>0</v>
          </cell>
          <cell r="AU1060">
            <v>0</v>
          </cell>
          <cell r="AY1060">
            <v>0</v>
          </cell>
        </row>
        <row r="1063">
          <cell r="C1063" t="str">
            <v>21900TTAN142TM510USD Total</v>
          </cell>
          <cell r="AB1063">
            <v>-22</v>
          </cell>
          <cell r="AC1063">
            <v>0</v>
          </cell>
          <cell r="AD1063">
            <v>-1</v>
          </cell>
          <cell r="AE1063">
            <v>-20.759887965166698</v>
          </cell>
          <cell r="AG1063">
            <v>0</v>
          </cell>
          <cell r="AH1063">
            <v>0</v>
          </cell>
          <cell r="AJ1063">
            <v>0</v>
          </cell>
          <cell r="AL1063">
            <v>0</v>
          </cell>
          <cell r="AM1063">
            <v>-1</v>
          </cell>
          <cell r="AN1063">
            <v>-22</v>
          </cell>
          <cell r="AT1063">
            <v>0</v>
          </cell>
          <cell r="AU1063">
            <v>0</v>
          </cell>
        </row>
        <row r="1064">
          <cell r="C1064" t="str">
            <v>21900TTAN150M510USD Total</v>
          </cell>
          <cell r="AB1064">
            <v>0</v>
          </cell>
          <cell r="AD1064">
            <v>1</v>
          </cell>
          <cell r="AE1064">
            <v>-1.03485587437563</v>
          </cell>
          <cell r="AG1064">
            <v>0</v>
          </cell>
          <cell r="AJ1064">
            <v>0</v>
          </cell>
          <cell r="AL1064">
            <v>0</v>
          </cell>
          <cell r="AM1064">
            <v>1</v>
          </cell>
          <cell r="AN1064">
            <v>0</v>
          </cell>
          <cell r="AT1064">
            <v>0</v>
          </cell>
          <cell r="AU1064">
            <v>0</v>
          </cell>
        </row>
        <row r="1065">
          <cell r="C1065" t="str">
            <v>21900TTAN141TM510USD Total</v>
          </cell>
          <cell r="AB1065">
            <v>0</v>
          </cell>
          <cell r="AE1065">
            <v>0</v>
          </cell>
          <cell r="AG1065">
            <v>0</v>
          </cell>
          <cell r="AJ1065">
            <v>0</v>
          </cell>
          <cell r="AL1065">
            <v>0</v>
          </cell>
          <cell r="AM1065">
            <v>0</v>
          </cell>
          <cell r="AN1065">
            <v>0</v>
          </cell>
          <cell r="AT1065">
            <v>0</v>
          </cell>
          <cell r="AU1065">
            <v>0</v>
          </cell>
        </row>
        <row r="1066">
          <cell r="C1066" t="str">
            <v>21900TTAN180TM510USD Total</v>
          </cell>
          <cell r="AB1066">
            <v>0</v>
          </cell>
          <cell r="AE1066">
            <v>-0.37540636345947997</v>
          </cell>
          <cell r="AG1066">
            <v>0</v>
          </cell>
          <cell r="AJ1066">
            <v>0</v>
          </cell>
          <cell r="AL1066">
            <v>0</v>
          </cell>
          <cell r="AM1066">
            <v>0</v>
          </cell>
          <cell r="AN1066">
            <v>0</v>
          </cell>
          <cell r="AT1066">
            <v>0</v>
          </cell>
          <cell r="AU1066">
            <v>0</v>
          </cell>
        </row>
        <row r="1067">
          <cell r="C1067" t="str">
            <v>21900TTAN190M510USD Total</v>
          </cell>
          <cell r="AB1067">
            <v>0</v>
          </cell>
          <cell r="AE1067">
            <v>-2.1426890000000001E-2</v>
          </cell>
          <cell r="AG1067">
            <v>0</v>
          </cell>
          <cell r="AJ1067">
            <v>0</v>
          </cell>
          <cell r="AL1067">
            <v>0</v>
          </cell>
          <cell r="AM1067">
            <v>0</v>
          </cell>
          <cell r="AN1067">
            <v>0</v>
          </cell>
          <cell r="AT1067">
            <v>0</v>
          </cell>
          <cell r="AU1067">
            <v>0</v>
          </cell>
        </row>
        <row r="1068">
          <cell r="C1068" t="str">
            <v>21900TAllcustom2M510USD Total</v>
          </cell>
          <cell r="AB1068">
            <v>-22</v>
          </cell>
          <cell r="AC1068">
            <v>0</v>
          </cell>
          <cell r="AD1068">
            <v>0</v>
          </cell>
          <cell r="AE1068">
            <v>-22.191577093001808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0</v>
          </cell>
          <cell r="AM1068">
            <v>0</v>
          </cell>
          <cell r="AN1068">
            <v>-22</v>
          </cell>
          <cell r="AT1068">
            <v>0</v>
          </cell>
          <cell r="AU1068">
            <v>0</v>
          </cell>
          <cell r="AY1068">
            <v>0</v>
          </cell>
        </row>
        <row r="1072">
          <cell r="C1072" t="str">
            <v>62100TTAN142TM175USD Total</v>
          </cell>
          <cell r="AB1072">
            <v>0</v>
          </cell>
          <cell r="AC1072">
            <v>0</v>
          </cell>
          <cell r="AE1072">
            <v>0</v>
          </cell>
          <cell r="AG1072">
            <v>0</v>
          </cell>
          <cell r="AH1072">
            <v>0</v>
          </cell>
          <cell r="AJ1072">
            <v>0</v>
          </cell>
          <cell r="AL1072">
            <v>0</v>
          </cell>
          <cell r="AM1072">
            <v>0</v>
          </cell>
          <cell r="AN1072">
            <v>0</v>
          </cell>
          <cell r="AU1072">
            <v>0</v>
          </cell>
        </row>
        <row r="1073">
          <cell r="C1073" t="str">
            <v>62100TTAN150M175USD Total</v>
          </cell>
          <cell r="AB1073">
            <v>0</v>
          </cell>
          <cell r="AE1073">
            <v>0</v>
          </cell>
          <cell r="AG1073">
            <v>0</v>
          </cell>
          <cell r="AJ1073">
            <v>0</v>
          </cell>
          <cell r="AL1073">
            <v>0</v>
          </cell>
          <cell r="AM1073">
            <v>0</v>
          </cell>
          <cell r="AN1073">
            <v>0</v>
          </cell>
          <cell r="AU1073">
            <v>0</v>
          </cell>
          <cell r="AY1073">
            <v>0</v>
          </cell>
        </row>
        <row r="1074">
          <cell r="C1074" t="str">
            <v>62100TTAN141TM175USD Total</v>
          </cell>
          <cell r="AB1074">
            <v>0</v>
          </cell>
          <cell r="AE1074">
            <v>0</v>
          </cell>
          <cell r="AG1074">
            <v>0</v>
          </cell>
          <cell r="AJ1074">
            <v>0</v>
          </cell>
          <cell r="AL1074">
            <v>0</v>
          </cell>
          <cell r="AM1074">
            <v>0</v>
          </cell>
          <cell r="AN1074">
            <v>0</v>
          </cell>
          <cell r="AU1074">
            <v>0</v>
          </cell>
        </row>
        <row r="1075">
          <cell r="C1075" t="str">
            <v>62100TTAN180TM175USD Total</v>
          </cell>
          <cell r="AB1075">
            <v>0</v>
          </cell>
          <cell r="AE1075">
            <v>0</v>
          </cell>
          <cell r="AG1075">
            <v>0</v>
          </cell>
          <cell r="AJ1075">
            <v>0</v>
          </cell>
          <cell r="AL1075">
            <v>0</v>
          </cell>
          <cell r="AM1075">
            <v>0</v>
          </cell>
          <cell r="AN1075">
            <v>0</v>
          </cell>
          <cell r="AU1075">
            <v>0</v>
          </cell>
          <cell r="AY1075">
            <v>0</v>
          </cell>
        </row>
        <row r="1076">
          <cell r="C1076" t="str">
            <v>62100TTAN190M175USD Total</v>
          </cell>
          <cell r="AB1076">
            <v>0</v>
          </cell>
          <cell r="AE1076">
            <v>0</v>
          </cell>
          <cell r="AG1076">
            <v>0</v>
          </cell>
          <cell r="AJ1076">
            <v>0</v>
          </cell>
          <cell r="AL1076">
            <v>0</v>
          </cell>
          <cell r="AM1076">
            <v>0</v>
          </cell>
          <cell r="AN1076">
            <v>0</v>
          </cell>
          <cell r="AU1076">
            <v>0</v>
          </cell>
          <cell r="AY1076">
            <v>0</v>
          </cell>
        </row>
        <row r="1077">
          <cell r="C1077" t="str">
            <v>62100TAllcustom2M175USD Total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0</v>
          </cell>
          <cell r="AM1077">
            <v>0</v>
          </cell>
          <cell r="AN1077">
            <v>0</v>
          </cell>
          <cell r="AU1077">
            <v>0</v>
          </cell>
          <cell r="AY1077">
            <v>0</v>
          </cell>
        </row>
        <row r="1081">
          <cell r="C1081" t="str">
            <v>62352TAllcustom2Allcustom3USD Total</v>
          </cell>
          <cell r="AB1081">
            <v>365</v>
          </cell>
          <cell r="AE1081">
            <v>364.91539307426297</v>
          </cell>
          <cell r="AG1081">
            <v>0</v>
          </cell>
          <cell r="AH1081">
            <v>0</v>
          </cell>
          <cell r="AJ1081">
            <v>0</v>
          </cell>
          <cell r="AN1081">
            <v>365</v>
          </cell>
          <cell r="AU1081">
            <v>0</v>
          </cell>
          <cell r="AY1081">
            <v>0</v>
          </cell>
        </row>
        <row r="1082">
          <cell r="C1082" t="str">
            <v>62354TAllcustom2Allcustom3USD Total</v>
          </cell>
          <cell r="AB1082">
            <v>31</v>
          </cell>
          <cell r="AE1082">
            <v>30.773995324769601</v>
          </cell>
          <cell r="AG1082">
            <v>0</v>
          </cell>
          <cell r="AJ1082">
            <v>0</v>
          </cell>
          <cell r="AN1082">
            <v>31</v>
          </cell>
          <cell r="AU1082">
            <v>0</v>
          </cell>
        </row>
        <row r="1083">
          <cell r="C1083" t="str">
            <v>62356TAllcustom2Allcustom3USD Total</v>
          </cell>
          <cell r="AB1083">
            <v>85</v>
          </cell>
          <cell r="AE1083">
            <v>85.155152722981896</v>
          </cell>
          <cell r="AG1083">
            <v>0</v>
          </cell>
          <cell r="AJ1083">
            <v>0</v>
          </cell>
          <cell r="AN1083">
            <v>85</v>
          </cell>
          <cell r="AU1083">
            <v>0</v>
          </cell>
        </row>
        <row r="1084">
          <cell r="C1084" t="str">
            <v>25772Allcustom2Allcustom3USD Total</v>
          </cell>
          <cell r="AB1084">
            <v>306</v>
          </cell>
          <cell r="AE1084">
            <v>305.53602277354997</v>
          </cell>
          <cell r="AG1084">
            <v>0</v>
          </cell>
          <cell r="AJ1084">
            <v>0</v>
          </cell>
          <cell r="AN1084">
            <v>306</v>
          </cell>
          <cell r="AU1084">
            <v>0</v>
          </cell>
        </row>
        <row r="1085">
          <cell r="C1085" t="str">
            <v>25750TAllcustom2Allcustom3USD Total</v>
          </cell>
          <cell r="AB1085">
            <v>27</v>
          </cell>
          <cell r="AE1085">
            <v>27.003807739999999</v>
          </cell>
          <cell r="AG1085">
            <v>0</v>
          </cell>
          <cell r="AJ1085">
            <v>0</v>
          </cell>
          <cell r="AN1085">
            <v>27</v>
          </cell>
          <cell r="AU1085">
            <v>0</v>
          </cell>
        </row>
        <row r="1086">
          <cell r="C1086" t="str">
            <v>25775Allcustom2Allcustom3USD Total</v>
          </cell>
          <cell r="AB1086">
            <v>55</v>
          </cell>
          <cell r="AE1086">
            <v>55.022025904105497</v>
          </cell>
          <cell r="AG1086">
            <v>0</v>
          </cell>
          <cell r="AJ1086">
            <v>0</v>
          </cell>
          <cell r="AN1086">
            <v>55</v>
          </cell>
          <cell r="AU1086">
            <v>0</v>
          </cell>
        </row>
        <row r="1087">
          <cell r="C1087" t="str">
            <v>Other_receivables_other_USD</v>
          </cell>
          <cell r="AB1087">
            <v>1116</v>
          </cell>
          <cell r="AC1087">
            <v>0</v>
          </cell>
          <cell r="AD1087">
            <v>0</v>
          </cell>
          <cell r="AE1087">
            <v>1116.7654749435051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N1087">
            <v>1116</v>
          </cell>
        </row>
        <row r="1088">
          <cell r="C1088" t="str">
            <v>62360TAllcustom2Allcustom3USD Total</v>
          </cell>
          <cell r="AB1088">
            <v>1985</v>
          </cell>
          <cell r="AC1088">
            <v>0</v>
          </cell>
          <cell r="AD1088">
            <v>0</v>
          </cell>
          <cell r="AE1088">
            <v>1985.1718724831749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N1088">
            <v>1985</v>
          </cell>
          <cell r="AU1088">
            <v>0</v>
          </cell>
          <cell r="AY1088">
            <v>0</v>
          </cell>
        </row>
        <row r="1091">
          <cell r="C1091" t="str">
            <v>62357TAllcustom2Allcustom3USD Total</v>
          </cell>
          <cell r="AB1091">
            <v>481</v>
          </cell>
          <cell r="AC1091">
            <v>0</v>
          </cell>
          <cell r="AE1091">
            <v>480.84454112201297</v>
          </cell>
          <cell r="AG1091">
            <v>0</v>
          </cell>
          <cell r="AJ1091">
            <v>0</v>
          </cell>
          <cell r="AL1091">
            <v>0</v>
          </cell>
          <cell r="AM1091">
            <v>0</v>
          </cell>
          <cell r="AN1091">
            <v>481</v>
          </cell>
          <cell r="AU1091">
            <v>0</v>
          </cell>
        </row>
        <row r="1092">
          <cell r="C1092" t="str">
            <v>62358TAllcustom2Allcustom3USD Total</v>
          </cell>
          <cell r="AB1092">
            <v>1504</v>
          </cell>
          <cell r="AC1092">
            <v>0</v>
          </cell>
          <cell r="AE1092">
            <v>1504.3273313611601</v>
          </cell>
          <cell r="AG1092">
            <v>0</v>
          </cell>
          <cell r="AH1092">
            <v>0</v>
          </cell>
          <cell r="AJ1092">
            <v>0</v>
          </cell>
          <cell r="AL1092">
            <v>0</v>
          </cell>
          <cell r="AM1092">
            <v>0</v>
          </cell>
          <cell r="AN1092">
            <v>1504</v>
          </cell>
          <cell r="AU1092">
            <v>0</v>
          </cell>
          <cell r="AY1092">
            <v>0</v>
          </cell>
        </row>
        <row r="1097">
          <cell r="C1097" t="str">
            <v>61105SHA410M881CUSD Total</v>
          </cell>
          <cell r="AB1097">
            <v>0</v>
          </cell>
          <cell r="AE1097">
            <v>0</v>
          </cell>
          <cell r="AN1097">
            <v>0</v>
          </cell>
          <cell r="AU1097">
            <v>0</v>
          </cell>
        </row>
        <row r="1098">
          <cell r="C1098" t="str">
            <v>61105SHA410M882USD Total</v>
          </cell>
          <cell r="AB1098">
            <v>0</v>
          </cell>
          <cell r="AE1098">
            <v>0</v>
          </cell>
          <cell r="AN1098">
            <v>0</v>
          </cell>
          <cell r="AU1098">
            <v>0</v>
          </cell>
        </row>
        <row r="1099">
          <cell r="C1099" t="str">
            <v>61105SHA410M883USD Total</v>
          </cell>
          <cell r="AB1099">
            <v>0</v>
          </cell>
          <cell r="AE1099">
            <v>0</v>
          </cell>
          <cell r="AN1099">
            <v>0</v>
          </cell>
          <cell r="AU1099">
            <v>0</v>
          </cell>
        </row>
        <row r="1100">
          <cell r="C1100" t="str">
            <v>61105SHA410M889USD Total</v>
          </cell>
          <cell r="AB1100">
            <v>0</v>
          </cell>
          <cell r="AE1100">
            <v>0</v>
          </cell>
          <cell r="AN1100">
            <v>0</v>
          </cell>
          <cell r="AU1100">
            <v>0</v>
          </cell>
        </row>
        <row r="1101">
          <cell r="C1101" t="str">
            <v>61105SHA410M880TUSD Total</v>
          </cell>
          <cell r="AB1101">
            <v>0</v>
          </cell>
          <cell r="AE1101">
            <v>0</v>
          </cell>
          <cell r="AN1101">
            <v>0</v>
          </cell>
          <cell r="AU1101">
            <v>0</v>
          </cell>
        </row>
        <row r="1103">
          <cell r="C1103" t="str">
            <v>61105SHA420M881CUSD Total</v>
          </cell>
          <cell r="AB1103">
            <v>77642</v>
          </cell>
          <cell r="AE1103">
            <v>77642</v>
          </cell>
          <cell r="AN1103">
            <v>77642</v>
          </cell>
          <cell r="AU1103">
            <v>0</v>
          </cell>
        </row>
        <row r="1104">
          <cell r="C1104" t="str">
            <v>61105SHA420M882USD Total</v>
          </cell>
          <cell r="AB1104">
            <v>0</v>
          </cell>
          <cell r="AE1104">
            <v>0</v>
          </cell>
          <cell r="AN1104">
            <v>0</v>
          </cell>
          <cell r="AU1104">
            <v>0</v>
          </cell>
        </row>
        <row r="1105">
          <cell r="C1105" t="str">
            <v>61105SHA420M883USD Total</v>
          </cell>
          <cell r="AB1105">
            <v>11370</v>
          </cell>
          <cell r="AE1105">
            <v>11370</v>
          </cell>
          <cell r="AN1105">
            <v>11370</v>
          </cell>
          <cell r="AU1105">
            <v>0</v>
          </cell>
        </row>
        <row r="1106">
          <cell r="C1106" t="str">
            <v>61105SHA420M889USD Total</v>
          </cell>
          <cell r="AB1106">
            <v>0</v>
          </cell>
          <cell r="AE1106">
            <v>0</v>
          </cell>
          <cell r="AN1106">
            <v>0</v>
          </cell>
          <cell r="AU1106">
            <v>0</v>
          </cell>
        </row>
        <row r="1107">
          <cell r="C1107" t="str">
            <v>61105SHA420M880TUSD Total</v>
          </cell>
          <cell r="AB1107">
            <v>66272</v>
          </cell>
          <cell r="AE1107">
            <v>66272</v>
          </cell>
          <cell r="AN1107">
            <v>66272</v>
          </cell>
          <cell r="AU1107">
            <v>0</v>
          </cell>
        </row>
        <row r="1109">
          <cell r="C1109" t="str">
            <v>61105Allcustom2M881CUSD Total</v>
          </cell>
          <cell r="AB1109">
            <v>77642</v>
          </cell>
          <cell r="AE1109">
            <v>77642</v>
          </cell>
          <cell r="AN1109">
            <v>77642</v>
          </cell>
          <cell r="AU1109">
            <v>0</v>
          </cell>
        </row>
        <row r="1110">
          <cell r="C1110" t="str">
            <v>61105Allcustom2M882USD Total</v>
          </cell>
          <cell r="AB1110">
            <v>0</v>
          </cell>
          <cell r="AE1110">
            <v>0</v>
          </cell>
          <cell r="AN1110">
            <v>0</v>
          </cell>
          <cell r="AU1110">
            <v>0</v>
          </cell>
        </row>
        <row r="1111">
          <cell r="C1111" t="str">
            <v>61105Allcustom2M883USD Total</v>
          </cell>
          <cell r="AB1111">
            <v>11370</v>
          </cell>
          <cell r="AE1111">
            <v>11370</v>
          </cell>
          <cell r="AN1111">
            <v>11370</v>
          </cell>
          <cell r="AU1111">
            <v>0</v>
          </cell>
        </row>
        <row r="1112">
          <cell r="C1112" t="str">
            <v>61105Allcustom2M889USD Total</v>
          </cell>
          <cell r="AB1112">
            <v>0</v>
          </cell>
          <cell r="AE1112">
            <v>0</v>
          </cell>
          <cell r="AN1112">
            <v>0</v>
          </cell>
          <cell r="AU1112">
            <v>0</v>
          </cell>
        </row>
        <row r="1113">
          <cell r="C1113" t="str">
            <v>61105Allcustom2M880TUSD Total</v>
          </cell>
          <cell r="AB1113">
            <v>66272</v>
          </cell>
          <cell r="AE1113">
            <v>66272</v>
          </cell>
          <cell r="AN1113">
            <v>66272</v>
          </cell>
          <cell r="AU1113">
            <v>0</v>
          </cell>
        </row>
        <row r="1115">
          <cell r="C1115" t="str">
            <v>61100Allcustom2M881CUSD Total</v>
          </cell>
          <cell r="AB1115">
            <v>20816862</v>
          </cell>
          <cell r="AE1115">
            <v>20816862</v>
          </cell>
          <cell r="AN1115">
            <v>20816862</v>
          </cell>
          <cell r="AU1115">
            <v>0</v>
          </cell>
        </row>
        <row r="1119">
          <cell r="C1119" t="str">
            <v>50535TPRO110M160USD Total</v>
          </cell>
          <cell r="AB1119">
            <v>0</v>
          </cell>
          <cell r="AE1119">
            <v>2.1999999999999999E-2</v>
          </cell>
          <cell r="AG1119">
            <v>0</v>
          </cell>
          <cell r="AJ1119">
            <v>0</v>
          </cell>
          <cell r="AN1119">
            <v>0</v>
          </cell>
          <cell r="AT1119">
            <v>0</v>
          </cell>
          <cell r="AU1119">
            <v>0</v>
          </cell>
        </row>
        <row r="1120">
          <cell r="C1120" t="str">
            <v>50535TPRO120M160USD Total</v>
          </cell>
          <cell r="AB1120">
            <v>13</v>
          </cell>
          <cell r="AE1120">
            <v>13.1034514004622</v>
          </cell>
          <cell r="AG1120">
            <v>0</v>
          </cell>
          <cell r="AJ1120">
            <v>0</v>
          </cell>
          <cell r="AN1120">
            <v>13</v>
          </cell>
          <cell r="AT1120">
            <v>0</v>
          </cell>
          <cell r="AU1120">
            <v>0</v>
          </cell>
        </row>
        <row r="1121">
          <cell r="C1121" t="str">
            <v>50535TPRO210TM160USD Total</v>
          </cell>
          <cell r="AB1121">
            <v>53</v>
          </cell>
          <cell r="AE1121">
            <v>52.945259088315005</v>
          </cell>
          <cell r="AG1121">
            <v>0</v>
          </cell>
          <cell r="AJ1121">
            <v>0</v>
          </cell>
          <cell r="AN1121">
            <v>53</v>
          </cell>
          <cell r="AT1121">
            <v>0</v>
          </cell>
          <cell r="AU1121">
            <v>0</v>
          </cell>
        </row>
        <row r="1122">
          <cell r="C1122" t="str">
            <v>50535TPRO200TM160USD Total</v>
          </cell>
          <cell r="AB1122">
            <v>22</v>
          </cell>
          <cell r="AC1122">
            <v>0</v>
          </cell>
          <cell r="AE1122">
            <v>21.905770081995598</v>
          </cell>
          <cell r="AG1122">
            <v>0</v>
          </cell>
          <cell r="AH1122">
            <v>0</v>
          </cell>
          <cell r="AJ1122">
            <v>0</v>
          </cell>
          <cell r="AN1122">
            <v>22</v>
          </cell>
          <cell r="AT1122">
            <v>0</v>
          </cell>
          <cell r="AU1122">
            <v>0</v>
          </cell>
        </row>
        <row r="1123">
          <cell r="C1123" t="str">
            <v>50535TAllcustom2M160USD Total</v>
          </cell>
          <cell r="AB1123">
            <v>88</v>
          </cell>
          <cell r="AC1123">
            <v>0</v>
          </cell>
          <cell r="AD1123">
            <v>0</v>
          </cell>
          <cell r="AE1123">
            <v>87.976480570772807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N1123">
            <v>88</v>
          </cell>
          <cell r="AT1123">
            <v>0</v>
          </cell>
          <cell r="AU1123">
            <v>0</v>
          </cell>
          <cell r="AY1123">
            <v>0</v>
          </cell>
        </row>
        <row r="1126">
          <cell r="C1126" t="str">
            <v>50535TPRO110M290USD Total</v>
          </cell>
          <cell r="AB1126">
            <v>-42</v>
          </cell>
          <cell r="AE1126">
            <v>-42.054710899999996</v>
          </cell>
          <cell r="AG1126">
            <v>0</v>
          </cell>
          <cell r="AJ1126">
            <v>0</v>
          </cell>
          <cell r="AN1126">
            <v>-42</v>
          </cell>
          <cell r="AT1126">
            <v>0</v>
          </cell>
          <cell r="AU1126">
            <v>0</v>
          </cell>
        </row>
        <row r="1127">
          <cell r="C1127" t="str">
            <v>50535TPRO120M290USD Total</v>
          </cell>
          <cell r="AB1127">
            <v>-26</v>
          </cell>
          <cell r="AE1127">
            <v>-25.873662295991497</v>
          </cell>
          <cell r="AG1127">
            <v>0</v>
          </cell>
          <cell r="AJ1127">
            <v>0</v>
          </cell>
          <cell r="AN1127">
            <v>-26</v>
          </cell>
          <cell r="AT1127">
            <v>0</v>
          </cell>
          <cell r="AU1127">
            <v>0</v>
          </cell>
        </row>
        <row r="1128">
          <cell r="C1128" t="str">
            <v>50535TPRO210TM290USD Total</v>
          </cell>
          <cell r="AB1128">
            <v>-57</v>
          </cell>
          <cell r="AE1128">
            <v>-56.806852328110097</v>
          </cell>
          <cell r="AG1128">
            <v>0</v>
          </cell>
          <cell r="AJ1128">
            <v>0</v>
          </cell>
          <cell r="AN1128">
            <v>-57</v>
          </cell>
          <cell r="AT1128">
            <v>0</v>
          </cell>
          <cell r="AU1128">
            <v>0</v>
          </cell>
        </row>
        <row r="1129">
          <cell r="C1129" t="str">
            <v>50535TPRO200TM290USD Total</v>
          </cell>
          <cell r="AB1129">
            <v>-12</v>
          </cell>
          <cell r="AC1129">
            <v>0</v>
          </cell>
          <cell r="AE1129">
            <v>-11.958127292655</v>
          </cell>
          <cell r="AG1129">
            <v>0</v>
          </cell>
          <cell r="AH1129">
            <v>0</v>
          </cell>
          <cell r="AJ1129">
            <v>0</v>
          </cell>
          <cell r="AN1129">
            <v>-12</v>
          </cell>
          <cell r="AT1129">
            <v>0</v>
          </cell>
          <cell r="AU1129">
            <v>0</v>
          </cell>
        </row>
        <row r="1130">
          <cell r="C1130" t="str">
            <v>50535TAllcustom2M290USD Total</v>
          </cell>
          <cell r="AB1130">
            <v>-137</v>
          </cell>
          <cell r="AC1130">
            <v>0</v>
          </cell>
          <cell r="AD1130">
            <v>0</v>
          </cell>
          <cell r="AE1130">
            <v>-136.6933528167566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N1130">
            <v>-137</v>
          </cell>
          <cell r="AT1130">
            <v>0</v>
          </cell>
          <cell r="AU1130">
            <v>0</v>
          </cell>
          <cell r="AY1130">
            <v>0</v>
          </cell>
        </row>
        <row r="1133">
          <cell r="C1133" t="str">
            <v>50535TPRO110M170USD Total</v>
          </cell>
          <cell r="AB1133">
            <v>-6</v>
          </cell>
          <cell r="AE1133">
            <v>-5.68141242</v>
          </cell>
          <cell r="AG1133">
            <v>0</v>
          </cell>
          <cell r="AJ1133">
            <v>0</v>
          </cell>
          <cell r="AN1133">
            <v>-6</v>
          </cell>
          <cell r="AT1133">
            <v>0</v>
          </cell>
          <cell r="AU1133">
            <v>0</v>
          </cell>
        </row>
        <row r="1134">
          <cell r="C1134" t="str">
            <v>50535TPRO120M170USD Total</v>
          </cell>
          <cell r="AB1134">
            <v>-2</v>
          </cell>
          <cell r="AE1134">
            <v>-2.3426480270580199</v>
          </cell>
          <cell r="AG1134">
            <v>0</v>
          </cell>
          <cell r="AJ1134">
            <v>0</v>
          </cell>
          <cell r="AN1134">
            <v>-2</v>
          </cell>
          <cell r="AT1134">
            <v>0</v>
          </cell>
          <cell r="AU1134">
            <v>0</v>
          </cell>
        </row>
        <row r="1135">
          <cell r="C1135" t="str">
            <v>50535TPRO210TM170USD Total</v>
          </cell>
          <cell r="AB1135">
            <v>-18</v>
          </cell>
          <cell r="AE1135">
            <v>-18.222149174037501</v>
          </cell>
          <cell r="AG1135">
            <v>0</v>
          </cell>
          <cell r="AJ1135">
            <v>0</v>
          </cell>
          <cell r="AN1135">
            <v>-18</v>
          </cell>
          <cell r="AT1135">
            <v>0</v>
          </cell>
          <cell r="AU1135">
            <v>0</v>
          </cell>
        </row>
        <row r="1136">
          <cell r="C1136" t="str">
            <v>50535TPRO200TM170USD Total</v>
          </cell>
          <cell r="AB1136">
            <v>-145</v>
          </cell>
          <cell r="AC1136">
            <v>0</v>
          </cell>
          <cell r="AE1136">
            <v>-144.52651344611002</v>
          </cell>
          <cell r="AG1136">
            <v>0</v>
          </cell>
          <cell r="AH1136">
            <v>0</v>
          </cell>
          <cell r="AJ1136">
            <v>0</v>
          </cell>
          <cell r="AN1136">
            <v>-145</v>
          </cell>
          <cell r="AT1136">
            <v>0</v>
          </cell>
          <cell r="AU1136">
            <v>0</v>
          </cell>
        </row>
        <row r="1137">
          <cell r="C1137" t="str">
            <v>50535TAllcustom2M170USD Total</v>
          </cell>
          <cell r="AB1137">
            <v>-171</v>
          </cell>
          <cell r="AC1137">
            <v>0</v>
          </cell>
          <cell r="AD1137">
            <v>0</v>
          </cell>
          <cell r="AE1137">
            <v>-170.77272306720553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N1137">
            <v>-171</v>
          </cell>
          <cell r="AT1137">
            <v>0</v>
          </cell>
          <cell r="AU1137">
            <v>0</v>
          </cell>
          <cell r="AY1137">
            <v>0</v>
          </cell>
        </row>
        <row r="1140">
          <cell r="C1140" t="str">
            <v>50535TPRO110M410USD Total</v>
          </cell>
          <cell r="AB1140">
            <v>0</v>
          </cell>
          <cell r="AE1140">
            <v>0</v>
          </cell>
          <cell r="AG1140">
            <v>0</v>
          </cell>
          <cell r="AJ1140">
            <v>0</v>
          </cell>
          <cell r="AN1140">
            <v>0</v>
          </cell>
          <cell r="AT1140">
            <v>0</v>
          </cell>
          <cell r="AU1140">
            <v>0</v>
          </cell>
        </row>
        <row r="1141">
          <cell r="C1141" t="str">
            <v>50535TPRO120M410USD Total</v>
          </cell>
          <cell r="AB1141">
            <v>0</v>
          </cell>
          <cell r="AE1141">
            <v>0</v>
          </cell>
          <cell r="AG1141">
            <v>0</v>
          </cell>
          <cell r="AJ1141">
            <v>0</v>
          </cell>
          <cell r="AN1141">
            <v>0</v>
          </cell>
          <cell r="AT1141">
            <v>0</v>
          </cell>
          <cell r="AU1141">
            <v>0</v>
          </cell>
        </row>
        <row r="1142">
          <cell r="C1142" t="str">
            <v>50535TPRO210TM410USD Total</v>
          </cell>
          <cell r="AB1142">
            <v>0</v>
          </cell>
          <cell r="AE1142">
            <v>0</v>
          </cell>
          <cell r="AG1142">
            <v>0</v>
          </cell>
          <cell r="AJ1142">
            <v>0</v>
          </cell>
          <cell r="AN1142">
            <v>0</v>
          </cell>
          <cell r="AT1142">
            <v>0</v>
          </cell>
          <cell r="AU1142">
            <v>0</v>
          </cell>
        </row>
        <row r="1143">
          <cell r="C1143" t="str">
            <v>50535TPRO200TM410USD Total</v>
          </cell>
          <cell r="AB1143">
            <v>0</v>
          </cell>
          <cell r="AC1143">
            <v>0</v>
          </cell>
          <cell r="AE1143">
            <v>0</v>
          </cell>
          <cell r="AG1143">
            <v>0</v>
          </cell>
          <cell r="AH1143">
            <v>0</v>
          </cell>
          <cell r="AJ1143">
            <v>0</v>
          </cell>
          <cell r="AN1143">
            <v>0</v>
          </cell>
          <cell r="AT1143">
            <v>0</v>
          </cell>
          <cell r="AU1143">
            <v>0</v>
          </cell>
        </row>
        <row r="1144">
          <cell r="C1144" t="str">
            <v>50535TAllcustom2M410USD Total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N1144">
            <v>0</v>
          </cell>
          <cell r="AT1144">
            <v>0</v>
          </cell>
          <cell r="AU1144">
            <v>0</v>
          </cell>
          <cell r="AY1144">
            <v>0</v>
          </cell>
        </row>
        <row r="1147">
          <cell r="C1147" t="str">
            <v>50535TPRO110M420USD Total</v>
          </cell>
          <cell r="AB1147">
            <v>0</v>
          </cell>
          <cell r="AE1147">
            <v>0</v>
          </cell>
          <cell r="AG1147">
            <v>0</v>
          </cell>
          <cell r="AJ1147">
            <v>0</v>
          </cell>
          <cell r="AN1147">
            <v>0</v>
          </cell>
          <cell r="AT1147">
            <v>0</v>
          </cell>
          <cell r="AU1147">
            <v>0</v>
          </cell>
        </row>
        <row r="1148">
          <cell r="C1148" t="str">
            <v>50535TPRO120M420USD Total</v>
          </cell>
          <cell r="AB1148">
            <v>0</v>
          </cell>
          <cell r="AE1148">
            <v>0</v>
          </cell>
          <cell r="AG1148">
            <v>0</v>
          </cell>
          <cell r="AJ1148">
            <v>0</v>
          </cell>
          <cell r="AN1148">
            <v>0</v>
          </cell>
          <cell r="AT1148">
            <v>0</v>
          </cell>
          <cell r="AU1148">
            <v>0</v>
          </cell>
        </row>
        <row r="1149">
          <cell r="C1149" t="str">
            <v>50535TPRO210TM420USD Total</v>
          </cell>
          <cell r="AB1149">
            <v>0</v>
          </cell>
          <cell r="AE1149">
            <v>0</v>
          </cell>
          <cell r="AG1149">
            <v>0</v>
          </cell>
          <cell r="AJ1149">
            <v>0</v>
          </cell>
          <cell r="AN1149">
            <v>0</v>
          </cell>
          <cell r="AT1149">
            <v>0</v>
          </cell>
          <cell r="AU1149">
            <v>0</v>
          </cell>
        </row>
        <row r="1150">
          <cell r="C1150" t="str">
            <v>50535TPRO200TM420USD Total</v>
          </cell>
          <cell r="AB1150">
            <v>0</v>
          </cell>
          <cell r="AC1150">
            <v>0</v>
          </cell>
          <cell r="AE1150">
            <v>0</v>
          </cell>
          <cell r="AG1150">
            <v>0</v>
          </cell>
          <cell r="AH1150">
            <v>0</v>
          </cell>
          <cell r="AJ1150">
            <v>0</v>
          </cell>
          <cell r="AN1150">
            <v>0</v>
          </cell>
          <cell r="AT1150">
            <v>0</v>
          </cell>
          <cell r="AU1150">
            <v>0</v>
          </cell>
        </row>
        <row r="1151">
          <cell r="C1151" t="str">
            <v>50535TAllcustom2M420USD Total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N1151">
            <v>0</v>
          </cell>
          <cell r="AT1151">
            <v>0</v>
          </cell>
          <cell r="AU1151">
            <v>0</v>
          </cell>
          <cell r="AY1151">
            <v>0</v>
          </cell>
        </row>
        <row r="1154">
          <cell r="C1154" t="str">
            <v>50535TPRO110M198USD Total</v>
          </cell>
          <cell r="AB1154">
            <v>20</v>
          </cell>
          <cell r="AE1154">
            <v>20.396689420000001</v>
          </cell>
          <cell r="AG1154">
            <v>0</v>
          </cell>
          <cell r="AJ1154">
            <v>0</v>
          </cell>
          <cell r="AN1154">
            <v>20</v>
          </cell>
          <cell r="AT1154">
            <v>0</v>
          </cell>
          <cell r="AU1154">
            <v>0</v>
          </cell>
        </row>
        <row r="1155">
          <cell r="C1155" t="str">
            <v>50535TPRO120M198USD Total</v>
          </cell>
          <cell r="AB1155">
            <v>0</v>
          </cell>
          <cell r="AE1155">
            <v>0</v>
          </cell>
          <cell r="AG1155">
            <v>0</v>
          </cell>
          <cell r="AJ1155">
            <v>0</v>
          </cell>
          <cell r="AN1155">
            <v>0</v>
          </cell>
          <cell r="AT1155">
            <v>0</v>
          </cell>
          <cell r="AU1155">
            <v>0</v>
          </cell>
        </row>
        <row r="1156">
          <cell r="C1156" t="str">
            <v>50535TPRO210TM198USD Total</v>
          </cell>
          <cell r="AB1156">
            <v>2</v>
          </cell>
          <cell r="AE1156">
            <v>1.8188439092052999</v>
          </cell>
          <cell r="AG1156">
            <v>0</v>
          </cell>
          <cell r="AJ1156">
            <v>0</v>
          </cell>
          <cell r="AN1156">
            <v>2</v>
          </cell>
          <cell r="AT1156">
            <v>0</v>
          </cell>
          <cell r="AU1156">
            <v>0</v>
          </cell>
        </row>
        <row r="1157">
          <cell r="C1157" t="str">
            <v>50535TPRO200TM198USD Total</v>
          </cell>
          <cell r="AB1157">
            <v>0</v>
          </cell>
          <cell r="AC1157">
            <v>0</v>
          </cell>
          <cell r="AE1157">
            <v>0</v>
          </cell>
          <cell r="AG1157">
            <v>0</v>
          </cell>
          <cell r="AH1157">
            <v>0</v>
          </cell>
          <cell r="AJ1157">
            <v>0</v>
          </cell>
          <cell r="AN1157">
            <v>0</v>
          </cell>
          <cell r="AT1157">
            <v>0</v>
          </cell>
          <cell r="AU1157">
            <v>0</v>
          </cell>
        </row>
        <row r="1158">
          <cell r="C1158" t="str">
            <v>50535TAllcustom2M198USD Total</v>
          </cell>
          <cell r="AB1158">
            <v>22</v>
          </cell>
          <cell r="AC1158">
            <v>0</v>
          </cell>
          <cell r="AD1158">
            <v>0</v>
          </cell>
          <cell r="AE1158">
            <v>22.2155333292053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N1158">
            <v>22</v>
          </cell>
          <cell r="AT1158">
            <v>0</v>
          </cell>
          <cell r="AU1158">
            <v>0</v>
          </cell>
          <cell r="AY1158">
            <v>0</v>
          </cell>
        </row>
        <row r="1161">
          <cell r="C1161" t="str">
            <v>50535TPRO110M510USD Total</v>
          </cell>
          <cell r="AB1161">
            <v>0</v>
          </cell>
          <cell r="AE1161">
            <v>0</v>
          </cell>
          <cell r="AG1161">
            <v>0</v>
          </cell>
          <cell r="AJ1161">
            <v>0</v>
          </cell>
          <cell r="AN1161">
            <v>0</v>
          </cell>
          <cell r="AT1161">
            <v>0</v>
          </cell>
          <cell r="AU1161">
            <v>0</v>
          </cell>
        </row>
        <row r="1162">
          <cell r="C1162" t="str">
            <v>50535TPRO120M510USD Total</v>
          </cell>
          <cell r="AB1162">
            <v>0</v>
          </cell>
          <cell r="AE1162">
            <v>0</v>
          </cell>
          <cell r="AG1162">
            <v>0</v>
          </cell>
          <cell r="AJ1162">
            <v>0</v>
          </cell>
          <cell r="AN1162">
            <v>0</v>
          </cell>
          <cell r="AT1162">
            <v>0</v>
          </cell>
          <cell r="AU1162">
            <v>0</v>
          </cell>
        </row>
        <row r="1163">
          <cell r="C1163" t="str">
            <v>50535TPRO210TM510USD Total</v>
          </cell>
          <cell r="AB1163">
            <v>0</v>
          </cell>
          <cell r="AE1163">
            <v>0</v>
          </cell>
          <cell r="AG1163">
            <v>0</v>
          </cell>
          <cell r="AJ1163">
            <v>0</v>
          </cell>
          <cell r="AN1163">
            <v>0</v>
          </cell>
          <cell r="AT1163">
            <v>0</v>
          </cell>
          <cell r="AU1163">
            <v>0</v>
          </cell>
        </row>
        <row r="1164">
          <cell r="C1164" t="str">
            <v>50535TPRO200TM510USD Total</v>
          </cell>
          <cell r="AB1164">
            <v>0</v>
          </cell>
          <cell r="AC1164">
            <v>0</v>
          </cell>
          <cell r="AE1164">
            <v>-1.523623807872E-2</v>
          </cell>
          <cell r="AG1164">
            <v>0</v>
          </cell>
          <cell r="AH1164">
            <v>0</v>
          </cell>
          <cell r="AJ1164">
            <v>0</v>
          </cell>
          <cell r="AN1164">
            <v>0</v>
          </cell>
          <cell r="AT1164">
            <v>0</v>
          </cell>
          <cell r="AU1164">
            <v>0</v>
          </cell>
        </row>
        <row r="1165">
          <cell r="C1165" t="str">
            <v>50535TAllcustom2M510USD Total</v>
          </cell>
          <cell r="AB1165">
            <v>0</v>
          </cell>
          <cell r="AC1165">
            <v>0</v>
          </cell>
          <cell r="AD1165">
            <v>0</v>
          </cell>
          <cell r="AE1165">
            <v>-1.523623807872E-2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N1165">
            <v>0</v>
          </cell>
          <cell r="AT1165">
            <v>0</v>
          </cell>
          <cell r="AU1165">
            <v>0</v>
          </cell>
          <cell r="AY1165">
            <v>0</v>
          </cell>
        </row>
        <row r="1168">
          <cell r="C1168" t="str">
            <v>50535TPRO110M549USD Total</v>
          </cell>
          <cell r="AB1168">
            <v>0</v>
          </cell>
          <cell r="AE1168">
            <v>0</v>
          </cell>
          <cell r="AG1168">
            <v>0</v>
          </cell>
          <cell r="AJ1168">
            <v>0</v>
          </cell>
          <cell r="AN1168">
            <v>0</v>
          </cell>
          <cell r="AT1168">
            <v>0</v>
          </cell>
          <cell r="AU1168">
            <v>0</v>
          </cell>
        </row>
        <row r="1169">
          <cell r="C1169" t="str">
            <v>50535TPRO120M549USD Total</v>
          </cell>
          <cell r="AB1169">
            <v>0</v>
          </cell>
          <cell r="AE1169">
            <v>0</v>
          </cell>
          <cell r="AG1169">
            <v>0</v>
          </cell>
          <cell r="AJ1169">
            <v>0</v>
          </cell>
          <cell r="AN1169">
            <v>0</v>
          </cell>
          <cell r="AT1169">
            <v>0</v>
          </cell>
          <cell r="AU1169">
            <v>0</v>
          </cell>
        </row>
        <row r="1170">
          <cell r="C1170" t="str">
            <v>50535TPRO210TM549USD Total</v>
          </cell>
          <cell r="AB1170">
            <v>0</v>
          </cell>
          <cell r="AE1170">
            <v>0</v>
          </cell>
          <cell r="AG1170">
            <v>0</v>
          </cell>
          <cell r="AJ1170">
            <v>0</v>
          </cell>
          <cell r="AN1170">
            <v>0</v>
          </cell>
          <cell r="AT1170">
            <v>0</v>
          </cell>
          <cell r="AU1170">
            <v>0</v>
          </cell>
        </row>
        <row r="1171">
          <cell r="C1171" t="str">
            <v>50535TPRO200TM549USD Total</v>
          </cell>
          <cell r="AB1171">
            <v>0</v>
          </cell>
          <cell r="AC1171">
            <v>0</v>
          </cell>
          <cell r="AE1171">
            <v>0</v>
          </cell>
          <cell r="AG1171">
            <v>0</v>
          </cell>
          <cell r="AH1171">
            <v>0</v>
          </cell>
          <cell r="AJ1171">
            <v>0</v>
          </cell>
          <cell r="AN1171">
            <v>0</v>
          </cell>
          <cell r="AT1171">
            <v>0</v>
          </cell>
          <cell r="AU1171">
            <v>0</v>
          </cell>
        </row>
        <row r="1172">
          <cell r="C1172" t="str">
            <v>50535TAllcustom2M549USD Total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N1172">
            <v>0</v>
          </cell>
          <cell r="AT1172">
            <v>0</v>
          </cell>
          <cell r="AU1172">
            <v>0</v>
          </cell>
          <cell r="AY1172">
            <v>0</v>
          </cell>
        </row>
        <row r="1175">
          <cell r="C1175" t="str">
            <v>50535TPRO110M550USD Total</v>
          </cell>
          <cell r="AB1175">
            <v>0</v>
          </cell>
          <cell r="AE1175">
            <v>0</v>
          </cell>
          <cell r="AG1175">
            <v>0</v>
          </cell>
          <cell r="AJ1175">
            <v>0</v>
          </cell>
          <cell r="AN1175">
            <v>0</v>
          </cell>
          <cell r="AT1175">
            <v>0</v>
          </cell>
          <cell r="AU1175">
            <v>0</v>
          </cell>
        </row>
        <row r="1176">
          <cell r="C1176" t="str">
            <v>50535TPRO120M550USD Total</v>
          </cell>
          <cell r="AB1176">
            <v>0</v>
          </cell>
          <cell r="AE1176">
            <v>0</v>
          </cell>
          <cell r="AG1176">
            <v>0</v>
          </cell>
          <cell r="AJ1176">
            <v>0</v>
          </cell>
          <cell r="AN1176">
            <v>0</v>
          </cell>
          <cell r="AT1176">
            <v>0</v>
          </cell>
          <cell r="AU1176">
            <v>0</v>
          </cell>
        </row>
        <row r="1177">
          <cell r="C1177" t="str">
            <v>50535TPRO210TM550USD Total</v>
          </cell>
          <cell r="AB1177">
            <v>0</v>
          </cell>
          <cell r="AE1177">
            <v>0</v>
          </cell>
          <cell r="AG1177">
            <v>0</v>
          </cell>
          <cell r="AJ1177">
            <v>0</v>
          </cell>
          <cell r="AN1177">
            <v>0</v>
          </cell>
          <cell r="AT1177">
            <v>0</v>
          </cell>
          <cell r="AU1177">
            <v>0</v>
          </cell>
        </row>
        <row r="1178">
          <cell r="C1178" t="str">
            <v>50535TPRO200TM550USD Total</v>
          </cell>
          <cell r="AB1178">
            <v>0</v>
          </cell>
          <cell r="AC1178">
            <v>0</v>
          </cell>
          <cell r="AE1178">
            <v>0</v>
          </cell>
          <cell r="AG1178">
            <v>0</v>
          </cell>
          <cell r="AH1178">
            <v>0</v>
          </cell>
          <cell r="AJ1178">
            <v>0</v>
          </cell>
          <cell r="AN1178">
            <v>0</v>
          </cell>
          <cell r="AT1178">
            <v>0</v>
          </cell>
          <cell r="AU1178">
            <v>0</v>
          </cell>
        </row>
        <row r="1179">
          <cell r="C1179" t="str">
            <v>50535TAllcustom2M550USD Total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N1179">
            <v>0</v>
          </cell>
          <cell r="AT1179">
            <v>0</v>
          </cell>
          <cell r="AU1179">
            <v>0</v>
          </cell>
          <cell r="AY1179">
            <v>0</v>
          </cell>
        </row>
        <row r="1182">
          <cell r="C1182" t="str">
            <v>50535TPRO110M600TUSD Total</v>
          </cell>
          <cell r="AB1182">
            <v>0</v>
          </cell>
          <cell r="AE1182">
            <v>2.0000007003545798E-8</v>
          </cell>
          <cell r="AG1182">
            <v>0</v>
          </cell>
          <cell r="AJ1182">
            <v>0</v>
          </cell>
          <cell r="AN1182">
            <v>0</v>
          </cell>
          <cell r="AT1182">
            <v>0</v>
          </cell>
          <cell r="AU1182">
            <v>0</v>
          </cell>
        </row>
        <row r="1183">
          <cell r="C1183" t="str">
            <v>50535TPRO120M600TUSD Total</v>
          </cell>
          <cell r="AB1183">
            <v>0</v>
          </cell>
          <cell r="AE1183">
            <v>0</v>
          </cell>
          <cell r="AG1183">
            <v>0</v>
          </cell>
          <cell r="AJ1183">
            <v>0</v>
          </cell>
          <cell r="AN1183">
            <v>0</v>
          </cell>
          <cell r="AT1183">
            <v>0</v>
          </cell>
          <cell r="AU1183">
            <v>0</v>
          </cell>
        </row>
        <row r="1184">
          <cell r="C1184" t="str">
            <v>50535TPRO210TM600TUSD Total</v>
          </cell>
          <cell r="AB1184">
            <v>0</v>
          </cell>
          <cell r="AE1184">
            <v>1.1641532182693501E-16</v>
          </cell>
          <cell r="AG1184">
            <v>0</v>
          </cell>
          <cell r="AJ1184">
            <v>0</v>
          </cell>
          <cell r="AN1184">
            <v>0</v>
          </cell>
          <cell r="AT1184">
            <v>0</v>
          </cell>
          <cell r="AU1184">
            <v>0</v>
          </cell>
        </row>
        <row r="1185">
          <cell r="C1185" t="str">
            <v>50535TPRO200TM600TUSD Total</v>
          </cell>
          <cell r="AB1185">
            <v>0</v>
          </cell>
          <cell r="AC1185">
            <v>0</v>
          </cell>
          <cell r="AE1185">
            <v>-1.52362380787202E-2</v>
          </cell>
          <cell r="AG1185">
            <v>0</v>
          </cell>
          <cell r="AH1185">
            <v>0</v>
          </cell>
          <cell r="AJ1185">
            <v>0</v>
          </cell>
          <cell r="AN1185">
            <v>0</v>
          </cell>
          <cell r="AT1185">
            <v>0</v>
          </cell>
          <cell r="AU1185">
            <v>0</v>
          </cell>
        </row>
        <row r="1186">
          <cell r="C1186" t="str">
            <v>50535TAllcustom2M600TUSD Total</v>
          </cell>
          <cell r="AB1186">
            <v>0</v>
          </cell>
          <cell r="AC1186">
            <v>0</v>
          </cell>
          <cell r="AD1186">
            <v>0</v>
          </cell>
          <cell r="AE1186">
            <v>-1.523621807871308E-2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N1186">
            <v>0</v>
          </cell>
          <cell r="AT1186">
            <v>0</v>
          </cell>
          <cell r="AU1186">
            <v>0</v>
          </cell>
          <cell r="AY1186">
            <v>0</v>
          </cell>
        </row>
        <row r="1189">
          <cell r="C1189" t="str">
            <v>50535TPRO110Allcustom3USD Total</v>
          </cell>
          <cell r="AB1189">
            <v>2961</v>
          </cell>
          <cell r="AE1189">
            <v>2960.6179837499999</v>
          </cell>
          <cell r="AG1189">
            <v>0</v>
          </cell>
          <cell r="AJ1189">
            <v>0</v>
          </cell>
          <cell r="AN1189">
            <v>2961</v>
          </cell>
          <cell r="AT1189">
            <v>0</v>
          </cell>
          <cell r="AU1189">
            <v>0</v>
          </cell>
        </row>
        <row r="1190">
          <cell r="C1190" t="str">
            <v>50535TPRO120Allcustom3USD Total</v>
          </cell>
          <cell r="AB1190">
            <v>108</v>
          </cell>
          <cell r="AE1190">
            <v>107.891749268992</v>
          </cell>
          <cell r="AG1190">
            <v>0</v>
          </cell>
          <cell r="AJ1190">
            <v>0</v>
          </cell>
          <cell r="AN1190">
            <v>108</v>
          </cell>
          <cell r="AT1190">
            <v>0</v>
          </cell>
          <cell r="AU1190">
            <v>0</v>
          </cell>
        </row>
        <row r="1191">
          <cell r="C1191" t="str">
            <v>50535TPRO210TAllcustom3USD Total</v>
          </cell>
          <cell r="AB1191">
            <v>1051</v>
          </cell>
          <cell r="AE1191">
            <v>1051.2907131249999</v>
          </cell>
          <cell r="AG1191">
            <v>0</v>
          </cell>
          <cell r="AJ1191">
            <v>0</v>
          </cell>
          <cell r="AN1191">
            <v>1051</v>
          </cell>
          <cell r="AT1191">
            <v>0</v>
          </cell>
          <cell r="AU1191">
            <v>0</v>
          </cell>
        </row>
        <row r="1192">
          <cell r="C1192" t="str">
            <v>50535TPRO200TAllcustom3USD Total</v>
          </cell>
          <cell r="AB1192">
            <v>521</v>
          </cell>
          <cell r="AC1192">
            <v>0</v>
          </cell>
          <cell r="AE1192">
            <v>520.819850998069</v>
          </cell>
          <cell r="AG1192">
            <v>0</v>
          </cell>
          <cell r="AH1192">
            <v>0</v>
          </cell>
          <cell r="AJ1192">
            <v>0</v>
          </cell>
          <cell r="AN1192">
            <v>521</v>
          </cell>
          <cell r="AT1192">
            <v>0</v>
          </cell>
          <cell r="AU1192">
            <v>0</v>
          </cell>
        </row>
        <row r="1193">
          <cell r="C1193" t="str">
            <v>50535TAllcustom2Allcustom3USD Total</v>
          </cell>
          <cell r="AB1193">
            <v>4641</v>
          </cell>
          <cell r="AC1193">
            <v>0</v>
          </cell>
          <cell r="AD1193">
            <v>0</v>
          </cell>
          <cell r="AE1193">
            <v>4640.6202971420616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N1193">
            <v>4641</v>
          </cell>
          <cell r="AT1193">
            <v>0</v>
          </cell>
          <cell r="AU1193">
            <v>0</v>
          </cell>
          <cell r="AY1193">
            <v>0</v>
          </cell>
        </row>
        <row r="1196">
          <cell r="C1196" t="str">
            <v>33020PRO110Allcustom3USD Total</v>
          </cell>
          <cell r="AB1196">
            <v>2802</v>
          </cell>
          <cell r="AC1196">
            <v>0</v>
          </cell>
          <cell r="AE1196">
            <v>2801.7793287600002</v>
          </cell>
          <cell r="AG1196">
            <v>0</v>
          </cell>
          <cell r="AH1196">
            <v>0</v>
          </cell>
          <cell r="AJ1196">
            <v>0</v>
          </cell>
          <cell r="AN1196">
            <v>2802</v>
          </cell>
          <cell r="AT1196">
            <v>0</v>
          </cell>
          <cell r="AU1196">
            <v>0</v>
          </cell>
        </row>
        <row r="1197">
          <cell r="C1197" t="str">
            <v>33020PRO120Allcustom3USD Total</v>
          </cell>
          <cell r="AB1197">
            <v>2</v>
          </cell>
          <cell r="AE1197">
            <v>2.4676766763364002</v>
          </cell>
          <cell r="AG1197">
            <v>0</v>
          </cell>
          <cell r="AJ1197">
            <v>0</v>
          </cell>
          <cell r="AN1197">
            <v>2</v>
          </cell>
          <cell r="AT1197">
            <v>0</v>
          </cell>
          <cell r="AU1197">
            <v>0</v>
          </cell>
        </row>
        <row r="1198">
          <cell r="C1198" t="str">
            <v>33020PRO210TAllcustom3USD Total</v>
          </cell>
          <cell r="AB1198">
            <v>605</v>
          </cell>
          <cell r="AE1198">
            <v>605.42192892454693</v>
          </cell>
          <cell r="AG1198">
            <v>0</v>
          </cell>
          <cell r="AJ1198">
            <v>0</v>
          </cell>
          <cell r="AN1198">
            <v>605</v>
          </cell>
          <cell r="AT1198">
            <v>0</v>
          </cell>
          <cell r="AU1198">
            <v>0</v>
          </cell>
        </row>
        <row r="1199">
          <cell r="C1199" t="str">
            <v>33020PRO200TAllcustom3USD Total</v>
          </cell>
          <cell r="AB1199">
            <v>188</v>
          </cell>
          <cell r="AC1199">
            <v>1</v>
          </cell>
          <cell r="AE1199">
            <v>187.08527071807302</v>
          </cell>
          <cell r="AG1199">
            <v>0</v>
          </cell>
          <cell r="AH1199">
            <v>0</v>
          </cell>
          <cell r="AJ1199">
            <v>0</v>
          </cell>
          <cell r="AN1199">
            <v>188</v>
          </cell>
          <cell r="AT1199">
            <v>0</v>
          </cell>
          <cell r="AU1199">
            <v>0</v>
          </cell>
        </row>
        <row r="1200">
          <cell r="AB1200">
            <v>3597</v>
          </cell>
          <cell r="AC1200">
            <v>1</v>
          </cell>
          <cell r="AD1200">
            <v>0</v>
          </cell>
          <cell r="AE1200">
            <v>3596.7542050789566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N1200">
            <v>3597</v>
          </cell>
          <cell r="AT1200">
            <v>0</v>
          </cell>
          <cell r="AY1200">
            <v>0</v>
          </cell>
        </row>
        <row r="1203">
          <cell r="C1203" t="str">
            <v>34010PRO110Allcustom3USD Total</v>
          </cell>
          <cell r="AB1203">
            <v>159</v>
          </cell>
          <cell r="AE1203">
            <v>158.83865499000001</v>
          </cell>
          <cell r="AG1203">
            <v>0</v>
          </cell>
          <cell r="AJ1203">
            <v>0</v>
          </cell>
          <cell r="AN1203">
            <v>159</v>
          </cell>
          <cell r="AT1203">
            <v>0</v>
          </cell>
          <cell r="AU1203">
            <v>0</v>
          </cell>
        </row>
        <row r="1204">
          <cell r="C1204" t="str">
            <v>34010PRO120Allcustom3USD Total</v>
          </cell>
          <cell r="AB1204">
            <v>106</v>
          </cell>
          <cell r="AC1204">
            <v>1</v>
          </cell>
          <cell r="AE1204">
            <v>105.424072592656</v>
          </cell>
          <cell r="AG1204">
            <v>0</v>
          </cell>
          <cell r="AH1204">
            <v>0</v>
          </cell>
          <cell r="AJ1204">
            <v>0</v>
          </cell>
          <cell r="AN1204">
            <v>106</v>
          </cell>
          <cell r="AT1204">
            <v>0</v>
          </cell>
          <cell r="AU1204">
            <v>0</v>
          </cell>
        </row>
        <row r="1205">
          <cell r="C1205" t="str">
            <v>34010PRO210TAllcustom3USD Total</v>
          </cell>
          <cell r="AB1205">
            <v>446</v>
          </cell>
          <cell r="AC1205">
            <v>0</v>
          </cell>
          <cell r="AE1205">
            <v>445.868784200454</v>
          </cell>
          <cell r="AG1205">
            <v>0</v>
          </cell>
          <cell r="AH1205">
            <v>0</v>
          </cell>
          <cell r="AJ1205">
            <v>0</v>
          </cell>
          <cell r="AN1205">
            <v>446</v>
          </cell>
          <cell r="AT1205">
            <v>0</v>
          </cell>
          <cell r="AU1205">
            <v>0</v>
          </cell>
        </row>
        <row r="1206">
          <cell r="C1206" t="str">
            <v>34010PRO200TAllcustom3USD Total</v>
          </cell>
          <cell r="AB1206">
            <v>333</v>
          </cell>
          <cell r="AC1206">
            <v>-1</v>
          </cell>
          <cell r="AE1206">
            <v>333.73458027999595</v>
          </cell>
          <cell r="AG1206">
            <v>0</v>
          </cell>
          <cell r="AH1206">
            <v>0</v>
          </cell>
          <cell r="AJ1206">
            <v>0</v>
          </cell>
          <cell r="AN1206">
            <v>333</v>
          </cell>
          <cell r="AT1206">
            <v>0</v>
          </cell>
          <cell r="AU1206">
            <v>0</v>
          </cell>
        </row>
        <row r="1207">
          <cell r="AB1207">
            <v>1044</v>
          </cell>
          <cell r="AC1207">
            <v>0</v>
          </cell>
          <cell r="AD1207">
            <v>0</v>
          </cell>
          <cell r="AE1207">
            <v>1043.866092063106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N1207">
            <v>1044</v>
          </cell>
          <cell r="AT1207">
            <v>0</v>
          </cell>
          <cell r="AY1207">
            <v>0</v>
          </cell>
        </row>
        <row r="1210">
          <cell r="C1210" t="str">
            <v>63101MAT400Allcustom3USD Total</v>
          </cell>
          <cell r="AB1210">
            <v>0</v>
          </cell>
          <cell r="AE1210">
            <v>0</v>
          </cell>
          <cell r="AG1210">
            <v>0</v>
          </cell>
          <cell r="AJ1210">
            <v>0</v>
          </cell>
          <cell r="AN1210">
            <v>0</v>
          </cell>
          <cell r="AT1210">
            <v>0</v>
          </cell>
          <cell r="AU1210">
            <v>0</v>
          </cell>
        </row>
        <row r="1211">
          <cell r="C1211" t="str">
            <v>63102MAT400Allcustom3USD Total</v>
          </cell>
          <cell r="AB1211">
            <v>0</v>
          </cell>
          <cell r="AE1211">
            <v>0</v>
          </cell>
          <cell r="AG1211">
            <v>0</v>
          </cell>
          <cell r="AJ1211">
            <v>0</v>
          </cell>
          <cell r="AN1211">
            <v>0</v>
          </cell>
          <cell r="AT1211">
            <v>0</v>
          </cell>
          <cell r="AU1211">
            <v>0</v>
          </cell>
        </row>
        <row r="1212">
          <cell r="C1212" t="str">
            <v>63114TMAT400Allcustom3USD Total</v>
          </cell>
          <cell r="AB1212">
            <v>0</v>
          </cell>
          <cell r="AE1212">
            <v>0.35594265342888298</v>
          </cell>
          <cell r="AG1212">
            <v>0</v>
          </cell>
          <cell r="AJ1212">
            <v>0</v>
          </cell>
          <cell r="AN1212">
            <v>0</v>
          </cell>
          <cell r="AT1212">
            <v>0</v>
          </cell>
          <cell r="AU1212">
            <v>0</v>
          </cell>
        </row>
        <row r="1213">
          <cell r="C1213" t="str">
            <v>63115TMAT400Allcustom3USD Total</v>
          </cell>
          <cell r="AB1213">
            <v>1</v>
          </cell>
          <cell r="AC1213">
            <v>0</v>
          </cell>
          <cell r="AE1213">
            <v>0.72593567303832796</v>
          </cell>
          <cell r="AG1213">
            <v>0</v>
          </cell>
          <cell r="AH1213">
            <v>0</v>
          </cell>
          <cell r="AJ1213">
            <v>0</v>
          </cell>
          <cell r="AN1213">
            <v>1</v>
          </cell>
          <cell r="AT1213">
            <v>0</v>
          </cell>
          <cell r="AU1213">
            <v>0</v>
          </cell>
        </row>
        <row r="1214">
          <cell r="C1214" t="str">
            <v>63110TMAT400Allcustom3USD Total</v>
          </cell>
          <cell r="AB1214">
            <v>1</v>
          </cell>
          <cell r="AC1214">
            <v>0</v>
          </cell>
          <cell r="AD1214">
            <v>0</v>
          </cell>
          <cell r="AE1214">
            <v>1.0818783264672109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N1214">
            <v>1</v>
          </cell>
          <cell r="AT1214">
            <v>0</v>
          </cell>
          <cell r="AU1214">
            <v>0</v>
          </cell>
          <cell r="AY1214">
            <v>0</v>
          </cell>
        </row>
        <row r="1219">
          <cell r="C1219" t="str">
            <v>35100TAllcustom2Allcustom3USD Total</v>
          </cell>
          <cell r="AB1219">
            <v>109</v>
          </cell>
          <cell r="AE1219">
            <v>108.684756364978</v>
          </cell>
          <cell r="AG1219">
            <v>0</v>
          </cell>
          <cell r="AJ1219">
            <v>0</v>
          </cell>
          <cell r="AN1219">
            <v>109</v>
          </cell>
          <cell r="AU1219">
            <v>0</v>
          </cell>
        </row>
        <row r="1220">
          <cell r="C1220" t="str">
            <v>35110Allcustom2Allcustom3USD Total</v>
          </cell>
          <cell r="AB1220">
            <v>374</v>
          </cell>
          <cell r="AE1220">
            <v>374.26419103662505</v>
          </cell>
          <cell r="AG1220">
            <v>0</v>
          </cell>
          <cell r="AJ1220">
            <v>0</v>
          </cell>
          <cell r="AN1220">
            <v>374</v>
          </cell>
          <cell r="AU1220">
            <v>0</v>
          </cell>
        </row>
        <row r="1221">
          <cell r="C1221" t="str">
            <v>35120Allcustom2Allcustom3USD Total</v>
          </cell>
          <cell r="AB1221">
            <v>413</v>
          </cell>
          <cell r="AE1221">
            <v>413.08925176542198</v>
          </cell>
          <cell r="AG1221">
            <v>0</v>
          </cell>
          <cell r="AJ1221">
            <v>0</v>
          </cell>
          <cell r="AN1221">
            <v>413</v>
          </cell>
          <cell r="AU1221">
            <v>0</v>
          </cell>
        </row>
        <row r="1222">
          <cell r="C1222" t="str">
            <v>35150Allcustom2Allcustom3USD Total</v>
          </cell>
          <cell r="AB1222">
            <v>121</v>
          </cell>
          <cell r="AE1222">
            <v>121.21849207592101</v>
          </cell>
          <cell r="AG1222">
            <v>0</v>
          </cell>
          <cell r="AJ1222">
            <v>0</v>
          </cell>
          <cell r="AN1222">
            <v>121</v>
          </cell>
          <cell r="AU1222">
            <v>0</v>
          </cell>
        </row>
        <row r="1223">
          <cell r="C1223" t="str">
            <v>63200TAllcustom2Allcustom3USD Total</v>
          </cell>
          <cell r="AB1223">
            <v>6</v>
          </cell>
          <cell r="AE1223">
            <v>6.1516283533770997</v>
          </cell>
          <cell r="AG1223">
            <v>0</v>
          </cell>
          <cell r="AJ1223">
            <v>0</v>
          </cell>
          <cell r="AN1223">
            <v>6</v>
          </cell>
          <cell r="AU1223">
            <v>0</v>
          </cell>
        </row>
        <row r="1225">
          <cell r="C1225" t="str">
            <v>33310Allcustom2Allcustom3USD Total</v>
          </cell>
          <cell r="AB1225">
            <v>47</v>
          </cell>
          <cell r="AE1225">
            <v>46.856249027174499</v>
          </cell>
          <cell r="AG1225">
            <v>0</v>
          </cell>
          <cell r="AJ1225">
            <v>0</v>
          </cell>
          <cell r="AN1225">
            <v>47</v>
          </cell>
          <cell r="AU1225">
            <v>0</v>
          </cell>
        </row>
        <row r="1226">
          <cell r="C1226" t="str">
            <v>34800TAllcustom2Allcustom3USD Total</v>
          </cell>
          <cell r="AB1226">
            <v>13</v>
          </cell>
          <cell r="AE1226">
            <v>12.698958348602201</v>
          </cell>
          <cell r="AG1226">
            <v>0</v>
          </cell>
          <cell r="AJ1226">
            <v>0</v>
          </cell>
          <cell r="AN1226">
            <v>13</v>
          </cell>
          <cell r="AU1226">
            <v>0</v>
          </cell>
        </row>
        <row r="1227">
          <cell r="C1227" t="str">
            <v>35140Allcustom2Allcustom3USD Total</v>
          </cell>
          <cell r="AB1227">
            <v>3</v>
          </cell>
          <cell r="AE1227">
            <v>2.9628296783054</v>
          </cell>
          <cell r="AG1227">
            <v>0</v>
          </cell>
          <cell r="AJ1227">
            <v>0</v>
          </cell>
          <cell r="AN1227">
            <v>3</v>
          </cell>
          <cell r="AU1227">
            <v>0</v>
          </cell>
        </row>
        <row r="1228">
          <cell r="C1228" t="str">
            <v>35160Allcustom2Allcustom3USD Total</v>
          </cell>
          <cell r="AB1228">
            <v>375</v>
          </cell>
          <cell r="AC1228">
            <v>0</v>
          </cell>
          <cell r="AE1228">
            <v>374.642510037688</v>
          </cell>
          <cell r="AG1228">
            <v>0</v>
          </cell>
          <cell r="AH1228">
            <v>0</v>
          </cell>
          <cell r="AJ1228">
            <v>0</v>
          </cell>
          <cell r="AN1228">
            <v>375</v>
          </cell>
          <cell r="AU1228">
            <v>0</v>
          </cell>
        </row>
        <row r="1229">
          <cell r="C1229" t="str">
            <v>35169Allcustom2Allcustom3USD Total</v>
          </cell>
          <cell r="AB1229">
            <v>0</v>
          </cell>
          <cell r="AE1229">
            <v>0.374747762788746</v>
          </cell>
          <cell r="AG1229">
            <v>0</v>
          </cell>
          <cell r="AJ1229">
            <v>0</v>
          </cell>
          <cell r="AN1229">
            <v>0</v>
          </cell>
          <cell r="AU1229">
            <v>0</v>
          </cell>
        </row>
        <row r="1230">
          <cell r="C1230" t="str">
            <v>35179PAllcustom2Allcustom3USD Total</v>
          </cell>
          <cell r="AB1230">
            <v>-17</v>
          </cell>
          <cell r="AE1230">
            <v>-17.162810354026799</v>
          </cell>
          <cell r="AG1230">
            <v>0</v>
          </cell>
          <cell r="AJ1230">
            <v>0</v>
          </cell>
          <cell r="AN1230">
            <v>-17</v>
          </cell>
          <cell r="AU1230">
            <v>0</v>
          </cell>
        </row>
        <row r="1231">
          <cell r="C1231" t="str">
            <v>Other_other_payables_total_USD</v>
          </cell>
          <cell r="AB1231">
            <v>421</v>
          </cell>
          <cell r="AC1231">
            <v>0</v>
          </cell>
          <cell r="AD1231">
            <v>0</v>
          </cell>
          <cell r="AE1231">
            <v>420.37248450053204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>
            <v>0</v>
          </cell>
          <cell r="AM1231">
            <v>0</v>
          </cell>
          <cell r="AN1231">
            <v>421</v>
          </cell>
          <cell r="AU1231">
            <v>0</v>
          </cell>
        </row>
        <row r="1233">
          <cell r="C1233" t="str">
            <v>63210TAllcustom2Allcustom3USD Total</v>
          </cell>
          <cell r="AB1233">
            <v>1444</v>
          </cell>
          <cell r="AC1233">
            <v>0</v>
          </cell>
          <cell r="AD1233">
            <v>0</v>
          </cell>
          <cell r="AE1233">
            <v>1443.7808040968553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>
            <v>0</v>
          </cell>
          <cell r="AM1233">
            <v>0</v>
          </cell>
          <cell r="AN1233">
            <v>1444</v>
          </cell>
          <cell r="AU1233">
            <v>0</v>
          </cell>
          <cell r="AY1233">
            <v>0</v>
          </cell>
        </row>
        <row r="1237">
          <cell r="C1237" t="str">
            <v>25710Allcustom2Allcustom3USD Total</v>
          </cell>
          <cell r="AB1237">
            <v>177</v>
          </cell>
          <cell r="AC1237">
            <v>0</v>
          </cell>
          <cell r="AE1237">
            <v>176.60348848429098</v>
          </cell>
          <cell r="AG1237">
            <v>0</v>
          </cell>
          <cell r="AJ1237">
            <v>0</v>
          </cell>
          <cell r="AN1237">
            <v>177</v>
          </cell>
          <cell r="AU1237">
            <v>0</v>
          </cell>
        </row>
        <row r="1238">
          <cell r="C1238" t="str">
            <v>25719Allcustom2Allcustom3USD Total</v>
          </cell>
          <cell r="AB1238">
            <v>67</v>
          </cell>
          <cell r="AE1238">
            <v>67.497476464354691</v>
          </cell>
          <cell r="AG1238">
            <v>0</v>
          </cell>
          <cell r="AJ1238">
            <v>0</v>
          </cell>
          <cell r="AN1238">
            <v>67</v>
          </cell>
          <cell r="AU1238">
            <v>0</v>
          </cell>
        </row>
        <row r="1239">
          <cell r="C1239" t="str">
            <v>25729Allcustom2Allcustom3USD Total</v>
          </cell>
          <cell r="AB1239">
            <v>0</v>
          </cell>
          <cell r="AE1239">
            <v>2.38600000062282E-3</v>
          </cell>
          <cell r="AG1239">
            <v>0</v>
          </cell>
          <cell r="AJ1239">
            <v>0</v>
          </cell>
          <cell r="AN1239">
            <v>0</v>
          </cell>
          <cell r="AU1239">
            <v>0</v>
          </cell>
        </row>
        <row r="1240">
          <cell r="C1240" t="str">
            <v>Loans_receivable_current_USD</v>
          </cell>
          <cell r="AB1240">
            <v>244</v>
          </cell>
          <cell r="AE1240">
            <v>244.10335094864629</v>
          </cell>
          <cell r="AG1240">
            <v>0</v>
          </cell>
          <cell r="AJ1240">
            <v>0</v>
          </cell>
          <cell r="AN1240">
            <v>244</v>
          </cell>
          <cell r="AU1240">
            <v>0</v>
          </cell>
        </row>
        <row r="1242">
          <cell r="C1242" t="str">
            <v>22510Allcustom2Allcustom3USD Total</v>
          </cell>
          <cell r="AB1242">
            <v>5</v>
          </cell>
          <cell r="AE1242">
            <v>4.8144469026776893</v>
          </cell>
          <cell r="AG1242">
            <v>0</v>
          </cell>
          <cell r="AJ1242">
            <v>0</v>
          </cell>
          <cell r="AN1242">
            <v>5</v>
          </cell>
          <cell r="AU1242">
            <v>0</v>
          </cell>
        </row>
        <row r="1243">
          <cell r="C1243" t="str">
            <v>22529Allcustom2Allcustom3USD Total</v>
          </cell>
          <cell r="AB1243">
            <v>116</v>
          </cell>
          <cell r="AE1243">
            <v>115.997595222941</v>
          </cell>
          <cell r="AG1243">
            <v>0</v>
          </cell>
          <cell r="AJ1243">
            <v>0</v>
          </cell>
          <cell r="AN1243">
            <v>116</v>
          </cell>
          <cell r="AU1243">
            <v>0</v>
          </cell>
        </row>
        <row r="1244">
          <cell r="C1244" t="str">
            <v>Loans_receivable_non_current_USD</v>
          </cell>
          <cell r="AB1244">
            <v>121</v>
          </cell>
          <cell r="AE1244">
            <v>120.81204212561869</v>
          </cell>
          <cell r="AG1244">
            <v>0</v>
          </cell>
          <cell r="AJ1244">
            <v>0</v>
          </cell>
          <cell r="AN1244">
            <v>121</v>
          </cell>
          <cell r="AU1244">
            <v>0</v>
          </cell>
        </row>
        <row r="1248">
          <cell r="C1248" t="str">
            <v>61620MAT200Allcustom3USD Total</v>
          </cell>
          <cell r="E1248">
            <v>989</v>
          </cell>
          <cell r="F1248">
            <v>-1</v>
          </cell>
          <cell r="H1248">
            <v>989.707856688172</v>
          </cell>
          <cell r="J1248">
            <v>118</v>
          </cell>
          <cell r="K1248">
            <v>2</v>
          </cell>
          <cell r="M1248">
            <v>116.435035543475</v>
          </cell>
          <cell r="O1248">
            <v>0</v>
          </cell>
          <cell r="P1248">
            <v>0</v>
          </cell>
          <cell r="R1248">
            <v>0</v>
          </cell>
          <cell r="T1248">
            <v>0</v>
          </cell>
          <cell r="U1248">
            <v>0</v>
          </cell>
          <cell r="V1248">
            <v>-1</v>
          </cell>
          <cell r="W1248">
            <v>1</v>
          </cell>
          <cell r="Y1248">
            <v>0</v>
          </cell>
          <cell r="Z1248">
            <v>0</v>
          </cell>
          <cell r="AB1248">
            <v>1107</v>
          </cell>
          <cell r="AC1248">
            <v>1</v>
          </cell>
          <cell r="AD1248">
            <v>0</v>
          </cell>
          <cell r="AE1248">
            <v>1106.1428922316502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>
            <v>1</v>
          </cell>
          <cell r="AM1248">
            <v>0</v>
          </cell>
          <cell r="AN1248">
            <v>1107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BI1248">
            <v>621</v>
          </cell>
          <cell r="BJ1248">
            <v>0</v>
          </cell>
          <cell r="BL1248">
            <v>621.49923075002596</v>
          </cell>
          <cell r="BN1248">
            <v>253</v>
          </cell>
          <cell r="BO1248">
            <v>1</v>
          </cell>
          <cell r="BQ1248">
            <v>251.64965894164899</v>
          </cell>
          <cell r="BS1248">
            <v>42</v>
          </cell>
          <cell r="BT1248">
            <v>0</v>
          </cell>
          <cell r="BV1248">
            <v>42.341472116316801</v>
          </cell>
          <cell r="BX1248">
            <v>20</v>
          </cell>
          <cell r="BY1248">
            <v>1</v>
          </cell>
          <cell r="CA1248">
            <v>19.080867219447402</v>
          </cell>
          <cell r="CC1248">
            <v>0</v>
          </cell>
          <cell r="CD1248">
            <v>0</v>
          </cell>
          <cell r="CF1248">
            <v>0.27612209118760001</v>
          </cell>
          <cell r="CH1248">
            <v>9</v>
          </cell>
          <cell r="CI1248">
            <v>1</v>
          </cell>
          <cell r="CK1248">
            <v>7.7724337306585705</v>
          </cell>
          <cell r="CY1248">
            <v>52</v>
          </cell>
          <cell r="CZ1248">
            <v>0</v>
          </cell>
          <cell r="DB1248">
            <v>52.421443459999999</v>
          </cell>
          <cell r="DD1248">
            <v>8</v>
          </cell>
          <cell r="DE1248">
            <v>-1</v>
          </cell>
          <cell r="DG1248">
            <v>8.8058078435056597</v>
          </cell>
          <cell r="DI1248">
            <v>1</v>
          </cell>
          <cell r="DJ1248">
            <v>0</v>
          </cell>
          <cell r="DL1248">
            <v>0.76191323996912896</v>
          </cell>
          <cell r="DN1248">
            <v>55</v>
          </cell>
          <cell r="DO1248">
            <v>1</v>
          </cell>
          <cell r="DQ1248">
            <v>54.445870999999997</v>
          </cell>
          <cell r="DS1248">
            <v>0</v>
          </cell>
          <cell r="DT1248">
            <v>0</v>
          </cell>
          <cell r="DV1248">
            <v>0</v>
          </cell>
        </row>
        <row r="1250">
          <cell r="C1250" t="str">
            <v>61620MAT205Allcustom3USD Total</v>
          </cell>
          <cell r="E1250">
            <v>854</v>
          </cell>
          <cell r="F1250">
            <v>0</v>
          </cell>
          <cell r="H1250">
            <v>853.690786271908</v>
          </cell>
          <cell r="J1250">
            <v>25</v>
          </cell>
          <cell r="K1250">
            <v>0</v>
          </cell>
          <cell r="M1250">
            <v>25.0859164130664</v>
          </cell>
          <cell r="O1250">
            <v>0</v>
          </cell>
          <cell r="P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Y1250">
            <v>0</v>
          </cell>
          <cell r="Z1250">
            <v>0</v>
          </cell>
          <cell r="AB1250">
            <v>879</v>
          </cell>
          <cell r="AC1250">
            <v>0</v>
          </cell>
          <cell r="AD1250">
            <v>0</v>
          </cell>
          <cell r="AE1250">
            <v>878.77670268497502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>
            <v>0</v>
          </cell>
          <cell r="AM1250">
            <v>0</v>
          </cell>
          <cell r="AN1250">
            <v>879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BI1250">
            <v>498</v>
          </cell>
          <cell r="BJ1250">
            <v>0</v>
          </cell>
          <cell r="BL1250">
            <v>497.66628783594604</v>
          </cell>
          <cell r="BN1250">
            <v>252</v>
          </cell>
          <cell r="BO1250">
            <v>-1</v>
          </cell>
          <cell r="BQ1250">
            <v>252.87185240213702</v>
          </cell>
          <cell r="BS1250">
            <v>35</v>
          </cell>
          <cell r="BT1250">
            <v>0</v>
          </cell>
          <cell r="BV1250">
            <v>34.624089005179798</v>
          </cell>
          <cell r="BX1250">
            <v>14</v>
          </cell>
          <cell r="BY1250">
            <v>0</v>
          </cell>
          <cell r="CA1250">
            <v>14.220312277378</v>
          </cell>
          <cell r="CC1250">
            <v>0</v>
          </cell>
          <cell r="CD1250">
            <v>0</v>
          </cell>
          <cell r="CF1250">
            <v>4.9676557059240199E-2</v>
          </cell>
          <cell r="CH1250">
            <v>7</v>
          </cell>
          <cell r="CI1250">
            <v>0</v>
          </cell>
          <cell r="CK1250">
            <v>7.1894963553219</v>
          </cell>
          <cell r="CY1250">
            <v>5</v>
          </cell>
          <cell r="CZ1250">
            <v>0</v>
          </cell>
          <cell r="DB1250">
            <v>4.6314902900000003</v>
          </cell>
          <cell r="DD1250">
            <v>8</v>
          </cell>
          <cell r="DE1250">
            <v>1</v>
          </cell>
          <cell r="DG1250">
            <v>6.73567689322834</v>
          </cell>
          <cell r="DI1250">
            <v>0</v>
          </cell>
          <cell r="DJ1250">
            <v>-1</v>
          </cell>
          <cell r="DL1250">
            <v>0.767853229838103</v>
          </cell>
          <cell r="DN1250">
            <v>13</v>
          </cell>
          <cell r="DO1250">
            <v>0</v>
          </cell>
          <cell r="DQ1250">
            <v>12.950896</v>
          </cell>
          <cell r="DS1250">
            <v>0</v>
          </cell>
          <cell r="DT1250">
            <v>0</v>
          </cell>
          <cell r="DV1250">
            <v>0</v>
          </cell>
        </row>
        <row r="1251">
          <cell r="C1251" t="str">
            <v>61620MAT210Allcustom3USD Total</v>
          </cell>
          <cell r="E1251">
            <v>713</v>
          </cell>
          <cell r="H1251">
            <v>713.43272133142398</v>
          </cell>
          <cell r="J1251">
            <v>20</v>
          </cell>
          <cell r="M1251">
            <v>19.985457481429901</v>
          </cell>
          <cell r="O1251">
            <v>0</v>
          </cell>
          <cell r="R1251">
            <v>0</v>
          </cell>
          <cell r="T1251">
            <v>0</v>
          </cell>
          <cell r="V1251">
            <v>0</v>
          </cell>
          <cell r="Y1251">
            <v>0</v>
          </cell>
          <cell r="Z1251">
            <v>0</v>
          </cell>
          <cell r="AB1251">
            <v>733</v>
          </cell>
          <cell r="AD1251">
            <v>0</v>
          </cell>
          <cell r="AE1251">
            <v>733.41817881285408</v>
          </cell>
          <cell r="AG1251">
            <v>0</v>
          </cell>
          <cell r="AI1251">
            <v>0</v>
          </cell>
          <cell r="AJ1251">
            <v>0</v>
          </cell>
          <cell r="AL1251">
            <v>0</v>
          </cell>
          <cell r="AM1251">
            <v>0</v>
          </cell>
          <cell r="AN1251">
            <v>733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BI1251">
            <v>351</v>
          </cell>
          <cell r="BL1251">
            <v>350.994931784774</v>
          </cell>
          <cell r="BN1251">
            <v>278</v>
          </cell>
          <cell r="BQ1251">
            <v>277.717163389603</v>
          </cell>
          <cell r="BS1251">
            <v>23</v>
          </cell>
          <cell r="BV1251">
            <v>23.456272446400501</v>
          </cell>
          <cell r="BX1251">
            <v>8</v>
          </cell>
          <cell r="CA1251">
            <v>7.6776355164374506</v>
          </cell>
          <cell r="CC1251">
            <v>0</v>
          </cell>
          <cell r="CF1251">
            <v>0</v>
          </cell>
          <cell r="CH1251">
            <v>7</v>
          </cell>
          <cell r="CK1251">
            <v>6.5656463553219</v>
          </cell>
          <cell r="CY1251">
            <v>4</v>
          </cell>
          <cell r="DB1251">
            <v>4.3262782900000003</v>
          </cell>
          <cell r="DD1251">
            <v>6</v>
          </cell>
          <cell r="DG1251">
            <v>6.4231275923475799</v>
          </cell>
          <cell r="DI1251">
            <v>1</v>
          </cell>
          <cell r="DL1251">
            <v>0.779051599082346</v>
          </cell>
          <cell r="DN1251">
            <v>8</v>
          </cell>
          <cell r="DQ1251">
            <v>8.4570000000000007</v>
          </cell>
          <cell r="DS1251">
            <v>0</v>
          </cell>
          <cell r="DV1251">
            <v>0</v>
          </cell>
        </row>
        <row r="1252">
          <cell r="C1252" t="str">
            <v>61620MAT215Allcustom3USD Total</v>
          </cell>
          <cell r="E1252">
            <v>529</v>
          </cell>
          <cell r="H1252">
            <v>528.92113099489404</v>
          </cell>
          <cell r="J1252">
            <v>17</v>
          </cell>
          <cell r="M1252">
            <v>16.730121249022201</v>
          </cell>
          <cell r="O1252">
            <v>0</v>
          </cell>
          <cell r="R1252">
            <v>0</v>
          </cell>
          <cell r="T1252">
            <v>0</v>
          </cell>
          <cell r="V1252">
            <v>0</v>
          </cell>
          <cell r="Y1252">
            <v>0</v>
          </cell>
          <cell r="Z1252">
            <v>0</v>
          </cell>
          <cell r="AB1252">
            <v>546</v>
          </cell>
          <cell r="AD1252">
            <v>0</v>
          </cell>
          <cell r="AE1252">
            <v>545.65125224391704</v>
          </cell>
          <cell r="AG1252">
            <v>0</v>
          </cell>
          <cell r="AI1252">
            <v>0</v>
          </cell>
          <cell r="AJ1252">
            <v>0</v>
          </cell>
          <cell r="AL1252">
            <v>0</v>
          </cell>
          <cell r="AM1252">
            <v>0</v>
          </cell>
          <cell r="AN1252">
            <v>546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BI1252">
            <v>181</v>
          </cell>
          <cell r="BL1252">
            <v>180.881408881021</v>
          </cell>
          <cell r="BN1252">
            <v>281</v>
          </cell>
          <cell r="BQ1252">
            <v>280.735914222529</v>
          </cell>
          <cell r="BS1252">
            <v>13</v>
          </cell>
          <cell r="BV1252">
            <v>12.961665165579099</v>
          </cell>
          <cell r="BX1252">
            <v>3</v>
          </cell>
          <cell r="CA1252">
            <v>2.6497605329112002</v>
          </cell>
          <cell r="CC1252">
            <v>0</v>
          </cell>
          <cell r="CF1252">
            <v>0</v>
          </cell>
          <cell r="CH1252">
            <v>6</v>
          </cell>
          <cell r="CK1252">
            <v>6.1743433553219003</v>
          </cell>
          <cell r="CY1252">
            <v>4</v>
          </cell>
          <cell r="DB1252">
            <v>4.0136892900000003</v>
          </cell>
          <cell r="DD1252">
            <v>6</v>
          </cell>
          <cell r="DG1252">
            <v>6.1650088119674002</v>
          </cell>
          <cell r="DI1252">
            <v>1</v>
          </cell>
          <cell r="DL1252">
            <v>0.80242314705481699</v>
          </cell>
          <cell r="DN1252">
            <v>6</v>
          </cell>
          <cell r="DQ1252">
            <v>5.7489999999999997</v>
          </cell>
          <cell r="DS1252">
            <v>0</v>
          </cell>
          <cell r="DV1252">
            <v>0</v>
          </cell>
        </row>
        <row r="1253">
          <cell r="C1253" t="str">
            <v>61620MAT220Allcustom3USD Total</v>
          </cell>
          <cell r="E1253">
            <v>466</v>
          </cell>
          <cell r="H1253">
            <v>465.83632048792998</v>
          </cell>
          <cell r="J1253">
            <v>10</v>
          </cell>
          <cell r="M1253">
            <v>10.4799851377685</v>
          </cell>
          <cell r="O1253">
            <v>0</v>
          </cell>
          <cell r="R1253">
            <v>0</v>
          </cell>
          <cell r="T1253">
            <v>0</v>
          </cell>
          <cell r="V1253">
            <v>0</v>
          </cell>
          <cell r="Y1253">
            <v>0</v>
          </cell>
          <cell r="Z1253">
            <v>0</v>
          </cell>
          <cell r="AB1253">
            <v>476</v>
          </cell>
          <cell r="AD1253">
            <v>0</v>
          </cell>
          <cell r="AE1253">
            <v>476.31630562569796</v>
          </cell>
          <cell r="AG1253">
            <v>0</v>
          </cell>
          <cell r="AI1253">
            <v>0</v>
          </cell>
          <cell r="AJ1253">
            <v>0</v>
          </cell>
          <cell r="AL1253">
            <v>0</v>
          </cell>
          <cell r="AM1253">
            <v>0</v>
          </cell>
          <cell r="AN1253">
            <v>476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BI1253">
            <v>116</v>
          </cell>
          <cell r="BL1253">
            <v>116.154938233952</v>
          </cell>
          <cell r="BN1253">
            <v>295</v>
          </cell>
          <cell r="BQ1253">
            <v>294.89005648128403</v>
          </cell>
          <cell r="BS1253">
            <v>9</v>
          </cell>
          <cell r="BV1253">
            <v>8.7581260430123891</v>
          </cell>
          <cell r="BX1253">
            <v>1</v>
          </cell>
          <cell r="CA1253">
            <v>1.4428255859497299</v>
          </cell>
          <cell r="CC1253">
            <v>0</v>
          </cell>
          <cell r="CF1253">
            <v>0</v>
          </cell>
          <cell r="CH1253">
            <v>6</v>
          </cell>
          <cell r="CK1253">
            <v>6.2183433553218999</v>
          </cell>
          <cell r="CY1253">
            <v>3</v>
          </cell>
          <cell r="DB1253">
            <v>3.40788929</v>
          </cell>
          <cell r="DD1253">
            <v>6</v>
          </cell>
          <cell r="DG1253">
            <v>6.2456000063020403</v>
          </cell>
          <cell r="DI1253">
            <v>1</v>
          </cell>
          <cell r="DL1253">
            <v>0.82649584146646093</v>
          </cell>
          <cell r="DN1253">
            <v>0</v>
          </cell>
          <cell r="DQ1253">
            <v>0</v>
          </cell>
          <cell r="DS1253">
            <v>0</v>
          </cell>
          <cell r="DV1253">
            <v>0</v>
          </cell>
        </row>
        <row r="1254">
          <cell r="C1254" t="str">
            <v>61620MAT200TAllcustom3USD Total</v>
          </cell>
          <cell r="E1254">
            <v>2562</v>
          </cell>
          <cell r="F1254">
            <v>0</v>
          </cell>
          <cell r="G1254">
            <v>0</v>
          </cell>
          <cell r="H1254">
            <v>2561.8809590861561</v>
          </cell>
          <cell r="J1254">
            <v>72</v>
          </cell>
          <cell r="K1254">
            <v>0</v>
          </cell>
          <cell r="L1254">
            <v>0</v>
          </cell>
          <cell r="M1254">
            <v>72.281480281287003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B1254">
            <v>2634</v>
          </cell>
          <cell r="AC1254">
            <v>0</v>
          </cell>
          <cell r="AD1254">
            <v>0</v>
          </cell>
          <cell r="AE1254">
            <v>2634.1624393674442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0</v>
          </cell>
          <cell r="AM1254">
            <v>0</v>
          </cell>
          <cell r="AN1254">
            <v>2634</v>
          </cell>
          <cell r="AS1254">
            <v>0</v>
          </cell>
          <cell r="AT1254">
            <v>0</v>
          </cell>
          <cell r="AU1254">
            <v>0</v>
          </cell>
          <cell r="BI1254">
            <v>1146</v>
          </cell>
          <cell r="BJ1254">
            <v>0</v>
          </cell>
          <cell r="BK1254">
            <v>0</v>
          </cell>
          <cell r="BL1254">
            <v>1145.697566735693</v>
          </cell>
          <cell r="BN1254">
            <v>1106</v>
          </cell>
          <cell r="BO1254">
            <v>-1</v>
          </cell>
          <cell r="BP1254">
            <v>0</v>
          </cell>
          <cell r="BQ1254">
            <v>1106.2149864955531</v>
          </cell>
          <cell r="BS1254">
            <v>80</v>
          </cell>
          <cell r="BT1254">
            <v>0</v>
          </cell>
          <cell r="BU1254">
            <v>0</v>
          </cell>
          <cell r="BV1254">
            <v>79.80015266017179</v>
          </cell>
          <cell r="BX1254">
            <v>26</v>
          </cell>
          <cell r="BY1254">
            <v>0</v>
          </cell>
          <cell r="BZ1254">
            <v>0</v>
          </cell>
          <cell r="CA1254">
            <v>25.99053391267638</v>
          </cell>
          <cell r="CC1254">
            <v>0</v>
          </cell>
          <cell r="CD1254">
            <v>0</v>
          </cell>
          <cell r="CE1254">
            <v>0</v>
          </cell>
          <cell r="CF1254">
            <v>4.9676557059240199E-2</v>
          </cell>
          <cell r="CH1254">
            <v>26</v>
          </cell>
          <cell r="CI1254">
            <v>0</v>
          </cell>
          <cell r="CJ1254">
            <v>0</v>
          </cell>
          <cell r="CK1254">
            <v>26.147829421287597</v>
          </cell>
          <cell r="CY1254">
            <v>16</v>
          </cell>
          <cell r="CZ1254">
            <v>0</v>
          </cell>
          <cell r="DA1254">
            <v>0</v>
          </cell>
          <cell r="DB1254">
            <v>16.379347160000002</v>
          </cell>
          <cell r="DD1254">
            <v>26</v>
          </cell>
          <cell r="DE1254">
            <v>1</v>
          </cell>
          <cell r="DF1254">
            <v>0</v>
          </cell>
          <cell r="DG1254">
            <v>25.569413303845362</v>
          </cell>
          <cell r="DI1254">
            <v>3</v>
          </cell>
          <cell r="DJ1254">
            <v>-1</v>
          </cell>
          <cell r="DK1254">
            <v>0</v>
          </cell>
          <cell r="DL1254">
            <v>3.175823817441727</v>
          </cell>
          <cell r="DN1254">
            <v>27</v>
          </cell>
          <cell r="DO1254">
            <v>0</v>
          </cell>
          <cell r="DP1254">
            <v>0</v>
          </cell>
          <cell r="DQ1254">
            <v>27.156896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</row>
        <row r="1256">
          <cell r="C1256" t="str">
            <v>61620MAT305Allcustom3USD Total</v>
          </cell>
          <cell r="E1256">
            <v>453</v>
          </cell>
          <cell r="H1256">
            <v>453.05118719061295</v>
          </cell>
          <cell r="J1256">
            <v>10</v>
          </cell>
          <cell r="M1256">
            <v>10.366955943177201</v>
          </cell>
          <cell r="O1256">
            <v>0</v>
          </cell>
          <cell r="R1256">
            <v>0</v>
          </cell>
          <cell r="T1256">
            <v>0</v>
          </cell>
          <cell r="V1256">
            <v>0</v>
          </cell>
          <cell r="Y1256">
            <v>0</v>
          </cell>
          <cell r="Z1256">
            <v>0</v>
          </cell>
          <cell r="AB1256">
            <v>463</v>
          </cell>
          <cell r="AD1256">
            <v>0</v>
          </cell>
          <cell r="AE1256">
            <v>463.41814313379001</v>
          </cell>
          <cell r="AG1256">
            <v>0</v>
          </cell>
          <cell r="AI1256">
            <v>0</v>
          </cell>
          <cell r="AJ1256">
            <v>0</v>
          </cell>
          <cell r="AL1256">
            <v>0</v>
          </cell>
          <cell r="AM1256">
            <v>0</v>
          </cell>
          <cell r="AN1256">
            <v>463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BI1256">
            <v>110</v>
          </cell>
          <cell r="BL1256">
            <v>109.93879391289001</v>
          </cell>
          <cell r="BN1256">
            <v>300</v>
          </cell>
          <cell r="BQ1256">
            <v>300.28151236385202</v>
          </cell>
          <cell r="BS1256">
            <v>2</v>
          </cell>
          <cell r="BV1256">
            <v>1.90372485492627</v>
          </cell>
          <cell r="BX1256">
            <v>1</v>
          </cell>
          <cell r="CA1256">
            <v>1.2347534406879099</v>
          </cell>
          <cell r="CC1256">
            <v>0</v>
          </cell>
          <cell r="CF1256">
            <v>0</v>
          </cell>
          <cell r="CH1256">
            <v>6</v>
          </cell>
          <cell r="CK1256">
            <v>6.2623433553219003</v>
          </cell>
          <cell r="CY1256">
            <v>3</v>
          </cell>
          <cell r="DB1256">
            <v>3.1870562900000001</v>
          </cell>
          <cell r="DD1256">
            <v>6</v>
          </cell>
          <cell r="DG1256">
            <v>6.3286089364667202</v>
          </cell>
          <cell r="DI1256">
            <v>1</v>
          </cell>
          <cell r="DL1256">
            <v>0.85129071671045498</v>
          </cell>
          <cell r="DN1256">
            <v>0</v>
          </cell>
          <cell r="DQ1256">
            <v>0</v>
          </cell>
          <cell r="DS1256">
            <v>0</v>
          </cell>
          <cell r="DV1256">
            <v>0</v>
          </cell>
        </row>
        <row r="1257">
          <cell r="C1257" t="str">
            <v>61620MAT310Allcustom3USD Total</v>
          </cell>
          <cell r="E1257">
            <v>376</v>
          </cell>
          <cell r="H1257">
            <v>375.61006737886203</v>
          </cell>
          <cell r="J1257">
            <v>10</v>
          </cell>
          <cell r="M1257">
            <v>9.5656230027481008</v>
          </cell>
          <cell r="O1257">
            <v>0</v>
          </cell>
          <cell r="R1257">
            <v>0</v>
          </cell>
          <cell r="T1257">
            <v>-1</v>
          </cell>
          <cell r="V1257">
            <v>-1</v>
          </cell>
          <cell r="Y1257">
            <v>0</v>
          </cell>
          <cell r="Z1257">
            <v>0</v>
          </cell>
          <cell r="AB1257">
            <v>385</v>
          </cell>
          <cell r="AD1257">
            <v>0</v>
          </cell>
          <cell r="AE1257">
            <v>385.17569038160997</v>
          </cell>
          <cell r="AG1257">
            <v>0</v>
          </cell>
          <cell r="AI1257">
            <v>0</v>
          </cell>
          <cell r="AJ1257">
            <v>0</v>
          </cell>
          <cell r="AL1257">
            <v>0</v>
          </cell>
          <cell r="AM1257">
            <v>0</v>
          </cell>
          <cell r="AN1257">
            <v>385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BI1257">
            <v>26</v>
          </cell>
          <cell r="BL1257">
            <v>25.950579782982597</v>
          </cell>
          <cell r="BN1257">
            <v>307</v>
          </cell>
          <cell r="BQ1257">
            <v>306.99476038027399</v>
          </cell>
          <cell r="BS1257">
            <v>2</v>
          </cell>
          <cell r="BV1257">
            <v>1.65941894638332</v>
          </cell>
          <cell r="BX1257">
            <v>1</v>
          </cell>
          <cell r="CA1257">
            <v>1.2679056509654301</v>
          </cell>
          <cell r="CC1257">
            <v>0</v>
          </cell>
          <cell r="CF1257">
            <v>0</v>
          </cell>
          <cell r="CH1257">
            <v>6</v>
          </cell>
          <cell r="CK1257">
            <v>6.3073433553219003</v>
          </cell>
          <cell r="CY1257">
            <v>4</v>
          </cell>
          <cell r="DB1257">
            <v>3.5246854300000003</v>
          </cell>
          <cell r="DD1257">
            <v>5</v>
          </cell>
          <cell r="DG1257">
            <v>5.1641081345363293</v>
          </cell>
          <cell r="DI1257">
            <v>1</v>
          </cell>
          <cell r="DL1257">
            <v>0.87682943821176895</v>
          </cell>
          <cell r="DN1257">
            <v>0</v>
          </cell>
          <cell r="DQ1257">
            <v>0</v>
          </cell>
          <cell r="DS1257">
            <v>0</v>
          </cell>
          <cell r="DV1257">
            <v>0</v>
          </cell>
        </row>
        <row r="1258">
          <cell r="C1258" t="str">
            <v>61620MAT315Allcustom3USD Total</v>
          </cell>
          <cell r="E1258">
            <v>365</v>
          </cell>
          <cell r="H1258">
            <v>365.31067030207299</v>
          </cell>
          <cell r="J1258">
            <v>6</v>
          </cell>
          <cell r="M1258">
            <v>6.3340445379238401</v>
          </cell>
          <cell r="O1258">
            <v>0</v>
          </cell>
          <cell r="R1258">
            <v>0</v>
          </cell>
          <cell r="T1258">
            <v>1</v>
          </cell>
          <cell r="V1258">
            <v>1</v>
          </cell>
          <cell r="Y1258">
            <v>0</v>
          </cell>
          <cell r="Z1258">
            <v>0</v>
          </cell>
          <cell r="AB1258">
            <v>372</v>
          </cell>
          <cell r="AD1258">
            <v>0</v>
          </cell>
          <cell r="AE1258">
            <v>371.64471483999699</v>
          </cell>
          <cell r="AG1258">
            <v>0</v>
          </cell>
          <cell r="AI1258">
            <v>0</v>
          </cell>
          <cell r="AJ1258">
            <v>0</v>
          </cell>
          <cell r="AL1258">
            <v>0</v>
          </cell>
          <cell r="AM1258">
            <v>0</v>
          </cell>
          <cell r="AN1258">
            <v>372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BI1258">
            <v>2</v>
          </cell>
          <cell r="BL1258">
            <v>2.44933801807551</v>
          </cell>
          <cell r="BN1258">
            <v>328</v>
          </cell>
          <cell r="BQ1258">
            <v>328.392008120051</v>
          </cell>
          <cell r="BS1258">
            <v>0</v>
          </cell>
          <cell r="BV1258">
            <v>0.29090516000516103</v>
          </cell>
          <cell r="BX1258">
            <v>1</v>
          </cell>
          <cell r="CA1258">
            <v>1.0111308374582801</v>
          </cell>
          <cell r="CC1258">
            <v>0</v>
          </cell>
          <cell r="CF1258">
            <v>0</v>
          </cell>
          <cell r="CH1258">
            <v>5</v>
          </cell>
          <cell r="CK1258">
            <v>5.4412289035479295</v>
          </cell>
          <cell r="CY1258">
            <v>4</v>
          </cell>
          <cell r="DB1258">
            <v>3.5322399999999998</v>
          </cell>
          <cell r="DD1258">
            <v>3</v>
          </cell>
          <cell r="DG1258">
            <v>2.6187033330457501</v>
          </cell>
          <cell r="DI1258">
            <v>0</v>
          </cell>
          <cell r="DL1258">
            <v>0.18310120487808501</v>
          </cell>
          <cell r="DN1258">
            <v>0</v>
          </cell>
          <cell r="DQ1258">
            <v>0</v>
          </cell>
          <cell r="DS1258">
            <v>0</v>
          </cell>
          <cell r="DV1258">
            <v>0</v>
          </cell>
        </row>
        <row r="1259">
          <cell r="C1259" t="str">
            <v>61620MAT320Allcustom3USD Total</v>
          </cell>
          <cell r="E1259">
            <v>336</v>
          </cell>
          <cell r="H1259">
            <v>336.05953189386702</v>
          </cell>
          <cell r="J1259">
            <v>4</v>
          </cell>
          <cell r="M1259">
            <v>4.2819497444338692</v>
          </cell>
          <cell r="O1259">
            <v>0</v>
          </cell>
          <cell r="R1259">
            <v>0</v>
          </cell>
          <cell r="T1259">
            <v>0</v>
          </cell>
          <cell r="V1259">
            <v>0</v>
          </cell>
          <cell r="Y1259">
            <v>0</v>
          </cell>
          <cell r="Z1259">
            <v>0</v>
          </cell>
          <cell r="AB1259">
            <v>340</v>
          </cell>
          <cell r="AD1259">
            <v>0</v>
          </cell>
          <cell r="AE1259">
            <v>340.34148163830099</v>
          </cell>
          <cell r="AG1259">
            <v>0</v>
          </cell>
          <cell r="AI1259">
            <v>0</v>
          </cell>
          <cell r="AJ1259">
            <v>0</v>
          </cell>
          <cell r="AL1259">
            <v>0</v>
          </cell>
          <cell r="AM1259">
            <v>0</v>
          </cell>
          <cell r="AN1259">
            <v>340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BI1259">
            <v>1</v>
          </cell>
          <cell r="BL1259">
            <v>0.80044138463840897</v>
          </cell>
          <cell r="BN1259">
            <v>325</v>
          </cell>
          <cell r="BQ1259">
            <v>325.37239760515899</v>
          </cell>
          <cell r="BS1259">
            <v>0</v>
          </cell>
          <cell r="BV1259">
            <v>0.157313520002791</v>
          </cell>
          <cell r="BX1259">
            <v>1</v>
          </cell>
          <cell r="CA1259">
            <v>1.0414647625820301</v>
          </cell>
          <cell r="CC1259">
            <v>0</v>
          </cell>
          <cell r="CF1259">
            <v>0</v>
          </cell>
          <cell r="CH1259">
            <v>4</v>
          </cell>
          <cell r="CK1259">
            <v>3.8879999999999999</v>
          </cell>
          <cell r="CY1259">
            <v>3</v>
          </cell>
          <cell r="DB1259">
            <v>3.4912399999999999</v>
          </cell>
          <cell r="DD1259">
            <v>1</v>
          </cell>
          <cell r="DG1259">
            <v>0.79070974443386999</v>
          </cell>
          <cell r="DI1259">
            <v>0</v>
          </cell>
          <cell r="DL1259">
            <v>0</v>
          </cell>
          <cell r="DN1259">
            <v>0</v>
          </cell>
          <cell r="DQ1259">
            <v>0</v>
          </cell>
          <cell r="DS1259">
            <v>0</v>
          </cell>
          <cell r="DV1259">
            <v>0</v>
          </cell>
        </row>
        <row r="1260">
          <cell r="C1260" t="str">
            <v>61620MAT325Allcustom3USD Total</v>
          </cell>
          <cell r="E1260">
            <v>328</v>
          </cell>
          <cell r="H1260">
            <v>327.63771130221301</v>
          </cell>
          <cell r="J1260">
            <v>3</v>
          </cell>
          <cell r="M1260">
            <v>3.34403136356786</v>
          </cell>
          <cell r="O1260">
            <v>0</v>
          </cell>
          <cell r="R1260">
            <v>0</v>
          </cell>
          <cell r="T1260">
            <v>0</v>
          </cell>
          <cell r="V1260">
            <v>0</v>
          </cell>
          <cell r="Y1260">
            <v>0</v>
          </cell>
          <cell r="Z1260">
            <v>0</v>
          </cell>
          <cell r="AB1260">
            <v>331</v>
          </cell>
          <cell r="AD1260">
            <v>0</v>
          </cell>
          <cell r="AE1260">
            <v>330.98174266578104</v>
          </cell>
          <cell r="AG1260">
            <v>0</v>
          </cell>
          <cell r="AI1260">
            <v>0</v>
          </cell>
          <cell r="AJ1260">
            <v>0</v>
          </cell>
          <cell r="AL1260">
            <v>0</v>
          </cell>
          <cell r="AM1260">
            <v>0</v>
          </cell>
          <cell r="AN1260">
            <v>331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BI1260">
            <v>0</v>
          </cell>
          <cell r="BL1260">
            <v>3.8652384638408997E-2</v>
          </cell>
          <cell r="BN1260">
            <v>300</v>
          </cell>
          <cell r="BQ1260">
            <v>300.32021430169101</v>
          </cell>
          <cell r="BS1260">
            <v>0</v>
          </cell>
          <cell r="BV1260">
            <v>0</v>
          </cell>
          <cell r="BX1260">
            <v>23</v>
          </cell>
          <cell r="CA1260">
            <v>23.343844615884098</v>
          </cell>
          <cell r="CC1260">
            <v>0</v>
          </cell>
          <cell r="CF1260">
            <v>0</v>
          </cell>
          <cell r="CH1260">
            <v>4</v>
          </cell>
          <cell r="CK1260">
            <v>3.9350000000000001</v>
          </cell>
          <cell r="CY1260">
            <v>3</v>
          </cell>
          <cell r="DB1260">
            <v>2.90124</v>
          </cell>
          <cell r="DD1260">
            <v>0</v>
          </cell>
          <cell r="DG1260">
            <v>0.44279136356785997</v>
          </cell>
          <cell r="DI1260">
            <v>0</v>
          </cell>
          <cell r="DL1260">
            <v>0</v>
          </cell>
          <cell r="DN1260">
            <v>0</v>
          </cell>
          <cell r="DQ1260">
            <v>0</v>
          </cell>
          <cell r="DS1260">
            <v>0</v>
          </cell>
          <cell r="DV1260">
            <v>0</v>
          </cell>
        </row>
        <row r="1261">
          <cell r="C1261" t="str">
            <v>61620MAT330Allcustom3USD Total</v>
          </cell>
          <cell r="E1261">
            <v>3107</v>
          </cell>
          <cell r="H1261">
            <v>3106.7113744231701</v>
          </cell>
          <cell r="J1261">
            <v>4</v>
          </cell>
          <cell r="M1261">
            <v>4.0767508533103296</v>
          </cell>
          <cell r="O1261">
            <v>0</v>
          </cell>
          <cell r="R1261">
            <v>0</v>
          </cell>
          <cell r="T1261">
            <v>0</v>
          </cell>
          <cell r="V1261">
            <v>0</v>
          </cell>
          <cell r="Y1261">
            <v>0</v>
          </cell>
          <cell r="Z1261">
            <v>0</v>
          </cell>
          <cell r="AB1261">
            <v>3111</v>
          </cell>
          <cell r="AD1261">
            <v>0</v>
          </cell>
          <cell r="AE1261">
            <v>3110.7881252764801</v>
          </cell>
          <cell r="AG1261">
            <v>0</v>
          </cell>
          <cell r="AI1261">
            <v>0</v>
          </cell>
          <cell r="AJ1261">
            <v>0</v>
          </cell>
          <cell r="AL1261">
            <v>0</v>
          </cell>
          <cell r="AM1261">
            <v>0</v>
          </cell>
          <cell r="AN1261">
            <v>3111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BI1261">
            <v>0</v>
          </cell>
          <cell r="BL1261">
            <v>3.8652384638408997E-2</v>
          </cell>
          <cell r="BN1261">
            <v>3107</v>
          </cell>
          <cell r="BQ1261">
            <v>3106.6727220385401</v>
          </cell>
          <cell r="BS1261">
            <v>0</v>
          </cell>
          <cell r="BV1261">
            <v>0</v>
          </cell>
          <cell r="BX1261">
            <v>0</v>
          </cell>
          <cell r="CA1261">
            <v>0</v>
          </cell>
          <cell r="CC1261">
            <v>0</v>
          </cell>
          <cell r="CF1261">
            <v>0</v>
          </cell>
          <cell r="CH1261">
            <v>0</v>
          </cell>
          <cell r="CK1261">
            <v>0</v>
          </cell>
          <cell r="CY1261">
            <v>3</v>
          </cell>
          <cell r="DB1261">
            <v>2.5405799999999998</v>
          </cell>
          <cell r="DD1261">
            <v>2</v>
          </cell>
          <cell r="DG1261">
            <v>1.53617085331033</v>
          </cell>
          <cell r="DI1261">
            <v>0</v>
          </cell>
          <cell r="DL1261">
            <v>0</v>
          </cell>
          <cell r="DN1261">
            <v>0</v>
          </cell>
          <cell r="DQ1261">
            <v>0</v>
          </cell>
          <cell r="DS1261">
            <v>0</v>
          </cell>
          <cell r="DV1261">
            <v>0</v>
          </cell>
        </row>
        <row r="1262">
          <cell r="C1262" t="str">
            <v>61620MAT300TAllcustom3USD Total</v>
          </cell>
          <cell r="E1262">
            <v>4965</v>
          </cell>
          <cell r="F1262">
            <v>0</v>
          </cell>
          <cell r="G1262">
            <v>0</v>
          </cell>
          <cell r="H1262">
            <v>4964.3805424907987</v>
          </cell>
          <cell r="J1262">
            <v>37</v>
          </cell>
          <cell r="K1262">
            <v>0</v>
          </cell>
          <cell r="L1262">
            <v>0</v>
          </cell>
          <cell r="M1262">
            <v>37.969355445161199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B1262">
            <v>5002</v>
          </cell>
          <cell r="AC1262">
            <v>0</v>
          </cell>
          <cell r="AD1262">
            <v>0</v>
          </cell>
          <cell r="AE1262">
            <v>5002.3498979359592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0</v>
          </cell>
          <cell r="AM1262">
            <v>0</v>
          </cell>
          <cell r="AN1262">
            <v>5002</v>
          </cell>
          <cell r="AS1262">
            <v>0</v>
          </cell>
          <cell r="AT1262">
            <v>0</v>
          </cell>
          <cell r="AU1262">
            <v>0</v>
          </cell>
          <cell r="BI1262">
            <v>139</v>
          </cell>
          <cell r="BJ1262">
            <v>0</v>
          </cell>
          <cell r="BK1262">
            <v>0</v>
          </cell>
          <cell r="BL1262">
            <v>139.21645786786331</v>
          </cell>
          <cell r="BN1262">
            <v>4667</v>
          </cell>
          <cell r="BO1262">
            <v>0</v>
          </cell>
          <cell r="BP1262">
            <v>0</v>
          </cell>
          <cell r="BQ1262">
            <v>4668.0336148095666</v>
          </cell>
          <cell r="BS1262">
            <v>4</v>
          </cell>
          <cell r="BT1262">
            <v>0</v>
          </cell>
          <cell r="BU1262">
            <v>0</v>
          </cell>
          <cell r="BV1262">
            <v>4.0113624813175424</v>
          </cell>
          <cell r="BX1262">
            <v>27</v>
          </cell>
          <cell r="BY1262">
            <v>0</v>
          </cell>
          <cell r="BZ1262">
            <v>0</v>
          </cell>
          <cell r="CA1262">
            <v>27.89909930757775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H1262">
            <v>25</v>
          </cell>
          <cell r="CI1262">
            <v>0</v>
          </cell>
          <cell r="CJ1262">
            <v>0</v>
          </cell>
          <cell r="CK1262">
            <v>25.833915614191728</v>
          </cell>
          <cell r="CY1262">
            <v>20</v>
          </cell>
          <cell r="CZ1262">
            <v>0</v>
          </cell>
          <cell r="DA1262">
            <v>0</v>
          </cell>
          <cell r="DB1262">
            <v>19.177041719999998</v>
          </cell>
          <cell r="DD1262">
            <v>17</v>
          </cell>
          <cell r="DE1262">
            <v>0</v>
          </cell>
          <cell r="DF1262">
            <v>0</v>
          </cell>
          <cell r="DG1262">
            <v>16.88109236536086</v>
          </cell>
          <cell r="DI1262">
            <v>2</v>
          </cell>
          <cell r="DJ1262">
            <v>0</v>
          </cell>
          <cell r="DK1262">
            <v>0</v>
          </cell>
          <cell r="DL1262">
            <v>1.9112213598003089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</row>
        <row r="1264">
          <cell r="C1264" t="str">
            <v>61620Allcustom2Allcustom3USD Total</v>
          </cell>
          <cell r="E1264">
            <v>8516</v>
          </cell>
          <cell r="F1264">
            <v>-1</v>
          </cell>
          <cell r="G1264">
            <v>0</v>
          </cell>
          <cell r="H1264">
            <v>8515.9693582651271</v>
          </cell>
          <cell r="J1264">
            <v>227</v>
          </cell>
          <cell r="K1264">
            <v>2</v>
          </cell>
          <cell r="L1264">
            <v>0</v>
          </cell>
          <cell r="M1264">
            <v>226.68587126992318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T1264">
            <v>0</v>
          </cell>
          <cell r="U1264">
            <v>0</v>
          </cell>
          <cell r="V1264">
            <v>-1</v>
          </cell>
          <cell r="W1264">
            <v>1</v>
          </cell>
          <cell r="X1264">
            <v>0</v>
          </cell>
          <cell r="Y1264">
            <v>0</v>
          </cell>
          <cell r="Z1264">
            <v>0</v>
          </cell>
          <cell r="AB1264">
            <v>8743</v>
          </cell>
          <cell r="AC1264">
            <v>1</v>
          </cell>
          <cell r="AD1264">
            <v>0</v>
          </cell>
          <cell r="AE1264">
            <v>8742.6552295350539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>
            <v>1</v>
          </cell>
          <cell r="AM1264">
            <v>0</v>
          </cell>
          <cell r="AN1264">
            <v>8743</v>
          </cell>
          <cell r="AU1264">
            <v>0</v>
          </cell>
          <cell r="BI1264">
            <v>1906</v>
          </cell>
          <cell r="BJ1264">
            <v>0</v>
          </cell>
          <cell r="BK1264">
            <v>0</v>
          </cell>
          <cell r="BL1264">
            <v>1906.4132553535821</v>
          </cell>
          <cell r="BN1264">
            <v>6026</v>
          </cell>
          <cell r="BO1264">
            <v>0</v>
          </cell>
          <cell r="BP1264">
            <v>0</v>
          </cell>
          <cell r="BQ1264">
            <v>6025.8982602467686</v>
          </cell>
          <cell r="BS1264">
            <v>126</v>
          </cell>
          <cell r="BT1264">
            <v>0</v>
          </cell>
          <cell r="BU1264">
            <v>0</v>
          </cell>
          <cell r="BV1264">
            <v>126.15298725780613</v>
          </cell>
          <cell r="BX1264">
            <v>73</v>
          </cell>
          <cell r="BY1264">
            <v>1</v>
          </cell>
          <cell r="BZ1264">
            <v>0</v>
          </cell>
          <cell r="CA1264">
            <v>72.970500439701539</v>
          </cell>
          <cell r="CC1264">
            <v>0</v>
          </cell>
          <cell r="CD1264">
            <v>0</v>
          </cell>
          <cell r="CE1264">
            <v>0</v>
          </cell>
          <cell r="CF1264">
            <v>0.32579864824684018</v>
          </cell>
          <cell r="CH1264">
            <v>60</v>
          </cell>
          <cell r="CI1264">
            <v>1</v>
          </cell>
          <cell r="CJ1264">
            <v>0</v>
          </cell>
          <cell r="CK1264">
            <v>59.754178766137898</v>
          </cell>
          <cell r="CY1264">
            <v>88</v>
          </cell>
          <cell r="CZ1264">
            <v>0</v>
          </cell>
          <cell r="DA1264">
            <v>0</v>
          </cell>
          <cell r="DB1264">
            <v>87.977832339999992</v>
          </cell>
          <cell r="DD1264">
            <v>51</v>
          </cell>
          <cell r="DE1264">
            <v>0</v>
          </cell>
          <cell r="DF1264">
            <v>0</v>
          </cell>
          <cell r="DG1264">
            <v>51.256313512711884</v>
          </cell>
          <cell r="DI1264">
            <v>6</v>
          </cell>
          <cell r="DJ1264">
            <v>-1</v>
          </cell>
          <cell r="DK1264">
            <v>0</v>
          </cell>
          <cell r="DL1264">
            <v>5.8489584172111648</v>
          </cell>
          <cell r="DN1264">
            <v>82</v>
          </cell>
          <cell r="DO1264">
            <v>1</v>
          </cell>
          <cell r="DP1264">
            <v>0</v>
          </cell>
          <cell r="DQ1264">
            <v>81.602767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</row>
        <row r="1267">
          <cell r="C1267" t="str">
            <v>61680Allcustom2Allcustom3USD Total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0</v>
          </cell>
          <cell r="T1267">
            <v>0</v>
          </cell>
          <cell r="V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G1267">
            <v>0</v>
          </cell>
          <cell r="AI1267">
            <v>0</v>
          </cell>
          <cell r="AJ1267">
            <v>0</v>
          </cell>
          <cell r="AL1267">
            <v>0</v>
          </cell>
          <cell r="AM1267">
            <v>0</v>
          </cell>
          <cell r="AN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BI1267">
            <v>0</v>
          </cell>
          <cell r="BL1267">
            <v>0</v>
          </cell>
          <cell r="BN1267">
            <v>0</v>
          </cell>
          <cell r="BQ1267">
            <v>0</v>
          </cell>
          <cell r="BS1267">
            <v>0</v>
          </cell>
          <cell r="BV1267">
            <v>0</v>
          </cell>
          <cell r="BX1267">
            <v>0</v>
          </cell>
          <cell r="CA1267">
            <v>0</v>
          </cell>
          <cell r="CC1267">
            <v>0</v>
          </cell>
          <cell r="CF1267">
            <v>0</v>
          </cell>
          <cell r="CH1267">
            <v>0</v>
          </cell>
          <cell r="CK1267">
            <v>0</v>
          </cell>
          <cell r="CY1267">
            <v>0</v>
          </cell>
          <cell r="DB1267">
            <v>0</v>
          </cell>
          <cell r="DD1267">
            <v>0</v>
          </cell>
          <cell r="DG1267">
            <v>0</v>
          </cell>
          <cell r="DI1267">
            <v>0</v>
          </cell>
          <cell r="DL1267">
            <v>0</v>
          </cell>
          <cell r="DN1267">
            <v>0</v>
          </cell>
          <cell r="DQ1267">
            <v>0</v>
          </cell>
          <cell r="DS1267">
            <v>0</v>
          </cell>
          <cell r="DV1267">
            <v>0</v>
          </cell>
        </row>
        <row r="1270">
          <cell r="C1270" t="str">
            <v>61691Allcustom2Allcustom3USD Total</v>
          </cell>
          <cell r="E1270">
            <v>430</v>
          </cell>
          <cell r="F1270">
            <v>0</v>
          </cell>
          <cell r="H1270">
            <v>430.401595269258</v>
          </cell>
          <cell r="J1270">
            <v>1</v>
          </cell>
          <cell r="K1270">
            <v>0</v>
          </cell>
          <cell r="M1270">
            <v>0.7</v>
          </cell>
          <cell r="O1270">
            <v>0</v>
          </cell>
          <cell r="P1270">
            <v>0</v>
          </cell>
          <cell r="R1270">
            <v>0</v>
          </cell>
          <cell r="T1270">
            <v>1</v>
          </cell>
          <cell r="U1270">
            <v>0</v>
          </cell>
          <cell r="V1270">
            <v>0</v>
          </cell>
          <cell r="W1270">
            <v>1</v>
          </cell>
          <cell r="Y1270">
            <v>0</v>
          </cell>
          <cell r="Z1270">
            <v>0</v>
          </cell>
          <cell r="AB1270">
            <v>432</v>
          </cell>
          <cell r="AC1270">
            <v>1</v>
          </cell>
          <cell r="AD1270">
            <v>0</v>
          </cell>
          <cell r="AE1270">
            <v>431.10159526925804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>
            <v>1</v>
          </cell>
          <cell r="AM1270">
            <v>0</v>
          </cell>
          <cell r="AN1270">
            <v>432</v>
          </cell>
          <cell r="AR1270">
            <v>0</v>
          </cell>
          <cell r="AS1270">
            <v>0</v>
          </cell>
          <cell r="AT1270">
            <v>0</v>
          </cell>
          <cell r="BI1270">
            <v>0</v>
          </cell>
          <cell r="BJ1270">
            <v>0</v>
          </cell>
          <cell r="BL1270">
            <v>0</v>
          </cell>
          <cell r="BN1270">
            <v>431</v>
          </cell>
          <cell r="BO1270">
            <v>1</v>
          </cell>
          <cell r="BQ1270">
            <v>430.401595269258</v>
          </cell>
          <cell r="BS1270">
            <v>0</v>
          </cell>
          <cell r="BT1270">
            <v>0</v>
          </cell>
          <cell r="BV1270">
            <v>0</v>
          </cell>
          <cell r="BX1270">
            <v>0</v>
          </cell>
          <cell r="BY1270">
            <v>0</v>
          </cell>
          <cell r="CA1270">
            <v>0</v>
          </cell>
          <cell r="CC1270">
            <v>0</v>
          </cell>
          <cell r="CD1270">
            <v>0</v>
          </cell>
          <cell r="CF1270">
            <v>0</v>
          </cell>
          <cell r="CH1270">
            <v>0</v>
          </cell>
          <cell r="CI1270">
            <v>0</v>
          </cell>
          <cell r="CK1270">
            <v>0</v>
          </cell>
          <cell r="CY1270">
            <v>0</v>
          </cell>
          <cell r="CZ1270">
            <v>0</v>
          </cell>
          <cell r="DB1270">
            <v>0</v>
          </cell>
          <cell r="DD1270">
            <v>0</v>
          </cell>
          <cell r="DE1270">
            <v>-1</v>
          </cell>
          <cell r="DG1270">
            <v>0.7</v>
          </cell>
          <cell r="DI1270">
            <v>0</v>
          </cell>
          <cell r="DJ1270">
            <v>0</v>
          </cell>
          <cell r="DL1270">
            <v>0</v>
          </cell>
          <cell r="DN1270">
            <v>0</v>
          </cell>
          <cell r="DO1270">
            <v>0</v>
          </cell>
          <cell r="DQ1270">
            <v>0</v>
          </cell>
          <cell r="DS1270">
            <v>0</v>
          </cell>
          <cell r="DT1270">
            <v>0</v>
          </cell>
          <cell r="DV1270">
            <v>0</v>
          </cell>
        </row>
        <row r="1271">
          <cell r="C1271" t="str">
            <v>61692Allcustom2Allcustom3USD Total</v>
          </cell>
          <cell r="E1271">
            <v>3405</v>
          </cell>
          <cell r="H1271">
            <v>3404.5860199726299</v>
          </cell>
          <cell r="J1271">
            <v>2722</v>
          </cell>
          <cell r="M1271">
            <v>2721.7705124899999</v>
          </cell>
          <cell r="O1271">
            <v>0</v>
          </cell>
          <cell r="R1271">
            <v>0</v>
          </cell>
          <cell r="T1271">
            <v>-1</v>
          </cell>
          <cell r="U1271">
            <v>0</v>
          </cell>
          <cell r="V1271">
            <v>-1</v>
          </cell>
          <cell r="Y1271">
            <v>0</v>
          </cell>
          <cell r="Z1271">
            <v>0</v>
          </cell>
          <cell r="AB1271">
            <v>6126</v>
          </cell>
          <cell r="AD1271">
            <v>0</v>
          </cell>
          <cell r="AE1271">
            <v>6126.3565324626306</v>
          </cell>
          <cell r="AG1271">
            <v>0</v>
          </cell>
          <cell r="AI1271">
            <v>0</v>
          </cell>
          <cell r="AJ1271">
            <v>0</v>
          </cell>
          <cell r="AL1271">
            <v>0</v>
          </cell>
          <cell r="AM1271">
            <v>0</v>
          </cell>
          <cell r="AN1271">
            <v>6126</v>
          </cell>
          <cell r="AR1271">
            <v>0</v>
          </cell>
          <cell r="AS1271">
            <v>0</v>
          </cell>
          <cell r="AT1271">
            <v>0</v>
          </cell>
          <cell r="BI1271">
            <v>2712</v>
          </cell>
          <cell r="BL1271">
            <v>2711.6377475781101</v>
          </cell>
          <cell r="BN1271">
            <v>620</v>
          </cell>
          <cell r="BQ1271">
            <v>620.17045023413209</v>
          </cell>
          <cell r="BS1271">
            <v>0</v>
          </cell>
          <cell r="BV1271">
            <v>0</v>
          </cell>
          <cell r="BX1271">
            <v>56</v>
          </cell>
          <cell r="CA1271">
            <v>55.611412848327397</v>
          </cell>
          <cell r="CC1271">
            <v>17</v>
          </cell>
          <cell r="CF1271">
            <v>17.1664093120655</v>
          </cell>
          <cell r="CH1271">
            <v>0</v>
          </cell>
          <cell r="CK1271">
            <v>0</v>
          </cell>
          <cell r="CY1271">
            <v>1679</v>
          </cell>
          <cell r="DB1271">
            <v>1678.7835689999999</v>
          </cell>
          <cell r="DD1271">
            <v>7</v>
          </cell>
          <cell r="DG1271">
            <v>6.5000000099999999</v>
          </cell>
          <cell r="DI1271">
            <v>775</v>
          </cell>
          <cell r="DL1271">
            <v>775.05119348000005</v>
          </cell>
          <cell r="DN1271">
            <v>261</v>
          </cell>
          <cell r="DQ1271">
            <v>261.43574999999998</v>
          </cell>
          <cell r="DS1271">
            <v>0</v>
          </cell>
          <cell r="DV1271">
            <v>0</v>
          </cell>
        </row>
        <row r="1272">
          <cell r="C1272" t="str">
            <v>61693Allcustom2Allcustom3USD Total</v>
          </cell>
          <cell r="E1272">
            <v>40</v>
          </cell>
          <cell r="H1272">
            <v>40.002000000000002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V1272">
            <v>0</v>
          </cell>
          <cell r="Y1272">
            <v>0</v>
          </cell>
          <cell r="Z1272">
            <v>0</v>
          </cell>
          <cell r="AB1272">
            <v>40</v>
          </cell>
          <cell r="AD1272">
            <v>0</v>
          </cell>
          <cell r="AE1272">
            <v>40.002000000000002</v>
          </cell>
          <cell r="AG1272">
            <v>0</v>
          </cell>
          <cell r="AI1272">
            <v>0</v>
          </cell>
          <cell r="AJ1272">
            <v>0</v>
          </cell>
          <cell r="AL1272">
            <v>0</v>
          </cell>
          <cell r="AM1272">
            <v>0</v>
          </cell>
          <cell r="AN1272">
            <v>40</v>
          </cell>
          <cell r="AR1272">
            <v>0</v>
          </cell>
          <cell r="AS1272">
            <v>0</v>
          </cell>
          <cell r="AT1272">
            <v>0</v>
          </cell>
          <cell r="BI1272">
            <v>0</v>
          </cell>
          <cell r="BL1272">
            <v>0</v>
          </cell>
          <cell r="BN1272">
            <v>40</v>
          </cell>
          <cell r="BQ1272">
            <v>40.002000000000002</v>
          </cell>
          <cell r="BS1272">
            <v>0</v>
          </cell>
          <cell r="BV1272">
            <v>0</v>
          </cell>
          <cell r="BX1272">
            <v>0</v>
          </cell>
          <cell r="CA1272">
            <v>0</v>
          </cell>
          <cell r="CC1272">
            <v>0</v>
          </cell>
          <cell r="CF1272">
            <v>0</v>
          </cell>
          <cell r="CH1272">
            <v>0</v>
          </cell>
          <cell r="CK1272">
            <v>0</v>
          </cell>
          <cell r="CY1272">
            <v>0</v>
          </cell>
          <cell r="DB1272">
            <v>0</v>
          </cell>
          <cell r="DD1272">
            <v>0</v>
          </cell>
          <cell r="DG1272">
            <v>0</v>
          </cell>
          <cell r="DI1272">
            <v>0</v>
          </cell>
          <cell r="DL1272">
            <v>0</v>
          </cell>
          <cell r="DN1272">
            <v>0</v>
          </cell>
          <cell r="DQ1272">
            <v>0</v>
          </cell>
          <cell r="DS1272">
            <v>0</v>
          </cell>
          <cell r="DV1272">
            <v>0</v>
          </cell>
        </row>
        <row r="1273">
          <cell r="C1273" t="str">
            <v>61690TAllcustom2Allcustom3USD Total</v>
          </cell>
          <cell r="E1273">
            <v>3875</v>
          </cell>
          <cell r="F1273">
            <v>0</v>
          </cell>
          <cell r="G1273">
            <v>0</v>
          </cell>
          <cell r="H1273">
            <v>3874.9896152418878</v>
          </cell>
          <cell r="J1273">
            <v>2723</v>
          </cell>
          <cell r="K1273">
            <v>0</v>
          </cell>
          <cell r="L1273">
            <v>0</v>
          </cell>
          <cell r="M1273">
            <v>2722.4705124899997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-1</v>
          </cell>
          <cell r="W1273">
            <v>1</v>
          </cell>
          <cell r="X1273">
            <v>0</v>
          </cell>
          <cell r="Y1273">
            <v>0</v>
          </cell>
          <cell r="Z1273">
            <v>0</v>
          </cell>
          <cell r="AB1273">
            <v>6598</v>
          </cell>
          <cell r="AC1273">
            <v>1</v>
          </cell>
          <cell r="AD1273">
            <v>0</v>
          </cell>
          <cell r="AE1273">
            <v>6597.4601277318889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>
            <v>1</v>
          </cell>
          <cell r="AM1273">
            <v>0</v>
          </cell>
          <cell r="AN1273">
            <v>6598</v>
          </cell>
          <cell r="AS1273">
            <v>0</v>
          </cell>
          <cell r="AT1273">
            <v>0</v>
          </cell>
          <cell r="BI1273">
            <v>2712</v>
          </cell>
          <cell r="BJ1273">
            <v>0</v>
          </cell>
          <cell r="BK1273">
            <v>0</v>
          </cell>
          <cell r="BL1273">
            <v>2711.6377475781101</v>
          </cell>
          <cell r="BN1273">
            <v>1091</v>
          </cell>
          <cell r="BO1273">
            <v>1</v>
          </cell>
          <cell r="BP1273">
            <v>0</v>
          </cell>
          <cell r="BQ1273">
            <v>1090.5740455033902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X1273">
            <v>56</v>
          </cell>
          <cell r="BY1273">
            <v>0</v>
          </cell>
          <cell r="BZ1273">
            <v>0</v>
          </cell>
          <cell r="CA1273">
            <v>55.611412848327397</v>
          </cell>
          <cell r="CC1273">
            <v>17</v>
          </cell>
          <cell r="CD1273">
            <v>0</v>
          </cell>
          <cell r="CE1273">
            <v>0</v>
          </cell>
          <cell r="CF1273">
            <v>17.1664093120655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Y1273">
            <v>1679</v>
          </cell>
          <cell r="CZ1273">
            <v>0</v>
          </cell>
          <cell r="DA1273">
            <v>0</v>
          </cell>
          <cell r="DB1273">
            <v>1678.7835689999999</v>
          </cell>
          <cell r="DD1273">
            <v>7</v>
          </cell>
          <cell r="DE1273">
            <v>-1</v>
          </cell>
          <cell r="DF1273">
            <v>0</v>
          </cell>
          <cell r="DG1273">
            <v>7.2000000100000001</v>
          </cell>
          <cell r="DI1273">
            <v>775</v>
          </cell>
          <cell r="DJ1273">
            <v>0</v>
          </cell>
          <cell r="DK1273">
            <v>0</v>
          </cell>
          <cell r="DL1273">
            <v>775.05119348000005</v>
          </cell>
          <cell r="DN1273">
            <v>261</v>
          </cell>
          <cell r="DO1273">
            <v>0</v>
          </cell>
          <cell r="DP1273">
            <v>0</v>
          </cell>
          <cell r="DQ1273">
            <v>261.43574999999998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</row>
        <row r="1275">
          <cell r="C1275" t="str">
            <v>61711Allcustom2Allcustom3USD Total</v>
          </cell>
          <cell r="E1275">
            <v>181</v>
          </cell>
          <cell r="F1275">
            <v>0</v>
          </cell>
          <cell r="H1275">
            <v>180.96399999944902</v>
          </cell>
          <cell r="J1275">
            <v>0</v>
          </cell>
          <cell r="M1275">
            <v>0</v>
          </cell>
          <cell r="O1275">
            <v>0</v>
          </cell>
          <cell r="P1275">
            <v>0</v>
          </cell>
          <cell r="R1275">
            <v>0</v>
          </cell>
          <cell r="T1275">
            <v>-1</v>
          </cell>
          <cell r="U1275">
            <v>0</v>
          </cell>
          <cell r="V1275">
            <v>0</v>
          </cell>
          <cell r="W1275">
            <v>-1</v>
          </cell>
          <cell r="Y1275">
            <v>0</v>
          </cell>
          <cell r="Z1275">
            <v>0</v>
          </cell>
          <cell r="AB1275">
            <v>180</v>
          </cell>
          <cell r="AC1275">
            <v>-1</v>
          </cell>
          <cell r="AD1275">
            <v>0</v>
          </cell>
          <cell r="AE1275">
            <v>180.96399999944902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>
            <v>-1</v>
          </cell>
          <cell r="AM1275">
            <v>0</v>
          </cell>
          <cell r="AN1275">
            <v>180</v>
          </cell>
          <cell r="AR1275">
            <v>0</v>
          </cell>
          <cell r="AS1275">
            <v>0</v>
          </cell>
          <cell r="AT1275">
            <v>0</v>
          </cell>
          <cell r="BI1275">
            <v>0</v>
          </cell>
          <cell r="BJ1275">
            <v>0</v>
          </cell>
          <cell r="BL1275">
            <v>0</v>
          </cell>
          <cell r="BN1275">
            <v>181</v>
          </cell>
          <cell r="BQ1275">
            <v>180.96399999944902</v>
          </cell>
          <cell r="BS1275">
            <v>0</v>
          </cell>
          <cell r="BT1275">
            <v>0</v>
          </cell>
          <cell r="BV1275">
            <v>0</v>
          </cell>
          <cell r="BX1275">
            <v>0</v>
          </cell>
          <cell r="BY1275">
            <v>0</v>
          </cell>
          <cell r="CA1275">
            <v>0</v>
          </cell>
          <cell r="CC1275">
            <v>0</v>
          </cell>
          <cell r="CD1275">
            <v>0</v>
          </cell>
          <cell r="CF1275">
            <v>0</v>
          </cell>
          <cell r="CH1275">
            <v>0</v>
          </cell>
          <cell r="CI1275">
            <v>0</v>
          </cell>
          <cell r="CK1275">
            <v>0</v>
          </cell>
          <cell r="CY1275">
            <v>0</v>
          </cell>
          <cell r="CZ1275">
            <v>0</v>
          </cell>
          <cell r="DB1275">
            <v>0</v>
          </cell>
          <cell r="DD1275">
            <v>0</v>
          </cell>
          <cell r="DE1275">
            <v>0</v>
          </cell>
          <cell r="DG1275">
            <v>0</v>
          </cell>
          <cell r="DI1275">
            <v>0</v>
          </cell>
          <cell r="DJ1275">
            <v>0</v>
          </cell>
          <cell r="DL1275">
            <v>0</v>
          </cell>
          <cell r="DN1275">
            <v>0</v>
          </cell>
          <cell r="DO1275">
            <v>0</v>
          </cell>
          <cell r="DQ1275">
            <v>0</v>
          </cell>
          <cell r="DS1275">
            <v>0</v>
          </cell>
          <cell r="DT1275">
            <v>0</v>
          </cell>
          <cell r="DV1275">
            <v>0</v>
          </cell>
        </row>
        <row r="1276">
          <cell r="C1276" t="str">
            <v>61712Allcustom2Allcustom3USD Total</v>
          </cell>
          <cell r="E1276">
            <v>1120</v>
          </cell>
          <cell r="H1276">
            <v>1120.4294526599801</v>
          </cell>
          <cell r="J1276">
            <v>60</v>
          </cell>
          <cell r="M1276">
            <v>60.102485999999999</v>
          </cell>
          <cell r="O1276">
            <v>0</v>
          </cell>
          <cell r="R1276">
            <v>0</v>
          </cell>
          <cell r="T1276">
            <v>1</v>
          </cell>
          <cell r="U1276">
            <v>0</v>
          </cell>
          <cell r="V1276">
            <v>1</v>
          </cell>
          <cell r="Y1276">
            <v>0</v>
          </cell>
          <cell r="Z1276">
            <v>0</v>
          </cell>
          <cell r="AB1276">
            <v>1181</v>
          </cell>
          <cell r="AD1276">
            <v>0</v>
          </cell>
          <cell r="AE1276">
            <v>1180.5319386599801</v>
          </cell>
          <cell r="AG1276">
            <v>0</v>
          </cell>
          <cell r="AI1276">
            <v>0</v>
          </cell>
          <cell r="AJ1276">
            <v>0</v>
          </cell>
          <cell r="AL1276">
            <v>0</v>
          </cell>
          <cell r="AM1276">
            <v>0</v>
          </cell>
          <cell r="AN1276">
            <v>1181</v>
          </cell>
          <cell r="AR1276">
            <v>0</v>
          </cell>
          <cell r="AS1276">
            <v>0</v>
          </cell>
          <cell r="AT1276">
            <v>0</v>
          </cell>
          <cell r="BI1276">
            <v>0</v>
          </cell>
          <cell r="BL1276">
            <v>0</v>
          </cell>
          <cell r="BN1276">
            <v>1120</v>
          </cell>
          <cell r="BQ1276">
            <v>1120.4294526599801</v>
          </cell>
          <cell r="BS1276">
            <v>0</v>
          </cell>
          <cell r="BV1276">
            <v>0</v>
          </cell>
          <cell r="BX1276">
            <v>0</v>
          </cell>
          <cell r="CA1276">
            <v>0</v>
          </cell>
          <cell r="CC1276">
            <v>0</v>
          </cell>
          <cell r="CF1276">
            <v>0</v>
          </cell>
          <cell r="CH1276">
            <v>0</v>
          </cell>
          <cell r="CK1276">
            <v>0</v>
          </cell>
          <cell r="CY1276">
            <v>60</v>
          </cell>
          <cell r="DB1276">
            <v>60.102485999999999</v>
          </cell>
          <cell r="DD1276">
            <v>0</v>
          </cell>
          <cell r="DG1276">
            <v>0</v>
          </cell>
          <cell r="DI1276">
            <v>0</v>
          </cell>
          <cell r="DL1276">
            <v>0</v>
          </cell>
          <cell r="DN1276">
            <v>0</v>
          </cell>
          <cell r="DQ1276">
            <v>0</v>
          </cell>
          <cell r="DS1276">
            <v>0</v>
          </cell>
          <cell r="DV1276">
            <v>0</v>
          </cell>
        </row>
        <row r="1277">
          <cell r="C1277" t="str">
            <v>61713Allcustom2Allcustom3USD Total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V1277">
            <v>0</v>
          </cell>
          <cell r="Y1277">
            <v>0</v>
          </cell>
          <cell r="Z1277">
            <v>0</v>
          </cell>
          <cell r="AB1277">
            <v>0</v>
          </cell>
          <cell r="AD1277">
            <v>0</v>
          </cell>
          <cell r="AE1277">
            <v>0</v>
          </cell>
          <cell r="AG1277">
            <v>0</v>
          </cell>
          <cell r="AI1277">
            <v>0</v>
          </cell>
          <cell r="AJ1277">
            <v>0</v>
          </cell>
          <cell r="AL1277">
            <v>0</v>
          </cell>
          <cell r="AM1277">
            <v>0</v>
          </cell>
          <cell r="AN1277">
            <v>0</v>
          </cell>
          <cell r="AR1277">
            <v>0</v>
          </cell>
          <cell r="AS1277">
            <v>0</v>
          </cell>
          <cell r="AT1277">
            <v>0</v>
          </cell>
          <cell r="BI1277">
            <v>0</v>
          </cell>
          <cell r="BL1277">
            <v>0</v>
          </cell>
          <cell r="BN1277">
            <v>0</v>
          </cell>
          <cell r="BQ1277">
            <v>0</v>
          </cell>
          <cell r="BS1277">
            <v>0</v>
          </cell>
          <cell r="BV1277">
            <v>0</v>
          </cell>
          <cell r="BX1277">
            <v>0</v>
          </cell>
          <cell r="CA1277">
            <v>0</v>
          </cell>
          <cell r="CC1277">
            <v>0</v>
          </cell>
          <cell r="CF1277">
            <v>0</v>
          </cell>
          <cell r="CH1277">
            <v>0</v>
          </cell>
          <cell r="CK1277">
            <v>0</v>
          </cell>
          <cell r="CY1277">
            <v>0</v>
          </cell>
          <cell r="DB1277">
            <v>0</v>
          </cell>
          <cell r="DD1277">
            <v>0</v>
          </cell>
          <cell r="DG1277">
            <v>0</v>
          </cell>
          <cell r="DI1277">
            <v>0</v>
          </cell>
          <cell r="DL1277">
            <v>0</v>
          </cell>
          <cell r="DN1277">
            <v>0</v>
          </cell>
          <cell r="DQ1277">
            <v>0</v>
          </cell>
          <cell r="DS1277">
            <v>0</v>
          </cell>
          <cell r="DV1277">
            <v>0</v>
          </cell>
        </row>
        <row r="1278">
          <cell r="C1278" t="str">
            <v>61710TAllcustom2Allcustom3USD Total</v>
          </cell>
          <cell r="E1278">
            <v>1301</v>
          </cell>
          <cell r="F1278">
            <v>0</v>
          </cell>
          <cell r="G1278">
            <v>0</v>
          </cell>
          <cell r="H1278">
            <v>1301.3934526594292</v>
          </cell>
          <cell r="J1278">
            <v>60</v>
          </cell>
          <cell r="K1278">
            <v>0</v>
          </cell>
          <cell r="L1278">
            <v>0</v>
          </cell>
          <cell r="M1278">
            <v>60.102485999999999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0</v>
          </cell>
          <cell r="U1278">
            <v>0</v>
          </cell>
          <cell r="V1278">
            <v>1</v>
          </cell>
          <cell r="W1278">
            <v>-1</v>
          </cell>
          <cell r="X1278">
            <v>0</v>
          </cell>
          <cell r="Y1278">
            <v>0</v>
          </cell>
          <cell r="Z1278">
            <v>0</v>
          </cell>
          <cell r="AB1278">
            <v>1361</v>
          </cell>
          <cell r="AC1278">
            <v>-1</v>
          </cell>
          <cell r="AD1278">
            <v>0</v>
          </cell>
          <cell r="AE1278">
            <v>1361.4959386594292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>
            <v>-1</v>
          </cell>
          <cell r="AM1278">
            <v>0</v>
          </cell>
          <cell r="AN1278">
            <v>1361</v>
          </cell>
          <cell r="AS1278">
            <v>0</v>
          </cell>
          <cell r="AT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N1278">
            <v>1301</v>
          </cell>
          <cell r="BO1278">
            <v>0</v>
          </cell>
          <cell r="BP1278">
            <v>0</v>
          </cell>
          <cell r="BQ1278">
            <v>1301.3934526594292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Y1278">
            <v>60</v>
          </cell>
          <cell r="CZ1278">
            <v>0</v>
          </cell>
          <cell r="DA1278">
            <v>0</v>
          </cell>
          <cell r="DB1278">
            <v>60.102485999999999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</row>
        <row r="1280">
          <cell r="C1280" t="str">
            <v>61720TAllcustom2Allcustom3USD Total</v>
          </cell>
          <cell r="E1280">
            <v>5176</v>
          </cell>
          <cell r="F1280">
            <v>0</v>
          </cell>
          <cell r="G1280">
            <v>0</v>
          </cell>
          <cell r="H1280">
            <v>5176.3830679013172</v>
          </cell>
          <cell r="J1280">
            <v>2783</v>
          </cell>
          <cell r="K1280">
            <v>0</v>
          </cell>
          <cell r="L1280">
            <v>0</v>
          </cell>
          <cell r="M1280">
            <v>2782.5729984899999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B1280">
            <v>7959</v>
          </cell>
          <cell r="AC1280">
            <v>0</v>
          </cell>
          <cell r="AD1280">
            <v>0</v>
          </cell>
          <cell r="AE1280">
            <v>7958.956066391318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>
            <v>0</v>
          </cell>
          <cell r="AM1280">
            <v>0</v>
          </cell>
          <cell r="AN1280">
            <v>7959</v>
          </cell>
          <cell r="AS1280">
            <v>0</v>
          </cell>
          <cell r="AT1280">
            <v>0</v>
          </cell>
          <cell r="BI1280">
            <v>2712</v>
          </cell>
          <cell r="BJ1280">
            <v>0</v>
          </cell>
          <cell r="BK1280">
            <v>0</v>
          </cell>
          <cell r="BL1280">
            <v>2711.6377475781101</v>
          </cell>
          <cell r="BN1280">
            <v>2392</v>
          </cell>
          <cell r="BO1280">
            <v>1</v>
          </cell>
          <cell r="BP1280">
            <v>0</v>
          </cell>
          <cell r="BQ1280">
            <v>2391.9674981628195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X1280">
            <v>56</v>
          </cell>
          <cell r="BY1280">
            <v>0</v>
          </cell>
          <cell r="BZ1280">
            <v>0</v>
          </cell>
          <cell r="CA1280">
            <v>55.611412848327397</v>
          </cell>
          <cell r="CC1280">
            <v>17</v>
          </cell>
          <cell r="CD1280">
            <v>0</v>
          </cell>
          <cell r="CE1280">
            <v>0</v>
          </cell>
          <cell r="CF1280">
            <v>17.1664093120655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Y1280">
            <v>1739</v>
          </cell>
          <cell r="CZ1280">
            <v>0</v>
          </cell>
          <cell r="DA1280">
            <v>0</v>
          </cell>
          <cell r="DB1280">
            <v>1738.8860549999999</v>
          </cell>
          <cell r="DD1280">
            <v>7</v>
          </cell>
          <cell r="DE1280">
            <v>-1</v>
          </cell>
          <cell r="DF1280">
            <v>0</v>
          </cell>
          <cell r="DG1280">
            <v>7.2000000100000001</v>
          </cell>
          <cell r="DI1280">
            <v>775</v>
          </cell>
          <cell r="DJ1280">
            <v>0</v>
          </cell>
          <cell r="DK1280">
            <v>0</v>
          </cell>
          <cell r="DL1280">
            <v>775.05119348000005</v>
          </cell>
          <cell r="DN1280">
            <v>261</v>
          </cell>
          <cell r="DO1280">
            <v>0</v>
          </cell>
          <cell r="DP1280">
            <v>0</v>
          </cell>
          <cell r="DQ1280">
            <v>261.43574999999998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</row>
        <row r="1282">
          <cell r="C1282" t="str">
            <v>61901MAT100Allcustom3USD Total</v>
          </cell>
          <cell r="AB1282">
            <v>1372</v>
          </cell>
          <cell r="AC1282">
            <v>0</v>
          </cell>
          <cell r="AE1282">
            <v>1372.2940000000001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N1282">
            <v>1372</v>
          </cell>
          <cell r="AT1282">
            <v>0</v>
          </cell>
          <cell r="AU1282">
            <v>0</v>
          </cell>
        </row>
        <row r="1283">
          <cell r="C1283" t="str">
            <v>61901MAT200Allcustom3USD Total</v>
          </cell>
          <cell r="AB1283">
            <v>1083</v>
          </cell>
          <cell r="AE1283">
            <v>1082.5809999999999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N1283">
            <v>1083</v>
          </cell>
          <cell r="AT1283">
            <v>0</v>
          </cell>
          <cell r="AU1283">
            <v>0</v>
          </cell>
        </row>
        <row r="1284">
          <cell r="C1284" t="str">
            <v>61901MAT205Allcustom3USD Total</v>
          </cell>
          <cell r="AB1284">
            <v>0</v>
          </cell>
          <cell r="AE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N1284">
            <v>0</v>
          </cell>
          <cell r="AT1284">
            <v>0</v>
          </cell>
          <cell r="AU1284">
            <v>0</v>
          </cell>
        </row>
        <row r="1286">
          <cell r="C1286" t="str">
            <v>61901MAT210Allcustom3USD Total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N1286">
            <v>0</v>
          </cell>
          <cell r="AT1286">
            <v>0</v>
          </cell>
          <cell r="AU1286">
            <v>0</v>
          </cell>
        </row>
        <row r="1287">
          <cell r="C1287" t="str">
            <v>61901MAT215Allcustom3USD Total</v>
          </cell>
          <cell r="AB1287">
            <v>0</v>
          </cell>
          <cell r="AD1287">
            <v>0</v>
          </cell>
          <cell r="AE1287">
            <v>0</v>
          </cell>
          <cell r="AG1287">
            <v>0</v>
          </cell>
          <cell r="AI1287">
            <v>0</v>
          </cell>
          <cell r="AJ1287">
            <v>0</v>
          </cell>
          <cell r="AN1287">
            <v>0</v>
          </cell>
          <cell r="AT1287">
            <v>0</v>
          </cell>
          <cell r="AU1287">
            <v>0</v>
          </cell>
        </row>
        <row r="1288">
          <cell r="C1288" t="str">
            <v>61901MAT220Allcustom3USD Total</v>
          </cell>
          <cell r="AB1288">
            <v>0</v>
          </cell>
          <cell r="AD1288">
            <v>0</v>
          </cell>
          <cell r="AE1288">
            <v>0</v>
          </cell>
          <cell r="AG1288">
            <v>0</v>
          </cell>
          <cell r="AI1288">
            <v>0</v>
          </cell>
          <cell r="AJ1288">
            <v>0</v>
          </cell>
          <cell r="AN1288">
            <v>0</v>
          </cell>
          <cell r="AT1288">
            <v>0</v>
          </cell>
          <cell r="AU1288">
            <v>0</v>
          </cell>
        </row>
        <row r="1289">
          <cell r="C1289" t="str">
            <v>61901MAT400Allcustom3USD Total</v>
          </cell>
          <cell r="AB1289">
            <v>0</v>
          </cell>
          <cell r="AD1289">
            <v>0</v>
          </cell>
          <cell r="AE1289">
            <v>0</v>
          </cell>
          <cell r="AG1289">
            <v>0</v>
          </cell>
          <cell r="AI1289">
            <v>0</v>
          </cell>
          <cell r="AJ1289">
            <v>0</v>
          </cell>
          <cell r="AN1289">
            <v>0</v>
          </cell>
          <cell r="AT1289">
            <v>0</v>
          </cell>
          <cell r="AU1289">
            <v>0</v>
          </cell>
        </row>
        <row r="1290">
          <cell r="C1290" t="str">
            <v>FI_ContainerVessels_committment_+3_USD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>
            <v>0</v>
          </cell>
          <cell r="AM1290">
            <v>0</v>
          </cell>
          <cell r="AN1290">
            <v>0</v>
          </cell>
          <cell r="AT1290">
            <v>0</v>
          </cell>
          <cell r="AU1290">
            <v>0</v>
          </cell>
        </row>
        <row r="1292">
          <cell r="C1292" t="str">
            <v>61901Allcustom2Allcustom3USD Total</v>
          </cell>
          <cell r="AB1292">
            <v>2455</v>
          </cell>
          <cell r="AC1292">
            <v>0</v>
          </cell>
          <cell r="AD1292">
            <v>0</v>
          </cell>
          <cell r="AE1292">
            <v>2454.875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0</v>
          </cell>
          <cell r="AM1292">
            <v>0</v>
          </cell>
          <cell r="AN1292">
            <v>2455</v>
          </cell>
          <cell r="AT1292">
            <v>0</v>
          </cell>
          <cell r="AU1292">
            <v>0</v>
          </cell>
        </row>
        <row r="1294">
          <cell r="C1294" t="str">
            <v>61902MAT100Allcustom3USD Total</v>
          </cell>
          <cell r="AB1294">
            <v>78</v>
          </cell>
          <cell r="AC1294">
            <v>-0.92399999999997817</v>
          </cell>
          <cell r="AD1294">
            <v>0</v>
          </cell>
          <cell r="AE1294">
            <v>78.924000000000007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N1294">
            <v>78</v>
          </cell>
          <cell r="AT1294">
            <v>0</v>
          </cell>
          <cell r="AU1294">
            <v>0</v>
          </cell>
        </row>
        <row r="1295">
          <cell r="C1295" t="str">
            <v>61902MAT200Allcustom3USD Total</v>
          </cell>
          <cell r="AB1295">
            <v>182</v>
          </cell>
          <cell r="AC1295">
            <v>-0.51175000000012005</v>
          </cell>
          <cell r="AD1295">
            <v>0</v>
          </cell>
          <cell r="AE1295">
            <v>182.51175000000001</v>
          </cell>
          <cell r="AG1295">
            <v>0</v>
          </cell>
          <cell r="AI1295">
            <v>0</v>
          </cell>
          <cell r="AJ1295">
            <v>0</v>
          </cell>
          <cell r="AN1295">
            <v>182</v>
          </cell>
          <cell r="AT1295">
            <v>0</v>
          </cell>
          <cell r="AU1295">
            <v>0</v>
          </cell>
        </row>
        <row r="1296">
          <cell r="C1296" t="str">
            <v>61902MAT205Allcustom3USD Total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G1296">
            <v>0</v>
          </cell>
          <cell r="AI1296">
            <v>0</v>
          </cell>
          <cell r="AJ1296">
            <v>0</v>
          </cell>
          <cell r="AN1296">
            <v>0</v>
          </cell>
          <cell r="AT1296">
            <v>0</v>
          </cell>
          <cell r="AU1296">
            <v>0</v>
          </cell>
        </row>
        <row r="1298">
          <cell r="C1298" t="str">
            <v>61902MAT210Allcustom3USD Total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N1298">
            <v>0</v>
          </cell>
          <cell r="AT1298">
            <v>0</v>
          </cell>
          <cell r="AU1298">
            <v>0</v>
          </cell>
        </row>
        <row r="1299">
          <cell r="C1299" t="str">
            <v>61902MAT215Allcustom3USD Total</v>
          </cell>
          <cell r="AB1299">
            <v>0</v>
          </cell>
          <cell r="AD1299">
            <v>0</v>
          </cell>
          <cell r="AE1299">
            <v>0</v>
          </cell>
          <cell r="AG1299">
            <v>0</v>
          </cell>
          <cell r="AI1299">
            <v>0</v>
          </cell>
          <cell r="AJ1299">
            <v>0</v>
          </cell>
          <cell r="AN1299">
            <v>0</v>
          </cell>
          <cell r="AT1299">
            <v>0</v>
          </cell>
          <cell r="AU1299">
            <v>0</v>
          </cell>
        </row>
        <row r="1300">
          <cell r="C1300" t="str">
            <v>61902MAT220Allcustom3USD Total</v>
          </cell>
          <cell r="AB1300">
            <v>0</v>
          </cell>
          <cell r="AD1300">
            <v>0</v>
          </cell>
          <cell r="AE1300">
            <v>0</v>
          </cell>
          <cell r="AG1300">
            <v>0</v>
          </cell>
          <cell r="AI1300">
            <v>0</v>
          </cell>
          <cell r="AJ1300">
            <v>0</v>
          </cell>
          <cell r="AN1300">
            <v>0</v>
          </cell>
          <cell r="AT1300">
            <v>0</v>
          </cell>
          <cell r="AU1300">
            <v>0</v>
          </cell>
        </row>
        <row r="1301">
          <cell r="C1301" t="str">
            <v>61902MAT400Allcustom3USD Total</v>
          </cell>
          <cell r="AB1301">
            <v>0</v>
          </cell>
          <cell r="AD1301">
            <v>0</v>
          </cell>
          <cell r="AE1301">
            <v>0</v>
          </cell>
          <cell r="AG1301">
            <v>0</v>
          </cell>
          <cell r="AI1301">
            <v>0</v>
          </cell>
          <cell r="AJ1301">
            <v>0</v>
          </cell>
          <cell r="AN1301">
            <v>0</v>
          </cell>
          <cell r="AT1301">
            <v>0</v>
          </cell>
          <cell r="AU1301">
            <v>0</v>
          </cell>
        </row>
        <row r="1302">
          <cell r="C1302" t="str">
            <v>FI_TankerVessels_committment_+3_USD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>
            <v>0</v>
          </cell>
          <cell r="AM1302">
            <v>0</v>
          </cell>
          <cell r="AN1302">
            <v>0</v>
          </cell>
          <cell r="AT1302">
            <v>0</v>
          </cell>
          <cell r="AU1302">
            <v>0</v>
          </cell>
        </row>
        <row r="1304">
          <cell r="C1304" t="str">
            <v>61902Allcustom2Allcustom3USD Total</v>
          </cell>
          <cell r="AB1304">
            <v>260</v>
          </cell>
          <cell r="AC1304">
            <v>-1.4357500000000982</v>
          </cell>
          <cell r="AD1304">
            <v>0</v>
          </cell>
          <cell r="AE1304">
            <v>261.43574999999998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>
            <v>0</v>
          </cell>
          <cell r="AM1304">
            <v>0</v>
          </cell>
          <cell r="AN1304">
            <v>260</v>
          </cell>
          <cell r="AT1304">
            <v>0</v>
          </cell>
          <cell r="AU1304">
            <v>0</v>
          </cell>
        </row>
        <row r="1306">
          <cell r="C1306" t="str">
            <v>61903MAT100Allcustom3USD Total</v>
          </cell>
          <cell r="AB1306">
            <v>5</v>
          </cell>
          <cell r="AC1306">
            <v>0</v>
          </cell>
          <cell r="AD1306">
            <v>0</v>
          </cell>
          <cell r="AE1306">
            <v>4.5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N1306">
            <v>5</v>
          </cell>
          <cell r="AT1306">
            <v>0</v>
          </cell>
          <cell r="AU1306">
            <v>0</v>
          </cell>
        </row>
        <row r="1307">
          <cell r="C1307" t="str">
            <v>61903MAT200Allcustom3USD Total</v>
          </cell>
          <cell r="AB1307">
            <v>0</v>
          </cell>
          <cell r="AD1307">
            <v>0</v>
          </cell>
          <cell r="AE1307">
            <v>0</v>
          </cell>
          <cell r="AG1307">
            <v>0</v>
          </cell>
          <cell r="AI1307">
            <v>0</v>
          </cell>
          <cell r="AJ1307">
            <v>0</v>
          </cell>
          <cell r="AN1307">
            <v>0</v>
          </cell>
          <cell r="AT1307">
            <v>0</v>
          </cell>
          <cell r="AU1307">
            <v>0</v>
          </cell>
        </row>
        <row r="1308">
          <cell r="C1308" t="str">
            <v>61903MAT205Allcustom3USD Total</v>
          </cell>
          <cell r="AB1308">
            <v>0</v>
          </cell>
          <cell r="AD1308">
            <v>0</v>
          </cell>
          <cell r="AE1308">
            <v>0</v>
          </cell>
          <cell r="AG1308">
            <v>0</v>
          </cell>
          <cell r="AI1308">
            <v>0</v>
          </cell>
          <cell r="AJ1308">
            <v>0</v>
          </cell>
          <cell r="AN1308">
            <v>0</v>
          </cell>
          <cell r="AT1308">
            <v>0</v>
          </cell>
          <cell r="AU1308">
            <v>0</v>
          </cell>
        </row>
        <row r="1310">
          <cell r="C1310" t="str">
            <v>61903MAT210Allcustom3USD Total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N1310">
            <v>0</v>
          </cell>
          <cell r="AT1310">
            <v>0</v>
          </cell>
          <cell r="AU1310">
            <v>0</v>
          </cell>
        </row>
        <row r="1311">
          <cell r="C1311" t="str">
            <v>61903MAT215Allcustom3USD Total</v>
          </cell>
          <cell r="AB1311">
            <v>0</v>
          </cell>
          <cell r="AD1311">
            <v>0</v>
          </cell>
          <cell r="AE1311">
            <v>0</v>
          </cell>
          <cell r="AG1311">
            <v>0</v>
          </cell>
          <cell r="AI1311">
            <v>0</v>
          </cell>
          <cell r="AJ1311">
            <v>0</v>
          </cell>
          <cell r="AN1311">
            <v>0</v>
          </cell>
          <cell r="AT1311">
            <v>0</v>
          </cell>
          <cell r="AU1311">
            <v>0</v>
          </cell>
        </row>
        <row r="1312">
          <cell r="C1312" t="str">
            <v>61903MAT220Allcustom3USD Total</v>
          </cell>
          <cell r="AB1312">
            <v>0</v>
          </cell>
          <cell r="AD1312">
            <v>0</v>
          </cell>
          <cell r="AE1312">
            <v>0</v>
          </cell>
          <cell r="AG1312">
            <v>0</v>
          </cell>
          <cell r="AI1312">
            <v>0</v>
          </cell>
          <cell r="AJ1312">
            <v>0</v>
          </cell>
          <cell r="AN1312">
            <v>0</v>
          </cell>
          <cell r="AT1312">
            <v>0</v>
          </cell>
          <cell r="AU1312">
            <v>0</v>
          </cell>
        </row>
        <row r="1313">
          <cell r="C1313" t="str">
            <v>61903MAT400Allcustom3USD Total</v>
          </cell>
          <cell r="AB1313">
            <v>0</v>
          </cell>
          <cell r="AD1313">
            <v>0</v>
          </cell>
          <cell r="AE1313">
            <v>0</v>
          </cell>
          <cell r="AG1313">
            <v>0</v>
          </cell>
          <cell r="AI1313">
            <v>0</v>
          </cell>
          <cell r="AJ1313">
            <v>0</v>
          </cell>
          <cell r="AN1313">
            <v>0</v>
          </cell>
          <cell r="AT1313">
            <v>0</v>
          </cell>
          <cell r="AU1313">
            <v>0</v>
          </cell>
        </row>
        <row r="1314">
          <cell r="C1314" t="str">
            <v>FI_Rigs_committment_+3_USD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>
            <v>0</v>
          </cell>
          <cell r="AM1314">
            <v>0</v>
          </cell>
          <cell r="AN1314">
            <v>0</v>
          </cell>
          <cell r="AT1314">
            <v>0</v>
          </cell>
          <cell r="AU1314">
            <v>0</v>
          </cell>
        </row>
        <row r="1316">
          <cell r="C1316" t="str">
            <v>61903Allcustom2Allcustom3USD Total</v>
          </cell>
          <cell r="AB1316">
            <v>5</v>
          </cell>
          <cell r="AC1316">
            <v>0</v>
          </cell>
          <cell r="AD1316">
            <v>0</v>
          </cell>
          <cell r="AE1316">
            <v>4.5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>
            <v>0</v>
          </cell>
          <cell r="AM1316">
            <v>0</v>
          </cell>
          <cell r="AN1316">
            <v>5</v>
          </cell>
          <cell r="AT1316">
            <v>0</v>
          </cell>
          <cell r="AU1316">
            <v>0</v>
          </cell>
        </row>
        <row r="1318">
          <cell r="C1318" t="str">
            <v>61904MAT100Allcustom3USD Total</v>
          </cell>
          <cell r="AB1318">
            <v>299</v>
          </cell>
          <cell r="AC1318">
            <v>1</v>
          </cell>
          <cell r="AD1318">
            <v>0</v>
          </cell>
          <cell r="AE1318">
            <v>298.36956067829101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N1318">
            <v>299</v>
          </cell>
          <cell r="AT1318">
            <v>0</v>
          </cell>
          <cell r="AU1318">
            <v>0</v>
          </cell>
        </row>
        <row r="1319">
          <cell r="C1319" t="str">
            <v>61904MAT200Allcustom3USD Total</v>
          </cell>
          <cell r="AB1319">
            <v>446</v>
          </cell>
          <cell r="AD1319">
            <v>0</v>
          </cell>
          <cell r="AE1319">
            <v>446.32123172003696</v>
          </cell>
          <cell r="AG1319">
            <v>0</v>
          </cell>
          <cell r="AI1319">
            <v>0</v>
          </cell>
          <cell r="AJ1319">
            <v>0</v>
          </cell>
          <cell r="AN1319">
            <v>446</v>
          </cell>
          <cell r="AT1319">
            <v>0</v>
          </cell>
          <cell r="AU1319">
            <v>0</v>
          </cell>
        </row>
        <row r="1320">
          <cell r="C1320" t="str">
            <v>61904MAT205Allcustom3USD Total</v>
          </cell>
          <cell r="AB1320">
            <v>86</v>
          </cell>
          <cell r="AD1320">
            <v>0</v>
          </cell>
          <cell r="AE1320">
            <v>85.97181393000001</v>
          </cell>
          <cell r="AG1320">
            <v>0</v>
          </cell>
          <cell r="AI1320">
            <v>0</v>
          </cell>
          <cell r="AJ1320">
            <v>0</v>
          </cell>
          <cell r="AN1320">
            <v>86</v>
          </cell>
          <cell r="AT1320">
            <v>0</v>
          </cell>
          <cell r="AU1320">
            <v>0</v>
          </cell>
        </row>
        <row r="1322">
          <cell r="C1322" t="str">
            <v>61904MAT210Allcustom3USD Total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N1322">
            <v>0</v>
          </cell>
          <cell r="AT1322">
            <v>0</v>
          </cell>
          <cell r="AU1322">
            <v>0</v>
          </cell>
        </row>
        <row r="1323">
          <cell r="C1323" t="str">
            <v>61904MAT215Allcustom3USD Total</v>
          </cell>
          <cell r="AB1323">
            <v>0</v>
          </cell>
          <cell r="AD1323">
            <v>0</v>
          </cell>
          <cell r="AE1323">
            <v>0</v>
          </cell>
          <cell r="AG1323">
            <v>0</v>
          </cell>
          <cell r="AI1323">
            <v>0</v>
          </cell>
          <cell r="AJ1323">
            <v>0</v>
          </cell>
          <cell r="AN1323">
            <v>0</v>
          </cell>
          <cell r="AT1323">
            <v>0</v>
          </cell>
          <cell r="AU1323">
            <v>0</v>
          </cell>
        </row>
        <row r="1324">
          <cell r="C1324" t="str">
            <v>61904MAT220Allcustom3USD Total</v>
          </cell>
          <cell r="AB1324">
            <v>0</v>
          </cell>
          <cell r="AD1324">
            <v>0</v>
          </cell>
          <cell r="AE1324">
            <v>0</v>
          </cell>
          <cell r="AG1324">
            <v>0</v>
          </cell>
          <cell r="AI1324">
            <v>0</v>
          </cell>
          <cell r="AJ1324">
            <v>0</v>
          </cell>
          <cell r="AN1324">
            <v>0</v>
          </cell>
          <cell r="AT1324">
            <v>0</v>
          </cell>
          <cell r="AU1324">
            <v>0</v>
          </cell>
        </row>
        <row r="1325">
          <cell r="C1325" t="str">
            <v>61904MAT400Allcustom3USD Total</v>
          </cell>
          <cell r="AB1325">
            <v>0</v>
          </cell>
          <cell r="AD1325">
            <v>0</v>
          </cell>
          <cell r="AE1325">
            <v>0</v>
          </cell>
          <cell r="AG1325">
            <v>0</v>
          </cell>
          <cell r="AI1325">
            <v>0</v>
          </cell>
          <cell r="AJ1325">
            <v>0</v>
          </cell>
          <cell r="AN1325">
            <v>0</v>
          </cell>
          <cell r="AT1325">
            <v>0</v>
          </cell>
          <cell r="AU1325">
            <v>0</v>
          </cell>
        </row>
        <row r="1326">
          <cell r="C1326" t="str">
            <v>FI_AnchorHandling_committment_+3_USD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>
            <v>0</v>
          </cell>
          <cell r="AM1326">
            <v>0</v>
          </cell>
          <cell r="AN1326">
            <v>0</v>
          </cell>
          <cell r="AT1326">
            <v>0</v>
          </cell>
          <cell r="AU1326">
            <v>0</v>
          </cell>
        </row>
        <row r="1328">
          <cell r="C1328" t="str">
            <v>61904Allcustom2Allcustom3USD Total</v>
          </cell>
          <cell r="AB1328">
            <v>831</v>
          </cell>
          <cell r="AC1328">
            <v>1</v>
          </cell>
          <cell r="AD1328">
            <v>0</v>
          </cell>
          <cell r="AE1328">
            <v>830.66260632832802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>
            <v>0</v>
          </cell>
          <cell r="AM1328">
            <v>0</v>
          </cell>
          <cell r="AN1328">
            <v>831</v>
          </cell>
          <cell r="AT1328">
            <v>0</v>
          </cell>
          <cell r="AU1328">
            <v>0</v>
          </cell>
        </row>
        <row r="1330">
          <cell r="C1330" t="str">
            <v>61910TMAT100Allcustom3USD Total</v>
          </cell>
          <cell r="AB1330">
            <v>1754</v>
          </cell>
          <cell r="AC1330">
            <v>0</v>
          </cell>
          <cell r="AD1330">
            <v>0</v>
          </cell>
          <cell r="AE1330">
            <v>1754.0875606782899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N1330">
            <v>1754</v>
          </cell>
          <cell r="AT1330">
            <v>0</v>
          </cell>
          <cell r="AU1330">
            <v>0</v>
          </cell>
        </row>
        <row r="1331">
          <cell r="C1331" t="str">
            <v>61910TMAT200Allcustom3USD Total</v>
          </cell>
          <cell r="AB1331">
            <v>1711</v>
          </cell>
          <cell r="AD1331">
            <v>0</v>
          </cell>
          <cell r="AE1331">
            <v>1711.4139817200401</v>
          </cell>
          <cell r="AG1331">
            <v>0</v>
          </cell>
          <cell r="AI1331">
            <v>0</v>
          </cell>
          <cell r="AJ1331">
            <v>0</v>
          </cell>
          <cell r="AN1331">
            <v>1711</v>
          </cell>
          <cell r="AT1331">
            <v>0</v>
          </cell>
          <cell r="AU1331">
            <v>0</v>
          </cell>
        </row>
        <row r="1332">
          <cell r="C1332" t="str">
            <v>61910TMAT205Allcustom3USD Total</v>
          </cell>
          <cell r="AB1332">
            <v>86</v>
          </cell>
          <cell r="AD1332">
            <v>0</v>
          </cell>
          <cell r="AE1332">
            <v>85.97181393000001</v>
          </cell>
          <cell r="AG1332">
            <v>0</v>
          </cell>
          <cell r="AI1332">
            <v>0</v>
          </cell>
          <cell r="AJ1332">
            <v>0</v>
          </cell>
          <cell r="AN1332">
            <v>86</v>
          </cell>
          <cell r="AT1332">
            <v>0</v>
          </cell>
          <cell r="AU1332">
            <v>0</v>
          </cell>
        </row>
        <row r="1334">
          <cell r="C1334" t="str">
            <v>61910TMAT210Allcustom3USD Total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N1334">
            <v>0</v>
          </cell>
          <cell r="AT1334">
            <v>0</v>
          </cell>
          <cell r="AU1334">
            <v>0</v>
          </cell>
        </row>
        <row r="1335">
          <cell r="C1335" t="str">
            <v>61910TMAT215Allcustom3USD Total</v>
          </cell>
          <cell r="AB1335">
            <v>0</v>
          </cell>
          <cell r="AD1335">
            <v>0</v>
          </cell>
          <cell r="AE1335">
            <v>0</v>
          </cell>
          <cell r="AG1335">
            <v>0</v>
          </cell>
          <cell r="AI1335">
            <v>0</v>
          </cell>
          <cell r="AJ1335">
            <v>0</v>
          </cell>
          <cell r="AN1335">
            <v>0</v>
          </cell>
          <cell r="AT1335">
            <v>0</v>
          </cell>
          <cell r="AU1335">
            <v>0</v>
          </cell>
        </row>
        <row r="1336">
          <cell r="C1336" t="str">
            <v>61910TMAT220Allcustom3USD Total</v>
          </cell>
          <cell r="AB1336">
            <v>0</v>
          </cell>
          <cell r="AD1336">
            <v>0</v>
          </cell>
          <cell r="AE1336">
            <v>0</v>
          </cell>
          <cell r="AG1336">
            <v>0</v>
          </cell>
          <cell r="AI1336">
            <v>0</v>
          </cell>
          <cell r="AJ1336">
            <v>0</v>
          </cell>
          <cell r="AN1336">
            <v>0</v>
          </cell>
          <cell r="AT1336">
            <v>0</v>
          </cell>
          <cell r="AU1336">
            <v>0</v>
          </cell>
        </row>
        <row r="1337">
          <cell r="C1337" t="str">
            <v>61910TMAT400Allcustom3USD Total</v>
          </cell>
          <cell r="AB1337">
            <v>0</v>
          </cell>
          <cell r="AD1337">
            <v>0</v>
          </cell>
          <cell r="AE1337">
            <v>0</v>
          </cell>
          <cell r="AG1337">
            <v>0</v>
          </cell>
          <cell r="AI1337">
            <v>0</v>
          </cell>
          <cell r="AJ1337">
            <v>0</v>
          </cell>
          <cell r="AN1337">
            <v>0</v>
          </cell>
          <cell r="AT1337">
            <v>0</v>
          </cell>
          <cell r="AU1337">
            <v>0</v>
          </cell>
        </row>
        <row r="1338">
          <cell r="C1338" t="str">
            <v>FI_Vessels_committment_+3_USD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>
            <v>0</v>
          </cell>
          <cell r="AM1338">
            <v>0</v>
          </cell>
          <cell r="AN1338">
            <v>0</v>
          </cell>
          <cell r="AT1338">
            <v>0</v>
          </cell>
          <cell r="AU1338">
            <v>0</v>
          </cell>
        </row>
        <row r="1340">
          <cell r="C1340" t="str">
            <v>61910TAllcustom2Allcustom3USD Total</v>
          </cell>
          <cell r="AB1340">
            <v>3551</v>
          </cell>
          <cell r="AC1340">
            <v>0</v>
          </cell>
          <cell r="AD1340">
            <v>0</v>
          </cell>
          <cell r="AE1340">
            <v>3551.4733563283298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>
            <v>0</v>
          </cell>
          <cell r="AM1340">
            <v>0</v>
          </cell>
          <cell r="AN1340">
            <v>3551</v>
          </cell>
          <cell r="AT1340">
            <v>0</v>
          </cell>
          <cell r="AU1340">
            <v>0</v>
          </cell>
        </row>
        <row r="1343">
          <cell r="C1343" t="str">
            <v>61911MAT100Allcustom3USD Total</v>
          </cell>
          <cell r="AB1343">
            <v>15</v>
          </cell>
          <cell r="AC1343">
            <v>0</v>
          </cell>
          <cell r="AD1343">
            <v>0</v>
          </cell>
          <cell r="AE1343">
            <v>15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N1343">
            <v>15</v>
          </cell>
          <cell r="AT1343">
            <v>0</v>
          </cell>
          <cell r="AU1343">
            <v>0</v>
          </cell>
        </row>
        <row r="1344">
          <cell r="C1344" t="str">
            <v>61911MAT200Allcustom3USD Total</v>
          </cell>
          <cell r="AB1344">
            <v>12</v>
          </cell>
          <cell r="AD1344">
            <v>0</v>
          </cell>
          <cell r="AE1344">
            <v>12</v>
          </cell>
          <cell r="AG1344">
            <v>0</v>
          </cell>
          <cell r="AI1344">
            <v>0</v>
          </cell>
          <cell r="AJ1344">
            <v>0</v>
          </cell>
          <cell r="AN1344">
            <v>12</v>
          </cell>
          <cell r="AT1344">
            <v>0</v>
          </cell>
          <cell r="AU1344">
            <v>0</v>
          </cell>
        </row>
        <row r="1345">
          <cell r="C1345" t="str">
            <v>61911MAT205Allcustom3USD Total</v>
          </cell>
          <cell r="AB1345">
            <v>0</v>
          </cell>
          <cell r="AD1345">
            <v>0</v>
          </cell>
          <cell r="AE1345">
            <v>0</v>
          </cell>
          <cell r="AG1345">
            <v>0</v>
          </cell>
          <cell r="AI1345">
            <v>0</v>
          </cell>
          <cell r="AJ1345">
            <v>0</v>
          </cell>
          <cell r="AN1345">
            <v>0</v>
          </cell>
          <cell r="AT1345">
            <v>0</v>
          </cell>
          <cell r="AU1345">
            <v>0</v>
          </cell>
        </row>
        <row r="1347">
          <cell r="C1347" t="str">
            <v>61911MAT210Allcustom3USD Total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N1347">
            <v>0</v>
          </cell>
          <cell r="AT1347">
            <v>0</v>
          </cell>
          <cell r="AU1347">
            <v>0</v>
          </cell>
        </row>
        <row r="1348">
          <cell r="C1348" t="str">
            <v>61911MAT215Allcustom3USD Total</v>
          </cell>
          <cell r="AB1348">
            <v>0</v>
          </cell>
          <cell r="AD1348">
            <v>0</v>
          </cell>
          <cell r="AE1348">
            <v>0</v>
          </cell>
          <cell r="AG1348">
            <v>0</v>
          </cell>
          <cell r="AI1348">
            <v>0</v>
          </cell>
          <cell r="AJ1348">
            <v>0</v>
          </cell>
          <cell r="AN1348">
            <v>0</v>
          </cell>
          <cell r="AT1348">
            <v>0</v>
          </cell>
          <cell r="AU1348">
            <v>0</v>
          </cell>
        </row>
        <row r="1349">
          <cell r="C1349" t="str">
            <v>61911MAT220Allcustom3USD Total</v>
          </cell>
          <cell r="AB1349">
            <v>0</v>
          </cell>
          <cell r="AD1349">
            <v>0</v>
          </cell>
          <cell r="AE1349">
            <v>0</v>
          </cell>
          <cell r="AG1349">
            <v>0</v>
          </cell>
          <cell r="AI1349">
            <v>0</v>
          </cell>
          <cell r="AJ1349">
            <v>0</v>
          </cell>
          <cell r="AN1349">
            <v>0</v>
          </cell>
          <cell r="AT1349">
            <v>0</v>
          </cell>
          <cell r="AU1349">
            <v>0</v>
          </cell>
        </row>
        <row r="1350">
          <cell r="C1350" t="str">
            <v>61911MAT400Allcustom3USD Total</v>
          </cell>
          <cell r="AB1350">
            <v>0</v>
          </cell>
          <cell r="AD1350">
            <v>0</v>
          </cell>
          <cell r="AE1350">
            <v>0</v>
          </cell>
          <cell r="AG1350">
            <v>0</v>
          </cell>
          <cell r="AI1350">
            <v>0</v>
          </cell>
          <cell r="AJ1350">
            <v>0</v>
          </cell>
          <cell r="AN1350">
            <v>0</v>
          </cell>
          <cell r="AT1350">
            <v>0</v>
          </cell>
          <cell r="AU1350">
            <v>0</v>
          </cell>
        </row>
        <row r="1351">
          <cell r="C1351" t="str">
            <v>FI_ContainerVessels_number_+3_USD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0</v>
          </cell>
          <cell r="AM1351">
            <v>0</v>
          </cell>
          <cell r="AN1351">
            <v>0</v>
          </cell>
          <cell r="AT1351">
            <v>0</v>
          </cell>
          <cell r="AU1351">
            <v>0</v>
          </cell>
        </row>
        <row r="1353">
          <cell r="C1353" t="str">
            <v>61911Allcustom2Allcustom3USD Total</v>
          </cell>
          <cell r="AB1353">
            <v>27</v>
          </cell>
          <cell r="AC1353">
            <v>0</v>
          </cell>
          <cell r="AD1353">
            <v>0</v>
          </cell>
          <cell r="AE1353">
            <v>27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>
            <v>0</v>
          </cell>
          <cell r="AM1353">
            <v>0</v>
          </cell>
          <cell r="AN1353">
            <v>27</v>
          </cell>
          <cell r="AT1353">
            <v>0</v>
          </cell>
          <cell r="AU1353">
            <v>0</v>
          </cell>
        </row>
        <row r="1355">
          <cell r="C1355" t="str">
            <v>61912MAT100Allcustom3USD Total</v>
          </cell>
          <cell r="AB1355">
            <v>2</v>
          </cell>
          <cell r="AC1355">
            <v>0</v>
          </cell>
          <cell r="AD1355">
            <v>0</v>
          </cell>
          <cell r="AE1355">
            <v>2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N1355">
            <v>2</v>
          </cell>
          <cell r="AT1355">
            <v>0</v>
          </cell>
          <cell r="AU1355">
            <v>0</v>
          </cell>
        </row>
        <row r="1356">
          <cell r="C1356" t="str">
            <v>61912MAT200Allcustom3USD Total</v>
          </cell>
          <cell r="AB1356">
            <v>7</v>
          </cell>
          <cell r="AD1356">
            <v>0</v>
          </cell>
          <cell r="AE1356">
            <v>7</v>
          </cell>
          <cell r="AG1356">
            <v>0</v>
          </cell>
          <cell r="AI1356">
            <v>0</v>
          </cell>
          <cell r="AJ1356">
            <v>0</v>
          </cell>
          <cell r="AN1356">
            <v>7</v>
          </cell>
          <cell r="AT1356">
            <v>0</v>
          </cell>
          <cell r="AU1356">
            <v>0</v>
          </cell>
        </row>
        <row r="1357">
          <cell r="C1357" t="str">
            <v>61912MAT205Allcustom3USD Total</v>
          </cell>
          <cell r="AB1357">
            <v>0</v>
          </cell>
          <cell r="AD1357">
            <v>0</v>
          </cell>
          <cell r="AE1357">
            <v>0</v>
          </cell>
          <cell r="AG1357">
            <v>0</v>
          </cell>
          <cell r="AI1357">
            <v>0</v>
          </cell>
          <cell r="AJ1357">
            <v>0</v>
          </cell>
          <cell r="AN1357">
            <v>0</v>
          </cell>
          <cell r="AT1357">
            <v>0</v>
          </cell>
          <cell r="AU1357">
            <v>0</v>
          </cell>
        </row>
        <row r="1359">
          <cell r="C1359" t="str">
            <v>61912MAT210Allcustom3USD Total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N1359">
            <v>0</v>
          </cell>
          <cell r="AT1359">
            <v>0</v>
          </cell>
          <cell r="AU1359">
            <v>0</v>
          </cell>
        </row>
        <row r="1360">
          <cell r="C1360" t="str">
            <v>61912MAT215Allcustom3USD Total</v>
          </cell>
          <cell r="AB1360">
            <v>0</v>
          </cell>
          <cell r="AD1360">
            <v>0</v>
          </cell>
          <cell r="AE1360">
            <v>0</v>
          </cell>
          <cell r="AG1360">
            <v>0</v>
          </cell>
          <cell r="AI1360">
            <v>0</v>
          </cell>
          <cell r="AJ1360">
            <v>0</v>
          </cell>
          <cell r="AN1360">
            <v>0</v>
          </cell>
          <cell r="AT1360">
            <v>0</v>
          </cell>
          <cell r="AU1360">
            <v>0</v>
          </cell>
        </row>
        <row r="1361">
          <cell r="C1361" t="str">
            <v>61912MAT220Allcustom3USD Total</v>
          </cell>
          <cell r="AB1361">
            <v>0</v>
          </cell>
          <cell r="AD1361">
            <v>0</v>
          </cell>
          <cell r="AE1361">
            <v>0</v>
          </cell>
          <cell r="AG1361">
            <v>0</v>
          </cell>
          <cell r="AI1361">
            <v>0</v>
          </cell>
          <cell r="AJ1361">
            <v>0</v>
          </cell>
          <cell r="AN1361">
            <v>0</v>
          </cell>
          <cell r="AT1361">
            <v>0</v>
          </cell>
          <cell r="AU1361">
            <v>0</v>
          </cell>
        </row>
        <row r="1362">
          <cell r="C1362" t="str">
            <v>61912MAT400Allcustom3USD Total</v>
          </cell>
          <cell r="AB1362">
            <v>0</v>
          </cell>
          <cell r="AD1362">
            <v>0</v>
          </cell>
          <cell r="AE1362">
            <v>0</v>
          </cell>
          <cell r="AG1362">
            <v>0</v>
          </cell>
          <cell r="AI1362">
            <v>0</v>
          </cell>
          <cell r="AJ1362">
            <v>0</v>
          </cell>
          <cell r="AN1362">
            <v>0</v>
          </cell>
          <cell r="AT1362">
            <v>0</v>
          </cell>
          <cell r="AU1362">
            <v>0</v>
          </cell>
        </row>
        <row r="1363">
          <cell r="C1363" t="str">
            <v>FI_TankerVessels_number_+3_USD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>
            <v>0</v>
          </cell>
          <cell r="AM1363">
            <v>0</v>
          </cell>
          <cell r="AN1363">
            <v>0</v>
          </cell>
          <cell r="AT1363">
            <v>0</v>
          </cell>
          <cell r="AU1363">
            <v>0</v>
          </cell>
        </row>
        <row r="1365">
          <cell r="C1365" t="str">
            <v>61912Allcustom2Allcustom3USD Total</v>
          </cell>
          <cell r="AB1365">
            <v>9</v>
          </cell>
          <cell r="AC1365">
            <v>0</v>
          </cell>
          <cell r="AD1365">
            <v>0</v>
          </cell>
          <cell r="AE1365">
            <v>9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>
            <v>0</v>
          </cell>
          <cell r="AM1365">
            <v>0</v>
          </cell>
          <cell r="AN1365">
            <v>9</v>
          </cell>
          <cell r="AT1365">
            <v>0</v>
          </cell>
          <cell r="AU1365">
            <v>0</v>
          </cell>
        </row>
        <row r="1367">
          <cell r="C1367" t="str">
            <v>61913MAT100Allcustom3USD Total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N1367">
            <v>0</v>
          </cell>
          <cell r="AT1367">
            <v>0</v>
          </cell>
          <cell r="AU1367">
            <v>0</v>
          </cell>
        </row>
        <row r="1368">
          <cell r="C1368" t="str">
            <v>61913MAT200Allcustom3USD Total</v>
          </cell>
          <cell r="AB1368">
            <v>0</v>
          </cell>
          <cell r="AD1368">
            <v>0</v>
          </cell>
          <cell r="AE1368">
            <v>0</v>
          </cell>
          <cell r="AG1368">
            <v>0</v>
          </cell>
          <cell r="AI1368">
            <v>0</v>
          </cell>
          <cell r="AJ1368">
            <v>0</v>
          </cell>
          <cell r="AN1368">
            <v>0</v>
          </cell>
          <cell r="AT1368">
            <v>0</v>
          </cell>
          <cell r="AU1368">
            <v>0</v>
          </cell>
        </row>
        <row r="1369">
          <cell r="C1369" t="str">
            <v>61913MAT205Allcustom3USD Total</v>
          </cell>
          <cell r="AB1369">
            <v>0</v>
          </cell>
          <cell r="AD1369">
            <v>0</v>
          </cell>
          <cell r="AE1369">
            <v>0</v>
          </cell>
          <cell r="AG1369">
            <v>0</v>
          </cell>
          <cell r="AI1369">
            <v>0</v>
          </cell>
          <cell r="AJ1369">
            <v>0</v>
          </cell>
          <cell r="AN1369">
            <v>0</v>
          </cell>
          <cell r="AT1369">
            <v>0</v>
          </cell>
          <cell r="AU1369">
            <v>0</v>
          </cell>
        </row>
        <row r="1371">
          <cell r="C1371" t="str">
            <v>61913MAT210Allcustom3USD Total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N1371">
            <v>0</v>
          </cell>
          <cell r="AT1371">
            <v>0</v>
          </cell>
          <cell r="AU1371">
            <v>0</v>
          </cell>
        </row>
        <row r="1372">
          <cell r="C1372" t="str">
            <v>61913MAT215Allcustom3USD Total</v>
          </cell>
          <cell r="AB1372">
            <v>0</v>
          </cell>
          <cell r="AD1372">
            <v>0</v>
          </cell>
          <cell r="AE1372">
            <v>0</v>
          </cell>
          <cell r="AG1372">
            <v>0</v>
          </cell>
          <cell r="AI1372">
            <v>0</v>
          </cell>
          <cell r="AJ1372">
            <v>0</v>
          </cell>
          <cell r="AN1372">
            <v>0</v>
          </cell>
          <cell r="AT1372">
            <v>0</v>
          </cell>
          <cell r="AU1372">
            <v>0</v>
          </cell>
        </row>
        <row r="1373">
          <cell r="C1373" t="str">
            <v>61913MAT220Allcustom3USD Total</v>
          </cell>
          <cell r="AB1373">
            <v>0</v>
          </cell>
          <cell r="AD1373">
            <v>0</v>
          </cell>
          <cell r="AE1373">
            <v>0</v>
          </cell>
          <cell r="AG1373">
            <v>0</v>
          </cell>
          <cell r="AI1373">
            <v>0</v>
          </cell>
          <cell r="AJ1373">
            <v>0</v>
          </cell>
          <cell r="AN1373">
            <v>0</v>
          </cell>
          <cell r="AT1373">
            <v>0</v>
          </cell>
          <cell r="AU1373">
            <v>0</v>
          </cell>
        </row>
        <row r="1374">
          <cell r="C1374" t="str">
            <v>61913MAT400Allcustom3USD Total</v>
          </cell>
          <cell r="AB1374">
            <v>0</v>
          </cell>
          <cell r="AD1374">
            <v>0</v>
          </cell>
          <cell r="AE1374">
            <v>0</v>
          </cell>
          <cell r="AG1374">
            <v>0</v>
          </cell>
          <cell r="AI1374">
            <v>0</v>
          </cell>
          <cell r="AJ1374">
            <v>0</v>
          </cell>
          <cell r="AN1374">
            <v>0</v>
          </cell>
          <cell r="AT1374">
            <v>0</v>
          </cell>
          <cell r="AU1374">
            <v>0</v>
          </cell>
        </row>
        <row r="1375">
          <cell r="C1375" t="str">
            <v>FI_Rigs_number_+3_USD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>
            <v>0</v>
          </cell>
          <cell r="AM1375">
            <v>0</v>
          </cell>
          <cell r="AN1375">
            <v>0</v>
          </cell>
          <cell r="AT1375">
            <v>0</v>
          </cell>
          <cell r="AU1375">
            <v>0</v>
          </cell>
        </row>
        <row r="1377">
          <cell r="C1377" t="str">
            <v>61913Allcustom2Allcustom3USD Total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>
            <v>0</v>
          </cell>
          <cell r="AM1377">
            <v>0</v>
          </cell>
          <cell r="AN1377">
            <v>0</v>
          </cell>
          <cell r="AT1377">
            <v>0</v>
          </cell>
          <cell r="AU1377">
            <v>0</v>
          </cell>
        </row>
        <row r="1379">
          <cell r="C1379" t="str">
            <v>61914MAT100Allcustom3USD Total</v>
          </cell>
          <cell r="AB1379">
            <v>18</v>
          </cell>
          <cell r="AC1379">
            <v>0</v>
          </cell>
          <cell r="AD1379">
            <v>0</v>
          </cell>
          <cell r="AE1379">
            <v>17.8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N1379">
            <v>18</v>
          </cell>
          <cell r="AT1379">
            <v>0</v>
          </cell>
          <cell r="AU1379">
            <v>0</v>
          </cell>
        </row>
        <row r="1380">
          <cell r="C1380" t="str">
            <v>61914MAT200Allcustom3USD Total</v>
          </cell>
          <cell r="AB1380">
            <v>7</v>
          </cell>
          <cell r="AD1380">
            <v>0</v>
          </cell>
          <cell r="AE1380">
            <v>7.2</v>
          </cell>
          <cell r="AG1380">
            <v>0</v>
          </cell>
          <cell r="AI1380">
            <v>0</v>
          </cell>
          <cell r="AJ1380">
            <v>0</v>
          </cell>
          <cell r="AN1380">
            <v>7</v>
          </cell>
          <cell r="AT1380">
            <v>0</v>
          </cell>
          <cell r="AU1380">
            <v>0</v>
          </cell>
        </row>
        <row r="1381">
          <cell r="C1381" t="str">
            <v>61914MAT205Allcustom3USD Total</v>
          </cell>
          <cell r="AB1381">
            <v>1</v>
          </cell>
          <cell r="AD1381">
            <v>0</v>
          </cell>
          <cell r="AE1381">
            <v>1</v>
          </cell>
          <cell r="AG1381">
            <v>0</v>
          </cell>
          <cell r="AI1381">
            <v>0</v>
          </cell>
          <cell r="AJ1381">
            <v>0</v>
          </cell>
          <cell r="AN1381">
            <v>1</v>
          </cell>
          <cell r="AT1381">
            <v>0</v>
          </cell>
          <cell r="AU1381">
            <v>0</v>
          </cell>
        </row>
        <row r="1383">
          <cell r="C1383" t="str">
            <v>61914MAT210Allcustom3USD Total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N1383">
            <v>0</v>
          </cell>
          <cell r="AT1383">
            <v>0</v>
          </cell>
          <cell r="AU1383">
            <v>0</v>
          </cell>
        </row>
        <row r="1384">
          <cell r="C1384" t="str">
            <v>61914MAT215Allcustom3USD Total</v>
          </cell>
          <cell r="AB1384">
            <v>0</v>
          </cell>
          <cell r="AD1384">
            <v>0</v>
          </cell>
          <cell r="AE1384">
            <v>0</v>
          </cell>
          <cell r="AG1384">
            <v>0</v>
          </cell>
          <cell r="AI1384">
            <v>0</v>
          </cell>
          <cell r="AJ1384">
            <v>0</v>
          </cell>
          <cell r="AN1384">
            <v>0</v>
          </cell>
          <cell r="AT1384">
            <v>0</v>
          </cell>
          <cell r="AU1384">
            <v>0</v>
          </cell>
        </row>
        <row r="1385">
          <cell r="C1385" t="str">
            <v>61914MAT220Allcustom3USD Total</v>
          </cell>
          <cell r="AB1385">
            <v>0</v>
          </cell>
          <cell r="AD1385">
            <v>0</v>
          </cell>
          <cell r="AE1385">
            <v>0</v>
          </cell>
          <cell r="AG1385">
            <v>0</v>
          </cell>
          <cell r="AI1385">
            <v>0</v>
          </cell>
          <cell r="AJ1385">
            <v>0</v>
          </cell>
          <cell r="AN1385">
            <v>0</v>
          </cell>
          <cell r="AT1385">
            <v>0</v>
          </cell>
          <cell r="AU1385">
            <v>0</v>
          </cell>
        </row>
        <row r="1386">
          <cell r="C1386" t="str">
            <v>61914MAT400Allcustom3USD Total</v>
          </cell>
          <cell r="AB1386">
            <v>0</v>
          </cell>
          <cell r="AD1386">
            <v>0</v>
          </cell>
          <cell r="AE1386">
            <v>0</v>
          </cell>
          <cell r="AG1386">
            <v>0</v>
          </cell>
          <cell r="AI1386">
            <v>0</v>
          </cell>
          <cell r="AJ1386">
            <v>0</v>
          </cell>
          <cell r="AN1386">
            <v>0</v>
          </cell>
          <cell r="AT1386">
            <v>0</v>
          </cell>
          <cell r="AU1386">
            <v>0</v>
          </cell>
        </row>
        <row r="1387">
          <cell r="C1387" t="str">
            <v>FI_AnchorHandling_number_+3_USD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0</v>
          </cell>
          <cell r="AM1387">
            <v>0</v>
          </cell>
          <cell r="AN1387">
            <v>0</v>
          </cell>
          <cell r="AT1387">
            <v>0</v>
          </cell>
          <cell r="AU1387">
            <v>0</v>
          </cell>
        </row>
        <row r="1389">
          <cell r="C1389" t="str">
            <v>61914Allcustom2Allcustom3USD Total</v>
          </cell>
          <cell r="AB1389">
            <v>26</v>
          </cell>
          <cell r="AC1389">
            <v>0</v>
          </cell>
          <cell r="AD1389">
            <v>0</v>
          </cell>
          <cell r="AE1389">
            <v>26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>
            <v>0</v>
          </cell>
          <cell r="AM1389">
            <v>0</v>
          </cell>
          <cell r="AN1389">
            <v>26</v>
          </cell>
          <cell r="AT1389">
            <v>0</v>
          </cell>
          <cell r="AU1389">
            <v>0</v>
          </cell>
        </row>
        <row r="1391">
          <cell r="C1391" t="str">
            <v>61920TMAT100Allcustom3USD Total</v>
          </cell>
          <cell r="AB1391">
            <v>35</v>
          </cell>
          <cell r="AC1391">
            <v>0</v>
          </cell>
          <cell r="AD1391">
            <v>0</v>
          </cell>
          <cell r="AE1391">
            <v>34.799999999999997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N1391">
            <v>35</v>
          </cell>
          <cell r="AT1391">
            <v>0</v>
          </cell>
          <cell r="AU1391">
            <v>0</v>
          </cell>
        </row>
        <row r="1392">
          <cell r="C1392" t="str">
            <v>61920TMAT200Allcustom3USD Total</v>
          </cell>
          <cell r="AB1392">
            <v>26</v>
          </cell>
          <cell r="AD1392">
            <v>0</v>
          </cell>
          <cell r="AE1392">
            <v>26.2</v>
          </cell>
          <cell r="AG1392">
            <v>0</v>
          </cell>
          <cell r="AI1392">
            <v>0</v>
          </cell>
          <cell r="AJ1392">
            <v>0</v>
          </cell>
          <cell r="AN1392">
            <v>26</v>
          </cell>
          <cell r="AT1392">
            <v>0</v>
          </cell>
          <cell r="AU1392">
            <v>0</v>
          </cell>
        </row>
        <row r="1393">
          <cell r="C1393" t="str">
            <v>61920TMAT205Allcustom3USD Total</v>
          </cell>
          <cell r="AB1393">
            <v>1</v>
          </cell>
          <cell r="AD1393">
            <v>0</v>
          </cell>
          <cell r="AE1393">
            <v>1</v>
          </cell>
          <cell r="AG1393">
            <v>0</v>
          </cell>
          <cell r="AI1393">
            <v>0</v>
          </cell>
          <cell r="AJ1393">
            <v>0</v>
          </cell>
          <cell r="AN1393">
            <v>1</v>
          </cell>
          <cell r="AT1393">
            <v>0</v>
          </cell>
          <cell r="AU1393">
            <v>0</v>
          </cell>
        </row>
        <row r="1395">
          <cell r="C1395" t="str">
            <v>61920TMAT210Allcustom3USD Total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N1395">
            <v>0</v>
          </cell>
          <cell r="AT1395">
            <v>0</v>
          </cell>
          <cell r="AU1395">
            <v>0</v>
          </cell>
        </row>
        <row r="1396">
          <cell r="C1396" t="str">
            <v>61920TMAT215Allcustom3USD Total</v>
          </cell>
          <cell r="AB1396">
            <v>0</v>
          </cell>
          <cell r="AD1396">
            <v>0</v>
          </cell>
          <cell r="AE1396">
            <v>0</v>
          </cell>
          <cell r="AG1396">
            <v>0</v>
          </cell>
          <cell r="AI1396">
            <v>0</v>
          </cell>
          <cell r="AJ1396">
            <v>0</v>
          </cell>
          <cell r="AN1396">
            <v>0</v>
          </cell>
          <cell r="AT1396">
            <v>0</v>
          </cell>
          <cell r="AU1396">
            <v>0</v>
          </cell>
        </row>
        <row r="1397">
          <cell r="C1397" t="str">
            <v>61920TMAT220Allcustom3USD Total</v>
          </cell>
          <cell r="AB1397">
            <v>0</v>
          </cell>
          <cell r="AD1397">
            <v>0</v>
          </cell>
          <cell r="AE1397">
            <v>0</v>
          </cell>
          <cell r="AG1397">
            <v>0</v>
          </cell>
          <cell r="AI1397">
            <v>0</v>
          </cell>
          <cell r="AJ1397">
            <v>0</v>
          </cell>
          <cell r="AN1397">
            <v>0</v>
          </cell>
          <cell r="AT1397">
            <v>0</v>
          </cell>
          <cell r="AU1397">
            <v>0</v>
          </cell>
        </row>
        <row r="1398">
          <cell r="C1398" t="str">
            <v>61920TMAT400Allcustom3USD Total</v>
          </cell>
          <cell r="AB1398">
            <v>0</v>
          </cell>
          <cell r="AD1398">
            <v>0</v>
          </cell>
          <cell r="AE1398">
            <v>0</v>
          </cell>
          <cell r="AG1398">
            <v>0</v>
          </cell>
          <cell r="AI1398">
            <v>0</v>
          </cell>
          <cell r="AJ1398">
            <v>0</v>
          </cell>
          <cell r="AN1398">
            <v>0</v>
          </cell>
          <cell r="AT1398">
            <v>0</v>
          </cell>
          <cell r="AU1398">
            <v>0</v>
          </cell>
        </row>
        <row r="1399">
          <cell r="C1399" t="str">
            <v>FI_Vessels_number_+3_USD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>
            <v>0</v>
          </cell>
          <cell r="AM1399">
            <v>0</v>
          </cell>
          <cell r="AN1399">
            <v>0</v>
          </cell>
          <cell r="AT1399">
            <v>0</v>
          </cell>
          <cell r="AU1399">
            <v>0</v>
          </cell>
        </row>
        <row r="1401">
          <cell r="C1401" t="str">
            <v>61920TAllcustom2Allcustom3USD Total</v>
          </cell>
          <cell r="AB1401">
            <v>62</v>
          </cell>
          <cell r="AC1401">
            <v>0</v>
          </cell>
          <cell r="AD1401">
            <v>0</v>
          </cell>
          <cell r="AE1401">
            <v>62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>
            <v>0</v>
          </cell>
          <cell r="AM1401">
            <v>0</v>
          </cell>
          <cell r="AN1401">
            <v>62</v>
          </cell>
          <cell r="AT1401">
            <v>0</v>
          </cell>
          <cell r="AU1401">
            <v>0</v>
          </cell>
        </row>
        <row r="1407">
          <cell r="C1407" t="str">
            <v>40300TAllcustom2Allcustom3USD Total</v>
          </cell>
          <cell r="AB1407">
            <v>-89</v>
          </cell>
          <cell r="AE1407">
            <v>-89.168061820490109</v>
          </cell>
          <cell r="AN1407">
            <v>-89</v>
          </cell>
          <cell r="AU1407">
            <v>0</v>
          </cell>
        </row>
        <row r="1408">
          <cell r="C1408" t="str">
            <v>40350TAllcustom2Allcustom3USD Total</v>
          </cell>
          <cell r="AB1408">
            <v>145</v>
          </cell>
          <cell r="AC1408">
            <v>0</v>
          </cell>
          <cell r="AE1408">
            <v>144.524731582621</v>
          </cell>
          <cell r="AN1408">
            <v>145</v>
          </cell>
          <cell r="AU1408">
            <v>0</v>
          </cell>
        </row>
        <row r="1409">
          <cell r="C1409" t="str">
            <v>40400TAllcustom2Allcustom3USD Total</v>
          </cell>
          <cell r="AB1409">
            <v>46</v>
          </cell>
          <cell r="AE1409">
            <v>46.129022860914105</v>
          </cell>
          <cell r="AN1409">
            <v>46</v>
          </cell>
          <cell r="AU1409">
            <v>0</v>
          </cell>
        </row>
        <row r="1411">
          <cell r="C1411" t="str">
            <v>40450TAllcustom2Allcustom3USD Total</v>
          </cell>
          <cell r="AB1411">
            <v>-126</v>
          </cell>
          <cell r="AE1411">
            <v>-125.715494814341</v>
          </cell>
          <cell r="AN1411">
            <v>-126</v>
          </cell>
          <cell r="AU1411">
            <v>0</v>
          </cell>
        </row>
        <row r="1412">
          <cell r="C1412" t="str">
            <v>40550TAllcustom2Allcustom3USD Total</v>
          </cell>
          <cell r="AB1412">
            <v>-19</v>
          </cell>
          <cell r="AE1412">
            <v>-18.780864405535198</v>
          </cell>
          <cell r="AN1412">
            <v>-19</v>
          </cell>
          <cell r="AU1412">
            <v>0</v>
          </cell>
        </row>
        <row r="1413">
          <cell r="C1413" t="str">
            <v>CF_trade_other_payables_USD</v>
          </cell>
          <cell r="AB1413">
            <v>-145</v>
          </cell>
          <cell r="AC1413">
            <v>0</v>
          </cell>
          <cell r="AD1413">
            <v>0</v>
          </cell>
          <cell r="AE1413">
            <v>-144.49635921987618</v>
          </cell>
          <cell r="AL1413">
            <v>0</v>
          </cell>
          <cell r="AM1413">
            <v>0</v>
          </cell>
          <cell r="AN1413">
            <v>-145</v>
          </cell>
          <cell r="AU1413">
            <v>0</v>
          </cell>
        </row>
        <row r="1415">
          <cell r="C1415" t="str">
            <v>40560Allcustom2Allcustom3USD Total</v>
          </cell>
          <cell r="AB1415">
            <v>-7</v>
          </cell>
          <cell r="AE1415">
            <v>-7.19291191638266</v>
          </cell>
          <cell r="AN1415">
            <v>-7</v>
          </cell>
          <cell r="AU1415">
            <v>0</v>
          </cell>
        </row>
        <row r="1416">
          <cell r="AB1416">
            <v>-50</v>
          </cell>
          <cell r="AC1416">
            <v>0</v>
          </cell>
          <cell r="AD1416">
            <v>0</v>
          </cell>
          <cell r="AE1416">
            <v>-50.203578513213849</v>
          </cell>
          <cell r="AL1416">
            <v>0</v>
          </cell>
          <cell r="AM1416">
            <v>0</v>
          </cell>
          <cell r="AN1416">
            <v>-50</v>
          </cell>
          <cell r="AY1416">
            <v>0</v>
          </cell>
        </row>
        <row r="1419">
          <cell r="C1419" t="str">
            <v>40940TAllcustom2Allcustom3USD Total</v>
          </cell>
          <cell r="AB1419">
            <v>21</v>
          </cell>
          <cell r="AE1419">
            <v>21.398508269172698</v>
          </cell>
          <cell r="AN1419">
            <v>21</v>
          </cell>
          <cell r="AU1419">
            <v>0</v>
          </cell>
        </row>
        <row r="1420">
          <cell r="C1420" t="str">
            <v>40900TAllcustom2Allcustom3USD Total</v>
          </cell>
          <cell r="AB1420">
            <v>9</v>
          </cell>
          <cell r="AC1420">
            <v>0</v>
          </cell>
          <cell r="AE1420">
            <v>9.2023972929831892</v>
          </cell>
          <cell r="AN1420">
            <v>9</v>
          </cell>
          <cell r="AU1420">
            <v>0</v>
          </cell>
        </row>
        <row r="1421">
          <cell r="AB1421">
            <v>30</v>
          </cell>
          <cell r="AC1421">
            <v>0</v>
          </cell>
          <cell r="AD1421">
            <v>0</v>
          </cell>
          <cell r="AE1421">
            <v>30.600905562155887</v>
          </cell>
          <cell r="AL1421">
            <v>0</v>
          </cell>
          <cell r="AM1421">
            <v>0</v>
          </cell>
          <cell r="AN1421">
            <v>30</v>
          </cell>
          <cell r="AY1421">
            <v>0</v>
          </cell>
        </row>
        <row r="1424">
          <cell r="C1424" t="str">
            <v>CF_PPE_intangible_assets_addition_USD</v>
          </cell>
          <cell r="AB1424">
            <v>-1670</v>
          </cell>
          <cell r="AC1424">
            <v>1</v>
          </cell>
          <cell r="AD1424">
            <v>0</v>
          </cell>
          <cell r="AE1424">
            <v>-1670.5554358508055</v>
          </cell>
          <cell r="AN1424">
            <v>-1670</v>
          </cell>
          <cell r="AU1424">
            <v>0</v>
          </cell>
        </row>
        <row r="1425">
          <cell r="C1425" t="str">
            <v>62100TAllcustom2M220USD Total</v>
          </cell>
          <cell r="AB1425">
            <v>0</v>
          </cell>
          <cell r="AE1425">
            <v>-9.3543999999999988E-3</v>
          </cell>
          <cell r="AN1425">
            <v>0</v>
          </cell>
        </row>
        <row r="1426">
          <cell r="C1426" t="str">
            <v>41720Allcustom2Allcustom3USD Total</v>
          </cell>
          <cell r="AB1426">
            <v>170</v>
          </cell>
          <cell r="AE1426">
            <v>169.986887583894</v>
          </cell>
          <cell r="AN1426">
            <v>170</v>
          </cell>
        </row>
        <row r="1427">
          <cell r="C1427" t="str">
            <v>41840Allcustom2Allcustom3USD Total</v>
          </cell>
          <cell r="AB1427">
            <v>46</v>
          </cell>
          <cell r="AE1427">
            <v>45.885437747981804</v>
          </cell>
          <cell r="AN1427">
            <v>46</v>
          </cell>
          <cell r="AU1427">
            <v>0</v>
          </cell>
        </row>
        <row r="1428">
          <cell r="C1428" t="str">
            <v>41755TAllcustom2Allcustom3USD Total</v>
          </cell>
          <cell r="AB1428">
            <v>-164</v>
          </cell>
          <cell r="AE1428">
            <v>-164.01054023734099</v>
          </cell>
          <cell r="AN1428">
            <v>-164</v>
          </cell>
        </row>
        <row r="1429">
          <cell r="C1429" t="str">
            <v>41760Allcustom2Allcustom3USD Total</v>
          </cell>
          <cell r="AB1429">
            <v>-6</v>
          </cell>
          <cell r="AC1429">
            <v>0</v>
          </cell>
          <cell r="AE1429">
            <v>-5.6594124199999998</v>
          </cell>
          <cell r="AN1429">
            <v>-6</v>
          </cell>
          <cell r="AU1429">
            <v>0</v>
          </cell>
        </row>
        <row r="1430">
          <cell r="AB1430">
            <v>-1624</v>
          </cell>
          <cell r="AC1430">
            <v>1</v>
          </cell>
          <cell r="AD1430">
            <v>0</v>
          </cell>
          <cell r="AE1430">
            <v>-1624.3624175762707</v>
          </cell>
          <cell r="AL1430">
            <v>0</v>
          </cell>
          <cell r="AM1430">
            <v>0</v>
          </cell>
          <cell r="AN1430">
            <v>-1624</v>
          </cell>
          <cell r="AY1430">
            <v>0</v>
          </cell>
        </row>
        <row r="1433">
          <cell r="C1433" t="str">
            <v>43050TAllcustom2Allcustom3USD Total</v>
          </cell>
          <cell r="AB1433">
            <v>0</v>
          </cell>
          <cell r="AE1433">
            <v>-1.49199999999255E-5</v>
          </cell>
          <cell r="AN1433">
            <v>0</v>
          </cell>
          <cell r="AU1433">
            <v>0</v>
          </cell>
        </row>
        <row r="1434">
          <cell r="C1434" t="str">
            <v>43100TAllcustom2Allcustom3USD Total</v>
          </cell>
          <cell r="AB1434">
            <v>0</v>
          </cell>
          <cell r="AE1434">
            <v>0.10990637665767</v>
          </cell>
          <cell r="AN1434">
            <v>0</v>
          </cell>
          <cell r="AU1434">
            <v>0</v>
          </cell>
        </row>
        <row r="1435">
          <cell r="C1435" t="str">
            <v>43125TAllcustom2Allcustom3USD Total</v>
          </cell>
          <cell r="AB1435">
            <v>-3</v>
          </cell>
          <cell r="AE1435">
            <v>-2.5551835931930404</v>
          </cell>
          <cell r="AN1435">
            <v>-3</v>
          </cell>
          <cell r="AU1435">
            <v>0</v>
          </cell>
        </row>
        <row r="1436">
          <cell r="C1436" t="str">
            <v>43175TAllcustom2Allcustom3USD Total</v>
          </cell>
          <cell r="AB1436">
            <v>0</v>
          </cell>
          <cell r="AE1436">
            <v>0</v>
          </cell>
          <cell r="AN1436">
            <v>0</v>
          </cell>
          <cell r="AU1436">
            <v>0</v>
          </cell>
        </row>
        <row r="1437">
          <cell r="C1437" t="str">
            <v>43200TAllcustom2Allcustom3USD Total</v>
          </cell>
          <cell r="AB1437">
            <v>-1</v>
          </cell>
          <cell r="AE1437">
            <v>-0.72068693884799395</v>
          </cell>
          <cell r="AN1437">
            <v>-1</v>
          </cell>
          <cell r="AU1437">
            <v>0</v>
          </cell>
        </row>
        <row r="1438">
          <cell r="C1438" t="str">
            <v>43300TAllcustom2Allcustom3USD Total</v>
          </cell>
          <cell r="AB1438">
            <v>0</v>
          </cell>
          <cell r="AE1438">
            <v>0</v>
          </cell>
          <cell r="AN1438">
            <v>0</v>
          </cell>
          <cell r="AU1438">
            <v>0</v>
          </cell>
        </row>
        <row r="1439">
          <cell r="C1439" t="str">
            <v>43400TAllcustom2Allcustom3USD Total</v>
          </cell>
          <cell r="AB1439">
            <v>-46</v>
          </cell>
          <cell r="AE1439">
            <v>-46.108665477732103</v>
          </cell>
          <cell r="AN1439">
            <v>-46</v>
          </cell>
          <cell r="AU1439">
            <v>0</v>
          </cell>
        </row>
        <row r="1440">
          <cell r="C1440" t="str">
            <v>43500TAllcustom2Allcustom3USD Total</v>
          </cell>
          <cell r="AB1440">
            <v>39</v>
          </cell>
          <cell r="AC1440">
            <v>1</v>
          </cell>
          <cell r="AE1440">
            <v>38.342148640461104</v>
          </cell>
          <cell r="AN1440">
            <v>39</v>
          </cell>
          <cell r="AU1440">
            <v>0</v>
          </cell>
        </row>
        <row r="1441">
          <cell r="AB1441">
            <v>-11</v>
          </cell>
          <cell r="AC1441">
            <v>1</v>
          </cell>
          <cell r="AD1441">
            <v>0</v>
          </cell>
          <cell r="AE1441">
            <v>-10.93249591265436</v>
          </cell>
          <cell r="AL1441">
            <v>0</v>
          </cell>
          <cell r="AM1441">
            <v>0</v>
          </cell>
          <cell r="AN1441">
            <v>-11</v>
          </cell>
          <cell r="AY1441">
            <v>0</v>
          </cell>
        </row>
        <row r="1446">
          <cell r="C1446" t="str">
            <v>42760Allcustom2Allcustom3USD Total</v>
          </cell>
          <cell r="AB1446">
            <v>0</v>
          </cell>
          <cell r="AE1446">
            <v>0</v>
          </cell>
          <cell r="AN1446">
            <v>0</v>
          </cell>
          <cell r="AU1446">
            <v>0</v>
          </cell>
        </row>
        <row r="1447">
          <cell r="C1447" t="str">
            <v>42610Allcustom2Allcustom3USD Total</v>
          </cell>
          <cell r="AB1447">
            <v>0</v>
          </cell>
          <cell r="AE1447">
            <v>0</v>
          </cell>
          <cell r="AN1447">
            <v>0</v>
          </cell>
          <cell r="AU1447">
            <v>0</v>
          </cell>
        </row>
        <row r="1448">
          <cell r="C1448" t="str">
            <v>42620Allcustom2Allcustom3USD Total</v>
          </cell>
          <cell r="AB1448">
            <v>0</v>
          </cell>
          <cell r="AE1448">
            <v>0</v>
          </cell>
          <cell r="AN1448">
            <v>0</v>
          </cell>
          <cell r="AU1448">
            <v>0</v>
          </cell>
        </row>
        <row r="1449">
          <cell r="C1449" t="str">
            <v>42630Allcustom2Allcustom3USD Total</v>
          </cell>
          <cell r="AB1449">
            <v>0</v>
          </cell>
          <cell r="AE1449">
            <v>0</v>
          </cell>
          <cell r="AN1449">
            <v>0</v>
          </cell>
          <cell r="AU1449">
            <v>0</v>
          </cell>
        </row>
        <row r="1450">
          <cell r="C1450" t="str">
            <v>42640Allcustom2Allcustom3USD Total</v>
          </cell>
          <cell r="AB1450">
            <v>0</v>
          </cell>
          <cell r="AE1450">
            <v>0</v>
          </cell>
          <cell r="AN1450">
            <v>0</v>
          </cell>
          <cell r="AU1450">
            <v>0</v>
          </cell>
        </row>
        <row r="1451">
          <cell r="C1451" t="str">
            <v>42650Allcustom2Allcustom3USD Total</v>
          </cell>
          <cell r="AB1451">
            <v>0</v>
          </cell>
          <cell r="AC1451">
            <v>0</v>
          </cell>
          <cell r="AE1451">
            <v>0</v>
          </cell>
          <cell r="AN1451">
            <v>0</v>
          </cell>
          <cell r="AU1451">
            <v>0</v>
          </cell>
        </row>
        <row r="1452">
          <cell r="C1452" t="str">
            <v>42660Allcustom2Allcustom3USD Total</v>
          </cell>
          <cell r="AB1452">
            <v>0</v>
          </cell>
          <cell r="AE1452">
            <v>0</v>
          </cell>
          <cell r="AN1452">
            <v>0</v>
          </cell>
          <cell r="AU1452">
            <v>0</v>
          </cell>
        </row>
        <row r="1453">
          <cell r="C1453" t="str">
            <v>42670Allcustom2Allcustom3USD Total</v>
          </cell>
          <cell r="AB1453">
            <v>0</v>
          </cell>
          <cell r="AE1453">
            <v>0</v>
          </cell>
          <cell r="AN1453">
            <v>0</v>
          </cell>
          <cell r="AU1453">
            <v>0</v>
          </cell>
        </row>
        <row r="1454">
          <cell r="C1454" t="str">
            <v>42700TAllcustom2Allcustom3USD Total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L1454">
            <v>0</v>
          </cell>
          <cell r="AM1454">
            <v>0</v>
          </cell>
          <cell r="AN1454">
            <v>0</v>
          </cell>
          <cell r="AU1454">
            <v>0</v>
          </cell>
        </row>
        <row r="1455">
          <cell r="C1455" t="str">
            <v>42710Allcustom2Allcustom3USD Total</v>
          </cell>
          <cell r="AB1455">
            <v>0</v>
          </cell>
          <cell r="AC1455">
            <v>0</v>
          </cell>
          <cell r="AE1455">
            <v>0</v>
          </cell>
          <cell r="AN1455">
            <v>0</v>
          </cell>
          <cell r="AU1455">
            <v>0</v>
          </cell>
        </row>
        <row r="1456">
          <cell r="C1456" t="str">
            <v>42750TAllcustom2Allcustom3USD Total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L1456">
            <v>0</v>
          </cell>
          <cell r="AM1456">
            <v>0</v>
          </cell>
          <cell r="AN1456">
            <v>0</v>
          </cell>
          <cell r="AU1456">
            <v>0</v>
          </cell>
        </row>
        <row r="1457">
          <cell r="C1457" t="str">
            <v>42770Allcustom2Allcustom3USD Total</v>
          </cell>
          <cell r="AB1457">
            <v>0</v>
          </cell>
          <cell r="AC1457">
            <v>0</v>
          </cell>
          <cell r="AE1457">
            <v>0</v>
          </cell>
          <cell r="AN1457">
            <v>0</v>
          </cell>
          <cell r="AU1457">
            <v>0</v>
          </cell>
        </row>
        <row r="1458">
          <cell r="C1458" t="str">
            <v>42800TAllcustom2Allcustom3USD Total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L1458">
            <v>0</v>
          </cell>
          <cell r="AM1458">
            <v>0</v>
          </cell>
          <cell r="AN1458">
            <v>0</v>
          </cell>
          <cell r="AU1458">
            <v>0</v>
          </cell>
        </row>
        <row r="1459">
          <cell r="C1459" t="str">
            <v>42810Allcustom2Allcustom3USD Total</v>
          </cell>
          <cell r="AB1459">
            <v>0</v>
          </cell>
          <cell r="AE1459">
            <v>3.8000000000101905E-7</v>
          </cell>
          <cell r="AN1459">
            <v>0</v>
          </cell>
          <cell r="AU1459">
            <v>0</v>
          </cell>
        </row>
        <row r="1460">
          <cell r="C1460" t="str">
            <v>42830Allcustom2Allcustom3USD Total</v>
          </cell>
          <cell r="AB1460">
            <v>0</v>
          </cell>
          <cell r="AE1460">
            <v>0</v>
          </cell>
          <cell r="AN1460">
            <v>0</v>
          </cell>
          <cell r="AU1460">
            <v>0</v>
          </cell>
        </row>
        <row r="1461">
          <cell r="C1461" t="str">
            <v>42820Allcustom2Allcustom3USD Total</v>
          </cell>
          <cell r="AB1461">
            <v>0</v>
          </cell>
          <cell r="AC1461">
            <v>0</v>
          </cell>
          <cell r="AE1461">
            <v>0</v>
          </cell>
          <cell r="AN1461">
            <v>0</v>
          </cell>
          <cell r="AU1461">
            <v>0</v>
          </cell>
        </row>
        <row r="1462">
          <cell r="AB1462">
            <v>0</v>
          </cell>
          <cell r="AC1462">
            <v>0</v>
          </cell>
          <cell r="AD1462">
            <v>0</v>
          </cell>
          <cell r="AE1462">
            <v>3.8000000000101905E-7</v>
          </cell>
          <cell r="AL1462">
            <v>0</v>
          </cell>
          <cell r="AM1462">
            <v>0</v>
          </cell>
          <cell r="AN1462">
            <v>0</v>
          </cell>
          <cell r="AY1462">
            <v>0</v>
          </cell>
        </row>
        <row r="1465">
          <cell r="C1465" t="str">
            <v>27210Allcustom2M420USD Total</v>
          </cell>
          <cell r="AB1465">
            <v>0</v>
          </cell>
          <cell r="AE1465">
            <v>0</v>
          </cell>
          <cell r="AN1465">
            <v>0</v>
          </cell>
          <cell r="AU1465">
            <v>0</v>
          </cell>
        </row>
        <row r="1466">
          <cell r="C1466" t="str">
            <v>27220Allcustom2M420USD Total</v>
          </cell>
          <cell r="AB1466">
            <v>0</v>
          </cell>
          <cell r="AC1466">
            <v>0</v>
          </cell>
          <cell r="AE1466">
            <v>0</v>
          </cell>
          <cell r="AN1466">
            <v>0</v>
          </cell>
          <cell r="AU1466">
            <v>0</v>
          </cell>
        </row>
        <row r="1467">
          <cell r="C1467" t="str">
            <v>27222Allcustom2M420USD Total</v>
          </cell>
          <cell r="AB1467">
            <v>0</v>
          </cell>
          <cell r="AE1467">
            <v>0</v>
          </cell>
          <cell r="AN1467">
            <v>0</v>
          </cell>
          <cell r="AU1467">
            <v>0</v>
          </cell>
        </row>
        <row r="1468">
          <cell r="C1468" t="str">
            <v>35310Allcustom2M420USD Total</v>
          </cell>
          <cell r="AB1468">
            <v>0</v>
          </cell>
          <cell r="AE1468">
            <v>0</v>
          </cell>
          <cell r="AN1468">
            <v>0</v>
          </cell>
          <cell r="AU1468">
            <v>0</v>
          </cell>
        </row>
        <row r="1471">
          <cell r="C1471" t="str">
            <v>42320Allcustom2Allcustom3USD Total</v>
          </cell>
          <cell r="AB1471">
            <v>0</v>
          </cell>
          <cell r="AC1471">
            <v>0</v>
          </cell>
          <cell r="AE1471">
            <v>0</v>
          </cell>
          <cell r="AN1471">
            <v>0</v>
          </cell>
          <cell r="AU1471">
            <v>0</v>
          </cell>
        </row>
        <row r="1472">
          <cell r="C1472" t="str">
            <v>42330Allcustom2Allcustom3USD Total</v>
          </cell>
          <cell r="AB1472">
            <v>0</v>
          </cell>
          <cell r="AE1472">
            <v>0</v>
          </cell>
          <cell r="AN1472">
            <v>0</v>
          </cell>
          <cell r="AU1472">
            <v>0</v>
          </cell>
        </row>
        <row r="1473">
          <cell r="C1473" t="str">
            <v>42340Allcustom2Allcustom3USD Total</v>
          </cell>
          <cell r="AB1473">
            <v>0</v>
          </cell>
          <cell r="AE1473">
            <v>0</v>
          </cell>
          <cell r="AN1473">
            <v>0</v>
          </cell>
          <cell r="AU1473">
            <v>0</v>
          </cell>
        </row>
        <row r="1474">
          <cell r="C1474" t="str">
            <v>42350Allcustom2Allcustom3USD Total</v>
          </cell>
          <cell r="AB1474">
            <v>0</v>
          </cell>
          <cell r="AE1474">
            <v>0</v>
          </cell>
          <cell r="AN1474">
            <v>0</v>
          </cell>
          <cell r="AU1474">
            <v>0</v>
          </cell>
        </row>
        <row r="1475">
          <cell r="C1475" t="str">
            <v>42360Allcustom2Allcustom3USD Total</v>
          </cell>
          <cell r="AB1475">
            <v>0</v>
          </cell>
          <cell r="AE1475">
            <v>0</v>
          </cell>
          <cell r="AN1475">
            <v>0</v>
          </cell>
          <cell r="AU1475">
            <v>0</v>
          </cell>
        </row>
        <row r="1476">
          <cell r="C1476" t="str">
            <v>42370Allcustom2Allcustom3USD Total</v>
          </cell>
          <cell r="AB1476">
            <v>0</v>
          </cell>
          <cell r="AE1476">
            <v>0</v>
          </cell>
          <cell r="AN1476">
            <v>0</v>
          </cell>
          <cell r="AU1476">
            <v>0</v>
          </cell>
        </row>
        <row r="1477">
          <cell r="C1477" t="str">
            <v>42380Allcustom2Allcustom3USD Total</v>
          </cell>
          <cell r="AB1477">
            <v>0</v>
          </cell>
          <cell r="AE1477">
            <v>0</v>
          </cell>
          <cell r="AN1477">
            <v>0</v>
          </cell>
          <cell r="AU1477">
            <v>0</v>
          </cell>
        </row>
        <row r="1478">
          <cell r="C1478" t="str">
            <v>42400TAllcustom2Allcustom3USD Total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L1478">
            <v>0</v>
          </cell>
          <cell r="AM1478">
            <v>0</v>
          </cell>
          <cell r="AN1478">
            <v>0</v>
          </cell>
          <cell r="AU1478">
            <v>0</v>
          </cell>
        </row>
        <row r="1479">
          <cell r="C1479" t="str">
            <v>42410Allcustom2Allcustom3USD Total</v>
          </cell>
          <cell r="AB1479">
            <v>0</v>
          </cell>
          <cell r="AC1479">
            <v>0</v>
          </cell>
          <cell r="AE1479">
            <v>0</v>
          </cell>
          <cell r="AN1479">
            <v>0</v>
          </cell>
          <cell r="AU1479">
            <v>0</v>
          </cell>
        </row>
        <row r="1480">
          <cell r="C1480" t="str">
            <v>42450TAllcustom2Allcustom3USD Total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L1480">
            <v>0</v>
          </cell>
          <cell r="AM1480">
            <v>0</v>
          </cell>
          <cell r="AN1480">
            <v>0</v>
          </cell>
          <cell r="AU1480">
            <v>0</v>
          </cell>
        </row>
        <row r="1481">
          <cell r="C1481" t="str">
            <v>42460Allcustom2Allcustom3USD Total</v>
          </cell>
          <cell r="AB1481">
            <v>0</v>
          </cell>
          <cell r="AC1481">
            <v>0</v>
          </cell>
          <cell r="AE1481">
            <v>0</v>
          </cell>
          <cell r="AN1481">
            <v>0</v>
          </cell>
          <cell r="AU1481">
            <v>0</v>
          </cell>
        </row>
        <row r="1482">
          <cell r="C1482" t="str">
            <v>42470Allcustom2Allcustom3USD Total</v>
          </cell>
          <cell r="AB1482">
            <v>0</v>
          </cell>
          <cell r="AE1482">
            <v>0</v>
          </cell>
          <cell r="AN1482">
            <v>0</v>
          </cell>
          <cell r="AU1482">
            <v>0</v>
          </cell>
        </row>
        <row r="1483">
          <cell r="C1483" t="str">
            <v>42500TAllcustom2Allcustom3USD Total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L1483">
            <v>0</v>
          </cell>
          <cell r="AM1483">
            <v>0</v>
          </cell>
          <cell r="AN1483">
            <v>0</v>
          </cell>
          <cell r="AU1483">
            <v>0</v>
          </cell>
        </row>
        <row r="1484">
          <cell r="C1484" t="str">
            <v>42510Allcustom2Allcustom3USD Total</v>
          </cell>
          <cell r="AB1484">
            <v>0</v>
          </cell>
          <cell r="AE1484">
            <v>8.0772627631571794E-2</v>
          </cell>
          <cell r="AN1484">
            <v>0</v>
          </cell>
          <cell r="AU1484">
            <v>0</v>
          </cell>
        </row>
        <row r="1485">
          <cell r="C1485" t="str">
            <v>42530Allcustom2Allcustom3USD Total</v>
          </cell>
          <cell r="AB1485">
            <v>0</v>
          </cell>
          <cell r="AE1485">
            <v>0</v>
          </cell>
          <cell r="AN1485">
            <v>0</v>
          </cell>
          <cell r="AU1485">
            <v>0</v>
          </cell>
        </row>
        <row r="1486">
          <cell r="C1486" t="str">
            <v>42540Allcustom2Allcustom3USD Total</v>
          </cell>
          <cell r="AB1486">
            <v>0</v>
          </cell>
          <cell r="AE1486">
            <v>0</v>
          </cell>
          <cell r="AN1486">
            <v>0</v>
          </cell>
          <cell r="AU1486">
            <v>0</v>
          </cell>
        </row>
        <row r="1487">
          <cell r="C1487" t="str">
            <v>42551Allcustom2Allcustom3USD Total</v>
          </cell>
          <cell r="AB1487">
            <v>1</v>
          </cell>
          <cell r="AE1487">
            <v>0.52700000000000002</v>
          </cell>
          <cell r="AN1487">
            <v>1</v>
          </cell>
          <cell r="AU1487">
            <v>0</v>
          </cell>
        </row>
        <row r="1488">
          <cell r="C1488" t="str">
            <v>42552Allcustom2Allcustom3USD Total</v>
          </cell>
          <cell r="AB1488">
            <v>-1</v>
          </cell>
          <cell r="AE1488">
            <v>-1.1214980000000001</v>
          </cell>
          <cell r="AN1488">
            <v>-1</v>
          </cell>
          <cell r="AU1488">
            <v>0</v>
          </cell>
        </row>
        <row r="1489">
          <cell r="C1489" t="str">
            <v>42520Allcustom2Allcustom3USD Total</v>
          </cell>
          <cell r="AB1489">
            <v>-1</v>
          </cell>
          <cell r="AC1489">
            <v>-1</v>
          </cell>
          <cell r="AE1489">
            <v>0</v>
          </cell>
          <cell r="AN1489">
            <v>-1</v>
          </cell>
          <cell r="AU1489">
            <v>0</v>
          </cell>
        </row>
        <row r="1490">
          <cell r="AB1490">
            <v>-1</v>
          </cell>
          <cell r="AC1490">
            <v>-1</v>
          </cell>
          <cell r="AD1490">
            <v>0</v>
          </cell>
          <cell r="AE1490">
            <v>-0.5137253723684283</v>
          </cell>
          <cell r="AL1490">
            <v>0</v>
          </cell>
          <cell r="AM1490">
            <v>0</v>
          </cell>
          <cell r="AN1490">
            <v>-1</v>
          </cell>
          <cell r="AY1490">
            <v>0</v>
          </cell>
        </row>
      </sheetData>
      <sheetData sheetId="60" refreshError="1">
        <row r="6">
          <cell r="H6" t="str">
            <v>TL</v>
          </cell>
          <cell r="M6" t="str">
            <v>EN</v>
          </cell>
          <cell r="R6" t="str">
            <v>FI</v>
          </cell>
          <cell r="Z6" t="str">
            <v>ECONTT</v>
          </cell>
          <cell r="AE6" t="str">
            <v>CON</v>
          </cell>
          <cell r="AJ6" t="str">
            <v>DISCON</v>
          </cell>
          <cell r="AN6" t="str">
            <v>Maersk</v>
          </cell>
          <cell r="BG6" t="str">
            <v>OBTL</v>
          </cell>
          <cell r="BL6" t="str">
            <v>CB</v>
          </cell>
          <cell r="BQ6" t="str">
            <v>AT</v>
          </cell>
          <cell r="BV6" t="str">
            <v>S16</v>
          </cell>
          <cell r="CA6" t="str">
            <v>S19</v>
          </cell>
          <cell r="CF6" t="str">
            <v>S2707</v>
          </cell>
          <cell r="CK6" t="str">
            <v>S28TL</v>
          </cell>
          <cell r="CP6" t="str">
            <v>ECONTTL</v>
          </cell>
          <cell r="CW6" t="str">
            <v>OBEN</v>
          </cell>
          <cell r="DB6" t="str">
            <v>S25</v>
          </cell>
          <cell r="DG6" t="str">
            <v>S20</v>
          </cell>
          <cell r="DL6" t="str">
            <v>S21</v>
          </cell>
          <cell r="DQ6" t="str">
            <v>S17</v>
          </cell>
          <cell r="DV6" t="str">
            <v>S28EN</v>
          </cell>
          <cell r="EA6" t="str">
            <v>ECONTEN</v>
          </cell>
          <cell r="EF6" t="str">
            <v>S18</v>
          </cell>
          <cell r="EK6" t="str">
            <v>S2803</v>
          </cell>
          <cell r="EP6" t="str">
            <v>S2708</v>
          </cell>
        </row>
        <row r="7">
          <cell r="E7" t="str">
            <v>TL</v>
          </cell>
          <cell r="J7" t="str">
            <v>EN</v>
          </cell>
          <cell r="O7" t="str">
            <v>FI</v>
          </cell>
          <cell r="T7" t="str">
            <v>ECONTT</v>
          </cell>
          <cell r="AB7" t="str">
            <v>CON</v>
          </cell>
          <cell r="AG7" t="str">
            <v>DISCON</v>
          </cell>
          <cell r="AN7" t="str">
            <v>TOTAL</v>
          </cell>
          <cell r="AP7" t="str">
            <v>SEGM</v>
          </cell>
          <cell r="BB7" t="str">
            <v>OBTL</v>
          </cell>
          <cell r="BI7" t="str">
            <v>CB</v>
          </cell>
          <cell r="BN7" t="str">
            <v>AT</v>
          </cell>
          <cell r="BS7" t="str">
            <v>S16</v>
          </cell>
          <cell r="BX7" t="str">
            <v>S19</v>
          </cell>
          <cell r="CC7" t="str">
            <v>S2707</v>
          </cell>
          <cell r="CH7" t="str">
            <v>S28TL</v>
          </cell>
          <cell r="CM7" t="str">
            <v>ECONTTL</v>
          </cell>
          <cell r="CR7" t="str">
            <v>OBEN</v>
          </cell>
          <cell r="CY7" t="str">
            <v>S25</v>
          </cell>
          <cell r="DD7" t="str">
            <v>S20</v>
          </cell>
          <cell r="DI7" t="str">
            <v>S21</v>
          </cell>
          <cell r="DN7" t="str">
            <v>S17</v>
          </cell>
          <cell r="DS7" t="str">
            <v>S28EN</v>
          </cell>
          <cell r="DX7" t="str">
            <v>ECONTEN</v>
          </cell>
          <cell r="EC7" t="str">
            <v>S18</v>
          </cell>
          <cell r="EH7" t="str">
            <v>S2803</v>
          </cell>
          <cell r="EM7" t="str">
            <v>S2708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6501</v>
          </cell>
          <cell r="H14">
            <v>6500.79364306348</v>
          </cell>
          <cell r="J14">
            <v>2046</v>
          </cell>
          <cell r="M14">
            <v>2045.6858689815499</v>
          </cell>
          <cell r="O14">
            <v>0</v>
          </cell>
          <cell r="R14">
            <v>0</v>
          </cell>
          <cell r="T14">
            <v>-8</v>
          </cell>
          <cell r="V14">
            <v>0</v>
          </cell>
          <cell r="Y14">
            <v>0</v>
          </cell>
          <cell r="Z14">
            <v>-7.8652883622159502</v>
          </cell>
          <cell r="AB14">
            <v>8539</v>
          </cell>
          <cell r="AD14">
            <v>0</v>
          </cell>
          <cell r="AE14">
            <v>8538.61422368282</v>
          </cell>
          <cell r="AG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8539</v>
          </cell>
          <cell r="AP14">
            <v>8736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B14">
            <v>75</v>
          </cell>
          <cell r="BD14">
            <v>0</v>
          </cell>
          <cell r="BG14">
            <v>74.694987014789703</v>
          </cell>
          <cell r="BI14">
            <v>4974</v>
          </cell>
          <cell r="BL14">
            <v>4973.7270667809698</v>
          </cell>
          <cell r="BN14">
            <v>962</v>
          </cell>
          <cell r="BQ14">
            <v>961.94963382910805</v>
          </cell>
          <cell r="BS14">
            <v>596</v>
          </cell>
          <cell r="BV14">
            <v>595.53529816603896</v>
          </cell>
          <cell r="BX14">
            <v>163</v>
          </cell>
          <cell r="CA14">
            <v>162.96322999591101</v>
          </cell>
          <cell r="CC14">
            <v>112</v>
          </cell>
          <cell r="CF14">
            <v>112.02845625649901</v>
          </cell>
          <cell r="CH14">
            <v>47</v>
          </cell>
          <cell r="CK14">
            <v>47.4436380133047</v>
          </cell>
          <cell r="CM14">
            <v>-428</v>
          </cell>
          <cell r="CP14">
            <v>-427.54866699313499</v>
          </cell>
          <cell r="CR14">
            <v>12</v>
          </cell>
          <cell r="CT14">
            <v>-1</v>
          </cell>
          <cell r="CW14">
            <v>12.7576469554919</v>
          </cell>
          <cell r="CY14">
            <v>1032</v>
          </cell>
          <cell r="DB14">
            <v>1032.1327797399999</v>
          </cell>
          <cell r="DD14">
            <v>654</v>
          </cell>
          <cell r="DG14">
            <v>653.71604212184093</v>
          </cell>
          <cell r="DI14">
            <v>110</v>
          </cell>
          <cell r="DL14">
            <v>109.967814133342</v>
          </cell>
          <cell r="DN14">
            <v>245</v>
          </cell>
          <cell r="DQ14">
            <v>244.54712118</v>
          </cell>
          <cell r="DS14">
            <v>0</v>
          </cell>
          <cell r="DV14">
            <v>0</v>
          </cell>
          <cell r="DX14">
            <v>-7</v>
          </cell>
          <cell r="EA14">
            <v>-7.4355351491223605</v>
          </cell>
          <cell r="EC14">
            <v>19</v>
          </cell>
          <cell r="EF14">
            <v>18.941598489999997</v>
          </cell>
          <cell r="EH14">
            <v>35</v>
          </cell>
          <cell r="EK14">
            <v>34.664494677777</v>
          </cell>
          <cell r="EM14">
            <v>9</v>
          </cell>
          <cell r="EP14">
            <v>8.7730116240510601</v>
          </cell>
        </row>
        <row r="15">
          <cell r="C15" t="str">
            <v>13900TAllcustom2Allcustom3USD Total</v>
          </cell>
          <cell r="E15">
            <v>-5855</v>
          </cell>
          <cell r="F15">
            <v>0</v>
          </cell>
          <cell r="H15">
            <v>-5855.4856801638407</v>
          </cell>
          <cell r="J15">
            <v>-1101</v>
          </cell>
          <cell r="K15">
            <v>-1</v>
          </cell>
          <cell r="M15">
            <v>-1100.3692546596501</v>
          </cell>
          <cell r="O15">
            <v>0</v>
          </cell>
          <cell r="P15">
            <v>0</v>
          </cell>
          <cell r="R15">
            <v>0</v>
          </cell>
          <cell r="T15">
            <v>8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7.8652883622156802</v>
          </cell>
          <cell r="AB15">
            <v>-6948</v>
          </cell>
          <cell r="AC15">
            <v>0</v>
          </cell>
          <cell r="AD15">
            <v>0</v>
          </cell>
          <cell r="AE15">
            <v>-6947.9896464612802</v>
          </cell>
          <cell r="AG15">
            <v>0</v>
          </cell>
          <cell r="AH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-6948</v>
          </cell>
          <cell r="AP15">
            <v>-7085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BB15">
            <v>-64</v>
          </cell>
          <cell r="BC15">
            <v>0</v>
          </cell>
          <cell r="BD15">
            <v>0</v>
          </cell>
          <cell r="BE15">
            <v>0</v>
          </cell>
          <cell r="BG15">
            <v>-63.603233180248999</v>
          </cell>
          <cell r="BI15">
            <v>-4488</v>
          </cell>
          <cell r="BJ15">
            <v>0</v>
          </cell>
          <cell r="BL15">
            <v>-4488.1333914425095</v>
          </cell>
          <cell r="BN15">
            <v>-800</v>
          </cell>
          <cell r="BO15">
            <v>0</v>
          </cell>
          <cell r="BQ15">
            <v>-799.59098919676001</v>
          </cell>
          <cell r="BS15">
            <v>-586</v>
          </cell>
          <cell r="BT15">
            <v>0</v>
          </cell>
          <cell r="BV15">
            <v>-585.94915039960392</v>
          </cell>
          <cell r="BX15">
            <v>-117</v>
          </cell>
          <cell r="BY15">
            <v>0</v>
          </cell>
          <cell r="CA15">
            <v>-116.649015318696</v>
          </cell>
          <cell r="CC15">
            <v>-122</v>
          </cell>
          <cell r="CD15">
            <v>0</v>
          </cell>
          <cell r="CF15">
            <v>-122.159767099615</v>
          </cell>
          <cell r="CH15">
            <v>-107</v>
          </cell>
          <cell r="CI15">
            <v>1</v>
          </cell>
          <cell r="CK15">
            <v>-107.69165041435001</v>
          </cell>
          <cell r="CM15">
            <v>429</v>
          </cell>
          <cell r="CN15">
            <v>1</v>
          </cell>
          <cell r="CP15">
            <v>428.291516887949</v>
          </cell>
          <cell r="CR15">
            <v>-14</v>
          </cell>
          <cell r="CS15">
            <v>-1</v>
          </cell>
          <cell r="CT15">
            <v>0</v>
          </cell>
          <cell r="CU15">
            <v>0</v>
          </cell>
          <cell r="CW15">
            <v>-13.4438956054311</v>
          </cell>
          <cell r="CY15">
            <v>-610</v>
          </cell>
          <cell r="CZ15">
            <v>1</v>
          </cell>
          <cell r="DB15">
            <v>-610.56774517299993</v>
          </cell>
          <cell r="DD15">
            <v>-247</v>
          </cell>
          <cell r="DE15">
            <v>0</v>
          </cell>
          <cell r="DG15">
            <v>-246.50384056698098</v>
          </cell>
          <cell r="DI15">
            <v>-74</v>
          </cell>
          <cell r="DJ15">
            <v>0</v>
          </cell>
          <cell r="DL15">
            <v>-73.660497433363602</v>
          </cell>
          <cell r="DN15">
            <v>-163</v>
          </cell>
          <cell r="DO15">
            <v>1</v>
          </cell>
          <cell r="DQ15">
            <v>-163.62881103000001</v>
          </cell>
          <cell r="DS15">
            <v>0</v>
          </cell>
          <cell r="DT15">
            <v>0</v>
          </cell>
          <cell r="DV15">
            <v>0</v>
          </cell>
          <cell r="DX15">
            <v>7</v>
          </cell>
          <cell r="DY15">
            <v>0</v>
          </cell>
          <cell r="EA15">
            <v>7.4355351491224697</v>
          </cell>
          <cell r="EC15">
            <v>-17</v>
          </cell>
          <cell r="ED15">
            <v>0</v>
          </cell>
          <cell r="EF15">
            <v>-17.389155120000002</v>
          </cell>
          <cell r="EH15">
            <v>-35</v>
          </cell>
          <cell r="EI15">
            <v>0</v>
          </cell>
          <cell r="EK15">
            <v>-34.723180327037795</v>
          </cell>
          <cell r="EM15">
            <v>-10</v>
          </cell>
          <cell r="EN15">
            <v>0</v>
          </cell>
          <cell r="EP15">
            <v>-10.242222958108901</v>
          </cell>
        </row>
        <row r="16">
          <cell r="C16" t="str">
            <v>10950TAllcustom2Allcustom3USD Total</v>
          </cell>
          <cell r="E16">
            <v>41</v>
          </cell>
          <cell r="H16">
            <v>41.357383128465898</v>
          </cell>
          <cell r="J16">
            <v>17</v>
          </cell>
          <cell r="M16">
            <v>16.913419989999998</v>
          </cell>
          <cell r="O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Z16">
            <v>-2.5999999999999999E-2</v>
          </cell>
          <cell r="AB16">
            <v>58</v>
          </cell>
          <cell r="AD16">
            <v>0</v>
          </cell>
          <cell r="AE16">
            <v>58.244803118465903</v>
          </cell>
          <cell r="AG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58</v>
          </cell>
          <cell r="AP16">
            <v>17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BB16">
            <v>0</v>
          </cell>
          <cell r="BD16">
            <v>0</v>
          </cell>
          <cell r="BG16">
            <v>0.30859259495840902</v>
          </cell>
          <cell r="BI16">
            <v>0</v>
          </cell>
          <cell r="BL16">
            <v>2.6647777278133097E-3</v>
          </cell>
          <cell r="BN16">
            <v>0</v>
          </cell>
          <cell r="BQ16">
            <v>0.28196742348937398</v>
          </cell>
          <cell r="BS16">
            <v>0</v>
          </cell>
          <cell r="BV16">
            <v>2.53937875513047E-3</v>
          </cell>
          <cell r="BX16">
            <v>1</v>
          </cell>
          <cell r="CA16">
            <v>1.1785379396226001</v>
          </cell>
          <cell r="CC16">
            <v>0</v>
          </cell>
          <cell r="CF16">
            <v>0</v>
          </cell>
          <cell r="CH16">
            <v>40</v>
          </cell>
          <cell r="CK16">
            <v>39.720972570000001</v>
          </cell>
          <cell r="CM16">
            <v>0</v>
          </cell>
          <cell r="CP16">
            <v>-0.13789155608738998</v>
          </cell>
          <cell r="CR16">
            <v>1</v>
          </cell>
          <cell r="CT16">
            <v>1</v>
          </cell>
          <cell r="CW16">
            <v>0</v>
          </cell>
          <cell r="CY16">
            <v>16</v>
          </cell>
          <cell r="DB16">
            <v>16.343883699999999</v>
          </cell>
          <cell r="DD16">
            <v>0</v>
          </cell>
          <cell r="DG16">
            <v>8.3810539999999989E-2</v>
          </cell>
          <cell r="DI16">
            <v>0</v>
          </cell>
          <cell r="DL16">
            <v>0</v>
          </cell>
          <cell r="DN16">
            <v>0</v>
          </cell>
          <cell r="DQ16">
            <v>0.48572575000000001</v>
          </cell>
          <cell r="DS16">
            <v>0</v>
          </cell>
          <cell r="DV16">
            <v>0</v>
          </cell>
          <cell r="DX16">
            <v>0</v>
          </cell>
          <cell r="EA16">
            <v>0</v>
          </cell>
          <cell r="EC16">
            <v>0</v>
          </cell>
          <cell r="EF16">
            <v>0</v>
          </cell>
          <cell r="EH16">
            <v>35</v>
          </cell>
          <cell r="EK16">
            <v>34.537999999999997</v>
          </cell>
          <cell r="EM16">
            <v>0</v>
          </cell>
          <cell r="EP16">
            <v>0</v>
          </cell>
        </row>
        <row r="17">
          <cell r="C17" t="str">
            <v>14500TAllcustom2Allcustom3USD Total</v>
          </cell>
          <cell r="E17">
            <v>-32</v>
          </cell>
          <cell r="H17">
            <v>-31.747890077446201</v>
          </cell>
          <cell r="J17">
            <v>-20</v>
          </cell>
          <cell r="M17">
            <v>-20.193519590000001</v>
          </cell>
          <cell r="O17">
            <v>0</v>
          </cell>
          <cell r="R17">
            <v>0</v>
          </cell>
          <cell r="T17">
            <v>0</v>
          </cell>
          <cell r="V17">
            <v>0</v>
          </cell>
          <cell r="Y17">
            <v>0</v>
          </cell>
          <cell r="Z17">
            <v>2.5999999999999999E-2</v>
          </cell>
          <cell r="AB17">
            <v>-52</v>
          </cell>
          <cell r="AD17">
            <v>0</v>
          </cell>
          <cell r="AE17">
            <v>-51.915409667446205</v>
          </cell>
          <cell r="AG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-52</v>
          </cell>
          <cell r="AP17">
            <v>-19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BB17">
            <v>0</v>
          </cell>
          <cell r="BD17">
            <v>0</v>
          </cell>
          <cell r="BG17">
            <v>0</v>
          </cell>
          <cell r="BI17">
            <v>0</v>
          </cell>
          <cell r="BL17">
            <v>0</v>
          </cell>
          <cell r="BN17">
            <v>2</v>
          </cell>
          <cell r="BQ17">
            <v>1.6321989735887801</v>
          </cell>
          <cell r="BS17">
            <v>0</v>
          </cell>
          <cell r="BV17">
            <v>0</v>
          </cell>
          <cell r="BX17">
            <v>0</v>
          </cell>
          <cell r="CA17">
            <v>0</v>
          </cell>
          <cell r="CC17">
            <v>0</v>
          </cell>
          <cell r="CF17">
            <v>0</v>
          </cell>
          <cell r="CH17">
            <v>-34</v>
          </cell>
          <cell r="CK17">
            <v>-33.517980607122396</v>
          </cell>
          <cell r="CM17">
            <v>0</v>
          </cell>
          <cell r="CP17">
            <v>0.13789155608738901</v>
          </cell>
          <cell r="CR17">
            <v>1</v>
          </cell>
          <cell r="CT17">
            <v>1</v>
          </cell>
          <cell r="CW17">
            <v>0</v>
          </cell>
          <cell r="CY17">
            <v>-17</v>
          </cell>
          <cell r="DB17">
            <v>-16.55205999</v>
          </cell>
          <cell r="DD17">
            <v>0</v>
          </cell>
          <cell r="DG17">
            <v>0</v>
          </cell>
          <cell r="DI17">
            <v>0</v>
          </cell>
          <cell r="DL17">
            <v>0</v>
          </cell>
          <cell r="DN17">
            <v>-4</v>
          </cell>
          <cell r="DQ17">
            <v>-3.6414596000000001</v>
          </cell>
          <cell r="DS17">
            <v>0</v>
          </cell>
          <cell r="DV17">
            <v>0</v>
          </cell>
          <cell r="DX17">
            <v>0</v>
          </cell>
          <cell r="EA17">
            <v>0</v>
          </cell>
          <cell r="EC17">
            <v>0</v>
          </cell>
          <cell r="EF17">
            <v>0</v>
          </cell>
          <cell r="EH17">
            <v>-34</v>
          </cell>
          <cell r="EK17">
            <v>-33.548000000000002</v>
          </cell>
          <cell r="EM17">
            <v>0</v>
          </cell>
          <cell r="EP17">
            <v>0</v>
          </cell>
        </row>
        <row r="18">
          <cell r="C18" t="str">
            <v>14900TAllcustom2Allcustom3USD Total</v>
          </cell>
          <cell r="E18">
            <v>655</v>
          </cell>
          <cell r="F18">
            <v>0</v>
          </cell>
          <cell r="G18">
            <v>0</v>
          </cell>
          <cell r="H18">
            <v>654.91745595065902</v>
          </cell>
          <cell r="J18">
            <v>942</v>
          </cell>
          <cell r="K18">
            <v>-1</v>
          </cell>
          <cell r="L18">
            <v>0</v>
          </cell>
          <cell r="M18">
            <v>942.03651472189972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-2.7000623958883807E-13</v>
          </cell>
          <cell r="AB18">
            <v>1597</v>
          </cell>
          <cell r="AC18">
            <v>0</v>
          </cell>
          <cell r="AD18">
            <v>0</v>
          </cell>
          <cell r="AE18">
            <v>1596.9539706725593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1597</v>
          </cell>
          <cell r="AP18">
            <v>1649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B18">
            <v>11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11.400346429499113</v>
          </cell>
          <cell r="BI18">
            <v>486</v>
          </cell>
          <cell r="BJ18">
            <v>0</v>
          </cell>
          <cell r="BK18">
            <v>0</v>
          </cell>
          <cell r="BL18">
            <v>485.59634011618817</v>
          </cell>
          <cell r="BN18">
            <v>164</v>
          </cell>
          <cell r="BO18">
            <v>0</v>
          </cell>
          <cell r="BP18">
            <v>0</v>
          </cell>
          <cell r="BQ18">
            <v>164.27281102942618</v>
          </cell>
          <cell r="BS18">
            <v>10</v>
          </cell>
          <cell r="BT18">
            <v>0</v>
          </cell>
          <cell r="BU18">
            <v>0</v>
          </cell>
          <cell r="BV18">
            <v>9.5886871451901641</v>
          </cell>
          <cell r="BX18">
            <v>47</v>
          </cell>
          <cell r="BY18">
            <v>0</v>
          </cell>
          <cell r="BZ18">
            <v>0</v>
          </cell>
          <cell r="CA18">
            <v>47.492752616837606</v>
          </cell>
          <cell r="CC18">
            <v>-10</v>
          </cell>
          <cell r="CD18">
            <v>0</v>
          </cell>
          <cell r="CE18">
            <v>0</v>
          </cell>
          <cell r="CF18">
            <v>-10.131310843115983</v>
          </cell>
          <cell r="CH18">
            <v>-54</v>
          </cell>
          <cell r="CI18">
            <v>1</v>
          </cell>
          <cell r="CJ18">
            <v>0</v>
          </cell>
          <cell r="CK18">
            <v>-54.045020438167704</v>
          </cell>
          <cell r="CM18">
            <v>1</v>
          </cell>
          <cell r="CN18">
            <v>1</v>
          </cell>
          <cell r="CO18">
            <v>0</v>
          </cell>
          <cell r="CP18">
            <v>0.74284989481401353</v>
          </cell>
          <cell r="CR18">
            <v>0</v>
          </cell>
          <cell r="CS18">
            <v>-1</v>
          </cell>
          <cell r="CT18">
            <v>1</v>
          </cell>
          <cell r="CU18">
            <v>0</v>
          </cell>
          <cell r="CV18">
            <v>0</v>
          </cell>
          <cell r="CW18">
            <v>-0.68624864993920021</v>
          </cell>
          <cell r="CY18">
            <v>421</v>
          </cell>
          <cell r="CZ18">
            <v>1</v>
          </cell>
          <cell r="DA18">
            <v>0</v>
          </cell>
          <cell r="DB18">
            <v>421.35685827700001</v>
          </cell>
          <cell r="DD18">
            <v>407</v>
          </cell>
          <cell r="DE18">
            <v>0</v>
          </cell>
          <cell r="DF18">
            <v>0</v>
          </cell>
          <cell r="DG18">
            <v>407.29601209485992</v>
          </cell>
          <cell r="DI18">
            <v>36</v>
          </cell>
          <cell r="DJ18">
            <v>0</v>
          </cell>
          <cell r="DK18">
            <v>0</v>
          </cell>
          <cell r="DL18">
            <v>36.307316699978401</v>
          </cell>
          <cell r="DN18">
            <v>78</v>
          </cell>
          <cell r="DO18">
            <v>1</v>
          </cell>
          <cell r="DP18">
            <v>0</v>
          </cell>
          <cell r="DQ18">
            <v>77.762576299999992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1.092459456231154E-13</v>
          </cell>
          <cell r="EC18">
            <v>2</v>
          </cell>
          <cell r="ED18">
            <v>0</v>
          </cell>
          <cell r="EE18">
            <v>0</v>
          </cell>
          <cell r="EF18">
            <v>1.5524433699999953</v>
          </cell>
          <cell r="EH18">
            <v>1</v>
          </cell>
          <cell r="EI18">
            <v>0</v>
          </cell>
          <cell r="EJ18">
            <v>0</v>
          </cell>
          <cell r="EK18">
            <v>0.93131435073919988</v>
          </cell>
          <cell r="EM18">
            <v>-1</v>
          </cell>
          <cell r="EN18">
            <v>0</v>
          </cell>
          <cell r="EO18">
            <v>0</v>
          </cell>
          <cell r="EP18">
            <v>-1.4692113340578405</v>
          </cell>
        </row>
        <row r="19">
          <cell r="C19" t="str">
            <v>15100TAllcustom2Allcustom3USD Total</v>
          </cell>
          <cell r="E19">
            <v>-596</v>
          </cell>
          <cell r="F19">
            <v>0</v>
          </cell>
          <cell r="H19">
            <v>-596.15150826769695</v>
          </cell>
          <cell r="J19">
            <v>-566</v>
          </cell>
          <cell r="K19">
            <v>0</v>
          </cell>
          <cell r="L19">
            <v>-1</v>
          </cell>
          <cell r="M19">
            <v>-565.15907255430193</v>
          </cell>
          <cell r="O19">
            <v>0</v>
          </cell>
          <cell r="P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-1</v>
          </cell>
          <cell r="X19">
            <v>1</v>
          </cell>
          <cell r="Y19">
            <v>0</v>
          </cell>
          <cell r="Z19">
            <v>1.7063442146312002E-2</v>
          </cell>
          <cell r="AB19">
            <v>-1162</v>
          </cell>
          <cell r="AC19">
            <v>-1</v>
          </cell>
          <cell r="AD19">
            <v>0</v>
          </cell>
          <cell r="AE19">
            <v>-1161.2935173798498</v>
          </cell>
          <cell r="AG19">
            <v>0</v>
          </cell>
          <cell r="AH19">
            <v>0</v>
          </cell>
          <cell r="AJ19">
            <v>0</v>
          </cell>
          <cell r="AL19">
            <v>-1</v>
          </cell>
          <cell r="AM19">
            <v>0</v>
          </cell>
          <cell r="AN19">
            <v>-1162</v>
          </cell>
          <cell r="AP19">
            <v>-1150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BB19">
            <v>-2</v>
          </cell>
          <cell r="BC19">
            <v>1</v>
          </cell>
          <cell r="BD19">
            <v>-1</v>
          </cell>
          <cell r="BE19">
            <v>0</v>
          </cell>
          <cell r="BG19">
            <v>-1.79225586047624</v>
          </cell>
          <cell r="BI19">
            <v>-475</v>
          </cell>
          <cell r="BJ19">
            <v>-1</v>
          </cell>
          <cell r="BL19">
            <v>-474.09566001192405</v>
          </cell>
          <cell r="BN19">
            <v>-85</v>
          </cell>
          <cell r="BO19">
            <v>1</v>
          </cell>
          <cell r="BQ19">
            <v>-85.771987553061791</v>
          </cell>
          <cell r="BS19">
            <v>-7</v>
          </cell>
          <cell r="BT19">
            <v>0</v>
          </cell>
          <cell r="BV19">
            <v>-6.8234941950294603</v>
          </cell>
          <cell r="BX19">
            <v>-20</v>
          </cell>
          <cell r="BY19">
            <v>1</v>
          </cell>
          <cell r="CA19">
            <v>-20.5703743531061</v>
          </cell>
          <cell r="CC19">
            <v>-8</v>
          </cell>
          <cell r="CD19">
            <v>0</v>
          </cell>
          <cell r="CF19">
            <v>-8.1735759507574794</v>
          </cell>
          <cell r="CH19">
            <v>-1</v>
          </cell>
          <cell r="CI19">
            <v>0</v>
          </cell>
          <cell r="CK19">
            <v>-1.1263336517359399</v>
          </cell>
          <cell r="CM19">
            <v>2</v>
          </cell>
          <cell r="CN19">
            <v>0</v>
          </cell>
          <cell r="CP19">
            <v>2.2021733083939798</v>
          </cell>
          <cell r="CR19">
            <v>-3</v>
          </cell>
          <cell r="CS19">
            <v>1</v>
          </cell>
          <cell r="CT19">
            <v>-2</v>
          </cell>
          <cell r="CW19">
            <v>-1.74731776552812</v>
          </cell>
          <cell r="CY19">
            <v>-348</v>
          </cell>
          <cell r="CZ19">
            <v>0</v>
          </cell>
          <cell r="DB19">
            <v>-348.41855486000003</v>
          </cell>
          <cell r="DD19">
            <v>-145</v>
          </cell>
          <cell r="DE19">
            <v>1</v>
          </cell>
          <cell r="DG19">
            <v>-145.57148003013</v>
          </cell>
          <cell r="DI19">
            <v>-37</v>
          </cell>
          <cell r="DJ19">
            <v>0</v>
          </cell>
          <cell r="DL19">
            <v>-37.121498908643794</v>
          </cell>
          <cell r="DN19">
            <v>-33</v>
          </cell>
          <cell r="DO19">
            <v>0</v>
          </cell>
          <cell r="DQ19">
            <v>-33.11451624</v>
          </cell>
          <cell r="DS19">
            <v>0</v>
          </cell>
          <cell r="DT19">
            <v>0</v>
          </cell>
          <cell r="DV19">
            <v>0</v>
          </cell>
          <cell r="DX19">
            <v>0</v>
          </cell>
          <cell r="DY19">
            <v>0</v>
          </cell>
          <cell r="DZ19">
            <v>-1</v>
          </cell>
          <cell r="EA19">
            <v>0.81429525000000003</v>
          </cell>
          <cell r="EC19">
            <v>0</v>
          </cell>
          <cell r="ED19">
            <v>0</v>
          </cell>
          <cell r="EF19">
            <v>0</v>
          </cell>
          <cell r="EH19">
            <v>0</v>
          </cell>
          <cell r="EI19">
            <v>0</v>
          </cell>
          <cell r="EK19">
            <v>-0.04</v>
          </cell>
          <cell r="EM19">
            <v>-2</v>
          </cell>
          <cell r="EN19">
            <v>-1</v>
          </cell>
          <cell r="EP19">
            <v>-1.3415450631702401</v>
          </cell>
        </row>
        <row r="20">
          <cell r="C20" t="str">
            <v>16500TAllcustom2Allcustom3USD Total</v>
          </cell>
          <cell r="E20">
            <v>8</v>
          </cell>
          <cell r="H20">
            <v>8.06457053885301</v>
          </cell>
          <cell r="J20">
            <v>3</v>
          </cell>
          <cell r="M20">
            <v>2.6209781920417101</v>
          </cell>
          <cell r="O20">
            <v>0</v>
          </cell>
          <cell r="R20">
            <v>0</v>
          </cell>
          <cell r="T20">
            <v>0</v>
          </cell>
          <cell r="V20">
            <v>0</v>
          </cell>
          <cell r="Y20">
            <v>0</v>
          </cell>
          <cell r="Z20">
            <v>0</v>
          </cell>
          <cell r="AB20">
            <v>11</v>
          </cell>
          <cell r="AD20">
            <v>0</v>
          </cell>
          <cell r="AE20">
            <v>10.6855487308947</v>
          </cell>
          <cell r="AG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11</v>
          </cell>
          <cell r="AP20">
            <v>10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BB20">
            <v>0</v>
          </cell>
          <cell r="BD20">
            <v>0</v>
          </cell>
          <cell r="BG20">
            <v>-0.16735521</v>
          </cell>
          <cell r="BI20">
            <v>5</v>
          </cell>
          <cell r="BL20">
            <v>5.0129008246901501</v>
          </cell>
          <cell r="BN20">
            <v>1</v>
          </cell>
          <cell r="BQ20">
            <v>0.78205477215643493</v>
          </cell>
          <cell r="BS20">
            <v>0</v>
          </cell>
          <cell r="BV20">
            <v>0.118232315901019</v>
          </cell>
          <cell r="BX20">
            <v>2</v>
          </cell>
          <cell r="CA20">
            <v>2.2218839992809998</v>
          </cell>
          <cell r="CC20">
            <v>0</v>
          </cell>
          <cell r="CF20">
            <v>-2.0008780764204301E-2</v>
          </cell>
          <cell r="CH20">
            <v>0</v>
          </cell>
          <cell r="CK20">
            <v>-1.2999999999999999E-2</v>
          </cell>
          <cell r="CM20">
            <v>0</v>
          </cell>
          <cell r="CP20">
            <v>0.12986261758861301</v>
          </cell>
          <cell r="CR20">
            <v>1</v>
          </cell>
          <cell r="CT20">
            <v>1</v>
          </cell>
          <cell r="CW20">
            <v>3.70796820417129E-2</v>
          </cell>
          <cell r="CY20">
            <v>0</v>
          </cell>
          <cell r="DB20">
            <v>0.23005979999999998</v>
          </cell>
          <cell r="DD20">
            <v>0</v>
          </cell>
          <cell r="DG20">
            <v>0</v>
          </cell>
          <cell r="DI20">
            <v>0</v>
          </cell>
          <cell r="DL20">
            <v>-1.49281E-3</v>
          </cell>
          <cell r="DN20">
            <v>2</v>
          </cell>
          <cell r="DQ20">
            <v>2.35533152</v>
          </cell>
          <cell r="DS20">
            <v>0</v>
          </cell>
          <cell r="DV20">
            <v>0</v>
          </cell>
          <cell r="DX20">
            <v>0</v>
          </cell>
          <cell r="EA20">
            <v>0</v>
          </cell>
          <cell r="EC20">
            <v>0</v>
          </cell>
          <cell r="EF20">
            <v>0</v>
          </cell>
          <cell r="EH20">
            <v>0</v>
          </cell>
          <cell r="EK20">
            <v>0</v>
          </cell>
          <cell r="EM20">
            <v>0</v>
          </cell>
          <cell r="EP20">
            <v>3.5189662041712901E-2</v>
          </cell>
        </row>
        <row r="21">
          <cell r="C21" t="str">
            <v>15300TAllcustom2Allcustom3USD Total</v>
          </cell>
          <cell r="E21">
            <v>23</v>
          </cell>
          <cell r="H21">
            <v>22.708156098698097</v>
          </cell>
          <cell r="J21">
            <v>0</v>
          </cell>
          <cell r="M21">
            <v>0.15338745590952302</v>
          </cell>
          <cell r="O21">
            <v>0</v>
          </cell>
          <cell r="R21">
            <v>0</v>
          </cell>
          <cell r="T21">
            <v>0</v>
          </cell>
          <cell r="V21">
            <v>0</v>
          </cell>
          <cell r="Y21">
            <v>0</v>
          </cell>
          <cell r="Z21">
            <v>0</v>
          </cell>
          <cell r="AB21">
            <v>23</v>
          </cell>
          <cell r="AD21">
            <v>0</v>
          </cell>
          <cell r="AE21">
            <v>22.8615435546076</v>
          </cell>
          <cell r="AG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23</v>
          </cell>
          <cell r="AP21">
            <v>22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BB21">
            <v>0</v>
          </cell>
          <cell r="BD21">
            <v>0</v>
          </cell>
          <cell r="BG21">
            <v>0</v>
          </cell>
          <cell r="BI21">
            <v>0</v>
          </cell>
          <cell r="BL21">
            <v>0</v>
          </cell>
          <cell r="BN21">
            <v>18</v>
          </cell>
          <cell r="BQ21">
            <v>18.1709864043099</v>
          </cell>
          <cell r="BS21">
            <v>2</v>
          </cell>
          <cell r="BV21">
            <v>1.7982824272497799</v>
          </cell>
          <cell r="BX21">
            <v>3</v>
          </cell>
          <cell r="CA21">
            <v>2.7388872671384097</v>
          </cell>
          <cell r="CC21">
            <v>0</v>
          </cell>
          <cell r="CF21">
            <v>0</v>
          </cell>
          <cell r="CH21">
            <v>0</v>
          </cell>
          <cell r="CK21">
            <v>0</v>
          </cell>
          <cell r="CM21">
            <v>0</v>
          </cell>
          <cell r="CP21">
            <v>0</v>
          </cell>
          <cell r="CR21">
            <v>1</v>
          </cell>
          <cell r="CT21">
            <v>0</v>
          </cell>
          <cell r="CW21">
            <v>1.11444768886127</v>
          </cell>
          <cell r="CY21">
            <v>0</v>
          </cell>
          <cell r="DB21">
            <v>0</v>
          </cell>
          <cell r="DD21">
            <v>-1</v>
          </cell>
          <cell r="DG21">
            <v>-1.00247598295175</v>
          </cell>
          <cell r="DI21">
            <v>0</v>
          </cell>
          <cell r="DL21">
            <v>0</v>
          </cell>
          <cell r="DN21">
            <v>0</v>
          </cell>
          <cell r="DQ21">
            <v>4.1415749999999897E-2</v>
          </cell>
          <cell r="DS21">
            <v>0</v>
          </cell>
          <cell r="DV21">
            <v>0</v>
          </cell>
          <cell r="DX21">
            <v>0</v>
          </cell>
          <cell r="EA21">
            <v>0</v>
          </cell>
          <cell r="EC21">
            <v>0</v>
          </cell>
          <cell r="EF21">
            <v>0</v>
          </cell>
          <cell r="EH21">
            <v>0</v>
          </cell>
          <cell r="EK21">
            <v>0</v>
          </cell>
          <cell r="EM21">
            <v>0</v>
          </cell>
          <cell r="EP21">
            <v>0</v>
          </cell>
        </row>
        <row r="22">
          <cell r="C22" t="str">
            <v>15200TAllcustom2Allcustom3USD Total</v>
          </cell>
          <cell r="E22">
            <v>21</v>
          </cell>
          <cell r="H22">
            <v>21.237690211745299</v>
          </cell>
          <cell r="J22">
            <v>0</v>
          </cell>
          <cell r="M22">
            <v>0</v>
          </cell>
          <cell r="O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Z22">
            <v>0</v>
          </cell>
          <cell r="AB22">
            <v>21</v>
          </cell>
          <cell r="AD22">
            <v>0</v>
          </cell>
          <cell r="AE22">
            <v>21.237690211745299</v>
          </cell>
          <cell r="AG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21</v>
          </cell>
          <cell r="AP22">
            <v>25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B22">
            <v>-4</v>
          </cell>
          <cell r="BD22">
            <v>0</v>
          </cell>
          <cell r="BG22">
            <v>-3.6120204644918799</v>
          </cell>
          <cell r="BI22">
            <v>0</v>
          </cell>
          <cell r="BL22">
            <v>-0.15747457558031699</v>
          </cell>
          <cell r="BN22">
            <v>25</v>
          </cell>
          <cell r="BQ22">
            <v>25.0826180866244</v>
          </cell>
          <cell r="BS22">
            <v>0</v>
          </cell>
          <cell r="BV22">
            <v>-2.7226258544972999E-4</v>
          </cell>
          <cell r="BX22">
            <v>0</v>
          </cell>
          <cell r="CA22">
            <v>-7.5160572221488406E-2</v>
          </cell>
          <cell r="CC22">
            <v>0</v>
          </cell>
          <cell r="CF22">
            <v>0</v>
          </cell>
          <cell r="CH22">
            <v>0</v>
          </cell>
          <cell r="CK22">
            <v>0</v>
          </cell>
          <cell r="CM22">
            <v>0</v>
          </cell>
          <cell r="CP22">
            <v>0</v>
          </cell>
          <cell r="CR22">
            <v>0</v>
          </cell>
          <cell r="CT22">
            <v>0</v>
          </cell>
          <cell r="CW22">
            <v>0</v>
          </cell>
          <cell r="CY22">
            <v>0</v>
          </cell>
          <cell r="DB22">
            <v>0</v>
          </cell>
          <cell r="DD22">
            <v>0</v>
          </cell>
          <cell r="DG22">
            <v>0</v>
          </cell>
          <cell r="DI22">
            <v>0</v>
          </cell>
          <cell r="DL22">
            <v>0</v>
          </cell>
          <cell r="DN22">
            <v>0</v>
          </cell>
          <cell r="DQ22">
            <v>0</v>
          </cell>
          <cell r="DS22">
            <v>0</v>
          </cell>
          <cell r="DV22">
            <v>0</v>
          </cell>
          <cell r="DX22">
            <v>0</v>
          </cell>
          <cell r="EA22">
            <v>0</v>
          </cell>
          <cell r="EC22">
            <v>-4</v>
          </cell>
          <cell r="EF22">
            <v>-3.6120204644918799</v>
          </cell>
          <cell r="EH22">
            <v>0</v>
          </cell>
          <cell r="EK22">
            <v>0</v>
          </cell>
          <cell r="EM22">
            <v>0</v>
          </cell>
          <cell r="EP22">
            <v>0</v>
          </cell>
        </row>
        <row r="23">
          <cell r="C23" t="str">
            <v>16900TAllcustom2Allcustom3USD Total</v>
          </cell>
          <cell r="E23">
            <v>111</v>
          </cell>
          <cell r="F23">
            <v>0</v>
          </cell>
          <cell r="G23">
            <v>0</v>
          </cell>
          <cell r="H23">
            <v>110.77636453225847</v>
          </cell>
          <cell r="J23">
            <v>379</v>
          </cell>
          <cell r="K23">
            <v>-1</v>
          </cell>
          <cell r="L23">
            <v>-1</v>
          </cell>
          <cell r="M23">
            <v>379.65180781554903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-1</v>
          </cell>
          <cell r="X23">
            <v>1</v>
          </cell>
          <cell r="Y23">
            <v>0</v>
          </cell>
          <cell r="Z23">
            <v>1.7063442146041996E-2</v>
          </cell>
          <cell r="AB23">
            <v>490</v>
          </cell>
          <cell r="AC23">
            <v>-1</v>
          </cell>
          <cell r="AD23">
            <v>0</v>
          </cell>
          <cell r="AE23">
            <v>490.44523578995705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-1</v>
          </cell>
          <cell r="AM23">
            <v>0</v>
          </cell>
          <cell r="AN23">
            <v>490</v>
          </cell>
          <cell r="AP23">
            <v>556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5</v>
          </cell>
          <cell r="BC23">
            <v>1</v>
          </cell>
          <cell r="BD23">
            <v>-1</v>
          </cell>
          <cell r="BE23">
            <v>0</v>
          </cell>
          <cell r="BF23">
            <v>0</v>
          </cell>
          <cell r="BG23">
            <v>5.8287148945309921</v>
          </cell>
          <cell r="BI23">
            <v>16</v>
          </cell>
          <cell r="BJ23">
            <v>-1</v>
          </cell>
          <cell r="BK23">
            <v>0</v>
          </cell>
          <cell r="BL23">
            <v>16.356106353373953</v>
          </cell>
          <cell r="BN23">
            <v>123</v>
          </cell>
          <cell r="BO23">
            <v>1</v>
          </cell>
          <cell r="BP23">
            <v>0</v>
          </cell>
          <cell r="BQ23">
            <v>122.53648273945512</v>
          </cell>
          <cell r="BS23">
            <v>5</v>
          </cell>
          <cell r="BT23">
            <v>0</v>
          </cell>
          <cell r="BU23">
            <v>0</v>
          </cell>
          <cell r="BV23">
            <v>4.6814354307260526</v>
          </cell>
          <cell r="BX23">
            <v>32</v>
          </cell>
          <cell r="BY23">
            <v>1</v>
          </cell>
          <cell r="BZ23">
            <v>0</v>
          </cell>
          <cell r="CA23">
            <v>31.807988957929428</v>
          </cell>
          <cell r="CC23">
            <v>-18</v>
          </cell>
          <cell r="CD23">
            <v>0</v>
          </cell>
          <cell r="CE23">
            <v>0</v>
          </cell>
          <cell r="CF23">
            <v>-18.324895574637669</v>
          </cell>
          <cell r="CH23">
            <v>-55</v>
          </cell>
          <cell r="CI23">
            <v>1</v>
          </cell>
          <cell r="CJ23">
            <v>0</v>
          </cell>
          <cell r="CK23">
            <v>-55.184354089903643</v>
          </cell>
          <cell r="CM23">
            <v>3</v>
          </cell>
          <cell r="CN23">
            <v>1</v>
          </cell>
          <cell r="CO23">
            <v>0</v>
          </cell>
          <cell r="CP23">
            <v>3.0748858207966063</v>
          </cell>
          <cell r="CR23">
            <v>-1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-1.2820390445643373</v>
          </cell>
          <cell r="CY23">
            <v>73</v>
          </cell>
          <cell r="CZ23">
            <v>1</v>
          </cell>
          <cell r="DA23">
            <v>0</v>
          </cell>
          <cell r="DB23">
            <v>73.168363216999992</v>
          </cell>
          <cell r="DD23">
            <v>261</v>
          </cell>
          <cell r="DE23">
            <v>1</v>
          </cell>
          <cell r="DF23">
            <v>0</v>
          </cell>
          <cell r="DG23">
            <v>260.72205608177819</v>
          </cell>
          <cell r="DI23">
            <v>-1</v>
          </cell>
          <cell r="DJ23">
            <v>0</v>
          </cell>
          <cell r="DK23">
            <v>0</v>
          </cell>
          <cell r="DL23">
            <v>-0.81567501866539316</v>
          </cell>
          <cell r="DN23">
            <v>47</v>
          </cell>
          <cell r="DO23">
            <v>1</v>
          </cell>
          <cell r="DP23">
            <v>0</v>
          </cell>
          <cell r="DQ23">
            <v>47.04480732999999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X23">
            <v>0</v>
          </cell>
          <cell r="DY23">
            <v>0</v>
          </cell>
          <cell r="DZ23">
            <v>-1</v>
          </cell>
          <cell r="EA23">
            <v>0.81429525000010927</v>
          </cell>
          <cell r="EC23">
            <v>-2</v>
          </cell>
          <cell r="ED23">
            <v>0</v>
          </cell>
          <cell r="EE23">
            <v>0</v>
          </cell>
          <cell r="EF23">
            <v>-2.0595770944918845</v>
          </cell>
          <cell r="EH23">
            <v>1</v>
          </cell>
          <cell r="EI23">
            <v>0</v>
          </cell>
          <cell r="EJ23">
            <v>0</v>
          </cell>
          <cell r="EK23">
            <v>0.89131435073919985</v>
          </cell>
          <cell r="EM23">
            <v>-3</v>
          </cell>
          <cell r="EN23">
            <v>-1</v>
          </cell>
          <cell r="EO23">
            <v>0</v>
          </cell>
          <cell r="EP23">
            <v>-2.7755667351863678</v>
          </cell>
        </row>
        <row r="24">
          <cell r="C24" t="str">
            <v>17800TAllcustom2Allcustom3USD Total</v>
          </cell>
          <cell r="E24">
            <v>-42</v>
          </cell>
          <cell r="F24">
            <v>0</v>
          </cell>
          <cell r="H24">
            <v>-42.129197122117198</v>
          </cell>
          <cell r="J24">
            <v>-79</v>
          </cell>
          <cell r="K24">
            <v>-1</v>
          </cell>
          <cell r="L24">
            <v>1</v>
          </cell>
          <cell r="M24">
            <v>-79.313768529438903</v>
          </cell>
          <cell r="O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-1</v>
          </cell>
          <cell r="Y24">
            <v>0</v>
          </cell>
          <cell r="Z24">
            <v>1.0928488336503501E-13</v>
          </cell>
          <cell r="AB24">
            <v>-121</v>
          </cell>
          <cell r="AC24">
            <v>0</v>
          </cell>
          <cell r="AD24">
            <v>0</v>
          </cell>
          <cell r="AE24">
            <v>-121.44296565155599</v>
          </cell>
          <cell r="AG24">
            <v>0</v>
          </cell>
          <cell r="AH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-121</v>
          </cell>
          <cell r="AP24">
            <v>-271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BB24">
            <v>2</v>
          </cell>
          <cell r="BC24">
            <v>0</v>
          </cell>
          <cell r="BD24">
            <v>2</v>
          </cell>
          <cell r="BE24">
            <v>0</v>
          </cell>
          <cell r="BG24">
            <v>0.323381593918451</v>
          </cell>
          <cell r="BI24">
            <v>-122</v>
          </cell>
          <cell r="BJ24">
            <v>1</v>
          </cell>
          <cell r="BL24">
            <v>-122.58051999172901</v>
          </cell>
          <cell r="BN24">
            <v>-52</v>
          </cell>
          <cell r="BO24">
            <v>-1</v>
          </cell>
          <cell r="BQ24">
            <v>-51.493231545928296</v>
          </cell>
          <cell r="BS24">
            <v>-8</v>
          </cell>
          <cell r="BT24">
            <v>0</v>
          </cell>
          <cell r="BV24">
            <v>-7.6761287699118199</v>
          </cell>
          <cell r="BX24">
            <v>-10</v>
          </cell>
          <cell r="BY24">
            <v>0</v>
          </cell>
          <cell r="CA24">
            <v>-9.6348532976811097</v>
          </cell>
          <cell r="CC24">
            <v>5</v>
          </cell>
          <cell r="CD24">
            <v>0</v>
          </cell>
          <cell r="CF24">
            <v>4.9810684701186503</v>
          </cell>
          <cell r="CH24">
            <v>144</v>
          </cell>
          <cell r="CI24">
            <v>-1</v>
          </cell>
          <cell r="CK24">
            <v>144.66791041909502</v>
          </cell>
          <cell r="CM24">
            <v>-1</v>
          </cell>
          <cell r="CN24">
            <v>0</v>
          </cell>
          <cell r="CP24">
            <v>-0.71682399999986701</v>
          </cell>
          <cell r="CR24">
            <v>0</v>
          </cell>
          <cell r="CS24">
            <v>0</v>
          </cell>
          <cell r="CT24">
            <v>-1</v>
          </cell>
          <cell r="CU24">
            <v>0</v>
          </cell>
          <cell r="CV24">
            <v>1</v>
          </cell>
          <cell r="CW24">
            <v>-6.5332385591754805E-2</v>
          </cell>
          <cell r="CY24">
            <v>-56</v>
          </cell>
          <cell r="CZ24">
            <v>0</v>
          </cell>
          <cell r="DB24">
            <v>-56.324715349999998</v>
          </cell>
          <cell r="DD24">
            <v>-11</v>
          </cell>
          <cell r="DE24">
            <v>0</v>
          </cell>
          <cell r="DG24">
            <v>-10.9616921601604</v>
          </cell>
          <cell r="DI24">
            <v>-2</v>
          </cell>
          <cell r="DJ24">
            <v>0</v>
          </cell>
          <cell r="DL24">
            <v>-2.0733720736866501</v>
          </cell>
          <cell r="DN24">
            <v>-10</v>
          </cell>
          <cell r="DO24">
            <v>0</v>
          </cell>
          <cell r="DQ24">
            <v>-9.8886565600000012</v>
          </cell>
          <cell r="DS24">
            <v>0</v>
          </cell>
          <cell r="DT24">
            <v>0</v>
          </cell>
          <cell r="DV24">
            <v>0</v>
          </cell>
          <cell r="DX24">
            <v>0</v>
          </cell>
          <cell r="DY24">
            <v>0</v>
          </cell>
          <cell r="EA24">
            <v>0</v>
          </cell>
          <cell r="EC24">
            <v>0</v>
          </cell>
          <cell r="ED24">
            <v>0</v>
          </cell>
          <cell r="EF24">
            <v>6.9523999999999996E-4</v>
          </cell>
          <cell r="EH24">
            <v>0</v>
          </cell>
          <cell r="EI24">
            <v>0</v>
          </cell>
          <cell r="EK24">
            <v>-0.380708045279046</v>
          </cell>
          <cell r="EM24">
            <v>-1</v>
          </cell>
          <cell r="EN24">
            <v>0</v>
          </cell>
          <cell r="EP24">
            <v>-0.89800435338001605</v>
          </cell>
        </row>
        <row r="25">
          <cell r="C25" t="str">
            <v>17900TAllcustom2Allcustom3USD Total</v>
          </cell>
          <cell r="E25">
            <v>69</v>
          </cell>
          <cell r="F25">
            <v>0</v>
          </cell>
          <cell r="G25">
            <v>0</v>
          </cell>
          <cell r="H25">
            <v>68.647167410141265</v>
          </cell>
          <cell r="J25">
            <v>300</v>
          </cell>
          <cell r="K25">
            <v>-2</v>
          </cell>
          <cell r="L25">
            <v>0</v>
          </cell>
          <cell r="M25">
            <v>300.33803928611013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1</v>
          </cell>
          <cell r="W25">
            <v>-1</v>
          </cell>
          <cell r="X25">
            <v>0</v>
          </cell>
          <cell r="Y25">
            <v>0</v>
          </cell>
          <cell r="Z25">
            <v>1.706344214615128E-2</v>
          </cell>
          <cell r="AB25">
            <v>369</v>
          </cell>
          <cell r="AC25">
            <v>-1</v>
          </cell>
          <cell r="AD25">
            <v>0</v>
          </cell>
          <cell r="AE25">
            <v>369.00227013840106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-1</v>
          </cell>
          <cell r="AM25">
            <v>0</v>
          </cell>
          <cell r="AN25">
            <v>369</v>
          </cell>
          <cell r="AP25">
            <v>285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B25">
            <v>7</v>
          </cell>
          <cell r="BC25">
            <v>1</v>
          </cell>
          <cell r="BD25">
            <v>1</v>
          </cell>
          <cell r="BE25">
            <v>0</v>
          </cell>
          <cell r="BF25">
            <v>0</v>
          </cell>
          <cell r="BG25">
            <v>6.1520964884494429</v>
          </cell>
          <cell r="BI25">
            <v>-106</v>
          </cell>
          <cell r="BJ25">
            <v>0</v>
          </cell>
          <cell r="BK25">
            <v>0</v>
          </cell>
          <cell r="BL25">
            <v>-106.22441363835506</v>
          </cell>
          <cell r="BN25">
            <v>71</v>
          </cell>
          <cell r="BO25">
            <v>0</v>
          </cell>
          <cell r="BP25">
            <v>0</v>
          </cell>
          <cell r="BQ25">
            <v>71.043251193526828</v>
          </cell>
          <cell r="BS25">
            <v>-3</v>
          </cell>
          <cell r="BT25">
            <v>0</v>
          </cell>
          <cell r="BU25">
            <v>0</v>
          </cell>
          <cell r="BV25">
            <v>-2.9946933391857673</v>
          </cell>
          <cell r="BX25">
            <v>22</v>
          </cell>
          <cell r="BY25">
            <v>1</v>
          </cell>
          <cell r="BZ25">
            <v>0</v>
          </cell>
          <cell r="CA25">
            <v>22.17313566024832</v>
          </cell>
          <cell r="CC25">
            <v>-13</v>
          </cell>
          <cell r="CD25">
            <v>0</v>
          </cell>
          <cell r="CE25">
            <v>0</v>
          </cell>
          <cell r="CF25">
            <v>-13.343827104519018</v>
          </cell>
          <cell r="CH25">
            <v>89</v>
          </cell>
          <cell r="CI25">
            <v>0</v>
          </cell>
          <cell r="CJ25">
            <v>0</v>
          </cell>
          <cell r="CK25">
            <v>89.483556329191373</v>
          </cell>
          <cell r="CM25">
            <v>2</v>
          </cell>
          <cell r="CN25">
            <v>1</v>
          </cell>
          <cell r="CO25">
            <v>0</v>
          </cell>
          <cell r="CP25">
            <v>2.3580618207967392</v>
          </cell>
          <cell r="CR25">
            <v>-1</v>
          </cell>
          <cell r="CS25">
            <v>0</v>
          </cell>
          <cell r="CT25">
            <v>-1</v>
          </cell>
          <cell r="CU25">
            <v>0</v>
          </cell>
          <cell r="CV25">
            <v>1</v>
          </cell>
          <cell r="CW25">
            <v>-1.347371430156092</v>
          </cell>
          <cell r="CY25">
            <v>17</v>
          </cell>
          <cell r="CZ25">
            <v>1</v>
          </cell>
          <cell r="DA25">
            <v>0</v>
          </cell>
          <cell r="DB25">
            <v>16.843647866999994</v>
          </cell>
          <cell r="DD25">
            <v>250</v>
          </cell>
          <cell r="DE25">
            <v>1</v>
          </cell>
          <cell r="DF25">
            <v>0</v>
          </cell>
          <cell r="DG25">
            <v>249.7603639216178</v>
          </cell>
          <cell r="DI25">
            <v>-3</v>
          </cell>
          <cell r="DJ25">
            <v>0</v>
          </cell>
          <cell r="DK25">
            <v>0</v>
          </cell>
          <cell r="DL25">
            <v>-2.889047092352043</v>
          </cell>
          <cell r="DN25">
            <v>37</v>
          </cell>
          <cell r="DO25">
            <v>1</v>
          </cell>
          <cell r="DP25">
            <v>0</v>
          </cell>
          <cell r="DQ25">
            <v>37.156150769999989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X25">
            <v>0</v>
          </cell>
          <cell r="DY25">
            <v>0</v>
          </cell>
          <cell r="DZ25">
            <v>-1</v>
          </cell>
          <cell r="EA25">
            <v>0.81429525000010927</v>
          </cell>
          <cell r="EC25">
            <v>-2</v>
          </cell>
          <cell r="ED25">
            <v>0</v>
          </cell>
          <cell r="EE25">
            <v>0</v>
          </cell>
          <cell r="EF25">
            <v>-2.0588818544918843</v>
          </cell>
          <cell r="EH25">
            <v>1</v>
          </cell>
          <cell r="EI25">
            <v>0</v>
          </cell>
          <cell r="EJ25">
            <v>0</v>
          </cell>
          <cell r="EK25">
            <v>0.51060630546015384</v>
          </cell>
          <cell r="EM25">
            <v>-4</v>
          </cell>
          <cell r="EN25">
            <v>-1</v>
          </cell>
          <cell r="EO25">
            <v>0</v>
          </cell>
          <cell r="EP25">
            <v>-3.6735710885663839</v>
          </cell>
        </row>
        <row r="26">
          <cell r="C26" t="str">
            <v>18800TAllcustom2Allcustom3USD Total</v>
          </cell>
          <cell r="E26">
            <v>-17</v>
          </cell>
          <cell r="F26">
            <v>-1</v>
          </cell>
          <cell r="H26">
            <v>-16.402703430941301</v>
          </cell>
          <cell r="J26">
            <v>-128</v>
          </cell>
          <cell r="K26">
            <v>1</v>
          </cell>
          <cell r="M26">
            <v>-128.54056106834901</v>
          </cell>
          <cell r="O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B26">
            <v>-145</v>
          </cell>
          <cell r="AC26">
            <v>0</v>
          </cell>
          <cell r="AD26">
            <v>0</v>
          </cell>
          <cell r="AE26">
            <v>-144.94326449929099</v>
          </cell>
          <cell r="AG26">
            <v>0</v>
          </cell>
          <cell r="AH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-145</v>
          </cell>
          <cell r="AP26">
            <v>-108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B26">
            <v>-1</v>
          </cell>
          <cell r="BC26">
            <v>0</v>
          </cell>
          <cell r="BD26">
            <v>0</v>
          </cell>
          <cell r="BE26">
            <v>0</v>
          </cell>
          <cell r="BG26">
            <v>-1.0696789069958899</v>
          </cell>
          <cell r="BI26">
            <v>39</v>
          </cell>
          <cell r="BJ26">
            <v>-1</v>
          </cell>
          <cell r="BL26">
            <v>39.568906123704501</v>
          </cell>
          <cell r="BN26">
            <v>-13</v>
          </cell>
          <cell r="BO26">
            <v>0</v>
          </cell>
          <cell r="BQ26">
            <v>-12.6063869241374</v>
          </cell>
          <cell r="BS26">
            <v>-3</v>
          </cell>
          <cell r="BT26">
            <v>0</v>
          </cell>
          <cell r="BV26">
            <v>-3.05882994624743</v>
          </cell>
          <cell r="BX26">
            <v>-2</v>
          </cell>
          <cell r="BY26">
            <v>1</v>
          </cell>
          <cell r="CA26">
            <v>-2.53866518369423</v>
          </cell>
          <cell r="CC26">
            <v>3</v>
          </cell>
          <cell r="CD26">
            <v>0</v>
          </cell>
          <cell r="CF26">
            <v>3.2240836614766497</v>
          </cell>
          <cell r="CH26">
            <v>-40</v>
          </cell>
          <cell r="CI26">
            <v>0</v>
          </cell>
          <cell r="CK26">
            <v>-39.992495255047402</v>
          </cell>
          <cell r="CM26">
            <v>0</v>
          </cell>
          <cell r="CN26">
            <v>0</v>
          </cell>
          <cell r="CP26">
            <v>7.0362999999999995E-2</v>
          </cell>
          <cell r="CR26">
            <v>1</v>
          </cell>
          <cell r="CS26">
            <v>0</v>
          </cell>
          <cell r="CT26">
            <v>1</v>
          </cell>
          <cell r="CU26">
            <v>0</v>
          </cell>
          <cell r="CW26">
            <v>0.15168794884818998</v>
          </cell>
          <cell r="CY26">
            <v>-94</v>
          </cell>
          <cell r="CZ26">
            <v>0</v>
          </cell>
          <cell r="DB26">
            <v>-93.508782089999997</v>
          </cell>
          <cell r="DD26">
            <v>-39</v>
          </cell>
          <cell r="DE26">
            <v>-1</v>
          </cell>
          <cell r="DG26">
            <v>-38.320662089379695</v>
          </cell>
          <cell r="DI26">
            <v>1</v>
          </cell>
          <cell r="DJ26">
            <v>0</v>
          </cell>
          <cell r="DL26">
            <v>0.80823251718207401</v>
          </cell>
          <cell r="DN26">
            <v>3</v>
          </cell>
          <cell r="DO26">
            <v>0</v>
          </cell>
          <cell r="DQ26">
            <v>2.5706070200000002</v>
          </cell>
          <cell r="DS26">
            <v>0</v>
          </cell>
          <cell r="DT26">
            <v>0</v>
          </cell>
          <cell r="DV26">
            <v>0</v>
          </cell>
          <cell r="DX26">
            <v>0</v>
          </cell>
          <cell r="DY26">
            <v>0</v>
          </cell>
          <cell r="EA26">
            <v>-0.24164437499999999</v>
          </cell>
          <cell r="EC26">
            <v>0</v>
          </cell>
          <cell r="ED26">
            <v>0</v>
          </cell>
          <cell r="EF26">
            <v>-1.0736581E-2</v>
          </cell>
          <cell r="EH26">
            <v>0</v>
          </cell>
          <cell r="EI26">
            <v>0</v>
          </cell>
          <cell r="EK26">
            <v>5.4359101439963996E-2</v>
          </cell>
          <cell r="EM26">
            <v>1</v>
          </cell>
          <cell r="EN26">
            <v>1</v>
          </cell>
          <cell r="EP26">
            <v>0.28715853170106698</v>
          </cell>
        </row>
        <row r="27">
          <cell r="C27" t="str">
            <v>Profit_continuing_USD</v>
          </cell>
          <cell r="E27">
            <v>52</v>
          </cell>
          <cell r="F27">
            <v>-1</v>
          </cell>
          <cell r="G27">
            <v>0</v>
          </cell>
          <cell r="H27">
            <v>52.244463979199963</v>
          </cell>
          <cell r="J27">
            <v>172</v>
          </cell>
          <cell r="K27">
            <v>-1</v>
          </cell>
          <cell r="L27">
            <v>0</v>
          </cell>
          <cell r="M27">
            <v>171.79747821776112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1</v>
          </cell>
          <cell r="W27">
            <v>-1</v>
          </cell>
          <cell r="X27">
            <v>0</v>
          </cell>
          <cell r="Y27">
            <v>0</v>
          </cell>
          <cell r="Z27">
            <v>1.706344214615128E-2</v>
          </cell>
          <cell r="AB27">
            <v>224</v>
          </cell>
          <cell r="AC27">
            <v>-1</v>
          </cell>
          <cell r="AD27">
            <v>0</v>
          </cell>
          <cell r="AE27">
            <v>224.05900563911007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-1</v>
          </cell>
          <cell r="AM27">
            <v>0</v>
          </cell>
          <cell r="AN27">
            <v>224</v>
          </cell>
          <cell r="AP27">
            <v>177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B27">
            <v>6</v>
          </cell>
          <cell r="BC27">
            <v>1</v>
          </cell>
          <cell r="BD27">
            <v>1</v>
          </cell>
          <cell r="BE27">
            <v>0</v>
          </cell>
          <cell r="BF27">
            <v>0</v>
          </cell>
          <cell r="BG27">
            <v>5.0824175814535533</v>
          </cell>
          <cell r="BI27">
            <v>-67</v>
          </cell>
          <cell r="BJ27">
            <v>-1</v>
          </cell>
          <cell r="BK27">
            <v>0</v>
          </cell>
          <cell r="BL27">
            <v>-66.655507514650566</v>
          </cell>
          <cell r="BN27">
            <v>58</v>
          </cell>
          <cell r="BO27">
            <v>0</v>
          </cell>
          <cell r="BP27">
            <v>0</v>
          </cell>
          <cell r="BQ27">
            <v>58.436864269389432</v>
          </cell>
          <cell r="BS27">
            <v>-6</v>
          </cell>
          <cell r="BT27">
            <v>0</v>
          </cell>
          <cell r="BU27">
            <v>0</v>
          </cell>
          <cell r="BV27">
            <v>-6.0535232854331973</v>
          </cell>
          <cell r="BX27">
            <v>20</v>
          </cell>
          <cell r="BY27">
            <v>2</v>
          </cell>
          <cell r="BZ27">
            <v>0</v>
          </cell>
          <cell r="CA27">
            <v>19.634470476554089</v>
          </cell>
          <cell r="CC27">
            <v>-10</v>
          </cell>
          <cell r="CD27">
            <v>0</v>
          </cell>
          <cell r="CE27">
            <v>0</v>
          </cell>
          <cell r="CF27">
            <v>-10.119743443042369</v>
          </cell>
          <cell r="CH27">
            <v>49</v>
          </cell>
          <cell r="CI27">
            <v>0</v>
          </cell>
          <cell r="CJ27">
            <v>0</v>
          </cell>
          <cell r="CK27">
            <v>49.491061074143971</v>
          </cell>
          <cell r="CM27">
            <v>2</v>
          </cell>
          <cell r="CN27">
            <v>1</v>
          </cell>
          <cell r="CO27">
            <v>0</v>
          </cell>
          <cell r="CP27">
            <v>2.4284248207967392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1</v>
          </cell>
          <cell r="CW27">
            <v>-1.195683481307902</v>
          </cell>
          <cell r="CY27">
            <v>-77</v>
          </cell>
          <cell r="CZ27">
            <v>1</v>
          </cell>
          <cell r="DA27">
            <v>0</v>
          </cell>
          <cell r="DB27">
            <v>-76.665134222999995</v>
          </cell>
          <cell r="DD27">
            <v>211</v>
          </cell>
          <cell r="DE27">
            <v>0</v>
          </cell>
          <cell r="DF27">
            <v>0</v>
          </cell>
          <cell r="DG27">
            <v>211.43970183223809</v>
          </cell>
          <cell r="DI27">
            <v>-2</v>
          </cell>
          <cell r="DJ27">
            <v>0</v>
          </cell>
          <cell r="DK27">
            <v>0</v>
          </cell>
          <cell r="DL27">
            <v>-2.0808145751699691</v>
          </cell>
          <cell r="DN27">
            <v>40</v>
          </cell>
          <cell r="DO27">
            <v>1</v>
          </cell>
          <cell r="DP27">
            <v>0</v>
          </cell>
          <cell r="DQ27">
            <v>39.726757789999986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X27">
            <v>0</v>
          </cell>
          <cell r="DY27">
            <v>0</v>
          </cell>
          <cell r="DZ27">
            <v>-1</v>
          </cell>
          <cell r="EA27">
            <v>0.57265087500010925</v>
          </cell>
          <cell r="EC27">
            <v>-2</v>
          </cell>
          <cell r="ED27">
            <v>0</v>
          </cell>
          <cell r="EE27">
            <v>0</v>
          </cell>
          <cell r="EF27">
            <v>-2.0696184354918845</v>
          </cell>
          <cell r="EH27">
            <v>1</v>
          </cell>
          <cell r="EI27">
            <v>0</v>
          </cell>
          <cell r="EJ27">
            <v>0</v>
          </cell>
          <cell r="EK27">
            <v>0.56496540690011787</v>
          </cell>
          <cell r="EM27">
            <v>-3</v>
          </cell>
          <cell r="EN27">
            <v>0</v>
          </cell>
          <cell r="EO27">
            <v>0</v>
          </cell>
          <cell r="EP27">
            <v>-3.3864125568653169</v>
          </cell>
        </row>
        <row r="28">
          <cell r="C28" t="str">
            <v>Profit_discontinued_USD</v>
          </cell>
          <cell r="AM28">
            <v>0</v>
          </cell>
          <cell r="AN28">
            <v>0</v>
          </cell>
          <cell r="AP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 t="str">
            <v>18900TAllcustom2Allcustom3USD Total</v>
          </cell>
          <cell r="E29">
            <v>52</v>
          </cell>
          <cell r="F29">
            <v>-1</v>
          </cell>
          <cell r="G29">
            <v>0</v>
          </cell>
          <cell r="H29">
            <v>52.244463979199963</v>
          </cell>
          <cell r="J29">
            <v>172</v>
          </cell>
          <cell r="K29">
            <v>-1</v>
          </cell>
          <cell r="L29">
            <v>0</v>
          </cell>
          <cell r="M29">
            <v>171.79747821776112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1</v>
          </cell>
          <cell r="W29">
            <v>-1</v>
          </cell>
          <cell r="X29">
            <v>0</v>
          </cell>
          <cell r="Y29">
            <v>0</v>
          </cell>
          <cell r="Z29">
            <v>1.706344214615128E-2</v>
          </cell>
          <cell r="AB29">
            <v>224</v>
          </cell>
          <cell r="AC29">
            <v>-1</v>
          </cell>
          <cell r="AD29">
            <v>0</v>
          </cell>
          <cell r="AE29">
            <v>224.05900563911007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-1</v>
          </cell>
          <cell r="AM29">
            <v>0</v>
          </cell>
          <cell r="AN29">
            <v>224</v>
          </cell>
          <cell r="AP29">
            <v>177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6</v>
          </cell>
          <cell r="BC29">
            <v>1</v>
          </cell>
          <cell r="BD29">
            <v>1</v>
          </cell>
          <cell r="BE29">
            <v>0</v>
          </cell>
          <cell r="BF29">
            <v>0</v>
          </cell>
          <cell r="BG29">
            <v>5.0824175814535533</v>
          </cell>
          <cell r="BI29">
            <v>-67</v>
          </cell>
          <cell r="BJ29">
            <v>-1</v>
          </cell>
          <cell r="BK29">
            <v>0</v>
          </cell>
          <cell r="BL29">
            <v>-66.655507514650566</v>
          </cell>
          <cell r="BN29">
            <v>58</v>
          </cell>
          <cell r="BO29">
            <v>0</v>
          </cell>
          <cell r="BP29">
            <v>0</v>
          </cell>
          <cell r="BQ29">
            <v>58.436864269389432</v>
          </cell>
          <cell r="BS29">
            <v>-6</v>
          </cell>
          <cell r="BT29">
            <v>0</v>
          </cell>
          <cell r="BU29">
            <v>0</v>
          </cell>
          <cell r="BV29">
            <v>-6.0535232854331973</v>
          </cell>
          <cell r="BX29">
            <v>20</v>
          </cell>
          <cell r="BY29">
            <v>2</v>
          </cell>
          <cell r="BZ29">
            <v>0</v>
          </cell>
          <cell r="CA29">
            <v>19.634470476554089</v>
          </cell>
          <cell r="CC29">
            <v>-10</v>
          </cell>
          <cell r="CD29">
            <v>0</v>
          </cell>
          <cell r="CE29">
            <v>0</v>
          </cell>
          <cell r="CF29">
            <v>-10.119743443042369</v>
          </cell>
          <cell r="CH29">
            <v>49</v>
          </cell>
          <cell r="CI29">
            <v>0</v>
          </cell>
          <cell r="CJ29">
            <v>0</v>
          </cell>
          <cell r="CK29">
            <v>49.491061074143971</v>
          </cell>
          <cell r="CM29">
            <v>2</v>
          </cell>
          <cell r="CN29">
            <v>1</v>
          </cell>
          <cell r="CO29">
            <v>0</v>
          </cell>
          <cell r="CP29">
            <v>2.4284248207967392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-1.195683481307902</v>
          </cell>
          <cell r="CY29">
            <v>-77</v>
          </cell>
          <cell r="CZ29">
            <v>1</v>
          </cell>
          <cell r="DA29">
            <v>0</v>
          </cell>
          <cell r="DB29">
            <v>-76.665134222999995</v>
          </cell>
          <cell r="DD29">
            <v>211</v>
          </cell>
          <cell r="DE29">
            <v>0</v>
          </cell>
          <cell r="DF29">
            <v>0</v>
          </cell>
          <cell r="DG29">
            <v>211.43970183223809</v>
          </cell>
          <cell r="DI29">
            <v>-2</v>
          </cell>
          <cell r="DJ29">
            <v>0</v>
          </cell>
          <cell r="DK29">
            <v>0</v>
          </cell>
          <cell r="DL29">
            <v>-2.0808145751699691</v>
          </cell>
          <cell r="DN29">
            <v>40</v>
          </cell>
          <cell r="DO29">
            <v>1</v>
          </cell>
          <cell r="DP29">
            <v>0</v>
          </cell>
          <cell r="DQ29">
            <v>39.726757789999986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X29">
            <v>0</v>
          </cell>
          <cell r="DY29">
            <v>0</v>
          </cell>
          <cell r="DZ29">
            <v>-1</v>
          </cell>
          <cell r="EA29">
            <v>0.57265087500010925</v>
          </cell>
          <cell r="EC29">
            <v>-2</v>
          </cell>
          <cell r="ED29">
            <v>0</v>
          </cell>
          <cell r="EE29">
            <v>0</v>
          </cell>
          <cell r="EF29">
            <v>-2.0696184354918845</v>
          </cell>
          <cell r="EH29">
            <v>1</v>
          </cell>
          <cell r="EI29">
            <v>0</v>
          </cell>
          <cell r="EJ29">
            <v>0</v>
          </cell>
          <cell r="EK29">
            <v>0.56496540690011787</v>
          </cell>
          <cell r="EM29">
            <v>-3</v>
          </cell>
          <cell r="EN29">
            <v>0</v>
          </cell>
          <cell r="EO29">
            <v>0</v>
          </cell>
          <cell r="EP29">
            <v>-3.3864125568653169</v>
          </cell>
        </row>
        <row r="32">
          <cell r="C32" t="str">
            <v>19100TAllcustom2Allcustom3USD Total</v>
          </cell>
          <cell r="E32">
            <v>-12</v>
          </cell>
          <cell r="F32">
            <v>0</v>
          </cell>
          <cell r="H32">
            <v>-12.361290204802501</v>
          </cell>
          <cell r="J32">
            <v>-1</v>
          </cell>
          <cell r="K32">
            <v>0</v>
          </cell>
          <cell r="M32">
            <v>-0.53106330857045103</v>
          </cell>
          <cell r="O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B32">
            <v>-13</v>
          </cell>
          <cell r="AC32">
            <v>0</v>
          </cell>
          <cell r="AD32">
            <v>0</v>
          </cell>
          <cell r="AE32">
            <v>-12.8923535133729</v>
          </cell>
          <cell r="AG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-13</v>
          </cell>
          <cell r="AP32">
            <v>-13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G32">
            <v>0</v>
          </cell>
          <cell r="BI32">
            <v>-1</v>
          </cell>
          <cell r="BJ32">
            <v>1</v>
          </cell>
          <cell r="BL32">
            <v>-1.5434735349820301</v>
          </cell>
          <cell r="BN32">
            <v>-11</v>
          </cell>
          <cell r="BO32">
            <v>1</v>
          </cell>
          <cell r="BQ32">
            <v>-11.550007979134501</v>
          </cell>
          <cell r="BS32">
            <v>0</v>
          </cell>
          <cell r="BT32">
            <v>0</v>
          </cell>
          <cell r="BV32">
            <v>-5.3818551563441203E-2</v>
          </cell>
          <cell r="BX32">
            <v>0</v>
          </cell>
          <cell r="BY32">
            <v>-1</v>
          </cell>
          <cell r="CA32">
            <v>0.78565497569639309</v>
          </cell>
          <cell r="CC32">
            <v>0</v>
          </cell>
          <cell r="CD32">
            <v>0</v>
          </cell>
          <cell r="CF32">
            <v>3.5488518113465099E-4</v>
          </cell>
          <cell r="CH32">
            <v>0</v>
          </cell>
          <cell r="CI32">
            <v>0</v>
          </cell>
          <cell r="CK32">
            <v>0</v>
          </cell>
          <cell r="CM32">
            <v>0</v>
          </cell>
          <cell r="CN32">
            <v>0</v>
          </cell>
          <cell r="CP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W32">
            <v>0</v>
          </cell>
          <cell r="CY32">
            <v>0</v>
          </cell>
          <cell r="CZ32">
            <v>0</v>
          </cell>
          <cell r="DB32">
            <v>0</v>
          </cell>
          <cell r="DD32">
            <v>0</v>
          </cell>
          <cell r="DE32">
            <v>0</v>
          </cell>
          <cell r="DG32">
            <v>-2.3180806279275699E-3</v>
          </cell>
          <cell r="DI32">
            <v>-1</v>
          </cell>
          <cell r="DJ32">
            <v>0</v>
          </cell>
          <cell r="DL32">
            <v>-0.52874522794252299</v>
          </cell>
          <cell r="DN32">
            <v>0</v>
          </cell>
          <cell r="DO32">
            <v>0</v>
          </cell>
          <cell r="DQ32">
            <v>0</v>
          </cell>
          <cell r="DS32">
            <v>0</v>
          </cell>
          <cell r="DT32">
            <v>0</v>
          </cell>
          <cell r="DV32">
            <v>0</v>
          </cell>
          <cell r="DX32">
            <v>0</v>
          </cell>
          <cell r="DY32">
            <v>0</v>
          </cell>
          <cell r="EA32">
            <v>0</v>
          </cell>
          <cell r="EC32">
            <v>0</v>
          </cell>
          <cell r="ED32">
            <v>0</v>
          </cell>
          <cell r="EF32">
            <v>0</v>
          </cell>
          <cell r="EH32">
            <v>0</v>
          </cell>
          <cell r="EI32">
            <v>0</v>
          </cell>
          <cell r="EK32">
            <v>0</v>
          </cell>
          <cell r="EM32">
            <v>0</v>
          </cell>
          <cell r="EN32">
            <v>0</v>
          </cell>
          <cell r="EP32">
            <v>0</v>
          </cell>
        </row>
        <row r="33">
          <cell r="C33" t="str">
            <v>19900TAllcustom2Allcustom3USD Total</v>
          </cell>
          <cell r="E33">
            <v>40</v>
          </cell>
          <cell r="F33">
            <v>-1</v>
          </cell>
          <cell r="G33">
            <v>0</v>
          </cell>
          <cell r="H33">
            <v>39.883173774397463</v>
          </cell>
          <cell r="J33">
            <v>171</v>
          </cell>
          <cell r="K33">
            <v>-1</v>
          </cell>
          <cell r="L33">
            <v>0</v>
          </cell>
          <cell r="M33">
            <v>171.26641490919067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1</v>
          </cell>
          <cell r="W33">
            <v>-1</v>
          </cell>
          <cell r="X33">
            <v>0</v>
          </cell>
          <cell r="Y33">
            <v>0</v>
          </cell>
          <cell r="Z33">
            <v>1.706344214615128E-2</v>
          </cell>
          <cell r="AB33">
            <v>211</v>
          </cell>
          <cell r="AC33">
            <v>-1</v>
          </cell>
          <cell r="AD33">
            <v>0</v>
          </cell>
          <cell r="AE33">
            <v>211.16665212573716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-1</v>
          </cell>
          <cell r="AM33">
            <v>0</v>
          </cell>
          <cell r="AN33">
            <v>211</v>
          </cell>
          <cell r="AP33">
            <v>164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B33">
            <v>6</v>
          </cell>
          <cell r="BC33">
            <v>1</v>
          </cell>
          <cell r="BD33">
            <v>1</v>
          </cell>
          <cell r="BE33">
            <v>0</v>
          </cell>
          <cell r="BF33">
            <v>0</v>
          </cell>
          <cell r="BG33">
            <v>5.0824175814535533</v>
          </cell>
          <cell r="BI33">
            <v>-68</v>
          </cell>
          <cell r="BJ33">
            <v>0</v>
          </cell>
          <cell r="BK33">
            <v>0</v>
          </cell>
          <cell r="BL33">
            <v>-68.198981049632593</v>
          </cell>
          <cell r="BN33">
            <v>47</v>
          </cell>
          <cell r="BO33">
            <v>1</v>
          </cell>
          <cell r="BP33">
            <v>0</v>
          </cell>
          <cell r="BQ33">
            <v>46.886856290254933</v>
          </cell>
          <cell r="BS33">
            <v>-6</v>
          </cell>
          <cell r="BT33">
            <v>0</v>
          </cell>
          <cell r="BU33">
            <v>0</v>
          </cell>
          <cell r="BV33">
            <v>-6.1073418369966381</v>
          </cell>
          <cell r="BX33">
            <v>20</v>
          </cell>
          <cell r="BY33">
            <v>1</v>
          </cell>
          <cell r="BZ33">
            <v>0</v>
          </cell>
          <cell r="CA33">
            <v>20.420125452250481</v>
          </cell>
          <cell r="CC33">
            <v>-10</v>
          </cell>
          <cell r="CD33">
            <v>0</v>
          </cell>
          <cell r="CE33">
            <v>0</v>
          </cell>
          <cell r="CF33">
            <v>-10.119388557861233</v>
          </cell>
          <cell r="CH33">
            <v>49</v>
          </cell>
          <cell r="CI33">
            <v>0</v>
          </cell>
          <cell r="CJ33">
            <v>0</v>
          </cell>
          <cell r="CK33">
            <v>49.491061074143971</v>
          </cell>
          <cell r="CM33">
            <v>2</v>
          </cell>
          <cell r="CN33">
            <v>1</v>
          </cell>
          <cell r="CO33">
            <v>0</v>
          </cell>
          <cell r="CP33">
            <v>2.4284248207967392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1</v>
          </cell>
          <cell r="CW33">
            <v>-1.195683481307902</v>
          </cell>
          <cell r="CY33">
            <v>-77</v>
          </cell>
          <cell r="CZ33">
            <v>1</v>
          </cell>
          <cell r="DA33">
            <v>0</v>
          </cell>
          <cell r="DB33">
            <v>-76.665134222999995</v>
          </cell>
          <cell r="DD33">
            <v>211</v>
          </cell>
          <cell r="DE33">
            <v>0</v>
          </cell>
          <cell r="DF33">
            <v>0</v>
          </cell>
          <cell r="DG33">
            <v>211.43738375161016</v>
          </cell>
          <cell r="DI33">
            <v>-3</v>
          </cell>
          <cell r="DJ33">
            <v>0</v>
          </cell>
          <cell r="DK33">
            <v>0</v>
          </cell>
          <cell r="DL33">
            <v>-2.609559803112492</v>
          </cell>
          <cell r="DN33">
            <v>40</v>
          </cell>
          <cell r="DO33">
            <v>1</v>
          </cell>
          <cell r="DP33">
            <v>0</v>
          </cell>
          <cell r="DQ33">
            <v>39.726757789999986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X33">
            <v>0</v>
          </cell>
          <cell r="DY33">
            <v>0</v>
          </cell>
          <cell r="DZ33">
            <v>-1</v>
          </cell>
          <cell r="EA33">
            <v>0.57265087500010925</v>
          </cell>
          <cell r="EC33">
            <v>-2</v>
          </cell>
          <cell r="ED33">
            <v>0</v>
          </cell>
          <cell r="EE33">
            <v>0</v>
          </cell>
          <cell r="EF33">
            <v>-2.0696184354918845</v>
          </cell>
          <cell r="EH33">
            <v>1</v>
          </cell>
          <cell r="EI33">
            <v>0</v>
          </cell>
          <cell r="EJ33">
            <v>0</v>
          </cell>
          <cell r="EK33">
            <v>0.56496540690011787</v>
          </cell>
          <cell r="EM33">
            <v>-3</v>
          </cell>
          <cell r="EN33">
            <v>0</v>
          </cell>
          <cell r="EO33">
            <v>0</v>
          </cell>
          <cell r="EP33">
            <v>-3.3864125568653169</v>
          </cell>
        </row>
        <row r="37">
          <cell r="C37" t="str">
            <v>60335TAllcustom2Allcustom3USD Total</v>
          </cell>
          <cell r="E37">
            <v>6496</v>
          </cell>
          <cell r="F37">
            <v>0</v>
          </cell>
          <cell r="H37">
            <v>6495.5660372054399</v>
          </cell>
          <cell r="J37">
            <v>2043</v>
          </cell>
          <cell r="K37">
            <v>0</v>
          </cell>
          <cell r="M37">
            <v>2043.04825378635</v>
          </cell>
          <cell r="O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B37">
            <v>8539</v>
          </cell>
          <cell r="AC37">
            <v>0</v>
          </cell>
          <cell r="AD37">
            <v>0</v>
          </cell>
          <cell r="AE37">
            <v>8538.6142909917889</v>
          </cell>
          <cell r="AG37">
            <v>0</v>
          </cell>
          <cell r="AH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8539</v>
          </cell>
          <cell r="AP37">
            <v>8338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BB37">
            <v>71</v>
          </cell>
          <cell r="BC37">
            <v>0</v>
          </cell>
          <cell r="BD37">
            <v>0</v>
          </cell>
          <cell r="BE37">
            <v>0</v>
          </cell>
          <cell r="BG37">
            <v>70.837321839119895</v>
          </cell>
          <cell r="BI37">
            <v>4899</v>
          </cell>
          <cell r="BJ37">
            <v>1</v>
          </cell>
          <cell r="BL37">
            <v>4898.4088944455607</v>
          </cell>
          <cell r="BN37">
            <v>663</v>
          </cell>
          <cell r="BO37">
            <v>0</v>
          </cell>
          <cell r="BQ37">
            <v>662.73748818413799</v>
          </cell>
          <cell r="BS37">
            <v>596</v>
          </cell>
          <cell r="BT37">
            <v>0</v>
          </cell>
          <cell r="BV37">
            <v>595.53934666814803</v>
          </cell>
          <cell r="BX37">
            <v>154</v>
          </cell>
          <cell r="BY37">
            <v>0</v>
          </cell>
          <cell r="CA37">
            <v>154.34859464951199</v>
          </cell>
          <cell r="CC37">
            <v>66</v>
          </cell>
          <cell r="CD37">
            <v>0</v>
          </cell>
          <cell r="CF37">
            <v>65.902569787173505</v>
          </cell>
          <cell r="CH37">
            <v>48</v>
          </cell>
          <cell r="CI37">
            <v>0</v>
          </cell>
          <cell r="CK37">
            <v>48.340595919023094</v>
          </cell>
          <cell r="CM37">
            <v>-1</v>
          </cell>
          <cell r="CN37">
            <v>0</v>
          </cell>
          <cell r="CP37">
            <v>-0.548774287229299</v>
          </cell>
          <cell r="CR37">
            <v>10</v>
          </cell>
          <cell r="CS37">
            <v>-1</v>
          </cell>
          <cell r="CT37">
            <v>0</v>
          </cell>
          <cell r="CU37">
            <v>0</v>
          </cell>
          <cell r="CW37">
            <v>10.6290397953289</v>
          </cell>
          <cell r="CY37">
            <v>1032</v>
          </cell>
          <cell r="CZ37">
            <v>0</v>
          </cell>
          <cell r="DB37">
            <v>1032.0964907600001</v>
          </cell>
          <cell r="DD37">
            <v>642</v>
          </cell>
          <cell r="DE37">
            <v>0</v>
          </cell>
          <cell r="DG37">
            <v>641.86246583000002</v>
          </cell>
          <cell r="DI37">
            <v>108</v>
          </cell>
          <cell r="DJ37">
            <v>0</v>
          </cell>
          <cell r="DL37">
            <v>108.286347099202</v>
          </cell>
          <cell r="DN37">
            <v>244</v>
          </cell>
          <cell r="DO37">
            <v>0</v>
          </cell>
          <cell r="DQ37">
            <v>243.98836636999999</v>
          </cell>
          <cell r="DS37">
            <v>0</v>
          </cell>
          <cell r="DT37">
            <v>0</v>
          </cell>
          <cell r="DV37">
            <v>0</v>
          </cell>
          <cell r="DX37">
            <v>7</v>
          </cell>
          <cell r="DY37">
            <v>1</v>
          </cell>
          <cell r="EA37">
            <v>6.1855439318199998</v>
          </cell>
          <cell r="EC37">
            <v>19</v>
          </cell>
          <cell r="ED37">
            <v>0</v>
          </cell>
          <cell r="EF37">
            <v>18.941598489999997</v>
          </cell>
          <cell r="EH37">
            <v>35</v>
          </cell>
          <cell r="EI37">
            <v>0</v>
          </cell>
          <cell r="EK37">
            <v>34.664791122799905</v>
          </cell>
          <cell r="EM37">
            <v>7</v>
          </cell>
          <cell r="EN37">
            <v>0</v>
          </cell>
          <cell r="EP37">
            <v>6.9454436173564593</v>
          </cell>
        </row>
        <row r="38">
          <cell r="C38" t="str">
            <v>66059CAllcustom2Allcustom3USD Total</v>
          </cell>
          <cell r="E38">
            <v>5</v>
          </cell>
          <cell r="H38">
            <v>5.22760585804662</v>
          </cell>
          <cell r="J38">
            <v>3</v>
          </cell>
          <cell r="M38">
            <v>2.63761519520131</v>
          </cell>
          <cell r="O38">
            <v>0</v>
          </cell>
          <cell r="R38">
            <v>0</v>
          </cell>
          <cell r="T38">
            <v>-8</v>
          </cell>
          <cell r="V38">
            <v>0</v>
          </cell>
          <cell r="Y38">
            <v>0</v>
          </cell>
          <cell r="Z38">
            <v>-7.8652883622159395</v>
          </cell>
          <cell r="AB38">
            <v>0</v>
          </cell>
          <cell r="AD38">
            <v>0</v>
          </cell>
          <cell r="AE38">
            <v>-6.7308967706863996E-5</v>
          </cell>
          <cell r="AG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398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BB38">
            <v>4</v>
          </cell>
          <cell r="BD38">
            <v>0</v>
          </cell>
          <cell r="BF38">
            <v>0</v>
          </cell>
          <cell r="BG38">
            <v>3.8576651756698084</v>
          </cell>
          <cell r="BI38">
            <v>75</v>
          </cell>
          <cell r="BL38">
            <v>75.318172335413692</v>
          </cell>
          <cell r="BN38">
            <v>299</v>
          </cell>
          <cell r="BQ38">
            <v>299.21214564497001</v>
          </cell>
          <cell r="BS38">
            <v>0</v>
          </cell>
          <cell r="BV38">
            <v>-4.0485021094988699E-3</v>
          </cell>
          <cell r="BX38">
            <v>9</v>
          </cell>
          <cell r="CA38">
            <v>8.614635346398881</v>
          </cell>
          <cell r="CC38">
            <v>46</v>
          </cell>
          <cell r="CF38">
            <v>46.125886469325899</v>
          </cell>
          <cell r="CH38">
            <v>-1</v>
          </cell>
          <cell r="CK38">
            <v>-0.89695790571836498</v>
          </cell>
          <cell r="CM38">
            <v>-427</v>
          </cell>
          <cell r="CO38">
            <v>0</v>
          </cell>
          <cell r="CP38">
            <v>-426.99989270590567</v>
          </cell>
          <cell r="CR38">
            <v>2</v>
          </cell>
          <cell r="CT38">
            <v>0</v>
          </cell>
          <cell r="CV38">
            <v>0</v>
          </cell>
          <cell r="CW38">
            <v>2.1286071601629999</v>
          </cell>
          <cell r="CY38">
            <v>0</v>
          </cell>
          <cell r="DB38">
            <v>3.6288979999999402E-2</v>
          </cell>
          <cell r="DD38">
            <v>12</v>
          </cell>
          <cell r="DG38">
            <v>11.853576291840701</v>
          </cell>
          <cell r="DI38">
            <v>2</v>
          </cell>
          <cell r="DL38">
            <v>1.68146703414001</v>
          </cell>
          <cell r="DN38">
            <v>1</v>
          </cell>
          <cell r="DQ38">
            <v>0.55875481000000005</v>
          </cell>
          <cell r="DS38">
            <v>0</v>
          </cell>
          <cell r="DV38">
            <v>0</v>
          </cell>
          <cell r="DX38">
            <v>-14</v>
          </cell>
          <cell r="DZ38">
            <v>0</v>
          </cell>
          <cell r="EA38">
            <v>-13.62107908094236</v>
          </cell>
          <cell r="EC38">
            <v>0</v>
          </cell>
          <cell r="EE38">
            <v>0</v>
          </cell>
          <cell r="EF38">
            <v>0</v>
          </cell>
          <cell r="EH38">
            <v>0</v>
          </cell>
          <cell r="EJ38">
            <v>0</v>
          </cell>
          <cell r="EK38">
            <v>-2.9644502290437913E-4</v>
          </cell>
          <cell r="EM38">
            <v>2</v>
          </cell>
          <cell r="EO38">
            <v>0</v>
          </cell>
          <cell r="EP38">
            <v>1.8275680066946007</v>
          </cell>
        </row>
        <row r="39">
          <cell r="E39">
            <v>6501</v>
          </cell>
          <cell r="F39">
            <v>0</v>
          </cell>
          <cell r="G39">
            <v>0</v>
          </cell>
          <cell r="H39">
            <v>6500.7936430634863</v>
          </cell>
          <cell r="J39">
            <v>2046</v>
          </cell>
          <cell r="K39">
            <v>0</v>
          </cell>
          <cell r="L39">
            <v>0</v>
          </cell>
          <cell r="M39">
            <v>2045.6858689815513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-8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-7.8652883622159395</v>
          </cell>
          <cell r="AB39">
            <v>8539</v>
          </cell>
          <cell r="AC39">
            <v>0</v>
          </cell>
          <cell r="AD39">
            <v>0</v>
          </cell>
          <cell r="AE39">
            <v>8538.6142236828218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8539</v>
          </cell>
          <cell r="AP39">
            <v>8736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B39">
            <v>75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74.694987014789703</v>
          </cell>
          <cell r="BI39">
            <v>4974</v>
          </cell>
          <cell r="BJ39">
            <v>1</v>
          </cell>
          <cell r="BK39">
            <v>0</v>
          </cell>
          <cell r="BL39">
            <v>4973.7270667809744</v>
          </cell>
          <cell r="BN39">
            <v>962</v>
          </cell>
          <cell r="BO39">
            <v>0</v>
          </cell>
          <cell r="BP39">
            <v>0</v>
          </cell>
          <cell r="BQ39">
            <v>961.94963382910805</v>
          </cell>
          <cell r="BS39">
            <v>596</v>
          </cell>
          <cell r="BT39">
            <v>0</v>
          </cell>
          <cell r="BU39">
            <v>0</v>
          </cell>
          <cell r="BV39">
            <v>595.5352981660385</v>
          </cell>
          <cell r="BX39">
            <v>163</v>
          </cell>
          <cell r="BY39">
            <v>0</v>
          </cell>
          <cell r="BZ39">
            <v>0</v>
          </cell>
          <cell r="CA39">
            <v>162.96322999591087</v>
          </cell>
          <cell r="CC39">
            <v>112</v>
          </cell>
          <cell r="CD39">
            <v>0</v>
          </cell>
          <cell r="CE39">
            <v>0</v>
          </cell>
          <cell r="CF39">
            <v>112.0284562564994</v>
          </cell>
          <cell r="CH39">
            <v>47</v>
          </cell>
          <cell r="CI39">
            <v>0</v>
          </cell>
          <cell r="CJ39">
            <v>0</v>
          </cell>
          <cell r="CK39">
            <v>47.443638013304728</v>
          </cell>
          <cell r="CM39">
            <v>-428</v>
          </cell>
          <cell r="CN39">
            <v>0</v>
          </cell>
          <cell r="CO39">
            <v>0</v>
          </cell>
          <cell r="CP39">
            <v>-427.54866699313499</v>
          </cell>
          <cell r="CR39">
            <v>12</v>
          </cell>
          <cell r="CS39">
            <v>-1</v>
          </cell>
          <cell r="CT39">
            <v>0</v>
          </cell>
          <cell r="CU39">
            <v>0</v>
          </cell>
          <cell r="CV39">
            <v>0</v>
          </cell>
          <cell r="CW39">
            <v>12.7576469554919</v>
          </cell>
          <cell r="CY39">
            <v>1032</v>
          </cell>
          <cell r="CZ39">
            <v>0</v>
          </cell>
          <cell r="DA39">
            <v>0</v>
          </cell>
          <cell r="DB39">
            <v>1032.1327797400002</v>
          </cell>
          <cell r="DD39">
            <v>654</v>
          </cell>
          <cell r="DE39">
            <v>0</v>
          </cell>
          <cell r="DF39">
            <v>0</v>
          </cell>
          <cell r="DG39">
            <v>653.7160421218407</v>
          </cell>
          <cell r="DI39">
            <v>110</v>
          </cell>
          <cell r="DJ39">
            <v>0</v>
          </cell>
          <cell r="DK39">
            <v>0</v>
          </cell>
          <cell r="DL39">
            <v>109.96781413334202</v>
          </cell>
          <cell r="DN39">
            <v>245</v>
          </cell>
          <cell r="DO39">
            <v>0</v>
          </cell>
          <cell r="DP39">
            <v>0</v>
          </cell>
          <cell r="DQ39">
            <v>244.54712118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X39">
            <v>-7</v>
          </cell>
          <cell r="DY39">
            <v>1</v>
          </cell>
          <cell r="DZ39">
            <v>0</v>
          </cell>
          <cell r="EA39">
            <v>-7.4355351491223605</v>
          </cell>
          <cell r="EC39">
            <v>19</v>
          </cell>
          <cell r="ED39">
            <v>0</v>
          </cell>
          <cell r="EE39">
            <v>0</v>
          </cell>
          <cell r="EF39">
            <v>18.941598489999997</v>
          </cell>
          <cell r="EH39">
            <v>35</v>
          </cell>
          <cell r="EI39">
            <v>0</v>
          </cell>
          <cell r="EJ39">
            <v>0</v>
          </cell>
          <cell r="EK39">
            <v>34.664494677777</v>
          </cell>
          <cell r="EM39">
            <v>9</v>
          </cell>
          <cell r="EN39">
            <v>0</v>
          </cell>
          <cell r="EO39">
            <v>0</v>
          </cell>
          <cell r="EP39">
            <v>8.7730116240510601</v>
          </cell>
        </row>
        <row r="41">
          <cell r="C41" t="str">
            <v>15010CAllcustom2Allcustom3USD Total</v>
          </cell>
          <cell r="E41">
            <v>-596</v>
          </cell>
          <cell r="F41">
            <v>0</v>
          </cell>
          <cell r="G41">
            <v>0</v>
          </cell>
          <cell r="H41">
            <v>-596.15150826769695</v>
          </cell>
          <cell r="J41">
            <v>-566</v>
          </cell>
          <cell r="K41">
            <v>0</v>
          </cell>
          <cell r="L41">
            <v>-1</v>
          </cell>
          <cell r="M41">
            <v>-565.15907255430193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-1</v>
          </cell>
          <cell r="X41">
            <v>1</v>
          </cell>
          <cell r="Y41">
            <v>0</v>
          </cell>
          <cell r="Z41">
            <v>1.7063442146312002E-2</v>
          </cell>
          <cell r="AB41">
            <v>-1162</v>
          </cell>
          <cell r="AC41">
            <v>-1</v>
          </cell>
          <cell r="AD41">
            <v>0</v>
          </cell>
          <cell r="AE41">
            <v>-1161.2935173798498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-1</v>
          </cell>
          <cell r="AM41">
            <v>0</v>
          </cell>
          <cell r="AN41">
            <v>-1162</v>
          </cell>
          <cell r="AP41">
            <v>-1150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B41">
            <v>-2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-1.79225586047624</v>
          </cell>
          <cell r="BI41">
            <v>-475</v>
          </cell>
          <cell r="BJ41">
            <v>-1</v>
          </cell>
          <cell r="BK41">
            <v>0</v>
          </cell>
          <cell r="BL41">
            <v>-474.09566001192405</v>
          </cell>
          <cell r="BN41">
            <v>-85</v>
          </cell>
          <cell r="BO41">
            <v>1</v>
          </cell>
          <cell r="BP41">
            <v>0</v>
          </cell>
          <cell r="BQ41">
            <v>-85.771987553061791</v>
          </cell>
          <cell r="BS41">
            <v>-7</v>
          </cell>
          <cell r="BT41">
            <v>0</v>
          </cell>
          <cell r="BU41">
            <v>0</v>
          </cell>
          <cell r="BV41">
            <v>-6.8234941950294603</v>
          </cell>
          <cell r="BX41">
            <v>-20</v>
          </cell>
          <cell r="BY41">
            <v>1</v>
          </cell>
          <cell r="BZ41">
            <v>0</v>
          </cell>
          <cell r="CA41">
            <v>-20.5703743531061</v>
          </cell>
          <cell r="CC41">
            <v>-8</v>
          </cell>
          <cell r="CD41">
            <v>0</v>
          </cell>
          <cell r="CE41">
            <v>0</v>
          </cell>
          <cell r="CF41">
            <v>-8.1735759507574794</v>
          </cell>
          <cell r="CH41">
            <v>-1</v>
          </cell>
          <cell r="CI41">
            <v>0</v>
          </cell>
          <cell r="CJ41">
            <v>0</v>
          </cell>
          <cell r="CK41">
            <v>-1.1263336517359399</v>
          </cell>
          <cell r="CM41">
            <v>2</v>
          </cell>
          <cell r="CN41">
            <v>0</v>
          </cell>
          <cell r="CO41">
            <v>0</v>
          </cell>
          <cell r="CP41">
            <v>2.2021733083939798</v>
          </cell>
          <cell r="CR41">
            <v>-3</v>
          </cell>
          <cell r="CS41">
            <v>0</v>
          </cell>
          <cell r="CT41">
            <v>-1</v>
          </cell>
          <cell r="CU41">
            <v>1</v>
          </cell>
          <cell r="CV41">
            <v>0</v>
          </cell>
          <cell r="CW41">
            <v>-1.74731776552812</v>
          </cell>
          <cell r="CY41">
            <v>-348</v>
          </cell>
          <cell r="CZ41">
            <v>0</v>
          </cell>
          <cell r="DA41">
            <v>0</v>
          </cell>
          <cell r="DB41">
            <v>-348.41855486000003</v>
          </cell>
          <cell r="DD41">
            <v>-145</v>
          </cell>
          <cell r="DE41">
            <v>1</v>
          </cell>
          <cell r="DF41">
            <v>0</v>
          </cell>
          <cell r="DG41">
            <v>-145.57148003013</v>
          </cell>
          <cell r="DI41">
            <v>-37</v>
          </cell>
          <cell r="DJ41">
            <v>0</v>
          </cell>
          <cell r="DK41">
            <v>0</v>
          </cell>
          <cell r="DL41">
            <v>-37.121498908643794</v>
          </cell>
          <cell r="DN41">
            <v>-33</v>
          </cell>
          <cell r="DO41">
            <v>0</v>
          </cell>
          <cell r="DP41">
            <v>0</v>
          </cell>
          <cell r="DQ41">
            <v>-33.11451624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X41">
            <v>0</v>
          </cell>
          <cell r="DY41">
            <v>0</v>
          </cell>
          <cell r="DZ41">
            <v>-1</v>
          </cell>
          <cell r="EA41">
            <v>0.81429525000000003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-0.04</v>
          </cell>
          <cell r="EM41">
            <v>-2</v>
          </cell>
          <cell r="EN41">
            <v>-1</v>
          </cell>
          <cell r="EO41">
            <v>0</v>
          </cell>
          <cell r="EP41">
            <v>-1.3415450631702401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0</v>
          </cell>
          <cell r="M42">
            <v>0</v>
          </cell>
          <cell r="O42">
            <v>0</v>
          </cell>
          <cell r="R42">
            <v>0</v>
          </cell>
          <cell r="T42">
            <v>0</v>
          </cell>
          <cell r="V42">
            <v>0</v>
          </cell>
          <cell r="Y42">
            <v>0</v>
          </cell>
          <cell r="Z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D42">
            <v>0</v>
          </cell>
          <cell r="BG42">
            <v>0</v>
          </cell>
          <cell r="BI42">
            <v>0</v>
          </cell>
          <cell r="BL42">
            <v>0</v>
          </cell>
          <cell r="BN42">
            <v>0</v>
          </cell>
          <cell r="BQ42">
            <v>0</v>
          </cell>
          <cell r="BS42">
            <v>0</v>
          </cell>
          <cell r="BV42">
            <v>0</v>
          </cell>
          <cell r="BX42">
            <v>0</v>
          </cell>
          <cell r="CA42">
            <v>0</v>
          </cell>
          <cell r="CC42">
            <v>0</v>
          </cell>
          <cell r="CF42">
            <v>0</v>
          </cell>
          <cell r="CH42">
            <v>0</v>
          </cell>
          <cell r="CK42">
            <v>0</v>
          </cell>
          <cell r="CM42">
            <v>0</v>
          </cell>
          <cell r="CP42">
            <v>0</v>
          </cell>
          <cell r="CR42">
            <v>0</v>
          </cell>
          <cell r="CT42">
            <v>0</v>
          </cell>
          <cell r="CW42">
            <v>0</v>
          </cell>
          <cell r="CY42">
            <v>0</v>
          </cell>
          <cell r="DB42">
            <v>0</v>
          </cell>
          <cell r="DD42">
            <v>0</v>
          </cell>
          <cell r="DG42">
            <v>0</v>
          </cell>
          <cell r="DI42">
            <v>0</v>
          </cell>
          <cell r="DL42">
            <v>0</v>
          </cell>
          <cell r="DN42">
            <v>0</v>
          </cell>
          <cell r="DQ42">
            <v>0</v>
          </cell>
          <cell r="DS42">
            <v>0</v>
          </cell>
          <cell r="DV42">
            <v>0</v>
          </cell>
          <cell r="DX42">
            <v>0</v>
          </cell>
          <cell r="EA42">
            <v>0</v>
          </cell>
          <cell r="EC42">
            <v>0</v>
          </cell>
          <cell r="EF42">
            <v>0</v>
          </cell>
          <cell r="EH42">
            <v>0</v>
          </cell>
          <cell r="EK42">
            <v>0</v>
          </cell>
          <cell r="EM42">
            <v>0</v>
          </cell>
          <cell r="EP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V43">
            <v>0</v>
          </cell>
          <cell r="Y43">
            <v>0</v>
          </cell>
          <cell r="Z43">
            <v>0</v>
          </cell>
          <cell r="AB43">
            <v>0</v>
          </cell>
          <cell r="AD43">
            <v>0</v>
          </cell>
          <cell r="AE43">
            <v>0</v>
          </cell>
          <cell r="AG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B43">
            <v>0</v>
          </cell>
          <cell r="BD43">
            <v>0</v>
          </cell>
          <cell r="BG43">
            <v>0</v>
          </cell>
          <cell r="BI43">
            <v>0</v>
          </cell>
          <cell r="BL43">
            <v>0</v>
          </cell>
          <cell r="BN43">
            <v>0</v>
          </cell>
          <cell r="BQ43">
            <v>0</v>
          </cell>
          <cell r="BS43">
            <v>0</v>
          </cell>
          <cell r="BV43">
            <v>0</v>
          </cell>
          <cell r="BX43">
            <v>0</v>
          </cell>
          <cell r="CA43">
            <v>0</v>
          </cell>
          <cell r="CC43">
            <v>0</v>
          </cell>
          <cell r="CF43">
            <v>0</v>
          </cell>
          <cell r="CH43">
            <v>0</v>
          </cell>
          <cell r="CK43">
            <v>0</v>
          </cell>
          <cell r="CM43">
            <v>0</v>
          </cell>
          <cell r="CP43">
            <v>0</v>
          </cell>
          <cell r="CR43">
            <v>0</v>
          </cell>
          <cell r="CT43">
            <v>0</v>
          </cell>
          <cell r="CW43">
            <v>0</v>
          </cell>
          <cell r="CY43">
            <v>0</v>
          </cell>
          <cell r="DB43">
            <v>0</v>
          </cell>
          <cell r="DD43">
            <v>0</v>
          </cell>
          <cell r="DG43">
            <v>0</v>
          </cell>
          <cell r="DI43">
            <v>0</v>
          </cell>
          <cell r="DL43">
            <v>0</v>
          </cell>
          <cell r="DN43">
            <v>0</v>
          </cell>
          <cell r="DQ43">
            <v>0</v>
          </cell>
          <cell r="DS43">
            <v>0</v>
          </cell>
          <cell r="DV43">
            <v>0</v>
          </cell>
          <cell r="DX43">
            <v>0</v>
          </cell>
          <cell r="EA43">
            <v>0</v>
          </cell>
          <cell r="EC43">
            <v>0</v>
          </cell>
          <cell r="EF43">
            <v>0</v>
          </cell>
          <cell r="EH43">
            <v>0</v>
          </cell>
          <cell r="EK43">
            <v>0</v>
          </cell>
          <cell r="EM43">
            <v>0</v>
          </cell>
          <cell r="EP43">
            <v>0</v>
          </cell>
        </row>
        <row r="44">
          <cell r="E44">
            <v>-596</v>
          </cell>
          <cell r="F44">
            <v>0</v>
          </cell>
          <cell r="G44">
            <v>0</v>
          </cell>
          <cell r="H44">
            <v>-596.15150826769695</v>
          </cell>
          <cell r="J44">
            <v>-566</v>
          </cell>
          <cell r="K44">
            <v>0</v>
          </cell>
          <cell r="L44">
            <v>-1</v>
          </cell>
          <cell r="M44">
            <v>-565.15907255430193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-1</v>
          </cell>
          <cell r="X44">
            <v>1</v>
          </cell>
          <cell r="Y44">
            <v>0</v>
          </cell>
          <cell r="Z44">
            <v>1.7063442146312002E-2</v>
          </cell>
          <cell r="AB44">
            <v>-1162</v>
          </cell>
          <cell r="AC44">
            <v>-1</v>
          </cell>
          <cell r="AD44">
            <v>0</v>
          </cell>
          <cell r="AE44">
            <v>-1161.2935173798498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-1</v>
          </cell>
          <cell r="AM44">
            <v>0</v>
          </cell>
          <cell r="AN44">
            <v>-1162</v>
          </cell>
          <cell r="AP44">
            <v>-1150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B44">
            <v>-2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-1.79225586047624</v>
          </cell>
          <cell r="BI44">
            <v>-475</v>
          </cell>
          <cell r="BJ44">
            <v>-1</v>
          </cell>
          <cell r="BK44">
            <v>0</v>
          </cell>
          <cell r="BL44">
            <v>-474.09566001192405</v>
          </cell>
          <cell r="BN44">
            <v>-85</v>
          </cell>
          <cell r="BO44">
            <v>1</v>
          </cell>
          <cell r="BP44">
            <v>0</v>
          </cell>
          <cell r="BQ44">
            <v>-85.771987553061791</v>
          </cell>
          <cell r="BS44">
            <v>-7</v>
          </cell>
          <cell r="BT44">
            <v>0</v>
          </cell>
          <cell r="BU44">
            <v>0</v>
          </cell>
          <cell r="BV44">
            <v>-6.8234941950294603</v>
          </cell>
          <cell r="BX44">
            <v>-20</v>
          </cell>
          <cell r="BY44">
            <v>1</v>
          </cell>
          <cell r="BZ44">
            <v>0</v>
          </cell>
          <cell r="CA44">
            <v>-20.5703743531061</v>
          </cell>
          <cell r="CC44">
            <v>-8</v>
          </cell>
          <cell r="CD44">
            <v>0</v>
          </cell>
          <cell r="CE44">
            <v>0</v>
          </cell>
          <cell r="CF44">
            <v>-8.1735759507574794</v>
          </cell>
          <cell r="CH44">
            <v>-1</v>
          </cell>
          <cell r="CI44">
            <v>0</v>
          </cell>
          <cell r="CJ44">
            <v>0</v>
          </cell>
          <cell r="CK44">
            <v>-1.1263336517359399</v>
          </cell>
          <cell r="CM44">
            <v>2</v>
          </cell>
          <cell r="CN44">
            <v>0</v>
          </cell>
          <cell r="CO44">
            <v>0</v>
          </cell>
          <cell r="CP44">
            <v>2.2021733083939798</v>
          </cell>
          <cell r="CR44">
            <v>-3</v>
          </cell>
          <cell r="CS44">
            <v>0</v>
          </cell>
          <cell r="CT44">
            <v>-1</v>
          </cell>
          <cell r="CU44">
            <v>1</v>
          </cell>
          <cell r="CV44">
            <v>0</v>
          </cell>
          <cell r="CW44">
            <v>-1.74731776552812</v>
          </cell>
          <cell r="CY44">
            <v>-348</v>
          </cell>
          <cell r="CZ44">
            <v>0</v>
          </cell>
          <cell r="DA44">
            <v>0</v>
          </cell>
          <cell r="DB44">
            <v>-348.41855486000003</v>
          </cell>
          <cell r="DD44">
            <v>-145</v>
          </cell>
          <cell r="DE44">
            <v>1</v>
          </cell>
          <cell r="DF44">
            <v>0</v>
          </cell>
          <cell r="DG44">
            <v>-145.57148003013</v>
          </cell>
          <cell r="DI44">
            <v>-37</v>
          </cell>
          <cell r="DJ44">
            <v>0</v>
          </cell>
          <cell r="DK44">
            <v>0</v>
          </cell>
          <cell r="DL44">
            <v>-37.121498908643794</v>
          </cell>
          <cell r="DN44">
            <v>-33</v>
          </cell>
          <cell r="DO44">
            <v>0</v>
          </cell>
          <cell r="DP44">
            <v>0</v>
          </cell>
          <cell r="DQ44">
            <v>-33.11451624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X44">
            <v>0</v>
          </cell>
          <cell r="DY44">
            <v>0</v>
          </cell>
          <cell r="DZ44">
            <v>-1</v>
          </cell>
          <cell r="EA44">
            <v>0.81429525000000003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-0.04</v>
          </cell>
          <cell r="EM44">
            <v>-2</v>
          </cell>
          <cell r="EN44">
            <v>-1</v>
          </cell>
          <cell r="EO44">
            <v>0</v>
          </cell>
          <cell r="EP44">
            <v>-1.3415450631702401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V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G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B46">
            <v>0</v>
          </cell>
          <cell r="BD46">
            <v>0</v>
          </cell>
          <cell r="BG46">
            <v>0</v>
          </cell>
          <cell r="BI46">
            <v>0</v>
          </cell>
          <cell r="BL46">
            <v>0</v>
          </cell>
          <cell r="BN46">
            <v>0</v>
          </cell>
          <cell r="BQ46">
            <v>0</v>
          </cell>
          <cell r="BS46">
            <v>0</v>
          </cell>
          <cell r="BV46">
            <v>0</v>
          </cell>
          <cell r="BX46">
            <v>0</v>
          </cell>
          <cell r="CA46">
            <v>0</v>
          </cell>
          <cell r="CC46">
            <v>0</v>
          </cell>
          <cell r="CF46">
            <v>0</v>
          </cell>
          <cell r="CH46">
            <v>0</v>
          </cell>
          <cell r="CK46">
            <v>0</v>
          </cell>
          <cell r="CM46">
            <v>0</v>
          </cell>
          <cell r="CP46">
            <v>0</v>
          </cell>
          <cell r="CR46">
            <v>0</v>
          </cell>
          <cell r="CT46">
            <v>0</v>
          </cell>
          <cell r="CW46">
            <v>0</v>
          </cell>
          <cell r="CY46">
            <v>0</v>
          </cell>
          <cell r="DB46">
            <v>0</v>
          </cell>
          <cell r="DD46">
            <v>0</v>
          </cell>
          <cell r="DG46">
            <v>0</v>
          </cell>
          <cell r="DI46">
            <v>0</v>
          </cell>
          <cell r="DL46">
            <v>0</v>
          </cell>
          <cell r="DN46">
            <v>0</v>
          </cell>
          <cell r="DQ46">
            <v>0</v>
          </cell>
          <cell r="DS46">
            <v>0</v>
          </cell>
          <cell r="DV46">
            <v>0</v>
          </cell>
          <cell r="DX46">
            <v>0</v>
          </cell>
          <cell r="EA46">
            <v>0</v>
          </cell>
          <cell r="EC46">
            <v>0</v>
          </cell>
          <cell r="EF46">
            <v>0</v>
          </cell>
          <cell r="EH46">
            <v>0</v>
          </cell>
          <cell r="EK46">
            <v>0</v>
          </cell>
          <cell r="EM46">
            <v>0</v>
          </cell>
          <cell r="EP46">
            <v>0</v>
          </cell>
        </row>
        <row r="50">
          <cell r="C50" t="str">
            <v>20900TAllcustom2Allcustom3USD Total</v>
          </cell>
          <cell r="E50">
            <v>2633</v>
          </cell>
          <cell r="H50">
            <v>2633.38066530776</v>
          </cell>
          <cell r="J50">
            <v>875</v>
          </cell>
          <cell r="M50">
            <v>875.03647268110296</v>
          </cell>
          <cell r="O50">
            <v>0</v>
          </cell>
          <cell r="R50">
            <v>0</v>
          </cell>
          <cell r="T50">
            <v>0</v>
          </cell>
          <cell r="V50">
            <v>0</v>
          </cell>
          <cell r="Y50">
            <v>0</v>
          </cell>
          <cell r="Z50">
            <v>0</v>
          </cell>
          <cell r="AB50">
            <v>3508</v>
          </cell>
          <cell r="AD50">
            <v>0</v>
          </cell>
          <cell r="AE50">
            <v>3508.4171379888603</v>
          </cell>
          <cell r="AG50">
            <v>0</v>
          </cell>
          <cell r="AH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3508</v>
          </cell>
          <cell r="AP50">
            <v>3507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BB50">
            <v>0</v>
          </cell>
          <cell r="BD50">
            <v>0</v>
          </cell>
          <cell r="BG50">
            <v>0.10434235</v>
          </cell>
          <cell r="BI50">
            <v>1</v>
          </cell>
          <cell r="BL50">
            <v>0.770977815561942</v>
          </cell>
          <cell r="BN50">
            <v>2516</v>
          </cell>
          <cell r="BQ50">
            <v>2516.2011382901901</v>
          </cell>
          <cell r="BS50">
            <v>99</v>
          </cell>
          <cell r="BV50">
            <v>99.084401564457593</v>
          </cell>
          <cell r="BX50">
            <v>16</v>
          </cell>
          <cell r="CA50">
            <v>16.462147957394201</v>
          </cell>
          <cell r="CC50">
            <v>1</v>
          </cell>
          <cell r="CF50">
            <v>0.50365733015371494</v>
          </cell>
          <cell r="CH50">
            <v>0</v>
          </cell>
          <cell r="CK50">
            <v>0.254</v>
          </cell>
          <cell r="CM50">
            <v>0</v>
          </cell>
          <cell r="CP50">
            <v>0</v>
          </cell>
          <cell r="CR50">
            <v>0</v>
          </cell>
          <cell r="CT50">
            <v>0</v>
          </cell>
          <cell r="CW50">
            <v>0.34404544162873096</v>
          </cell>
          <cell r="CY50">
            <v>815</v>
          </cell>
          <cell r="DB50">
            <v>815.08425826999996</v>
          </cell>
          <cell r="DD50">
            <v>38</v>
          </cell>
          <cell r="DG50">
            <v>38.015341210000003</v>
          </cell>
          <cell r="DI50">
            <v>19</v>
          </cell>
          <cell r="DL50">
            <v>18.726769239475203</v>
          </cell>
          <cell r="DN50">
            <v>3</v>
          </cell>
          <cell r="DQ50">
            <v>2.8660585200000002</v>
          </cell>
          <cell r="DS50">
            <v>0</v>
          </cell>
          <cell r="DV50">
            <v>0</v>
          </cell>
          <cell r="DX50">
            <v>0</v>
          </cell>
          <cell r="EA50">
            <v>0</v>
          </cell>
          <cell r="EC50">
            <v>0</v>
          </cell>
          <cell r="EF50">
            <v>0</v>
          </cell>
          <cell r="EH50">
            <v>0</v>
          </cell>
          <cell r="EK50">
            <v>0.254</v>
          </cell>
          <cell r="EM50">
            <v>0</v>
          </cell>
          <cell r="EP50">
            <v>0.34404544162873096</v>
          </cell>
        </row>
        <row r="52">
          <cell r="C52" t="str">
            <v>21900TTAN142TAllcustom3USD Total</v>
          </cell>
          <cell r="E52">
            <v>21757</v>
          </cell>
          <cell r="F52">
            <v>0</v>
          </cell>
          <cell r="H52">
            <v>21757.063208352403</v>
          </cell>
          <cell r="J52">
            <v>3148</v>
          </cell>
          <cell r="K52">
            <v>0</v>
          </cell>
          <cell r="L52">
            <v>-1</v>
          </cell>
          <cell r="M52">
            <v>3149.3876039938596</v>
          </cell>
          <cell r="O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-1</v>
          </cell>
          <cell r="X52">
            <v>1</v>
          </cell>
          <cell r="Y52">
            <v>0</v>
          </cell>
          <cell r="Z52">
            <v>0</v>
          </cell>
          <cell r="AB52">
            <v>24905</v>
          </cell>
          <cell r="AC52">
            <v>-1</v>
          </cell>
          <cell r="AD52">
            <v>0</v>
          </cell>
          <cell r="AE52">
            <v>24906.450812346298</v>
          </cell>
          <cell r="AG52">
            <v>0</v>
          </cell>
          <cell r="AH52">
            <v>0</v>
          </cell>
          <cell r="AJ52">
            <v>0</v>
          </cell>
          <cell r="AL52">
            <v>-1</v>
          </cell>
          <cell r="AM52">
            <v>0</v>
          </cell>
          <cell r="AN52">
            <v>24905</v>
          </cell>
          <cell r="AP52">
            <v>24872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B52">
            <v>75</v>
          </cell>
          <cell r="BC52">
            <v>1</v>
          </cell>
          <cell r="BD52">
            <v>0</v>
          </cell>
          <cell r="BE52">
            <v>0</v>
          </cell>
          <cell r="BG52">
            <v>74.339671333357501</v>
          </cell>
          <cell r="BI52">
            <v>20753</v>
          </cell>
          <cell r="BJ52">
            <v>0</v>
          </cell>
          <cell r="BL52">
            <v>20752.545882235801</v>
          </cell>
          <cell r="BN52">
            <v>22</v>
          </cell>
          <cell r="BO52">
            <v>1</v>
          </cell>
          <cell r="BQ52">
            <v>21.1650464280515</v>
          </cell>
          <cell r="BS52">
            <v>1</v>
          </cell>
          <cell r="BT52">
            <v>0</v>
          </cell>
          <cell r="BV52">
            <v>0.81728640213096004</v>
          </cell>
          <cell r="BX52">
            <v>948</v>
          </cell>
          <cell r="BY52">
            <v>-1</v>
          </cell>
          <cell r="CA52">
            <v>948.75803559938595</v>
          </cell>
          <cell r="CC52">
            <v>0</v>
          </cell>
          <cell r="CD52">
            <v>0</v>
          </cell>
          <cell r="CF52">
            <v>0</v>
          </cell>
          <cell r="CH52">
            <v>-1</v>
          </cell>
          <cell r="CI52">
            <v>-1</v>
          </cell>
          <cell r="CK52">
            <v>0</v>
          </cell>
          <cell r="CM52">
            <v>-41</v>
          </cell>
          <cell r="CN52">
            <v>0</v>
          </cell>
          <cell r="CP52">
            <v>-40.562713646341699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Y52">
            <v>0</v>
          </cell>
          <cell r="CZ52">
            <v>0</v>
          </cell>
          <cell r="DB52">
            <v>0</v>
          </cell>
          <cell r="DD52">
            <v>-1</v>
          </cell>
          <cell r="DE52">
            <v>-1</v>
          </cell>
          <cell r="DG52">
            <v>0</v>
          </cell>
          <cell r="DI52">
            <v>1609</v>
          </cell>
          <cell r="DJ52">
            <v>0</v>
          </cell>
          <cell r="DL52">
            <v>1608.9933639738599</v>
          </cell>
          <cell r="DN52">
            <v>1540</v>
          </cell>
          <cell r="DO52">
            <v>0</v>
          </cell>
          <cell r="DQ52">
            <v>1540.13149002</v>
          </cell>
          <cell r="DS52">
            <v>0</v>
          </cell>
          <cell r="DT52">
            <v>0</v>
          </cell>
          <cell r="DV52">
            <v>0</v>
          </cell>
          <cell r="DX52">
            <v>0</v>
          </cell>
          <cell r="DY52">
            <v>0</v>
          </cell>
          <cell r="EA52">
            <v>0.26274999999999998</v>
          </cell>
          <cell r="EC52">
            <v>0</v>
          </cell>
          <cell r="ED52">
            <v>0</v>
          </cell>
          <cell r="EF52">
            <v>0</v>
          </cell>
          <cell r="EH52">
            <v>0</v>
          </cell>
          <cell r="EI52">
            <v>0</v>
          </cell>
          <cell r="EK52">
            <v>0</v>
          </cell>
          <cell r="EM52">
            <v>0</v>
          </cell>
          <cell r="EN52">
            <v>0</v>
          </cell>
          <cell r="EP52">
            <v>0</v>
          </cell>
        </row>
        <row r="53">
          <cell r="C53" t="str">
            <v>21900TTAN150Allcustom3USD Total</v>
          </cell>
          <cell r="E53">
            <v>2489</v>
          </cell>
          <cell r="H53">
            <v>2489.0427319355799</v>
          </cell>
          <cell r="J53">
            <v>4568</v>
          </cell>
          <cell r="M53">
            <v>4567.5820134537798</v>
          </cell>
          <cell r="O53">
            <v>0</v>
          </cell>
          <cell r="R53">
            <v>0</v>
          </cell>
          <cell r="T53">
            <v>0</v>
          </cell>
          <cell r="V53">
            <v>0</v>
          </cell>
          <cell r="Y53">
            <v>0</v>
          </cell>
          <cell r="Z53">
            <v>0</v>
          </cell>
          <cell r="AB53">
            <v>7057</v>
          </cell>
          <cell r="AD53">
            <v>0</v>
          </cell>
          <cell r="AE53">
            <v>7056.6247453893502</v>
          </cell>
          <cell r="AG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7057</v>
          </cell>
          <cell r="AP53">
            <v>6903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B53">
            <v>0</v>
          </cell>
          <cell r="BD53">
            <v>0</v>
          </cell>
          <cell r="BG53">
            <v>0.42691617083972699</v>
          </cell>
          <cell r="BI53">
            <v>31</v>
          </cell>
          <cell r="BL53">
            <v>30.972225615126199</v>
          </cell>
          <cell r="BN53">
            <v>2303</v>
          </cell>
          <cell r="BQ53">
            <v>2303.4052538381102</v>
          </cell>
          <cell r="BS53">
            <v>26</v>
          </cell>
          <cell r="BV53">
            <v>25.961160725247598</v>
          </cell>
          <cell r="BX53">
            <v>6</v>
          </cell>
          <cell r="CA53">
            <v>5.5511038488090998</v>
          </cell>
          <cell r="CC53">
            <v>122</v>
          </cell>
          <cell r="CF53">
            <v>122.04110820021</v>
          </cell>
          <cell r="CH53">
            <v>1</v>
          </cell>
          <cell r="CK53">
            <v>0.68496353722988601</v>
          </cell>
          <cell r="CM53">
            <v>0</v>
          </cell>
          <cell r="CP53">
            <v>0</v>
          </cell>
          <cell r="CR53">
            <v>38</v>
          </cell>
          <cell r="CT53">
            <v>0</v>
          </cell>
          <cell r="CW53">
            <v>37.863017720834499</v>
          </cell>
          <cell r="CY53">
            <v>4474</v>
          </cell>
          <cell r="DB53">
            <v>4473.9316037399994</v>
          </cell>
          <cell r="DD53">
            <v>62</v>
          </cell>
          <cell r="DG53">
            <v>61.846923170000004</v>
          </cell>
          <cell r="DI53">
            <v>1</v>
          </cell>
          <cell r="DL53">
            <v>0.57875715388243998</v>
          </cell>
          <cell r="DN53">
            <v>0</v>
          </cell>
          <cell r="DQ53">
            <v>0.33979520000000002</v>
          </cell>
          <cell r="DS53">
            <v>0</v>
          </cell>
          <cell r="DV53">
            <v>0</v>
          </cell>
          <cell r="DX53">
            <v>-7</v>
          </cell>
          <cell r="EA53">
            <v>-6.9780835309400997</v>
          </cell>
          <cell r="EC53">
            <v>0</v>
          </cell>
          <cell r="EF53">
            <v>0</v>
          </cell>
          <cell r="EH53">
            <v>0</v>
          </cell>
          <cell r="EK53">
            <v>0.19800000000000001</v>
          </cell>
          <cell r="EM53">
            <v>33</v>
          </cell>
          <cell r="EP53">
            <v>33.139754351255803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7390</v>
          </cell>
          <cell r="M54">
            <v>7389.71912076637</v>
          </cell>
          <cell r="O54">
            <v>0</v>
          </cell>
          <cell r="R54">
            <v>0</v>
          </cell>
          <cell r="T54">
            <v>0</v>
          </cell>
          <cell r="V54">
            <v>0</v>
          </cell>
          <cell r="Y54">
            <v>0</v>
          </cell>
          <cell r="Z54">
            <v>0</v>
          </cell>
          <cell r="AB54">
            <v>7390</v>
          </cell>
          <cell r="AD54">
            <v>0</v>
          </cell>
          <cell r="AE54">
            <v>7389.71912076637</v>
          </cell>
          <cell r="AG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7390</v>
          </cell>
          <cell r="AP54">
            <v>7390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B54">
            <v>0</v>
          </cell>
          <cell r="BD54">
            <v>0</v>
          </cell>
          <cell r="BG54">
            <v>0</v>
          </cell>
          <cell r="BI54">
            <v>0</v>
          </cell>
          <cell r="BL54">
            <v>0</v>
          </cell>
          <cell r="BN54">
            <v>0</v>
          </cell>
          <cell r="BQ54">
            <v>0</v>
          </cell>
          <cell r="BS54">
            <v>0</v>
          </cell>
          <cell r="BV54">
            <v>0</v>
          </cell>
          <cell r="BX54">
            <v>0</v>
          </cell>
          <cell r="CA54">
            <v>0</v>
          </cell>
          <cell r="CC54">
            <v>0</v>
          </cell>
          <cell r="CF54">
            <v>0</v>
          </cell>
          <cell r="CH54">
            <v>0</v>
          </cell>
          <cell r="CK54">
            <v>0</v>
          </cell>
          <cell r="CM54">
            <v>0</v>
          </cell>
          <cell r="CP54">
            <v>0</v>
          </cell>
          <cell r="CR54">
            <v>0</v>
          </cell>
          <cell r="CT54">
            <v>0</v>
          </cell>
          <cell r="CW54">
            <v>0</v>
          </cell>
          <cell r="CY54">
            <v>0</v>
          </cell>
          <cell r="DB54">
            <v>0</v>
          </cell>
          <cell r="DD54">
            <v>7390</v>
          </cell>
          <cell r="DG54">
            <v>7389.71912076637</v>
          </cell>
          <cell r="DI54">
            <v>0</v>
          </cell>
          <cell r="DL54">
            <v>0</v>
          </cell>
          <cell r="DN54">
            <v>0</v>
          </cell>
          <cell r="DQ54">
            <v>0</v>
          </cell>
          <cell r="DS54">
            <v>0</v>
          </cell>
          <cell r="DV54">
            <v>0</v>
          </cell>
          <cell r="DX54">
            <v>0</v>
          </cell>
          <cell r="EA54">
            <v>0</v>
          </cell>
          <cell r="EC54">
            <v>0</v>
          </cell>
          <cell r="EF54">
            <v>0</v>
          </cell>
          <cell r="EH54">
            <v>0</v>
          </cell>
          <cell r="EK54">
            <v>0</v>
          </cell>
          <cell r="EM54">
            <v>0</v>
          </cell>
          <cell r="EP54">
            <v>0</v>
          </cell>
        </row>
        <row r="55">
          <cell r="C55" t="str">
            <v>21900TTAN180TAllcustom3USD Total</v>
          </cell>
          <cell r="E55">
            <v>708</v>
          </cell>
          <cell r="H55">
            <v>708.289358694508</v>
          </cell>
          <cell r="J55">
            <v>31</v>
          </cell>
          <cell r="M55">
            <v>31.169910482519999</v>
          </cell>
          <cell r="O55">
            <v>0</v>
          </cell>
          <cell r="R55">
            <v>0</v>
          </cell>
          <cell r="T55">
            <v>-2</v>
          </cell>
          <cell r="V55">
            <v>1</v>
          </cell>
          <cell r="Y55">
            <v>0</v>
          </cell>
          <cell r="Z55">
            <v>-2.91196260518007</v>
          </cell>
          <cell r="AB55">
            <v>737</v>
          </cell>
          <cell r="AD55">
            <v>0</v>
          </cell>
          <cell r="AE55">
            <v>736.54730657184803</v>
          </cell>
          <cell r="AG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737</v>
          </cell>
          <cell r="AP55">
            <v>503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BB55">
            <v>0</v>
          </cell>
          <cell r="BD55">
            <v>0</v>
          </cell>
          <cell r="BG55">
            <v>0.17586483507959</v>
          </cell>
          <cell r="BI55">
            <v>39</v>
          </cell>
          <cell r="BL55">
            <v>38.925616664158298</v>
          </cell>
          <cell r="BN55">
            <v>401</v>
          </cell>
          <cell r="BQ55">
            <v>400.76731629275099</v>
          </cell>
          <cell r="BS55">
            <v>47</v>
          </cell>
          <cell r="BV55">
            <v>47.1178060145809</v>
          </cell>
          <cell r="BX55">
            <v>8</v>
          </cell>
          <cell r="CA55">
            <v>8.1956092657444994</v>
          </cell>
          <cell r="CC55">
            <v>126</v>
          </cell>
          <cell r="CF55">
            <v>126.224578652714</v>
          </cell>
          <cell r="CH55">
            <v>87</v>
          </cell>
          <cell r="CK55">
            <v>86.88256696947991</v>
          </cell>
          <cell r="CM55">
            <v>0</v>
          </cell>
          <cell r="CP55">
            <v>0</v>
          </cell>
          <cell r="CR55">
            <v>23</v>
          </cell>
          <cell r="CT55">
            <v>0</v>
          </cell>
          <cell r="CW55">
            <v>23.100533677521003</v>
          </cell>
          <cell r="CY55">
            <v>5</v>
          </cell>
          <cell r="DB55">
            <v>5.3790203399999896</v>
          </cell>
          <cell r="DD55">
            <v>2</v>
          </cell>
          <cell r="DG55">
            <v>1.6015537099999999</v>
          </cell>
          <cell r="DI55">
            <v>1</v>
          </cell>
          <cell r="DL55">
            <v>1.08880275499903</v>
          </cell>
          <cell r="DN55">
            <v>0</v>
          </cell>
          <cell r="DQ55">
            <v>0</v>
          </cell>
          <cell r="DS55">
            <v>0</v>
          </cell>
          <cell r="DV55">
            <v>0</v>
          </cell>
          <cell r="DX55">
            <v>0</v>
          </cell>
          <cell r="EA55">
            <v>0</v>
          </cell>
          <cell r="EC55">
            <v>0</v>
          </cell>
          <cell r="EF55">
            <v>0</v>
          </cell>
          <cell r="EH55">
            <v>0</v>
          </cell>
          <cell r="EK55">
            <v>0</v>
          </cell>
          <cell r="EM55">
            <v>23</v>
          </cell>
          <cell r="EP55">
            <v>22.840327062281602</v>
          </cell>
        </row>
        <row r="56">
          <cell r="C56" t="str">
            <v>21900TTAN190Allcustom3USD Total</v>
          </cell>
          <cell r="E56">
            <v>1741</v>
          </cell>
          <cell r="H56">
            <v>1740.9917918993799</v>
          </cell>
          <cell r="J56">
            <v>2259</v>
          </cell>
          <cell r="M56">
            <v>2259.11559223114</v>
          </cell>
          <cell r="O56">
            <v>0</v>
          </cell>
          <cell r="R56">
            <v>0</v>
          </cell>
          <cell r="T56">
            <v>0</v>
          </cell>
          <cell r="V56">
            <v>0</v>
          </cell>
          <cell r="Y56">
            <v>0</v>
          </cell>
          <cell r="Z56">
            <v>0</v>
          </cell>
          <cell r="AB56">
            <v>4000</v>
          </cell>
          <cell r="AD56">
            <v>0</v>
          </cell>
          <cell r="AE56">
            <v>4000.1073841305297</v>
          </cell>
          <cell r="AG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4000</v>
          </cell>
          <cell r="AP56">
            <v>3870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B56">
            <v>95</v>
          </cell>
          <cell r="BD56">
            <v>-1</v>
          </cell>
          <cell r="BF56">
            <v>1</v>
          </cell>
          <cell r="BG56">
            <v>95.138738400000008</v>
          </cell>
          <cell r="BI56">
            <v>760</v>
          </cell>
          <cell r="BL56">
            <v>760.17593483808105</v>
          </cell>
          <cell r="BN56">
            <v>771</v>
          </cell>
          <cell r="BQ56">
            <v>771.18561936754406</v>
          </cell>
          <cell r="BS56">
            <v>2</v>
          </cell>
          <cell r="BV56">
            <v>2.44382311009399</v>
          </cell>
          <cell r="BX56">
            <v>79</v>
          </cell>
          <cell r="CA56">
            <v>78.550656584117291</v>
          </cell>
          <cell r="CC56">
            <v>3</v>
          </cell>
          <cell r="CF56">
            <v>2.7474122496175997</v>
          </cell>
          <cell r="CH56">
            <v>31</v>
          </cell>
          <cell r="CK56">
            <v>30.749607349928901</v>
          </cell>
          <cell r="CM56">
            <v>0</v>
          </cell>
          <cell r="CP56">
            <v>0</v>
          </cell>
          <cell r="CR56">
            <v>1</v>
          </cell>
          <cell r="CT56">
            <v>0</v>
          </cell>
          <cell r="CW56">
            <v>1.10408279607745</v>
          </cell>
          <cell r="CY56">
            <v>1717</v>
          </cell>
          <cell r="DB56">
            <v>1716.9725528900001</v>
          </cell>
          <cell r="DD56">
            <v>203</v>
          </cell>
          <cell r="DG56">
            <v>203.08085475999999</v>
          </cell>
          <cell r="DI56">
            <v>226</v>
          </cell>
          <cell r="DL56">
            <v>226.43566592506502</v>
          </cell>
          <cell r="DN56">
            <v>112</v>
          </cell>
          <cell r="DQ56">
            <v>111.52243586</v>
          </cell>
          <cell r="DS56">
            <v>0</v>
          </cell>
          <cell r="DV56">
            <v>0</v>
          </cell>
          <cell r="DX56">
            <v>0</v>
          </cell>
          <cell r="EA56">
            <v>0</v>
          </cell>
          <cell r="EC56">
            <v>0</v>
          </cell>
          <cell r="EF56">
            <v>0</v>
          </cell>
          <cell r="EH56">
            <v>0</v>
          </cell>
          <cell r="EK56">
            <v>0</v>
          </cell>
          <cell r="EM56">
            <v>1</v>
          </cell>
          <cell r="EP56">
            <v>1.10408279607745</v>
          </cell>
        </row>
        <row r="57">
          <cell r="C57" t="str">
            <v>21900TAllcustom2Allcustom3USD Total</v>
          </cell>
          <cell r="E57">
            <v>26695</v>
          </cell>
          <cell r="F57">
            <v>0</v>
          </cell>
          <cell r="G57">
            <v>0</v>
          </cell>
          <cell r="H57">
            <v>26695.387090881872</v>
          </cell>
          <cell r="J57">
            <v>17396</v>
          </cell>
          <cell r="K57">
            <v>0</v>
          </cell>
          <cell r="L57">
            <v>-1</v>
          </cell>
          <cell r="M57">
            <v>17396.97424092767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-2</v>
          </cell>
          <cell r="U57">
            <v>0</v>
          </cell>
          <cell r="V57">
            <v>1</v>
          </cell>
          <cell r="W57">
            <v>-1</v>
          </cell>
          <cell r="X57">
            <v>1</v>
          </cell>
          <cell r="Y57">
            <v>0</v>
          </cell>
          <cell r="Z57">
            <v>-2.91196260518007</v>
          </cell>
          <cell r="AB57">
            <v>44089</v>
          </cell>
          <cell r="AC57">
            <v>-1</v>
          </cell>
          <cell r="AD57">
            <v>0</v>
          </cell>
          <cell r="AE57">
            <v>44089.449369204391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-1</v>
          </cell>
          <cell r="AM57">
            <v>0</v>
          </cell>
          <cell r="AN57">
            <v>44089</v>
          </cell>
          <cell r="AP57">
            <v>43538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B57">
            <v>170</v>
          </cell>
          <cell r="BC57">
            <v>1</v>
          </cell>
          <cell r="BD57">
            <v>-1</v>
          </cell>
          <cell r="BE57">
            <v>0</v>
          </cell>
          <cell r="BF57">
            <v>1</v>
          </cell>
          <cell r="BG57">
            <v>170.08119073927685</v>
          </cell>
          <cell r="BI57">
            <v>21583</v>
          </cell>
          <cell r="BJ57">
            <v>0</v>
          </cell>
          <cell r="BK57">
            <v>0</v>
          </cell>
          <cell r="BL57">
            <v>21582.619659353164</v>
          </cell>
          <cell r="BN57">
            <v>3497</v>
          </cell>
          <cell r="BO57">
            <v>1</v>
          </cell>
          <cell r="BP57">
            <v>0</v>
          </cell>
          <cell r="BQ57">
            <v>3496.5232359264564</v>
          </cell>
          <cell r="BS57">
            <v>76</v>
          </cell>
          <cell r="BT57">
            <v>0</v>
          </cell>
          <cell r="BU57">
            <v>0</v>
          </cell>
          <cell r="BV57">
            <v>76.34007625205345</v>
          </cell>
          <cell r="BX57">
            <v>1041</v>
          </cell>
          <cell r="BY57">
            <v>-1</v>
          </cell>
          <cell r="BZ57">
            <v>0</v>
          </cell>
          <cell r="CA57">
            <v>1041.0554052980569</v>
          </cell>
          <cell r="CC57">
            <v>251</v>
          </cell>
          <cell r="CD57">
            <v>0</v>
          </cell>
          <cell r="CE57">
            <v>0</v>
          </cell>
          <cell r="CF57">
            <v>251.01309910254162</v>
          </cell>
          <cell r="CH57">
            <v>118</v>
          </cell>
          <cell r="CI57">
            <v>-1</v>
          </cell>
          <cell r="CJ57">
            <v>0</v>
          </cell>
          <cell r="CK57">
            <v>118.31713785663871</v>
          </cell>
          <cell r="CM57">
            <v>-41</v>
          </cell>
          <cell r="CN57">
            <v>0</v>
          </cell>
          <cell r="CO57">
            <v>0</v>
          </cell>
          <cell r="CP57">
            <v>-40.562713646341699</v>
          </cell>
          <cell r="CR57">
            <v>62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62.067634194432955</v>
          </cell>
          <cell r="CY57">
            <v>6196</v>
          </cell>
          <cell r="CZ57">
            <v>0</v>
          </cell>
          <cell r="DA57">
            <v>0</v>
          </cell>
          <cell r="DB57">
            <v>6196.2831769699997</v>
          </cell>
          <cell r="DD57">
            <v>7656</v>
          </cell>
          <cell r="DE57">
            <v>-1</v>
          </cell>
          <cell r="DF57">
            <v>0</v>
          </cell>
          <cell r="DG57">
            <v>7656.2484524063702</v>
          </cell>
          <cell r="DI57">
            <v>1837</v>
          </cell>
          <cell r="DJ57">
            <v>0</v>
          </cell>
          <cell r="DK57">
            <v>0</v>
          </cell>
          <cell r="DL57">
            <v>1837.0965898078064</v>
          </cell>
          <cell r="DN57">
            <v>1652</v>
          </cell>
          <cell r="DO57">
            <v>0</v>
          </cell>
          <cell r="DP57">
            <v>0</v>
          </cell>
          <cell r="DQ57">
            <v>1651.9937210800001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X57">
            <v>-7</v>
          </cell>
          <cell r="DY57">
            <v>0</v>
          </cell>
          <cell r="DZ57">
            <v>0</v>
          </cell>
          <cell r="EA57">
            <v>-6.7153335309401001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0.19800000000000001</v>
          </cell>
          <cell r="EM57">
            <v>57</v>
          </cell>
          <cell r="EN57">
            <v>0</v>
          </cell>
          <cell r="EO57">
            <v>0</v>
          </cell>
          <cell r="EP57">
            <v>57.084164209614855</v>
          </cell>
        </row>
        <row r="59">
          <cell r="C59" t="str">
            <v>22300TAllcustom2Allcustom3USD Total</v>
          </cell>
          <cell r="E59">
            <v>942</v>
          </cell>
          <cell r="H59">
            <v>942.38590650916899</v>
          </cell>
          <cell r="J59">
            <v>0</v>
          </cell>
          <cell r="M59">
            <v>8.8463258771999995E-2</v>
          </cell>
          <cell r="O59">
            <v>0</v>
          </cell>
          <cell r="R59">
            <v>0</v>
          </cell>
          <cell r="T59">
            <v>0</v>
          </cell>
          <cell r="V59">
            <v>0</v>
          </cell>
          <cell r="Y59">
            <v>0</v>
          </cell>
          <cell r="Z59">
            <v>0</v>
          </cell>
          <cell r="AB59">
            <v>942</v>
          </cell>
          <cell r="AD59">
            <v>0</v>
          </cell>
          <cell r="AE59">
            <v>942.47436976794097</v>
          </cell>
          <cell r="AG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942</v>
          </cell>
          <cell r="AP59">
            <v>600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BB59">
            <v>342</v>
          </cell>
          <cell r="BD59">
            <v>-1</v>
          </cell>
          <cell r="BG59">
            <v>342.81900776262199</v>
          </cell>
          <cell r="BI59">
            <v>1</v>
          </cell>
          <cell r="BL59">
            <v>0.74979648185495995</v>
          </cell>
          <cell r="BN59">
            <v>584</v>
          </cell>
          <cell r="BQ59">
            <v>584.11337147573602</v>
          </cell>
          <cell r="BS59">
            <v>0</v>
          </cell>
          <cell r="BV59">
            <v>0.111053102382543</v>
          </cell>
          <cell r="BX59">
            <v>15</v>
          </cell>
          <cell r="CA59">
            <v>14.5926776865732</v>
          </cell>
          <cell r="CC59">
            <v>0</v>
          </cell>
          <cell r="CF59">
            <v>0</v>
          </cell>
          <cell r="CH59">
            <v>0</v>
          </cell>
          <cell r="CK59">
            <v>0</v>
          </cell>
          <cell r="CM59">
            <v>0</v>
          </cell>
          <cell r="CP59">
            <v>0</v>
          </cell>
          <cell r="CR59">
            <v>0</v>
          </cell>
          <cell r="CT59">
            <v>0</v>
          </cell>
          <cell r="CW59">
            <v>0</v>
          </cell>
          <cell r="CY59">
            <v>0</v>
          </cell>
          <cell r="DB59">
            <v>0</v>
          </cell>
          <cell r="DD59">
            <v>0</v>
          </cell>
          <cell r="DG59">
            <v>8.8463258771999995E-2</v>
          </cell>
          <cell r="DI59">
            <v>0</v>
          </cell>
          <cell r="DL59">
            <v>0</v>
          </cell>
          <cell r="DN59">
            <v>0</v>
          </cell>
          <cell r="DQ59">
            <v>0</v>
          </cell>
          <cell r="DS59">
            <v>0</v>
          </cell>
          <cell r="DV59">
            <v>0</v>
          </cell>
          <cell r="DX59">
            <v>0</v>
          </cell>
          <cell r="EA59">
            <v>0</v>
          </cell>
          <cell r="EC59">
            <v>343</v>
          </cell>
          <cell r="EF59">
            <v>342.81900776262199</v>
          </cell>
          <cell r="EH59">
            <v>0</v>
          </cell>
          <cell r="EK59">
            <v>0</v>
          </cell>
          <cell r="EM59">
            <v>0</v>
          </cell>
          <cell r="EP59">
            <v>0</v>
          </cell>
        </row>
        <row r="60">
          <cell r="C60" t="str">
            <v>22350TAllcustom2Allcustom3USD Total</v>
          </cell>
          <cell r="E60">
            <v>1616</v>
          </cell>
          <cell r="H60">
            <v>1616.3134753924699</v>
          </cell>
          <cell r="J60">
            <v>137</v>
          </cell>
          <cell r="M60">
            <v>137.03218529190002</v>
          </cell>
          <cell r="O60">
            <v>0</v>
          </cell>
          <cell r="R60">
            <v>0</v>
          </cell>
          <cell r="T60">
            <v>0</v>
          </cell>
          <cell r="V60">
            <v>0</v>
          </cell>
          <cell r="Y60">
            <v>0</v>
          </cell>
          <cell r="Z60">
            <v>0</v>
          </cell>
          <cell r="AB60">
            <v>1753</v>
          </cell>
          <cell r="AD60">
            <v>0</v>
          </cell>
          <cell r="AE60">
            <v>1753.3456606843699</v>
          </cell>
          <cell r="AG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1753</v>
          </cell>
          <cell r="AP60">
            <v>1753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BB60">
            <v>-1</v>
          </cell>
          <cell r="BD60">
            <v>-1</v>
          </cell>
          <cell r="BG60">
            <v>0</v>
          </cell>
          <cell r="BI60">
            <v>0</v>
          </cell>
          <cell r="BL60">
            <v>0</v>
          </cell>
          <cell r="BN60">
            <v>1504</v>
          </cell>
          <cell r="BQ60">
            <v>1503.52359823811</v>
          </cell>
          <cell r="BS60">
            <v>28</v>
          </cell>
          <cell r="BV60">
            <v>27.686110380399903</v>
          </cell>
          <cell r="BX60">
            <v>85</v>
          </cell>
          <cell r="CA60">
            <v>84.829350402287389</v>
          </cell>
          <cell r="CC60">
            <v>0</v>
          </cell>
          <cell r="CF60">
            <v>0</v>
          </cell>
          <cell r="CH60">
            <v>0</v>
          </cell>
          <cell r="CK60">
            <v>0.274416371679366</v>
          </cell>
          <cell r="CM60">
            <v>0</v>
          </cell>
          <cell r="CP60">
            <v>0</v>
          </cell>
          <cell r="CR60">
            <v>1</v>
          </cell>
          <cell r="CT60">
            <v>-1</v>
          </cell>
          <cell r="CW60">
            <v>1.5757095418431299</v>
          </cell>
          <cell r="CY60">
            <v>0</v>
          </cell>
          <cell r="DB60">
            <v>0</v>
          </cell>
          <cell r="DD60">
            <v>135</v>
          </cell>
          <cell r="DG60">
            <v>134.92427366672399</v>
          </cell>
          <cell r="DI60">
            <v>0</v>
          </cell>
          <cell r="DL60">
            <v>0</v>
          </cell>
          <cell r="DN60">
            <v>1</v>
          </cell>
          <cell r="DQ60">
            <v>0.53220208333333308</v>
          </cell>
          <cell r="DS60">
            <v>0</v>
          </cell>
          <cell r="DV60">
            <v>0</v>
          </cell>
          <cell r="DX60">
            <v>0</v>
          </cell>
          <cell r="EA60">
            <v>0</v>
          </cell>
          <cell r="EC60">
            <v>0</v>
          </cell>
          <cell r="EF60">
            <v>0</v>
          </cell>
          <cell r="EH60">
            <v>0</v>
          </cell>
          <cell r="EK60">
            <v>0</v>
          </cell>
          <cell r="EM60">
            <v>0</v>
          </cell>
          <cell r="EP60">
            <v>0</v>
          </cell>
        </row>
        <row r="61">
          <cell r="C61" t="str">
            <v>22500TAllcustom2Allcustom3USD Total</v>
          </cell>
          <cell r="E61">
            <v>906</v>
          </cell>
          <cell r="H61">
            <v>906.279354334554</v>
          </cell>
          <cell r="J61">
            <v>1</v>
          </cell>
          <cell r="M61">
            <v>0.98398374</v>
          </cell>
          <cell r="O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Z61">
            <v>0</v>
          </cell>
          <cell r="AB61">
            <v>907</v>
          </cell>
          <cell r="AD61">
            <v>0</v>
          </cell>
          <cell r="AE61">
            <v>907.26333807455399</v>
          </cell>
          <cell r="AG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907</v>
          </cell>
          <cell r="AP61">
            <v>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BB61">
            <v>0</v>
          </cell>
          <cell r="BD61">
            <v>0</v>
          </cell>
          <cell r="BG61">
            <v>0</v>
          </cell>
          <cell r="BI61">
            <v>16</v>
          </cell>
          <cell r="BL61">
            <v>15.8763579984504</v>
          </cell>
          <cell r="BN61">
            <v>10</v>
          </cell>
          <cell r="BQ61">
            <v>9.7543996893613691</v>
          </cell>
          <cell r="BS61">
            <v>0</v>
          </cell>
          <cell r="BV61">
            <v>1.7660648093197E-2</v>
          </cell>
          <cell r="BX61">
            <v>6</v>
          </cell>
          <cell r="CA61">
            <v>6.2746839091483402</v>
          </cell>
          <cell r="CC61">
            <v>0</v>
          </cell>
          <cell r="CF61">
            <v>0</v>
          </cell>
          <cell r="CH61">
            <v>874</v>
          </cell>
          <cell r="CK61">
            <v>874.3562520895</v>
          </cell>
          <cell r="CM61">
            <v>0</v>
          </cell>
          <cell r="CP61">
            <v>0</v>
          </cell>
          <cell r="CR61">
            <v>0</v>
          </cell>
          <cell r="CT61">
            <v>0</v>
          </cell>
          <cell r="CW61">
            <v>0</v>
          </cell>
          <cell r="CY61">
            <v>1</v>
          </cell>
          <cell r="DB61">
            <v>0.98398374</v>
          </cell>
          <cell r="DD61">
            <v>0</v>
          </cell>
          <cell r="DG61">
            <v>0</v>
          </cell>
          <cell r="DI61">
            <v>0</v>
          </cell>
          <cell r="DL61">
            <v>0</v>
          </cell>
          <cell r="DN61">
            <v>0</v>
          </cell>
          <cell r="DQ61">
            <v>0</v>
          </cell>
          <cell r="DS61">
            <v>0</v>
          </cell>
          <cell r="DV61">
            <v>0</v>
          </cell>
          <cell r="DX61">
            <v>0</v>
          </cell>
          <cell r="EA61">
            <v>0</v>
          </cell>
          <cell r="EC61">
            <v>0</v>
          </cell>
          <cell r="EF61">
            <v>0</v>
          </cell>
          <cell r="EH61">
            <v>0</v>
          </cell>
          <cell r="EK61">
            <v>0</v>
          </cell>
          <cell r="EM61">
            <v>0</v>
          </cell>
          <cell r="EP61">
            <v>0</v>
          </cell>
        </row>
        <row r="62">
          <cell r="C62" t="str">
            <v>22400TAllcustom2Allcustom3USD Total</v>
          </cell>
          <cell r="E62">
            <v>238</v>
          </cell>
          <cell r="H62">
            <v>238.13850401745</v>
          </cell>
          <cell r="J62">
            <v>11</v>
          </cell>
          <cell r="M62">
            <v>10.58567</v>
          </cell>
          <cell r="O62">
            <v>0</v>
          </cell>
          <cell r="R62">
            <v>0</v>
          </cell>
          <cell r="T62">
            <v>-119</v>
          </cell>
          <cell r="V62">
            <v>0</v>
          </cell>
          <cell r="Y62">
            <v>0</v>
          </cell>
          <cell r="Z62">
            <v>-118.87130399</v>
          </cell>
          <cell r="AB62">
            <v>130</v>
          </cell>
          <cell r="AD62">
            <v>0</v>
          </cell>
          <cell r="AE62">
            <v>129.85287002745</v>
          </cell>
          <cell r="AG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130</v>
          </cell>
          <cell r="AP62">
            <v>12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BB62">
            <v>0</v>
          </cell>
          <cell r="BD62">
            <v>0</v>
          </cell>
          <cell r="BG62">
            <v>0</v>
          </cell>
          <cell r="BI62">
            <v>0</v>
          </cell>
          <cell r="BL62">
            <v>0</v>
          </cell>
          <cell r="BN62">
            <v>1</v>
          </cell>
          <cell r="BQ62">
            <v>0.73049805744987095</v>
          </cell>
          <cell r="BS62">
            <v>0</v>
          </cell>
          <cell r="BV62">
            <v>0</v>
          </cell>
          <cell r="BX62">
            <v>0</v>
          </cell>
          <cell r="CA62">
            <v>1.0000000000000001E-7</v>
          </cell>
          <cell r="CC62">
            <v>0</v>
          </cell>
          <cell r="CF62">
            <v>0</v>
          </cell>
          <cell r="CH62">
            <v>240</v>
          </cell>
          <cell r="CK62">
            <v>240.47926074</v>
          </cell>
          <cell r="CM62">
            <v>-3</v>
          </cell>
          <cell r="CP62">
            <v>-3.0712548799999997</v>
          </cell>
          <cell r="CR62">
            <v>0</v>
          </cell>
          <cell r="CT62">
            <v>0</v>
          </cell>
          <cell r="CW62">
            <v>0</v>
          </cell>
          <cell r="CY62">
            <v>0</v>
          </cell>
          <cell r="DB62">
            <v>0</v>
          </cell>
          <cell r="DD62">
            <v>0</v>
          </cell>
          <cell r="DG62">
            <v>0</v>
          </cell>
          <cell r="DI62">
            <v>11</v>
          </cell>
          <cell r="DL62">
            <v>10.58567</v>
          </cell>
          <cell r="DN62">
            <v>0</v>
          </cell>
          <cell r="DQ62">
            <v>0</v>
          </cell>
          <cell r="DS62">
            <v>0</v>
          </cell>
          <cell r="DV62">
            <v>0</v>
          </cell>
          <cell r="DX62">
            <v>0</v>
          </cell>
          <cell r="EA62">
            <v>0</v>
          </cell>
          <cell r="EC62">
            <v>0</v>
          </cell>
          <cell r="EF62">
            <v>0</v>
          </cell>
          <cell r="EH62">
            <v>0</v>
          </cell>
          <cell r="EK62">
            <v>0</v>
          </cell>
          <cell r="EM62">
            <v>0</v>
          </cell>
          <cell r="EP62">
            <v>0</v>
          </cell>
        </row>
        <row r="63">
          <cell r="C63" t="str">
            <v>23020Allcustom2Allcustom3USD Total</v>
          </cell>
          <cell r="E63">
            <v>163</v>
          </cell>
          <cell r="H63">
            <v>162.833510365726</v>
          </cell>
          <cell r="J63">
            <v>0</v>
          </cell>
          <cell r="M63">
            <v>0</v>
          </cell>
          <cell r="O63">
            <v>0</v>
          </cell>
          <cell r="R63">
            <v>0</v>
          </cell>
          <cell r="T63">
            <v>0</v>
          </cell>
          <cell r="V63">
            <v>0</v>
          </cell>
          <cell r="Y63">
            <v>0</v>
          </cell>
          <cell r="Z63">
            <v>0</v>
          </cell>
          <cell r="AB63">
            <v>163</v>
          </cell>
          <cell r="AD63">
            <v>0</v>
          </cell>
          <cell r="AE63">
            <v>162.833510365726</v>
          </cell>
          <cell r="AG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163</v>
          </cell>
          <cell r="AP63">
            <v>163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BB63">
            <v>0</v>
          </cell>
          <cell r="BD63">
            <v>0</v>
          </cell>
          <cell r="BG63">
            <v>0</v>
          </cell>
          <cell r="BI63">
            <v>161</v>
          </cell>
          <cell r="BL63">
            <v>161.18446782290499</v>
          </cell>
          <cell r="BN63">
            <v>0</v>
          </cell>
          <cell r="BQ63">
            <v>0</v>
          </cell>
          <cell r="BS63">
            <v>0</v>
          </cell>
          <cell r="BV63">
            <v>0</v>
          </cell>
          <cell r="BX63">
            <v>2</v>
          </cell>
          <cell r="CA63">
            <v>1.64904254282084</v>
          </cell>
          <cell r="CC63">
            <v>0</v>
          </cell>
          <cell r="CF63">
            <v>0</v>
          </cell>
          <cell r="CH63">
            <v>0</v>
          </cell>
          <cell r="CK63">
            <v>0</v>
          </cell>
          <cell r="CM63">
            <v>0</v>
          </cell>
          <cell r="CP63">
            <v>0</v>
          </cell>
          <cell r="CR63">
            <v>0</v>
          </cell>
          <cell r="CT63">
            <v>0</v>
          </cell>
          <cell r="CW63">
            <v>0</v>
          </cell>
          <cell r="CY63">
            <v>0</v>
          </cell>
          <cell r="DB63">
            <v>0</v>
          </cell>
          <cell r="DD63">
            <v>0</v>
          </cell>
          <cell r="DG63">
            <v>0</v>
          </cell>
          <cell r="DI63">
            <v>0</v>
          </cell>
          <cell r="DL63">
            <v>0</v>
          </cell>
          <cell r="DN63">
            <v>0</v>
          </cell>
          <cell r="DQ63">
            <v>0</v>
          </cell>
          <cell r="DS63">
            <v>0</v>
          </cell>
          <cell r="DV63">
            <v>0</v>
          </cell>
          <cell r="DX63">
            <v>0</v>
          </cell>
          <cell r="EA63">
            <v>0</v>
          </cell>
          <cell r="EC63">
            <v>0</v>
          </cell>
          <cell r="EF63">
            <v>0</v>
          </cell>
          <cell r="EH63">
            <v>0</v>
          </cell>
          <cell r="EK63">
            <v>0</v>
          </cell>
          <cell r="EM63">
            <v>0</v>
          </cell>
          <cell r="EP63">
            <v>0</v>
          </cell>
        </row>
        <row r="64">
          <cell r="C64" t="str">
            <v>22800TAllcustom2Allcustom3USD Total</v>
          </cell>
          <cell r="E64">
            <v>1003</v>
          </cell>
          <cell r="F64">
            <v>1</v>
          </cell>
          <cell r="H64">
            <v>1002.1636737588201</v>
          </cell>
          <cell r="J64">
            <v>358</v>
          </cell>
          <cell r="K64">
            <v>0</v>
          </cell>
          <cell r="M64">
            <v>358.020700246459</v>
          </cell>
          <cell r="O64">
            <v>0</v>
          </cell>
          <cell r="P64">
            <v>0</v>
          </cell>
          <cell r="R64">
            <v>0</v>
          </cell>
          <cell r="T64">
            <v>-685</v>
          </cell>
          <cell r="U64">
            <v>1</v>
          </cell>
          <cell r="V64">
            <v>-1</v>
          </cell>
          <cell r="W64">
            <v>0</v>
          </cell>
          <cell r="Y64">
            <v>0</v>
          </cell>
          <cell r="Z64">
            <v>-684.55022421000001</v>
          </cell>
          <cell r="AB64">
            <v>676</v>
          </cell>
          <cell r="AC64">
            <v>0</v>
          </cell>
          <cell r="AD64">
            <v>0</v>
          </cell>
          <cell r="AE64">
            <v>675.63414979527602</v>
          </cell>
          <cell r="AG64">
            <v>0</v>
          </cell>
          <cell r="AH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676</v>
          </cell>
          <cell r="AP64">
            <v>789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BB64">
            <v>6</v>
          </cell>
          <cell r="BC64">
            <v>0</v>
          </cell>
          <cell r="BD64">
            <v>1</v>
          </cell>
          <cell r="BE64">
            <v>0</v>
          </cell>
          <cell r="BG64">
            <v>4.8216912255488502</v>
          </cell>
          <cell r="BI64">
            <v>60</v>
          </cell>
          <cell r="BJ64">
            <v>0</v>
          </cell>
          <cell r="BL64">
            <v>60.020913724013596</v>
          </cell>
          <cell r="BN64">
            <v>309</v>
          </cell>
          <cell r="BO64">
            <v>-1</v>
          </cell>
          <cell r="BQ64">
            <v>309.66237970946503</v>
          </cell>
          <cell r="BS64">
            <v>13</v>
          </cell>
          <cell r="BT64">
            <v>0</v>
          </cell>
          <cell r="BV64">
            <v>13.148861703875401</v>
          </cell>
          <cell r="BX64">
            <v>51</v>
          </cell>
          <cell r="BY64">
            <v>0</v>
          </cell>
          <cell r="CA64">
            <v>51.291990962069001</v>
          </cell>
          <cell r="CC64">
            <v>0</v>
          </cell>
          <cell r="CD64">
            <v>0</v>
          </cell>
          <cell r="CF64">
            <v>0</v>
          </cell>
          <cell r="CH64">
            <v>9067</v>
          </cell>
          <cell r="CI64">
            <v>1</v>
          </cell>
          <cell r="CK64">
            <v>9066.164485011841</v>
          </cell>
          <cell r="CM64">
            <v>-8503</v>
          </cell>
          <cell r="CN64">
            <v>0</v>
          </cell>
          <cell r="CP64">
            <v>-8502.9466485779994</v>
          </cell>
          <cell r="CR64">
            <v>2</v>
          </cell>
          <cell r="CS64">
            <v>0</v>
          </cell>
          <cell r="CT64">
            <v>2</v>
          </cell>
          <cell r="CU64">
            <v>0</v>
          </cell>
          <cell r="CW64">
            <v>7.2397931199677792E-3</v>
          </cell>
          <cell r="CY64">
            <v>285</v>
          </cell>
          <cell r="CZ64">
            <v>0</v>
          </cell>
          <cell r="DB64">
            <v>285.30081066000002</v>
          </cell>
          <cell r="DD64">
            <v>62</v>
          </cell>
          <cell r="DE64">
            <v>0</v>
          </cell>
          <cell r="DG64">
            <v>62.308676599999998</v>
          </cell>
          <cell r="DI64">
            <v>0</v>
          </cell>
          <cell r="DJ64">
            <v>-1</v>
          </cell>
          <cell r="DL64">
            <v>0.50026957333938704</v>
          </cell>
          <cell r="DN64">
            <v>9</v>
          </cell>
          <cell r="DO64">
            <v>-1</v>
          </cell>
          <cell r="DQ64">
            <v>9.9037036199999999</v>
          </cell>
          <cell r="DS64">
            <v>0</v>
          </cell>
          <cell r="DT64">
            <v>0</v>
          </cell>
          <cell r="DV64">
            <v>0</v>
          </cell>
          <cell r="DX64">
            <v>0</v>
          </cell>
          <cell r="DY64">
            <v>0</v>
          </cell>
          <cell r="EA64">
            <v>0</v>
          </cell>
          <cell r="EC64">
            <v>0</v>
          </cell>
          <cell r="ED64">
            <v>0</v>
          </cell>
          <cell r="EF64">
            <v>0</v>
          </cell>
          <cell r="EH64">
            <v>0</v>
          </cell>
          <cell r="EI64">
            <v>0</v>
          </cell>
          <cell r="EK64">
            <v>0</v>
          </cell>
          <cell r="EM64">
            <v>0</v>
          </cell>
          <cell r="EN64">
            <v>0</v>
          </cell>
          <cell r="EP64">
            <v>7.2397931199677792E-3</v>
          </cell>
        </row>
        <row r="65">
          <cell r="C65" t="str">
            <v>22900TAllcustom2Allcustom3USD Total</v>
          </cell>
          <cell r="E65">
            <v>4868</v>
          </cell>
          <cell r="F65">
            <v>1</v>
          </cell>
          <cell r="G65">
            <v>0</v>
          </cell>
          <cell r="H65">
            <v>4868.1144243781891</v>
          </cell>
          <cell r="J65">
            <v>507</v>
          </cell>
          <cell r="K65">
            <v>0</v>
          </cell>
          <cell r="L65">
            <v>0</v>
          </cell>
          <cell r="M65">
            <v>506.71100253713104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-804</v>
          </cell>
          <cell r="U65">
            <v>1</v>
          </cell>
          <cell r="V65">
            <v>-1</v>
          </cell>
          <cell r="W65">
            <v>0</v>
          </cell>
          <cell r="X65">
            <v>0</v>
          </cell>
          <cell r="Y65">
            <v>0</v>
          </cell>
          <cell r="Z65">
            <v>-803.42152820000001</v>
          </cell>
          <cell r="AB65">
            <v>4571</v>
          </cell>
          <cell r="AC65">
            <v>0</v>
          </cell>
          <cell r="AD65">
            <v>0</v>
          </cell>
          <cell r="AE65">
            <v>4571.4038987153162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4571</v>
          </cell>
          <cell r="AP65">
            <v>3350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B65">
            <v>347</v>
          </cell>
          <cell r="BC65">
            <v>0</v>
          </cell>
          <cell r="BD65">
            <v>-1</v>
          </cell>
          <cell r="BE65">
            <v>0</v>
          </cell>
          <cell r="BF65">
            <v>0</v>
          </cell>
          <cell r="BG65">
            <v>347.64069898817087</v>
          </cell>
          <cell r="BI65">
            <v>238</v>
          </cell>
          <cell r="BJ65">
            <v>0</v>
          </cell>
          <cell r="BK65">
            <v>0</v>
          </cell>
          <cell r="BL65">
            <v>237.83153602722393</v>
          </cell>
          <cell r="BN65">
            <v>2408</v>
          </cell>
          <cell r="BO65">
            <v>-1</v>
          </cell>
          <cell r="BP65">
            <v>0</v>
          </cell>
          <cell r="BQ65">
            <v>2407.7842471701224</v>
          </cell>
          <cell r="BS65">
            <v>41</v>
          </cell>
          <cell r="BT65">
            <v>0</v>
          </cell>
          <cell r="BU65">
            <v>0</v>
          </cell>
          <cell r="BV65">
            <v>40.963685834751047</v>
          </cell>
          <cell r="BX65">
            <v>159</v>
          </cell>
          <cell r="BY65">
            <v>0</v>
          </cell>
          <cell r="BZ65">
            <v>0</v>
          </cell>
          <cell r="CA65">
            <v>158.63774560289875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10181</v>
          </cell>
          <cell r="CI65">
            <v>1</v>
          </cell>
          <cell r="CJ65">
            <v>0</v>
          </cell>
          <cell r="CK65">
            <v>10181.274414213021</v>
          </cell>
          <cell r="CM65">
            <v>-8506</v>
          </cell>
          <cell r="CN65">
            <v>0</v>
          </cell>
          <cell r="CO65">
            <v>0</v>
          </cell>
          <cell r="CP65">
            <v>-8506.0179034579996</v>
          </cell>
          <cell r="CR65">
            <v>3</v>
          </cell>
          <cell r="CS65">
            <v>0</v>
          </cell>
          <cell r="CT65">
            <v>1</v>
          </cell>
          <cell r="CU65">
            <v>0</v>
          </cell>
          <cell r="CV65">
            <v>0</v>
          </cell>
          <cell r="CW65">
            <v>1.5829493349630976</v>
          </cell>
          <cell r="CY65">
            <v>286</v>
          </cell>
          <cell r="CZ65">
            <v>0</v>
          </cell>
          <cell r="DA65">
            <v>0</v>
          </cell>
          <cell r="DB65">
            <v>286.28479440000001</v>
          </cell>
          <cell r="DD65">
            <v>197</v>
          </cell>
          <cell r="DE65">
            <v>0</v>
          </cell>
          <cell r="DF65">
            <v>0</v>
          </cell>
          <cell r="DG65">
            <v>197.32141352549598</v>
          </cell>
          <cell r="DI65">
            <v>11</v>
          </cell>
          <cell r="DJ65">
            <v>-1</v>
          </cell>
          <cell r="DK65">
            <v>0</v>
          </cell>
          <cell r="DL65">
            <v>11.085939573339388</v>
          </cell>
          <cell r="DN65">
            <v>10</v>
          </cell>
          <cell r="DO65">
            <v>-1</v>
          </cell>
          <cell r="DP65">
            <v>0</v>
          </cell>
          <cell r="DQ65">
            <v>10.435905703333333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C65">
            <v>343</v>
          </cell>
          <cell r="ED65">
            <v>0</v>
          </cell>
          <cell r="EE65">
            <v>0</v>
          </cell>
          <cell r="EF65">
            <v>342.81900776262199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7.2397931199677792E-3</v>
          </cell>
        </row>
        <row r="67">
          <cell r="C67" t="str">
            <v>23010Allcustom2Allcustom3USD Total</v>
          </cell>
          <cell r="E67">
            <v>222</v>
          </cell>
          <cell r="F67">
            <v>1</v>
          </cell>
          <cell r="H67">
            <v>221.17554921299299</v>
          </cell>
          <cell r="J67">
            <v>580</v>
          </cell>
          <cell r="K67">
            <v>0</v>
          </cell>
          <cell r="L67">
            <v>1</v>
          </cell>
          <cell r="M67">
            <v>579.45507156019403</v>
          </cell>
          <cell r="O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1</v>
          </cell>
          <cell r="X67">
            <v>-1</v>
          </cell>
          <cell r="Y67">
            <v>0</v>
          </cell>
          <cell r="Z67">
            <v>0</v>
          </cell>
          <cell r="AB67">
            <v>802</v>
          </cell>
          <cell r="AC67">
            <v>1</v>
          </cell>
          <cell r="AD67">
            <v>0</v>
          </cell>
          <cell r="AE67">
            <v>800.63062077318705</v>
          </cell>
          <cell r="AG67">
            <v>0</v>
          </cell>
          <cell r="AH67">
            <v>0</v>
          </cell>
          <cell r="AJ67">
            <v>0</v>
          </cell>
          <cell r="AL67">
            <v>1</v>
          </cell>
          <cell r="AM67">
            <v>0</v>
          </cell>
          <cell r="AN67">
            <v>802</v>
          </cell>
          <cell r="AP67">
            <v>843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BB67">
            <v>19</v>
          </cell>
          <cell r="BC67">
            <v>0</v>
          </cell>
          <cell r="BD67">
            <v>0</v>
          </cell>
          <cell r="BE67">
            <v>0</v>
          </cell>
          <cell r="BG67">
            <v>18.827069470197301</v>
          </cell>
          <cell r="BI67">
            <v>65</v>
          </cell>
          <cell r="BJ67">
            <v>-1</v>
          </cell>
          <cell r="BL67">
            <v>65.682467031118804</v>
          </cell>
          <cell r="BN67">
            <v>121</v>
          </cell>
          <cell r="BO67">
            <v>0</v>
          </cell>
          <cell r="BQ67">
            <v>121.18181152480599</v>
          </cell>
          <cell r="BS67">
            <v>31</v>
          </cell>
          <cell r="BT67">
            <v>0</v>
          </cell>
          <cell r="BV67">
            <v>30.622834297024802</v>
          </cell>
          <cell r="BX67">
            <v>48</v>
          </cell>
          <cell r="BY67">
            <v>0</v>
          </cell>
          <cell r="CA67">
            <v>47.519718877160599</v>
          </cell>
          <cell r="CC67">
            <v>39</v>
          </cell>
          <cell r="CD67">
            <v>0</v>
          </cell>
          <cell r="CF67">
            <v>39.0349733526851</v>
          </cell>
          <cell r="CH67">
            <v>9</v>
          </cell>
          <cell r="CI67">
            <v>1</v>
          </cell>
          <cell r="CK67">
            <v>8.3977906600000001</v>
          </cell>
          <cell r="CM67">
            <v>-110</v>
          </cell>
          <cell r="CN67">
            <v>0</v>
          </cell>
          <cell r="CP67">
            <v>-110.091116</v>
          </cell>
          <cell r="CR67">
            <v>2</v>
          </cell>
          <cell r="CS67">
            <v>0</v>
          </cell>
          <cell r="CT67">
            <v>-1</v>
          </cell>
          <cell r="CU67">
            <v>0</v>
          </cell>
          <cell r="CW67">
            <v>3.0369663015432899</v>
          </cell>
          <cell r="CY67">
            <v>551</v>
          </cell>
          <cell r="CZ67">
            <v>1</v>
          </cell>
          <cell r="DB67">
            <v>550.32133826999996</v>
          </cell>
          <cell r="DD67">
            <v>22</v>
          </cell>
          <cell r="DE67">
            <v>1</v>
          </cell>
          <cell r="DG67">
            <v>21.09993007712</v>
          </cell>
          <cell r="DI67">
            <v>5</v>
          </cell>
          <cell r="DJ67">
            <v>0</v>
          </cell>
          <cell r="DL67">
            <v>4.9968369115309903</v>
          </cell>
          <cell r="DN67">
            <v>0</v>
          </cell>
          <cell r="DO67">
            <v>0</v>
          </cell>
          <cell r="DQ67">
            <v>0</v>
          </cell>
          <cell r="DS67">
            <v>0</v>
          </cell>
          <cell r="DT67">
            <v>0</v>
          </cell>
          <cell r="DV67">
            <v>0</v>
          </cell>
          <cell r="DX67">
            <v>0</v>
          </cell>
          <cell r="DY67">
            <v>0</v>
          </cell>
          <cell r="EA67">
            <v>0</v>
          </cell>
          <cell r="EC67">
            <v>0</v>
          </cell>
          <cell r="ED67">
            <v>0</v>
          </cell>
          <cell r="EF67">
            <v>0</v>
          </cell>
          <cell r="EH67">
            <v>2</v>
          </cell>
          <cell r="EI67">
            <v>1</v>
          </cell>
          <cell r="EK67">
            <v>1.4431149599999999</v>
          </cell>
          <cell r="EM67">
            <v>3</v>
          </cell>
          <cell r="EN67">
            <v>0</v>
          </cell>
          <cell r="EP67">
            <v>2.58598532155691</v>
          </cell>
        </row>
        <row r="68">
          <cell r="C68" t="str">
            <v>23900TAllcustom2Allcustom3USD Total</v>
          </cell>
          <cell r="E68">
            <v>34418</v>
          </cell>
          <cell r="F68">
            <v>2</v>
          </cell>
          <cell r="G68">
            <v>0</v>
          </cell>
          <cell r="H68">
            <v>34418.057729780812</v>
          </cell>
          <cell r="J68">
            <v>19358</v>
          </cell>
          <cell r="K68">
            <v>0</v>
          </cell>
          <cell r="L68">
            <v>0</v>
          </cell>
          <cell r="M68">
            <v>19358.176787706096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-806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-806.33349080518008</v>
          </cell>
          <cell r="AB68">
            <v>52970</v>
          </cell>
          <cell r="AC68">
            <v>0</v>
          </cell>
          <cell r="AD68">
            <v>0</v>
          </cell>
          <cell r="AE68">
            <v>52969.901026681757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52970</v>
          </cell>
          <cell r="AP68">
            <v>51238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B68">
            <v>536</v>
          </cell>
          <cell r="BC68">
            <v>1</v>
          </cell>
          <cell r="BD68">
            <v>-2</v>
          </cell>
          <cell r="BE68">
            <v>0</v>
          </cell>
          <cell r="BF68">
            <v>1</v>
          </cell>
          <cell r="BG68">
            <v>536.65330154764501</v>
          </cell>
          <cell r="BI68">
            <v>21887</v>
          </cell>
          <cell r="BJ68">
            <v>-1</v>
          </cell>
          <cell r="BK68">
            <v>0</v>
          </cell>
          <cell r="BL68">
            <v>21886.904640227069</v>
          </cell>
          <cell r="BN68">
            <v>8542</v>
          </cell>
          <cell r="BO68">
            <v>0</v>
          </cell>
          <cell r="BP68">
            <v>0</v>
          </cell>
          <cell r="BQ68">
            <v>8541.690432911575</v>
          </cell>
          <cell r="BS68">
            <v>247</v>
          </cell>
          <cell r="BT68">
            <v>0</v>
          </cell>
          <cell r="BU68">
            <v>0</v>
          </cell>
          <cell r="BV68">
            <v>247.01099794828693</v>
          </cell>
          <cell r="BX68">
            <v>1264</v>
          </cell>
          <cell r="BY68">
            <v>-1</v>
          </cell>
          <cell r="BZ68">
            <v>0</v>
          </cell>
          <cell r="CA68">
            <v>1263.6750177355104</v>
          </cell>
          <cell r="CC68">
            <v>291</v>
          </cell>
          <cell r="CD68">
            <v>0</v>
          </cell>
          <cell r="CE68">
            <v>0</v>
          </cell>
          <cell r="CF68">
            <v>290.55172978538042</v>
          </cell>
          <cell r="CH68">
            <v>10308</v>
          </cell>
          <cell r="CI68">
            <v>1</v>
          </cell>
          <cell r="CJ68">
            <v>0</v>
          </cell>
          <cell r="CK68">
            <v>10308.24334272966</v>
          </cell>
          <cell r="CM68">
            <v>-8657</v>
          </cell>
          <cell r="CN68">
            <v>0</v>
          </cell>
          <cell r="CO68">
            <v>0</v>
          </cell>
          <cell r="CP68">
            <v>-8656.6717331043401</v>
          </cell>
          <cell r="CR68">
            <v>67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67.031595272568069</v>
          </cell>
          <cell r="CY68">
            <v>7848</v>
          </cell>
          <cell r="CZ68">
            <v>1</v>
          </cell>
          <cell r="DA68">
            <v>0</v>
          </cell>
          <cell r="DB68">
            <v>7847.9735679099995</v>
          </cell>
          <cell r="DD68">
            <v>7913</v>
          </cell>
          <cell r="DE68">
            <v>0</v>
          </cell>
          <cell r="DF68">
            <v>0</v>
          </cell>
          <cell r="DG68">
            <v>7912.6851372189858</v>
          </cell>
          <cell r="DI68">
            <v>1872</v>
          </cell>
          <cell r="DJ68">
            <v>-1</v>
          </cell>
          <cell r="DK68">
            <v>0</v>
          </cell>
          <cell r="DL68">
            <v>1871.9061355321521</v>
          </cell>
          <cell r="DN68">
            <v>1665</v>
          </cell>
          <cell r="DO68">
            <v>-1</v>
          </cell>
          <cell r="DP68">
            <v>0</v>
          </cell>
          <cell r="DQ68">
            <v>1665.2956853033334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-7</v>
          </cell>
          <cell r="DY68">
            <v>0</v>
          </cell>
          <cell r="DZ68">
            <v>0</v>
          </cell>
          <cell r="EA68">
            <v>-6.7153335309401001</v>
          </cell>
          <cell r="EC68">
            <v>343</v>
          </cell>
          <cell r="ED68">
            <v>0</v>
          </cell>
          <cell r="EE68">
            <v>0</v>
          </cell>
          <cell r="EF68">
            <v>342.81900776262199</v>
          </cell>
          <cell r="EH68">
            <v>2</v>
          </cell>
          <cell r="EI68">
            <v>1</v>
          </cell>
          <cell r="EJ68">
            <v>0</v>
          </cell>
          <cell r="EK68">
            <v>1.8951149599999999</v>
          </cell>
          <cell r="EM68">
            <v>60</v>
          </cell>
          <cell r="EN68">
            <v>0</v>
          </cell>
          <cell r="EO68">
            <v>0</v>
          </cell>
          <cell r="EP68">
            <v>60.021434765920461</v>
          </cell>
        </row>
        <row r="70">
          <cell r="C70" t="str">
            <v>24900TAllcustom2Allcustom3USD Total</v>
          </cell>
          <cell r="E70">
            <v>490</v>
          </cell>
          <cell r="H70">
            <v>490.04995236886003</v>
          </cell>
          <cell r="J70">
            <v>217</v>
          </cell>
          <cell r="L70">
            <v>1</v>
          </cell>
          <cell r="M70">
            <v>216.47629483486199</v>
          </cell>
          <cell r="O70">
            <v>0</v>
          </cell>
          <cell r="R70">
            <v>0</v>
          </cell>
          <cell r="T70">
            <v>0</v>
          </cell>
          <cell r="V70">
            <v>1</v>
          </cell>
          <cell r="X70">
            <v>-1</v>
          </cell>
          <cell r="Y70">
            <v>0</v>
          </cell>
          <cell r="Z70">
            <v>0</v>
          </cell>
          <cell r="AB70">
            <v>707</v>
          </cell>
          <cell r="AD70">
            <v>0</v>
          </cell>
          <cell r="AE70">
            <v>706.52624720372296</v>
          </cell>
          <cell r="AG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707</v>
          </cell>
          <cell r="AP70">
            <v>506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BB70">
            <v>17</v>
          </cell>
          <cell r="BD70">
            <v>1</v>
          </cell>
          <cell r="BG70">
            <v>16.186847713763601</v>
          </cell>
          <cell r="BI70">
            <v>196</v>
          </cell>
          <cell r="BL70">
            <v>196.43560877491399</v>
          </cell>
          <cell r="BN70">
            <v>87</v>
          </cell>
          <cell r="BQ70">
            <v>87.324710193297705</v>
          </cell>
          <cell r="BS70">
            <v>0</v>
          </cell>
          <cell r="BV70">
            <v>0.30330464528112006</v>
          </cell>
          <cell r="BX70">
            <v>6</v>
          </cell>
          <cell r="CA70">
            <v>5.8158530368062102</v>
          </cell>
          <cell r="CC70">
            <v>165</v>
          </cell>
          <cell r="CF70">
            <v>164.523051514278</v>
          </cell>
          <cell r="CH70">
            <v>19</v>
          </cell>
          <cell r="CK70">
            <v>19.460576490519198</v>
          </cell>
          <cell r="CM70">
            <v>0</v>
          </cell>
          <cell r="CP70">
            <v>0</v>
          </cell>
          <cell r="CR70">
            <v>0</v>
          </cell>
          <cell r="CT70">
            <v>0</v>
          </cell>
          <cell r="CW70">
            <v>4.8750285159427705E-2</v>
          </cell>
          <cell r="CY70">
            <v>155</v>
          </cell>
          <cell r="DB70">
            <v>154.60937429000001</v>
          </cell>
          <cell r="DD70">
            <v>37</v>
          </cell>
          <cell r="DG70">
            <v>37.26896807</v>
          </cell>
          <cell r="DI70">
            <v>10</v>
          </cell>
          <cell r="DL70">
            <v>9.8813023397029394</v>
          </cell>
          <cell r="DN70">
            <v>15</v>
          </cell>
          <cell r="DQ70">
            <v>14.66789985</v>
          </cell>
          <cell r="DS70">
            <v>0</v>
          </cell>
          <cell r="DV70">
            <v>0</v>
          </cell>
          <cell r="DX70">
            <v>0</v>
          </cell>
          <cell r="EA70">
            <v>0</v>
          </cell>
          <cell r="EC70">
            <v>0</v>
          </cell>
          <cell r="EF70">
            <v>0</v>
          </cell>
          <cell r="EH70">
            <v>19</v>
          </cell>
          <cell r="EK70">
            <v>19.460576490519198</v>
          </cell>
          <cell r="EM70">
            <v>0</v>
          </cell>
          <cell r="EP70">
            <v>0</v>
          </cell>
        </row>
        <row r="72">
          <cell r="C72" t="str">
            <v>25500TAllcustom2Allcustom3USD Total</v>
          </cell>
          <cell r="E72">
            <v>2765</v>
          </cell>
          <cell r="F72">
            <v>0</v>
          </cell>
          <cell r="H72">
            <v>2764.80633249435</v>
          </cell>
          <cell r="J72">
            <v>1115</v>
          </cell>
          <cell r="K72">
            <v>1</v>
          </cell>
          <cell r="M72">
            <v>1114.26257030381</v>
          </cell>
          <cell r="O72">
            <v>0</v>
          </cell>
          <cell r="P72">
            <v>0</v>
          </cell>
          <cell r="R72">
            <v>0</v>
          </cell>
          <cell r="T72">
            <v>-7</v>
          </cell>
          <cell r="U72">
            <v>1</v>
          </cell>
          <cell r="V72">
            <v>-2</v>
          </cell>
          <cell r="W72">
            <v>-2</v>
          </cell>
          <cell r="Y72">
            <v>0</v>
          </cell>
          <cell r="Z72">
            <v>-4.2716953801905104</v>
          </cell>
          <cell r="AB72">
            <v>3873</v>
          </cell>
          <cell r="AC72">
            <v>-2</v>
          </cell>
          <cell r="AD72">
            <v>0</v>
          </cell>
          <cell r="AE72">
            <v>3874.7972074179702</v>
          </cell>
          <cell r="AG72">
            <v>0</v>
          </cell>
          <cell r="AJ72">
            <v>0</v>
          </cell>
          <cell r="AL72">
            <v>-2</v>
          </cell>
          <cell r="AM72">
            <v>0</v>
          </cell>
          <cell r="AN72">
            <v>3873</v>
          </cell>
          <cell r="AP72">
            <v>4033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B72">
            <v>41</v>
          </cell>
          <cell r="BC72">
            <v>0</v>
          </cell>
          <cell r="BD72">
            <v>0</v>
          </cell>
          <cell r="BE72">
            <v>0</v>
          </cell>
          <cell r="BG72">
            <v>41.307385816266496</v>
          </cell>
          <cell r="BI72">
            <v>1953</v>
          </cell>
          <cell r="BJ72">
            <v>0</v>
          </cell>
          <cell r="BL72">
            <v>1953.4068785675099</v>
          </cell>
          <cell r="BN72">
            <v>415</v>
          </cell>
          <cell r="BO72">
            <v>1</v>
          </cell>
          <cell r="BQ72">
            <v>414.122016021717</v>
          </cell>
          <cell r="BS72">
            <v>458</v>
          </cell>
          <cell r="BT72">
            <v>1</v>
          </cell>
          <cell r="BV72">
            <v>456.91285649575599</v>
          </cell>
          <cell r="BX72">
            <v>92</v>
          </cell>
          <cell r="BY72">
            <v>-1</v>
          </cell>
          <cell r="CA72">
            <v>92.752350339460293</v>
          </cell>
          <cell r="CC72">
            <v>38</v>
          </cell>
          <cell r="CD72">
            <v>-1</v>
          </cell>
          <cell r="CF72">
            <v>38.981763538829</v>
          </cell>
          <cell r="CH72">
            <v>292</v>
          </cell>
          <cell r="CI72">
            <v>0</v>
          </cell>
          <cell r="CK72">
            <v>291.66272858252802</v>
          </cell>
          <cell r="CM72">
            <v>-524</v>
          </cell>
          <cell r="CN72">
            <v>0</v>
          </cell>
          <cell r="CP72">
            <v>-524.33964686771901</v>
          </cell>
          <cell r="CR72">
            <v>21</v>
          </cell>
          <cell r="CS72">
            <v>0</v>
          </cell>
          <cell r="CT72">
            <v>4</v>
          </cell>
          <cell r="CU72">
            <v>0</v>
          </cell>
          <cell r="CW72">
            <v>16.627100120522201</v>
          </cell>
          <cell r="CY72">
            <v>425</v>
          </cell>
          <cell r="CZ72">
            <v>-1</v>
          </cell>
          <cell r="DB72">
            <v>426.33774629999999</v>
          </cell>
          <cell r="DD72">
            <v>499</v>
          </cell>
          <cell r="DE72">
            <v>0</v>
          </cell>
          <cell r="DG72">
            <v>499.14798209994501</v>
          </cell>
          <cell r="DI72">
            <v>88</v>
          </cell>
          <cell r="DJ72">
            <v>0</v>
          </cell>
          <cell r="DL72">
            <v>88.482463440880707</v>
          </cell>
          <cell r="DN72">
            <v>103</v>
          </cell>
          <cell r="DO72">
            <v>-1</v>
          </cell>
          <cell r="DQ72">
            <v>104.296293824</v>
          </cell>
          <cell r="DS72">
            <v>0</v>
          </cell>
          <cell r="DT72">
            <v>0</v>
          </cell>
          <cell r="DV72">
            <v>0</v>
          </cell>
          <cell r="DX72">
            <v>-21</v>
          </cell>
          <cell r="DY72">
            <v>0</v>
          </cell>
          <cell r="EA72">
            <v>-20.629015481539902</v>
          </cell>
          <cell r="EC72">
            <v>11</v>
          </cell>
          <cell r="ED72">
            <v>0</v>
          </cell>
          <cell r="EF72">
            <v>11.05478203</v>
          </cell>
          <cell r="EH72">
            <v>87</v>
          </cell>
          <cell r="EI72">
            <v>0</v>
          </cell>
          <cell r="EK72">
            <v>87.064898903597594</v>
          </cell>
          <cell r="EM72">
            <v>9</v>
          </cell>
          <cell r="EN72">
            <v>0</v>
          </cell>
          <cell r="EP72">
            <v>8.9122127262973301</v>
          </cell>
        </row>
        <row r="73">
          <cell r="C73" t="str">
            <v>25600TAllcustom2Allcustom3USD Total</v>
          </cell>
          <cell r="E73">
            <v>224</v>
          </cell>
          <cell r="H73">
            <v>223.92016495837399</v>
          </cell>
          <cell r="J73">
            <v>287</v>
          </cell>
          <cell r="M73">
            <v>287.15864600433599</v>
          </cell>
          <cell r="O73">
            <v>0</v>
          </cell>
          <cell r="R73">
            <v>0</v>
          </cell>
          <cell r="T73">
            <v>-178</v>
          </cell>
          <cell r="V73">
            <v>1</v>
          </cell>
          <cell r="Y73">
            <v>0</v>
          </cell>
          <cell r="Z73">
            <v>-178.53557918153598</v>
          </cell>
          <cell r="AB73">
            <v>333</v>
          </cell>
          <cell r="AD73">
            <v>0</v>
          </cell>
          <cell r="AE73">
            <v>332.54323178117403</v>
          </cell>
          <cell r="AG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333</v>
          </cell>
          <cell r="AP73">
            <v>458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B73">
            <v>0</v>
          </cell>
          <cell r="BD73">
            <v>0</v>
          </cell>
          <cell r="BG73">
            <v>0.28005672659994901</v>
          </cell>
          <cell r="BI73">
            <v>101</v>
          </cell>
          <cell r="BL73">
            <v>100.611077393492</v>
          </cell>
          <cell r="BN73">
            <v>39</v>
          </cell>
          <cell r="BQ73">
            <v>39.261479395021802</v>
          </cell>
          <cell r="BS73">
            <v>26</v>
          </cell>
          <cell r="BV73">
            <v>25.9142174305561</v>
          </cell>
          <cell r="BX73">
            <v>6</v>
          </cell>
          <cell r="CA73">
            <v>6.2557067515312097</v>
          </cell>
          <cell r="CC73">
            <v>0</v>
          </cell>
          <cell r="CF73">
            <v>0</v>
          </cell>
          <cell r="CH73">
            <v>112</v>
          </cell>
          <cell r="CK73">
            <v>111.802176</v>
          </cell>
          <cell r="CM73">
            <v>-60</v>
          </cell>
          <cell r="CP73">
            <v>-60.204548738827803</v>
          </cell>
          <cell r="CR73">
            <v>1</v>
          </cell>
          <cell r="CT73">
            <v>-1</v>
          </cell>
          <cell r="CW73">
            <v>1.9719316523369801</v>
          </cell>
          <cell r="CY73">
            <v>254</v>
          </cell>
          <cell r="DB73">
            <v>253.87614572000001</v>
          </cell>
          <cell r="DD73">
            <v>18</v>
          </cell>
          <cell r="DG73">
            <v>17.695427212338</v>
          </cell>
          <cell r="DI73">
            <v>11</v>
          </cell>
          <cell r="DL73">
            <v>11.2199588473015</v>
          </cell>
          <cell r="DN73">
            <v>3</v>
          </cell>
          <cell r="DQ73">
            <v>2.5850485723599901</v>
          </cell>
          <cell r="DS73">
            <v>0</v>
          </cell>
          <cell r="DV73">
            <v>0</v>
          </cell>
          <cell r="DX73">
            <v>0</v>
          </cell>
          <cell r="EA73">
            <v>-0.18986600000000001</v>
          </cell>
          <cell r="EC73">
            <v>0</v>
          </cell>
          <cell r="EF73">
            <v>2.6851799999999997E-3</v>
          </cell>
          <cell r="EH73">
            <v>0</v>
          </cell>
          <cell r="EK73">
            <v>0.34396300000000002</v>
          </cell>
          <cell r="EM73">
            <v>2</v>
          </cell>
          <cell r="EP73">
            <v>1.62457077206589</v>
          </cell>
        </row>
        <row r="74">
          <cell r="C74" t="str">
            <v>25700TAllcustom2Allcustom3USD Total</v>
          </cell>
          <cell r="E74">
            <v>168</v>
          </cell>
          <cell r="H74">
            <v>168.38270919953999</v>
          </cell>
          <cell r="J74">
            <v>21</v>
          </cell>
          <cell r="M74">
            <v>21.082451510000002</v>
          </cell>
          <cell r="O74">
            <v>0</v>
          </cell>
          <cell r="R74">
            <v>0</v>
          </cell>
          <cell r="T74">
            <v>-94</v>
          </cell>
          <cell r="V74">
            <v>0</v>
          </cell>
          <cell r="Y74">
            <v>0</v>
          </cell>
          <cell r="Z74">
            <v>-94.24113328</v>
          </cell>
          <cell r="AB74">
            <v>95</v>
          </cell>
          <cell r="AD74">
            <v>0</v>
          </cell>
          <cell r="AE74">
            <v>95.224027429539802</v>
          </cell>
          <cell r="AG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95</v>
          </cell>
          <cell r="AP74">
            <v>88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BB74">
            <v>-1</v>
          </cell>
          <cell r="BD74">
            <v>-1</v>
          </cell>
          <cell r="BG74">
            <v>0</v>
          </cell>
          <cell r="BI74">
            <v>19</v>
          </cell>
          <cell r="BL74">
            <v>19.438725050000002</v>
          </cell>
          <cell r="BN74">
            <v>5</v>
          </cell>
          <cell r="BQ74">
            <v>4.8285206595398593</v>
          </cell>
          <cell r="BS74">
            <v>0</v>
          </cell>
          <cell r="BV74">
            <v>0</v>
          </cell>
          <cell r="BX74">
            <v>43</v>
          </cell>
          <cell r="CA74">
            <v>42.739214059461602</v>
          </cell>
          <cell r="CC74">
            <v>0</v>
          </cell>
          <cell r="CF74">
            <v>0</v>
          </cell>
          <cell r="CH74">
            <v>190</v>
          </cell>
          <cell r="CK74">
            <v>189.54446775</v>
          </cell>
          <cell r="CM74">
            <v>-88</v>
          </cell>
          <cell r="CP74">
            <v>-88.168218319461602</v>
          </cell>
          <cell r="CR74">
            <v>0</v>
          </cell>
          <cell r="CT74">
            <v>0</v>
          </cell>
          <cell r="CW74">
            <v>0</v>
          </cell>
          <cell r="CY74">
            <v>6</v>
          </cell>
          <cell r="DB74">
            <v>5.7312091500000006</v>
          </cell>
          <cell r="DD74">
            <v>5</v>
          </cell>
          <cell r="DG74">
            <v>5.1490591200000004</v>
          </cell>
          <cell r="DI74">
            <v>8</v>
          </cell>
          <cell r="DL74">
            <v>8.4564285899999998</v>
          </cell>
          <cell r="DN74">
            <v>2</v>
          </cell>
          <cell r="DQ74">
            <v>1.7457546499999999</v>
          </cell>
          <cell r="DS74">
            <v>0</v>
          </cell>
          <cell r="DV74">
            <v>0</v>
          </cell>
          <cell r="DX74">
            <v>0</v>
          </cell>
          <cell r="EA74">
            <v>0</v>
          </cell>
          <cell r="EC74">
            <v>0</v>
          </cell>
          <cell r="EF74">
            <v>0</v>
          </cell>
          <cell r="EH74">
            <v>9</v>
          </cell>
          <cell r="EK74">
            <v>9.3520000000000003</v>
          </cell>
          <cell r="EM74">
            <v>0</v>
          </cell>
          <cell r="EP74">
            <v>0</v>
          </cell>
        </row>
        <row r="75">
          <cell r="C75" t="str">
            <v>25800TAllcustom2Allcustom3USD Total</v>
          </cell>
          <cell r="E75">
            <v>8816</v>
          </cell>
          <cell r="H75">
            <v>8816.4785354977903</v>
          </cell>
          <cell r="J75">
            <v>7576</v>
          </cell>
          <cell r="M75">
            <v>7575.9440264940904</v>
          </cell>
          <cell r="O75">
            <v>0</v>
          </cell>
          <cell r="R75">
            <v>0</v>
          </cell>
          <cell r="T75">
            <v>-15148</v>
          </cell>
          <cell r="V75">
            <v>1</v>
          </cell>
          <cell r="Y75">
            <v>0</v>
          </cell>
          <cell r="Z75">
            <v>-15148.5797705348</v>
          </cell>
          <cell r="AB75">
            <v>1244</v>
          </cell>
          <cell r="AD75">
            <v>0</v>
          </cell>
          <cell r="AE75">
            <v>1243.8427914571</v>
          </cell>
          <cell r="AG75">
            <v>0</v>
          </cell>
          <cell r="AH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1244</v>
          </cell>
          <cell r="AP75">
            <v>12130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B75">
            <v>218</v>
          </cell>
          <cell r="BD75">
            <v>3</v>
          </cell>
          <cell r="BG75">
            <v>214.66652921291501</v>
          </cell>
          <cell r="BI75">
            <v>2813</v>
          </cell>
          <cell r="BL75">
            <v>2812.6368740331</v>
          </cell>
          <cell r="BN75">
            <v>1573</v>
          </cell>
          <cell r="BQ75">
            <v>1572.8808199754001</v>
          </cell>
          <cell r="BS75">
            <v>276</v>
          </cell>
          <cell r="BV75">
            <v>276.28682449531601</v>
          </cell>
          <cell r="BX75">
            <v>264</v>
          </cell>
          <cell r="CA75">
            <v>264.26627528345097</v>
          </cell>
          <cell r="CC75">
            <v>73</v>
          </cell>
          <cell r="CF75">
            <v>72.716420884505197</v>
          </cell>
          <cell r="CH75">
            <v>13316</v>
          </cell>
          <cell r="CK75">
            <v>13316.1063556845</v>
          </cell>
          <cell r="CM75">
            <v>-9717</v>
          </cell>
          <cell r="CO75">
            <v>-4</v>
          </cell>
          <cell r="CP75">
            <v>-9713.0815640714391</v>
          </cell>
          <cell r="CR75">
            <v>372</v>
          </cell>
          <cell r="CT75">
            <v>0</v>
          </cell>
          <cell r="CW75">
            <v>372.31217880198</v>
          </cell>
          <cell r="CY75">
            <v>2925</v>
          </cell>
          <cell r="DB75">
            <v>2924.80724951</v>
          </cell>
          <cell r="DD75">
            <v>3796</v>
          </cell>
          <cell r="DG75">
            <v>3796.2447811111201</v>
          </cell>
          <cell r="DI75">
            <v>273</v>
          </cell>
          <cell r="DL75">
            <v>272.96593587106901</v>
          </cell>
          <cell r="DN75">
            <v>210</v>
          </cell>
          <cell r="DQ75">
            <v>209.61388119992</v>
          </cell>
          <cell r="DS75">
            <v>0</v>
          </cell>
          <cell r="DV75">
            <v>0</v>
          </cell>
          <cell r="DX75">
            <v>0</v>
          </cell>
          <cell r="EA75">
            <v>0</v>
          </cell>
          <cell r="EC75">
            <v>1</v>
          </cell>
          <cell r="EF75">
            <v>0.99136580000000007</v>
          </cell>
          <cell r="EH75">
            <v>28</v>
          </cell>
          <cell r="EK75">
            <v>27.532564688108899</v>
          </cell>
          <cell r="EM75">
            <v>18</v>
          </cell>
          <cell r="EP75">
            <v>18.239254367517699</v>
          </cell>
        </row>
        <row r="76">
          <cell r="C76" t="str">
            <v>26100TAllcustom2Allcustom3USD Total</v>
          </cell>
          <cell r="E76">
            <v>327</v>
          </cell>
          <cell r="H76">
            <v>326.54424395321701</v>
          </cell>
          <cell r="J76">
            <v>257</v>
          </cell>
          <cell r="M76">
            <v>256.65264479026899</v>
          </cell>
          <cell r="O76">
            <v>0</v>
          </cell>
          <cell r="R76">
            <v>0</v>
          </cell>
          <cell r="T76">
            <v>-12</v>
          </cell>
          <cell r="V76">
            <v>0</v>
          </cell>
          <cell r="Y76">
            <v>0</v>
          </cell>
          <cell r="Z76">
            <v>-11.522807519999999</v>
          </cell>
          <cell r="AB76">
            <v>572</v>
          </cell>
          <cell r="AD76">
            <v>0</v>
          </cell>
          <cell r="AE76">
            <v>571.67408122348593</v>
          </cell>
          <cell r="AG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572</v>
          </cell>
          <cell r="AP76">
            <v>527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BB76">
            <v>3</v>
          </cell>
          <cell r="BD76">
            <v>2</v>
          </cell>
          <cell r="BG76">
            <v>1.2646386654783102</v>
          </cell>
          <cell r="BI76">
            <v>140</v>
          </cell>
          <cell r="BL76">
            <v>139.91104069114598</v>
          </cell>
          <cell r="BN76">
            <v>96</v>
          </cell>
          <cell r="BQ76">
            <v>96.094424594838202</v>
          </cell>
          <cell r="BS76">
            <v>27</v>
          </cell>
          <cell r="BV76">
            <v>26.9652445500483</v>
          </cell>
          <cell r="BX76">
            <v>8</v>
          </cell>
          <cell r="CA76">
            <v>8.0422534605293503</v>
          </cell>
          <cell r="CC76">
            <v>18</v>
          </cell>
          <cell r="CF76">
            <v>18.491370815903803</v>
          </cell>
          <cell r="CH76">
            <v>63</v>
          </cell>
          <cell r="CK76">
            <v>63.289665645486302</v>
          </cell>
          <cell r="CM76">
            <v>-28</v>
          </cell>
          <cell r="CP76">
            <v>-27.514394470213301</v>
          </cell>
          <cell r="CR76">
            <v>1</v>
          </cell>
          <cell r="CT76">
            <v>0</v>
          </cell>
          <cell r="CW76">
            <v>1.29829327622326</v>
          </cell>
          <cell r="CY76">
            <v>115</v>
          </cell>
          <cell r="DB76">
            <v>114.66118526000001</v>
          </cell>
          <cell r="DD76">
            <v>121</v>
          </cell>
          <cell r="DG76">
            <v>121.07805702224401</v>
          </cell>
          <cell r="DI76">
            <v>4</v>
          </cell>
          <cell r="DL76">
            <v>3.8421929718013401</v>
          </cell>
          <cell r="DN76">
            <v>16</v>
          </cell>
          <cell r="DQ76">
            <v>15.772916260000001</v>
          </cell>
          <cell r="DS76">
            <v>0</v>
          </cell>
          <cell r="DV76">
            <v>0</v>
          </cell>
          <cell r="DX76">
            <v>0</v>
          </cell>
          <cell r="EA76">
            <v>0</v>
          </cell>
          <cell r="EC76">
            <v>0</v>
          </cell>
          <cell r="EF76">
            <v>3.4919910000000005E-2</v>
          </cell>
          <cell r="EH76">
            <v>1</v>
          </cell>
          <cell r="EK76">
            <v>0.58399999999999996</v>
          </cell>
          <cell r="EM76">
            <v>1</v>
          </cell>
          <cell r="EP76">
            <v>1.01612278533491</v>
          </cell>
        </row>
        <row r="77">
          <cell r="C77" t="str">
            <v>26900TAllcustom2Allcustom3USD Total</v>
          </cell>
          <cell r="E77">
            <v>12300</v>
          </cell>
          <cell r="F77">
            <v>0</v>
          </cell>
          <cell r="G77">
            <v>0</v>
          </cell>
          <cell r="H77">
            <v>12300.13198610327</v>
          </cell>
          <cell r="J77">
            <v>9256</v>
          </cell>
          <cell r="K77">
            <v>1</v>
          </cell>
          <cell r="L77">
            <v>0</v>
          </cell>
          <cell r="M77">
            <v>9255.100339102506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-15439</v>
          </cell>
          <cell r="U77">
            <v>1</v>
          </cell>
          <cell r="V77">
            <v>0</v>
          </cell>
          <cell r="W77">
            <v>-2</v>
          </cell>
          <cell r="X77">
            <v>0</v>
          </cell>
          <cell r="Y77">
            <v>0</v>
          </cell>
          <cell r="Z77">
            <v>-15437.150985896526</v>
          </cell>
          <cell r="AB77">
            <v>6117</v>
          </cell>
          <cell r="AC77">
            <v>-2</v>
          </cell>
          <cell r="AD77">
            <v>0</v>
          </cell>
          <cell r="AE77">
            <v>6118.0813393092703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-2</v>
          </cell>
          <cell r="AM77">
            <v>0</v>
          </cell>
          <cell r="AN77">
            <v>6117</v>
          </cell>
          <cell r="AP77">
            <v>17236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BB77">
            <v>261</v>
          </cell>
          <cell r="BC77">
            <v>0</v>
          </cell>
          <cell r="BD77">
            <v>4</v>
          </cell>
          <cell r="BE77">
            <v>0</v>
          </cell>
          <cell r="BF77">
            <v>0</v>
          </cell>
          <cell r="BG77">
            <v>257.51861042125972</v>
          </cell>
          <cell r="BI77">
            <v>5026</v>
          </cell>
          <cell r="BJ77">
            <v>0</v>
          </cell>
          <cell r="BK77">
            <v>0</v>
          </cell>
          <cell r="BL77">
            <v>5026.0045957352477</v>
          </cell>
          <cell r="BN77">
            <v>2128</v>
          </cell>
          <cell r="BO77">
            <v>1</v>
          </cell>
          <cell r="BP77">
            <v>0</v>
          </cell>
          <cell r="BQ77">
            <v>2127.1872606465167</v>
          </cell>
          <cell r="BS77">
            <v>787</v>
          </cell>
          <cell r="BT77">
            <v>1</v>
          </cell>
          <cell r="BU77">
            <v>0</v>
          </cell>
          <cell r="BV77">
            <v>786.07914297167645</v>
          </cell>
          <cell r="BX77">
            <v>413</v>
          </cell>
          <cell r="BY77">
            <v>-1</v>
          </cell>
          <cell r="BZ77">
            <v>0</v>
          </cell>
          <cell r="CA77">
            <v>414.05579989443345</v>
          </cell>
          <cell r="CC77">
            <v>129</v>
          </cell>
          <cell r="CD77">
            <v>-1</v>
          </cell>
          <cell r="CE77">
            <v>0</v>
          </cell>
          <cell r="CF77">
            <v>130.18955523923799</v>
          </cell>
          <cell r="CH77">
            <v>13973</v>
          </cell>
          <cell r="CI77">
            <v>0</v>
          </cell>
          <cell r="CJ77">
            <v>0</v>
          </cell>
          <cell r="CK77">
            <v>13972.405393662515</v>
          </cell>
          <cell r="CM77">
            <v>-10417</v>
          </cell>
          <cell r="CN77">
            <v>0</v>
          </cell>
          <cell r="CO77">
            <v>-4</v>
          </cell>
          <cell r="CP77">
            <v>-10413.308372467662</v>
          </cell>
          <cell r="CR77">
            <v>395</v>
          </cell>
          <cell r="CS77">
            <v>0</v>
          </cell>
          <cell r="CT77">
            <v>3</v>
          </cell>
          <cell r="CU77">
            <v>0</v>
          </cell>
          <cell r="CV77">
            <v>0</v>
          </cell>
          <cell r="CW77">
            <v>392.20950385106244</v>
          </cell>
          <cell r="CY77">
            <v>3725</v>
          </cell>
          <cell r="CZ77">
            <v>-1</v>
          </cell>
          <cell r="DA77">
            <v>0</v>
          </cell>
          <cell r="DB77">
            <v>3725.4135359399997</v>
          </cell>
          <cell r="DD77">
            <v>4439</v>
          </cell>
          <cell r="DE77">
            <v>0</v>
          </cell>
          <cell r="DF77">
            <v>0</v>
          </cell>
          <cell r="DG77">
            <v>4439.315306565647</v>
          </cell>
          <cell r="DI77">
            <v>384</v>
          </cell>
          <cell r="DJ77">
            <v>0</v>
          </cell>
          <cell r="DK77">
            <v>0</v>
          </cell>
          <cell r="DL77">
            <v>384.96697972105255</v>
          </cell>
          <cell r="DN77">
            <v>334</v>
          </cell>
          <cell r="DO77">
            <v>-1</v>
          </cell>
          <cell r="DP77">
            <v>0</v>
          </cell>
          <cell r="DQ77">
            <v>334.01389450628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X77">
            <v>-21</v>
          </cell>
          <cell r="DY77">
            <v>0</v>
          </cell>
          <cell r="DZ77">
            <v>0</v>
          </cell>
          <cell r="EA77">
            <v>-20.818881481539901</v>
          </cell>
          <cell r="EC77">
            <v>12</v>
          </cell>
          <cell r="ED77">
            <v>0</v>
          </cell>
          <cell r="EE77">
            <v>0</v>
          </cell>
          <cell r="EF77">
            <v>12.08375292</v>
          </cell>
          <cell r="EH77">
            <v>125</v>
          </cell>
          <cell r="EI77">
            <v>0</v>
          </cell>
          <cell r="EJ77">
            <v>0</v>
          </cell>
          <cell r="EK77">
            <v>124.8774265917065</v>
          </cell>
          <cell r="EM77">
            <v>30</v>
          </cell>
          <cell r="EN77">
            <v>0</v>
          </cell>
          <cell r="EO77">
            <v>0</v>
          </cell>
          <cell r="EP77">
            <v>29.792160651215831</v>
          </cell>
        </row>
        <row r="79">
          <cell r="C79" t="str">
            <v>27010Allcustom2Allcustom3USD Total</v>
          </cell>
          <cell r="E79">
            <v>771</v>
          </cell>
          <cell r="H79">
            <v>770.87003814244997</v>
          </cell>
          <cell r="J79">
            <v>0</v>
          </cell>
          <cell r="M79">
            <v>0</v>
          </cell>
          <cell r="O79">
            <v>0</v>
          </cell>
          <cell r="R79">
            <v>0</v>
          </cell>
          <cell r="T79">
            <v>0</v>
          </cell>
          <cell r="V79">
            <v>0</v>
          </cell>
          <cell r="Y79">
            <v>0</v>
          </cell>
          <cell r="Z79">
            <v>0</v>
          </cell>
          <cell r="AB79">
            <v>771</v>
          </cell>
          <cell r="AD79">
            <v>0</v>
          </cell>
          <cell r="AE79">
            <v>770.87003814244997</v>
          </cell>
          <cell r="AG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771</v>
          </cell>
          <cell r="AP79">
            <v>8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BB79">
            <v>1</v>
          </cell>
          <cell r="BD79">
            <v>1</v>
          </cell>
          <cell r="BG79">
            <v>6.4173093599851599E-2</v>
          </cell>
          <cell r="BI79">
            <v>1</v>
          </cell>
          <cell r="BL79">
            <v>0.96979764881266806</v>
          </cell>
          <cell r="BN79">
            <v>7</v>
          </cell>
          <cell r="BQ79">
            <v>7.3384082589588395</v>
          </cell>
          <cell r="BS79">
            <v>0</v>
          </cell>
          <cell r="BV79">
            <v>1.2145107900751201E-4</v>
          </cell>
          <cell r="BX79">
            <v>0</v>
          </cell>
          <cell r="CA79">
            <v>0</v>
          </cell>
          <cell r="CC79">
            <v>0</v>
          </cell>
          <cell r="CF79">
            <v>0</v>
          </cell>
          <cell r="CH79">
            <v>762</v>
          </cell>
          <cell r="CK79">
            <v>762.49753769000006</v>
          </cell>
          <cell r="CM79">
            <v>0</v>
          </cell>
          <cell r="CP79">
            <v>0</v>
          </cell>
          <cell r="CR79">
            <v>0</v>
          </cell>
          <cell r="CT79">
            <v>0</v>
          </cell>
          <cell r="CW79">
            <v>0</v>
          </cell>
          <cell r="CY79">
            <v>0</v>
          </cell>
          <cell r="DB79">
            <v>0</v>
          </cell>
          <cell r="DD79">
            <v>0</v>
          </cell>
          <cell r="DG79">
            <v>0</v>
          </cell>
          <cell r="DI79">
            <v>0</v>
          </cell>
          <cell r="DL79">
            <v>0</v>
          </cell>
          <cell r="DN79">
            <v>0</v>
          </cell>
          <cell r="DQ79">
            <v>0</v>
          </cell>
          <cell r="DS79">
            <v>0</v>
          </cell>
          <cell r="DV79">
            <v>0</v>
          </cell>
          <cell r="DX79">
            <v>0</v>
          </cell>
          <cell r="EA79">
            <v>0</v>
          </cell>
          <cell r="EC79">
            <v>0</v>
          </cell>
          <cell r="EF79">
            <v>0</v>
          </cell>
          <cell r="EH79">
            <v>0</v>
          </cell>
          <cell r="EK79">
            <v>0</v>
          </cell>
          <cell r="EM79">
            <v>0</v>
          </cell>
          <cell r="EP79">
            <v>0</v>
          </cell>
        </row>
        <row r="80">
          <cell r="C80" t="str">
            <v>27200TAllcustom2Allcustom3USD Total</v>
          </cell>
          <cell r="E80">
            <v>3465</v>
          </cell>
          <cell r="H80">
            <v>3464.8822826032601</v>
          </cell>
          <cell r="J80">
            <v>162</v>
          </cell>
          <cell r="M80">
            <v>162.01198644222001</v>
          </cell>
          <cell r="O80">
            <v>0</v>
          </cell>
          <cell r="R80">
            <v>0</v>
          </cell>
          <cell r="T80">
            <v>0</v>
          </cell>
          <cell r="V80">
            <v>0</v>
          </cell>
          <cell r="Y80">
            <v>0</v>
          </cell>
          <cell r="Z80">
            <v>0</v>
          </cell>
          <cell r="AB80">
            <v>3627</v>
          </cell>
          <cell r="AD80">
            <v>0</v>
          </cell>
          <cell r="AE80">
            <v>3626.8942690454796</v>
          </cell>
          <cell r="AG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3627</v>
          </cell>
          <cell r="AP80">
            <v>1773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B80">
            <v>2</v>
          </cell>
          <cell r="BD80">
            <v>0</v>
          </cell>
          <cell r="BG80">
            <v>1.7187433454799501</v>
          </cell>
          <cell r="BI80">
            <v>713</v>
          </cell>
          <cell r="BL80">
            <v>712.65774957409803</v>
          </cell>
          <cell r="BN80">
            <v>706</v>
          </cell>
          <cell r="BQ80">
            <v>706.26915144603799</v>
          </cell>
          <cell r="BS80">
            <v>157</v>
          </cell>
          <cell r="BV80">
            <v>157.41094368940801</v>
          </cell>
          <cell r="BX80">
            <v>37</v>
          </cell>
          <cell r="CA80">
            <v>36.845187947007503</v>
          </cell>
          <cell r="CC80">
            <v>21</v>
          </cell>
          <cell r="CF80">
            <v>21.178738923613803</v>
          </cell>
          <cell r="CH80">
            <v>1829</v>
          </cell>
          <cell r="CK80">
            <v>1828.8017676776199</v>
          </cell>
          <cell r="CM80">
            <v>0</v>
          </cell>
          <cell r="CP80">
            <v>0</v>
          </cell>
          <cell r="CR80">
            <v>2</v>
          </cell>
          <cell r="CT80">
            <v>-1</v>
          </cell>
          <cell r="CW80">
            <v>2.7778456702110503</v>
          </cell>
          <cell r="CY80">
            <v>74</v>
          </cell>
          <cell r="DB80">
            <v>74.12283776999999</v>
          </cell>
          <cell r="DD80">
            <v>45</v>
          </cell>
          <cell r="DG80">
            <v>44.686923146700003</v>
          </cell>
          <cell r="DI80">
            <v>8</v>
          </cell>
          <cell r="DL80">
            <v>7.6435797853086793</v>
          </cell>
          <cell r="DN80">
            <v>33</v>
          </cell>
          <cell r="DQ80">
            <v>32.780800070000097</v>
          </cell>
          <cell r="DS80">
            <v>0</v>
          </cell>
          <cell r="DV80">
            <v>0</v>
          </cell>
          <cell r="DX80">
            <v>0</v>
          </cell>
          <cell r="EA80">
            <v>0</v>
          </cell>
          <cell r="EC80">
            <v>0</v>
          </cell>
          <cell r="EF80">
            <v>0</v>
          </cell>
          <cell r="EH80">
            <v>0</v>
          </cell>
          <cell r="EK80">
            <v>0</v>
          </cell>
          <cell r="EM80">
            <v>2</v>
          </cell>
          <cell r="EP80">
            <v>1.93228262814643</v>
          </cell>
        </row>
        <row r="82">
          <cell r="C82" t="str">
            <v>27300TAllcustom2Allcustom3USD Total</v>
          </cell>
          <cell r="E82">
            <v>25</v>
          </cell>
          <cell r="H82">
            <v>25.111935468039899</v>
          </cell>
          <cell r="J82">
            <v>22</v>
          </cell>
          <cell r="M82">
            <v>21.989774960000002</v>
          </cell>
          <cell r="O82">
            <v>0</v>
          </cell>
          <cell r="R82">
            <v>0</v>
          </cell>
          <cell r="T82">
            <v>0</v>
          </cell>
          <cell r="V82">
            <v>0</v>
          </cell>
          <cell r="Y82">
            <v>0</v>
          </cell>
          <cell r="Z82">
            <v>0</v>
          </cell>
          <cell r="AB82">
            <v>47</v>
          </cell>
          <cell r="AC82">
            <v>0</v>
          </cell>
          <cell r="AD82">
            <v>0</v>
          </cell>
          <cell r="AE82">
            <v>47.101710428039901</v>
          </cell>
          <cell r="AG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47</v>
          </cell>
          <cell r="AP82">
            <v>48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BB82">
            <v>0</v>
          </cell>
          <cell r="BD82">
            <v>0</v>
          </cell>
          <cell r="BG82">
            <v>0.283125577239346</v>
          </cell>
          <cell r="BI82">
            <v>14</v>
          </cell>
          <cell r="BL82">
            <v>13.603465839759201</v>
          </cell>
          <cell r="BN82">
            <v>12</v>
          </cell>
          <cell r="BQ82">
            <v>11.935344051041399</v>
          </cell>
          <cell r="BS82">
            <v>0</v>
          </cell>
          <cell r="BV82">
            <v>0</v>
          </cell>
          <cell r="BX82">
            <v>0</v>
          </cell>
          <cell r="CA82">
            <v>0</v>
          </cell>
          <cell r="CC82">
            <v>0</v>
          </cell>
          <cell r="CF82">
            <v>0</v>
          </cell>
          <cell r="CH82">
            <v>0</v>
          </cell>
          <cell r="CK82">
            <v>0</v>
          </cell>
          <cell r="CM82">
            <v>-1</v>
          </cell>
          <cell r="CP82">
            <v>-0.71</v>
          </cell>
          <cell r="CR82">
            <v>0</v>
          </cell>
          <cell r="CT82">
            <v>0</v>
          </cell>
          <cell r="CW82">
            <v>0</v>
          </cell>
          <cell r="CY82">
            <v>1</v>
          </cell>
          <cell r="DB82">
            <v>0.68761315000000001</v>
          </cell>
          <cell r="DD82">
            <v>0</v>
          </cell>
          <cell r="DG82">
            <v>0</v>
          </cell>
          <cell r="DI82">
            <v>0</v>
          </cell>
          <cell r="DL82">
            <v>0</v>
          </cell>
          <cell r="DN82">
            <v>21</v>
          </cell>
          <cell r="DQ82">
            <v>21.302161809999998</v>
          </cell>
          <cell r="DS82">
            <v>0</v>
          </cell>
          <cell r="DV82">
            <v>0</v>
          </cell>
          <cell r="DX82">
            <v>0</v>
          </cell>
          <cell r="EA82">
            <v>0</v>
          </cell>
          <cell r="EC82">
            <v>0</v>
          </cell>
          <cell r="EF82">
            <v>0</v>
          </cell>
          <cell r="EH82">
            <v>0</v>
          </cell>
          <cell r="EK82">
            <v>0</v>
          </cell>
          <cell r="EM82">
            <v>0</v>
          </cell>
          <cell r="EP82">
            <v>0</v>
          </cell>
        </row>
        <row r="83">
          <cell r="C83" t="str">
            <v>28900TAllcustom2Allcustom3USD Total</v>
          </cell>
          <cell r="E83">
            <v>17051</v>
          </cell>
          <cell r="F83">
            <v>0</v>
          </cell>
          <cell r="G83">
            <v>0</v>
          </cell>
          <cell r="H83">
            <v>17051.046194685881</v>
          </cell>
          <cell r="J83">
            <v>9657</v>
          </cell>
          <cell r="K83">
            <v>1</v>
          </cell>
          <cell r="L83">
            <v>1</v>
          </cell>
          <cell r="M83">
            <v>9655.5783953395876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-15439</v>
          </cell>
          <cell r="U83">
            <v>1</v>
          </cell>
          <cell r="V83">
            <v>1</v>
          </cell>
          <cell r="W83">
            <v>-2</v>
          </cell>
          <cell r="X83">
            <v>-1</v>
          </cell>
          <cell r="Y83">
            <v>0</v>
          </cell>
          <cell r="Z83">
            <v>-15437.150985896526</v>
          </cell>
          <cell r="AB83">
            <v>11269</v>
          </cell>
          <cell r="AC83">
            <v>-2</v>
          </cell>
          <cell r="AD83">
            <v>0</v>
          </cell>
          <cell r="AE83">
            <v>11269.473604128963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-2</v>
          </cell>
          <cell r="AM83">
            <v>0</v>
          </cell>
          <cell r="AN83">
            <v>11269</v>
          </cell>
          <cell r="AP83">
            <v>19571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BB83">
            <v>281</v>
          </cell>
          <cell r="BC83">
            <v>0</v>
          </cell>
          <cell r="BD83">
            <v>6</v>
          </cell>
          <cell r="BE83">
            <v>0</v>
          </cell>
          <cell r="BF83">
            <v>0</v>
          </cell>
          <cell r="BG83">
            <v>275.77150015134242</v>
          </cell>
          <cell r="BI83">
            <v>5950</v>
          </cell>
          <cell r="BJ83">
            <v>0</v>
          </cell>
          <cell r="BK83">
            <v>0</v>
          </cell>
          <cell r="BL83">
            <v>5949.6712175728317</v>
          </cell>
          <cell r="BN83">
            <v>2940</v>
          </cell>
          <cell r="BO83">
            <v>1</v>
          </cell>
          <cell r="BP83">
            <v>0</v>
          </cell>
          <cell r="BQ83">
            <v>2940.0548745958522</v>
          </cell>
          <cell r="BS83">
            <v>944</v>
          </cell>
          <cell r="BT83">
            <v>1</v>
          </cell>
          <cell r="BU83">
            <v>0</v>
          </cell>
          <cell r="BV83">
            <v>943.79351275744466</v>
          </cell>
          <cell r="BX83">
            <v>456</v>
          </cell>
          <cell r="BY83">
            <v>-1</v>
          </cell>
          <cell r="BZ83">
            <v>0</v>
          </cell>
          <cell r="CA83">
            <v>456.71684087824718</v>
          </cell>
          <cell r="CC83">
            <v>315</v>
          </cell>
          <cell r="CD83">
            <v>-1</v>
          </cell>
          <cell r="CE83">
            <v>0</v>
          </cell>
          <cell r="CF83">
            <v>315.89134567712978</v>
          </cell>
          <cell r="CH83">
            <v>16583</v>
          </cell>
          <cell r="CI83">
            <v>0</v>
          </cell>
          <cell r="CJ83">
            <v>0</v>
          </cell>
          <cell r="CK83">
            <v>16583.165275520656</v>
          </cell>
          <cell r="CM83">
            <v>-10418</v>
          </cell>
          <cell r="CN83">
            <v>0</v>
          </cell>
          <cell r="CO83">
            <v>-4</v>
          </cell>
          <cell r="CP83">
            <v>-10414.018372467661</v>
          </cell>
          <cell r="CR83">
            <v>397</v>
          </cell>
          <cell r="CS83">
            <v>0</v>
          </cell>
          <cell r="CT83">
            <v>2</v>
          </cell>
          <cell r="CU83">
            <v>0</v>
          </cell>
          <cell r="CV83">
            <v>0</v>
          </cell>
          <cell r="CW83">
            <v>395.0360998064329</v>
          </cell>
          <cell r="CY83">
            <v>3955</v>
          </cell>
          <cell r="CZ83">
            <v>-1</v>
          </cell>
          <cell r="DA83">
            <v>0</v>
          </cell>
          <cell r="DB83">
            <v>3954.8333611499993</v>
          </cell>
          <cell r="DD83">
            <v>4521</v>
          </cell>
          <cell r="DE83">
            <v>0</v>
          </cell>
          <cell r="DF83">
            <v>0</v>
          </cell>
          <cell r="DG83">
            <v>4521.2711977823465</v>
          </cell>
          <cell r="DI83">
            <v>402</v>
          </cell>
          <cell r="DJ83">
            <v>0</v>
          </cell>
          <cell r="DK83">
            <v>0</v>
          </cell>
          <cell r="DL83">
            <v>402.49186184606418</v>
          </cell>
          <cell r="DN83">
            <v>403</v>
          </cell>
          <cell r="DO83">
            <v>-1</v>
          </cell>
          <cell r="DP83">
            <v>0</v>
          </cell>
          <cell r="DQ83">
            <v>402.76475623628011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X83">
            <v>-21</v>
          </cell>
          <cell r="DY83">
            <v>0</v>
          </cell>
          <cell r="DZ83">
            <v>0</v>
          </cell>
          <cell r="EA83">
            <v>-20.818881481539901</v>
          </cell>
          <cell r="EC83">
            <v>12</v>
          </cell>
          <cell r="ED83">
            <v>0</v>
          </cell>
          <cell r="EE83">
            <v>0</v>
          </cell>
          <cell r="EF83">
            <v>12.08375292</v>
          </cell>
          <cell r="EH83">
            <v>144</v>
          </cell>
          <cell r="EI83">
            <v>0</v>
          </cell>
          <cell r="EJ83">
            <v>0</v>
          </cell>
          <cell r="EK83">
            <v>144.3380030822257</v>
          </cell>
          <cell r="EM83">
            <v>32</v>
          </cell>
          <cell r="EN83">
            <v>0</v>
          </cell>
          <cell r="EO83">
            <v>0</v>
          </cell>
          <cell r="EP83">
            <v>31.724443279362262</v>
          </cell>
        </row>
        <row r="84">
          <cell r="C84" t="str">
            <v>29900TAllcustom2Allcustom3USD Total</v>
          </cell>
          <cell r="E84">
            <v>51469</v>
          </cell>
          <cell r="F84">
            <v>2</v>
          </cell>
          <cell r="G84">
            <v>0</v>
          </cell>
          <cell r="H84">
            <v>51469.10392446669</v>
          </cell>
          <cell r="J84">
            <v>29015</v>
          </cell>
          <cell r="K84">
            <v>1</v>
          </cell>
          <cell r="L84">
            <v>1</v>
          </cell>
          <cell r="M84">
            <v>29013.755183045683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-16245</v>
          </cell>
          <cell r="U84">
            <v>2</v>
          </cell>
          <cell r="V84">
            <v>1</v>
          </cell>
          <cell r="W84">
            <v>-2</v>
          </cell>
          <cell r="X84">
            <v>-1</v>
          </cell>
          <cell r="Y84">
            <v>0</v>
          </cell>
          <cell r="Z84">
            <v>-16243.484476701706</v>
          </cell>
          <cell r="AB84">
            <v>64239</v>
          </cell>
          <cell r="AC84">
            <v>-2</v>
          </cell>
          <cell r="AD84">
            <v>0</v>
          </cell>
          <cell r="AE84">
            <v>64239.374630810722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-2</v>
          </cell>
          <cell r="AM84">
            <v>0</v>
          </cell>
          <cell r="AN84">
            <v>64239</v>
          </cell>
          <cell r="AP84">
            <v>70809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B84">
            <v>817</v>
          </cell>
          <cell r="BC84">
            <v>1</v>
          </cell>
          <cell r="BD84">
            <v>4</v>
          </cell>
          <cell r="BE84">
            <v>0</v>
          </cell>
          <cell r="BF84">
            <v>1</v>
          </cell>
          <cell r="BG84">
            <v>812.42480169898749</v>
          </cell>
          <cell r="BI84">
            <v>27837</v>
          </cell>
          <cell r="BJ84">
            <v>-1</v>
          </cell>
          <cell r="BK84">
            <v>0</v>
          </cell>
          <cell r="BL84">
            <v>27836.5758577999</v>
          </cell>
          <cell r="BN84">
            <v>11482</v>
          </cell>
          <cell r="BO84">
            <v>1</v>
          </cell>
          <cell r="BP84">
            <v>0</v>
          </cell>
          <cell r="BQ84">
            <v>11481.745307507426</v>
          </cell>
          <cell r="BS84">
            <v>1191</v>
          </cell>
          <cell r="BT84">
            <v>1</v>
          </cell>
          <cell r="BU84">
            <v>0</v>
          </cell>
          <cell r="BV84">
            <v>1190.8045107057317</v>
          </cell>
          <cell r="BX84">
            <v>1720</v>
          </cell>
          <cell r="BY84">
            <v>-2</v>
          </cell>
          <cell r="BZ84">
            <v>0</v>
          </cell>
          <cell r="CA84">
            <v>1720.3918586137577</v>
          </cell>
          <cell r="CC84">
            <v>606</v>
          </cell>
          <cell r="CD84">
            <v>-1</v>
          </cell>
          <cell r="CE84">
            <v>0</v>
          </cell>
          <cell r="CF84">
            <v>606.44307546251025</v>
          </cell>
          <cell r="CH84">
            <v>26891</v>
          </cell>
          <cell r="CI84">
            <v>1</v>
          </cell>
          <cell r="CJ84">
            <v>0</v>
          </cell>
          <cell r="CK84">
            <v>26891.408618250316</v>
          </cell>
          <cell r="CM84">
            <v>-19075</v>
          </cell>
          <cell r="CN84">
            <v>0</v>
          </cell>
          <cell r="CO84">
            <v>-4</v>
          </cell>
          <cell r="CP84">
            <v>-19070.690105572001</v>
          </cell>
          <cell r="CR84">
            <v>464</v>
          </cell>
          <cell r="CS84">
            <v>0</v>
          </cell>
          <cell r="CT84">
            <v>2</v>
          </cell>
          <cell r="CU84">
            <v>0</v>
          </cell>
          <cell r="CV84">
            <v>0</v>
          </cell>
          <cell r="CW84">
            <v>462.06769507900094</v>
          </cell>
          <cell r="CY84">
            <v>11803</v>
          </cell>
          <cell r="CZ84">
            <v>0</v>
          </cell>
          <cell r="DA84">
            <v>0</v>
          </cell>
          <cell r="DB84">
            <v>11802.80692906</v>
          </cell>
          <cell r="DD84">
            <v>12434</v>
          </cell>
          <cell r="DE84">
            <v>0</v>
          </cell>
          <cell r="DF84">
            <v>0</v>
          </cell>
          <cell r="DG84">
            <v>12433.956335001332</v>
          </cell>
          <cell r="DI84">
            <v>2274</v>
          </cell>
          <cell r="DJ84">
            <v>-1</v>
          </cell>
          <cell r="DK84">
            <v>0</v>
          </cell>
          <cell r="DL84">
            <v>2274.3979973782161</v>
          </cell>
          <cell r="DN84">
            <v>2068</v>
          </cell>
          <cell r="DO84">
            <v>-2</v>
          </cell>
          <cell r="DP84">
            <v>0</v>
          </cell>
          <cell r="DQ84">
            <v>2068.0604415396133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X84">
            <v>-28</v>
          </cell>
          <cell r="DY84">
            <v>0</v>
          </cell>
          <cell r="DZ84">
            <v>0</v>
          </cell>
          <cell r="EA84">
            <v>-27.534215012480001</v>
          </cell>
          <cell r="EC84">
            <v>355</v>
          </cell>
          <cell r="ED84">
            <v>0</v>
          </cell>
          <cell r="EE84">
            <v>0</v>
          </cell>
          <cell r="EF84">
            <v>354.90276068262199</v>
          </cell>
          <cell r="EH84">
            <v>146</v>
          </cell>
          <cell r="EI84">
            <v>1</v>
          </cell>
          <cell r="EJ84">
            <v>0</v>
          </cell>
          <cell r="EK84">
            <v>146.2331180422257</v>
          </cell>
          <cell r="EM84">
            <v>92</v>
          </cell>
          <cell r="EN84">
            <v>0</v>
          </cell>
          <cell r="EO84">
            <v>0</v>
          </cell>
          <cell r="EP84">
            <v>91.745878045282723</v>
          </cell>
        </row>
        <row r="90">
          <cell r="C90" t="str">
            <v>30900TAllcustom2Allcustom3USD Total</v>
          </cell>
          <cell r="E90">
            <v>19356</v>
          </cell>
          <cell r="F90">
            <v>0</v>
          </cell>
          <cell r="H90">
            <v>19355.578517143502</v>
          </cell>
          <cell r="J90">
            <v>15685</v>
          </cell>
          <cell r="K90">
            <v>0</v>
          </cell>
          <cell r="M90">
            <v>15684.714565762801</v>
          </cell>
          <cell r="O90">
            <v>0</v>
          </cell>
          <cell r="P90">
            <v>0</v>
          </cell>
          <cell r="R90">
            <v>0</v>
          </cell>
          <cell r="T90">
            <v>-4</v>
          </cell>
          <cell r="U90">
            <v>0</v>
          </cell>
          <cell r="V90">
            <v>-1</v>
          </cell>
          <cell r="W90">
            <v>0</v>
          </cell>
          <cell r="Y90">
            <v>0</v>
          </cell>
          <cell r="Z90">
            <v>-2.91196260518007</v>
          </cell>
          <cell r="AB90">
            <v>35037</v>
          </cell>
          <cell r="AC90">
            <v>0</v>
          </cell>
          <cell r="AD90">
            <v>0</v>
          </cell>
          <cell r="AE90">
            <v>35037.381120301201</v>
          </cell>
          <cell r="AG90">
            <v>0</v>
          </cell>
          <cell r="AH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35037</v>
          </cell>
          <cell r="AP90">
            <v>32530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BB90">
            <v>640</v>
          </cell>
          <cell r="BC90">
            <v>0</v>
          </cell>
          <cell r="BD90">
            <v>1</v>
          </cell>
          <cell r="BE90">
            <v>0</v>
          </cell>
          <cell r="BG90">
            <v>639.47821599071096</v>
          </cell>
          <cell r="BI90">
            <v>10652</v>
          </cell>
          <cell r="BJ90">
            <v>0</v>
          </cell>
          <cell r="BL90">
            <v>10651.884478658501</v>
          </cell>
          <cell r="BN90">
            <v>5792</v>
          </cell>
          <cell r="BO90">
            <v>0</v>
          </cell>
          <cell r="BQ90">
            <v>5792.2908961565599</v>
          </cell>
          <cell r="BS90">
            <v>307</v>
          </cell>
          <cell r="BT90">
            <v>0</v>
          </cell>
          <cell r="BV90">
            <v>306.53215263104101</v>
          </cell>
          <cell r="BX90">
            <v>456</v>
          </cell>
          <cell r="BY90">
            <v>0</v>
          </cell>
          <cell r="CA90">
            <v>455.78244575676797</v>
          </cell>
          <cell r="CC90">
            <v>137</v>
          </cell>
          <cell r="CD90">
            <v>0</v>
          </cell>
          <cell r="CF90">
            <v>136.62432394761299</v>
          </cell>
          <cell r="CH90">
            <v>1405</v>
          </cell>
          <cell r="CI90">
            <v>0</v>
          </cell>
          <cell r="CK90">
            <v>1405.49014964865</v>
          </cell>
          <cell r="CM90">
            <v>-33</v>
          </cell>
          <cell r="CN90">
            <v>0</v>
          </cell>
          <cell r="CP90">
            <v>-32.5041456463412</v>
          </cell>
          <cell r="CR90">
            <v>367</v>
          </cell>
          <cell r="CS90">
            <v>0</v>
          </cell>
          <cell r="CT90">
            <v>0</v>
          </cell>
          <cell r="CU90">
            <v>0</v>
          </cell>
          <cell r="CW90">
            <v>366.85999134098398</v>
          </cell>
          <cell r="CY90">
            <v>4873</v>
          </cell>
          <cell r="CZ90">
            <v>0</v>
          </cell>
          <cell r="DB90">
            <v>4873.0374372200004</v>
          </cell>
          <cell r="DD90">
            <v>7920</v>
          </cell>
          <cell r="DE90">
            <v>0</v>
          </cell>
          <cell r="DG90">
            <v>7920.4168828437405</v>
          </cell>
          <cell r="DI90">
            <v>1368</v>
          </cell>
          <cell r="DJ90">
            <v>0</v>
          </cell>
          <cell r="DL90">
            <v>1367.78231271033</v>
          </cell>
          <cell r="DN90">
            <v>1162</v>
          </cell>
          <cell r="DO90">
            <v>0</v>
          </cell>
          <cell r="DQ90">
            <v>1161.6967619203301</v>
          </cell>
          <cell r="DS90">
            <v>0</v>
          </cell>
          <cell r="DT90">
            <v>0</v>
          </cell>
          <cell r="DV90">
            <v>0</v>
          </cell>
          <cell r="DX90">
            <v>-5</v>
          </cell>
          <cell r="DY90">
            <v>0</v>
          </cell>
          <cell r="EA90">
            <v>-5.0788202726026004</v>
          </cell>
          <cell r="EC90">
            <v>346</v>
          </cell>
          <cell r="ED90">
            <v>0</v>
          </cell>
          <cell r="EF90">
            <v>346.17888639062204</v>
          </cell>
          <cell r="EH90">
            <v>-347</v>
          </cell>
          <cell r="EI90">
            <v>0</v>
          </cell>
          <cell r="EK90">
            <v>-347.06954930449098</v>
          </cell>
          <cell r="EM90">
            <v>11</v>
          </cell>
          <cell r="EN90">
            <v>0</v>
          </cell>
          <cell r="EP90">
            <v>10.888632541855499</v>
          </cell>
        </row>
        <row r="91">
          <cell r="AR91">
            <v>0</v>
          </cell>
          <cell r="AS91">
            <v>0</v>
          </cell>
          <cell r="AT91">
            <v>0</v>
          </cell>
        </row>
        <row r="92">
          <cell r="E92">
            <v>19356</v>
          </cell>
          <cell r="F92">
            <v>0</v>
          </cell>
          <cell r="G92">
            <v>0</v>
          </cell>
          <cell r="H92">
            <v>19355.578517143502</v>
          </cell>
          <cell r="J92">
            <v>15685</v>
          </cell>
          <cell r="K92">
            <v>0</v>
          </cell>
          <cell r="L92">
            <v>0</v>
          </cell>
          <cell r="M92">
            <v>15684.714565762801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-4</v>
          </cell>
          <cell r="U92">
            <v>0</v>
          </cell>
          <cell r="V92">
            <v>-1</v>
          </cell>
          <cell r="W92">
            <v>0</v>
          </cell>
          <cell r="X92">
            <v>0</v>
          </cell>
          <cell r="Y92">
            <v>0</v>
          </cell>
          <cell r="Z92">
            <v>-2.91196260518007</v>
          </cell>
          <cell r="AB92">
            <v>35037</v>
          </cell>
          <cell r="AC92">
            <v>0</v>
          </cell>
          <cell r="AD92">
            <v>0</v>
          </cell>
          <cell r="AE92">
            <v>35037.381120301201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35037</v>
          </cell>
          <cell r="AP92">
            <v>32530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B92">
            <v>640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639.47821599071096</v>
          </cell>
          <cell r="BI92">
            <v>10652</v>
          </cell>
          <cell r="BJ92">
            <v>0</v>
          </cell>
          <cell r="BK92">
            <v>0</v>
          </cell>
          <cell r="BL92">
            <v>10651.884478658501</v>
          </cell>
          <cell r="BN92">
            <v>5792</v>
          </cell>
          <cell r="BO92">
            <v>0</v>
          </cell>
          <cell r="BP92">
            <v>0</v>
          </cell>
          <cell r="BQ92">
            <v>5792.2908961565599</v>
          </cell>
          <cell r="BS92">
            <v>307</v>
          </cell>
          <cell r="BT92">
            <v>0</v>
          </cell>
          <cell r="BU92">
            <v>0</v>
          </cell>
          <cell r="BV92">
            <v>306.53215263104101</v>
          </cell>
          <cell r="BX92">
            <v>456</v>
          </cell>
          <cell r="BY92">
            <v>0</v>
          </cell>
          <cell r="BZ92">
            <v>0</v>
          </cell>
          <cell r="CA92">
            <v>455.78244575676797</v>
          </cell>
          <cell r="CC92">
            <v>137</v>
          </cell>
          <cell r="CD92">
            <v>0</v>
          </cell>
          <cell r="CE92">
            <v>0</v>
          </cell>
          <cell r="CF92">
            <v>136.62432394761299</v>
          </cell>
          <cell r="CH92">
            <v>1405</v>
          </cell>
          <cell r="CI92">
            <v>0</v>
          </cell>
          <cell r="CJ92">
            <v>0</v>
          </cell>
          <cell r="CK92">
            <v>1405.49014964865</v>
          </cell>
          <cell r="CM92">
            <v>-33</v>
          </cell>
          <cell r="CN92">
            <v>0</v>
          </cell>
          <cell r="CO92">
            <v>0</v>
          </cell>
          <cell r="CP92">
            <v>-32.5041456463412</v>
          </cell>
          <cell r="CR92">
            <v>367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366.85999134098398</v>
          </cell>
          <cell r="CY92">
            <v>4873</v>
          </cell>
          <cell r="CZ92">
            <v>0</v>
          </cell>
          <cell r="DA92">
            <v>0</v>
          </cell>
          <cell r="DB92">
            <v>4873.0374372200004</v>
          </cell>
          <cell r="DD92">
            <v>7920</v>
          </cell>
          <cell r="DE92">
            <v>0</v>
          </cell>
          <cell r="DF92">
            <v>0</v>
          </cell>
          <cell r="DG92">
            <v>7920.4168828437405</v>
          </cell>
          <cell r="DI92">
            <v>1368</v>
          </cell>
          <cell r="DJ92">
            <v>0</v>
          </cell>
          <cell r="DK92">
            <v>0</v>
          </cell>
          <cell r="DL92">
            <v>1367.78231271033</v>
          </cell>
          <cell r="DN92">
            <v>1162</v>
          </cell>
          <cell r="DO92">
            <v>0</v>
          </cell>
          <cell r="DP92">
            <v>0</v>
          </cell>
          <cell r="DQ92">
            <v>1161.6967619203301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X92">
            <v>-5</v>
          </cell>
          <cell r="DY92">
            <v>0</v>
          </cell>
          <cell r="DZ92">
            <v>0</v>
          </cell>
          <cell r="EA92">
            <v>-5.0788202726026004</v>
          </cell>
          <cell r="EC92">
            <v>346</v>
          </cell>
          <cell r="ED92">
            <v>0</v>
          </cell>
          <cell r="EE92">
            <v>0</v>
          </cell>
          <cell r="EF92">
            <v>346.17888639062204</v>
          </cell>
          <cell r="EH92">
            <v>-347</v>
          </cell>
          <cell r="EI92">
            <v>0</v>
          </cell>
          <cell r="EJ92">
            <v>0</v>
          </cell>
          <cell r="EK92">
            <v>-347.06954930449098</v>
          </cell>
          <cell r="EM92">
            <v>11</v>
          </cell>
          <cell r="EN92">
            <v>0</v>
          </cell>
          <cell r="EO92">
            <v>0</v>
          </cell>
          <cell r="EP92">
            <v>10.888632541855499</v>
          </cell>
        </row>
        <row r="93">
          <cell r="C93" t="str">
            <v>31900TAllcustom2Allcustom3USD Total</v>
          </cell>
          <cell r="E93">
            <v>766</v>
          </cell>
          <cell r="F93">
            <v>-1</v>
          </cell>
          <cell r="G93">
            <v>1</v>
          </cell>
          <cell r="H93">
            <v>765.52441260292699</v>
          </cell>
          <cell r="J93">
            <v>1</v>
          </cell>
          <cell r="K93">
            <v>0</v>
          </cell>
          <cell r="M93">
            <v>0.80527113449445298</v>
          </cell>
          <cell r="O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-1</v>
          </cell>
          <cell r="Y93">
            <v>0</v>
          </cell>
          <cell r="Z93">
            <v>0</v>
          </cell>
          <cell r="AB93">
            <v>767</v>
          </cell>
          <cell r="AC93">
            <v>1</v>
          </cell>
          <cell r="AD93">
            <v>0</v>
          </cell>
          <cell r="AE93">
            <v>766.32968373742108</v>
          </cell>
          <cell r="AG93">
            <v>0</v>
          </cell>
          <cell r="AH93">
            <v>0</v>
          </cell>
          <cell r="AJ93">
            <v>0</v>
          </cell>
          <cell r="AL93">
            <v>1</v>
          </cell>
          <cell r="AM93">
            <v>0</v>
          </cell>
          <cell r="AN93">
            <v>767</v>
          </cell>
          <cell r="AP93">
            <v>765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B93">
            <v>2</v>
          </cell>
          <cell r="BC93">
            <v>0</v>
          </cell>
          <cell r="BD93">
            <v>1</v>
          </cell>
          <cell r="BF93">
            <v>1</v>
          </cell>
          <cell r="BG93">
            <v>0</v>
          </cell>
          <cell r="BI93">
            <v>13</v>
          </cell>
          <cell r="BJ93">
            <v>0</v>
          </cell>
          <cell r="BL93">
            <v>13.380311210424301</v>
          </cell>
          <cell r="BN93">
            <v>738</v>
          </cell>
          <cell r="BO93">
            <v>0</v>
          </cell>
          <cell r="BQ93">
            <v>738.20410713506203</v>
          </cell>
          <cell r="BS93">
            <v>-1</v>
          </cell>
          <cell r="BT93">
            <v>-1</v>
          </cell>
          <cell r="BV93">
            <v>-0.35563857218460904</v>
          </cell>
          <cell r="BX93">
            <v>14</v>
          </cell>
          <cell r="BY93">
            <v>0</v>
          </cell>
          <cell r="CA93">
            <v>14.1194678341929</v>
          </cell>
          <cell r="CC93">
            <v>0</v>
          </cell>
          <cell r="CD93">
            <v>0</v>
          </cell>
          <cell r="CF93">
            <v>0.17616499543206302</v>
          </cell>
          <cell r="CH93">
            <v>0</v>
          </cell>
          <cell r="CI93">
            <v>0</v>
          </cell>
          <cell r="CK93">
            <v>0</v>
          </cell>
          <cell r="CM93">
            <v>0</v>
          </cell>
          <cell r="CP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W93">
            <v>0</v>
          </cell>
          <cell r="CY93">
            <v>0</v>
          </cell>
          <cell r="CZ93">
            <v>0</v>
          </cell>
          <cell r="DB93">
            <v>0</v>
          </cell>
          <cell r="DD93">
            <v>1</v>
          </cell>
          <cell r="DE93">
            <v>1</v>
          </cell>
          <cell r="DG93">
            <v>0.38677790175676297</v>
          </cell>
          <cell r="DI93">
            <v>0</v>
          </cell>
          <cell r="DJ93">
            <v>0</v>
          </cell>
          <cell r="DL93">
            <v>0.41849323273768996</v>
          </cell>
          <cell r="DN93">
            <v>0</v>
          </cell>
          <cell r="DO93">
            <v>0</v>
          </cell>
          <cell r="DQ93">
            <v>0</v>
          </cell>
          <cell r="DS93">
            <v>0</v>
          </cell>
          <cell r="DT93">
            <v>0</v>
          </cell>
          <cell r="DV93">
            <v>0</v>
          </cell>
          <cell r="DX93">
            <v>0</v>
          </cell>
          <cell r="EA93">
            <v>0</v>
          </cell>
          <cell r="EC93">
            <v>0</v>
          </cell>
          <cell r="EF93">
            <v>0</v>
          </cell>
          <cell r="EH93">
            <v>0</v>
          </cell>
          <cell r="EK93">
            <v>0</v>
          </cell>
          <cell r="EM93">
            <v>0</v>
          </cell>
          <cell r="EP93">
            <v>0</v>
          </cell>
        </row>
        <row r="94">
          <cell r="C94" t="str">
            <v>32900TAllcustom2Allcustom3USD Total</v>
          </cell>
          <cell r="E94">
            <v>20122</v>
          </cell>
          <cell r="F94">
            <v>-1</v>
          </cell>
          <cell r="G94">
            <v>1</v>
          </cell>
          <cell r="H94">
            <v>20121.10292974643</v>
          </cell>
          <cell r="J94">
            <v>15686</v>
          </cell>
          <cell r="K94">
            <v>0</v>
          </cell>
          <cell r="L94">
            <v>0</v>
          </cell>
          <cell r="M94">
            <v>15685.519836897296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-4</v>
          </cell>
          <cell r="U94">
            <v>0</v>
          </cell>
          <cell r="V94">
            <v>-1</v>
          </cell>
          <cell r="W94">
            <v>1</v>
          </cell>
          <cell r="X94">
            <v>-1</v>
          </cell>
          <cell r="Y94">
            <v>0</v>
          </cell>
          <cell r="Z94">
            <v>-2.91196260518007</v>
          </cell>
          <cell r="AB94">
            <v>35804</v>
          </cell>
          <cell r="AC94">
            <v>1</v>
          </cell>
          <cell r="AD94">
            <v>0</v>
          </cell>
          <cell r="AE94">
            <v>35803.710804038623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1</v>
          </cell>
          <cell r="AM94">
            <v>0</v>
          </cell>
          <cell r="AN94">
            <v>35804</v>
          </cell>
          <cell r="AP94">
            <v>33295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B94">
            <v>642</v>
          </cell>
          <cell r="BC94">
            <v>0</v>
          </cell>
          <cell r="BD94">
            <v>2</v>
          </cell>
          <cell r="BE94">
            <v>0</v>
          </cell>
          <cell r="BF94">
            <v>1</v>
          </cell>
          <cell r="BG94">
            <v>639.47821599071096</v>
          </cell>
          <cell r="BI94">
            <v>10665</v>
          </cell>
          <cell r="BJ94">
            <v>0</v>
          </cell>
          <cell r="BK94">
            <v>0</v>
          </cell>
          <cell r="BL94">
            <v>10665.264789868927</v>
          </cell>
          <cell r="BN94">
            <v>6530</v>
          </cell>
          <cell r="BO94">
            <v>0</v>
          </cell>
          <cell r="BP94">
            <v>0</v>
          </cell>
          <cell r="BQ94">
            <v>6530.4950032916222</v>
          </cell>
          <cell r="BS94">
            <v>306</v>
          </cell>
          <cell r="BT94">
            <v>-1</v>
          </cell>
          <cell r="BU94">
            <v>0</v>
          </cell>
          <cell r="BV94">
            <v>306.17651405885641</v>
          </cell>
          <cell r="BX94">
            <v>470</v>
          </cell>
          <cell r="BY94">
            <v>0</v>
          </cell>
          <cell r="BZ94">
            <v>0</v>
          </cell>
          <cell r="CA94">
            <v>469.90191359096087</v>
          </cell>
          <cell r="CC94">
            <v>137</v>
          </cell>
          <cell r="CD94">
            <v>0</v>
          </cell>
          <cell r="CE94">
            <v>0</v>
          </cell>
          <cell r="CF94">
            <v>136.80048894304505</v>
          </cell>
          <cell r="CH94">
            <v>1405</v>
          </cell>
          <cell r="CI94">
            <v>0</v>
          </cell>
          <cell r="CJ94">
            <v>0</v>
          </cell>
          <cell r="CK94">
            <v>1405.49014964865</v>
          </cell>
          <cell r="CM94">
            <v>-33</v>
          </cell>
          <cell r="CN94">
            <v>0</v>
          </cell>
          <cell r="CO94">
            <v>0</v>
          </cell>
          <cell r="CP94">
            <v>-32.5041456463412</v>
          </cell>
          <cell r="CR94">
            <v>367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366.85999134098398</v>
          </cell>
          <cell r="CY94">
            <v>4873</v>
          </cell>
          <cell r="CZ94">
            <v>0</v>
          </cell>
          <cell r="DA94">
            <v>0</v>
          </cell>
          <cell r="DB94">
            <v>4873.0374372200004</v>
          </cell>
          <cell r="DD94">
            <v>7921</v>
          </cell>
          <cell r="DE94">
            <v>1</v>
          </cell>
          <cell r="DF94">
            <v>0</v>
          </cell>
          <cell r="DG94">
            <v>7920.8036607454969</v>
          </cell>
          <cell r="DI94">
            <v>1368</v>
          </cell>
          <cell r="DJ94">
            <v>0</v>
          </cell>
          <cell r="DK94">
            <v>0</v>
          </cell>
          <cell r="DL94">
            <v>1368.2008059430677</v>
          </cell>
          <cell r="DN94">
            <v>1162</v>
          </cell>
          <cell r="DO94">
            <v>0</v>
          </cell>
          <cell r="DP94">
            <v>0</v>
          </cell>
          <cell r="DQ94">
            <v>1161.6967619203301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X94">
            <v>-5</v>
          </cell>
          <cell r="DY94">
            <v>0</v>
          </cell>
          <cell r="DZ94">
            <v>0</v>
          </cell>
          <cell r="EA94">
            <v>-5.0788202726026004</v>
          </cell>
          <cell r="EC94">
            <v>346</v>
          </cell>
          <cell r="ED94">
            <v>0</v>
          </cell>
          <cell r="EE94">
            <v>0</v>
          </cell>
          <cell r="EF94">
            <v>346.17888639062204</v>
          </cell>
          <cell r="EH94">
            <v>-347</v>
          </cell>
          <cell r="EI94">
            <v>0</v>
          </cell>
          <cell r="EJ94">
            <v>0</v>
          </cell>
          <cell r="EK94">
            <v>-347.06954930449098</v>
          </cell>
          <cell r="EM94">
            <v>11</v>
          </cell>
          <cell r="EN94">
            <v>0</v>
          </cell>
          <cell r="EO94">
            <v>0</v>
          </cell>
          <cell r="EP94">
            <v>10.888632541855499</v>
          </cell>
        </row>
        <row r="96">
          <cell r="C96" t="str">
            <v>33500TAllcustom2Allcustom3USD Total</v>
          </cell>
          <cell r="E96">
            <v>13201</v>
          </cell>
          <cell r="H96">
            <v>13200.958920531999</v>
          </cell>
          <cell r="J96">
            <v>3124</v>
          </cell>
          <cell r="M96">
            <v>3124.2815336892199</v>
          </cell>
          <cell r="O96">
            <v>0</v>
          </cell>
          <cell r="R96">
            <v>0</v>
          </cell>
          <cell r="T96">
            <v>-2938</v>
          </cell>
          <cell r="V96">
            <v>0</v>
          </cell>
          <cell r="Y96">
            <v>0</v>
          </cell>
          <cell r="Z96">
            <v>-2938.0035647449599</v>
          </cell>
          <cell r="AB96">
            <v>13387</v>
          </cell>
          <cell r="AD96">
            <v>0</v>
          </cell>
          <cell r="AE96">
            <v>13387.2368894762</v>
          </cell>
          <cell r="AG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13387</v>
          </cell>
          <cell r="AP96">
            <v>16661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BB96">
            <v>0</v>
          </cell>
          <cell r="BD96">
            <v>0</v>
          </cell>
          <cell r="BG96">
            <v>0</v>
          </cell>
          <cell r="BI96">
            <v>10218</v>
          </cell>
          <cell r="BL96">
            <v>10218.1026895182</v>
          </cell>
          <cell r="BN96">
            <v>2350</v>
          </cell>
          <cell r="BQ96">
            <v>2349.9103755972301</v>
          </cell>
          <cell r="BS96">
            <v>21</v>
          </cell>
          <cell r="BV96">
            <v>21.366924987126801</v>
          </cell>
          <cell r="BX96">
            <v>1002</v>
          </cell>
          <cell r="CA96">
            <v>1001.64930471171</v>
          </cell>
          <cell r="CC96">
            <v>30</v>
          </cell>
          <cell r="CF96">
            <v>30.100890205632798</v>
          </cell>
          <cell r="CH96">
            <v>10269</v>
          </cell>
          <cell r="CK96">
            <v>10269.0420038227</v>
          </cell>
          <cell r="CM96">
            <v>-10689</v>
          </cell>
          <cell r="CP96">
            <v>-10689.213268310699</v>
          </cell>
          <cell r="CR96">
            <v>54</v>
          </cell>
          <cell r="CT96">
            <v>0</v>
          </cell>
          <cell r="CW96">
            <v>54.010981474447895</v>
          </cell>
          <cell r="CY96">
            <v>1931</v>
          </cell>
          <cell r="DB96">
            <v>1931.0540869000001</v>
          </cell>
          <cell r="DD96">
            <v>830</v>
          </cell>
          <cell r="DG96">
            <v>829.59750592892692</v>
          </cell>
          <cell r="DI96">
            <v>249</v>
          </cell>
          <cell r="DL96">
            <v>249.21954355584899</v>
          </cell>
          <cell r="DN96">
            <v>60</v>
          </cell>
          <cell r="DQ96">
            <v>60.399415829999995</v>
          </cell>
          <cell r="DS96">
            <v>0</v>
          </cell>
          <cell r="DV96">
            <v>0</v>
          </cell>
          <cell r="DX96">
            <v>0</v>
          </cell>
          <cell r="EA96">
            <v>0</v>
          </cell>
          <cell r="EC96">
            <v>0</v>
          </cell>
          <cell r="EF96">
            <v>0</v>
          </cell>
          <cell r="EH96">
            <v>0</v>
          </cell>
          <cell r="EK96">
            <v>0</v>
          </cell>
          <cell r="EM96">
            <v>57</v>
          </cell>
          <cell r="EP96">
            <v>56.870667659626797</v>
          </cell>
        </row>
        <row r="98">
          <cell r="C98" t="str">
            <v>33010Allcustom2Allcustom3USD Total</v>
          </cell>
          <cell r="E98">
            <v>253</v>
          </cell>
          <cell r="H98">
            <v>253.364408781527</v>
          </cell>
          <cell r="J98">
            <v>26</v>
          </cell>
          <cell r="M98">
            <v>25.918395965419901</v>
          </cell>
          <cell r="O98">
            <v>0</v>
          </cell>
          <cell r="R98">
            <v>0</v>
          </cell>
          <cell r="T98">
            <v>0</v>
          </cell>
          <cell r="V98">
            <v>0</v>
          </cell>
          <cell r="Y98">
            <v>0</v>
          </cell>
          <cell r="Z98">
            <v>0</v>
          </cell>
          <cell r="AB98">
            <v>279</v>
          </cell>
          <cell r="AD98">
            <v>0</v>
          </cell>
          <cell r="AE98">
            <v>279.28280474694697</v>
          </cell>
          <cell r="AG98">
            <v>0</v>
          </cell>
          <cell r="AH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279</v>
          </cell>
          <cell r="AP98">
            <v>278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BB98">
            <v>0</v>
          </cell>
          <cell r="BD98">
            <v>-2</v>
          </cell>
          <cell r="BF98">
            <v>1</v>
          </cell>
          <cell r="BG98">
            <v>0.54287381323874495</v>
          </cell>
          <cell r="BI98">
            <v>203</v>
          </cell>
          <cell r="BL98">
            <v>202.71727568372398</v>
          </cell>
          <cell r="BN98">
            <v>14</v>
          </cell>
          <cell r="BQ98">
            <v>14.279042310207499</v>
          </cell>
          <cell r="BS98">
            <v>7</v>
          </cell>
          <cell r="BV98">
            <v>6.6566330804166896</v>
          </cell>
          <cell r="BX98">
            <v>29</v>
          </cell>
          <cell r="CA98">
            <v>29.359125893939702</v>
          </cell>
          <cell r="CC98">
            <v>0</v>
          </cell>
          <cell r="CF98">
            <v>0</v>
          </cell>
          <cell r="CH98">
            <v>0</v>
          </cell>
          <cell r="CK98">
            <v>-0.19054199999999999</v>
          </cell>
          <cell r="CM98">
            <v>0</v>
          </cell>
          <cell r="CP98">
            <v>0</v>
          </cell>
          <cell r="CR98">
            <v>1</v>
          </cell>
          <cell r="CT98">
            <v>1</v>
          </cell>
          <cell r="CW98">
            <v>1.3885485419902099E-2</v>
          </cell>
          <cell r="CY98">
            <v>7</v>
          </cell>
          <cell r="DB98">
            <v>7.2382865499999998</v>
          </cell>
          <cell r="DD98">
            <v>3</v>
          </cell>
          <cell r="DG98">
            <v>3.416058</v>
          </cell>
          <cell r="DI98">
            <v>15</v>
          </cell>
          <cell r="DL98">
            <v>15.25016593</v>
          </cell>
          <cell r="DN98">
            <v>0</v>
          </cell>
          <cell r="DQ98">
            <v>0</v>
          </cell>
          <cell r="DS98">
            <v>0</v>
          </cell>
          <cell r="DV98">
            <v>0</v>
          </cell>
          <cell r="DX98">
            <v>0</v>
          </cell>
          <cell r="EA98">
            <v>0</v>
          </cell>
          <cell r="EC98">
            <v>0</v>
          </cell>
          <cell r="EF98">
            <v>0</v>
          </cell>
          <cell r="EH98">
            <v>0</v>
          </cell>
          <cell r="EK98">
            <v>0</v>
          </cell>
          <cell r="EM98">
            <v>0</v>
          </cell>
          <cell r="EP98">
            <v>1.3885485419902099E-2</v>
          </cell>
        </row>
        <row r="99">
          <cell r="C99" t="str">
            <v>33020Allcustom2Allcustom3USD Total</v>
          </cell>
          <cell r="E99">
            <v>772</v>
          </cell>
          <cell r="H99">
            <v>772.46713926132497</v>
          </cell>
          <cell r="J99">
            <v>3329</v>
          </cell>
          <cell r="M99">
            <v>3328.7112921551598</v>
          </cell>
          <cell r="O99">
            <v>0</v>
          </cell>
          <cell r="R99">
            <v>0</v>
          </cell>
          <cell r="T99">
            <v>0</v>
          </cell>
          <cell r="V99">
            <v>0</v>
          </cell>
          <cell r="Y99">
            <v>0</v>
          </cell>
          <cell r="Z99">
            <v>0</v>
          </cell>
          <cell r="AB99">
            <v>4101</v>
          </cell>
          <cell r="AD99">
            <v>0</v>
          </cell>
          <cell r="AE99">
            <v>4101.1784314164897</v>
          </cell>
          <cell r="AG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4101</v>
          </cell>
          <cell r="AP99">
            <v>3924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BB99">
            <v>80</v>
          </cell>
          <cell r="BD99">
            <v>-1</v>
          </cell>
          <cell r="BG99">
            <v>81.289899669920999</v>
          </cell>
          <cell r="BI99">
            <v>389</v>
          </cell>
          <cell r="BL99">
            <v>388.57287490617102</v>
          </cell>
          <cell r="BN99">
            <v>153</v>
          </cell>
          <cell r="BQ99">
            <v>152.931858830583</v>
          </cell>
          <cell r="BS99">
            <v>52</v>
          </cell>
          <cell r="BV99">
            <v>52.448360428574098</v>
          </cell>
          <cell r="BX99">
            <v>4</v>
          </cell>
          <cell r="CA99">
            <v>3.9781025599510302</v>
          </cell>
          <cell r="CC99">
            <v>18</v>
          </cell>
          <cell r="CF99">
            <v>17.583618866124201</v>
          </cell>
          <cell r="CH99">
            <v>84</v>
          </cell>
          <cell r="CK99">
            <v>83.683132999999998</v>
          </cell>
          <cell r="CM99">
            <v>-8</v>
          </cell>
          <cell r="CP99">
            <v>-8.0207090000000001</v>
          </cell>
          <cell r="CR99">
            <v>3</v>
          </cell>
          <cell r="CT99">
            <v>0</v>
          </cell>
          <cell r="CW99">
            <v>2.9</v>
          </cell>
          <cell r="CY99">
            <v>3282</v>
          </cell>
          <cell r="DB99">
            <v>3282.0556956599999</v>
          </cell>
          <cell r="DD99">
            <v>17</v>
          </cell>
          <cell r="DG99">
            <v>17.271598469999997</v>
          </cell>
          <cell r="DI99">
            <v>25</v>
          </cell>
          <cell r="DL99">
            <v>24.688420135164201</v>
          </cell>
          <cell r="DN99">
            <v>2</v>
          </cell>
          <cell r="DQ99">
            <v>1.7955778899999999</v>
          </cell>
          <cell r="DS99">
            <v>0</v>
          </cell>
          <cell r="DV99">
            <v>0</v>
          </cell>
          <cell r="DX99">
            <v>0</v>
          </cell>
          <cell r="EA99">
            <v>0</v>
          </cell>
          <cell r="EC99">
            <v>0</v>
          </cell>
          <cell r="EF99">
            <v>0</v>
          </cell>
          <cell r="EH99">
            <v>10</v>
          </cell>
          <cell r="EK99">
            <v>10</v>
          </cell>
          <cell r="EM99">
            <v>0</v>
          </cell>
          <cell r="EP99">
            <v>0</v>
          </cell>
        </row>
        <row r="100">
          <cell r="C100" t="str">
            <v>33600TAllcustom2Allcustom3USD Total</v>
          </cell>
          <cell r="E100">
            <v>441</v>
          </cell>
          <cell r="H100">
            <v>441.16421393783702</v>
          </cell>
          <cell r="J100">
            <v>108</v>
          </cell>
          <cell r="M100">
            <v>107.95142312999999</v>
          </cell>
          <cell r="O100">
            <v>0</v>
          </cell>
          <cell r="R100">
            <v>0</v>
          </cell>
          <cell r="T100">
            <v>-118</v>
          </cell>
          <cell r="V100">
            <v>1</v>
          </cell>
          <cell r="Y100">
            <v>0</v>
          </cell>
          <cell r="Z100">
            <v>-118.53709388999999</v>
          </cell>
          <cell r="AB100">
            <v>431</v>
          </cell>
          <cell r="AD100">
            <v>0</v>
          </cell>
          <cell r="AE100">
            <v>430.57854317783699</v>
          </cell>
          <cell r="AG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431</v>
          </cell>
          <cell r="AP100">
            <v>177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BB100">
            <v>-1</v>
          </cell>
          <cell r="BD100">
            <v>-1</v>
          </cell>
          <cell r="BG100">
            <v>0</v>
          </cell>
          <cell r="BI100">
            <v>37</v>
          </cell>
          <cell r="BL100">
            <v>36.699254310000001</v>
          </cell>
          <cell r="BN100">
            <v>32</v>
          </cell>
          <cell r="BQ100">
            <v>31.778945977837303</v>
          </cell>
          <cell r="BS100">
            <v>0</v>
          </cell>
          <cell r="BV100">
            <v>0</v>
          </cell>
          <cell r="BX100">
            <v>0</v>
          </cell>
          <cell r="CA100">
            <v>7.68884999990214E-9</v>
          </cell>
          <cell r="CC100">
            <v>0</v>
          </cell>
          <cell r="CF100">
            <v>0</v>
          </cell>
          <cell r="CH100">
            <v>373</v>
          </cell>
          <cell r="CK100">
            <v>372.68601364999995</v>
          </cell>
          <cell r="CM100">
            <v>0</v>
          </cell>
          <cell r="CP100">
            <v>-7.68884999990214E-9</v>
          </cell>
          <cell r="CR100">
            <v>0</v>
          </cell>
          <cell r="CT100">
            <v>0</v>
          </cell>
          <cell r="CW100">
            <v>0</v>
          </cell>
          <cell r="CY100">
            <v>0</v>
          </cell>
          <cell r="DB100">
            <v>0</v>
          </cell>
          <cell r="DD100">
            <v>0</v>
          </cell>
          <cell r="DG100">
            <v>0</v>
          </cell>
          <cell r="DI100">
            <v>108</v>
          </cell>
          <cell r="DL100">
            <v>107.95142312999999</v>
          </cell>
          <cell r="DN100">
            <v>0</v>
          </cell>
          <cell r="DQ100">
            <v>0</v>
          </cell>
          <cell r="DS100">
            <v>0</v>
          </cell>
          <cell r="DV100">
            <v>0</v>
          </cell>
          <cell r="DX100">
            <v>0</v>
          </cell>
          <cell r="EA100">
            <v>0</v>
          </cell>
          <cell r="EC100">
            <v>0</v>
          </cell>
          <cell r="EF100">
            <v>0</v>
          </cell>
          <cell r="EH100">
            <v>0</v>
          </cell>
          <cell r="EK100">
            <v>0</v>
          </cell>
          <cell r="EM100">
            <v>0</v>
          </cell>
          <cell r="EP100">
            <v>0</v>
          </cell>
        </row>
        <row r="101">
          <cell r="C101" t="str">
            <v>33030Allcustom2Allcustom3USD Total</v>
          </cell>
          <cell r="E101">
            <v>358</v>
          </cell>
          <cell r="H101">
            <v>358.10254923380296</v>
          </cell>
          <cell r="J101">
            <v>239</v>
          </cell>
          <cell r="M101">
            <v>239.219642829777</v>
          </cell>
          <cell r="O101">
            <v>0</v>
          </cell>
          <cell r="R101">
            <v>0</v>
          </cell>
          <cell r="T101">
            <v>0</v>
          </cell>
          <cell r="V101">
            <v>0</v>
          </cell>
          <cell r="Y101">
            <v>0</v>
          </cell>
          <cell r="Z101">
            <v>0</v>
          </cell>
          <cell r="AB101">
            <v>597</v>
          </cell>
          <cell r="AD101">
            <v>0</v>
          </cell>
          <cell r="AE101">
            <v>597.32219206358002</v>
          </cell>
          <cell r="AG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597</v>
          </cell>
          <cell r="AP101">
            <v>677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BB101">
            <v>2</v>
          </cell>
          <cell r="BD101">
            <v>1</v>
          </cell>
          <cell r="BG101">
            <v>0.57081939000000004</v>
          </cell>
          <cell r="BI101">
            <v>33</v>
          </cell>
          <cell r="BL101">
            <v>33.456717036886303</v>
          </cell>
          <cell r="BN101">
            <v>393</v>
          </cell>
          <cell r="BQ101">
            <v>393.03667094273504</v>
          </cell>
          <cell r="BS101">
            <v>3</v>
          </cell>
          <cell r="BV101">
            <v>3.4955126629356301</v>
          </cell>
          <cell r="BX101">
            <v>8</v>
          </cell>
          <cell r="CA101">
            <v>7.9639542649202006</v>
          </cell>
          <cell r="CC101">
            <v>1</v>
          </cell>
          <cell r="CF101">
            <v>1.0388749363266501</v>
          </cell>
          <cell r="CH101">
            <v>27</v>
          </cell>
          <cell r="CK101">
            <v>27.372</v>
          </cell>
          <cell r="CM101">
            <v>-109</v>
          </cell>
          <cell r="CP101">
            <v>-108.83199999999999</v>
          </cell>
          <cell r="CR101">
            <v>1</v>
          </cell>
          <cell r="CT101">
            <v>1</v>
          </cell>
          <cell r="CW101">
            <v>0.141377461129613</v>
          </cell>
          <cell r="CY101">
            <v>17</v>
          </cell>
          <cell r="DB101">
            <v>16.750943460000002</v>
          </cell>
          <cell r="DD101">
            <v>187</v>
          </cell>
          <cell r="DG101">
            <v>187.37955643594199</v>
          </cell>
          <cell r="DI101">
            <v>28</v>
          </cell>
          <cell r="DL101">
            <v>28.2643993210425</v>
          </cell>
          <cell r="DN101">
            <v>8</v>
          </cell>
          <cell r="DQ101">
            <v>8.318879410000001</v>
          </cell>
          <cell r="DS101">
            <v>0</v>
          </cell>
          <cell r="DV101">
            <v>0</v>
          </cell>
          <cell r="DX101">
            <v>-2</v>
          </cell>
          <cell r="EA101">
            <v>-1.6355132583374499</v>
          </cell>
          <cell r="EC101">
            <v>0</v>
          </cell>
          <cell r="EF101">
            <v>0</v>
          </cell>
          <cell r="EH101">
            <v>0</v>
          </cell>
          <cell r="EK101">
            <v>0</v>
          </cell>
          <cell r="EM101">
            <v>0</v>
          </cell>
          <cell r="EP101">
            <v>1.19617223699118E-2</v>
          </cell>
        </row>
        <row r="102">
          <cell r="C102" t="str">
            <v>33250TAllcustom2Allcustom3USD Total</v>
          </cell>
          <cell r="E102">
            <v>30</v>
          </cell>
          <cell r="F102">
            <v>1</v>
          </cell>
          <cell r="G102">
            <v>-1</v>
          </cell>
          <cell r="H102">
            <v>29.647944708324701</v>
          </cell>
          <cell r="J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-1</v>
          </cell>
          <cell r="W102">
            <v>0</v>
          </cell>
          <cell r="X102">
            <v>1</v>
          </cell>
          <cell r="Y102">
            <v>0</v>
          </cell>
          <cell r="Z102">
            <v>0</v>
          </cell>
          <cell r="AB102">
            <v>30</v>
          </cell>
          <cell r="AC102">
            <v>0</v>
          </cell>
          <cell r="AD102">
            <v>0</v>
          </cell>
          <cell r="AE102">
            <v>29.647944708324701</v>
          </cell>
          <cell r="AG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30</v>
          </cell>
          <cell r="AP102">
            <v>32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B102">
            <v>0</v>
          </cell>
          <cell r="BC102">
            <v>-1</v>
          </cell>
          <cell r="BD102">
            <v>2</v>
          </cell>
          <cell r="BF102">
            <v>-1</v>
          </cell>
          <cell r="BG102">
            <v>0</v>
          </cell>
          <cell r="BI102">
            <v>0</v>
          </cell>
          <cell r="BJ102">
            <v>0</v>
          </cell>
          <cell r="BL102">
            <v>0.24948235992661699</v>
          </cell>
          <cell r="BN102">
            <v>26</v>
          </cell>
          <cell r="BO102">
            <v>0</v>
          </cell>
          <cell r="BQ102">
            <v>26.2367875103652</v>
          </cell>
          <cell r="BS102">
            <v>1</v>
          </cell>
          <cell r="BT102">
            <v>1</v>
          </cell>
          <cell r="BV102">
            <v>0</v>
          </cell>
          <cell r="BX102">
            <v>3</v>
          </cell>
          <cell r="BY102">
            <v>0</v>
          </cell>
          <cell r="CA102">
            <v>3.1616748380328703</v>
          </cell>
          <cell r="CC102">
            <v>0</v>
          </cell>
          <cell r="CD102">
            <v>0</v>
          </cell>
          <cell r="CF102">
            <v>0</v>
          </cell>
          <cell r="CH102">
            <v>0</v>
          </cell>
          <cell r="CI102">
            <v>0</v>
          </cell>
          <cell r="CK102">
            <v>0</v>
          </cell>
          <cell r="CM102">
            <v>0</v>
          </cell>
          <cell r="CN102">
            <v>0</v>
          </cell>
          <cell r="CP102">
            <v>0</v>
          </cell>
          <cell r="CR102">
            <v>-2</v>
          </cell>
          <cell r="CS102">
            <v>0</v>
          </cell>
          <cell r="CT102">
            <v>-2</v>
          </cell>
          <cell r="CU102">
            <v>0</v>
          </cell>
          <cell r="CW102">
            <v>0</v>
          </cell>
          <cell r="CY102">
            <v>0</v>
          </cell>
          <cell r="CZ102">
            <v>0</v>
          </cell>
          <cell r="DB102">
            <v>0</v>
          </cell>
          <cell r="DD102">
            <v>1</v>
          </cell>
          <cell r="DE102">
            <v>1</v>
          </cell>
          <cell r="DG102">
            <v>0</v>
          </cell>
          <cell r="DI102">
            <v>0</v>
          </cell>
          <cell r="DJ102">
            <v>0</v>
          </cell>
          <cell r="DL102">
            <v>0</v>
          </cell>
          <cell r="DN102">
            <v>1</v>
          </cell>
          <cell r="DO102">
            <v>1</v>
          </cell>
          <cell r="DQ102">
            <v>0</v>
          </cell>
          <cell r="DS102">
            <v>0</v>
          </cell>
          <cell r="DT102">
            <v>0</v>
          </cell>
          <cell r="DV102">
            <v>0</v>
          </cell>
          <cell r="DX102">
            <v>0</v>
          </cell>
          <cell r="DY102">
            <v>0</v>
          </cell>
          <cell r="EA102">
            <v>0</v>
          </cell>
          <cell r="EC102">
            <v>0</v>
          </cell>
          <cell r="ED102">
            <v>0</v>
          </cell>
          <cell r="EF102">
            <v>0</v>
          </cell>
          <cell r="EH102">
            <v>0</v>
          </cell>
          <cell r="EI102">
            <v>0</v>
          </cell>
          <cell r="EK102">
            <v>0</v>
          </cell>
          <cell r="EM102">
            <v>0</v>
          </cell>
          <cell r="EN102">
            <v>0</v>
          </cell>
          <cell r="EP102">
            <v>0</v>
          </cell>
        </row>
        <row r="103">
          <cell r="C103" t="str">
            <v>33650TAllcustom2Allcustom3USD Total</v>
          </cell>
          <cell r="E103">
            <v>1854</v>
          </cell>
          <cell r="F103">
            <v>1</v>
          </cell>
          <cell r="G103">
            <v>-1</v>
          </cell>
          <cell r="H103">
            <v>1854.7462559228165</v>
          </cell>
          <cell r="J103">
            <v>3702</v>
          </cell>
          <cell r="K103">
            <v>0</v>
          </cell>
          <cell r="L103">
            <v>0</v>
          </cell>
          <cell r="M103">
            <v>3701.8007540803565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-118</v>
          </cell>
          <cell r="U103">
            <v>0</v>
          </cell>
          <cell r="V103">
            <v>0</v>
          </cell>
          <cell r="W103">
            <v>0</v>
          </cell>
          <cell r="X103">
            <v>1</v>
          </cell>
          <cell r="Y103">
            <v>0</v>
          </cell>
          <cell r="Z103">
            <v>-118.53709388999999</v>
          </cell>
          <cell r="AB103">
            <v>5438</v>
          </cell>
          <cell r="AC103">
            <v>0</v>
          </cell>
          <cell r="AD103">
            <v>0</v>
          </cell>
          <cell r="AE103">
            <v>5438.0099161131775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5438</v>
          </cell>
          <cell r="AP103">
            <v>5088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BB103">
            <v>81</v>
          </cell>
          <cell r="BC103">
            <v>-1</v>
          </cell>
          <cell r="BD103">
            <v>-1</v>
          </cell>
          <cell r="BE103">
            <v>0</v>
          </cell>
          <cell r="BF103">
            <v>0</v>
          </cell>
          <cell r="BG103">
            <v>82.403592873159738</v>
          </cell>
          <cell r="BI103">
            <v>662</v>
          </cell>
          <cell r="BJ103">
            <v>0</v>
          </cell>
          <cell r="BK103">
            <v>0</v>
          </cell>
          <cell r="BL103">
            <v>661.69560429670798</v>
          </cell>
          <cell r="BN103">
            <v>618</v>
          </cell>
          <cell r="BO103">
            <v>0</v>
          </cell>
          <cell r="BP103">
            <v>0</v>
          </cell>
          <cell r="BQ103">
            <v>618.26330557172798</v>
          </cell>
          <cell r="BS103">
            <v>63</v>
          </cell>
          <cell r="BT103">
            <v>1</v>
          </cell>
          <cell r="BU103">
            <v>0</v>
          </cell>
          <cell r="BV103">
            <v>62.600506171926419</v>
          </cell>
          <cell r="BX103">
            <v>44</v>
          </cell>
          <cell r="BY103">
            <v>0</v>
          </cell>
          <cell r="BZ103">
            <v>0</v>
          </cell>
          <cell r="CA103">
            <v>44.462857564532648</v>
          </cell>
          <cell r="CC103">
            <v>19</v>
          </cell>
          <cell r="CD103">
            <v>0</v>
          </cell>
          <cell r="CE103">
            <v>0</v>
          </cell>
          <cell r="CF103">
            <v>18.622493802450851</v>
          </cell>
          <cell r="CH103">
            <v>484</v>
          </cell>
          <cell r="CI103">
            <v>0</v>
          </cell>
          <cell r="CJ103">
            <v>0</v>
          </cell>
          <cell r="CK103">
            <v>483.55060464999997</v>
          </cell>
          <cell r="CM103">
            <v>-117</v>
          </cell>
          <cell r="CN103">
            <v>0</v>
          </cell>
          <cell r="CO103">
            <v>0</v>
          </cell>
          <cell r="CP103">
            <v>-116.85270900768884</v>
          </cell>
          <cell r="CR103">
            <v>3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3.0552629465495151</v>
          </cell>
          <cell r="CY103">
            <v>3306</v>
          </cell>
          <cell r="CZ103">
            <v>0</v>
          </cell>
          <cell r="DA103">
            <v>0</v>
          </cell>
          <cell r="DB103">
            <v>3306.0449256699999</v>
          </cell>
          <cell r="DD103">
            <v>208</v>
          </cell>
          <cell r="DE103">
            <v>1</v>
          </cell>
          <cell r="DF103">
            <v>0</v>
          </cell>
          <cell r="DG103">
            <v>208.067212905942</v>
          </cell>
          <cell r="DI103">
            <v>176</v>
          </cell>
          <cell r="DJ103">
            <v>0</v>
          </cell>
          <cell r="DK103">
            <v>0</v>
          </cell>
          <cell r="DL103">
            <v>176.1544085162067</v>
          </cell>
          <cell r="DN103">
            <v>11</v>
          </cell>
          <cell r="DO103">
            <v>1</v>
          </cell>
          <cell r="DP103">
            <v>0</v>
          </cell>
          <cell r="DQ103">
            <v>10.114457300000002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X103">
            <v>-2</v>
          </cell>
          <cell r="DY103">
            <v>0</v>
          </cell>
          <cell r="DZ103">
            <v>0</v>
          </cell>
          <cell r="EA103">
            <v>-1.6355132583374499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H103">
            <v>10</v>
          </cell>
          <cell r="EI103">
            <v>0</v>
          </cell>
          <cell r="EJ103">
            <v>0</v>
          </cell>
          <cell r="EK103">
            <v>10</v>
          </cell>
          <cell r="EM103">
            <v>0</v>
          </cell>
          <cell r="EN103">
            <v>0</v>
          </cell>
          <cell r="EO103">
            <v>0</v>
          </cell>
          <cell r="EP103">
            <v>2.5847207789813899E-2</v>
          </cell>
        </row>
        <row r="104">
          <cell r="C104" t="str">
            <v>33900TAllcustom2Allcustom3USD Total</v>
          </cell>
          <cell r="E104">
            <v>15055</v>
          </cell>
          <cell r="F104">
            <v>1</v>
          </cell>
          <cell r="G104">
            <v>-1</v>
          </cell>
          <cell r="H104">
            <v>15055.705176454816</v>
          </cell>
          <cell r="J104">
            <v>6826</v>
          </cell>
          <cell r="K104">
            <v>0</v>
          </cell>
          <cell r="L104">
            <v>0</v>
          </cell>
          <cell r="M104">
            <v>6826.0822877695764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-3056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0</v>
          </cell>
          <cell r="Z104">
            <v>-3056.54065863496</v>
          </cell>
          <cell r="AB104">
            <v>18825</v>
          </cell>
          <cell r="AC104">
            <v>0</v>
          </cell>
          <cell r="AD104">
            <v>0</v>
          </cell>
          <cell r="AE104">
            <v>18825.246805589377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18825</v>
          </cell>
          <cell r="AP104">
            <v>21749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B104">
            <v>81</v>
          </cell>
          <cell r="BC104">
            <v>-1</v>
          </cell>
          <cell r="BD104">
            <v>-1</v>
          </cell>
          <cell r="BE104">
            <v>0</v>
          </cell>
          <cell r="BF104">
            <v>0</v>
          </cell>
          <cell r="BG104">
            <v>82.403592873159738</v>
          </cell>
          <cell r="BI104">
            <v>10880</v>
          </cell>
          <cell r="BJ104">
            <v>0</v>
          </cell>
          <cell r="BK104">
            <v>0</v>
          </cell>
          <cell r="BL104">
            <v>10879.798293814909</v>
          </cell>
          <cell r="BN104">
            <v>2968</v>
          </cell>
          <cell r="BO104">
            <v>0</v>
          </cell>
          <cell r="BP104">
            <v>0</v>
          </cell>
          <cell r="BQ104">
            <v>2968.173681168958</v>
          </cell>
          <cell r="BS104">
            <v>84</v>
          </cell>
          <cell r="BT104">
            <v>1</v>
          </cell>
          <cell r="BU104">
            <v>0</v>
          </cell>
          <cell r="BV104">
            <v>83.96743115905322</v>
          </cell>
          <cell r="BX104">
            <v>1046</v>
          </cell>
          <cell r="BY104">
            <v>0</v>
          </cell>
          <cell r="BZ104">
            <v>0</v>
          </cell>
          <cell r="CA104">
            <v>1046.1121622762425</v>
          </cell>
          <cell r="CC104">
            <v>49</v>
          </cell>
          <cell r="CD104">
            <v>0</v>
          </cell>
          <cell r="CE104">
            <v>0</v>
          </cell>
          <cell r="CF104">
            <v>48.723384008083649</v>
          </cell>
          <cell r="CH104">
            <v>10753</v>
          </cell>
          <cell r="CI104">
            <v>0</v>
          </cell>
          <cell r="CJ104">
            <v>0</v>
          </cell>
          <cell r="CK104">
            <v>10752.5926084727</v>
          </cell>
          <cell r="CM104">
            <v>-10806</v>
          </cell>
          <cell r="CN104">
            <v>0</v>
          </cell>
          <cell r="CO104">
            <v>0</v>
          </cell>
          <cell r="CP104">
            <v>-10806.065977318389</v>
          </cell>
          <cell r="CR104">
            <v>57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57.066244420997407</v>
          </cell>
          <cell r="CY104">
            <v>5237</v>
          </cell>
          <cell r="CZ104">
            <v>0</v>
          </cell>
          <cell r="DA104">
            <v>0</v>
          </cell>
          <cell r="DB104">
            <v>5237.09901257</v>
          </cell>
          <cell r="DD104">
            <v>1038</v>
          </cell>
          <cell r="DE104">
            <v>1</v>
          </cell>
          <cell r="DF104">
            <v>0</v>
          </cell>
          <cell r="DG104">
            <v>1037.6647188348688</v>
          </cell>
          <cell r="DI104">
            <v>425</v>
          </cell>
          <cell r="DJ104">
            <v>0</v>
          </cell>
          <cell r="DK104">
            <v>0</v>
          </cell>
          <cell r="DL104">
            <v>425.37395207205566</v>
          </cell>
          <cell r="DN104">
            <v>71</v>
          </cell>
          <cell r="DO104">
            <v>1</v>
          </cell>
          <cell r="DP104">
            <v>0</v>
          </cell>
          <cell r="DQ104">
            <v>70.513873129999993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X104">
            <v>-2</v>
          </cell>
          <cell r="DY104">
            <v>0</v>
          </cell>
          <cell r="DZ104">
            <v>0</v>
          </cell>
          <cell r="EA104">
            <v>-1.6355132583374499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H104">
            <v>10</v>
          </cell>
          <cell r="EI104">
            <v>0</v>
          </cell>
          <cell r="EJ104">
            <v>0</v>
          </cell>
          <cell r="EK104">
            <v>10</v>
          </cell>
          <cell r="EM104">
            <v>57</v>
          </cell>
          <cell r="EN104">
            <v>0</v>
          </cell>
          <cell r="EO104">
            <v>0</v>
          </cell>
          <cell r="EP104">
            <v>56.896514867416613</v>
          </cell>
        </row>
        <row r="106">
          <cell r="C106" t="str">
            <v>34700TAllcustom2Allcustom3USD Total</v>
          </cell>
          <cell r="E106">
            <v>10432</v>
          </cell>
          <cell r="H106">
            <v>10432.128125593001</v>
          </cell>
          <cell r="J106">
            <v>4160</v>
          </cell>
          <cell r="M106">
            <v>4160.4702631751998</v>
          </cell>
          <cell r="O106">
            <v>0</v>
          </cell>
          <cell r="R106">
            <v>0</v>
          </cell>
          <cell r="T106">
            <v>-12671</v>
          </cell>
          <cell r="V106">
            <v>1</v>
          </cell>
          <cell r="Y106">
            <v>0</v>
          </cell>
          <cell r="Z106">
            <v>-12671.561826434699</v>
          </cell>
          <cell r="AB106">
            <v>1921</v>
          </cell>
          <cell r="AD106">
            <v>0</v>
          </cell>
          <cell r="AE106">
            <v>1921.0365623335499</v>
          </cell>
          <cell r="AG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1921</v>
          </cell>
          <cell r="AP106">
            <v>8015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BB106">
            <v>1</v>
          </cell>
          <cell r="BD106">
            <v>1</v>
          </cell>
          <cell r="BG106">
            <v>0</v>
          </cell>
          <cell r="BI106">
            <v>2330</v>
          </cell>
          <cell r="BL106">
            <v>2330.0733553485497</v>
          </cell>
          <cell r="BN106">
            <v>1135</v>
          </cell>
          <cell r="BQ106">
            <v>1135.3390311570799</v>
          </cell>
          <cell r="BS106">
            <v>316</v>
          </cell>
          <cell r="BV106">
            <v>316.30836395123396</v>
          </cell>
          <cell r="BX106">
            <v>80</v>
          </cell>
          <cell r="CA106">
            <v>80.350113966771204</v>
          </cell>
          <cell r="CC106">
            <v>323</v>
          </cell>
          <cell r="CF106">
            <v>322.96160750074102</v>
          </cell>
          <cell r="CH106">
            <v>13108</v>
          </cell>
          <cell r="CK106">
            <v>13107.9658716796</v>
          </cell>
          <cell r="CM106">
            <v>-6861</v>
          </cell>
          <cell r="CP106">
            <v>-6860.8702180109594</v>
          </cell>
          <cell r="CR106">
            <v>6</v>
          </cell>
          <cell r="CT106">
            <v>-1</v>
          </cell>
          <cell r="CW106">
            <v>7.1064659703773803</v>
          </cell>
          <cell r="CY106">
            <v>355</v>
          </cell>
          <cell r="DB106">
            <v>354.65686733999996</v>
          </cell>
          <cell r="DD106">
            <v>2825</v>
          </cell>
          <cell r="DG106">
            <v>2825.0011278471698</v>
          </cell>
          <cell r="DI106">
            <v>316</v>
          </cell>
          <cell r="DL106">
            <v>316.08263264765299</v>
          </cell>
          <cell r="DN106">
            <v>658</v>
          </cell>
          <cell r="DQ106">
            <v>657.62316937000003</v>
          </cell>
          <cell r="DS106">
            <v>0</v>
          </cell>
          <cell r="DV106">
            <v>0</v>
          </cell>
          <cell r="DX106">
            <v>0</v>
          </cell>
          <cell r="EA106">
            <v>0</v>
          </cell>
          <cell r="EC106">
            <v>0</v>
          </cell>
          <cell r="EF106">
            <v>0</v>
          </cell>
          <cell r="EH106">
            <v>393</v>
          </cell>
          <cell r="EK106">
            <v>393.32265280000001</v>
          </cell>
          <cell r="EM106">
            <v>5</v>
          </cell>
          <cell r="EP106">
            <v>5.2200312339215698</v>
          </cell>
        </row>
        <row r="108">
          <cell r="C108" t="str">
            <v>34010Allcustom2Allcustom3USD Total</v>
          </cell>
          <cell r="E108">
            <v>517</v>
          </cell>
          <cell r="H108">
            <v>516.89533357830294</v>
          </cell>
          <cell r="J108">
            <v>317</v>
          </cell>
          <cell r="L108">
            <v>-1</v>
          </cell>
          <cell r="M108">
            <v>317.59426089673798</v>
          </cell>
          <cell r="O108">
            <v>0</v>
          </cell>
          <cell r="R108">
            <v>0</v>
          </cell>
          <cell r="T108">
            <v>0</v>
          </cell>
          <cell r="V108">
            <v>-1</v>
          </cell>
          <cell r="X108">
            <v>1</v>
          </cell>
          <cell r="Y108">
            <v>0</v>
          </cell>
          <cell r="Z108">
            <v>0</v>
          </cell>
          <cell r="AB108">
            <v>834</v>
          </cell>
          <cell r="AD108">
            <v>0</v>
          </cell>
          <cell r="AE108">
            <v>834.48959447504103</v>
          </cell>
          <cell r="AG108">
            <v>0</v>
          </cell>
          <cell r="AH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834</v>
          </cell>
          <cell r="AP108">
            <v>725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BB108">
            <v>38</v>
          </cell>
          <cell r="BD108">
            <v>-1</v>
          </cell>
          <cell r="BG108">
            <v>38.7216183040454</v>
          </cell>
          <cell r="BI108">
            <v>292</v>
          </cell>
          <cell r="BL108">
            <v>291.81877489287297</v>
          </cell>
          <cell r="BN108">
            <v>84</v>
          </cell>
          <cell r="BQ108">
            <v>83.553838880248207</v>
          </cell>
          <cell r="BS108">
            <v>28</v>
          </cell>
          <cell r="BV108">
            <v>28.218551269999399</v>
          </cell>
          <cell r="BX108">
            <v>9</v>
          </cell>
          <cell r="CA108">
            <v>8.6646848890495693</v>
          </cell>
          <cell r="CC108">
            <v>3</v>
          </cell>
          <cell r="CF108">
            <v>2.8332497220874497</v>
          </cell>
          <cell r="CH108">
            <v>65</v>
          </cell>
          <cell r="CK108">
            <v>65.089792619999997</v>
          </cell>
          <cell r="CM108">
            <v>-2</v>
          </cell>
          <cell r="CP108">
            <v>-2.0051770000000002</v>
          </cell>
          <cell r="CR108">
            <v>5</v>
          </cell>
          <cell r="CT108">
            <v>0</v>
          </cell>
          <cell r="CW108">
            <v>5.2797951019800102</v>
          </cell>
          <cell r="CY108">
            <v>273</v>
          </cell>
          <cell r="DB108">
            <v>273.39646901999998</v>
          </cell>
          <cell r="DD108">
            <v>13</v>
          </cell>
          <cell r="DG108">
            <v>13.292822289999998</v>
          </cell>
          <cell r="DI108">
            <v>6</v>
          </cell>
          <cell r="DL108">
            <v>5.6198291647580101</v>
          </cell>
          <cell r="DN108">
            <v>20</v>
          </cell>
          <cell r="DQ108">
            <v>20.00534532</v>
          </cell>
          <cell r="DS108">
            <v>0</v>
          </cell>
          <cell r="DV108">
            <v>0</v>
          </cell>
          <cell r="DX108">
            <v>0</v>
          </cell>
          <cell r="EA108">
            <v>0</v>
          </cell>
          <cell r="EC108">
            <v>0</v>
          </cell>
          <cell r="EF108">
            <v>0.46867984000000001</v>
          </cell>
          <cell r="EH108">
            <v>0</v>
          </cell>
          <cell r="EK108">
            <v>0</v>
          </cell>
          <cell r="EM108">
            <v>0</v>
          </cell>
          <cell r="EP108">
            <v>2.9795101980011899E-2</v>
          </cell>
        </row>
        <row r="109">
          <cell r="C109" t="str">
            <v>34200TAllcustom2Allcustom3USD Total</v>
          </cell>
          <cell r="E109">
            <v>3420</v>
          </cell>
          <cell r="F109">
            <v>-1</v>
          </cell>
          <cell r="H109">
            <v>3420.5793217832497</v>
          </cell>
          <cell r="J109">
            <v>1072</v>
          </cell>
          <cell r="K109">
            <v>-2</v>
          </cell>
          <cell r="L109">
            <v>2</v>
          </cell>
          <cell r="M109">
            <v>1071.7318173122501</v>
          </cell>
          <cell r="O109">
            <v>0</v>
          </cell>
          <cell r="P109">
            <v>0</v>
          </cell>
          <cell r="R109">
            <v>0</v>
          </cell>
          <cell r="T109">
            <v>-4</v>
          </cell>
          <cell r="U109">
            <v>3</v>
          </cell>
          <cell r="V109">
            <v>-1</v>
          </cell>
          <cell r="W109">
            <v>0</v>
          </cell>
          <cell r="X109">
            <v>-2</v>
          </cell>
          <cell r="Y109">
            <v>0</v>
          </cell>
          <cell r="Z109">
            <v>-4.2716953801904705</v>
          </cell>
          <cell r="AB109">
            <v>4488</v>
          </cell>
          <cell r="AC109">
            <v>0</v>
          </cell>
          <cell r="AD109">
            <v>0</v>
          </cell>
          <cell r="AE109">
            <v>4488.03944371531</v>
          </cell>
          <cell r="AG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4488</v>
          </cell>
          <cell r="AP109">
            <v>4669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BB109">
            <v>21</v>
          </cell>
          <cell r="BC109">
            <v>6</v>
          </cell>
          <cell r="BD109">
            <v>-8</v>
          </cell>
          <cell r="BE109">
            <v>0</v>
          </cell>
          <cell r="BG109">
            <v>22.824780284515001</v>
          </cell>
          <cell r="BI109">
            <v>2648</v>
          </cell>
          <cell r="BJ109">
            <v>0</v>
          </cell>
          <cell r="BL109">
            <v>2647.7218315211303</v>
          </cell>
          <cell r="BN109">
            <v>496</v>
          </cell>
          <cell r="BO109">
            <v>1</v>
          </cell>
          <cell r="BQ109">
            <v>495.23445650620596</v>
          </cell>
          <cell r="BS109">
            <v>377</v>
          </cell>
          <cell r="BT109">
            <v>2</v>
          </cell>
          <cell r="BV109">
            <v>374.91465161191502</v>
          </cell>
          <cell r="BX109">
            <v>73</v>
          </cell>
          <cell r="BY109">
            <v>-1</v>
          </cell>
          <cell r="CA109">
            <v>74.340607862355796</v>
          </cell>
          <cell r="CC109">
            <v>87</v>
          </cell>
          <cell r="CD109">
            <v>-1</v>
          </cell>
          <cell r="CF109">
            <v>87.854066624812702</v>
          </cell>
          <cell r="CH109">
            <v>224</v>
          </cell>
          <cell r="CI109">
            <v>0</v>
          </cell>
          <cell r="CK109">
            <v>224.38019713002899</v>
          </cell>
          <cell r="CM109">
            <v>-506</v>
          </cell>
          <cell r="CN109">
            <v>1</v>
          </cell>
          <cell r="CP109">
            <v>-506.691269757714</v>
          </cell>
          <cell r="CR109">
            <v>18</v>
          </cell>
          <cell r="CS109">
            <v>2</v>
          </cell>
          <cell r="CT109">
            <v>-1</v>
          </cell>
          <cell r="CU109">
            <v>0</v>
          </cell>
          <cell r="CW109">
            <v>16.9809964245947</v>
          </cell>
          <cell r="CY109">
            <v>697</v>
          </cell>
          <cell r="CZ109">
            <v>1</v>
          </cell>
          <cell r="DB109">
            <v>696.46076708999999</v>
          </cell>
          <cell r="DD109">
            <v>205</v>
          </cell>
          <cell r="DE109">
            <v>0</v>
          </cell>
          <cell r="DG109">
            <v>205.336553358777</v>
          </cell>
          <cell r="DI109">
            <v>69</v>
          </cell>
          <cell r="DJ109">
            <v>1</v>
          </cell>
          <cell r="DL109">
            <v>67.903241090434591</v>
          </cell>
          <cell r="DN109">
            <v>104</v>
          </cell>
          <cell r="DO109">
            <v>-2</v>
          </cell>
          <cell r="DQ109">
            <v>105.67927482998</v>
          </cell>
          <cell r="DS109">
            <v>0</v>
          </cell>
          <cell r="DT109">
            <v>0</v>
          </cell>
          <cell r="DV109">
            <v>0</v>
          </cell>
          <cell r="DX109">
            <v>-21</v>
          </cell>
          <cell r="DY109">
            <v>0</v>
          </cell>
          <cell r="EA109">
            <v>-20.629015481539902</v>
          </cell>
          <cell r="EC109">
            <v>7</v>
          </cell>
          <cell r="ED109">
            <v>1</v>
          </cell>
          <cell r="EF109">
            <v>6.4396969419999994</v>
          </cell>
          <cell r="EH109">
            <v>67</v>
          </cell>
          <cell r="EI109">
            <v>-1</v>
          </cell>
          <cell r="EK109">
            <v>67.615423496477504</v>
          </cell>
          <cell r="EM109">
            <v>14</v>
          </cell>
          <cell r="EN109">
            <v>0</v>
          </cell>
          <cell r="EP109">
            <v>13.8785281021757</v>
          </cell>
        </row>
        <row r="110">
          <cell r="C110" t="str">
            <v>34300TAllcustom2Allcustom3USD Total</v>
          </cell>
          <cell r="E110">
            <v>238</v>
          </cell>
          <cell r="H110">
            <v>237.72062512453101</v>
          </cell>
          <cell r="J110">
            <v>173</v>
          </cell>
          <cell r="M110">
            <v>172.59382649447701</v>
          </cell>
          <cell r="O110">
            <v>0</v>
          </cell>
          <cell r="R110">
            <v>0</v>
          </cell>
          <cell r="T110">
            <v>-179</v>
          </cell>
          <cell r="V110">
            <v>0</v>
          </cell>
          <cell r="Y110">
            <v>0</v>
          </cell>
          <cell r="Z110">
            <v>-178.53557918153598</v>
          </cell>
          <cell r="AB110">
            <v>232</v>
          </cell>
          <cell r="AD110">
            <v>0</v>
          </cell>
          <cell r="AE110">
            <v>231.77887243747199</v>
          </cell>
          <cell r="AG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232</v>
          </cell>
          <cell r="AP110">
            <v>320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BB110">
            <v>9</v>
          </cell>
          <cell r="BD110">
            <v>1</v>
          </cell>
          <cell r="BG110">
            <v>8.4609397636603187</v>
          </cell>
          <cell r="BI110">
            <v>78</v>
          </cell>
          <cell r="BL110">
            <v>77.837440707160908</v>
          </cell>
          <cell r="BN110">
            <v>52</v>
          </cell>
          <cell r="BQ110">
            <v>51.951742666456994</v>
          </cell>
          <cell r="BS110">
            <v>10</v>
          </cell>
          <cell r="BV110">
            <v>10.478609247927601</v>
          </cell>
          <cell r="BX110">
            <v>11</v>
          </cell>
          <cell r="CA110">
            <v>11.0007154123698</v>
          </cell>
          <cell r="CC110">
            <v>-20</v>
          </cell>
          <cell r="CF110">
            <v>-20.200173959357198</v>
          </cell>
          <cell r="CH110">
            <v>158</v>
          </cell>
          <cell r="CK110">
            <v>158.39590002513998</v>
          </cell>
          <cell r="CM110">
            <v>-60</v>
          </cell>
          <cell r="CP110">
            <v>-60.204548738827604</v>
          </cell>
          <cell r="CR110">
            <v>4</v>
          </cell>
          <cell r="CT110">
            <v>0</v>
          </cell>
          <cell r="CW110">
            <v>4.1598696448189303</v>
          </cell>
          <cell r="CY110">
            <v>53</v>
          </cell>
          <cell r="DB110">
            <v>52.532013689999999</v>
          </cell>
          <cell r="DD110">
            <v>115</v>
          </cell>
          <cell r="DG110">
            <v>114.63246372965901</v>
          </cell>
          <cell r="DI110">
            <v>1</v>
          </cell>
          <cell r="DL110">
            <v>1.35604371</v>
          </cell>
          <cell r="DN110">
            <v>0</v>
          </cell>
          <cell r="DQ110">
            <v>0.10330172</v>
          </cell>
          <cell r="DS110">
            <v>0</v>
          </cell>
          <cell r="DV110">
            <v>0</v>
          </cell>
          <cell r="DX110">
            <v>0</v>
          </cell>
          <cell r="EA110">
            <v>-0.18986600000000001</v>
          </cell>
          <cell r="EC110">
            <v>0</v>
          </cell>
          <cell r="EF110">
            <v>6.7980009999999993E-2</v>
          </cell>
          <cell r="EH110">
            <v>3</v>
          </cell>
          <cell r="EK110">
            <v>2.8092253702388201</v>
          </cell>
          <cell r="EM110">
            <v>2</v>
          </cell>
          <cell r="EP110">
            <v>1.7257080099551898</v>
          </cell>
        </row>
        <row r="111">
          <cell r="C111" t="str">
            <v>34400TAllcustom2Allcustom3USD Total</v>
          </cell>
          <cell r="E111">
            <v>413</v>
          </cell>
          <cell r="H111">
            <v>412.89259740961199</v>
          </cell>
          <cell r="J111">
            <v>79</v>
          </cell>
          <cell r="M111">
            <v>78.58609491</v>
          </cell>
          <cell r="O111">
            <v>0</v>
          </cell>
          <cell r="R111">
            <v>0</v>
          </cell>
          <cell r="T111">
            <v>-95</v>
          </cell>
          <cell r="V111">
            <v>0</v>
          </cell>
          <cell r="Y111">
            <v>0</v>
          </cell>
          <cell r="Z111">
            <v>-94.575343379999993</v>
          </cell>
          <cell r="AB111">
            <v>397</v>
          </cell>
          <cell r="AD111">
            <v>0</v>
          </cell>
          <cell r="AE111">
            <v>396.90334893961199</v>
          </cell>
          <cell r="AG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397</v>
          </cell>
          <cell r="AP111">
            <v>99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BB111">
            <v>0</v>
          </cell>
          <cell r="BD111">
            <v>0</v>
          </cell>
          <cell r="BG111">
            <v>0</v>
          </cell>
          <cell r="BI111">
            <v>9</v>
          </cell>
          <cell r="BL111">
            <v>8.9140355380000003</v>
          </cell>
          <cell r="BN111">
            <v>4</v>
          </cell>
          <cell r="BQ111">
            <v>4.1086918033467095</v>
          </cell>
          <cell r="BS111">
            <v>0</v>
          </cell>
          <cell r="BV111">
            <v>1.022466E-2</v>
          </cell>
          <cell r="BX111">
            <v>8</v>
          </cell>
          <cell r="CA111">
            <v>7.8564796192317301</v>
          </cell>
          <cell r="CC111">
            <v>1</v>
          </cell>
          <cell r="CF111">
            <v>0.97104142080621902</v>
          </cell>
          <cell r="CH111">
            <v>482</v>
          </cell>
          <cell r="CK111">
            <v>482.27159755999998</v>
          </cell>
          <cell r="CM111">
            <v>-91</v>
          </cell>
          <cell r="CP111">
            <v>-91.239473191772802</v>
          </cell>
          <cell r="CR111">
            <v>1</v>
          </cell>
          <cell r="CT111">
            <v>1</v>
          </cell>
          <cell r="CW111">
            <v>0</v>
          </cell>
          <cell r="CY111">
            <v>10</v>
          </cell>
          <cell r="DB111">
            <v>10.348971580000001</v>
          </cell>
          <cell r="DD111">
            <v>1</v>
          </cell>
          <cell r="DG111">
            <v>1.0413028799999999</v>
          </cell>
          <cell r="DI111">
            <v>62</v>
          </cell>
          <cell r="DL111">
            <v>62.408175010000001</v>
          </cell>
          <cell r="DN111">
            <v>5</v>
          </cell>
          <cell r="DQ111">
            <v>4.7876454400000004</v>
          </cell>
          <cell r="DS111">
            <v>0</v>
          </cell>
          <cell r="DV111">
            <v>0</v>
          </cell>
          <cell r="DX111">
            <v>0</v>
          </cell>
          <cell r="EA111">
            <v>0</v>
          </cell>
          <cell r="EC111">
            <v>0</v>
          </cell>
          <cell r="EF111">
            <v>0</v>
          </cell>
          <cell r="EH111">
            <v>9</v>
          </cell>
          <cell r="EK111">
            <v>8.6440000000000001</v>
          </cell>
          <cell r="EM111">
            <v>0</v>
          </cell>
          <cell r="EP111">
            <v>0</v>
          </cell>
        </row>
        <row r="112">
          <cell r="C112" t="str">
            <v>35200TAllcustom2Allcustom3USD Total</v>
          </cell>
          <cell r="E112">
            <v>1065</v>
          </cell>
          <cell r="H112">
            <v>1065.11991257554</v>
          </cell>
          <cell r="J112">
            <v>444</v>
          </cell>
          <cell r="M112">
            <v>443.56122374795802</v>
          </cell>
          <cell r="O112">
            <v>0</v>
          </cell>
          <cell r="R112">
            <v>0</v>
          </cell>
          <cell r="T112">
            <v>-224</v>
          </cell>
          <cell r="V112">
            <v>0</v>
          </cell>
          <cell r="Y112">
            <v>0</v>
          </cell>
          <cell r="Z112">
            <v>-223.564603565125</v>
          </cell>
          <cell r="AB112">
            <v>1285</v>
          </cell>
          <cell r="AD112">
            <v>0</v>
          </cell>
          <cell r="AE112">
            <v>1285.1165327583699</v>
          </cell>
          <cell r="AG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1285</v>
          </cell>
          <cell r="AP112">
            <v>1605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BB112">
            <v>17</v>
          </cell>
          <cell r="BD112">
            <v>4</v>
          </cell>
          <cell r="BG112">
            <v>13.116245603821799</v>
          </cell>
          <cell r="BI112">
            <v>870</v>
          </cell>
          <cell r="BL112">
            <v>869.89725243071405</v>
          </cell>
          <cell r="BN112">
            <v>209</v>
          </cell>
          <cell r="BQ112">
            <v>208.790612772093</v>
          </cell>
          <cell r="BS112">
            <v>67</v>
          </cell>
          <cell r="BV112">
            <v>67.3256118117298</v>
          </cell>
          <cell r="BX112">
            <v>20</v>
          </cell>
          <cell r="CA112">
            <v>19.535948383748401</v>
          </cell>
          <cell r="CC112">
            <v>26</v>
          </cell>
          <cell r="CF112">
            <v>26.499618500892097</v>
          </cell>
          <cell r="CH112">
            <v>544</v>
          </cell>
          <cell r="CK112">
            <v>543.54772651062592</v>
          </cell>
          <cell r="CM112">
            <v>-688</v>
          </cell>
          <cell r="CO112">
            <v>-4</v>
          </cell>
          <cell r="CP112">
            <v>-683.593103438085</v>
          </cell>
          <cell r="CR112">
            <v>5</v>
          </cell>
          <cell r="CT112">
            <v>0</v>
          </cell>
          <cell r="CW112">
            <v>4.6151187984255495</v>
          </cell>
          <cell r="CY112">
            <v>289</v>
          </cell>
          <cell r="DB112">
            <v>288.87358916000005</v>
          </cell>
          <cell r="DD112">
            <v>90</v>
          </cell>
          <cell r="DG112">
            <v>89.698487724178804</v>
          </cell>
          <cell r="DI112">
            <v>27</v>
          </cell>
          <cell r="DL112">
            <v>27.4533179259533</v>
          </cell>
          <cell r="DN112">
            <v>33</v>
          </cell>
          <cell r="DQ112">
            <v>32.920710139400001</v>
          </cell>
          <cell r="DS112">
            <v>0</v>
          </cell>
          <cell r="DV112">
            <v>0</v>
          </cell>
          <cell r="DX112">
            <v>0</v>
          </cell>
          <cell r="EA112">
            <v>0</v>
          </cell>
          <cell r="EC112">
            <v>2</v>
          </cell>
          <cell r="EF112">
            <v>1.7477221599999999</v>
          </cell>
          <cell r="EH112">
            <v>10</v>
          </cell>
          <cell r="EK112">
            <v>10.039</v>
          </cell>
          <cell r="EM112">
            <v>3</v>
          </cell>
          <cell r="EP112">
            <v>3.1066681879784999</v>
          </cell>
        </row>
        <row r="113">
          <cell r="C113" t="str">
            <v>35300TAllcustom2Allcustom3USD Total</v>
          </cell>
          <cell r="E113">
            <v>207</v>
          </cell>
          <cell r="H113">
            <v>206.95326437408502</v>
          </cell>
          <cell r="J113">
            <v>258</v>
          </cell>
          <cell r="M113">
            <v>257.61575377000003</v>
          </cell>
          <cell r="O113">
            <v>0</v>
          </cell>
          <cell r="R113">
            <v>0</v>
          </cell>
          <cell r="T113">
            <v>-12</v>
          </cell>
          <cell r="V113">
            <v>0</v>
          </cell>
          <cell r="Y113">
            <v>0</v>
          </cell>
          <cell r="Z113">
            <v>-11.522807519999999</v>
          </cell>
          <cell r="AB113">
            <v>453</v>
          </cell>
          <cell r="AD113">
            <v>0</v>
          </cell>
          <cell r="AE113">
            <v>453.04621062408501</v>
          </cell>
          <cell r="AG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453</v>
          </cell>
          <cell r="AP113">
            <v>332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BB113">
            <v>8</v>
          </cell>
          <cell r="BD113">
            <v>1</v>
          </cell>
          <cell r="BG113">
            <v>7.41968260654573</v>
          </cell>
          <cell r="BI113">
            <v>65</v>
          </cell>
          <cell r="BL113">
            <v>65.248718189466203</v>
          </cell>
          <cell r="BN113">
            <v>4</v>
          </cell>
          <cell r="BQ113">
            <v>4.0896576665015898</v>
          </cell>
          <cell r="BS113">
            <v>3</v>
          </cell>
          <cell r="BV113">
            <v>3.4098765625129399</v>
          </cell>
          <cell r="BX113">
            <v>3</v>
          </cell>
          <cell r="CA113">
            <v>2.6266776479776199</v>
          </cell>
          <cell r="CC113">
            <v>0</v>
          </cell>
          <cell r="CF113">
            <v>0</v>
          </cell>
          <cell r="CH113">
            <v>152</v>
          </cell>
          <cell r="CK113">
            <v>151.673046171294</v>
          </cell>
          <cell r="CM113">
            <v>-28</v>
          </cell>
          <cell r="CP113">
            <v>-27.514394470213201</v>
          </cell>
          <cell r="CR113">
            <v>1</v>
          </cell>
          <cell r="CT113">
            <v>1</v>
          </cell>
          <cell r="CW113">
            <v>0</v>
          </cell>
          <cell r="CY113">
            <v>16</v>
          </cell>
          <cell r="DB113">
            <v>16.402418609999998</v>
          </cell>
          <cell r="DD113">
            <v>226</v>
          </cell>
          <cell r="DG113">
            <v>226.48894311000001</v>
          </cell>
          <cell r="DI113">
            <v>0</v>
          </cell>
          <cell r="DL113">
            <v>0</v>
          </cell>
          <cell r="DN113">
            <v>15</v>
          </cell>
          <cell r="DQ113">
            <v>14.724392050000001</v>
          </cell>
          <cell r="DS113">
            <v>0</v>
          </cell>
          <cell r="DV113">
            <v>0</v>
          </cell>
          <cell r="DX113">
            <v>0</v>
          </cell>
          <cell r="EA113">
            <v>0</v>
          </cell>
          <cell r="EC113">
            <v>0</v>
          </cell>
          <cell r="EF113">
            <v>0</v>
          </cell>
          <cell r="EH113">
            <v>1</v>
          </cell>
          <cell r="EK113">
            <v>0.87281199750000005</v>
          </cell>
          <cell r="EM113">
            <v>0</v>
          </cell>
          <cell r="EP113">
            <v>0</v>
          </cell>
        </row>
        <row r="114">
          <cell r="C114" t="str">
            <v>35350TAllcustom2Allcustom3USD Total</v>
          </cell>
          <cell r="E114">
            <v>5860</v>
          </cell>
          <cell r="F114">
            <v>-1</v>
          </cell>
          <cell r="G114">
            <v>0</v>
          </cell>
          <cell r="H114">
            <v>5860.1610548453209</v>
          </cell>
          <cell r="J114">
            <v>2343</v>
          </cell>
          <cell r="K114">
            <v>-2</v>
          </cell>
          <cell r="L114">
            <v>1</v>
          </cell>
          <cell r="M114">
            <v>2341.6829771314233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-514</v>
          </cell>
          <cell r="U114">
            <v>3</v>
          </cell>
          <cell r="V114">
            <v>-2</v>
          </cell>
          <cell r="W114">
            <v>0</v>
          </cell>
          <cell r="X114">
            <v>-1</v>
          </cell>
          <cell r="Y114">
            <v>0</v>
          </cell>
          <cell r="Z114">
            <v>-512.47002902685142</v>
          </cell>
          <cell r="AB114">
            <v>7689</v>
          </cell>
          <cell r="AC114">
            <v>0</v>
          </cell>
          <cell r="AD114">
            <v>0</v>
          </cell>
          <cell r="AE114">
            <v>7689.3740029498895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7689</v>
          </cell>
          <cell r="AP114">
            <v>7750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BB114">
            <v>93</v>
          </cell>
          <cell r="BC114">
            <v>6</v>
          </cell>
          <cell r="BD114">
            <v>-3</v>
          </cell>
          <cell r="BE114">
            <v>0</v>
          </cell>
          <cell r="BF114">
            <v>0</v>
          </cell>
          <cell r="BG114">
            <v>90.543266562588244</v>
          </cell>
          <cell r="BI114">
            <v>3962</v>
          </cell>
          <cell r="BJ114">
            <v>0</v>
          </cell>
          <cell r="BK114">
            <v>0</v>
          </cell>
          <cell r="BL114">
            <v>3961.4380532793448</v>
          </cell>
          <cell r="BN114">
            <v>849</v>
          </cell>
          <cell r="BO114">
            <v>1</v>
          </cell>
          <cell r="BP114">
            <v>0</v>
          </cell>
          <cell r="BQ114">
            <v>847.72900029485243</v>
          </cell>
          <cell r="BS114">
            <v>485</v>
          </cell>
          <cell r="BT114">
            <v>2</v>
          </cell>
          <cell r="BU114">
            <v>0</v>
          </cell>
          <cell r="BV114">
            <v>484.35752516408473</v>
          </cell>
          <cell r="BX114">
            <v>124</v>
          </cell>
          <cell r="BY114">
            <v>-1</v>
          </cell>
          <cell r="BZ114">
            <v>0</v>
          </cell>
          <cell r="CA114">
            <v>124.02511381473292</v>
          </cell>
          <cell r="CC114">
            <v>97</v>
          </cell>
          <cell r="CD114">
            <v>-1</v>
          </cell>
          <cell r="CE114">
            <v>0</v>
          </cell>
          <cell r="CF114">
            <v>97.957802309241259</v>
          </cell>
          <cell r="CH114">
            <v>1625</v>
          </cell>
          <cell r="CI114">
            <v>0</v>
          </cell>
          <cell r="CJ114">
            <v>0</v>
          </cell>
          <cell r="CK114">
            <v>1625.3582600170889</v>
          </cell>
          <cell r="CM114">
            <v>-1375</v>
          </cell>
          <cell r="CN114">
            <v>1</v>
          </cell>
          <cell r="CO114">
            <v>-4</v>
          </cell>
          <cell r="CP114">
            <v>-1371.2479665966125</v>
          </cell>
          <cell r="CR114">
            <v>34</v>
          </cell>
          <cell r="CS114">
            <v>2</v>
          </cell>
          <cell r="CT114">
            <v>1</v>
          </cell>
          <cell r="CU114">
            <v>0</v>
          </cell>
          <cell r="CV114">
            <v>0</v>
          </cell>
          <cell r="CW114">
            <v>31.035779969819188</v>
          </cell>
          <cell r="CY114">
            <v>1338</v>
          </cell>
          <cell r="CZ114">
            <v>1</v>
          </cell>
          <cell r="DA114">
            <v>0</v>
          </cell>
          <cell r="DB114">
            <v>1338.0142291500001</v>
          </cell>
          <cell r="DD114">
            <v>650</v>
          </cell>
          <cell r="DE114">
            <v>0</v>
          </cell>
          <cell r="DF114">
            <v>0</v>
          </cell>
          <cell r="DG114">
            <v>650.4905730926148</v>
          </cell>
          <cell r="DI114">
            <v>165</v>
          </cell>
          <cell r="DJ114">
            <v>1</v>
          </cell>
          <cell r="DK114">
            <v>0</v>
          </cell>
          <cell r="DL114">
            <v>164.7406069011459</v>
          </cell>
          <cell r="DN114">
            <v>177</v>
          </cell>
          <cell r="DO114">
            <v>-2</v>
          </cell>
          <cell r="DP114">
            <v>0</v>
          </cell>
          <cell r="DQ114">
            <v>178.22066949938002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X114">
            <v>-21</v>
          </cell>
          <cell r="DY114">
            <v>0</v>
          </cell>
          <cell r="DZ114">
            <v>0</v>
          </cell>
          <cell r="EA114">
            <v>-20.818881481539901</v>
          </cell>
          <cell r="EC114">
            <v>9</v>
          </cell>
          <cell r="ED114">
            <v>1</v>
          </cell>
          <cell r="EE114">
            <v>0</v>
          </cell>
          <cell r="EF114">
            <v>8.7240789519999993</v>
          </cell>
          <cell r="EH114">
            <v>90</v>
          </cell>
          <cell r="EI114">
            <v>-1</v>
          </cell>
          <cell r="EJ114">
            <v>0</v>
          </cell>
          <cell r="EK114">
            <v>89.980460864216326</v>
          </cell>
          <cell r="EM114">
            <v>19</v>
          </cell>
          <cell r="EN114">
            <v>0</v>
          </cell>
          <cell r="EO114">
            <v>0</v>
          </cell>
          <cell r="EP114">
            <v>18.740699402089401</v>
          </cell>
        </row>
        <row r="116">
          <cell r="C116" t="str">
            <v>35400TAllcustom2Allcustom3USD Total</v>
          </cell>
          <cell r="E116">
            <v>0</v>
          </cell>
          <cell r="H116">
            <v>0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V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BB116">
            <v>0</v>
          </cell>
          <cell r="BD116">
            <v>0</v>
          </cell>
          <cell r="BG116">
            <v>0</v>
          </cell>
          <cell r="BI116">
            <v>0</v>
          </cell>
          <cell r="BL116">
            <v>0</v>
          </cell>
          <cell r="BN116">
            <v>0</v>
          </cell>
          <cell r="BQ116">
            <v>0</v>
          </cell>
          <cell r="BS116">
            <v>0</v>
          </cell>
          <cell r="BV116">
            <v>0</v>
          </cell>
          <cell r="BX116">
            <v>0</v>
          </cell>
          <cell r="CA116">
            <v>0</v>
          </cell>
          <cell r="CC116">
            <v>0</v>
          </cell>
          <cell r="CF116">
            <v>0</v>
          </cell>
          <cell r="CH116">
            <v>0</v>
          </cell>
          <cell r="CK116">
            <v>0</v>
          </cell>
          <cell r="CM116">
            <v>0</v>
          </cell>
          <cell r="CP116">
            <v>0</v>
          </cell>
          <cell r="CR116">
            <v>0</v>
          </cell>
          <cell r="CT116">
            <v>0</v>
          </cell>
          <cell r="CW116">
            <v>0</v>
          </cell>
          <cell r="CY116">
            <v>0</v>
          </cell>
          <cell r="DB116">
            <v>0</v>
          </cell>
          <cell r="DD116">
            <v>0</v>
          </cell>
          <cell r="DG116">
            <v>0</v>
          </cell>
          <cell r="DI116">
            <v>0</v>
          </cell>
          <cell r="DL116">
            <v>0</v>
          </cell>
          <cell r="DN116">
            <v>0</v>
          </cell>
          <cell r="DQ116">
            <v>0</v>
          </cell>
          <cell r="DS116">
            <v>0</v>
          </cell>
          <cell r="DV116">
            <v>0</v>
          </cell>
          <cell r="DX116">
            <v>0</v>
          </cell>
          <cell r="EA116">
            <v>0</v>
          </cell>
          <cell r="EC116">
            <v>0</v>
          </cell>
          <cell r="EF116">
            <v>0</v>
          </cell>
          <cell r="EH116">
            <v>0</v>
          </cell>
          <cell r="EK116">
            <v>0</v>
          </cell>
          <cell r="EM116">
            <v>0</v>
          </cell>
          <cell r="EP116">
            <v>0</v>
          </cell>
        </row>
        <row r="117">
          <cell r="C117" t="str">
            <v>37900TAllcustom2Allcustom3USD Total</v>
          </cell>
          <cell r="E117">
            <v>16292</v>
          </cell>
          <cell r="F117">
            <v>-1</v>
          </cell>
          <cell r="G117">
            <v>0</v>
          </cell>
          <cell r="H117">
            <v>16292.289180438322</v>
          </cell>
          <cell r="J117">
            <v>6503</v>
          </cell>
          <cell r="K117">
            <v>-2</v>
          </cell>
          <cell r="L117">
            <v>1</v>
          </cell>
          <cell r="M117">
            <v>6502.153240306623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-13185</v>
          </cell>
          <cell r="U117">
            <v>3</v>
          </cell>
          <cell r="V117">
            <v>-1</v>
          </cell>
          <cell r="W117">
            <v>0</v>
          </cell>
          <cell r="X117">
            <v>-1</v>
          </cell>
          <cell r="Y117">
            <v>0</v>
          </cell>
          <cell r="Z117">
            <v>-13184.031855461551</v>
          </cell>
          <cell r="AB117">
            <v>9610</v>
          </cell>
          <cell r="AC117">
            <v>0</v>
          </cell>
          <cell r="AD117">
            <v>0</v>
          </cell>
          <cell r="AE117">
            <v>9610.4105652834387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9610</v>
          </cell>
          <cell r="AP117">
            <v>15765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B117">
            <v>94</v>
          </cell>
          <cell r="BC117">
            <v>6</v>
          </cell>
          <cell r="BD117">
            <v>-2</v>
          </cell>
          <cell r="BE117">
            <v>0</v>
          </cell>
          <cell r="BF117">
            <v>0</v>
          </cell>
          <cell r="BG117">
            <v>90.543266562588244</v>
          </cell>
          <cell r="BI117">
            <v>6292</v>
          </cell>
          <cell r="BJ117">
            <v>0</v>
          </cell>
          <cell r="BK117">
            <v>0</v>
          </cell>
          <cell r="BL117">
            <v>6291.5114086278945</v>
          </cell>
          <cell r="BN117">
            <v>1984</v>
          </cell>
          <cell r="BO117">
            <v>1</v>
          </cell>
          <cell r="BP117">
            <v>0</v>
          </cell>
          <cell r="BQ117">
            <v>1983.0680314519323</v>
          </cell>
          <cell r="BS117">
            <v>801</v>
          </cell>
          <cell r="BT117">
            <v>2</v>
          </cell>
          <cell r="BU117">
            <v>0</v>
          </cell>
          <cell r="BV117">
            <v>800.66588911531869</v>
          </cell>
          <cell r="BX117">
            <v>204</v>
          </cell>
          <cell r="BY117">
            <v>-1</v>
          </cell>
          <cell r="BZ117">
            <v>0</v>
          </cell>
          <cell r="CA117">
            <v>204.37522778150412</v>
          </cell>
          <cell r="CC117">
            <v>420</v>
          </cell>
          <cell r="CD117">
            <v>-1</v>
          </cell>
          <cell r="CE117">
            <v>0</v>
          </cell>
          <cell r="CF117">
            <v>420.91940980998231</v>
          </cell>
          <cell r="CH117">
            <v>14733</v>
          </cell>
          <cell r="CI117">
            <v>0</v>
          </cell>
          <cell r="CJ117">
            <v>0</v>
          </cell>
          <cell r="CK117">
            <v>14733.324131696689</v>
          </cell>
          <cell r="CM117">
            <v>-8236</v>
          </cell>
          <cell r="CN117">
            <v>1</v>
          </cell>
          <cell r="CO117">
            <v>-4</v>
          </cell>
          <cell r="CP117">
            <v>-8232.1181846075724</v>
          </cell>
          <cell r="CR117">
            <v>40</v>
          </cell>
          <cell r="CS117">
            <v>2</v>
          </cell>
          <cell r="CT117">
            <v>0</v>
          </cell>
          <cell r="CU117">
            <v>0</v>
          </cell>
          <cell r="CV117">
            <v>0</v>
          </cell>
          <cell r="CW117">
            <v>38.142245940196567</v>
          </cell>
          <cell r="CY117">
            <v>1693</v>
          </cell>
          <cell r="CZ117">
            <v>1</v>
          </cell>
          <cell r="DA117">
            <v>0</v>
          </cell>
          <cell r="DB117">
            <v>1692.6710964900001</v>
          </cell>
          <cell r="DD117">
            <v>3475</v>
          </cell>
          <cell r="DE117">
            <v>0</v>
          </cell>
          <cell r="DF117">
            <v>0</v>
          </cell>
          <cell r="DG117">
            <v>3475.4917009397846</v>
          </cell>
          <cell r="DI117">
            <v>481</v>
          </cell>
          <cell r="DJ117">
            <v>1</v>
          </cell>
          <cell r="DK117">
            <v>0</v>
          </cell>
          <cell r="DL117">
            <v>480.82323954879888</v>
          </cell>
          <cell r="DN117">
            <v>835</v>
          </cell>
          <cell r="DO117">
            <v>-2</v>
          </cell>
          <cell r="DP117">
            <v>0</v>
          </cell>
          <cell r="DQ117">
            <v>835.84383886938008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X117">
            <v>-21</v>
          </cell>
          <cell r="DY117">
            <v>0</v>
          </cell>
          <cell r="DZ117">
            <v>0</v>
          </cell>
          <cell r="EA117">
            <v>-20.818881481539901</v>
          </cell>
          <cell r="EC117">
            <v>9</v>
          </cell>
          <cell r="ED117">
            <v>1</v>
          </cell>
          <cell r="EE117">
            <v>0</v>
          </cell>
          <cell r="EF117">
            <v>8.7240789519999993</v>
          </cell>
          <cell r="EH117">
            <v>483</v>
          </cell>
          <cell r="EI117">
            <v>-1</v>
          </cell>
          <cell r="EJ117">
            <v>0</v>
          </cell>
          <cell r="EK117">
            <v>483.30311366421631</v>
          </cell>
          <cell r="EM117">
            <v>24</v>
          </cell>
          <cell r="EN117">
            <v>0</v>
          </cell>
          <cell r="EO117">
            <v>0</v>
          </cell>
          <cell r="EP117">
            <v>23.960730636010972</v>
          </cell>
        </row>
        <row r="118">
          <cell r="C118" t="str">
            <v>38900TAllcustom2Allcustom3USD Total</v>
          </cell>
          <cell r="E118">
            <v>31347</v>
          </cell>
          <cell r="F118">
            <v>0</v>
          </cell>
          <cell r="G118">
            <v>-1</v>
          </cell>
          <cell r="H118">
            <v>31347.994356893138</v>
          </cell>
          <cell r="J118">
            <v>13329</v>
          </cell>
          <cell r="K118">
            <v>-2</v>
          </cell>
          <cell r="L118">
            <v>1</v>
          </cell>
          <cell r="M118">
            <v>13328.235528076199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-16241</v>
          </cell>
          <cell r="U118">
            <v>3</v>
          </cell>
          <cell r="V118">
            <v>-1</v>
          </cell>
          <cell r="W118">
            <v>0</v>
          </cell>
          <cell r="X118">
            <v>0</v>
          </cell>
          <cell r="Y118">
            <v>0</v>
          </cell>
          <cell r="Z118">
            <v>-16240.572514096511</v>
          </cell>
          <cell r="AB118">
            <v>28435</v>
          </cell>
          <cell r="AC118">
            <v>0</v>
          </cell>
          <cell r="AD118">
            <v>0</v>
          </cell>
          <cell r="AE118">
            <v>28435.657370872817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28435</v>
          </cell>
          <cell r="AP118">
            <v>37514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B118">
            <v>175</v>
          </cell>
          <cell r="BC118">
            <v>5</v>
          </cell>
          <cell r="BD118">
            <v>-3</v>
          </cell>
          <cell r="BE118">
            <v>0</v>
          </cell>
          <cell r="BF118">
            <v>0</v>
          </cell>
          <cell r="BG118">
            <v>172.94685943574797</v>
          </cell>
          <cell r="BI118">
            <v>17172</v>
          </cell>
          <cell r="BJ118">
            <v>0</v>
          </cell>
          <cell r="BK118">
            <v>0</v>
          </cell>
          <cell r="BL118">
            <v>17171.309702442803</v>
          </cell>
          <cell r="BN118">
            <v>4952</v>
          </cell>
          <cell r="BO118">
            <v>1</v>
          </cell>
          <cell r="BP118">
            <v>0</v>
          </cell>
          <cell r="BQ118">
            <v>4951.2417126208902</v>
          </cell>
          <cell r="BS118">
            <v>885</v>
          </cell>
          <cell r="BT118">
            <v>3</v>
          </cell>
          <cell r="BU118">
            <v>0</v>
          </cell>
          <cell r="BV118">
            <v>884.63332027437195</v>
          </cell>
          <cell r="BX118">
            <v>1250</v>
          </cell>
          <cell r="BY118">
            <v>-1</v>
          </cell>
          <cell r="BZ118">
            <v>0</v>
          </cell>
          <cell r="CA118">
            <v>1250.4873900577468</v>
          </cell>
          <cell r="CC118">
            <v>469</v>
          </cell>
          <cell r="CD118">
            <v>-1</v>
          </cell>
          <cell r="CE118">
            <v>0</v>
          </cell>
          <cell r="CF118">
            <v>469.64279381806597</v>
          </cell>
          <cell r="CH118">
            <v>25486</v>
          </cell>
          <cell r="CI118">
            <v>0</v>
          </cell>
          <cell r="CJ118">
            <v>0</v>
          </cell>
          <cell r="CK118">
            <v>25485.916740169389</v>
          </cell>
          <cell r="CM118">
            <v>-19042</v>
          </cell>
          <cell r="CN118">
            <v>1</v>
          </cell>
          <cell r="CO118">
            <v>-4</v>
          </cell>
          <cell r="CP118">
            <v>-19038.184161925961</v>
          </cell>
          <cell r="CR118">
            <v>97</v>
          </cell>
          <cell r="CS118">
            <v>2</v>
          </cell>
          <cell r="CT118">
            <v>0</v>
          </cell>
          <cell r="CU118">
            <v>0</v>
          </cell>
          <cell r="CV118">
            <v>0</v>
          </cell>
          <cell r="CW118">
            <v>95.208490361193981</v>
          </cell>
          <cell r="CY118">
            <v>6930</v>
          </cell>
          <cell r="CZ118">
            <v>1</v>
          </cell>
          <cell r="DA118">
            <v>0</v>
          </cell>
          <cell r="DB118">
            <v>6929.7701090600003</v>
          </cell>
          <cell r="DD118">
            <v>4513</v>
          </cell>
          <cell r="DE118">
            <v>1</v>
          </cell>
          <cell r="DF118">
            <v>0</v>
          </cell>
          <cell r="DG118">
            <v>4513.1564197746538</v>
          </cell>
          <cell r="DI118">
            <v>906</v>
          </cell>
          <cell r="DJ118">
            <v>1</v>
          </cell>
          <cell r="DK118">
            <v>0</v>
          </cell>
          <cell r="DL118">
            <v>906.19719162085448</v>
          </cell>
          <cell r="DN118">
            <v>906</v>
          </cell>
          <cell r="DO118">
            <v>-1</v>
          </cell>
          <cell r="DP118">
            <v>0</v>
          </cell>
          <cell r="DQ118">
            <v>906.35771199938006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X118">
            <v>-23</v>
          </cell>
          <cell r="DY118">
            <v>0</v>
          </cell>
          <cell r="DZ118">
            <v>0</v>
          </cell>
          <cell r="EA118">
            <v>-22.454394739877351</v>
          </cell>
          <cell r="EC118">
            <v>9</v>
          </cell>
          <cell r="ED118">
            <v>1</v>
          </cell>
          <cell r="EE118">
            <v>0</v>
          </cell>
          <cell r="EF118">
            <v>8.7240789519999993</v>
          </cell>
          <cell r="EH118">
            <v>493</v>
          </cell>
          <cell r="EI118">
            <v>-1</v>
          </cell>
          <cell r="EJ118">
            <v>0</v>
          </cell>
          <cell r="EK118">
            <v>493.30311366421631</v>
          </cell>
          <cell r="EM118">
            <v>81</v>
          </cell>
          <cell r="EN118">
            <v>0</v>
          </cell>
          <cell r="EO118">
            <v>0</v>
          </cell>
          <cell r="EP118">
            <v>80.857245503427578</v>
          </cell>
        </row>
        <row r="119">
          <cell r="C119" t="str">
            <v>39900TAllcustom2Allcustom3USD Total</v>
          </cell>
          <cell r="E119">
            <v>51469</v>
          </cell>
          <cell r="F119">
            <v>-1</v>
          </cell>
          <cell r="G119">
            <v>0</v>
          </cell>
          <cell r="H119">
            <v>51469.097286639568</v>
          </cell>
          <cell r="J119">
            <v>29015</v>
          </cell>
          <cell r="K119">
            <v>-2</v>
          </cell>
          <cell r="L119">
            <v>1</v>
          </cell>
          <cell r="M119">
            <v>29013.755364973495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-16245</v>
          </cell>
          <cell r="U119">
            <v>3</v>
          </cell>
          <cell r="V119">
            <v>-2</v>
          </cell>
          <cell r="W119">
            <v>1</v>
          </cell>
          <cell r="X119">
            <v>-1</v>
          </cell>
          <cell r="Y119">
            <v>0</v>
          </cell>
          <cell r="Z119">
            <v>-16243.484476701691</v>
          </cell>
          <cell r="AB119">
            <v>64239</v>
          </cell>
          <cell r="AC119">
            <v>1</v>
          </cell>
          <cell r="AD119">
            <v>0</v>
          </cell>
          <cell r="AE119">
            <v>64239.36817491144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1</v>
          </cell>
          <cell r="AM119">
            <v>0</v>
          </cell>
          <cell r="AN119">
            <v>64239</v>
          </cell>
          <cell r="AP119">
            <v>70809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B119">
            <v>817</v>
          </cell>
          <cell r="BC119">
            <v>5</v>
          </cell>
          <cell r="BD119">
            <v>-1</v>
          </cell>
          <cell r="BE119">
            <v>0</v>
          </cell>
          <cell r="BF119">
            <v>1</v>
          </cell>
          <cell r="BG119">
            <v>812.42507542645899</v>
          </cell>
          <cell r="BI119">
            <v>27837</v>
          </cell>
          <cell r="BJ119">
            <v>0</v>
          </cell>
          <cell r="BK119">
            <v>0</v>
          </cell>
          <cell r="BL119">
            <v>27836.574492311731</v>
          </cell>
          <cell r="BN119">
            <v>11482</v>
          </cell>
          <cell r="BO119">
            <v>1</v>
          </cell>
          <cell r="BP119">
            <v>0</v>
          </cell>
          <cell r="BQ119">
            <v>11481.736715912513</v>
          </cell>
          <cell r="BS119">
            <v>1191</v>
          </cell>
          <cell r="BT119">
            <v>2</v>
          </cell>
          <cell r="BU119">
            <v>0</v>
          </cell>
          <cell r="BV119">
            <v>1190.8098343332283</v>
          </cell>
          <cell r="BX119">
            <v>1720</v>
          </cell>
          <cell r="BY119">
            <v>-1</v>
          </cell>
          <cell r="BZ119">
            <v>0</v>
          </cell>
          <cell r="CA119">
            <v>1720.3893036487077</v>
          </cell>
          <cell r="CC119">
            <v>606</v>
          </cell>
          <cell r="CD119">
            <v>-1</v>
          </cell>
          <cell r="CE119">
            <v>0</v>
          </cell>
          <cell r="CF119">
            <v>606.44328276111105</v>
          </cell>
          <cell r="CH119">
            <v>26891</v>
          </cell>
          <cell r="CI119">
            <v>0</v>
          </cell>
          <cell r="CJ119">
            <v>0</v>
          </cell>
          <cell r="CK119">
            <v>26891.406889818038</v>
          </cell>
          <cell r="CM119">
            <v>-19075</v>
          </cell>
          <cell r="CN119">
            <v>1</v>
          </cell>
          <cell r="CO119">
            <v>-4</v>
          </cell>
          <cell r="CP119">
            <v>-19070.688307572302</v>
          </cell>
          <cell r="CR119">
            <v>464</v>
          </cell>
          <cell r="CS119">
            <v>2</v>
          </cell>
          <cell r="CT119">
            <v>0</v>
          </cell>
          <cell r="CU119">
            <v>0</v>
          </cell>
          <cell r="CV119">
            <v>0</v>
          </cell>
          <cell r="CW119">
            <v>462.06848170217796</v>
          </cell>
          <cell r="CY119">
            <v>11803</v>
          </cell>
          <cell r="CZ119">
            <v>1</v>
          </cell>
          <cell r="DA119">
            <v>0</v>
          </cell>
          <cell r="DB119">
            <v>11802.807546280001</v>
          </cell>
          <cell r="DD119">
            <v>12434</v>
          </cell>
          <cell r="DE119">
            <v>2</v>
          </cell>
          <cell r="DF119">
            <v>0</v>
          </cell>
          <cell r="DG119">
            <v>12433.960080520152</v>
          </cell>
          <cell r="DI119">
            <v>2274</v>
          </cell>
          <cell r="DJ119">
            <v>1</v>
          </cell>
          <cell r="DK119">
            <v>0</v>
          </cell>
          <cell r="DL119">
            <v>2274.3979975639222</v>
          </cell>
          <cell r="DN119">
            <v>2068</v>
          </cell>
          <cell r="DO119">
            <v>-1</v>
          </cell>
          <cell r="DP119">
            <v>0</v>
          </cell>
          <cell r="DQ119">
            <v>2068.0544739197103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X119">
            <v>-28</v>
          </cell>
          <cell r="DY119">
            <v>0</v>
          </cell>
          <cell r="DZ119">
            <v>0</v>
          </cell>
          <cell r="EA119">
            <v>-27.53321501247995</v>
          </cell>
          <cell r="EC119">
            <v>355</v>
          </cell>
          <cell r="ED119">
            <v>1</v>
          </cell>
          <cell r="EE119">
            <v>0</v>
          </cell>
          <cell r="EF119">
            <v>354.90296534262205</v>
          </cell>
          <cell r="EH119">
            <v>146</v>
          </cell>
          <cell r="EI119">
            <v>-1</v>
          </cell>
          <cell r="EJ119">
            <v>0</v>
          </cell>
          <cell r="EK119">
            <v>146.23356435972534</v>
          </cell>
          <cell r="EM119">
            <v>92</v>
          </cell>
          <cell r="EN119">
            <v>0</v>
          </cell>
          <cell r="EO119">
            <v>0</v>
          </cell>
          <cell r="EP119">
            <v>91.745878045283078</v>
          </cell>
        </row>
        <row r="124">
          <cell r="C124" t="str">
            <v>50561TAllcustom2Allcustom3USD Total</v>
          </cell>
          <cell r="AB124">
            <v>15308</v>
          </cell>
          <cell r="AC124">
            <v>0</v>
          </cell>
          <cell r="AE124">
            <v>15308.273451809799</v>
          </cell>
          <cell r="AG124">
            <v>0</v>
          </cell>
          <cell r="AH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15308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</row>
        <row r="125">
          <cell r="C125" t="str">
            <v>50565TAllcustom2Allcustom3USD Total</v>
          </cell>
          <cell r="AB125">
            <v>4655</v>
          </cell>
          <cell r="AC125">
            <v>0</v>
          </cell>
          <cell r="AE125">
            <v>4654.8481532894893</v>
          </cell>
          <cell r="AG125">
            <v>0</v>
          </cell>
          <cell r="AH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4655</v>
          </cell>
          <cell r="AT125">
            <v>0</v>
          </cell>
          <cell r="AU125">
            <v>0</v>
          </cell>
          <cell r="AV125">
            <v>0</v>
          </cell>
        </row>
        <row r="126">
          <cell r="C126" t="str">
            <v>50571TAllcustom2Allcustom3USD Total</v>
          </cell>
          <cell r="AB126">
            <v>10653</v>
          </cell>
          <cell r="AC126">
            <v>0</v>
          </cell>
          <cell r="AD126">
            <v>0</v>
          </cell>
          <cell r="AE126">
            <v>10653.425298520309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N126">
            <v>10653</v>
          </cell>
          <cell r="AU126">
            <v>0</v>
          </cell>
          <cell r="AV126">
            <v>0</v>
          </cell>
          <cell r="AY126">
            <v>0</v>
          </cell>
        </row>
        <row r="127">
          <cell r="C127" t="str">
            <v>27260Allcustom2Allcustom3USD Total</v>
          </cell>
          <cell r="AB127">
            <v>0</v>
          </cell>
          <cell r="AE127">
            <v>0</v>
          </cell>
          <cell r="AG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T127">
            <v>0</v>
          </cell>
          <cell r="AU127">
            <v>0</v>
          </cell>
          <cell r="AV127">
            <v>0</v>
          </cell>
        </row>
        <row r="128">
          <cell r="C128" t="str">
            <v>35318Allcustom2Allcustom3USD Total</v>
          </cell>
          <cell r="AB128">
            <v>0</v>
          </cell>
          <cell r="AE128">
            <v>0</v>
          </cell>
          <cell r="AG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T128">
            <v>0</v>
          </cell>
          <cell r="AU128">
            <v>0</v>
          </cell>
          <cell r="AV128">
            <v>0</v>
          </cell>
        </row>
        <row r="129">
          <cell r="C129" t="str">
            <v>35320Allcustom2Allcustom3USD Total</v>
          </cell>
          <cell r="AB129">
            <v>0</v>
          </cell>
          <cell r="AC129">
            <v>0</v>
          </cell>
          <cell r="AE129">
            <v>0</v>
          </cell>
          <cell r="AG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T129">
            <v>0</v>
          </cell>
          <cell r="AU129">
            <v>0</v>
          </cell>
          <cell r="AV129">
            <v>0</v>
          </cell>
        </row>
        <row r="130">
          <cell r="C130" t="str">
            <v>50560TAllcustom2Allcustom3USD Total</v>
          </cell>
          <cell r="AB130">
            <v>10653</v>
          </cell>
          <cell r="AC130">
            <v>0</v>
          </cell>
          <cell r="AD130">
            <v>0</v>
          </cell>
          <cell r="AE130">
            <v>10653.425298520309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N130">
            <v>10653</v>
          </cell>
          <cell r="AU130">
            <v>0</v>
          </cell>
          <cell r="AV130">
            <v>0</v>
          </cell>
          <cell r="AY130">
            <v>0</v>
          </cell>
        </row>
        <row r="135">
          <cell r="E135">
            <v>111</v>
          </cell>
          <cell r="F135">
            <v>0</v>
          </cell>
          <cell r="G135">
            <v>0</v>
          </cell>
          <cell r="H135">
            <v>110.77636453225847</v>
          </cell>
          <cell r="J135">
            <v>379</v>
          </cell>
          <cell r="K135">
            <v>-1</v>
          </cell>
          <cell r="L135">
            <v>-1</v>
          </cell>
          <cell r="M135">
            <v>379.65180781554903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-1</v>
          </cell>
          <cell r="X135">
            <v>1</v>
          </cell>
          <cell r="Y135">
            <v>0</v>
          </cell>
          <cell r="Z135">
            <v>1.7063442146041996E-2</v>
          </cell>
          <cell r="AB135">
            <v>490</v>
          </cell>
          <cell r="AC135">
            <v>-1</v>
          </cell>
          <cell r="AD135">
            <v>0</v>
          </cell>
          <cell r="AE135">
            <v>490.44523578995705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-1</v>
          </cell>
          <cell r="AM135">
            <v>0</v>
          </cell>
          <cell r="AN135">
            <v>490</v>
          </cell>
          <cell r="AP135">
            <v>556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B135">
            <v>5</v>
          </cell>
          <cell r="BC135">
            <v>1</v>
          </cell>
          <cell r="BD135">
            <v>-1</v>
          </cell>
          <cell r="BE135">
            <v>0</v>
          </cell>
          <cell r="BF135">
            <v>0</v>
          </cell>
          <cell r="BG135">
            <v>5.8287148945309921</v>
          </cell>
          <cell r="BI135">
            <v>16</v>
          </cell>
          <cell r="BJ135">
            <v>-1</v>
          </cell>
          <cell r="BK135">
            <v>0</v>
          </cell>
          <cell r="BL135">
            <v>16.356106353373953</v>
          </cell>
          <cell r="BN135">
            <v>123</v>
          </cell>
          <cell r="BO135">
            <v>1</v>
          </cell>
          <cell r="BP135">
            <v>0</v>
          </cell>
          <cell r="BQ135">
            <v>122.53648273945512</v>
          </cell>
          <cell r="BS135">
            <v>5</v>
          </cell>
          <cell r="BT135">
            <v>0</v>
          </cell>
          <cell r="BU135">
            <v>0</v>
          </cell>
          <cell r="BV135">
            <v>4.6814354307260526</v>
          </cell>
          <cell r="BX135">
            <v>32</v>
          </cell>
          <cell r="BY135">
            <v>1</v>
          </cell>
          <cell r="BZ135">
            <v>0</v>
          </cell>
          <cell r="CA135">
            <v>31.807988957929428</v>
          </cell>
          <cell r="CC135">
            <v>-18</v>
          </cell>
          <cell r="CD135">
            <v>0</v>
          </cell>
          <cell r="CE135">
            <v>0</v>
          </cell>
          <cell r="CF135">
            <v>-18.324895574637669</v>
          </cell>
          <cell r="CH135">
            <v>-55</v>
          </cell>
          <cell r="CI135">
            <v>1</v>
          </cell>
          <cell r="CJ135">
            <v>0</v>
          </cell>
          <cell r="CK135">
            <v>-55.184354089903643</v>
          </cell>
          <cell r="CM135">
            <v>3</v>
          </cell>
          <cell r="CN135">
            <v>1</v>
          </cell>
          <cell r="CO135">
            <v>0</v>
          </cell>
          <cell r="CP135">
            <v>3.0748858207966063</v>
          </cell>
          <cell r="CR135">
            <v>-1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-1.2820390445643373</v>
          </cell>
          <cell r="CY135">
            <v>73</v>
          </cell>
          <cell r="CZ135">
            <v>1</v>
          </cell>
          <cell r="DA135">
            <v>0</v>
          </cell>
          <cell r="DB135">
            <v>73.168363216999992</v>
          </cell>
          <cell r="DD135">
            <v>261</v>
          </cell>
          <cell r="DE135">
            <v>1</v>
          </cell>
          <cell r="DF135">
            <v>0</v>
          </cell>
          <cell r="DG135">
            <v>260.72205608177819</v>
          </cell>
          <cell r="DI135">
            <v>-1</v>
          </cell>
          <cell r="DJ135">
            <v>0</v>
          </cell>
          <cell r="DL135">
            <v>-0.81567501866539316</v>
          </cell>
          <cell r="DN135">
            <v>47</v>
          </cell>
          <cell r="DO135">
            <v>1</v>
          </cell>
          <cell r="DP135">
            <v>0</v>
          </cell>
          <cell r="DQ135">
            <v>47.04480732999999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X135">
            <v>0</v>
          </cell>
          <cell r="DY135">
            <v>0</v>
          </cell>
          <cell r="DZ135">
            <v>-1</v>
          </cell>
          <cell r="EA135">
            <v>0.81429525000010927</v>
          </cell>
          <cell r="EC135">
            <v>-2</v>
          </cell>
          <cell r="ED135">
            <v>0</v>
          </cell>
          <cell r="EE135">
            <v>0</v>
          </cell>
          <cell r="EF135">
            <v>-2.0595770944918845</v>
          </cell>
          <cell r="EH135">
            <v>1</v>
          </cell>
          <cell r="EI135">
            <v>0</v>
          </cell>
          <cell r="EJ135">
            <v>0</v>
          </cell>
          <cell r="EK135">
            <v>0.89131435073919985</v>
          </cell>
          <cell r="EM135">
            <v>-3</v>
          </cell>
          <cell r="EN135">
            <v>-1</v>
          </cell>
          <cell r="EO135">
            <v>0</v>
          </cell>
          <cell r="EP135">
            <v>-2.7755667351863678</v>
          </cell>
        </row>
        <row r="136">
          <cell r="C136" t="str">
            <v>Segment_financial_items_USD</v>
          </cell>
          <cell r="O136">
            <v>-121</v>
          </cell>
          <cell r="P136">
            <v>0</v>
          </cell>
          <cell r="R136">
            <v>-121.44296565155599</v>
          </cell>
          <cell r="T136">
            <v>0</v>
          </cell>
          <cell r="U136">
            <v>0</v>
          </cell>
          <cell r="V136">
            <v>1</v>
          </cell>
          <cell r="W136">
            <v>0</v>
          </cell>
          <cell r="X136">
            <v>-1</v>
          </cell>
          <cell r="Y136">
            <v>0</v>
          </cell>
          <cell r="Z136">
            <v>1.0928488336503501E-13</v>
          </cell>
          <cell r="AB136">
            <v>-121</v>
          </cell>
          <cell r="AC136">
            <v>0</v>
          </cell>
          <cell r="AD136">
            <v>0</v>
          </cell>
          <cell r="AE136">
            <v>-121.44296565155599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-121</v>
          </cell>
          <cell r="AP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CH136">
            <v>0</v>
          </cell>
          <cell r="CI136">
            <v>0</v>
          </cell>
          <cell r="CK136">
            <v>0</v>
          </cell>
          <cell r="DS136">
            <v>0</v>
          </cell>
          <cell r="DT136">
            <v>0</v>
          </cell>
          <cell r="DV136">
            <v>0</v>
          </cell>
        </row>
        <row r="137">
          <cell r="C137" t="str">
            <v>Segment_profit_before_tax_USD</v>
          </cell>
          <cell r="E137">
            <v>111</v>
          </cell>
          <cell r="F137">
            <v>0</v>
          </cell>
          <cell r="G137">
            <v>0</v>
          </cell>
          <cell r="H137">
            <v>110.77636453225847</v>
          </cell>
          <cell r="J137">
            <v>379</v>
          </cell>
          <cell r="K137">
            <v>-1</v>
          </cell>
          <cell r="L137">
            <v>-1</v>
          </cell>
          <cell r="M137">
            <v>379.65180781554903</v>
          </cell>
          <cell r="O137">
            <v>-121</v>
          </cell>
          <cell r="P137">
            <v>0</v>
          </cell>
          <cell r="Q137">
            <v>0</v>
          </cell>
          <cell r="R137">
            <v>-121.44296565155599</v>
          </cell>
          <cell r="T137">
            <v>0</v>
          </cell>
          <cell r="U137">
            <v>0</v>
          </cell>
          <cell r="V137">
            <v>1</v>
          </cell>
          <cell r="W137">
            <v>-1</v>
          </cell>
          <cell r="X137">
            <v>0</v>
          </cell>
          <cell r="Y137">
            <v>0</v>
          </cell>
          <cell r="Z137">
            <v>1.706344214615128E-2</v>
          </cell>
          <cell r="AB137">
            <v>369</v>
          </cell>
          <cell r="AC137">
            <v>-1</v>
          </cell>
          <cell r="AD137">
            <v>0</v>
          </cell>
          <cell r="AE137">
            <v>369.00227013840106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-1</v>
          </cell>
          <cell r="AM137">
            <v>0</v>
          </cell>
          <cell r="AN137">
            <v>369</v>
          </cell>
          <cell r="AP137">
            <v>556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B137">
            <v>5</v>
          </cell>
          <cell r="BC137">
            <v>1</v>
          </cell>
          <cell r="BD137">
            <v>-1</v>
          </cell>
          <cell r="BE137">
            <v>0</v>
          </cell>
          <cell r="BF137">
            <v>0</v>
          </cell>
          <cell r="BG137">
            <v>5.8287148945309921</v>
          </cell>
          <cell r="BI137">
            <v>16</v>
          </cell>
          <cell r="BJ137">
            <v>-1</v>
          </cell>
          <cell r="BK137">
            <v>0</v>
          </cell>
          <cell r="BL137">
            <v>16.356106353373953</v>
          </cell>
          <cell r="BN137">
            <v>123</v>
          </cell>
          <cell r="BO137">
            <v>1</v>
          </cell>
          <cell r="BP137">
            <v>0</v>
          </cell>
          <cell r="BQ137">
            <v>122.53648273945512</v>
          </cell>
          <cell r="BS137">
            <v>5</v>
          </cell>
          <cell r="BT137">
            <v>0</v>
          </cell>
          <cell r="BU137">
            <v>0</v>
          </cell>
          <cell r="BV137">
            <v>4.6814354307260526</v>
          </cell>
          <cell r="BX137">
            <v>32</v>
          </cell>
          <cell r="BY137">
            <v>1</v>
          </cell>
          <cell r="BZ137">
            <v>0</v>
          </cell>
          <cell r="CA137">
            <v>31.807988957929428</v>
          </cell>
          <cell r="CC137">
            <v>-18</v>
          </cell>
          <cell r="CD137">
            <v>0</v>
          </cell>
          <cell r="CE137">
            <v>0</v>
          </cell>
          <cell r="CF137">
            <v>-18.324895574637669</v>
          </cell>
          <cell r="CH137">
            <v>-55</v>
          </cell>
          <cell r="CI137">
            <v>1</v>
          </cell>
          <cell r="CJ137">
            <v>0</v>
          </cell>
          <cell r="CK137">
            <v>-55.184354089903643</v>
          </cell>
          <cell r="CM137">
            <v>3</v>
          </cell>
          <cell r="CN137">
            <v>1</v>
          </cell>
          <cell r="CO137">
            <v>0</v>
          </cell>
          <cell r="CP137">
            <v>3.0748858207966063</v>
          </cell>
          <cell r="CR137">
            <v>-1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-1.2820390445643373</v>
          </cell>
          <cell r="CY137">
            <v>73</v>
          </cell>
          <cell r="CZ137">
            <v>1</v>
          </cell>
          <cell r="DA137">
            <v>0</v>
          </cell>
          <cell r="DB137">
            <v>73.168363216999992</v>
          </cell>
          <cell r="DD137">
            <v>261</v>
          </cell>
          <cell r="DE137">
            <v>1</v>
          </cell>
          <cell r="DF137">
            <v>0</v>
          </cell>
          <cell r="DG137">
            <v>260.72205608177819</v>
          </cell>
          <cell r="DI137">
            <v>-1</v>
          </cell>
          <cell r="DJ137">
            <v>0</v>
          </cell>
          <cell r="DK137">
            <v>0</v>
          </cell>
          <cell r="DL137">
            <v>-0.81567501866539316</v>
          </cell>
          <cell r="DN137">
            <v>47</v>
          </cell>
          <cell r="DO137">
            <v>1</v>
          </cell>
          <cell r="DP137">
            <v>0</v>
          </cell>
          <cell r="DQ137">
            <v>47.04480732999999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X137">
            <v>0</v>
          </cell>
          <cell r="DY137">
            <v>0</v>
          </cell>
          <cell r="DZ137">
            <v>-1</v>
          </cell>
          <cell r="EA137">
            <v>0.81429525000010927</v>
          </cell>
          <cell r="EC137">
            <v>-2</v>
          </cell>
          <cell r="ED137">
            <v>0</v>
          </cell>
          <cell r="EE137">
            <v>0</v>
          </cell>
          <cell r="EF137">
            <v>-2.0595770944918845</v>
          </cell>
          <cell r="EH137">
            <v>1</v>
          </cell>
          <cell r="EI137">
            <v>0</v>
          </cell>
          <cell r="EJ137">
            <v>0</v>
          </cell>
          <cell r="EK137">
            <v>0.89131435073919985</v>
          </cell>
          <cell r="EM137">
            <v>-3</v>
          </cell>
          <cell r="EN137">
            <v>-1</v>
          </cell>
          <cell r="EO137">
            <v>0</v>
          </cell>
          <cell r="EP137">
            <v>-2.7755667351863678</v>
          </cell>
        </row>
        <row r="139">
          <cell r="C139" t="str">
            <v>70110CAllcustom2Allcustom3USD Total</v>
          </cell>
          <cell r="E139">
            <v>-24</v>
          </cell>
          <cell r="F139">
            <v>-1</v>
          </cell>
          <cell r="G139">
            <v>0</v>
          </cell>
          <cell r="H139">
            <v>-23.461725359786001</v>
          </cell>
          <cell r="J139">
            <v>-141</v>
          </cell>
          <cell r="K139">
            <v>0</v>
          </cell>
          <cell r="L139">
            <v>1</v>
          </cell>
          <cell r="M139">
            <v>-141.57465872523801</v>
          </cell>
          <cell r="O139">
            <v>0</v>
          </cell>
          <cell r="P139">
            <v>0</v>
          </cell>
          <cell r="R139">
            <v>0</v>
          </cell>
          <cell r="T139">
            <v>0</v>
          </cell>
          <cell r="V139">
            <v>1</v>
          </cell>
          <cell r="X139">
            <v>-1</v>
          </cell>
          <cell r="Y139">
            <v>0</v>
          </cell>
          <cell r="Z139">
            <v>0</v>
          </cell>
          <cell r="AB139">
            <v>-165</v>
          </cell>
          <cell r="AD139">
            <v>0</v>
          </cell>
          <cell r="AE139">
            <v>-165.036384085024</v>
          </cell>
          <cell r="AG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-165</v>
          </cell>
          <cell r="AP139">
            <v>-143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BB139">
            <v>-1</v>
          </cell>
          <cell r="BC139">
            <v>1</v>
          </cell>
          <cell r="BD139">
            <v>-1</v>
          </cell>
          <cell r="BE139">
            <v>0</v>
          </cell>
          <cell r="BG139">
            <v>-1.0696789069958899</v>
          </cell>
          <cell r="BI139">
            <v>21</v>
          </cell>
          <cell r="BJ139">
            <v>1</v>
          </cell>
          <cell r="BK139">
            <v>0</v>
          </cell>
          <cell r="BL139">
            <v>20.387831635247601</v>
          </cell>
          <cell r="BN139">
            <v>-15</v>
          </cell>
          <cell r="BO139">
            <v>0</v>
          </cell>
          <cell r="BP139">
            <v>0</v>
          </cell>
          <cell r="BQ139">
            <v>-14.762404432850699</v>
          </cell>
          <cell r="BS139">
            <v>-3</v>
          </cell>
          <cell r="BT139">
            <v>0</v>
          </cell>
          <cell r="BU139">
            <v>0</v>
          </cell>
          <cell r="BV139">
            <v>-3.0531829778653998</v>
          </cell>
          <cell r="BX139">
            <v>-5</v>
          </cell>
          <cell r="BY139">
            <v>-1</v>
          </cell>
          <cell r="BZ139">
            <v>0</v>
          </cell>
          <cell r="CA139">
            <v>-4.3450792387885002</v>
          </cell>
          <cell r="CC139">
            <v>2</v>
          </cell>
          <cell r="CD139">
            <v>0</v>
          </cell>
          <cell r="CE139">
            <v>0</v>
          </cell>
          <cell r="CF139">
            <v>2.1169061165142802</v>
          </cell>
          <cell r="CH139">
            <v>-23</v>
          </cell>
          <cell r="CI139">
            <v>0</v>
          </cell>
          <cell r="CJ139">
            <v>0</v>
          </cell>
          <cell r="CK139">
            <v>-22.806480555047401</v>
          </cell>
          <cell r="CM139">
            <v>0</v>
          </cell>
          <cell r="CN139">
            <v>0</v>
          </cell>
          <cell r="CP139">
            <v>7.0362999999999995E-2</v>
          </cell>
          <cell r="CR139">
            <v>0</v>
          </cell>
          <cell r="CS139">
            <v>0</v>
          </cell>
          <cell r="CT139">
            <v>-1</v>
          </cell>
          <cell r="CU139">
            <v>0</v>
          </cell>
          <cell r="CV139">
            <v>1</v>
          </cell>
          <cell r="CW139">
            <v>0.17893124066079999</v>
          </cell>
          <cell r="CY139">
            <v>-102</v>
          </cell>
          <cell r="CZ139">
            <v>0</v>
          </cell>
          <cell r="DA139">
            <v>0</v>
          </cell>
          <cell r="DB139">
            <v>-101.9075433046</v>
          </cell>
          <cell r="DD139">
            <v>-39</v>
          </cell>
          <cell r="DE139">
            <v>0</v>
          </cell>
          <cell r="DF139">
            <v>0</v>
          </cell>
          <cell r="DG139">
            <v>-39.062718371729204</v>
          </cell>
          <cell r="DI139">
            <v>-1</v>
          </cell>
          <cell r="DJ139">
            <v>0</v>
          </cell>
          <cell r="DK139">
            <v>0</v>
          </cell>
          <cell r="DL139">
            <v>-0.99766793457010006</v>
          </cell>
          <cell r="DN139">
            <v>1</v>
          </cell>
          <cell r="DO139">
            <v>1</v>
          </cell>
          <cell r="DP139">
            <v>0</v>
          </cell>
          <cell r="DQ139">
            <v>0.45598402000000005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X139">
            <v>0</v>
          </cell>
          <cell r="DY139">
            <v>0</v>
          </cell>
          <cell r="EA139">
            <v>-0.24164437499999999</v>
          </cell>
          <cell r="EC139">
            <v>0</v>
          </cell>
          <cell r="ED139">
            <v>0</v>
          </cell>
          <cell r="EF139">
            <v>-1.0736581E-2</v>
          </cell>
          <cell r="EH139">
            <v>0</v>
          </cell>
          <cell r="EI139">
            <v>0</v>
          </cell>
          <cell r="EK139">
            <v>5.4359101439963996E-2</v>
          </cell>
          <cell r="EM139">
            <v>1</v>
          </cell>
          <cell r="EN139">
            <v>1</v>
          </cell>
          <cell r="EP139">
            <v>0.28715853170106403</v>
          </cell>
        </row>
        <row r="140">
          <cell r="C140" t="str">
            <v>18210Allcustom2Allcustom3USD Total</v>
          </cell>
          <cell r="O140">
            <v>-2</v>
          </cell>
          <cell r="P140">
            <v>0</v>
          </cell>
          <cell r="R140">
            <v>-1.83688049519133</v>
          </cell>
          <cell r="T140">
            <v>0</v>
          </cell>
          <cell r="V140">
            <v>0</v>
          </cell>
          <cell r="Y140">
            <v>0</v>
          </cell>
          <cell r="Z140">
            <v>0</v>
          </cell>
          <cell r="AB140">
            <v>-2</v>
          </cell>
          <cell r="AE140">
            <v>-1.83688049519133</v>
          </cell>
          <cell r="AG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-2</v>
          </cell>
          <cell r="AP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CH140">
            <v>0</v>
          </cell>
          <cell r="CI140">
            <v>0</v>
          </cell>
          <cell r="CK140">
            <v>0</v>
          </cell>
          <cell r="DS140">
            <v>0</v>
          </cell>
          <cell r="DT140">
            <v>0</v>
          </cell>
          <cell r="DV140">
            <v>0</v>
          </cell>
        </row>
        <row r="141">
          <cell r="C141" t="str">
            <v>18220Allcustom2Allcustom3USD Total</v>
          </cell>
          <cell r="O141">
            <v>0</v>
          </cell>
          <cell r="P141">
            <v>0</v>
          </cell>
          <cell r="R141">
            <v>-0.19336254522238702</v>
          </cell>
          <cell r="T141">
            <v>0</v>
          </cell>
          <cell r="V141">
            <v>0</v>
          </cell>
          <cell r="Y141">
            <v>0</v>
          </cell>
          <cell r="Z141">
            <v>0</v>
          </cell>
          <cell r="AB141">
            <v>0</v>
          </cell>
          <cell r="AE141">
            <v>-0.19336254522238702</v>
          </cell>
          <cell r="AG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CH141">
            <v>0</v>
          </cell>
          <cell r="CI141">
            <v>0</v>
          </cell>
          <cell r="CK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C142" t="str">
            <v>70130Allcustom2Allcustom3USD Total</v>
          </cell>
          <cell r="O142">
            <v>22</v>
          </cell>
          <cell r="P142">
            <v>0</v>
          </cell>
          <cell r="R142">
            <v>22.123362626147401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B142">
            <v>22</v>
          </cell>
          <cell r="AC142">
            <v>0</v>
          </cell>
          <cell r="AE142">
            <v>22.123362626147401</v>
          </cell>
          <cell r="AG142">
            <v>0</v>
          </cell>
          <cell r="AH142">
            <v>0</v>
          </cell>
          <cell r="AJ142">
            <v>0</v>
          </cell>
          <cell r="AN142">
            <v>22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CH142">
            <v>0</v>
          </cell>
          <cell r="CI142">
            <v>0</v>
          </cell>
          <cell r="CK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C143" t="str">
            <v>70200TAllcustom2Allcustom3USD Total</v>
          </cell>
          <cell r="E143">
            <v>-24</v>
          </cell>
          <cell r="F143">
            <v>-1</v>
          </cell>
          <cell r="G143">
            <v>0</v>
          </cell>
          <cell r="H143">
            <v>-23.461725359786001</v>
          </cell>
          <cell r="J143">
            <v>-141</v>
          </cell>
          <cell r="K143">
            <v>0</v>
          </cell>
          <cell r="L143">
            <v>1</v>
          </cell>
          <cell r="M143">
            <v>-141.57465872523801</v>
          </cell>
          <cell r="O143">
            <v>20</v>
          </cell>
          <cell r="P143">
            <v>0</v>
          </cell>
          <cell r="Q143">
            <v>0</v>
          </cell>
          <cell r="R143">
            <v>20.093119585733685</v>
          </cell>
          <cell r="T143">
            <v>0</v>
          </cell>
          <cell r="U143">
            <v>0</v>
          </cell>
          <cell r="V143">
            <v>1</v>
          </cell>
          <cell r="W143">
            <v>0</v>
          </cell>
          <cell r="X143">
            <v>-1</v>
          </cell>
          <cell r="Y143">
            <v>0</v>
          </cell>
          <cell r="Z143">
            <v>0</v>
          </cell>
          <cell r="AB143">
            <v>-145</v>
          </cell>
          <cell r="AC143">
            <v>0</v>
          </cell>
          <cell r="AD143">
            <v>0</v>
          </cell>
          <cell r="AE143">
            <v>-144.94326449929031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-145</v>
          </cell>
          <cell r="AP143">
            <v>-143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BB143">
            <v>-1</v>
          </cell>
          <cell r="BC143">
            <v>1</v>
          </cell>
          <cell r="BD143">
            <v>-1</v>
          </cell>
          <cell r="BE143">
            <v>0</v>
          </cell>
          <cell r="BF143">
            <v>0</v>
          </cell>
          <cell r="BG143">
            <v>-1.0696789069958899</v>
          </cell>
          <cell r="BI143">
            <v>21</v>
          </cell>
          <cell r="BJ143">
            <v>1</v>
          </cell>
          <cell r="BK143">
            <v>0</v>
          </cell>
          <cell r="BL143">
            <v>20.387831635247601</v>
          </cell>
          <cell r="BN143">
            <v>-15</v>
          </cell>
          <cell r="BO143">
            <v>0</v>
          </cell>
          <cell r="BP143">
            <v>0</v>
          </cell>
          <cell r="BQ143">
            <v>-14.762404432850699</v>
          </cell>
          <cell r="BS143">
            <v>-3</v>
          </cell>
          <cell r="BT143">
            <v>0</v>
          </cell>
          <cell r="BU143">
            <v>0</v>
          </cell>
          <cell r="BV143">
            <v>-3.0531829778653998</v>
          </cell>
          <cell r="BX143">
            <v>-5</v>
          </cell>
          <cell r="BY143">
            <v>-1</v>
          </cell>
          <cell r="BZ143">
            <v>0</v>
          </cell>
          <cell r="CA143">
            <v>-4.3450792387885002</v>
          </cell>
          <cell r="CC143">
            <v>2</v>
          </cell>
          <cell r="CD143">
            <v>0</v>
          </cell>
          <cell r="CE143">
            <v>0</v>
          </cell>
          <cell r="CF143">
            <v>2.1169061165142802</v>
          </cell>
          <cell r="CH143">
            <v>-23</v>
          </cell>
          <cell r="CI143">
            <v>0</v>
          </cell>
          <cell r="CJ143">
            <v>0</v>
          </cell>
          <cell r="CK143">
            <v>-22.806480555047401</v>
          </cell>
          <cell r="CM143">
            <v>0</v>
          </cell>
          <cell r="CN143">
            <v>0</v>
          </cell>
          <cell r="CO143">
            <v>0</v>
          </cell>
          <cell r="CP143">
            <v>7.0362999999999995E-2</v>
          </cell>
          <cell r="CR143">
            <v>0</v>
          </cell>
          <cell r="CS143">
            <v>0</v>
          </cell>
          <cell r="CT143">
            <v>-1</v>
          </cell>
          <cell r="CU143">
            <v>0</v>
          </cell>
          <cell r="CV143">
            <v>1</v>
          </cell>
          <cell r="CW143">
            <v>0.17893124066079999</v>
          </cell>
          <cell r="CY143">
            <v>-102</v>
          </cell>
          <cell r="CZ143">
            <v>0</v>
          </cell>
          <cell r="DA143">
            <v>0</v>
          </cell>
          <cell r="DB143">
            <v>-101.9075433046</v>
          </cell>
          <cell r="DD143">
            <v>-39</v>
          </cell>
          <cell r="DE143">
            <v>0</v>
          </cell>
          <cell r="DF143">
            <v>0</v>
          </cell>
          <cell r="DG143">
            <v>-39.062718371729204</v>
          </cell>
          <cell r="DI143">
            <v>-1</v>
          </cell>
          <cell r="DJ143">
            <v>0</v>
          </cell>
          <cell r="DK143">
            <v>0</v>
          </cell>
          <cell r="DL143">
            <v>-0.99766793457010006</v>
          </cell>
          <cell r="DN143">
            <v>1</v>
          </cell>
          <cell r="DO143">
            <v>1</v>
          </cell>
          <cell r="DP143">
            <v>0</v>
          </cell>
          <cell r="DQ143">
            <v>0.45598402000000005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-0.24164437499999999</v>
          </cell>
          <cell r="EC143">
            <v>0</v>
          </cell>
          <cell r="ED143">
            <v>0</v>
          </cell>
          <cell r="EE143">
            <v>0</v>
          </cell>
          <cell r="EF143">
            <v>-1.0736581E-2</v>
          </cell>
          <cell r="EH143">
            <v>0</v>
          </cell>
          <cell r="EI143">
            <v>0</v>
          </cell>
          <cell r="EJ143">
            <v>0</v>
          </cell>
          <cell r="EK143">
            <v>5.4359101439963996E-2</v>
          </cell>
          <cell r="EM143">
            <v>1</v>
          </cell>
          <cell r="EN143">
            <v>1</v>
          </cell>
          <cell r="EO143">
            <v>0</v>
          </cell>
          <cell r="EP143">
            <v>0.28715853170106403</v>
          </cell>
        </row>
        <row r="145">
          <cell r="C145" t="str">
            <v>50100TAllcustom2Allcustom3USD Total</v>
          </cell>
          <cell r="E145">
            <v>87</v>
          </cell>
          <cell r="F145">
            <v>-1</v>
          </cell>
          <cell r="G145">
            <v>0</v>
          </cell>
          <cell r="H145">
            <v>87.314639172472468</v>
          </cell>
          <cell r="J145">
            <v>238</v>
          </cell>
          <cell r="K145">
            <v>-1</v>
          </cell>
          <cell r="L145">
            <v>0</v>
          </cell>
          <cell r="M145">
            <v>238.07714909031102</v>
          </cell>
          <cell r="O145">
            <v>-101</v>
          </cell>
          <cell r="P145">
            <v>0</v>
          </cell>
          <cell r="Q145">
            <v>0</v>
          </cell>
          <cell r="R145">
            <v>-101.34984606582231</v>
          </cell>
          <cell r="T145">
            <v>0</v>
          </cell>
          <cell r="U145">
            <v>0</v>
          </cell>
          <cell r="V145">
            <v>2</v>
          </cell>
          <cell r="W145">
            <v>-1</v>
          </cell>
          <cell r="X145">
            <v>-1</v>
          </cell>
          <cell r="Y145">
            <v>0</v>
          </cell>
          <cell r="Z145">
            <v>1.706344214615128E-2</v>
          </cell>
          <cell r="AB145">
            <v>224</v>
          </cell>
          <cell r="AC145">
            <v>-1</v>
          </cell>
          <cell r="AD145">
            <v>0</v>
          </cell>
          <cell r="AE145">
            <v>224.05900563911075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-1</v>
          </cell>
          <cell r="AM145">
            <v>0</v>
          </cell>
          <cell r="AN145">
            <v>224</v>
          </cell>
          <cell r="AP145">
            <v>413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B145">
            <v>4</v>
          </cell>
          <cell r="BC145">
            <v>2</v>
          </cell>
          <cell r="BD145">
            <v>-2</v>
          </cell>
          <cell r="BE145">
            <v>0</v>
          </cell>
          <cell r="BF145">
            <v>0</v>
          </cell>
          <cell r="BG145">
            <v>4.7590359875351025</v>
          </cell>
          <cell r="BI145">
            <v>37</v>
          </cell>
          <cell r="BJ145">
            <v>0</v>
          </cell>
          <cell r="BK145">
            <v>0</v>
          </cell>
          <cell r="BL145">
            <v>36.743937988621553</v>
          </cell>
          <cell r="BN145">
            <v>108</v>
          </cell>
          <cell r="BO145">
            <v>1</v>
          </cell>
          <cell r="BP145">
            <v>0</v>
          </cell>
          <cell r="BQ145">
            <v>107.77407830660442</v>
          </cell>
          <cell r="BS145">
            <v>2</v>
          </cell>
          <cell r="BT145">
            <v>0</v>
          </cell>
          <cell r="BU145">
            <v>0</v>
          </cell>
          <cell r="BV145">
            <v>1.6282524528606528</v>
          </cell>
          <cell r="BX145">
            <v>27</v>
          </cell>
          <cell r="BY145">
            <v>0</v>
          </cell>
          <cell r="BZ145">
            <v>0</v>
          </cell>
          <cell r="CA145">
            <v>27.462909719140928</v>
          </cell>
          <cell r="CC145">
            <v>-16</v>
          </cell>
          <cell r="CD145">
            <v>0</v>
          </cell>
          <cell r="CE145">
            <v>0</v>
          </cell>
          <cell r="CF145">
            <v>-16.207989458123389</v>
          </cell>
          <cell r="CH145">
            <v>-78</v>
          </cell>
          <cell r="CI145">
            <v>1</v>
          </cell>
          <cell r="CJ145">
            <v>0</v>
          </cell>
          <cell r="CK145">
            <v>-77.990834644951036</v>
          </cell>
          <cell r="CM145">
            <v>3</v>
          </cell>
          <cell r="CN145">
            <v>1</v>
          </cell>
          <cell r="CO145">
            <v>0</v>
          </cell>
          <cell r="CP145">
            <v>3.1452488207966063</v>
          </cell>
          <cell r="CR145">
            <v>-1</v>
          </cell>
          <cell r="CS145">
            <v>0</v>
          </cell>
          <cell r="CT145">
            <v>-1</v>
          </cell>
          <cell r="CU145">
            <v>0</v>
          </cell>
          <cell r="CV145">
            <v>1</v>
          </cell>
          <cell r="CW145">
            <v>-1.1031078039035374</v>
          </cell>
          <cell r="CY145">
            <v>-29</v>
          </cell>
          <cell r="CZ145">
            <v>1</v>
          </cell>
          <cell r="DA145">
            <v>0</v>
          </cell>
          <cell r="DB145">
            <v>-28.739180087600005</v>
          </cell>
          <cell r="DD145">
            <v>222</v>
          </cell>
          <cell r="DE145">
            <v>1</v>
          </cell>
          <cell r="DF145">
            <v>0</v>
          </cell>
          <cell r="DG145">
            <v>221.65933771004899</v>
          </cell>
          <cell r="DI145">
            <v>-2</v>
          </cell>
          <cell r="DJ145">
            <v>0</v>
          </cell>
          <cell r="DK145">
            <v>0</v>
          </cell>
          <cell r="DL145">
            <v>-1.8133429532354932</v>
          </cell>
          <cell r="DN145">
            <v>48</v>
          </cell>
          <cell r="DO145">
            <v>2</v>
          </cell>
          <cell r="DP145">
            <v>0</v>
          </cell>
          <cell r="DQ145">
            <v>47.500791349999993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X145">
            <v>0</v>
          </cell>
          <cell r="DY145">
            <v>0</v>
          </cell>
          <cell r="DZ145">
            <v>-1</v>
          </cell>
          <cell r="EA145">
            <v>0.57265087500010925</v>
          </cell>
          <cell r="EC145">
            <v>-2</v>
          </cell>
          <cell r="ED145">
            <v>0</v>
          </cell>
          <cell r="EE145">
            <v>0</v>
          </cell>
          <cell r="EF145">
            <v>-2.0703136754918847</v>
          </cell>
          <cell r="EH145">
            <v>1</v>
          </cell>
          <cell r="EI145">
            <v>0</v>
          </cell>
          <cell r="EJ145">
            <v>0</v>
          </cell>
          <cell r="EK145">
            <v>0.94567345217916388</v>
          </cell>
          <cell r="EM145">
            <v>-2</v>
          </cell>
          <cell r="EN145">
            <v>0</v>
          </cell>
          <cell r="EO145">
            <v>0</v>
          </cell>
          <cell r="EP145">
            <v>-2.4884082034853039</v>
          </cell>
        </row>
        <row r="148">
          <cell r="C148" t="str">
            <v>50440TAllcustom2Allcustom3USD Total</v>
          </cell>
          <cell r="O148">
            <v>130</v>
          </cell>
          <cell r="P148">
            <v>0</v>
          </cell>
          <cell r="Q148">
            <v>0</v>
          </cell>
          <cell r="R148">
            <v>129.85287002745</v>
          </cell>
          <cell r="AB148">
            <v>130</v>
          </cell>
          <cell r="AC148">
            <v>0</v>
          </cell>
          <cell r="AE148">
            <v>129.85287002745</v>
          </cell>
          <cell r="AG148">
            <v>0</v>
          </cell>
          <cell r="AH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130</v>
          </cell>
          <cell r="AP148">
            <v>9</v>
          </cell>
          <cell r="AT148">
            <v>0</v>
          </cell>
          <cell r="AU148">
            <v>0</v>
          </cell>
          <cell r="AV148">
            <v>0</v>
          </cell>
          <cell r="BB148">
            <v>0</v>
          </cell>
          <cell r="BG148">
            <v>0</v>
          </cell>
          <cell r="BI148">
            <v>0</v>
          </cell>
          <cell r="BJ148">
            <v>0</v>
          </cell>
          <cell r="BL148">
            <v>0</v>
          </cell>
          <cell r="BN148">
            <v>0</v>
          </cell>
          <cell r="BO148">
            <v>-1</v>
          </cell>
          <cell r="BQ148">
            <v>0.73049805744987095</v>
          </cell>
          <cell r="BS148">
            <v>0</v>
          </cell>
          <cell r="BT148">
            <v>0</v>
          </cell>
          <cell r="BV148">
            <v>0</v>
          </cell>
          <cell r="BX148">
            <v>0</v>
          </cell>
          <cell r="BY148">
            <v>0</v>
          </cell>
          <cell r="CA148">
            <v>1.0000000000000001E-7</v>
          </cell>
          <cell r="CC148">
            <v>0</v>
          </cell>
          <cell r="CD148">
            <v>0</v>
          </cell>
          <cell r="CF148">
            <v>0</v>
          </cell>
          <cell r="CH148">
            <v>240</v>
          </cell>
          <cell r="CI148">
            <v>0</v>
          </cell>
          <cell r="CK148">
            <v>240.47926074</v>
          </cell>
          <cell r="CM148">
            <v>-3</v>
          </cell>
          <cell r="CN148">
            <v>0</v>
          </cell>
          <cell r="CP148">
            <v>-3.0712548799999997</v>
          </cell>
          <cell r="CR148">
            <v>0</v>
          </cell>
          <cell r="CW148">
            <v>0</v>
          </cell>
          <cell r="CY148">
            <v>0</v>
          </cell>
          <cell r="CZ148">
            <v>0</v>
          </cell>
          <cell r="DB148">
            <v>0</v>
          </cell>
          <cell r="DD148">
            <v>-1</v>
          </cell>
          <cell r="DE148">
            <v>-1</v>
          </cell>
          <cell r="DG148">
            <v>0</v>
          </cell>
          <cell r="DI148">
            <v>11</v>
          </cell>
          <cell r="DJ148">
            <v>0</v>
          </cell>
          <cell r="DL148">
            <v>10.58567</v>
          </cell>
          <cell r="DN148">
            <v>-1</v>
          </cell>
          <cell r="DO148">
            <v>-1</v>
          </cell>
          <cell r="DQ148">
            <v>0</v>
          </cell>
          <cell r="DS148">
            <v>0</v>
          </cell>
          <cell r="DT148">
            <v>0</v>
          </cell>
          <cell r="DV148">
            <v>0</v>
          </cell>
          <cell r="DX148">
            <v>0</v>
          </cell>
          <cell r="DY148">
            <v>0</v>
          </cell>
          <cell r="EA148">
            <v>0</v>
          </cell>
          <cell r="EC148">
            <v>0</v>
          </cell>
          <cell r="ED148">
            <v>0</v>
          </cell>
          <cell r="EF148">
            <v>0</v>
          </cell>
          <cell r="EH148">
            <v>0</v>
          </cell>
          <cell r="EI148">
            <v>0</v>
          </cell>
          <cell r="EK148">
            <v>0</v>
          </cell>
          <cell r="EM148">
            <v>0</v>
          </cell>
          <cell r="EN148">
            <v>0</v>
          </cell>
          <cell r="EP148">
            <v>0</v>
          </cell>
        </row>
        <row r="149">
          <cell r="C149" t="str">
            <v>50430TAllcustom2Allcustom3USD Total</v>
          </cell>
          <cell r="O149">
            <v>610</v>
          </cell>
          <cell r="P149">
            <v>0</v>
          </cell>
          <cell r="Q149">
            <v>0</v>
          </cell>
          <cell r="R149">
            <v>610.11380425846596</v>
          </cell>
          <cell r="AB149">
            <v>610</v>
          </cell>
          <cell r="AE149">
            <v>610.11380425846596</v>
          </cell>
          <cell r="AG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610</v>
          </cell>
          <cell r="AP149">
            <v>117</v>
          </cell>
          <cell r="AT149">
            <v>0</v>
          </cell>
          <cell r="AU149">
            <v>0</v>
          </cell>
          <cell r="AV149">
            <v>0</v>
          </cell>
          <cell r="BB149">
            <v>0</v>
          </cell>
          <cell r="BG149">
            <v>0.15111235611965099</v>
          </cell>
          <cell r="BI149">
            <v>22</v>
          </cell>
          <cell r="BL149">
            <v>21.935092114536999</v>
          </cell>
          <cell r="BN149">
            <v>29</v>
          </cell>
          <cell r="BQ149">
            <v>29.1709172951476</v>
          </cell>
          <cell r="BS149">
            <v>0</v>
          </cell>
          <cell r="BV149">
            <v>2.3661338005556899E-2</v>
          </cell>
          <cell r="BX149">
            <v>43</v>
          </cell>
          <cell r="CA149">
            <v>42.808557247005297</v>
          </cell>
          <cell r="CC149">
            <v>0</v>
          </cell>
          <cell r="CF149">
            <v>1.5975257518182399E-2</v>
          </cell>
          <cell r="CH149">
            <v>823</v>
          </cell>
          <cell r="CK149">
            <v>822.86303246149896</v>
          </cell>
          <cell r="CM149">
            <v>-139</v>
          </cell>
          <cell r="CP149">
            <v>-138.550292989019</v>
          </cell>
          <cell r="CR149">
            <v>1</v>
          </cell>
          <cell r="CW149">
            <v>0.65939471999999999</v>
          </cell>
          <cell r="CY149">
            <v>7</v>
          </cell>
          <cell r="DB149">
            <v>7.3006162899999998</v>
          </cell>
          <cell r="DD149">
            <v>6</v>
          </cell>
          <cell r="DG149">
            <v>5.7168408944042906</v>
          </cell>
          <cell r="DI149">
            <v>8</v>
          </cell>
          <cell r="DL149">
            <v>8.4903667600000006</v>
          </cell>
          <cell r="DN149">
            <v>2</v>
          </cell>
          <cell r="DQ149">
            <v>1.7458086499999999</v>
          </cell>
          <cell r="DS149">
            <v>0</v>
          </cell>
          <cell r="DV149">
            <v>0</v>
          </cell>
          <cell r="DX149">
            <v>0</v>
          </cell>
          <cell r="EA149">
            <v>0</v>
          </cell>
          <cell r="EC149">
            <v>0</v>
          </cell>
          <cell r="EF149">
            <v>0</v>
          </cell>
          <cell r="EH149">
            <v>1</v>
          </cell>
          <cell r="EK149">
            <v>1.3819999999999999</v>
          </cell>
          <cell r="EM149">
            <v>0</v>
          </cell>
          <cell r="EP149">
            <v>0</v>
          </cell>
        </row>
        <row r="150">
          <cell r="C150" t="str">
            <v>50420TAllcustom2Allcustom3USD Total</v>
          </cell>
          <cell r="O150">
            <v>933</v>
          </cell>
          <cell r="P150">
            <v>0</v>
          </cell>
          <cell r="Q150">
            <v>0</v>
          </cell>
          <cell r="R150">
            <v>932.64506444731103</v>
          </cell>
          <cell r="AB150">
            <v>933</v>
          </cell>
          <cell r="AC150">
            <v>0</v>
          </cell>
          <cell r="AE150">
            <v>932.64506444731103</v>
          </cell>
          <cell r="AG150">
            <v>0</v>
          </cell>
          <cell r="AH150">
            <v>0</v>
          </cell>
          <cell r="AJ150">
            <v>0</v>
          </cell>
          <cell r="AL150">
            <v>0</v>
          </cell>
          <cell r="AM150">
            <v>0</v>
          </cell>
          <cell r="AN150">
            <v>933</v>
          </cell>
          <cell r="AP150">
            <v>441</v>
          </cell>
          <cell r="AT150">
            <v>0</v>
          </cell>
          <cell r="AU150">
            <v>0</v>
          </cell>
          <cell r="AV150">
            <v>0</v>
          </cell>
          <cell r="BB150">
            <v>0</v>
          </cell>
          <cell r="BG150">
            <v>8.9999999999999999E-8</v>
          </cell>
          <cell r="BI150">
            <v>71</v>
          </cell>
          <cell r="BJ150">
            <v>-1</v>
          </cell>
          <cell r="BL150">
            <v>71.793587122346096</v>
          </cell>
          <cell r="BN150">
            <v>77</v>
          </cell>
          <cell r="BO150">
            <v>0</v>
          </cell>
          <cell r="BQ150">
            <v>77.202741105266711</v>
          </cell>
          <cell r="BS150">
            <v>0</v>
          </cell>
          <cell r="BT150">
            <v>0</v>
          </cell>
          <cell r="BV150">
            <v>0.48418177448609795</v>
          </cell>
          <cell r="BX150">
            <v>17</v>
          </cell>
          <cell r="BY150">
            <v>0</v>
          </cell>
          <cell r="CA150">
            <v>16.525771947479701</v>
          </cell>
          <cell r="CC150">
            <v>4</v>
          </cell>
          <cell r="CD150">
            <v>0</v>
          </cell>
          <cell r="CF150">
            <v>4.11845844113334</v>
          </cell>
          <cell r="CH150">
            <v>937</v>
          </cell>
          <cell r="CI150">
            <v>0</v>
          </cell>
          <cell r="CK150">
            <v>936.71298537367909</v>
          </cell>
          <cell r="CM150">
            <v>-142</v>
          </cell>
          <cell r="CN150">
            <v>0</v>
          </cell>
          <cell r="CP150">
            <v>-141.621547869019</v>
          </cell>
          <cell r="CR150">
            <v>0</v>
          </cell>
          <cell r="CW150">
            <v>0.44963099001963902</v>
          </cell>
          <cell r="CY150">
            <v>57</v>
          </cell>
          <cell r="CZ150">
            <v>0</v>
          </cell>
          <cell r="DB150">
            <v>57.140084969999997</v>
          </cell>
          <cell r="DD150">
            <v>41</v>
          </cell>
          <cell r="DE150">
            <v>-1</v>
          </cell>
          <cell r="DG150">
            <v>41.854470990000003</v>
          </cell>
          <cell r="DI150">
            <v>175</v>
          </cell>
          <cell r="DJ150">
            <v>0</v>
          </cell>
          <cell r="DL150">
            <v>174.90085216866899</v>
          </cell>
          <cell r="DN150">
            <v>3</v>
          </cell>
          <cell r="DO150">
            <v>-1</v>
          </cell>
          <cell r="DQ150">
            <v>4.17242947</v>
          </cell>
          <cell r="DS150">
            <v>0</v>
          </cell>
          <cell r="DT150">
            <v>0</v>
          </cell>
          <cell r="DV150">
            <v>0</v>
          </cell>
          <cell r="DX150">
            <v>0</v>
          </cell>
          <cell r="DY150">
            <v>0</v>
          </cell>
          <cell r="EA150">
            <v>0</v>
          </cell>
          <cell r="EC150">
            <v>0</v>
          </cell>
          <cell r="ED150">
            <v>0</v>
          </cell>
          <cell r="EF150">
            <v>0</v>
          </cell>
          <cell r="EH150">
            <v>0</v>
          </cell>
          <cell r="EI150">
            <v>0</v>
          </cell>
          <cell r="EK150">
            <v>0</v>
          </cell>
          <cell r="EM150">
            <v>0</v>
          </cell>
          <cell r="EN150">
            <v>0</v>
          </cell>
          <cell r="EP150">
            <v>0.44963099001963902</v>
          </cell>
        </row>
        <row r="151">
          <cell r="C151" t="str">
            <v>50450TAllcustom2Allcustom3USD Total</v>
          </cell>
          <cell r="O151">
            <v>-193</v>
          </cell>
          <cell r="P151">
            <v>0</v>
          </cell>
          <cell r="Q151">
            <v>0</v>
          </cell>
          <cell r="R151">
            <v>-192.6783901613951</v>
          </cell>
          <cell r="AB151">
            <v>-193</v>
          </cell>
          <cell r="AC151">
            <v>0</v>
          </cell>
          <cell r="AD151">
            <v>0</v>
          </cell>
          <cell r="AE151">
            <v>-192.6783901613951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-193</v>
          </cell>
          <cell r="AP151">
            <v>-315</v>
          </cell>
          <cell r="AT151">
            <v>0</v>
          </cell>
          <cell r="AU151">
            <v>0</v>
          </cell>
          <cell r="AV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0.15111226611965098</v>
          </cell>
          <cell r="BI151">
            <v>-49</v>
          </cell>
          <cell r="BJ151">
            <v>1</v>
          </cell>
          <cell r="BK151">
            <v>0</v>
          </cell>
          <cell r="BL151">
            <v>-49.858495007809097</v>
          </cell>
          <cell r="BN151">
            <v>-48</v>
          </cell>
          <cell r="BO151">
            <v>-1</v>
          </cell>
          <cell r="BP151">
            <v>0</v>
          </cell>
          <cell r="BQ151">
            <v>-47.301325752669243</v>
          </cell>
          <cell r="BS151">
            <v>0</v>
          </cell>
          <cell r="BT151">
            <v>0</v>
          </cell>
          <cell r="BU151">
            <v>0</v>
          </cell>
          <cell r="BV151">
            <v>-0.46052043648054103</v>
          </cell>
          <cell r="BX151">
            <v>26</v>
          </cell>
          <cell r="BY151">
            <v>0</v>
          </cell>
          <cell r="BZ151">
            <v>0</v>
          </cell>
          <cell r="CA151">
            <v>26.282785399525597</v>
          </cell>
          <cell r="CC151">
            <v>-4</v>
          </cell>
          <cell r="CD151">
            <v>0</v>
          </cell>
          <cell r="CE151">
            <v>0</v>
          </cell>
          <cell r="CF151">
            <v>-4.1024831836151581</v>
          </cell>
          <cell r="CH151">
            <v>126</v>
          </cell>
          <cell r="CI151">
            <v>0</v>
          </cell>
          <cell r="CJ151">
            <v>0</v>
          </cell>
          <cell r="CK151">
            <v>126.62930782781984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R151">
            <v>1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0.20976372998036097</v>
          </cell>
          <cell r="CY151">
            <v>-50</v>
          </cell>
          <cell r="CZ151">
            <v>0</v>
          </cell>
          <cell r="DA151">
            <v>0</v>
          </cell>
          <cell r="DB151">
            <v>-49.839468679999996</v>
          </cell>
          <cell r="DD151">
            <v>-36</v>
          </cell>
          <cell r="DE151">
            <v>0</v>
          </cell>
          <cell r="DF151">
            <v>0</v>
          </cell>
          <cell r="DG151">
            <v>-36.137630095595711</v>
          </cell>
          <cell r="DI151">
            <v>-156</v>
          </cell>
          <cell r="DJ151">
            <v>0</v>
          </cell>
          <cell r="DK151">
            <v>0</v>
          </cell>
          <cell r="DL151">
            <v>-155.824815408669</v>
          </cell>
          <cell r="DN151">
            <v>-2</v>
          </cell>
          <cell r="DO151">
            <v>0</v>
          </cell>
          <cell r="DP151">
            <v>0</v>
          </cell>
          <cell r="DQ151">
            <v>-2.4266208200000001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H151">
            <v>1</v>
          </cell>
          <cell r="EI151">
            <v>0</v>
          </cell>
          <cell r="EJ151">
            <v>0</v>
          </cell>
          <cell r="EK151">
            <v>1.3819999999999999</v>
          </cell>
          <cell r="EM151">
            <v>0</v>
          </cell>
          <cell r="EN151">
            <v>0</v>
          </cell>
          <cell r="EO151">
            <v>0</v>
          </cell>
          <cell r="EP151">
            <v>-0.44963099001963902</v>
          </cell>
        </row>
        <row r="154">
          <cell r="E154">
            <v>942</v>
          </cell>
          <cell r="F154">
            <v>0</v>
          </cell>
          <cell r="G154">
            <v>0</v>
          </cell>
          <cell r="H154">
            <v>942.38590650916899</v>
          </cell>
          <cell r="J154">
            <v>0</v>
          </cell>
          <cell r="K154">
            <v>0</v>
          </cell>
          <cell r="L154">
            <v>0</v>
          </cell>
          <cell r="M154">
            <v>8.8463258771999995E-2</v>
          </cell>
          <cell r="O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942</v>
          </cell>
          <cell r="AC154">
            <v>0</v>
          </cell>
          <cell r="AD154">
            <v>0</v>
          </cell>
          <cell r="AE154">
            <v>942.47436976794097</v>
          </cell>
          <cell r="AG154">
            <v>0</v>
          </cell>
          <cell r="AH154">
            <v>0</v>
          </cell>
          <cell r="AJ154">
            <v>0</v>
          </cell>
          <cell r="AN154">
            <v>942</v>
          </cell>
          <cell r="AP154">
            <v>600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B154">
            <v>342</v>
          </cell>
          <cell r="BC154">
            <v>0</v>
          </cell>
          <cell r="BD154">
            <v>-1</v>
          </cell>
          <cell r="BE154">
            <v>0</v>
          </cell>
          <cell r="BF154">
            <v>0</v>
          </cell>
          <cell r="BG154">
            <v>342.81900776262199</v>
          </cell>
          <cell r="BI154">
            <v>1</v>
          </cell>
          <cell r="BJ154">
            <v>0</v>
          </cell>
          <cell r="BK154">
            <v>0</v>
          </cell>
          <cell r="BL154">
            <v>0.74979648185495995</v>
          </cell>
          <cell r="BN154">
            <v>584</v>
          </cell>
          <cell r="BO154">
            <v>0</v>
          </cell>
          <cell r="BP154">
            <v>0</v>
          </cell>
          <cell r="BQ154">
            <v>584.11337147573602</v>
          </cell>
          <cell r="BS154">
            <v>0</v>
          </cell>
          <cell r="BT154">
            <v>0</v>
          </cell>
          <cell r="BU154">
            <v>0</v>
          </cell>
          <cell r="BV154">
            <v>0.111053102382543</v>
          </cell>
          <cell r="BX154">
            <v>15</v>
          </cell>
          <cell r="BY154">
            <v>0</v>
          </cell>
          <cell r="BZ154">
            <v>0</v>
          </cell>
          <cell r="CA154">
            <v>14.5926776865732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K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8.8463258771999995E-2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S154">
            <v>0</v>
          </cell>
          <cell r="DV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C154">
            <v>343</v>
          </cell>
          <cell r="ED154">
            <v>0</v>
          </cell>
          <cell r="EE154">
            <v>0</v>
          </cell>
          <cell r="EF154">
            <v>342.81900776262199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</row>
        <row r="155">
          <cell r="E155">
            <v>1616</v>
          </cell>
          <cell r="F155">
            <v>0</v>
          </cell>
          <cell r="G155">
            <v>0</v>
          </cell>
          <cell r="H155">
            <v>1616.3134753924699</v>
          </cell>
          <cell r="J155">
            <v>137</v>
          </cell>
          <cell r="K155">
            <v>0</v>
          </cell>
          <cell r="L155">
            <v>0</v>
          </cell>
          <cell r="M155">
            <v>137.03218529190002</v>
          </cell>
          <cell r="O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1753</v>
          </cell>
          <cell r="AC155">
            <v>0</v>
          </cell>
          <cell r="AD155">
            <v>0</v>
          </cell>
          <cell r="AE155">
            <v>1753.3456606843699</v>
          </cell>
          <cell r="AG155">
            <v>0</v>
          </cell>
          <cell r="AH155">
            <v>0</v>
          </cell>
          <cell r="AJ155">
            <v>0</v>
          </cell>
          <cell r="AN155">
            <v>1753</v>
          </cell>
          <cell r="AP155">
            <v>1753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B155">
            <v>-1</v>
          </cell>
          <cell r="BC155">
            <v>0</v>
          </cell>
          <cell r="BD155">
            <v>-1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1504</v>
          </cell>
          <cell r="BO155">
            <v>0</v>
          </cell>
          <cell r="BP155">
            <v>0</v>
          </cell>
          <cell r="BQ155">
            <v>1503.52359823811</v>
          </cell>
          <cell r="BS155">
            <v>28</v>
          </cell>
          <cell r="BT155">
            <v>0</v>
          </cell>
          <cell r="BU155">
            <v>0</v>
          </cell>
          <cell r="BV155">
            <v>27.686110380399903</v>
          </cell>
          <cell r="BX155">
            <v>85</v>
          </cell>
          <cell r="BY155">
            <v>0</v>
          </cell>
          <cell r="BZ155">
            <v>0</v>
          </cell>
          <cell r="CA155">
            <v>84.829350402287389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K155">
            <v>-0.274416371679366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R155">
            <v>1</v>
          </cell>
          <cell r="CS155">
            <v>0</v>
          </cell>
          <cell r="CT155">
            <v>-1</v>
          </cell>
          <cell r="CU155">
            <v>0</v>
          </cell>
          <cell r="CV155">
            <v>0</v>
          </cell>
          <cell r="CW155">
            <v>1.5757095418431299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D155">
            <v>135</v>
          </cell>
          <cell r="DE155">
            <v>0</v>
          </cell>
          <cell r="DF155">
            <v>0</v>
          </cell>
          <cell r="DG155">
            <v>134.92427366672399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1</v>
          </cell>
          <cell r="DO155">
            <v>0</v>
          </cell>
          <cell r="DP155">
            <v>0</v>
          </cell>
          <cell r="DQ155">
            <v>0.53220208333333308</v>
          </cell>
          <cell r="DS155">
            <v>0</v>
          </cell>
          <cell r="DV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</row>
        <row r="156">
          <cell r="E156">
            <v>2633</v>
          </cell>
          <cell r="F156">
            <v>0</v>
          </cell>
          <cell r="G156">
            <v>0</v>
          </cell>
          <cell r="H156">
            <v>2633.38066530776</v>
          </cell>
          <cell r="J156">
            <v>875</v>
          </cell>
          <cell r="K156">
            <v>0</v>
          </cell>
          <cell r="L156">
            <v>0</v>
          </cell>
          <cell r="M156">
            <v>875.03647268110296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3508</v>
          </cell>
          <cell r="AC156">
            <v>0</v>
          </cell>
          <cell r="AD156">
            <v>0</v>
          </cell>
          <cell r="AE156">
            <v>3508.4171379888603</v>
          </cell>
          <cell r="AG156">
            <v>0</v>
          </cell>
          <cell r="AH156">
            <v>0</v>
          </cell>
          <cell r="AJ156">
            <v>0</v>
          </cell>
          <cell r="AN156">
            <v>3508</v>
          </cell>
          <cell r="AP156">
            <v>3507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0.10434235</v>
          </cell>
          <cell r="BI156">
            <v>1</v>
          </cell>
          <cell r="BJ156">
            <v>0</v>
          </cell>
          <cell r="BK156">
            <v>0</v>
          </cell>
          <cell r="BL156">
            <v>0.770977815561942</v>
          </cell>
          <cell r="BN156">
            <v>2516</v>
          </cell>
          <cell r="BO156">
            <v>0</v>
          </cell>
          <cell r="BP156">
            <v>0</v>
          </cell>
          <cell r="BQ156">
            <v>2516.2011382901901</v>
          </cell>
          <cell r="BS156">
            <v>99</v>
          </cell>
          <cell r="BT156">
            <v>0</v>
          </cell>
          <cell r="BU156">
            <v>0</v>
          </cell>
          <cell r="BV156">
            <v>99.084401564457593</v>
          </cell>
          <cell r="BX156">
            <v>16</v>
          </cell>
          <cell r="BY156">
            <v>0</v>
          </cell>
          <cell r="BZ156">
            <v>0</v>
          </cell>
          <cell r="CA156">
            <v>16.462147957394201</v>
          </cell>
          <cell r="CC156">
            <v>1</v>
          </cell>
          <cell r="CD156">
            <v>0</v>
          </cell>
          <cell r="CE156">
            <v>0</v>
          </cell>
          <cell r="CF156">
            <v>0.50365733015371494</v>
          </cell>
          <cell r="CH156">
            <v>0</v>
          </cell>
          <cell r="CI156">
            <v>0</v>
          </cell>
          <cell r="CJ156">
            <v>0</v>
          </cell>
          <cell r="CK156">
            <v>0.254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0.34404544162873096</v>
          </cell>
          <cell r="CY156">
            <v>815</v>
          </cell>
          <cell r="CZ156">
            <v>0</v>
          </cell>
          <cell r="DA156">
            <v>0</v>
          </cell>
          <cell r="DB156">
            <v>815.08425826999996</v>
          </cell>
          <cell r="DD156">
            <v>38</v>
          </cell>
          <cell r="DE156">
            <v>0</v>
          </cell>
          <cell r="DF156">
            <v>0</v>
          </cell>
          <cell r="DG156">
            <v>38.015341210000003</v>
          </cell>
          <cell r="DI156">
            <v>19</v>
          </cell>
          <cell r="DJ156">
            <v>0</v>
          </cell>
          <cell r="DK156">
            <v>0</v>
          </cell>
          <cell r="DL156">
            <v>18.726769239475203</v>
          </cell>
          <cell r="DN156">
            <v>3</v>
          </cell>
          <cell r="DO156">
            <v>0</v>
          </cell>
          <cell r="DP156">
            <v>0</v>
          </cell>
          <cell r="DQ156">
            <v>2.8660585200000002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0.254</v>
          </cell>
          <cell r="EM156">
            <v>0</v>
          </cell>
          <cell r="EN156">
            <v>0</v>
          </cell>
          <cell r="EO156">
            <v>0</v>
          </cell>
          <cell r="EP156">
            <v>0.34404544162873096</v>
          </cell>
        </row>
        <row r="157">
          <cell r="E157">
            <v>26695</v>
          </cell>
          <cell r="F157">
            <v>0</v>
          </cell>
          <cell r="G157">
            <v>0</v>
          </cell>
          <cell r="H157">
            <v>26695.387090881872</v>
          </cell>
          <cell r="J157">
            <v>17396</v>
          </cell>
          <cell r="K157">
            <v>0</v>
          </cell>
          <cell r="L157">
            <v>-1</v>
          </cell>
          <cell r="M157">
            <v>17396.97424092767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-2</v>
          </cell>
          <cell r="U157">
            <v>0</v>
          </cell>
          <cell r="V157">
            <v>1</v>
          </cell>
          <cell r="W157">
            <v>-1</v>
          </cell>
          <cell r="X157">
            <v>1</v>
          </cell>
          <cell r="Y157">
            <v>0</v>
          </cell>
          <cell r="Z157">
            <v>-2.91196260518007</v>
          </cell>
          <cell r="AB157">
            <v>44089</v>
          </cell>
          <cell r="AC157">
            <v>-1</v>
          </cell>
          <cell r="AD157">
            <v>0</v>
          </cell>
          <cell r="AE157">
            <v>44089.449369204391</v>
          </cell>
          <cell r="AG157">
            <v>0</v>
          </cell>
          <cell r="AH157">
            <v>0</v>
          </cell>
          <cell r="AJ157">
            <v>0</v>
          </cell>
          <cell r="AN157">
            <v>44089</v>
          </cell>
          <cell r="AP157">
            <v>43538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B157">
            <v>170</v>
          </cell>
          <cell r="BC157">
            <v>1</v>
          </cell>
          <cell r="BD157">
            <v>-1</v>
          </cell>
          <cell r="BE157">
            <v>0</v>
          </cell>
          <cell r="BF157">
            <v>1</v>
          </cell>
          <cell r="BG157">
            <v>170.08119073927685</v>
          </cell>
          <cell r="BI157">
            <v>21583</v>
          </cell>
          <cell r="BJ157">
            <v>0</v>
          </cell>
          <cell r="BK157">
            <v>0</v>
          </cell>
          <cell r="BL157">
            <v>21582.619659353164</v>
          </cell>
          <cell r="BN157">
            <v>3497</v>
          </cell>
          <cell r="BO157">
            <v>1</v>
          </cell>
          <cell r="BP157">
            <v>0</v>
          </cell>
          <cell r="BQ157">
            <v>3496.5232359264564</v>
          </cell>
          <cell r="BS157">
            <v>76</v>
          </cell>
          <cell r="BT157">
            <v>0</v>
          </cell>
          <cell r="BU157">
            <v>0</v>
          </cell>
          <cell r="BV157">
            <v>76.34007625205345</v>
          </cell>
          <cell r="BX157">
            <v>1041</v>
          </cell>
          <cell r="BY157">
            <v>-1</v>
          </cell>
          <cell r="BZ157">
            <v>0</v>
          </cell>
          <cell r="CA157">
            <v>1041.0554052980569</v>
          </cell>
          <cell r="CC157">
            <v>251</v>
          </cell>
          <cell r="CD157">
            <v>0</v>
          </cell>
          <cell r="CE157">
            <v>0</v>
          </cell>
          <cell r="CF157">
            <v>251.01309910254162</v>
          </cell>
          <cell r="CH157">
            <v>118</v>
          </cell>
          <cell r="CI157">
            <v>-1</v>
          </cell>
          <cell r="CJ157">
            <v>0</v>
          </cell>
          <cell r="CK157">
            <v>118.31713785663871</v>
          </cell>
          <cell r="CM157">
            <v>-41</v>
          </cell>
          <cell r="CN157">
            <v>0</v>
          </cell>
          <cell r="CO157">
            <v>0</v>
          </cell>
          <cell r="CP157">
            <v>-40.562713646341699</v>
          </cell>
          <cell r="CR157">
            <v>62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62.067634194432955</v>
          </cell>
          <cell r="CY157">
            <v>6196</v>
          </cell>
          <cell r="CZ157">
            <v>0</v>
          </cell>
          <cell r="DA157">
            <v>0</v>
          </cell>
          <cell r="DB157">
            <v>6196.2831769699997</v>
          </cell>
          <cell r="DD157">
            <v>7656</v>
          </cell>
          <cell r="DE157">
            <v>-1</v>
          </cell>
          <cell r="DF157">
            <v>0</v>
          </cell>
          <cell r="DG157">
            <v>7656.2484524063702</v>
          </cell>
          <cell r="DI157">
            <v>1837</v>
          </cell>
          <cell r="DJ157">
            <v>0</v>
          </cell>
          <cell r="DK157">
            <v>0</v>
          </cell>
          <cell r="DL157">
            <v>1837.0965898078064</v>
          </cell>
          <cell r="DN157">
            <v>1652</v>
          </cell>
          <cell r="DO157">
            <v>0</v>
          </cell>
          <cell r="DP157">
            <v>0</v>
          </cell>
          <cell r="DQ157">
            <v>1651.9937210800001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X157">
            <v>-7</v>
          </cell>
          <cell r="DY157">
            <v>0</v>
          </cell>
          <cell r="DZ157">
            <v>0</v>
          </cell>
          <cell r="EA157">
            <v>-6.7153335309401001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0.19800000000000001</v>
          </cell>
          <cell r="EM157">
            <v>57</v>
          </cell>
          <cell r="EN157">
            <v>0</v>
          </cell>
          <cell r="EO157">
            <v>0</v>
          </cell>
          <cell r="EP157">
            <v>57.084164209614855</v>
          </cell>
        </row>
        <row r="158">
          <cell r="C158" t="str">
            <v>60301CAllcustom2Allcustom3USD Total</v>
          </cell>
          <cell r="E158">
            <v>1372</v>
          </cell>
          <cell r="F158">
            <v>1</v>
          </cell>
          <cell r="H158">
            <v>1370.7297353610702</v>
          </cell>
          <cell r="J158">
            <v>887</v>
          </cell>
          <cell r="K158">
            <v>0</v>
          </cell>
          <cell r="M158">
            <v>886.62691084023027</v>
          </cell>
          <cell r="O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-2</v>
          </cell>
          <cell r="X158">
            <v>2</v>
          </cell>
          <cell r="Y158">
            <v>0</v>
          </cell>
          <cell r="Z158">
            <v>0</v>
          </cell>
          <cell r="AB158">
            <v>2259</v>
          </cell>
          <cell r="AC158">
            <v>2</v>
          </cell>
          <cell r="AE158">
            <v>2257.3566462012532</v>
          </cell>
          <cell r="AG158">
            <v>0</v>
          </cell>
          <cell r="AH158">
            <v>0</v>
          </cell>
          <cell r="AJ158">
            <v>0</v>
          </cell>
          <cell r="AL158">
            <v>0</v>
          </cell>
          <cell r="AM158">
            <v>2</v>
          </cell>
          <cell r="AN158">
            <v>2259</v>
          </cell>
          <cell r="AP158">
            <v>1424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B158">
            <v>20</v>
          </cell>
          <cell r="BC158">
            <v>1</v>
          </cell>
          <cell r="BD158">
            <v>0</v>
          </cell>
          <cell r="BE158">
            <v>0</v>
          </cell>
          <cell r="BG158">
            <v>18.827069470197159</v>
          </cell>
          <cell r="BI158">
            <v>251</v>
          </cell>
          <cell r="BJ158">
            <v>-1</v>
          </cell>
          <cell r="BL158">
            <v>251.63284897257472</v>
          </cell>
          <cell r="BN158">
            <v>198</v>
          </cell>
          <cell r="BO158">
            <v>0</v>
          </cell>
          <cell r="BQ158">
            <v>197.97176665394363</v>
          </cell>
          <cell r="BS158">
            <v>32</v>
          </cell>
          <cell r="BT158">
            <v>0</v>
          </cell>
          <cell r="BV158">
            <v>31.518429599279955</v>
          </cell>
          <cell r="BX158">
            <v>58</v>
          </cell>
          <cell r="BY158">
            <v>0</v>
          </cell>
          <cell r="CA158">
            <v>58.022286552889</v>
          </cell>
          <cell r="CC158">
            <v>38</v>
          </cell>
          <cell r="CD158">
            <v>-1</v>
          </cell>
          <cell r="CF158">
            <v>39.034973352684688</v>
          </cell>
          <cell r="CH158">
            <v>884</v>
          </cell>
          <cell r="CI158">
            <v>0</v>
          </cell>
          <cell r="CK158">
            <v>883.81347675949121</v>
          </cell>
          <cell r="CM158">
            <v>-109</v>
          </cell>
          <cell r="CN158">
            <v>1</v>
          </cell>
          <cell r="CP158">
            <v>-110.09111600000031</v>
          </cell>
          <cell r="CR158">
            <v>2</v>
          </cell>
          <cell r="CS158">
            <v>1</v>
          </cell>
          <cell r="CT158">
            <v>-2</v>
          </cell>
          <cell r="CU158">
            <v>0</v>
          </cell>
          <cell r="CW158">
            <v>3.0369663015432096</v>
          </cell>
          <cell r="CY158">
            <v>836</v>
          </cell>
          <cell r="CZ158">
            <v>1</v>
          </cell>
          <cell r="DB158">
            <v>835.20862255000065</v>
          </cell>
          <cell r="DD158">
            <v>44</v>
          </cell>
          <cell r="DE158">
            <v>1</v>
          </cell>
          <cell r="DG158">
            <v>43.384485077120189</v>
          </cell>
          <cell r="DI158">
            <v>5</v>
          </cell>
          <cell r="DJ158">
            <v>0</v>
          </cell>
          <cell r="DL158">
            <v>4.9968369115283622</v>
          </cell>
          <cell r="DN158">
            <v>0</v>
          </cell>
          <cell r="DO158">
            <v>0</v>
          </cell>
          <cell r="DQ158">
            <v>0</v>
          </cell>
          <cell r="DS158">
            <v>0</v>
          </cell>
          <cell r="DT158">
            <v>0</v>
          </cell>
          <cell r="DV158">
            <v>0</v>
          </cell>
          <cell r="DX158">
            <v>0</v>
          </cell>
          <cell r="DY158">
            <v>0</v>
          </cell>
          <cell r="EA158">
            <v>0</v>
          </cell>
          <cell r="EC158">
            <v>0</v>
          </cell>
          <cell r="ED158">
            <v>0</v>
          </cell>
          <cell r="EF158">
            <v>0</v>
          </cell>
          <cell r="EH158">
            <v>2</v>
          </cell>
          <cell r="EI158">
            <v>1</v>
          </cell>
          <cell r="EK158">
            <v>1.4431149599999999</v>
          </cell>
          <cell r="EM158">
            <v>3</v>
          </cell>
          <cell r="EN158">
            <v>0</v>
          </cell>
          <cell r="EP158">
            <v>2.5859853215569188</v>
          </cell>
        </row>
        <row r="159">
          <cell r="C159" t="str">
            <v>50530TAllcustom2Allcustom3USD Total</v>
          </cell>
          <cell r="E159">
            <v>25</v>
          </cell>
          <cell r="H159">
            <v>25.111935468039899</v>
          </cell>
          <cell r="J159">
            <v>22</v>
          </cell>
          <cell r="M159">
            <v>21.989774960000002</v>
          </cell>
          <cell r="O159">
            <v>0</v>
          </cell>
          <cell r="R159">
            <v>0</v>
          </cell>
          <cell r="T159">
            <v>0</v>
          </cell>
          <cell r="V159">
            <v>0</v>
          </cell>
          <cell r="Y159">
            <v>0</v>
          </cell>
          <cell r="Z159">
            <v>0</v>
          </cell>
          <cell r="AB159">
            <v>47</v>
          </cell>
          <cell r="AD159">
            <v>0</v>
          </cell>
          <cell r="AE159">
            <v>47.101710428039901</v>
          </cell>
          <cell r="AG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47</v>
          </cell>
          <cell r="AP159">
            <v>48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B159">
            <v>0</v>
          </cell>
          <cell r="BD159">
            <v>0</v>
          </cell>
          <cell r="BG159">
            <v>0.283125577239346</v>
          </cell>
          <cell r="BI159">
            <v>14</v>
          </cell>
          <cell r="BL159">
            <v>13.603465839759201</v>
          </cell>
          <cell r="BN159">
            <v>12</v>
          </cell>
          <cell r="BQ159">
            <v>11.935344051041399</v>
          </cell>
          <cell r="BS159">
            <v>0</v>
          </cell>
          <cell r="BV159">
            <v>0</v>
          </cell>
          <cell r="BX159">
            <v>0</v>
          </cell>
          <cell r="CA159">
            <v>0</v>
          </cell>
          <cell r="CC159">
            <v>0</v>
          </cell>
          <cell r="CF159">
            <v>0</v>
          </cell>
          <cell r="CH159">
            <v>0</v>
          </cell>
          <cell r="CK159">
            <v>0</v>
          </cell>
          <cell r="CM159">
            <v>-1</v>
          </cell>
          <cell r="CP159">
            <v>-0.71</v>
          </cell>
          <cell r="CR159">
            <v>0</v>
          </cell>
          <cell r="CT159">
            <v>0</v>
          </cell>
          <cell r="CW159">
            <v>0</v>
          </cell>
          <cell r="CY159">
            <v>1</v>
          </cell>
          <cell r="DB159">
            <v>0.68761315000000001</v>
          </cell>
          <cell r="DD159">
            <v>0</v>
          </cell>
          <cell r="DG159">
            <v>0</v>
          </cell>
          <cell r="DI159">
            <v>0</v>
          </cell>
          <cell r="DL159">
            <v>0</v>
          </cell>
          <cell r="DN159">
            <v>21</v>
          </cell>
          <cell r="DQ159">
            <v>21.302161809999998</v>
          </cell>
          <cell r="DS159">
            <v>0</v>
          </cell>
          <cell r="DV159">
            <v>0</v>
          </cell>
          <cell r="DX159">
            <v>0</v>
          </cell>
          <cell r="EA159">
            <v>0</v>
          </cell>
          <cell r="EC159">
            <v>0</v>
          </cell>
          <cell r="EF159">
            <v>0</v>
          </cell>
          <cell r="EH159">
            <v>0</v>
          </cell>
          <cell r="EK159">
            <v>0</v>
          </cell>
          <cell r="EM159">
            <v>0</v>
          </cell>
          <cell r="EP159">
            <v>0</v>
          </cell>
        </row>
        <row r="160">
          <cell r="C160" t="str">
            <v>50211TAllcustom2Allcustom3USD Total</v>
          </cell>
          <cell r="E160">
            <v>4475</v>
          </cell>
          <cell r="H160">
            <v>4475.4152540958903</v>
          </cell>
          <cell r="J160">
            <v>2091</v>
          </cell>
          <cell r="M160">
            <v>2090.91819565475</v>
          </cell>
          <cell r="O160">
            <v>0</v>
          </cell>
          <cell r="R160">
            <v>0</v>
          </cell>
          <cell r="T160">
            <v>-320</v>
          </cell>
          <cell r="V160">
            <v>0</v>
          </cell>
          <cell r="Y160">
            <v>0</v>
          </cell>
          <cell r="Z160">
            <v>-319.9185407901</v>
          </cell>
          <cell r="AB160">
            <v>6246</v>
          </cell>
          <cell r="AD160">
            <v>0</v>
          </cell>
          <cell r="AE160">
            <v>6246.4149089605507</v>
          </cell>
          <cell r="AG160">
            <v>0</v>
          </cell>
          <cell r="AJ160">
            <v>0</v>
          </cell>
          <cell r="AL160">
            <v>0</v>
          </cell>
          <cell r="AM160">
            <v>0</v>
          </cell>
          <cell r="AN160">
            <v>6246</v>
          </cell>
          <cell r="AP160">
            <v>6432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BB160">
            <v>81</v>
          </cell>
          <cell r="BD160">
            <v>4</v>
          </cell>
          <cell r="BG160">
            <v>77.351879407825791</v>
          </cell>
          <cell r="BI160">
            <v>2859</v>
          </cell>
          <cell r="BL160">
            <v>2859.4257841410899</v>
          </cell>
          <cell r="BN160">
            <v>809</v>
          </cell>
          <cell r="BQ160">
            <v>809.136584769661</v>
          </cell>
          <cell r="BS160">
            <v>536</v>
          </cell>
          <cell r="BV160">
            <v>535.82207510836702</v>
          </cell>
          <cell r="BX160">
            <v>139</v>
          </cell>
          <cell r="CA160">
            <v>138.75410119365702</v>
          </cell>
          <cell r="CC160">
            <v>268</v>
          </cell>
          <cell r="CF160">
            <v>267.875275498684</v>
          </cell>
          <cell r="CH160">
            <v>1015</v>
          </cell>
          <cell r="CJ160">
            <v>0</v>
          </cell>
          <cell r="CK160">
            <v>1014.67079571189</v>
          </cell>
          <cell r="CM160">
            <v>-1232</v>
          </cell>
          <cell r="CO160">
            <v>-4</v>
          </cell>
          <cell r="CP160">
            <v>-1227.6212417352901</v>
          </cell>
          <cell r="CR160">
            <v>23</v>
          </cell>
          <cell r="CT160">
            <v>1</v>
          </cell>
          <cell r="CW160">
            <v>22.449857180249001</v>
          </cell>
          <cell r="CY160">
            <v>1073</v>
          </cell>
          <cell r="DB160">
            <v>1073.31644394</v>
          </cell>
          <cell r="DD160">
            <v>736</v>
          </cell>
          <cell r="DG160">
            <v>735.91323660454793</v>
          </cell>
          <cell r="DI160">
            <v>125</v>
          </cell>
          <cell r="DL160">
            <v>125.244015135135</v>
          </cell>
          <cell r="DN160">
            <v>155</v>
          </cell>
          <cell r="DQ160">
            <v>154.81352427636</v>
          </cell>
          <cell r="DS160">
            <v>0</v>
          </cell>
          <cell r="DV160">
            <v>0</v>
          </cell>
          <cell r="DX160">
            <v>-21</v>
          </cell>
          <cell r="EA160">
            <v>-20.818881481539901</v>
          </cell>
          <cell r="EC160">
            <v>11</v>
          </cell>
          <cell r="EF160">
            <v>11.013328980000001</v>
          </cell>
          <cell r="EH160">
            <v>125</v>
          </cell>
          <cell r="EK160">
            <v>125.193480182397</v>
          </cell>
          <cell r="EM160">
            <v>13</v>
          </cell>
          <cell r="EP160">
            <v>13.276353024826699</v>
          </cell>
        </row>
        <row r="161">
          <cell r="C161" t="str">
            <v>50300TAllcustom2Allcustom3USD Total</v>
          </cell>
          <cell r="E161">
            <v>6749</v>
          </cell>
          <cell r="F161">
            <v>-1</v>
          </cell>
          <cell r="H161">
            <v>6749.6911327827593</v>
          </cell>
          <cell r="J161">
            <v>5765</v>
          </cell>
          <cell r="K161">
            <v>0</v>
          </cell>
          <cell r="L161">
            <v>0</v>
          </cell>
          <cell r="M161">
            <v>5764.9662626230902</v>
          </cell>
          <cell r="O161">
            <v>0</v>
          </cell>
          <cell r="P161">
            <v>0</v>
          </cell>
          <cell r="R161">
            <v>0</v>
          </cell>
          <cell r="T161">
            <v>-320</v>
          </cell>
          <cell r="U161">
            <v>1</v>
          </cell>
          <cell r="V161">
            <v>0</v>
          </cell>
          <cell r="W161">
            <v>-1</v>
          </cell>
          <cell r="Y161">
            <v>0</v>
          </cell>
          <cell r="Z161">
            <v>-319.9185407901</v>
          </cell>
          <cell r="AB161">
            <v>12194</v>
          </cell>
          <cell r="AC161">
            <v>-1</v>
          </cell>
          <cell r="AE161">
            <v>12194.738854615802</v>
          </cell>
          <cell r="AG161">
            <v>0</v>
          </cell>
          <cell r="AH161">
            <v>0</v>
          </cell>
          <cell r="AJ161">
            <v>0</v>
          </cell>
          <cell r="AL161">
            <v>-1</v>
          </cell>
          <cell r="AM161">
            <v>0</v>
          </cell>
          <cell r="AN161">
            <v>12194</v>
          </cell>
          <cell r="AP161">
            <v>12395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B161">
            <v>175</v>
          </cell>
          <cell r="BC161">
            <v>-1</v>
          </cell>
          <cell r="BD161">
            <v>3</v>
          </cell>
          <cell r="BE161">
            <v>0</v>
          </cell>
          <cell r="BG161">
            <v>172.94685934574801</v>
          </cell>
          <cell r="BI161">
            <v>4552</v>
          </cell>
          <cell r="BJ161">
            <v>1</v>
          </cell>
          <cell r="BL161">
            <v>4551.3400704537098</v>
          </cell>
          <cell r="BN161">
            <v>1389</v>
          </cell>
          <cell r="BO161">
            <v>0</v>
          </cell>
          <cell r="BQ161">
            <v>1388.7895647613102</v>
          </cell>
          <cell r="BS161">
            <v>547</v>
          </cell>
          <cell r="BT161">
            <v>1</v>
          </cell>
          <cell r="BV161">
            <v>546.47384956152496</v>
          </cell>
          <cell r="BX161">
            <v>152</v>
          </cell>
          <cell r="BY161">
            <v>0</v>
          </cell>
          <cell r="CA161">
            <v>151.96219943178599</v>
          </cell>
          <cell r="CC161">
            <v>112</v>
          </cell>
          <cell r="CD161">
            <v>0</v>
          </cell>
          <cell r="CF161">
            <v>112.46183767055901</v>
          </cell>
          <cell r="CH161">
            <v>1172</v>
          </cell>
          <cell r="CI161">
            <v>0</v>
          </cell>
          <cell r="CJ161">
            <v>0</v>
          </cell>
          <cell r="CK161">
            <v>1172.1958792934101</v>
          </cell>
          <cell r="CM161">
            <v>-1350</v>
          </cell>
          <cell r="CN161">
            <v>0</v>
          </cell>
          <cell r="CO161">
            <v>-4</v>
          </cell>
          <cell r="CP161">
            <v>-1346.4791277352801</v>
          </cell>
          <cell r="CR161">
            <v>33</v>
          </cell>
          <cell r="CS161">
            <v>-1</v>
          </cell>
          <cell r="CT161">
            <v>0</v>
          </cell>
          <cell r="CU161">
            <v>0</v>
          </cell>
          <cell r="CW161">
            <v>33.641411926349001</v>
          </cell>
          <cell r="CY161">
            <v>4587</v>
          </cell>
          <cell r="CZ161">
            <v>0</v>
          </cell>
          <cell r="DB161">
            <v>4586.9190698500006</v>
          </cell>
          <cell r="DD161">
            <v>817</v>
          </cell>
          <cell r="DE161">
            <v>0</v>
          </cell>
          <cell r="DG161">
            <v>816.70331500855605</v>
          </cell>
          <cell r="DI161">
            <v>166</v>
          </cell>
          <cell r="DJ161">
            <v>0</v>
          </cell>
          <cell r="DL161">
            <v>165.99416324868301</v>
          </cell>
          <cell r="DN161">
            <v>185</v>
          </cell>
          <cell r="DO161">
            <v>1</v>
          </cell>
          <cell r="DQ161">
            <v>184.16269732937999</v>
          </cell>
          <cell r="DS161">
            <v>0</v>
          </cell>
          <cell r="DT161">
            <v>0</v>
          </cell>
          <cell r="DV161">
            <v>0</v>
          </cell>
          <cell r="DX161">
            <v>-23</v>
          </cell>
          <cell r="DY161">
            <v>-1</v>
          </cell>
          <cell r="EA161">
            <v>-22.454394739877298</v>
          </cell>
          <cell r="EC161">
            <v>9</v>
          </cell>
          <cell r="ED161">
            <v>0</v>
          </cell>
          <cell r="EF161">
            <v>8.7240789519999993</v>
          </cell>
          <cell r="EH161">
            <v>100</v>
          </cell>
          <cell r="EI161">
            <v>0</v>
          </cell>
          <cell r="EK161">
            <v>99.980460864216298</v>
          </cell>
          <cell r="EM161">
            <v>18</v>
          </cell>
          <cell r="EN161">
            <v>0</v>
          </cell>
          <cell r="EP161">
            <v>18.3169156198596</v>
          </cell>
        </row>
        <row r="162">
          <cell r="C162" t="str">
            <v>50400TAllcustom2Allcustom3USD Total</v>
          </cell>
          <cell r="E162">
            <v>31009</v>
          </cell>
          <cell r="F162">
            <v>2</v>
          </cell>
          <cell r="G162">
            <v>0</v>
          </cell>
          <cell r="H162">
            <v>31009.032930233512</v>
          </cell>
          <cell r="J162">
            <v>15643</v>
          </cell>
          <cell r="K162">
            <v>0</v>
          </cell>
          <cell r="L162">
            <v>-1</v>
          </cell>
          <cell r="M162">
            <v>15643.699980991336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-2</v>
          </cell>
          <cell r="U162">
            <v>-1</v>
          </cell>
          <cell r="V162">
            <v>-1</v>
          </cell>
          <cell r="W162">
            <v>0</v>
          </cell>
          <cell r="X162">
            <v>3</v>
          </cell>
          <cell r="Y162">
            <v>0</v>
          </cell>
          <cell r="Z162">
            <v>-2.9119626051800651</v>
          </cell>
          <cell r="AB162">
            <v>46650</v>
          </cell>
          <cell r="AC162">
            <v>2</v>
          </cell>
          <cell r="AD162">
            <v>0</v>
          </cell>
          <cell r="AE162">
            <v>46649.820948619599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1</v>
          </cell>
          <cell r="AM162">
            <v>2</v>
          </cell>
          <cell r="AN162">
            <v>46650</v>
          </cell>
          <cell r="AP162">
            <v>44907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B162">
            <v>437</v>
          </cell>
          <cell r="BC162">
            <v>3</v>
          </cell>
          <cell r="BD162">
            <v>-2</v>
          </cell>
          <cell r="BE162">
            <v>0</v>
          </cell>
          <cell r="BF162">
            <v>1</v>
          </cell>
          <cell r="BG162">
            <v>436.51975596141307</v>
          </cell>
          <cell r="BI162">
            <v>20157</v>
          </cell>
          <cell r="BJ162">
            <v>-2</v>
          </cell>
          <cell r="BK162">
            <v>0</v>
          </cell>
          <cell r="BL162">
            <v>20157.462462150295</v>
          </cell>
          <cell r="BN162">
            <v>7731</v>
          </cell>
          <cell r="BO162">
            <v>1</v>
          </cell>
          <cell r="BP162">
            <v>0</v>
          </cell>
          <cell r="BQ162">
            <v>7730.6154746438306</v>
          </cell>
          <cell r="BS162">
            <v>224</v>
          </cell>
          <cell r="BT162">
            <v>-1</v>
          </cell>
          <cell r="BU162">
            <v>0</v>
          </cell>
          <cell r="BV162">
            <v>224.08829644541549</v>
          </cell>
          <cell r="BX162">
            <v>1202</v>
          </cell>
          <cell r="BY162">
            <v>-1</v>
          </cell>
          <cell r="BZ162">
            <v>0</v>
          </cell>
          <cell r="CA162">
            <v>1201.7537696590718</v>
          </cell>
          <cell r="CC162">
            <v>446</v>
          </cell>
          <cell r="CD162">
            <v>-1</v>
          </cell>
          <cell r="CE162">
            <v>0</v>
          </cell>
          <cell r="CF162">
            <v>445.96516761350506</v>
          </cell>
          <cell r="CH162">
            <v>845</v>
          </cell>
          <cell r="CI162">
            <v>-1</v>
          </cell>
          <cell r="CJ162">
            <v>0</v>
          </cell>
          <cell r="CK162">
            <v>844.58511466293044</v>
          </cell>
          <cell r="CM162">
            <v>-33</v>
          </cell>
          <cell r="CN162">
            <v>1</v>
          </cell>
          <cell r="CO162">
            <v>0</v>
          </cell>
          <cell r="CP162">
            <v>-32.50594364635208</v>
          </cell>
          <cell r="CR162">
            <v>55</v>
          </cell>
          <cell r="CS162">
            <v>2</v>
          </cell>
          <cell r="CT162">
            <v>-2</v>
          </cell>
          <cell r="CU162">
            <v>0</v>
          </cell>
          <cell r="CV162">
            <v>0</v>
          </cell>
          <cell r="CW162">
            <v>55.832800733348016</v>
          </cell>
          <cell r="CY162">
            <v>4334</v>
          </cell>
          <cell r="CZ162">
            <v>1</v>
          </cell>
          <cell r="DA162">
            <v>0</v>
          </cell>
          <cell r="DB162">
            <v>4333.6610450299995</v>
          </cell>
          <cell r="DD162">
            <v>7792</v>
          </cell>
          <cell r="DE162">
            <v>0</v>
          </cell>
          <cell r="DF162">
            <v>0</v>
          </cell>
          <cell r="DG162">
            <v>7791.8709372149779</v>
          </cell>
          <cell r="DI162">
            <v>1820</v>
          </cell>
          <cell r="DJ162">
            <v>0</v>
          </cell>
          <cell r="DK162">
            <v>0</v>
          </cell>
          <cell r="DL162">
            <v>1820.070047845262</v>
          </cell>
          <cell r="DN162">
            <v>1647</v>
          </cell>
          <cell r="DO162">
            <v>-1</v>
          </cell>
          <cell r="DP162">
            <v>0</v>
          </cell>
          <cell r="DQ162">
            <v>1647.3449704403133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X162">
            <v>-5</v>
          </cell>
          <cell r="DY162">
            <v>1</v>
          </cell>
          <cell r="DZ162">
            <v>0</v>
          </cell>
          <cell r="EA162">
            <v>-5.0798202726027029</v>
          </cell>
          <cell r="EC162">
            <v>345</v>
          </cell>
          <cell r="ED162">
            <v>0</v>
          </cell>
          <cell r="EE162">
            <v>0</v>
          </cell>
          <cell r="EF162">
            <v>345.10825779062196</v>
          </cell>
          <cell r="EH162">
            <v>27</v>
          </cell>
          <cell r="EI162">
            <v>1</v>
          </cell>
          <cell r="EJ162">
            <v>0</v>
          </cell>
          <cell r="EK162">
            <v>27.1081342781807</v>
          </cell>
          <cell r="EM162">
            <v>55</v>
          </cell>
          <cell r="EN162">
            <v>0</v>
          </cell>
          <cell r="EO162">
            <v>0</v>
          </cell>
          <cell r="EP162">
            <v>54.973632377767601</v>
          </cell>
        </row>
        <row r="164">
          <cell r="C164" t="str">
            <v>Segment_invested_capital_USD</v>
          </cell>
          <cell r="E164">
            <v>31009</v>
          </cell>
          <cell r="F164">
            <v>2</v>
          </cell>
          <cell r="G164">
            <v>0</v>
          </cell>
          <cell r="H164">
            <v>31009.032930233512</v>
          </cell>
          <cell r="J164">
            <v>15643</v>
          </cell>
          <cell r="K164">
            <v>0</v>
          </cell>
          <cell r="L164">
            <v>-1</v>
          </cell>
          <cell r="M164">
            <v>15643.699980991336</v>
          </cell>
          <cell r="O164">
            <v>-193</v>
          </cell>
          <cell r="P164">
            <v>0</v>
          </cell>
          <cell r="Q164">
            <v>0</v>
          </cell>
          <cell r="R164">
            <v>-192.6783901613951</v>
          </cell>
          <cell r="T164">
            <v>-2</v>
          </cell>
          <cell r="U164">
            <v>-1</v>
          </cell>
          <cell r="V164">
            <v>-1</v>
          </cell>
          <cell r="W164">
            <v>0</v>
          </cell>
          <cell r="X164">
            <v>3</v>
          </cell>
          <cell r="Y164">
            <v>0</v>
          </cell>
          <cell r="Z164">
            <v>-2.9119626051800651</v>
          </cell>
          <cell r="AB164">
            <v>46457</v>
          </cell>
          <cell r="AC164">
            <v>2</v>
          </cell>
          <cell r="AD164">
            <v>0</v>
          </cell>
          <cell r="AE164">
            <v>46649.820948619599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1</v>
          </cell>
          <cell r="AM164">
            <v>2</v>
          </cell>
          <cell r="AN164">
            <v>46457</v>
          </cell>
          <cell r="AP164">
            <v>44907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B164">
            <v>437</v>
          </cell>
          <cell r="BC164">
            <v>3</v>
          </cell>
          <cell r="BD164">
            <v>-2</v>
          </cell>
          <cell r="BE164">
            <v>0</v>
          </cell>
          <cell r="BF164">
            <v>1</v>
          </cell>
          <cell r="BG164">
            <v>436.51975596141307</v>
          </cell>
          <cell r="BI164">
            <v>20157</v>
          </cell>
          <cell r="BJ164">
            <v>-2</v>
          </cell>
          <cell r="BK164">
            <v>0</v>
          </cell>
          <cell r="BL164">
            <v>20157.462462150295</v>
          </cell>
          <cell r="BN164">
            <v>7731</v>
          </cell>
          <cell r="BO164">
            <v>1</v>
          </cell>
          <cell r="BP164">
            <v>0</v>
          </cell>
          <cell r="BQ164">
            <v>7730.6154746438306</v>
          </cell>
          <cell r="BS164">
            <v>224</v>
          </cell>
          <cell r="BT164">
            <v>-1</v>
          </cell>
          <cell r="BU164">
            <v>0</v>
          </cell>
          <cell r="BV164">
            <v>224.08829644541549</v>
          </cell>
          <cell r="BX164">
            <v>1202</v>
          </cell>
          <cell r="BY164">
            <v>-1</v>
          </cell>
          <cell r="BZ164">
            <v>0</v>
          </cell>
          <cell r="CA164">
            <v>1201.7537696590718</v>
          </cell>
          <cell r="CC164">
            <v>446</v>
          </cell>
          <cell r="CD164">
            <v>-1</v>
          </cell>
          <cell r="CE164">
            <v>0</v>
          </cell>
          <cell r="CF164">
            <v>445.96516761350506</v>
          </cell>
          <cell r="CH164">
            <v>845</v>
          </cell>
          <cell r="CI164">
            <v>-1</v>
          </cell>
          <cell r="CJ164">
            <v>0</v>
          </cell>
          <cell r="CK164">
            <v>844.58511466293044</v>
          </cell>
          <cell r="CM164">
            <v>-33</v>
          </cell>
          <cell r="CN164">
            <v>1</v>
          </cell>
          <cell r="CO164">
            <v>0</v>
          </cell>
          <cell r="CP164">
            <v>-32.50594364635208</v>
          </cell>
          <cell r="CR164">
            <v>55</v>
          </cell>
          <cell r="CS164">
            <v>2</v>
          </cell>
          <cell r="CT164">
            <v>-2</v>
          </cell>
          <cell r="CU164">
            <v>0</v>
          </cell>
          <cell r="CV164">
            <v>0</v>
          </cell>
          <cell r="CW164">
            <v>55.832800733348016</v>
          </cell>
          <cell r="CY164">
            <v>4334</v>
          </cell>
          <cell r="CZ164">
            <v>1</v>
          </cell>
          <cell r="DA164">
            <v>0</v>
          </cell>
          <cell r="DB164">
            <v>4333.6610450299995</v>
          </cell>
          <cell r="DD164">
            <v>7792</v>
          </cell>
          <cell r="DE164">
            <v>0</v>
          </cell>
          <cell r="DF164">
            <v>0</v>
          </cell>
          <cell r="DG164">
            <v>7791.8709372149779</v>
          </cell>
          <cell r="DI164">
            <v>1820</v>
          </cell>
          <cell r="DJ164">
            <v>0</v>
          </cell>
          <cell r="DK164">
            <v>0</v>
          </cell>
          <cell r="DL164">
            <v>1820.070047845262</v>
          </cell>
          <cell r="DN164">
            <v>1647</v>
          </cell>
          <cell r="DO164">
            <v>-1</v>
          </cell>
          <cell r="DP164">
            <v>0</v>
          </cell>
          <cell r="DQ164">
            <v>1647.3449704403133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X164">
            <v>-5</v>
          </cell>
          <cell r="DY164">
            <v>1</v>
          </cell>
          <cell r="DZ164">
            <v>0</v>
          </cell>
          <cell r="EA164">
            <v>-5.0798202726027029</v>
          </cell>
          <cell r="EC164">
            <v>345</v>
          </cell>
          <cell r="ED164">
            <v>0</v>
          </cell>
          <cell r="EE164">
            <v>0</v>
          </cell>
          <cell r="EF164">
            <v>345.10825779062196</v>
          </cell>
          <cell r="EH164">
            <v>27</v>
          </cell>
          <cell r="EI164">
            <v>1</v>
          </cell>
          <cell r="EJ164">
            <v>0</v>
          </cell>
          <cell r="EK164">
            <v>27.1081342781807</v>
          </cell>
          <cell r="EM164">
            <v>55</v>
          </cell>
          <cell r="EN164">
            <v>0</v>
          </cell>
          <cell r="EO164">
            <v>0</v>
          </cell>
          <cell r="EP164">
            <v>54.973632377767601</v>
          </cell>
        </row>
        <row r="166">
          <cell r="C166" t="str">
            <v>Segment_information_assets</v>
          </cell>
          <cell r="E166">
            <v>37758</v>
          </cell>
          <cell r="F166">
            <v>1</v>
          </cell>
          <cell r="G166">
            <v>0</v>
          </cell>
          <cell r="H166">
            <v>37758.724063016271</v>
          </cell>
          <cell r="J166">
            <v>21408</v>
          </cell>
          <cell r="K166">
            <v>0</v>
          </cell>
          <cell r="L166">
            <v>-1</v>
          </cell>
          <cell r="M166">
            <v>21408.666243614425</v>
          </cell>
          <cell r="O166">
            <v>5395</v>
          </cell>
          <cell r="P166">
            <v>0</v>
          </cell>
          <cell r="Q166">
            <v>0</v>
          </cell>
          <cell r="R166">
            <v>5394.8148275754056</v>
          </cell>
          <cell r="T166">
            <v>-322</v>
          </cell>
          <cell r="U166">
            <v>0</v>
          </cell>
          <cell r="V166">
            <v>-1</v>
          </cell>
          <cell r="W166">
            <v>-1</v>
          </cell>
          <cell r="X166">
            <v>3</v>
          </cell>
          <cell r="Y166">
            <v>0</v>
          </cell>
          <cell r="Z166">
            <v>-322.83050339528006</v>
          </cell>
          <cell r="AB166">
            <v>64239</v>
          </cell>
          <cell r="AC166">
            <v>1</v>
          </cell>
          <cell r="AD166">
            <v>0</v>
          </cell>
          <cell r="AE166">
            <v>64239.374630810809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N166">
            <v>64239</v>
          </cell>
          <cell r="AP166">
            <v>57302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B166">
            <v>612</v>
          </cell>
          <cell r="BC166">
            <v>2</v>
          </cell>
          <cell r="BD166">
            <v>1</v>
          </cell>
          <cell r="BE166">
            <v>0</v>
          </cell>
          <cell r="BF166">
            <v>1</v>
          </cell>
          <cell r="BG166">
            <v>609.46661530716108</v>
          </cell>
          <cell r="BI166">
            <v>24709</v>
          </cell>
          <cell r="BJ166">
            <v>-1</v>
          </cell>
          <cell r="BK166">
            <v>0</v>
          </cell>
          <cell r="BL166">
            <v>24708.802532604004</v>
          </cell>
          <cell r="BN166">
            <v>9120</v>
          </cell>
          <cell r="BO166">
            <v>1</v>
          </cell>
          <cell r="BP166">
            <v>0</v>
          </cell>
          <cell r="BQ166">
            <v>9119.405039405141</v>
          </cell>
          <cell r="BS166">
            <v>771</v>
          </cell>
          <cell r="BT166">
            <v>0</v>
          </cell>
          <cell r="BU166">
            <v>0</v>
          </cell>
          <cell r="BV166">
            <v>770.56214600694045</v>
          </cell>
          <cell r="BX166">
            <v>1354</v>
          </cell>
          <cell r="BY166">
            <v>-1</v>
          </cell>
          <cell r="BZ166">
            <v>0</v>
          </cell>
          <cell r="CA166">
            <v>1353.7159690908579</v>
          </cell>
          <cell r="CC166">
            <v>558</v>
          </cell>
          <cell r="CD166">
            <v>-1</v>
          </cell>
          <cell r="CE166">
            <v>0</v>
          </cell>
          <cell r="CF166">
            <v>558.42700528406408</v>
          </cell>
          <cell r="CH166">
            <v>2017</v>
          </cell>
          <cell r="CI166">
            <v>-1</v>
          </cell>
          <cell r="CJ166">
            <v>0</v>
          </cell>
          <cell r="CK166">
            <v>2016.7809939563406</v>
          </cell>
          <cell r="CM166">
            <v>-1383</v>
          </cell>
          <cell r="CN166">
            <v>1</v>
          </cell>
          <cell r="CO166">
            <v>-4</v>
          </cell>
          <cell r="CP166">
            <v>-1378.9850713816322</v>
          </cell>
          <cell r="CR166">
            <v>88</v>
          </cell>
          <cell r="CS166">
            <v>1</v>
          </cell>
          <cell r="CT166">
            <v>-2</v>
          </cell>
          <cell r="CU166">
            <v>0</v>
          </cell>
          <cell r="CV166">
            <v>0</v>
          </cell>
          <cell r="CW166">
            <v>89.474212659697017</v>
          </cell>
          <cell r="CY166">
            <v>8921</v>
          </cell>
          <cell r="CZ166">
            <v>1</v>
          </cell>
          <cell r="DA166">
            <v>0</v>
          </cell>
          <cell r="DB166">
            <v>8920.5801148800001</v>
          </cell>
          <cell r="DD166">
            <v>8609</v>
          </cell>
          <cell r="DE166">
            <v>0</v>
          </cell>
          <cell r="DF166">
            <v>0</v>
          </cell>
          <cell r="DG166">
            <v>8608.5742522235341</v>
          </cell>
          <cell r="DI166">
            <v>1986</v>
          </cell>
          <cell r="DJ166">
            <v>0</v>
          </cell>
          <cell r="DK166">
            <v>0</v>
          </cell>
          <cell r="DL166">
            <v>1986.064211093945</v>
          </cell>
          <cell r="DN166">
            <v>1832</v>
          </cell>
          <cell r="DO166">
            <v>0</v>
          </cell>
          <cell r="DP166">
            <v>0</v>
          </cell>
          <cell r="DQ166">
            <v>1831.5076677696934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X166">
            <v>-28</v>
          </cell>
          <cell r="DY166">
            <v>0</v>
          </cell>
          <cell r="DZ166">
            <v>0</v>
          </cell>
          <cell r="EA166">
            <v>-27.534215012480001</v>
          </cell>
          <cell r="EC166">
            <v>354</v>
          </cell>
          <cell r="ED166">
            <v>0</v>
          </cell>
          <cell r="EE166">
            <v>0</v>
          </cell>
          <cell r="EF166">
            <v>353.83233674262198</v>
          </cell>
          <cell r="EH166">
            <v>127</v>
          </cell>
          <cell r="EI166">
            <v>1</v>
          </cell>
          <cell r="EJ166">
            <v>0</v>
          </cell>
          <cell r="EK166">
            <v>127.088595142397</v>
          </cell>
          <cell r="EM166">
            <v>73</v>
          </cell>
          <cell r="EN166">
            <v>0</v>
          </cell>
          <cell r="EO166">
            <v>0</v>
          </cell>
          <cell r="EP166">
            <v>73.290547997627201</v>
          </cell>
        </row>
        <row r="167">
          <cell r="C167" t="str">
            <v>Segment_information_liabilities</v>
          </cell>
          <cell r="E167">
            <v>6749</v>
          </cell>
          <cell r="F167">
            <v>-1</v>
          </cell>
          <cell r="G167">
            <v>0</v>
          </cell>
          <cell r="H167">
            <v>6749.6911327827593</v>
          </cell>
          <cell r="J167">
            <v>5765</v>
          </cell>
          <cell r="K167">
            <v>0</v>
          </cell>
          <cell r="L167">
            <v>0</v>
          </cell>
          <cell r="M167">
            <v>5764.9662626230902</v>
          </cell>
          <cell r="O167">
            <v>16241</v>
          </cell>
          <cell r="P167">
            <v>0</v>
          </cell>
          <cell r="Q167">
            <v>0</v>
          </cell>
          <cell r="R167">
            <v>16240.91851625711</v>
          </cell>
          <cell r="T167">
            <v>-320</v>
          </cell>
          <cell r="U167">
            <v>1</v>
          </cell>
          <cell r="V167">
            <v>0</v>
          </cell>
          <cell r="W167">
            <v>-1</v>
          </cell>
          <cell r="X167">
            <v>0</v>
          </cell>
          <cell r="Y167">
            <v>0</v>
          </cell>
          <cell r="Z167">
            <v>-319.9185407901</v>
          </cell>
          <cell r="AB167">
            <v>28435</v>
          </cell>
          <cell r="AC167">
            <v>-1</v>
          </cell>
          <cell r="AD167">
            <v>0</v>
          </cell>
          <cell r="AE167">
            <v>28435.657370872912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N167">
            <v>28435</v>
          </cell>
          <cell r="AP167">
            <v>12395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B167">
            <v>175</v>
          </cell>
          <cell r="BC167">
            <v>-1</v>
          </cell>
          <cell r="BD167">
            <v>3</v>
          </cell>
          <cell r="BE167">
            <v>0</v>
          </cell>
          <cell r="BF167">
            <v>0</v>
          </cell>
          <cell r="BG167">
            <v>172.94685934574801</v>
          </cell>
          <cell r="BI167">
            <v>4552</v>
          </cell>
          <cell r="BJ167">
            <v>1</v>
          </cell>
          <cell r="BK167">
            <v>0</v>
          </cell>
          <cell r="BL167">
            <v>4551.3400704537098</v>
          </cell>
          <cell r="BN167">
            <v>1389</v>
          </cell>
          <cell r="BO167">
            <v>0</v>
          </cell>
          <cell r="BP167">
            <v>0</v>
          </cell>
          <cell r="BQ167">
            <v>1388.7895647613102</v>
          </cell>
          <cell r="BS167">
            <v>547</v>
          </cell>
          <cell r="BT167">
            <v>1</v>
          </cell>
          <cell r="BU167">
            <v>0</v>
          </cell>
          <cell r="BV167">
            <v>546.47384956152496</v>
          </cell>
          <cell r="BX167">
            <v>152</v>
          </cell>
          <cell r="BY167">
            <v>0</v>
          </cell>
          <cell r="BZ167">
            <v>0</v>
          </cell>
          <cell r="CA167">
            <v>151.96219943178599</v>
          </cell>
          <cell r="CC167">
            <v>112</v>
          </cell>
          <cell r="CD167">
            <v>0</v>
          </cell>
          <cell r="CE167">
            <v>0</v>
          </cell>
          <cell r="CF167">
            <v>112.46183767055901</v>
          </cell>
          <cell r="CH167">
            <v>1172</v>
          </cell>
          <cell r="CI167">
            <v>0</v>
          </cell>
          <cell r="CJ167">
            <v>0</v>
          </cell>
          <cell r="CK167">
            <v>1172.1958792934101</v>
          </cell>
          <cell r="CM167">
            <v>-1350</v>
          </cell>
          <cell r="CN167">
            <v>0</v>
          </cell>
          <cell r="CO167">
            <v>-4</v>
          </cell>
          <cell r="CP167">
            <v>-1346.4791277352801</v>
          </cell>
          <cell r="CR167">
            <v>33</v>
          </cell>
          <cell r="CS167">
            <v>-1</v>
          </cell>
          <cell r="CT167">
            <v>0</v>
          </cell>
          <cell r="CU167">
            <v>0</v>
          </cell>
          <cell r="CV167">
            <v>0</v>
          </cell>
          <cell r="CW167">
            <v>33.641411926349001</v>
          </cell>
          <cell r="CY167">
            <v>4587</v>
          </cell>
          <cell r="CZ167">
            <v>0</v>
          </cell>
          <cell r="DA167">
            <v>0</v>
          </cell>
          <cell r="DB167">
            <v>4586.9190698500006</v>
          </cell>
          <cell r="DD167">
            <v>817</v>
          </cell>
          <cell r="DE167">
            <v>0</v>
          </cell>
          <cell r="DF167">
            <v>0</v>
          </cell>
          <cell r="DG167">
            <v>816.70331500855605</v>
          </cell>
          <cell r="DI167">
            <v>166</v>
          </cell>
          <cell r="DJ167">
            <v>0</v>
          </cell>
          <cell r="DK167">
            <v>0</v>
          </cell>
          <cell r="DL167">
            <v>165.99416324868301</v>
          </cell>
          <cell r="DN167">
            <v>185</v>
          </cell>
          <cell r="DO167">
            <v>1</v>
          </cell>
          <cell r="DP167">
            <v>0</v>
          </cell>
          <cell r="DQ167">
            <v>184.16269732937999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X167">
            <v>-23</v>
          </cell>
          <cell r="DY167">
            <v>-1</v>
          </cell>
          <cell r="DZ167">
            <v>0</v>
          </cell>
          <cell r="EA167">
            <v>-22.454394739877298</v>
          </cell>
          <cell r="EC167">
            <v>9</v>
          </cell>
          <cell r="ED167">
            <v>0</v>
          </cell>
          <cell r="EE167">
            <v>0</v>
          </cell>
          <cell r="EF167">
            <v>8.7240789519999993</v>
          </cell>
          <cell r="EH167">
            <v>100</v>
          </cell>
          <cell r="EI167">
            <v>0</v>
          </cell>
          <cell r="EJ167">
            <v>0</v>
          </cell>
          <cell r="EK167">
            <v>99.980460864216298</v>
          </cell>
          <cell r="EM167">
            <v>18</v>
          </cell>
          <cell r="EN167">
            <v>0</v>
          </cell>
          <cell r="EO167">
            <v>0</v>
          </cell>
          <cell r="EP167">
            <v>18.3169156198596</v>
          </cell>
        </row>
        <row r="170">
          <cell r="C170" t="str">
            <v>50517TAllcustom2Allcustom3USD Total</v>
          </cell>
          <cell r="E170">
            <v>4242</v>
          </cell>
          <cell r="H170">
            <v>4242.0613322562804</v>
          </cell>
          <cell r="J170">
            <v>1804</v>
          </cell>
          <cell r="M170">
            <v>1803.75954965041</v>
          </cell>
          <cell r="O170">
            <v>0</v>
          </cell>
          <cell r="R170">
            <v>0</v>
          </cell>
          <cell r="T170">
            <v>-141</v>
          </cell>
          <cell r="V170">
            <v>0</v>
          </cell>
          <cell r="Y170">
            <v>0</v>
          </cell>
          <cell r="Z170">
            <v>-141.03755152856399</v>
          </cell>
          <cell r="AB170">
            <v>5905</v>
          </cell>
          <cell r="AE170">
            <v>5904.7833303781299</v>
          </cell>
          <cell r="AL170">
            <v>0</v>
          </cell>
          <cell r="AM170">
            <v>0</v>
          </cell>
          <cell r="AN170">
            <v>5905</v>
          </cell>
          <cell r="AP170">
            <v>5963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B170">
            <v>77</v>
          </cell>
          <cell r="BD170">
            <v>0</v>
          </cell>
          <cell r="BG170">
            <v>77.071822681225896</v>
          </cell>
          <cell r="BI170">
            <v>2751</v>
          </cell>
          <cell r="BL170">
            <v>2751.3800074075998</v>
          </cell>
          <cell r="BN170">
            <v>770</v>
          </cell>
          <cell r="BQ170">
            <v>769.81720983340097</v>
          </cell>
          <cell r="BS170">
            <v>510</v>
          </cell>
          <cell r="BV170">
            <v>509.90785767781102</v>
          </cell>
          <cell r="BX170">
            <v>129</v>
          </cell>
          <cell r="CA170">
            <v>129.20939444212601</v>
          </cell>
          <cell r="CC170">
            <v>268</v>
          </cell>
          <cell r="CF170">
            <v>267.875275498684</v>
          </cell>
          <cell r="CH170">
            <v>842</v>
          </cell>
          <cell r="CK170">
            <v>842.15920963189308</v>
          </cell>
          <cell r="CM170">
            <v>-1105</v>
          </cell>
          <cell r="CP170">
            <v>-1105.35944491646</v>
          </cell>
          <cell r="CR170">
            <v>22</v>
          </cell>
          <cell r="CT170">
            <v>2</v>
          </cell>
          <cell r="CW170">
            <v>20.477925527911999</v>
          </cell>
          <cell r="CY170">
            <v>819</v>
          </cell>
          <cell r="DB170">
            <v>819.44029822000005</v>
          </cell>
          <cell r="DD170">
            <v>718</v>
          </cell>
          <cell r="DG170">
            <v>718.21780939221003</v>
          </cell>
          <cell r="DI170">
            <v>114</v>
          </cell>
          <cell r="DL170">
            <v>114.024056287834</v>
          </cell>
          <cell r="DN170">
            <v>152</v>
          </cell>
          <cell r="DQ170">
            <v>152.228475704</v>
          </cell>
          <cell r="DS170">
            <v>0</v>
          </cell>
          <cell r="DV170">
            <v>0</v>
          </cell>
          <cell r="DX170">
            <v>-21</v>
          </cell>
          <cell r="EA170">
            <v>-20.629015481539902</v>
          </cell>
          <cell r="EC170">
            <v>11</v>
          </cell>
          <cell r="EF170">
            <v>11.0106438</v>
          </cell>
          <cell r="EH170">
            <v>125</v>
          </cell>
          <cell r="EK170">
            <v>124.84951718239699</v>
          </cell>
          <cell r="EM170">
            <v>12</v>
          </cell>
          <cell r="EP170">
            <v>11.6517822527608</v>
          </cell>
        </row>
        <row r="171">
          <cell r="C171" t="str">
            <v>50523TAllcustom2Allcustom3USD Total</v>
          </cell>
          <cell r="E171">
            <v>4509</v>
          </cell>
          <cell r="F171">
            <v>-1</v>
          </cell>
          <cell r="H171">
            <v>4509.5307826164099</v>
          </cell>
          <cell r="J171">
            <v>1423</v>
          </cell>
          <cell r="K171">
            <v>0</v>
          </cell>
          <cell r="L171">
            <v>1</v>
          </cell>
          <cell r="M171">
            <v>1422.2004902840699</v>
          </cell>
          <cell r="O171">
            <v>0</v>
          </cell>
          <cell r="P171">
            <v>0</v>
          </cell>
          <cell r="R171">
            <v>0</v>
          </cell>
          <cell r="T171">
            <v>-141</v>
          </cell>
          <cell r="U171">
            <v>0</v>
          </cell>
          <cell r="V171">
            <v>1</v>
          </cell>
          <cell r="W171">
            <v>0</v>
          </cell>
          <cell r="X171">
            <v>-1</v>
          </cell>
          <cell r="Y171">
            <v>0</v>
          </cell>
          <cell r="Z171">
            <v>-141.03755152856399</v>
          </cell>
          <cell r="AB171">
            <v>5791</v>
          </cell>
          <cell r="AC171">
            <v>0</v>
          </cell>
          <cell r="AE171">
            <v>5790.6937213719193</v>
          </cell>
          <cell r="AL171">
            <v>0</v>
          </cell>
          <cell r="AM171">
            <v>0</v>
          </cell>
          <cell r="AN171">
            <v>5791</v>
          </cell>
          <cell r="AP171">
            <v>6026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B171">
            <v>42</v>
          </cell>
          <cell r="BC171">
            <v>0</v>
          </cell>
          <cell r="BD171">
            <v>-1</v>
          </cell>
          <cell r="BE171">
            <v>0</v>
          </cell>
          <cell r="BG171">
            <v>43.360708404882601</v>
          </cell>
          <cell r="BI171">
            <v>3479</v>
          </cell>
          <cell r="BJ171">
            <v>0</v>
          </cell>
          <cell r="BL171">
            <v>3479.0140195275203</v>
          </cell>
          <cell r="BN171">
            <v>593</v>
          </cell>
          <cell r="BO171">
            <v>0</v>
          </cell>
          <cell r="BQ171">
            <v>592.82704443635703</v>
          </cell>
          <cell r="BS171">
            <v>445</v>
          </cell>
          <cell r="BT171">
            <v>0</v>
          </cell>
          <cell r="BV171">
            <v>445.07899606963201</v>
          </cell>
          <cell r="BX171">
            <v>88</v>
          </cell>
          <cell r="BY171">
            <v>0</v>
          </cell>
          <cell r="CA171">
            <v>88.015218230827401</v>
          </cell>
          <cell r="CC171">
            <v>111</v>
          </cell>
          <cell r="CD171">
            <v>0</v>
          </cell>
          <cell r="CF171">
            <v>111.206268105378</v>
          </cell>
          <cell r="CH171">
            <v>838</v>
          </cell>
          <cell r="CI171">
            <v>0</v>
          </cell>
          <cell r="CK171">
            <v>837.73959564826998</v>
          </cell>
          <cell r="CM171">
            <v>-1087</v>
          </cell>
          <cell r="CN171">
            <v>1</v>
          </cell>
          <cell r="CP171">
            <v>-1087.7110678064498</v>
          </cell>
          <cell r="CR171">
            <v>23</v>
          </cell>
          <cell r="CS171">
            <v>0</v>
          </cell>
          <cell r="CT171">
            <v>2</v>
          </cell>
          <cell r="CU171">
            <v>0</v>
          </cell>
          <cell r="CW171">
            <v>21.146484233000599</v>
          </cell>
          <cell r="CY171">
            <v>739</v>
          </cell>
          <cell r="CZ171">
            <v>0</v>
          </cell>
          <cell r="DB171">
            <v>739.23564824000005</v>
          </cell>
          <cell r="DD171">
            <v>445</v>
          </cell>
          <cell r="DE171">
            <v>0</v>
          </cell>
          <cell r="DG171">
            <v>445.36982407295602</v>
          </cell>
          <cell r="DI171">
            <v>85</v>
          </cell>
          <cell r="DJ171">
            <v>0</v>
          </cell>
          <cell r="DL171">
            <v>84.558624070272003</v>
          </cell>
          <cell r="DN171">
            <v>152</v>
          </cell>
          <cell r="DO171">
            <v>-1</v>
          </cell>
          <cell r="DQ171">
            <v>152.51892514938001</v>
          </cell>
          <cell r="DS171">
            <v>0</v>
          </cell>
          <cell r="DT171">
            <v>0</v>
          </cell>
          <cell r="DV171">
            <v>0</v>
          </cell>
          <cell r="DX171">
            <v>-21</v>
          </cell>
          <cell r="DY171">
            <v>0</v>
          </cell>
          <cell r="EA171">
            <v>-20.629015481539902</v>
          </cell>
          <cell r="EC171">
            <v>8</v>
          </cell>
          <cell r="ED171">
            <v>0</v>
          </cell>
          <cell r="EF171">
            <v>8.1874191019999998</v>
          </cell>
          <cell r="EH171">
            <v>87</v>
          </cell>
          <cell r="EI171">
            <v>0</v>
          </cell>
          <cell r="EK171">
            <v>87.171235493977505</v>
          </cell>
          <cell r="EM171">
            <v>17</v>
          </cell>
          <cell r="EN171">
            <v>0</v>
          </cell>
          <cell r="EP171">
            <v>16.5355653001346</v>
          </cell>
        </row>
        <row r="172">
          <cell r="C172" t="str">
            <v>50516TAllcustom2Allcustom3USD Total</v>
          </cell>
          <cell r="E172">
            <v>-267</v>
          </cell>
          <cell r="F172">
            <v>1</v>
          </cell>
          <cell r="G172">
            <v>0</v>
          </cell>
          <cell r="H172">
            <v>-267.46945036012949</v>
          </cell>
          <cell r="J172">
            <v>381</v>
          </cell>
          <cell r="K172">
            <v>0</v>
          </cell>
          <cell r="L172">
            <v>-1</v>
          </cell>
          <cell r="M172">
            <v>381.55905936634008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-1</v>
          </cell>
          <cell r="W172">
            <v>0</v>
          </cell>
          <cell r="X172">
            <v>1</v>
          </cell>
          <cell r="Y172">
            <v>0</v>
          </cell>
          <cell r="Z172">
            <v>0</v>
          </cell>
          <cell r="AB172">
            <v>114</v>
          </cell>
          <cell r="AC172">
            <v>0</v>
          </cell>
          <cell r="AD172">
            <v>0</v>
          </cell>
          <cell r="AE172">
            <v>114.08960900621059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  <cell r="AM172">
            <v>0</v>
          </cell>
          <cell r="AN172">
            <v>114</v>
          </cell>
          <cell r="AP172">
            <v>-63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BB172">
            <v>35</v>
          </cell>
          <cell r="BC172">
            <v>0</v>
          </cell>
          <cell r="BD172">
            <v>1</v>
          </cell>
          <cell r="BE172">
            <v>0</v>
          </cell>
          <cell r="BF172">
            <v>0</v>
          </cell>
          <cell r="BG172">
            <v>33.711114276343295</v>
          </cell>
          <cell r="BI172">
            <v>-728</v>
          </cell>
          <cell r="BJ172">
            <v>0</v>
          </cell>
          <cell r="BK172">
            <v>0</v>
          </cell>
          <cell r="BL172">
            <v>-727.6340121199205</v>
          </cell>
          <cell r="BN172">
            <v>177</v>
          </cell>
          <cell r="BO172">
            <v>0</v>
          </cell>
          <cell r="BP172">
            <v>0</v>
          </cell>
          <cell r="BQ172">
            <v>176.99016539704394</v>
          </cell>
          <cell r="BS172">
            <v>65</v>
          </cell>
          <cell r="BT172">
            <v>0</v>
          </cell>
          <cell r="BU172">
            <v>0</v>
          </cell>
          <cell r="BV172">
            <v>64.828861608179011</v>
          </cell>
          <cell r="BX172">
            <v>41</v>
          </cell>
          <cell r="BY172">
            <v>0</v>
          </cell>
          <cell r="BZ172">
            <v>0</v>
          </cell>
          <cell r="CA172">
            <v>41.194176211298611</v>
          </cell>
          <cell r="CC172">
            <v>157</v>
          </cell>
          <cell r="CD172">
            <v>0</v>
          </cell>
          <cell r="CE172">
            <v>0</v>
          </cell>
          <cell r="CF172">
            <v>156.669007393306</v>
          </cell>
          <cell r="CH172">
            <v>4</v>
          </cell>
          <cell r="CI172">
            <v>0</v>
          </cell>
          <cell r="CJ172">
            <v>0</v>
          </cell>
          <cell r="CK172">
            <v>4.4196139836230941</v>
          </cell>
          <cell r="CM172">
            <v>-18</v>
          </cell>
          <cell r="CN172">
            <v>-1</v>
          </cell>
          <cell r="CO172">
            <v>0</v>
          </cell>
          <cell r="CP172">
            <v>-17.648377110010188</v>
          </cell>
          <cell r="CR172">
            <v>-1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-0.66855870508859994</v>
          </cell>
          <cell r="CY172">
            <v>80</v>
          </cell>
          <cell r="CZ172">
            <v>0</v>
          </cell>
          <cell r="DA172">
            <v>0</v>
          </cell>
          <cell r="DB172">
            <v>80.204649979999999</v>
          </cell>
          <cell r="DD172">
            <v>273</v>
          </cell>
          <cell r="DE172">
            <v>0</v>
          </cell>
          <cell r="DF172">
            <v>0</v>
          </cell>
          <cell r="DG172">
            <v>272.84798531925401</v>
          </cell>
          <cell r="DI172">
            <v>29</v>
          </cell>
          <cell r="DJ172">
            <v>0</v>
          </cell>
          <cell r="DK172">
            <v>0</v>
          </cell>
          <cell r="DL172">
            <v>29.465432217561997</v>
          </cell>
          <cell r="DN172">
            <v>0</v>
          </cell>
          <cell r="DO172">
            <v>1</v>
          </cell>
          <cell r="DP172">
            <v>0</v>
          </cell>
          <cell r="DQ172">
            <v>-0.2904494453800055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C172">
            <v>3</v>
          </cell>
          <cell r="ED172">
            <v>0</v>
          </cell>
          <cell r="EE172">
            <v>0</v>
          </cell>
          <cell r="EF172">
            <v>2.8232246980000006</v>
          </cell>
          <cell r="EH172">
            <v>38</v>
          </cell>
          <cell r="EI172">
            <v>0</v>
          </cell>
          <cell r="EJ172">
            <v>0</v>
          </cell>
          <cell r="EK172">
            <v>37.678281688419489</v>
          </cell>
          <cell r="EM172">
            <v>-5</v>
          </cell>
          <cell r="EN172">
            <v>0</v>
          </cell>
          <cell r="EO172">
            <v>0</v>
          </cell>
          <cell r="EP172">
            <v>-4.8837830473738002</v>
          </cell>
        </row>
        <row r="175">
          <cell r="C175" t="str">
            <v>60317CAllcustom2Allcustom3USD Total</v>
          </cell>
          <cell r="E175">
            <v>2086</v>
          </cell>
          <cell r="H175">
            <v>2086.0881579475099</v>
          </cell>
          <cell r="J175">
            <v>759</v>
          </cell>
          <cell r="M175">
            <v>758.77324282750101</v>
          </cell>
          <cell r="O175">
            <v>0</v>
          </cell>
          <cell r="R175">
            <v>0</v>
          </cell>
          <cell r="T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B175">
            <v>2845</v>
          </cell>
          <cell r="AC175">
            <v>0</v>
          </cell>
          <cell r="AD175">
            <v>0</v>
          </cell>
          <cell r="AE175">
            <v>2844.8614007750102</v>
          </cell>
          <cell r="AG175">
            <v>0</v>
          </cell>
          <cell r="AJ175">
            <v>0</v>
          </cell>
          <cell r="AL175">
            <v>0</v>
          </cell>
          <cell r="AM175">
            <v>0</v>
          </cell>
          <cell r="AN175">
            <v>2845</v>
          </cell>
          <cell r="AP175">
            <v>2818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B175">
            <v>6</v>
          </cell>
          <cell r="BD175">
            <v>0</v>
          </cell>
          <cell r="BG175">
            <v>6.3894374961598706</v>
          </cell>
          <cell r="BI175">
            <v>326</v>
          </cell>
          <cell r="BL175">
            <v>325.73247728662096</v>
          </cell>
          <cell r="BN175">
            <v>1704</v>
          </cell>
          <cell r="BQ175">
            <v>1703.75384085003</v>
          </cell>
          <cell r="BS175">
            <v>3</v>
          </cell>
          <cell r="BV175">
            <v>3.2635158635671799</v>
          </cell>
          <cell r="BX175">
            <v>28</v>
          </cell>
          <cell r="CA175">
            <v>28.068385234808698</v>
          </cell>
          <cell r="CC175">
            <v>6</v>
          </cell>
          <cell r="CF175">
            <v>5.80242200154896</v>
          </cell>
          <cell r="CH175">
            <v>6</v>
          </cell>
          <cell r="CK175">
            <v>6.1124095712481399</v>
          </cell>
          <cell r="CM175">
            <v>7</v>
          </cell>
          <cell r="CP175">
            <v>6.96566964352514</v>
          </cell>
          <cell r="CR175">
            <v>2</v>
          </cell>
          <cell r="CT175">
            <v>0</v>
          </cell>
          <cell r="CW175">
            <v>2.3033288413375299</v>
          </cell>
          <cell r="CY175">
            <v>660</v>
          </cell>
          <cell r="DB175">
            <v>659.69231819000004</v>
          </cell>
          <cell r="DD175">
            <v>2</v>
          </cell>
          <cell r="DG175">
            <v>1.5761972099997201</v>
          </cell>
          <cell r="DI175">
            <v>55</v>
          </cell>
          <cell r="DL175">
            <v>54.882838786163703</v>
          </cell>
          <cell r="DN175">
            <v>40</v>
          </cell>
          <cell r="DQ175">
            <v>40.318559799999996</v>
          </cell>
          <cell r="DS175">
            <v>0</v>
          </cell>
          <cell r="DV175">
            <v>0</v>
          </cell>
          <cell r="DX175">
            <v>0</v>
          </cell>
          <cell r="EA175">
            <v>0</v>
          </cell>
          <cell r="EC175">
            <v>0</v>
          </cell>
          <cell r="EF175">
            <v>0</v>
          </cell>
          <cell r="EH175">
            <v>0</v>
          </cell>
          <cell r="EK175">
            <v>0</v>
          </cell>
          <cell r="EM175">
            <v>2</v>
          </cell>
          <cell r="EP175">
            <v>1.6048961994211299</v>
          </cell>
        </row>
        <row r="178">
          <cell r="C178" t="str">
            <v>50630TAllcustom2Allcustom3USD Total</v>
          </cell>
          <cell r="E178">
            <v>50</v>
          </cell>
          <cell r="H178">
            <v>49.646400442781903</v>
          </cell>
          <cell r="J178">
            <v>345</v>
          </cell>
          <cell r="M178">
            <v>344.50082248059101</v>
          </cell>
          <cell r="O178">
            <v>-1</v>
          </cell>
          <cell r="P178">
            <v>-1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-8.6362603329308202E-2</v>
          </cell>
          <cell r="AB178">
            <v>394</v>
          </cell>
          <cell r="AD178">
            <v>0</v>
          </cell>
          <cell r="AE178">
            <v>394.06086032004498</v>
          </cell>
          <cell r="AG178">
            <v>0</v>
          </cell>
          <cell r="AH178">
            <v>0</v>
          </cell>
          <cell r="AJ178">
            <v>0</v>
          </cell>
          <cell r="AL178">
            <v>0</v>
          </cell>
          <cell r="AM178">
            <v>0</v>
          </cell>
          <cell r="AN178">
            <v>394</v>
          </cell>
          <cell r="AP178">
            <v>606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B178">
            <v>3</v>
          </cell>
          <cell r="BD178">
            <v>-1</v>
          </cell>
          <cell r="BG178">
            <v>3.57686690375483</v>
          </cell>
          <cell r="BI178">
            <v>42</v>
          </cell>
          <cell r="BJ178">
            <v>0</v>
          </cell>
          <cell r="BL178">
            <v>41.585541596117899</v>
          </cell>
          <cell r="BN178">
            <v>198</v>
          </cell>
          <cell r="BO178">
            <v>0</v>
          </cell>
          <cell r="BQ178">
            <v>197.887227953283</v>
          </cell>
          <cell r="BS178">
            <v>-15</v>
          </cell>
          <cell r="BT178">
            <v>0</v>
          </cell>
          <cell r="BV178">
            <v>-14.577577278027899</v>
          </cell>
          <cell r="BX178">
            <v>36</v>
          </cell>
          <cell r="BY178">
            <v>0</v>
          </cell>
          <cell r="CA178">
            <v>36.116526016755202</v>
          </cell>
          <cell r="CC178">
            <v>-62</v>
          </cell>
          <cell r="CF178">
            <v>-62.289890201366603</v>
          </cell>
          <cell r="CH178">
            <v>-145</v>
          </cell>
          <cell r="CI178">
            <v>1</v>
          </cell>
          <cell r="CK178">
            <v>-145.673046574707</v>
          </cell>
          <cell r="CM178">
            <v>-7</v>
          </cell>
          <cell r="CP178">
            <v>-6.97924797302817</v>
          </cell>
          <cell r="CR178">
            <v>0</v>
          </cell>
          <cell r="CT178">
            <v>0</v>
          </cell>
          <cell r="CW178">
            <v>-0.46371492648330204</v>
          </cell>
          <cell r="CY178">
            <v>-172</v>
          </cell>
          <cell r="CZ178">
            <v>0</v>
          </cell>
          <cell r="DB178">
            <v>-171.998828853855</v>
          </cell>
          <cell r="DD178">
            <v>427</v>
          </cell>
          <cell r="DE178">
            <v>0</v>
          </cell>
          <cell r="DG178">
            <v>426.90759373054397</v>
          </cell>
          <cell r="DI178">
            <v>22</v>
          </cell>
          <cell r="DJ178">
            <v>-1</v>
          </cell>
          <cell r="DL178">
            <v>22.759200530384899</v>
          </cell>
          <cell r="DN178">
            <v>68</v>
          </cell>
          <cell r="DO178">
            <v>1</v>
          </cell>
          <cell r="DQ178">
            <v>67.296572000000111</v>
          </cell>
          <cell r="DS178">
            <v>0</v>
          </cell>
          <cell r="DT178">
            <v>0</v>
          </cell>
          <cell r="DV178">
            <v>0</v>
          </cell>
          <cell r="DX178">
            <v>0</v>
          </cell>
          <cell r="EA178">
            <v>6.8917870521545394E-14</v>
          </cell>
          <cell r="EC178">
            <v>-5</v>
          </cell>
          <cell r="EF178">
            <v>-4.9198352610000002</v>
          </cell>
          <cell r="EH178">
            <v>-14</v>
          </cell>
          <cell r="EK178">
            <v>-13.689326228404099</v>
          </cell>
          <cell r="EM178">
            <v>-4</v>
          </cell>
          <cell r="EP178">
            <v>-4.28690550006392</v>
          </cell>
        </row>
        <row r="179">
          <cell r="O179">
            <v>-144</v>
          </cell>
          <cell r="P179">
            <v>1</v>
          </cell>
          <cell r="Q179">
            <v>0</v>
          </cell>
          <cell r="R179">
            <v>-144.51197089934718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8.6362603329308202E-2</v>
          </cell>
          <cell r="AB179">
            <v>-144</v>
          </cell>
          <cell r="AC179">
            <v>1</v>
          </cell>
          <cell r="AD179">
            <v>0</v>
          </cell>
          <cell r="AE179">
            <v>-144.51197089934718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N179">
            <v>-144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</row>
        <row r="180">
          <cell r="C180" t="str">
            <v>Segment_CFFO_USD</v>
          </cell>
          <cell r="E180">
            <v>50</v>
          </cell>
          <cell r="F180">
            <v>0</v>
          </cell>
          <cell r="G180">
            <v>0</v>
          </cell>
          <cell r="H180">
            <v>49.646400442781903</v>
          </cell>
          <cell r="J180">
            <v>345</v>
          </cell>
          <cell r="K180">
            <v>0</v>
          </cell>
          <cell r="L180">
            <v>0</v>
          </cell>
          <cell r="M180">
            <v>344.50082248059101</v>
          </cell>
          <cell r="O180">
            <v>-145</v>
          </cell>
          <cell r="P180">
            <v>0</v>
          </cell>
          <cell r="Q180">
            <v>0</v>
          </cell>
          <cell r="R180">
            <v>-144.51197089934718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B180">
            <v>250</v>
          </cell>
          <cell r="AC180">
            <v>1</v>
          </cell>
          <cell r="AD180">
            <v>0</v>
          </cell>
          <cell r="AE180">
            <v>249.5488894206978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</v>
          </cell>
          <cell r="AM180">
            <v>0</v>
          </cell>
          <cell r="AN180">
            <v>250</v>
          </cell>
          <cell r="AP180">
            <v>606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B180">
            <v>3</v>
          </cell>
          <cell r="BC180">
            <v>0</v>
          </cell>
          <cell r="BD180">
            <v>-1</v>
          </cell>
          <cell r="BE180">
            <v>0</v>
          </cell>
          <cell r="BF180">
            <v>0</v>
          </cell>
          <cell r="BG180">
            <v>3.57686690375483</v>
          </cell>
          <cell r="BI180">
            <v>42</v>
          </cell>
          <cell r="BJ180">
            <v>0</v>
          </cell>
          <cell r="BK180">
            <v>0</v>
          </cell>
          <cell r="BL180">
            <v>41.585541596117899</v>
          </cell>
          <cell r="BN180">
            <v>198</v>
          </cell>
          <cell r="BO180">
            <v>0</v>
          </cell>
          <cell r="BP180">
            <v>0</v>
          </cell>
          <cell r="BQ180">
            <v>197.887227953283</v>
          </cell>
          <cell r="BS180">
            <v>-15</v>
          </cell>
          <cell r="BT180">
            <v>0</v>
          </cell>
          <cell r="BU180">
            <v>0</v>
          </cell>
          <cell r="BV180">
            <v>-14.577577278027899</v>
          </cell>
          <cell r="BX180">
            <v>36</v>
          </cell>
          <cell r="BY180">
            <v>0</v>
          </cell>
          <cell r="BZ180">
            <v>0</v>
          </cell>
          <cell r="CA180">
            <v>36.116526016755202</v>
          </cell>
          <cell r="CC180">
            <v>-62</v>
          </cell>
          <cell r="CD180">
            <v>0</v>
          </cell>
          <cell r="CE180">
            <v>0</v>
          </cell>
          <cell r="CF180">
            <v>-62.289890201366603</v>
          </cell>
          <cell r="CH180">
            <v>-145</v>
          </cell>
          <cell r="CI180">
            <v>1</v>
          </cell>
          <cell r="CJ180">
            <v>0</v>
          </cell>
          <cell r="CK180">
            <v>-145.673046574707</v>
          </cell>
          <cell r="CM180">
            <v>-7</v>
          </cell>
          <cell r="CN180">
            <v>0</v>
          </cell>
          <cell r="CO180">
            <v>0</v>
          </cell>
          <cell r="CP180">
            <v>-6.97924797302817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-0.46371492648330204</v>
          </cell>
          <cell r="CY180">
            <v>-172</v>
          </cell>
          <cell r="CZ180">
            <v>0</v>
          </cell>
          <cell r="DA180">
            <v>0</v>
          </cell>
          <cell r="DB180">
            <v>-171.998828853855</v>
          </cell>
          <cell r="DD180">
            <v>427</v>
          </cell>
          <cell r="DE180">
            <v>0</v>
          </cell>
          <cell r="DF180">
            <v>0</v>
          </cell>
          <cell r="DG180">
            <v>426.90759373054397</v>
          </cell>
          <cell r="DI180">
            <v>22</v>
          </cell>
          <cell r="DJ180">
            <v>-1</v>
          </cell>
          <cell r="DK180">
            <v>0</v>
          </cell>
          <cell r="DL180">
            <v>22.759200530384899</v>
          </cell>
          <cell r="DN180">
            <v>68</v>
          </cell>
          <cell r="DO180">
            <v>1</v>
          </cell>
          <cell r="DP180">
            <v>0</v>
          </cell>
          <cell r="DQ180">
            <v>67.296572000000111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6.8917870521545394E-14</v>
          </cell>
          <cell r="EC180">
            <v>-5</v>
          </cell>
          <cell r="ED180">
            <v>0</v>
          </cell>
          <cell r="EE180">
            <v>0</v>
          </cell>
          <cell r="EF180">
            <v>-4.9198352610000002</v>
          </cell>
          <cell r="EH180">
            <v>-14</v>
          </cell>
          <cell r="EI180">
            <v>0</v>
          </cell>
          <cell r="EJ180">
            <v>0</v>
          </cell>
          <cell r="EK180">
            <v>-13.689326228404099</v>
          </cell>
          <cell r="EM180">
            <v>-4</v>
          </cell>
          <cell r="EN180">
            <v>0</v>
          </cell>
          <cell r="EO180">
            <v>0</v>
          </cell>
          <cell r="EP180">
            <v>-4.28690550006392</v>
          </cell>
        </row>
        <row r="182">
          <cell r="C182" t="str">
            <v>50600TAllcustom2Allcustom3USD Total</v>
          </cell>
          <cell r="E182">
            <v>-985</v>
          </cell>
          <cell r="H182">
            <v>-984.62180648197</v>
          </cell>
          <cell r="J182">
            <v>-848</v>
          </cell>
          <cell r="M182">
            <v>-847.88069040475591</v>
          </cell>
          <cell r="O182">
            <v>0</v>
          </cell>
          <cell r="R182">
            <v>0</v>
          </cell>
          <cell r="T182">
            <v>0</v>
          </cell>
          <cell r="V182">
            <v>0</v>
          </cell>
          <cell r="Y182">
            <v>0</v>
          </cell>
          <cell r="Z182">
            <v>0</v>
          </cell>
          <cell r="AB182">
            <v>-1833</v>
          </cell>
          <cell r="AD182">
            <v>0</v>
          </cell>
          <cell r="AE182">
            <v>-1832.5024968867299</v>
          </cell>
          <cell r="AG182">
            <v>0</v>
          </cell>
          <cell r="AJ182">
            <v>0</v>
          </cell>
          <cell r="AL182">
            <v>0</v>
          </cell>
          <cell r="AM182">
            <v>0</v>
          </cell>
          <cell r="AN182">
            <v>-1833</v>
          </cell>
          <cell r="AP182">
            <v>-1832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B182">
            <v>-7</v>
          </cell>
          <cell r="BD182">
            <v>0</v>
          </cell>
          <cell r="BG182">
            <v>-6.5567927061598699</v>
          </cell>
          <cell r="BI182">
            <v>31</v>
          </cell>
          <cell r="BL182">
            <v>31.488555380510299</v>
          </cell>
          <cell r="BN182">
            <v>-960</v>
          </cell>
          <cell r="BQ182">
            <v>-959.70675560469795</v>
          </cell>
          <cell r="BS182">
            <v>-3</v>
          </cell>
          <cell r="BV182">
            <v>-3.0155256276704501</v>
          </cell>
          <cell r="BX182">
            <v>-54</v>
          </cell>
          <cell r="CA182">
            <v>-54.380052009921798</v>
          </cell>
          <cell r="CC182">
            <v>-5</v>
          </cell>
          <cell r="CF182">
            <v>-5.2757270541260599</v>
          </cell>
          <cell r="CH182">
            <v>-6</v>
          </cell>
          <cell r="CJ182">
            <v>1</v>
          </cell>
          <cell r="CK182">
            <v>-6.6248208750881705</v>
          </cell>
          <cell r="CM182">
            <v>19</v>
          </cell>
          <cell r="CP182">
            <v>19.449312015184102</v>
          </cell>
          <cell r="CR182">
            <v>-2</v>
          </cell>
          <cell r="CT182">
            <v>0</v>
          </cell>
          <cell r="CW182">
            <v>-2.27898743681983</v>
          </cell>
          <cell r="CY182">
            <v>-754</v>
          </cell>
          <cell r="DB182">
            <v>-753.94497379999996</v>
          </cell>
          <cell r="DD182">
            <v>-11</v>
          </cell>
          <cell r="DG182">
            <v>-10.748093516666399</v>
          </cell>
          <cell r="DI182">
            <v>-57</v>
          </cell>
          <cell r="DL182">
            <v>-57.375752111269897</v>
          </cell>
          <cell r="DN182">
            <v>-24</v>
          </cell>
          <cell r="DQ182">
            <v>-23.53288354</v>
          </cell>
          <cell r="DS182">
            <v>0</v>
          </cell>
          <cell r="DV182">
            <v>0</v>
          </cell>
          <cell r="DX182">
            <v>0</v>
          </cell>
          <cell r="EA182">
            <v>0</v>
          </cell>
          <cell r="EC182">
            <v>0</v>
          </cell>
          <cell r="EF182">
            <v>0</v>
          </cell>
          <cell r="EH182">
            <v>0</v>
          </cell>
          <cell r="EK182">
            <v>0</v>
          </cell>
          <cell r="EM182">
            <v>-2</v>
          </cell>
          <cell r="EP182">
            <v>-1.58244481490343</v>
          </cell>
        </row>
        <row r="183">
          <cell r="O183">
            <v>-30</v>
          </cell>
          <cell r="P183">
            <v>0</v>
          </cell>
          <cell r="Q183">
            <v>0</v>
          </cell>
          <cell r="R183">
            <v>-30.797934154297309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B183">
            <v>-30</v>
          </cell>
          <cell r="AC183">
            <v>0</v>
          </cell>
          <cell r="AD183">
            <v>0</v>
          </cell>
          <cell r="AE183">
            <v>-30.797934154297309</v>
          </cell>
          <cell r="AM183">
            <v>0</v>
          </cell>
          <cell r="AN183">
            <v>-30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</row>
        <row r="184">
          <cell r="C184" t="str">
            <v>Segment_CFFI_USD</v>
          </cell>
          <cell r="E184">
            <v>-985</v>
          </cell>
          <cell r="F184">
            <v>0</v>
          </cell>
          <cell r="G184">
            <v>0</v>
          </cell>
          <cell r="H184">
            <v>-984.62180648197</v>
          </cell>
          <cell r="J184">
            <v>-848</v>
          </cell>
          <cell r="K184">
            <v>0</v>
          </cell>
          <cell r="L184">
            <v>0</v>
          </cell>
          <cell r="M184">
            <v>-847.88069040475591</v>
          </cell>
          <cell r="O184">
            <v>-30</v>
          </cell>
          <cell r="P184">
            <v>0</v>
          </cell>
          <cell r="Q184">
            <v>0</v>
          </cell>
          <cell r="R184">
            <v>-30.797934154297309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-1863</v>
          </cell>
          <cell r="AC184">
            <v>0</v>
          </cell>
          <cell r="AD184">
            <v>0</v>
          </cell>
          <cell r="AE184">
            <v>-1863.3004310410272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M184">
            <v>0</v>
          </cell>
          <cell r="AN184">
            <v>-1863</v>
          </cell>
          <cell r="AP184">
            <v>-1832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B184">
            <v>-7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-6.5567927061598699</v>
          </cell>
          <cell r="BI184">
            <v>31</v>
          </cell>
          <cell r="BJ184">
            <v>0</v>
          </cell>
          <cell r="BK184">
            <v>0</v>
          </cell>
          <cell r="BL184">
            <v>31.488555380510299</v>
          </cell>
          <cell r="BN184">
            <v>-960</v>
          </cell>
          <cell r="BO184">
            <v>0</v>
          </cell>
          <cell r="BP184">
            <v>0</v>
          </cell>
          <cell r="BQ184">
            <v>-959.70675560469795</v>
          </cell>
          <cell r="BS184">
            <v>-3</v>
          </cell>
          <cell r="BT184">
            <v>0</v>
          </cell>
          <cell r="BU184">
            <v>0</v>
          </cell>
          <cell r="BV184">
            <v>-3.0155256276704501</v>
          </cell>
          <cell r="BX184">
            <v>-54</v>
          </cell>
          <cell r="BY184">
            <v>0</v>
          </cell>
          <cell r="BZ184">
            <v>0</v>
          </cell>
          <cell r="CA184">
            <v>-54.380052009921798</v>
          </cell>
          <cell r="CC184">
            <v>-5</v>
          </cell>
          <cell r="CD184">
            <v>0</v>
          </cell>
          <cell r="CE184">
            <v>0</v>
          </cell>
          <cell r="CF184">
            <v>-5.2757270541260599</v>
          </cell>
          <cell r="CH184">
            <v>-6</v>
          </cell>
          <cell r="CI184">
            <v>0</v>
          </cell>
          <cell r="CJ184">
            <v>1</v>
          </cell>
          <cell r="CK184">
            <v>-6.6248208750881705</v>
          </cell>
          <cell r="CM184">
            <v>19</v>
          </cell>
          <cell r="CN184">
            <v>0</v>
          </cell>
          <cell r="CO184">
            <v>0</v>
          </cell>
          <cell r="CP184">
            <v>19.449312015184102</v>
          </cell>
          <cell r="CR184">
            <v>-2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-2.27898743681983</v>
          </cell>
          <cell r="CY184">
            <v>-754</v>
          </cell>
          <cell r="CZ184">
            <v>0</v>
          </cell>
          <cell r="DA184">
            <v>0</v>
          </cell>
          <cell r="DB184">
            <v>-753.94497379999996</v>
          </cell>
          <cell r="DD184">
            <v>-11</v>
          </cell>
          <cell r="DE184">
            <v>0</v>
          </cell>
          <cell r="DF184">
            <v>0</v>
          </cell>
          <cell r="DG184">
            <v>-10.748093516666399</v>
          </cell>
          <cell r="DI184">
            <v>-57</v>
          </cell>
          <cell r="DJ184">
            <v>0</v>
          </cell>
          <cell r="DK184">
            <v>0</v>
          </cell>
          <cell r="DL184">
            <v>-57.375752111269897</v>
          </cell>
          <cell r="DN184">
            <v>-24</v>
          </cell>
          <cell r="DO184">
            <v>0</v>
          </cell>
          <cell r="DP184">
            <v>0</v>
          </cell>
          <cell r="DQ184">
            <v>-23.53288354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M184">
            <v>-2</v>
          </cell>
          <cell r="EN184">
            <v>0</v>
          </cell>
          <cell r="EO184">
            <v>0</v>
          </cell>
          <cell r="EP184">
            <v>-1.58244481490343</v>
          </cell>
        </row>
        <row r="186">
          <cell r="C186" t="str">
            <v>50700TAllcustom2Allcustom3USD Total</v>
          </cell>
          <cell r="E186">
            <v>-935</v>
          </cell>
          <cell r="F186">
            <v>0</v>
          </cell>
          <cell r="G186">
            <v>0</v>
          </cell>
          <cell r="H186">
            <v>-934.9754060391881</v>
          </cell>
          <cell r="J186">
            <v>-503</v>
          </cell>
          <cell r="K186">
            <v>0</v>
          </cell>
          <cell r="L186">
            <v>0</v>
          </cell>
          <cell r="M186">
            <v>-503.3798679241649</v>
          </cell>
          <cell r="O186">
            <v>-175</v>
          </cell>
          <cell r="P186">
            <v>0</v>
          </cell>
          <cell r="Q186">
            <v>0</v>
          </cell>
          <cell r="R186">
            <v>-175.30990505364448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B186">
            <v>-1613</v>
          </cell>
          <cell r="AC186">
            <v>1</v>
          </cell>
          <cell r="AD186">
            <v>0</v>
          </cell>
          <cell r="AE186">
            <v>-1613.7515416203294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N186">
            <v>-1613</v>
          </cell>
          <cell r="AP186">
            <v>-1226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B186">
            <v>-4</v>
          </cell>
          <cell r="BC186">
            <v>0</v>
          </cell>
          <cell r="BD186">
            <v>-1</v>
          </cell>
          <cell r="BE186">
            <v>0</v>
          </cell>
          <cell r="BF186">
            <v>0</v>
          </cell>
          <cell r="BG186">
            <v>-2.9799258024050399</v>
          </cell>
          <cell r="BI186">
            <v>73</v>
          </cell>
          <cell r="BJ186">
            <v>0</v>
          </cell>
          <cell r="BK186">
            <v>0</v>
          </cell>
          <cell r="BL186">
            <v>73.074096976628198</v>
          </cell>
          <cell r="BN186">
            <v>-762</v>
          </cell>
          <cell r="BO186">
            <v>0</v>
          </cell>
          <cell r="BP186">
            <v>0</v>
          </cell>
          <cell r="BQ186">
            <v>-761.819527651415</v>
          </cell>
          <cell r="BS186">
            <v>-18</v>
          </cell>
          <cell r="BT186">
            <v>0</v>
          </cell>
          <cell r="BU186">
            <v>0</v>
          </cell>
          <cell r="BV186">
            <v>-17.593102905698348</v>
          </cell>
          <cell r="BX186">
            <v>-18</v>
          </cell>
          <cell r="BY186">
            <v>0</v>
          </cell>
          <cell r="BZ186">
            <v>0</v>
          </cell>
          <cell r="CA186">
            <v>-18.263525993166596</v>
          </cell>
          <cell r="CC186">
            <v>-67</v>
          </cell>
          <cell r="CD186">
            <v>0</v>
          </cell>
          <cell r="CE186">
            <v>0</v>
          </cell>
          <cell r="CF186">
            <v>-67.565617255492668</v>
          </cell>
          <cell r="CH186">
            <v>-151</v>
          </cell>
          <cell r="CI186">
            <v>1</v>
          </cell>
          <cell r="CJ186">
            <v>1</v>
          </cell>
          <cell r="CK186">
            <v>-152.29786744979518</v>
          </cell>
          <cell r="CM186">
            <v>12</v>
          </cell>
          <cell r="CN186">
            <v>0</v>
          </cell>
          <cell r="CO186">
            <v>0</v>
          </cell>
          <cell r="CP186">
            <v>12.470064042155933</v>
          </cell>
          <cell r="CR186">
            <v>-2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-2.742702363303132</v>
          </cell>
          <cell r="CY186">
            <v>-926</v>
          </cell>
          <cell r="CZ186">
            <v>0</v>
          </cell>
          <cell r="DA186">
            <v>0</v>
          </cell>
          <cell r="DB186">
            <v>-925.94380265385496</v>
          </cell>
          <cell r="DD186">
            <v>416</v>
          </cell>
          <cell r="DE186">
            <v>0</v>
          </cell>
          <cell r="DF186">
            <v>0</v>
          </cell>
          <cell r="DG186">
            <v>416.15950021387755</v>
          </cell>
          <cell r="DI186">
            <v>-35</v>
          </cell>
          <cell r="DJ186">
            <v>-1</v>
          </cell>
          <cell r="DK186">
            <v>0</v>
          </cell>
          <cell r="DL186">
            <v>-34.616551580885002</v>
          </cell>
          <cell r="DN186">
            <v>44</v>
          </cell>
          <cell r="DO186">
            <v>1</v>
          </cell>
          <cell r="DP186">
            <v>0</v>
          </cell>
          <cell r="DQ186">
            <v>43.763688460000111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6.8917870521545394E-14</v>
          </cell>
          <cell r="EC186">
            <v>-5</v>
          </cell>
          <cell r="ED186">
            <v>0</v>
          </cell>
          <cell r="EE186">
            <v>0</v>
          </cell>
          <cell r="EF186">
            <v>-4.9198352610000002</v>
          </cell>
          <cell r="EH186">
            <v>-14</v>
          </cell>
          <cell r="EI186">
            <v>0</v>
          </cell>
          <cell r="EJ186">
            <v>0</v>
          </cell>
          <cell r="EK186">
            <v>-13.689326228404099</v>
          </cell>
          <cell r="EM186">
            <v>-6</v>
          </cell>
          <cell r="EN186">
            <v>0</v>
          </cell>
          <cell r="EO186">
            <v>0</v>
          </cell>
          <cell r="EP186">
            <v>-5.8693503149673498</v>
          </cell>
        </row>
        <row r="189">
          <cell r="C189" t="str">
            <v>Segment_revenue_ratio_USD</v>
          </cell>
        </row>
        <row r="191">
          <cell r="C191" t="str">
            <v>Segment_invested_capital_ratio_USD</v>
          </cell>
        </row>
        <row r="196">
          <cell r="C196" t="str">
            <v>60080TAllcustom2Allcustom3USD Total</v>
          </cell>
          <cell r="E196">
            <v>8</v>
          </cell>
          <cell r="F196">
            <v>0</v>
          </cell>
          <cell r="G196">
            <v>0</v>
          </cell>
          <cell r="H196">
            <v>8.06457053885301</v>
          </cell>
          <cell r="J196">
            <v>3</v>
          </cell>
          <cell r="K196">
            <v>0</v>
          </cell>
          <cell r="L196">
            <v>0</v>
          </cell>
          <cell r="M196">
            <v>2.6209781920417101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11</v>
          </cell>
          <cell r="AC196">
            <v>0</v>
          </cell>
          <cell r="AD196">
            <v>0</v>
          </cell>
          <cell r="AE196">
            <v>10.6855487308947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11</v>
          </cell>
          <cell r="AP196">
            <v>10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-0.16735521</v>
          </cell>
          <cell r="BI196">
            <v>5</v>
          </cell>
          <cell r="BJ196">
            <v>0</v>
          </cell>
          <cell r="BK196">
            <v>0</v>
          </cell>
          <cell r="BL196">
            <v>5.0129008246901501</v>
          </cell>
          <cell r="BN196">
            <v>1</v>
          </cell>
          <cell r="BO196">
            <v>0</v>
          </cell>
          <cell r="BP196">
            <v>0</v>
          </cell>
          <cell r="BQ196">
            <v>0.78205477215643493</v>
          </cell>
          <cell r="BS196">
            <v>0</v>
          </cell>
          <cell r="BT196">
            <v>0</v>
          </cell>
          <cell r="BU196">
            <v>0</v>
          </cell>
          <cell r="BV196">
            <v>0.118232315901019</v>
          </cell>
          <cell r="BX196">
            <v>2</v>
          </cell>
          <cell r="BY196">
            <v>0</v>
          </cell>
          <cell r="BZ196">
            <v>0</v>
          </cell>
          <cell r="CA196">
            <v>2.2218839992809998</v>
          </cell>
          <cell r="CC196">
            <v>0</v>
          </cell>
          <cell r="CD196">
            <v>0</v>
          </cell>
          <cell r="CE196">
            <v>0</v>
          </cell>
          <cell r="CF196">
            <v>-2.0008780764204301E-2</v>
          </cell>
          <cell r="CH196">
            <v>0</v>
          </cell>
          <cell r="CI196">
            <v>0</v>
          </cell>
          <cell r="CJ196">
            <v>0</v>
          </cell>
          <cell r="CK196">
            <v>-1.2999999999999999E-2</v>
          </cell>
          <cell r="CM196">
            <v>0</v>
          </cell>
          <cell r="CN196">
            <v>0</v>
          </cell>
          <cell r="CP196">
            <v>0.12986261758861301</v>
          </cell>
          <cell r="CR196">
            <v>1</v>
          </cell>
          <cell r="CS196">
            <v>0</v>
          </cell>
          <cell r="CT196">
            <v>1</v>
          </cell>
          <cell r="CU196">
            <v>0</v>
          </cell>
          <cell r="CV196">
            <v>0</v>
          </cell>
          <cell r="CW196">
            <v>3.70796820417129E-2</v>
          </cell>
          <cell r="CY196">
            <v>0</v>
          </cell>
          <cell r="CZ196">
            <v>0</v>
          </cell>
          <cell r="DA196">
            <v>0</v>
          </cell>
          <cell r="DB196">
            <v>0.23005979999999998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-1.49281E-3</v>
          </cell>
          <cell r="DN196">
            <v>2</v>
          </cell>
          <cell r="DO196">
            <v>0</v>
          </cell>
          <cell r="DP196">
            <v>0</v>
          </cell>
          <cell r="DQ196">
            <v>2.35533152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X196">
            <v>0</v>
          </cell>
          <cell r="DY196">
            <v>0</v>
          </cell>
          <cell r="EA196">
            <v>0</v>
          </cell>
          <cell r="EC196">
            <v>0</v>
          </cell>
          <cell r="ED196">
            <v>0</v>
          </cell>
          <cell r="EF196">
            <v>0</v>
          </cell>
          <cell r="EH196">
            <v>0</v>
          </cell>
          <cell r="EI196">
            <v>0</v>
          </cell>
          <cell r="EK196">
            <v>0</v>
          </cell>
          <cell r="EM196">
            <v>0</v>
          </cell>
          <cell r="EN196">
            <v>0</v>
          </cell>
          <cell r="EP196">
            <v>3.5189662041712901E-2</v>
          </cell>
        </row>
        <row r="197">
          <cell r="C197" t="str">
            <v>60052TAllcustom2Allcustom3USD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V197">
            <v>0</v>
          </cell>
          <cell r="Y197">
            <v>0</v>
          </cell>
          <cell r="Z197">
            <v>0</v>
          </cell>
          <cell r="AB197">
            <v>0</v>
          </cell>
          <cell r="AE197">
            <v>0</v>
          </cell>
          <cell r="AG197">
            <v>0</v>
          </cell>
          <cell r="AI197">
            <v>0</v>
          </cell>
          <cell r="AJ197">
            <v>0</v>
          </cell>
          <cell r="AN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L197">
            <v>0</v>
          </cell>
          <cell r="BN197">
            <v>0</v>
          </cell>
          <cell r="BQ197">
            <v>0</v>
          </cell>
          <cell r="BS197">
            <v>0</v>
          </cell>
          <cell r="BV197">
            <v>0</v>
          </cell>
          <cell r="BX197">
            <v>0</v>
          </cell>
          <cell r="CA197">
            <v>0</v>
          </cell>
          <cell r="CC197">
            <v>0</v>
          </cell>
          <cell r="CF197">
            <v>0</v>
          </cell>
          <cell r="CH197">
            <v>0</v>
          </cell>
          <cell r="CK197">
            <v>0</v>
          </cell>
          <cell r="CM197">
            <v>0</v>
          </cell>
          <cell r="CN197">
            <v>0</v>
          </cell>
          <cell r="CP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Y197">
            <v>0</v>
          </cell>
          <cell r="DB197">
            <v>0</v>
          </cell>
          <cell r="DD197">
            <v>0</v>
          </cell>
          <cell r="DG197">
            <v>0</v>
          </cell>
          <cell r="DI197">
            <v>0</v>
          </cell>
          <cell r="DL197">
            <v>0</v>
          </cell>
          <cell r="DN197">
            <v>0</v>
          </cell>
          <cell r="DQ197">
            <v>0</v>
          </cell>
          <cell r="DS197">
            <v>0</v>
          </cell>
          <cell r="DV197">
            <v>0</v>
          </cell>
          <cell r="DX197">
            <v>0</v>
          </cell>
          <cell r="DY197">
            <v>0</v>
          </cell>
          <cell r="EA197">
            <v>0</v>
          </cell>
          <cell r="EC197">
            <v>0</v>
          </cell>
          <cell r="ED197">
            <v>0</v>
          </cell>
          <cell r="EF197">
            <v>0</v>
          </cell>
          <cell r="EH197">
            <v>0</v>
          </cell>
          <cell r="EI197">
            <v>0</v>
          </cell>
          <cell r="EK197">
            <v>0</v>
          </cell>
          <cell r="EM197">
            <v>0</v>
          </cell>
          <cell r="EN197">
            <v>0</v>
          </cell>
          <cell r="EP197">
            <v>0</v>
          </cell>
        </row>
        <row r="198">
          <cell r="C198" t="str">
            <v>60020Allcustom2Allcustom3USD Total</v>
          </cell>
          <cell r="E198">
            <v>0</v>
          </cell>
          <cell r="H198">
            <v>0</v>
          </cell>
          <cell r="J198">
            <v>0</v>
          </cell>
          <cell r="M198">
            <v>0</v>
          </cell>
          <cell r="O198">
            <v>0</v>
          </cell>
          <cell r="R198">
            <v>0</v>
          </cell>
          <cell r="T198">
            <v>0</v>
          </cell>
          <cell r="V198">
            <v>0</v>
          </cell>
          <cell r="Y198">
            <v>0</v>
          </cell>
          <cell r="Z198">
            <v>0</v>
          </cell>
          <cell r="AB198">
            <v>0</v>
          </cell>
          <cell r="AD198">
            <v>0</v>
          </cell>
          <cell r="AE198">
            <v>0</v>
          </cell>
          <cell r="AG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S198">
            <v>0</v>
          </cell>
          <cell r="AT198">
            <v>0</v>
          </cell>
          <cell r="AV198">
            <v>0</v>
          </cell>
          <cell r="AW198">
            <v>0</v>
          </cell>
          <cell r="AX198">
            <v>0</v>
          </cell>
          <cell r="BB198">
            <v>0</v>
          </cell>
          <cell r="BD198">
            <v>0</v>
          </cell>
          <cell r="BG198">
            <v>0</v>
          </cell>
          <cell r="BI198">
            <v>0</v>
          </cell>
          <cell r="BL198">
            <v>0</v>
          </cell>
          <cell r="BN198">
            <v>0</v>
          </cell>
          <cell r="BQ198">
            <v>0</v>
          </cell>
          <cell r="BS198">
            <v>0</v>
          </cell>
          <cell r="BV198">
            <v>0</v>
          </cell>
          <cell r="BX198">
            <v>0</v>
          </cell>
          <cell r="CA198">
            <v>0</v>
          </cell>
          <cell r="CC198">
            <v>0</v>
          </cell>
          <cell r="CF198">
            <v>0</v>
          </cell>
          <cell r="CH198">
            <v>0</v>
          </cell>
          <cell r="CK198">
            <v>0</v>
          </cell>
          <cell r="CM198">
            <v>0</v>
          </cell>
          <cell r="CP198">
            <v>0</v>
          </cell>
          <cell r="CR198">
            <v>0</v>
          </cell>
          <cell r="CT198">
            <v>0</v>
          </cell>
          <cell r="CW198">
            <v>0</v>
          </cell>
          <cell r="CY198">
            <v>0</v>
          </cell>
          <cell r="DB198">
            <v>0</v>
          </cell>
          <cell r="DD198">
            <v>0</v>
          </cell>
          <cell r="DG198">
            <v>0</v>
          </cell>
          <cell r="DI198">
            <v>0</v>
          </cell>
          <cell r="DL198">
            <v>0</v>
          </cell>
          <cell r="DN198">
            <v>0</v>
          </cell>
          <cell r="DQ198">
            <v>0</v>
          </cell>
          <cell r="DS198">
            <v>0</v>
          </cell>
          <cell r="DV198">
            <v>0</v>
          </cell>
          <cell r="DX198">
            <v>0</v>
          </cell>
          <cell r="EA198">
            <v>0</v>
          </cell>
          <cell r="EC198">
            <v>0</v>
          </cell>
          <cell r="EF198">
            <v>0</v>
          </cell>
          <cell r="EH198">
            <v>0</v>
          </cell>
          <cell r="EK198">
            <v>0</v>
          </cell>
          <cell r="EM198">
            <v>0</v>
          </cell>
          <cell r="EP198">
            <v>0</v>
          </cell>
        </row>
        <row r="200">
          <cell r="C200" t="str">
            <v>One-off_total_USD</v>
          </cell>
          <cell r="E200">
            <v>8</v>
          </cell>
          <cell r="F200">
            <v>0</v>
          </cell>
          <cell r="G200">
            <v>0</v>
          </cell>
          <cell r="H200">
            <v>8.06457053885301</v>
          </cell>
          <cell r="J200">
            <v>3</v>
          </cell>
          <cell r="K200">
            <v>0</v>
          </cell>
          <cell r="L200">
            <v>0</v>
          </cell>
          <cell r="M200">
            <v>2.6209781920417101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11</v>
          </cell>
          <cell r="AC200">
            <v>0</v>
          </cell>
          <cell r="AD200">
            <v>0</v>
          </cell>
          <cell r="AE200">
            <v>10.6855487308947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M200">
            <v>0</v>
          </cell>
          <cell r="AN200">
            <v>11</v>
          </cell>
          <cell r="AP200">
            <v>10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-0.16735521</v>
          </cell>
          <cell r="BI200">
            <v>5</v>
          </cell>
          <cell r="BJ200">
            <v>0</v>
          </cell>
          <cell r="BK200">
            <v>0</v>
          </cell>
          <cell r="BL200">
            <v>5.0129008246901501</v>
          </cell>
          <cell r="BN200">
            <v>1</v>
          </cell>
          <cell r="BO200">
            <v>0</v>
          </cell>
          <cell r="BP200">
            <v>0</v>
          </cell>
          <cell r="BQ200">
            <v>0.78205477215643493</v>
          </cell>
          <cell r="BS200">
            <v>0</v>
          </cell>
          <cell r="BT200">
            <v>0</v>
          </cell>
          <cell r="BU200">
            <v>0</v>
          </cell>
          <cell r="BV200">
            <v>0.118232315901019</v>
          </cell>
          <cell r="BX200">
            <v>2</v>
          </cell>
          <cell r="BY200">
            <v>0</v>
          </cell>
          <cell r="BZ200">
            <v>0</v>
          </cell>
          <cell r="CA200">
            <v>2.2218839992809998</v>
          </cell>
          <cell r="CC200">
            <v>0</v>
          </cell>
          <cell r="CD200">
            <v>0</v>
          </cell>
          <cell r="CE200">
            <v>0</v>
          </cell>
          <cell r="CF200">
            <v>-2.0008780764204301E-2</v>
          </cell>
          <cell r="CH200">
            <v>0</v>
          </cell>
          <cell r="CI200">
            <v>0</v>
          </cell>
          <cell r="CJ200">
            <v>0</v>
          </cell>
          <cell r="CK200">
            <v>-1.2999999999999999E-2</v>
          </cell>
          <cell r="CM200">
            <v>0</v>
          </cell>
          <cell r="CN200">
            <v>0</v>
          </cell>
          <cell r="CO200">
            <v>0</v>
          </cell>
          <cell r="CP200">
            <v>0.12986261758861301</v>
          </cell>
          <cell r="CR200">
            <v>1</v>
          </cell>
          <cell r="CS200">
            <v>0</v>
          </cell>
          <cell r="CT200">
            <v>1</v>
          </cell>
          <cell r="CU200">
            <v>0</v>
          </cell>
          <cell r="CV200">
            <v>0</v>
          </cell>
          <cell r="CW200">
            <v>3.70796820417129E-2</v>
          </cell>
          <cell r="CY200">
            <v>0</v>
          </cell>
          <cell r="CZ200">
            <v>0</v>
          </cell>
          <cell r="DA200">
            <v>0</v>
          </cell>
          <cell r="DB200">
            <v>0.23005979999999998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-1.49281E-3</v>
          </cell>
          <cell r="DN200">
            <v>2</v>
          </cell>
          <cell r="DO200">
            <v>0</v>
          </cell>
          <cell r="DP200">
            <v>0</v>
          </cell>
          <cell r="DQ200">
            <v>2.35533152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3.5189662041712901E-2</v>
          </cell>
        </row>
        <row r="203">
          <cell r="C203" t="str">
            <v>60071Allcustom2Allcustom3USD Total</v>
          </cell>
          <cell r="E203">
            <v>0</v>
          </cell>
          <cell r="H203">
            <v>-7.3717799909533005E-2</v>
          </cell>
          <cell r="J203">
            <v>-1</v>
          </cell>
          <cell r="M203">
            <v>-0.76400161</v>
          </cell>
          <cell r="O203">
            <v>0</v>
          </cell>
          <cell r="R203">
            <v>0</v>
          </cell>
          <cell r="T203">
            <v>0</v>
          </cell>
          <cell r="V203">
            <v>0</v>
          </cell>
          <cell r="Y203">
            <v>0</v>
          </cell>
          <cell r="Z203">
            <v>0</v>
          </cell>
          <cell r="AB203">
            <v>-1</v>
          </cell>
          <cell r="AD203">
            <v>0</v>
          </cell>
          <cell r="AE203">
            <v>-0.83771940990953297</v>
          </cell>
          <cell r="AG203">
            <v>0</v>
          </cell>
          <cell r="AI203">
            <v>0</v>
          </cell>
          <cell r="AJ203">
            <v>0</v>
          </cell>
          <cell r="AL203">
            <v>0</v>
          </cell>
          <cell r="AM203">
            <v>0</v>
          </cell>
          <cell r="AN203">
            <v>-1</v>
          </cell>
          <cell r="AP203">
            <v>-1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B203">
            <v>0</v>
          </cell>
          <cell r="BD203">
            <v>0</v>
          </cell>
          <cell r="BG203">
            <v>0</v>
          </cell>
          <cell r="BI203">
            <v>0</v>
          </cell>
          <cell r="BL203">
            <v>1.4559823464519099E-3</v>
          </cell>
          <cell r="BN203">
            <v>0</v>
          </cell>
          <cell r="BQ203">
            <v>-0.16477041721905999</v>
          </cell>
          <cell r="BS203">
            <v>0</v>
          </cell>
          <cell r="BV203">
            <v>1.9895196601282799E-17</v>
          </cell>
          <cell r="BX203">
            <v>0</v>
          </cell>
          <cell r="CA203">
            <v>-0.16040336503692501</v>
          </cell>
          <cell r="CC203">
            <v>0</v>
          </cell>
          <cell r="CF203">
            <v>0</v>
          </cell>
          <cell r="CH203">
            <v>0</v>
          </cell>
          <cell r="CK203">
            <v>0.25</v>
          </cell>
          <cell r="CM203">
            <v>0</v>
          </cell>
          <cell r="CO203">
            <v>0</v>
          </cell>
          <cell r="CP203">
            <v>0</v>
          </cell>
          <cell r="CR203">
            <v>0</v>
          </cell>
          <cell r="CT203">
            <v>0</v>
          </cell>
          <cell r="CW203">
            <v>0</v>
          </cell>
          <cell r="CY203">
            <v>0</v>
          </cell>
          <cell r="DB203">
            <v>0</v>
          </cell>
          <cell r="DD203">
            <v>-1</v>
          </cell>
          <cell r="DG203">
            <v>-0.76400161</v>
          </cell>
          <cell r="DI203">
            <v>0</v>
          </cell>
          <cell r="DL203">
            <v>0</v>
          </cell>
          <cell r="DN203">
            <v>0</v>
          </cell>
          <cell r="DQ203">
            <v>0</v>
          </cell>
          <cell r="DS203">
            <v>0</v>
          </cell>
          <cell r="DV203">
            <v>0</v>
          </cell>
          <cell r="DX203">
            <v>0</v>
          </cell>
          <cell r="DZ203">
            <v>0</v>
          </cell>
          <cell r="EA203">
            <v>0</v>
          </cell>
          <cell r="EC203">
            <v>0</v>
          </cell>
          <cell r="EE203">
            <v>0</v>
          </cell>
          <cell r="EF203">
            <v>0</v>
          </cell>
          <cell r="EH203">
            <v>0</v>
          </cell>
          <cell r="EJ203">
            <v>0</v>
          </cell>
          <cell r="EK203">
            <v>0</v>
          </cell>
          <cell r="EM203">
            <v>0</v>
          </cell>
          <cell r="EO203">
            <v>0</v>
          </cell>
          <cell r="EP203">
            <v>0</v>
          </cell>
        </row>
        <row r="204">
          <cell r="C204" t="str">
            <v>60061Allcustom2Allcustom3USD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V204">
            <v>0</v>
          </cell>
          <cell r="Y204">
            <v>0</v>
          </cell>
          <cell r="Z204">
            <v>0</v>
          </cell>
          <cell r="AB204">
            <v>0</v>
          </cell>
          <cell r="AD204">
            <v>0</v>
          </cell>
          <cell r="AE204">
            <v>0</v>
          </cell>
          <cell r="AG204">
            <v>0</v>
          </cell>
          <cell r="AI204">
            <v>0</v>
          </cell>
          <cell r="AJ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B204">
            <v>0</v>
          </cell>
          <cell r="BD204">
            <v>0</v>
          </cell>
          <cell r="BG204">
            <v>0</v>
          </cell>
          <cell r="BI204">
            <v>0</v>
          </cell>
          <cell r="BL204">
            <v>0</v>
          </cell>
          <cell r="BN204">
            <v>0</v>
          </cell>
          <cell r="BQ204">
            <v>0</v>
          </cell>
          <cell r="BS204">
            <v>0</v>
          </cell>
          <cell r="BV204">
            <v>0</v>
          </cell>
          <cell r="BX204">
            <v>0</v>
          </cell>
          <cell r="CA204">
            <v>0</v>
          </cell>
          <cell r="CC204">
            <v>0</v>
          </cell>
          <cell r="CF204">
            <v>0</v>
          </cell>
          <cell r="CH204">
            <v>0</v>
          </cell>
          <cell r="CK204">
            <v>0</v>
          </cell>
          <cell r="CM204">
            <v>0</v>
          </cell>
          <cell r="CO204">
            <v>0</v>
          </cell>
          <cell r="CP204">
            <v>0</v>
          </cell>
          <cell r="CR204">
            <v>0</v>
          </cell>
          <cell r="CT204">
            <v>0</v>
          </cell>
          <cell r="CW204">
            <v>0</v>
          </cell>
          <cell r="CY204">
            <v>0</v>
          </cell>
          <cell r="DB204">
            <v>0</v>
          </cell>
          <cell r="DD204">
            <v>0</v>
          </cell>
          <cell r="DG204">
            <v>0</v>
          </cell>
          <cell r="DI204">
            <v>0</v>
          </cell>
          <cell r="DL204">
            <v>0</v>
          </cell>
          <cell r="DN204">
            <v>0</v>
          </cell>
          <cell r="DQ204">
            <v>0</v>
          </cell>
          <cell r="DS204">
            <v>0</v>
          </cell>
          <cell r="DV204">
            <v>0</v>
          </cell>
          <cell r="DX204">
            <v>0</v>
          </cell>
          <cell r="DZ204">
            <v>0</v>
          </cell>
          <cell r="EA204">
            <v>0</v>
          </cell>
          <cell r="EC204">
            <v>0</v>
          </cell>
          <cell r="EE204">
            <v>0</v>
          </cell>
          <cell r="EF204">
            <v>0</v>
          </cell>
          <cell r="EH204">
            <v>0</v>
          </cell>
          <cell r="EJ204">
            <v>0</v>
          </cell>
          <cell r="EK204">
            <v>0</v>
          </cell>
          <cell r="EM204">
            <v>0</v>
          </cell>
          <cell r="EO204">
            <v>0</v>
          </cell>
          <cell r="EP204">
            <v>0</v>
          </cell>
        </row>
        <row r="205">
          <cell r="C205" t="str">
            <v>60025Allcustom2Allcustom3USD Total</v>
          </cell>
          <cell r="E205">
            <v>0</v>
          </cell>
          <cell r="H205">
            <v>0</v>
          </cell>
          <cell r="J205">
            <v>0</v>
          </cell>
          <cell r="M205">
            <v>0</v>
          </cell>
          <cell r="O205">
            <v>0</v>
          </cell>
          <cell r="R205">
            <v>0</v>
          </cell>
          <cell r="T205">
            <v>0</v>
          </cell>
          <cell r="V205">
            <v>0</v>
          </cell>
          <cell r="Y205">
            <v>0</v>
          </cell>
          <cell r="Z205">
            <v>0</v>
          </cell>
          <cell r="AB205">
            <v>0</v>
          </cell>
          <cell r="AD205">
            <v>0</v>
          </cell>
          <cell r="AE205">
            <v>0</v>
          </cell>
          <cell r="AG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B205">
            <v>0</v>
          </cell>
          <cell r="BD205">
            <v>0</v>
          </cell>
          <cell r="BG205">
            <v>0</v>
          </cell>
          <cell r="BI205">
            <v>0</v>
          </cell>
          <cell r="BL205">
            <v>0</v>
          </cell>
          <cell r="BN205">
            <v>0</v>
          </cell>
          <cell r="BQ205">
            <v>0</v>
          </cell>
          <cell r="BS205">
            <v>0</v>
          </cell>
          <cell r="BV205">
            <v>0</v>
          </cell>
          <cell r="BX205">
            <v>0</v>
          </cell>
          <cell r="CA205">
            <v>0</v>
          </cell>
          <cell r="CC205">
            <v>0</v>
          </cell>
          <cell r="CF205">
            <v>0</v>
          </cell>
          <cell r="CH205">
            <v>0</v>
          </cell>
          <cell r="CK205">
            <v>0</v>
          </cell>
          <cell r="CM205">
            <v>0</v>
          </cell>
          <cell r="CO205">
            <v>0</v>
          </cell>
          <cell r="CP205">
            <v>0</v>
          </cell>
          <cell r="CR205">
            <v>0</v>
          </cell>
          <cell r="CT205">
            <v>0</v>
          </cell>
          <cell r="CW205">
            <v>0</v>
          </cell>
          <cell r="CY205">
            <v>0</v>
          </cell>
          <cell r="DB205">
            <v>0</v>
          </cell>
          <cell r="DD205">
            <v>0</v>
          </cell>
          <cell r="DG205">
            <v>0</v>
          </cell>
          <cell r="DI205">
            <v>0</v>
          </cell>
          <cell r="DL205">
            <v>0</v>
          </cell>
          <cell r="DN205">
            <v>0</v>
          </cell>
          <cell r="DQ205">
            <v>0</v>
          </cell>
          <cell r="DS205">
            <v>0</v>
          </cell>
          <cell r="DV205">
            <v>0</v>
          </cell>
          <cell r="DX205">
            <v>0</v>
          </cell>
          <cell r="DZ205">
            <v>0</v>
          </cell>
          <cell r="EA205">
            <v>0</v>
          </cell>
          <cell r="EC205">
            <v>0</v>
          </cell>
          <cell r="EE205">
            <v>0</v>
          </cell>
          <cell r="EF205">
            <v>0</v>
          </cell>
          <cell r="EH205">
            <v>0</v>
          </cell>
          <cell r="EJ205">
            <v>0</v>
          </cell>
          <cell r="EK205">
            <v>0</v>
          </cell>
          <cell r="EM205">
            <v>0</v>
          </cell>
          <cell r="EO205">
            <v>0</v>
          </cell>
          <cell r="EP205">
            <v>0</v>
          </cell>
        </row>
        <row r="207">
          <cell r="C207" t="str">
            <v>One-off_tax_effect_USD</v>
          </cell>
          <cell r="E207">
            <v>0</v>
          </cell>
          <cell r="F207">
            <v>0</v>
          </cell>
          <cell r="G207">
            <v>0</v>
          </cell>
          <cell r="H207">
            <v>-7.3717799909533005E-2</v>
          </cell>
          <cell r="J207">
            <v>-1</v>
          </cell>
          <cell r="K207">
            <v>0</v>
          </cell>
          <cell r="L207">
            <v>0</v>
          </cell>
          <cell r="M207">
            <v>-0.76400161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-1</v>
          </cell>
          <cell r="AC207">
            <v>0</v>
          </cell>
          <cell r="AD207">
            <v>0</v>
          </cell>
          <cell r="AE207">
            <v>-0.83771940990953297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</v>
          </cell>
          <cell r="AM207">
            <v>0</v>
          </cell>
          <cell r="AN207">
            <v>-1</v>
          </cell>
          <cell r="AP207">
            <v>-1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1.4559823464519099E-3</v>
          </cell>
          <cell r="BN207">
            <v>0</v>
          </cell>
          <cell r="BO207">
            <v>0</v>
          </cell>
          <cell r="BP207">
            <v>0</v>
          </cell>
          <cell r="BQ207">
            <v>-0.16477041721905999</v>
          </cell>
          <cell r="BS207">
            <v>0</v>
          </cell>
          <cell r="BT207">
            <v>0</v>
          </cell>
          <cell r="BU207">
            <v>0</v>
          </cell>
          <cell r="BV207">
            <v>1.9895196601282799E-17</v>
          </cell>
          <cell r="BX207">
            <v>0</v>
          </cell>
          <cell r="BY207">
            <v>0</v>
          </cell>
          <cell r="BZ207">
            <v>0</v>
          </cell>
          <cell r="CA207">
            <v>-0.16040336503692501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0.25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D207">
            <v>-1</v>
          </cell>
          <cell r="DE207">
            <v>0</v>
          </cell>
          <cell r="DF207">
            <v>0</v>
          </cell>
          <cell r="DG207">
            <v>-0.76400161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</row>
        <row r="210">
          <cell r="C210" t="str">
            <v>One-off_adjusted_revenue_USD</v>
          </cell>
          <cell r="E210">
            <v>6501</v>
          </cell>
          <cell r="F210">
            <v>0</v>
          </cell>
          <cell r="G210">
            <v>0</v>
          </cell>
          <cell r="H210">
            <v>6500.79364306348</v>
          </cell>
          <cell r="J210">
            <v>2046</v>
          </cell>
          <cell r="K210">
            <v>0</v>
          </cell>
          <cell r="L210">
            <v>0</v>
          </cell>
          <cell r="M210">
            <v>2045.6858689815499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-8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-7.8652883622159502</v>
          </cell>
          <cell r="AB210">
            <v>8539</v>
          </cell>
          <cell r="AC210">
            <v>0</v>
          </cell>
          <cell r="AD210">
            <v>0</v>
          </cell>
          <cell r="AE210">
            <v>8538.61422368282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N210">
            <v>8539</v>
          </cell>
          <cell r="AP210">
            <v>8736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B210">
            <v>75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74.694987014789703</v>
          </cell>
          <cell r="BI210">
            <v>4974</v>
          </cell>
          <cell r="BJ210">
            <v>0</v>
          </cell>
          <cell r="BK210">
            <v>0</v>
          </cell>
          <cell r="BL210">
            <v>4973.7270667809698</v>
          </cell>
          <cell r="BN210">
            <v>962</v>
          </cell>
          <cell r="BO210">
            <v>0</v>
          </cell>
          <cell r="BP210">
            <v>0</v>
          </cell>
          <cell r="BQ210">
            <v>961.94963382910805</v>
          </cell>
          <cell r="BS210">
            <v>596</v>
          </cell>
          <cell r="BT210">
            <v>0</v>
          </cell>
          <cell r="BU210">
            <v>0</v>
          </cell>
          <cell r="BV210">
            <v>595.53529816603896</v>
          </cell>
          <cell r="BX210">
            <v>163</v>
          </cell>
          <cell r="BY210">
            <v>0</v>
          </cell>
          <cell r="BZ210">
            <v>0</v>
          </cell>
          <cell r="CA210">
            <v>162.96322999591101</v>
          </cell>
          <cell r="CC210">
            <v>112</v>
          </cell>
          <cell r="CD210">
            <v>0</v>
          </cell>
          <cell r="CE210">
            <v>0</v>
          </cell>
          <cell r="CF210">
            <v>112.02845625649901</v>
          </cell>
          <cell r="CH210">
            <v>47</v>
          </cell>
          <cell r="CI210">
            <v>0</v>
          </cell>
          <cell r="CJ210">
            <v>0</v>
          </cell>
          <cell r="CK210">
            <v>47.4436380133047</v>
          </cell>
          <cell r="CM210">
            <v>-428</v>
          </cell>
          <cell r="CN210">
            <v>0</v>
          </cell>
          <cell r="CO210">
            <v>0</v>
          </cell>
          <cell r="CP210">
            <v>-427.54866699313499</v>
          </cell>
          <cell r="CR210">
            <v>12</v>
          </cell>
          <cell r="CS210">
            <v>0</v>
          </cell>
          <cell r="CT210">
            <v>-1</v>
          </cell>
          <cell r="CU210">
            <v>0</v>
          </cell>
          <cell r="CV210">
            <v>0</v>
          </cell>
          <cell r="CW210">
            <v>12.7576469554919</v>
          </cell>
          <cell r="CY210">
            <v>1032</v>
          </cell>
          <cell r="CZ210">
            <v>0</v>
          </cell>
          <cell r="DA210">
            <v>0</v>
          </cell>
          <cell r="DB210">
            <v>1032.1327797399999</v>
          </cell>
          <cell r="DD210">
            <v>654</v>
          </cell>
          <cell r="DE210">
            <v>0</v>
          </cell>
          <cell r="DF210">
            <v>0</v>
          </cell>
          <cell r="DG210">
            <v>653.71604212184093</v>
          </cell>
          <cell r="DI210">
            <v>110</v>
          </cell>
          <cell r="DJ210">
            <v>0</v>
          </cell>
          <cell r="DK210">
            <v>0</v>
          </cell>
          <cell r="DL210">
            <v>109.967814133342</v>
          </cell>
          <cell r="DN210">
            <v>245</v>
          </cell>
          <cell r="DO210">
            <v>0</v>
          </cell>
          <cell r="DP210">
            <v>0</v>
          </cell>
          <cell r="DQ210">
            <v>244.54712118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X210">
            <v>-7</v>
          </cell>
          <cell r="DY210">
            <v>0</v>
          </cell>
          <cell r="DZ210">
            <v>0</v>
          </cell>
          <cell r="EA210">
            <v>-7.4355351491223605</v>
          </cell>
          <cell r="EC210">
            <v>19</v>
          </cell>
          <cell r="ED210">
            <v>0</v>
          </cell>
          <cell r="EE210">
            <v>0</v>
          </cell>
          <cell r="EF210">
            <v>18.941598489999997</v>
          </cell>
          <cell r="EH210">
            <v>35</v>
          </cell>
          <cell r="EI210">
            <v>0</v>
          </cell>
          <cell r="EJ210">
            <v>0</v>
          </cell>
          <cell r="EK210">
            <v>34.664494677777</v>
          </cell>
          <cell r="EM210">
            <v>9</v>
          </cell>
          <cell r="EN210">
            <v>0</v>
          </cell>
          <cell r="EO210">
            <v>0</v>
          </cell>
          <cell r="EP210">
            <v>8.7730116240510601</v>
          </cell>
        </row>
        <row r="211">
          <cell r="C211" t="str">
            <v>One-off_adjusted_operating_costs_USD</v>
          </cell>
          <cell r="E211">
            <v>-5855</v>
          </cell>
          <cell r="F211">
            <v>0</v>
          </cell>
          <cell r="G211">
            <v>0</v>
          </cell>
          <cell r="H211">
            <v>-5855.4856801638407</v>
          </cell>
          <cell r="J211">
            <v>-1101</v>
          </cell>
          <cell r="K211">
            <v>-1</v>
          </cell>
          <cell r="L211">
            <v>0</v>
          </cell>
          <cell r="M211">
            <v>-1100.3692546596501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8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7.8652883622156802</v>
          </cell>
          <cell r="AB211">
            <v>-6948</v>
          </cell>
          <cell r="AC211">
            <v>0</v>
          </cell>
          <cell r="AD211">
            <v>0</v>
          </cell>
          <cell r="AE211">
            <v>-6947.9896464612802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N211">
            <v>-6948</v>
          </cell>
          <cell r="AP211">
            <v>-7085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BB211">
            <v>-64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-63.603233180248999</v>
          </cell>
          <cell r="BI211">
            <v>-4488</v>
          </cell>
          <cell r="BJ211">
            <v>0</v>
          </cell>
          <cell r="BK211">
            <v>0</v>
          </cell>
          <cell r="BL211">
            <v>-4488.1333914425095</v>
          </cell>
          <cell r="BN211">
            <v>-800</v>
          </cell>
          <cell r="BO211">
            <v>0</v>
          </cell>
          <cell r="BP211">
            <v>0</v>
          </cell>
          <cell r="BQ211">
            <v>-799.59098919676001</v>
          </cell>
          <cell r="BS211">
            <v>-586</v>
          </cell>
          <cell r="BT211">
            <v>0</v>
          </cell>
          <cell r="BU211">
            <v>0</v>
          </cell>
          <cell r="BV211">
            <v>-585.94915039960392</v>
          </cell>
          <cell r="BX211">
            <v>-117</v>
          </cell>
          <cell r="BY211">
            <v>0</v>
          </cell>
          <cell r="BZ211">
            <v>0</v>
          </cell>
          <cell r="CA211">
            <v>-116.649015318696</v>
          </cell>
          <cell r="CC211">
            <v>-122</v>
          </cell>
          <cell r="CD211">
            <v>0</v>
          </cell>
          <cell r="CE211">
            <v>0</v>
          </cell>
          <cell r="CF211">
            <v>-122.159767099615</v>
          </cell>
          <cell r="CH211">
            <v>-107</v>
          </cell>
          <cell r="CI211">
            <v>1</v>
          </cell>
          <cell r="CJ211">
            <v>0</v>
          </cell>
          <cell r="CK211">
            <v>-107.69165041435001</v>
          </cell>
          <cell r="CM211">
            <v>429</v>
          </cell>
          <cell r="CN211">
            <v>1</v>
          </cell>
          <cell r="CO211">
            <v>0</v>
          </cell>
          <cell r="CP211">
            <v>428.291516887949</v>
          </cell>
          <cell r="CR211">
            <v>-14</v>
          </cell>
          <cell r="CS211">
            <v>-1</v>
          </cell>
          <cell r="CT211">
            <v>0</v>
          </cell>
          <cell r="CU211">
            <v>0</v>
          </cell>
          <cell r="CV211">
            <v>0</v>
          </cell>
          <cell r="CW211">
            <v>-13.4438956054311</v>
          </cell>
          <cell r="CY211">
            <v>-610</v>
          </cell>
          <cell r="CZ211">
            <v>1</v>
          </cell>
          <cell r="DA211">
            <v>0</v>
          </cell>
          <cell r="DB211">
            <v>-610.56774517299993</v>
          </cell>
          <cell r="DD211">
            <v>-247</v>
          </cell>
          <cell r="DE211">
            <v>0</v>
          </cell>
          <cell r="DF211">
            <v>0</v>
          </cell>
          <cell r="DG211">
            <v>-246.50384056698098</v>
          </cell>
          <cell r="DI211">
            <v>-74</v>
          </cell>
          <cell r="DJ211">
            <v>0</v>
          </cell>
          <cell r="DK211">
            <v>0</v>
          </cell>
          <cell r="DL211">
            <v>-73.660497433363602</v>
          </cell>
          <cell r="DN211">
            <v>-163</v>
          </cell>
          <cell r="DO211">
            <v>1</v>
          </cell>
          <cell r="DP211">
            <v>0</v>
          </cell>
          <cell r="DQ211">
            <v>-163.62881103000001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X211">
            <v>7</v>
          </cell>
          <cell r="DY211">
            <v>0</v>
          </cell>
          <cell r="DZ211">
            <v>0</v>
          </cell>
          <cell r="EA211">
            <v>7.4355351491224697</v>
          </cell>
          <cell r="EC211">
            <v>-17</v>
          </cell>
          <cell r="ED211">
            <v>0</v>
          </cell>
          <cell r="EE211">
            <v>0</v>
          </cell>
          <cell r="EF211">
            <v>-17.389155120000002</v>
          </cell>
          <cell r="EH211">
            <v>-35</v>
          </cell>
          <cell r="EI211">
            <v>0</v>
          </cell>
          <cell r="EJ211">
            <v>0</v>
          </cell>
          <cell r="EK211">
            <v>-34.723180327037795</v>
          </cell>
          <cell r="EM211">
            <v>-10</v>
          </cell>
          <cell r="EN211">
            <v>0</v>
          </cell>
          <cell r="EO211">
            <v>0</v>
          </cell>
          <cell r="EP211">
            <v>-10.242222958108901</v>
          </cell>
        </row>
        <row r="212">
          <cell r="C212" t="str">
            <v>One-off_adjusted_other_income_USD</v>
          </cell>
          <cell r="E212">
            <v>41</v>
          </cell>
          <cell r="F212">
            <v>0</v>
          </cell>
          <cell r="G212">
            <v>0</v>
          </cell>
          <cell r="H212">
            <v>41.357383128465898</v>
          </cell>
          <cell r="J212">
            <v>17</v>
          </cell>
          <cell r="K212">
            <v>0</v>
          </cell>
          <cell r="L212">
            <v>0</v>
          </cell>
          <cell r="M212">
            <v>16.913419989999998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-2.5999999999999999E-2</v>
          </cell>
          <cell r="AB212">
            <v>58</v>
          </cell>
          <cell r="AC212">
            <v>0</v>
          </cell>
          <cell r="AD212">
            <v>0</v>
          </cell>
          <cell r="AE212">
            <v>58.244803118465903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N212">
            <v>58</v>
          </cell>
          <cell r="AP212">
            <v>17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0.30859259495840902</v>
          </cell>
          <cell r="BI212">
            <v>0</v>
          </cell>
          <cell r="BJ212">
            <v>0</v>
          </cell>
          <cell r="BK212">
            <v>0</v>
          </cell>
          <cell r="BL212">
            <v>2.6647777278133097E-3</v>
          </cell>
          <cell r="BN212">
            <v>0</v>
          </cell>
          <cell r="BO212">
            <v>0</v>
          </cell>
          <cell r="BP212">
            <v>0</v>
          </cell>
          <cell r="BQ212">
            <v>0.28196742348937398</v>
          </cell>
          <cell r="BS212">
            <v>0</v>
          </cell>
          <cell r="BT212">
            <v>0</v>
          </cell>
          <cell r="BU212">
            <v>0</v>
          </cell>
          <cell r="BV212">
            <v>2.53937875513047E-3</v>
          </cell>
          <cell r="BX212">
            <v>1</v>
          </cell>
          <cell r="BY212">
            <v>0</v>
          </cell>
          <cell r="BZ212">
            <v>0</v>
          </cell>
          <cell r="CA212">
            <v>1.1785379396226001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40</v>
          </cell>
          <cell r="CI212">
            <v>0</v>
          </cell>
          <cell r="CJ212">
            <v>0</v>
          </cell>
          <cell r="CK212">
            <v>39.720972570000001</v>
          </cell>
          <cell r="CM212">
            <v>0</v>
          </cell>
          <cell r="CN212">
            <v>0</v>
          </cell>
          <cell r="CO212">
            <v>0</v>
          </cell>
          <cell r="CP212">
            <v>-0.13789155608738998</v>
          </cell>
          <cell r="CR212">
            <v>1</v>
          </cell>
          <cell r="CS212">
            <v>0</v>
          </cell>
          <cell r="CT212">
            <v>1</v>
          </cell>
          <cell r="CU212">
            <v>0</v>
          </cell>
          <cell r="CV212">
            <v>0</v>
          </cell>
          <cell r="CW212">
            <v>0</v>
          </cell>
          <cell r="CY212">
            <v>16</v>
          </cell>
          <cell r="CZ212">
            <v>0</v>
          </cell>
          <cell r="DA212">
            <v>0</v>
          </cell>
          <cell r="DB212">
            <v>16.343883699999999</v>
          </cell>
          <cell r="DD212">
            <v>0</v>
          </cell>
          <cell r="DE212">
            <v>0</v>
          </cell>
          <cell r="DF212">
            <v>0</v>
          </cell>
          <cell r="DG212">
            <v>8.3810539999999989E-2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0.48572575000000001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H212">
            <v>35</v>
          </cell>
          <cell r="EI212">
            <v>0</v>
          </cell>
          <cell r="EJ212">
            <v>0</v>
          </cell>
          <cell r="EK212">
            <v>34.537999999999997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</row>
        <row r="213">
          <cell r="C213" t="str">
            <v>One-off_adjusted_other_costs_USD</v>
          </cell>
          <cell r="E213">
            <v>-32</v>
          </cell>
          <cell r="F213">
            <v>0</v>
          </cell>
          <cell r="G213">
            <v>0</v>
          </cell>
          <cell r="H213">
            <v>-31.747890077446201</v>
          </cell>
          <cell r="J213">
            <v>-20</v>
          </cell>
          <cell r="K213">
            <v>0</v>
          </cell>
          <cell r="L213">
            <v>0</v>
          </cell>
          <cell r="M213">
            <v>-20.193519590000001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2.5999999999999999E-2</v>
          </cell>
          <cell r="AB213">
            <v>-52</v>
          </cell>
          <cell r="AC213">
            <v>0</v>
          </cell>
          <cell r="AD213">
            <v>0</v>
          </cell>
          <cell r="AE213">
            <v>-51.915409667446205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N213">
            <v>-52</v>
          </cell>
          <cell r="AP213">
            <v>-19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N213">
            <v>2</v>
          </cell>
          <cell r="BO213">
            <v>0</v>
          </cell>
          <cell r="BP213">
            <v>0</v>
          </cell>
          <cell r="BQ213">
            <v>1.6321989735887801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-34</v>
          </cell>
          <cell r="CI213">
            <v>0</v>
          </cell>
          <cell r="CJ213">
            <v>0</v>
          </cell>
          <cell r="CK213">
            <v>-33.517980607122396</v>
          </cell>
          <cell r="CM213">
            <v>0</v>
          </cell>
          <cell r="CN213">
            <v>0</v>
          </cell>
          <cell r="CO213">
            <v>0</v>
          </cell>
          <cell r="CP213">
            <v>0.13789155608738901</v>
          </cell>
          <cell r="CR213">
            <v>1</v>
          </cell>
          <cell r="CS213">
            <v>0</v>
          </cell>
          <cell r="CT213">
            <v>1</v>
          </cell>
          <cell r="CU213">
            <v>0</v>
          </cell>
          <cell r="CV213">
            <v>0</v>
          </cell>
          <cell r="CW213">
            <v>0</v>
          </cell>
          <cell r="CY213">
            <v>-17</v>
          </cell>
          <cell r="CZ213">
            <v>0</v>
          </cell>
          <cell r="DA213">
            <v>0</v>
          </cell>
          <cell r="DB213">
            <v>-16.55205999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-4</v>
          </cell>
          <cell r="DO213">
            <v>0</v>
          </cell>
          <cell r="DP213">
            <v>0</v>
          </cell>
          <cell r="DQ213">
            <v>-3.6414596000000001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H213">
            <v>-34</v>
          </cell>
          <cell r="EI213">
            <v>0</v>
          </cell>
          <cell r="EJ213">
            <v>0</v>
          </cell>
          <cell r="EK213">
            <v>-33.548000000000002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</row>
        <row r="214">
          <cell r="C214" t="str">
            <v>One-off_adjusted_EBITDA_USD</v>
          </cell>
          <cell r="E214">
            <v>655</v>
          </cell>
          <cell r="F214">
            <v>0</v>
          </cell>
          <cell r="G214">
            <v>0</v>
          </cell>
          <cell r="H214">
            <v>654.91745595065902</v>
          </cell>
          <cell r="J214">
            <v>942</v>
          </cell>
          <cell r="K214">
            <v>-1</v>
          </cell>
          <cell r="L214">
            <v>0</v>
          </cell>
          <cell r="M214">
            <v>942.03651472189972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-2.7000623958883807E-13</v>
          </cell>
          <cell r="AB214">
            <v>1597</v>
          </cell>
          <cell r="AC214">
            <v>0</v>
          </cell>
          <cell r="AD214">
            <v>0</v>
          </cell>
          <cell r="AE214">
            <v>1596.9539706725593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>
            <v>0</v>
          </cell>
          <cell r="AN214">
            <v>1597</v>
          </cell>
          <cell r="AP214">
            <v>1649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B214">
            <v>11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11.400346429499113</v>
          </cell>
          <cell r="BI214">
            <v>486</v>
          </cell>
          <cell r="BJ214">
            <v>0</v>
          </cell>
          <cell r="BK214">
            <v>0</v>
          </cell>
          <cell r="BL214">
            <v>485.59634011618817</v>
          </cell>
          <cell r="BN214">
            <v>164</v>
          </cell>
          <cell r="BO214">
            <v>0</v>
          </cell>
          <cell r="BP214">
            <v>0</v>
          </cell>
          <cell r="BQ214">
            <v>164.27281102942618</v>
          </cell>
          <cell r="BS214">
            <v>10</v>
          </cell>
          <cell r="BT214">
            <v>0</v>
          </cell>
          <cell r="BU214">
            <v>0</v>
          </cell>
          <cell r="BV214">
            <v>9.5886871451901641</v>
          </cell>
          <cell r="BX214">
            <v>47</v>
          </cell>
          <cell r="BY214">
            <v>0</v>
          </cell>
          <cell r="BZ214">
            <v>0</v>
          </cell>
          <cell r="CA214">
            <v>47.492752616837606</v>
          </cell>
          <cell r="CC214">
            <v>-10</v>
          </cell>
          <cell r="CD214">
            <v>0</v>
          </cell>
          <cell r="CE214">
            <v>0</v>
          </cell>
          <cell r="CF214">
            <v>-10.131310843115983</v>
          </cell>
          <cell r="CH214">
            <v>-54</v>
          </cell>
          <cell r="CI214">
            <v>1</v>
          </cell>
          <cell r="CJ214">
            <v>0</v>
          </cell>
          <cell r="CK214">
            <v>-54.045020438167704</v>
          </cell>
          <cell r="CM214">
            <v>1</v>
          </cell>
          <cell r="CN214">
            <v>1</v>
          </cell>
          <cell r="CO214">
            <v>0</v>
          </cell>
          <cell r="CP214">
            <v>0.74284989481401353</v>
          </cell>
          <cell r="CR214">
            <v>0</v>
          </cell>
          <cell r="CS214">
            <v>-1</v>
          </cell>
          <cell r="CT214">
            <v>1</v>
          </cell>
          <cell r="CU214">
            <v>0</v>
          </cell>
          <cell r="CV214">
            <v>0</v>
          </cell>
          <cell r="CW214">
            <v>-0.68624864993920021</v>
          </cell>
          <cell r="CY214">
            <v>421</v>
          </cell>
          <cell r="CZ214">
            <v>1</v>
          </cell>
          <cell r="DA214">
            <v>0</v>
          </cell>
          <cell r="DB214">
            <v>421.35685827700001</v>
          </cell>
          <cell r="DD214">
            <v>407</v>
          </cell>
          <cell r="DE214">
            <v>0</v>
          </cell>
          <cell r="DF214">
            <v>0</v>
          </cell>
          <cell r="DG214">
            <v>407.29601209485992</v>
          </cell>
          <cell r="DI214">
            <v>36</v>
          </cell>
          <cell r="DJ214">
            <v>0</v>
          </cell>
          <cell r="DK214">
            <v>0</v>
          </cell>
          <cell r="DL214">
            <v>36.307316699978401</v>
          </cell>
          <cell r="DN214">
            <v>78</v>
          </cell>
          <cell r="DO214">
            <v>1</v>
          </cell>
          <cell r="DP214">
            <v>0</v>
          </cell>
          <cell r="DQ214">
            <v>77.762576299999992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1.092459456231154E-13</v>
          </cell>
          <cell r="EC214">
            <v>2</v>
          </cell>
          <cell r="ED214">
            <v>0</v>
          </cell>
          <cell r="EE214">
            <v>0</v>
          </cell>
          <cell r="EF214">
            <v>1.5524433699999953</v>
          </cell>
          <cell r="EH214">
            <v>1</v>
          </cell>
          <cell r="EI214">
            <v>0</v>
          </cell>
          <cell r="EJ214">
            <v>0</v>
          </cell>
          <cell r="EK214">
            <v>0.93131435073919988</v>
          </cell>
          <cell r="EM214">
            <v>-1</v>
          </cell>
          <cell r="EN214">
            <v>0</v>
          </cell>
          <cell r="EO214">
            <v>0</v>
          </cell>
          <cell r="EP214">
            <v>-1.4692113340578405</v>
          </cell>
        </row>
        <row r="215">
          <cell r="C215" t="str">
            <v>One-off_adjusted_depreciation_USD</v>
          </cell>
          <cell r="E215">
            <v>-596</v>
          </cell>
          <cell r="F215">
            <v>0</v>
          </cell>
          <cell r="G215">
            <v>0</v>
          </cell>
          <cell r="H215">
            <v>-596.15150826769695</v>
          </cell>
          <cell r="J215">
            <v>-566</v>
          </cell>
          <cell r="K215">
            <v>0</v>
          </cell>
          <cell r="L215">
            <v>-1</v>
          </cell>
          <cell r="M215">
            <v>-565.15907255430193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</v>
          </cell>
          <cell r="X215">
            <v>1</v>
          </cell>
          <cell r="Y215">
            <v>0</v>
          </cell>
          <cell r="Z215">
            <v>1.7063442146312002E-2</v>
          </cell>
          <cell r="AB215">
            <v>-1162</v>
          </cell>
          <cell r="AC215">
            <v>-1</v>
          </cell>
          <cell r="AD215">
            <v>0</v>
          </cell>
          <cell r="AE215">
            <v>-1161.2935173798498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N215">
            <v>-1162</v>
          </cell>
          <cell r="AP215">
            <v>-1150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B215">
            <v>-2</v>
          </cell>
          <cell r="BC215">
            <v>1</v>
          </cell>
          <cell r="BD215">
            <v>-1</v>
          </cell>
          <cell r="BE215">
            <v>0</v>
          </cell>
          <cell r="BF215">
            <v>0</v>
          </cell>
          <cell r="BG215">
            <v>-1.79225586047624</v>
          </cell>
          <cell r="BI215">
            <v>-475</v>
          </cell>
          <cell r="BJ215">
            <v>-1</v>
          </cell>
          <cell r="BK215">
            <v>0</v>
          </cell>
          <cell r="BL215">
            <v>-474.09566001192405</v>
          </cell>
          <cell r="BN215">
            <v>-85</v>
          </cell>
          <cell r="BO215">
            <v>1</v>
          </cell>
          <cell r="BP215">
            <v>0</v>
          </cell>
          <cell r="BQ215">
            <v>-85.771987553061791</v>
          </cell>
          <cell r="BS215">
            <v>-7</v>
          </cell>
          <cell r="BT215">
            <v>0</v>
          </cell>
          <cell r="BU215">
            <v>0</v>
          </cell>
          <cell r="BV215">
            <v>-6.8234941950294603</v>
          </cell>
          <cell r="BX215">
            <v>-20</v>
          </cell>
          <cell r="BY215">
            <v>1</v>
          </cell>
          <cell r="BZ215">
            <v>0</v>
          </cell>
          <cell r="CA215">
            <v>-20.5703743531061</v>
          </cell>
          <cell r="CC215">
            <v>-8</v>
          </cell>
          <cell r="CD215">
            <v>0</v>
          </cell>
          <cell r="CE215">
            <v>0</v>
          </cell>
          <cell r="CF215">
            <v>-8.1735759507574794</v>
          </cell>
          <cell r="CH215">
            <v>-1</v>
          </cell>
          <cell r="CI215">
            <v>0</v>
          </cell>
          <cell r="CJ215">
            <v>0</v>
          </cell>
          <cell r="CK215">
            <v>-1.1263336517359399</v>
          </cell>
          <cell r="CM215">
            <v>2</v>
          </cell>
          <cell r="CN215">
            <v>0</v>
          </cell>
          <cell r="CO215">
            <v>0</v>
          </cell>
          <cell r="CP215">
            <v>2.2021733083939798</v>
          </cell>
          <cell r="CR215">
            <v>-3</v>
          </cell>
          <cell r="CS215">
            <v>1</v>
          </cell>
          <cell r="CT215">
            <v>-2</v>
          </cell>
          <cell r="CU215">
            <v>0</v>
          </cell>
          <cell r="CV215">
            <v>0</v>
          </cell>
          <cell r="CW215">
            <v>-1.74731776552812</v>
          </cell>
          <cell r="CY215">
            <v>-348</v>
          </cell>
          <cell r="CZ215">
            <v>0</v>
          </cell>
          <cell r="DA215">
            <v>0</v>
          </cell>
          <cell r="DB215">
            <v>-348.41855486000003</v>
          </cell>
          <cell r="DD215">
            <v>-145</v>
          </cell>
          <cell r="DE215">
            <v>1</v>
          </cell>
          <cell r="DF215">
            <v>0</v>
          </cell>
          <cell r="DG215">
            <v>-145.57148003013</v>
          </cell>
          <cell r="DI215">
            <v>-37</v>
          </cell>
          <cell r="DJ215">
            <v>0</v>
          </cell>
          <cell r="DK215">
            <v>0</v>
          </cell>
          <cell r="DL215">
            <v>-37.121498908643794</v>
          </cell>
          <cell r="DN215">
            <v>-33</v>
          </cell>
          <cell r="DO215">
            <v>0</v>
          </cell>
          <cell r="DP215">
            <v>0</v>
          </cell>
          <cell r="DQ215">
            <v>-33.11451624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X215">
            <v>0</v>
          </cell>
          <cell r="DY215">
            <v>0</v>
          </cell>
          <cell r="DZ215">
            <v>-1</v>
          </cell>
          <cell r="EA215">
            <v>0.81429525000000003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-0.04</v>
          </cell>
          <cell r="EM215">
            <v>-2</v>
          </cell>
          <cell r="EN215">
            <v>-1</v>
          </cell>
          <cell r="EO215">
            <v>0</v>
          </cell>
          <cell r="EP215">
            <v>-1.3415450631702401</v>
          </cell>
        </row>
        <row r="216">
          <cell r="C216" t="str">
            <v>One-off_adjusted_Joint_Ventures_USD</v>
          </cell>
          <cell r="E216">
            <v>23</v>
          </cell>
          <cell r="F216">
            <v>0</v>
          </cell>
          <cell r="G216">
            <v>0</v>
          </cell>
          <cell r="H216">
            <v>22.708156098698097</v>
          </cell>
          <cell r="J216">
            <v>0</v>
          </cell>
          <cell r="K216">
            <v>0</v>
          </cell>
          <cell r="L216">
            <v>0</v>
          </cell>
          <cell r="M216">
            <v>0.15338745590952302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B216">
            <v>23</v>
          </cell>
          <cell r="AC216">
            <v>0</v>
          </cell>
          <cell r="AD216">
            <v>0</v>
          </cell>
          <cell r="AE216">
            <v>22.8615435546076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N216">
            <v>23</v>
          </cell>
          <cell r="AP216">
            <v>22</v>
          </cell>
          <cell r="AS216">
            <v>0</v>
          </cell>
          <cell r="AT216">
            <v>0</v>
          </cell>
          <cell r="AV216">
            <v>0</v>
          </cell>
          <cell r="AW216">
            <v>0</v>
          </cell>
          <cell r="AX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N216">
            <v>18</v>
          </cell>
          <cell r="BO216">
            <v>0</v>
          </cell>
          <cell r="BP216">
            <v>0</v>
          </cell>
          <cell r="BQ216">
            <v>18.1709864043099</v>
          </cell>
          <cell r="BS216">
            <v>2</v>
          </cell>
          <cell r="BT216">
            <v>0</v>
          </cell>
          <cell r="BU216">
            <v>0</v>
          </cell>
          <cell r="BV216">
            <v>1.7982824272497799</v>
          </cell>
          <cell r="BX216">
            <v>3</v>
          </cell>
          <cell r="BY216">
            <v>0</v>
          </cell>
          <cell r="BZ216">
            <v>0</v>
          </cell>
          <cell r="CA216">
            <v>2.7388872671384097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M216">
            <v>0</v>
          </cell>
          <cell r="CN216">
            <v>0</v>
          </cell>
          <cell r="CP216">
            <v>0</v>
          </cell>
          <cell r="CR216">
            <v>1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1.11444768886127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D216">
            <v>-1</v>
          </cell>
          <cell r="DE216">
            <v>0</v>
          </cell>
          <cell r="DF216">
            <v>0</v>
          </cell>
          <cell r="DG216">
            <v>-1.00247598295175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4.1415749999999897E-2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X216">
            <v>0</v>
          </cell>
          <cell r="DY216">
            <v>0</v>
          </cell>
          <cell r="EA216">
            <v>0</v>
          </cell>
          <cell r="EC216">
            <v>0</v>
          </cell>
          <cell r="ED216">
            <v>0</v>
          </cell>
          <cell r="EF216">
            <v>0</v>
          </cell>
          <cell r="EH216">
            <v>0</v>
          </cell>
          <cell r="EI216">
            <v>0</v>
          </cell>
          <cell r="EK216">
            <v>0</v>
          </cell>
          <cell r="EM216">
            <v>0</v>
          </cell>
          <cell r="EN216">
            <v>0</v>
          </cell>
          <cell r="EP216">
            <v>0</v>
          </cell>
        </row>
        <row r="217">
          <cell r="C217" t="str">
            <v>One-off_adjusted_associated_companies_USD</v>
          </cell>
          <cell r="E217">
            <v>21</v>
          </cell>
          <cell r="F217">
            <v>0</v>
          </cell>
          <cell r="G217">
            <v>0</v>
          </cell>
          <cell r="H217">
            <v>21.237690211745299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B217">
            <v>21</v>
          </cell>
          <cell r="AC217">
            <v>0</v>
          </cell>
          <cell r="AD217">
            <v>0</v>
          </cell>
          <cell r="AE217">
            <v>21.237690211745299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N217">
            <v>21</v>
          </cell>
          <cell r="AP217">
            <v>25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B217">
            <v>-4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-3.6120204644918799</v>
          </cell>
          <cell r="BI217">
            <v>0</v>
          </cell>
          <cell r="BJ217">
            <v>0</v>
          </cell>
          <cell r="BK217">
            <v>0</v>
          </cell>
          <cell r="BL217">
            <v>-0.15747457558031699</v>
          </cell>
          <cell r="BN217">
            <v>25</v>
          </cell>
          <cell r="BO217">
            <v>0</v>
          </cell>
          <cell r="BP217">
            <v>0</v>
          </cell>
          <cell r="BQ217">
            <v>25.0826180866244</v>
          </cell>
          <cell r="BS217">
            <v>0</v>
          </cell>
          <cell r="BT217">
            <v>0</v>
          </cell>
          <cell r="BU217">
            <v>0</v>
          </cell>
          <cell r="BV217">
            <v>-2.7226258544972999E-4</v>
          </cell>
          <cell r="BX217">
            <v>0</v>
          </cell>
          <cell r="BY217">
            <v>0</v>
          </cell>
          <cell r="BZ217">
            <v>0</v>
          </cell>
          <cell r="CA217">
            <v>-7.5160572221488406E-2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C217">
            <v>-4</v>
          </cell>
          <cell r="ED217">
            <v>0</v>
          </cell>
          <cell r="EE217">
            <v>0</v>
          </cell>
          <cell r="EF217">
            <v>-3.6120204644918799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</row>
        <row r="218">
          <cell r="C218" t="str">
            <v>One-off_adjusted_EBIT_USD</v>
          </cell>
          <cell r="E218">
            <v>103</v>
          </cell>
          <cell r="F218">
            <v>0</v>
          </cell>
          <cell r="G218">
            <v>0</v>
          </cell>
          <cell r="H218">
            <v>102.71179399340546</v>
          </cell>
          <cell r="J218">
            <v>376</v>
          </cell>
          <cell r="K218">
            <v>-1</v>
          </cell>
          <cell r="L218">
            <v>-1</v>
          </cell>
          <cell r="M218">
            <v>377.03082962350732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</v>
          </cell>
          <cell r="X218">
            <v>1</v>
          </cell>
          <cell r="Y218">
            <v>0</v>
          </cell>
          <cell r="Z218">
            <v>1.7063442146041996E-2</v>
          </cell>
          <cell r="AB218">
            <v>479</v>
          </cell>
          <cell r="AC218">
            <v>-1</v>
          </cell>
          <cell r="AD218">
            <v>0</v>
          </cell>
          <cell r="AE218">
            <v>479.75968705906234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</v>
          </cell>
          <cell r="AM218">
            <v>0</v>
          </cell>
          <cell r="AN218">
            <v>479</v>
          </cell>
          <cell r="AP218">
            <v>546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B218">
            <v>5</v>
          </cell>
          <cell r="BC218">
            <v>1</v>
          </cell>
          <cell r="BD218">
            <v>-1</v>
          </cell>
          <cell r="BE218">
            <v>0</v>
          </cell>
          <cell r="BF218">
            <v>0</v>
          </cell>
          <cell r="BG218">
            <v>5.9960701045309923</v>
          </cell>
          <cell r="BI218">
            <v>11</v>
          </cell>
          <cell r="BJ218">
            <v>-1</v>
          </cell>
          <cell r="BK218">
            <v>0</v>
          </cell>
          <cell r="BL218">
            <v>11.343205528683804</v>
          </cell>
          <cell r="BN218">
            <v>122</v>
          </cell>
          <cell r="BO218">
            <v>1</v>
          </cell>
          <cell r="BP218">
            <v>0</v>
          </cell>
          <cell r="BQ218">
            <v>121.75442796729868</v>
          </cell>
          <cell r="BS218">
            <v>5</v>
          </cell>
          <cell r="BT218">
            <v>0</v>
          </cell>
          <cell r="BU218">
            <v>0</v>
          </cell>
          <cell r="BV218">
            <v>4.5632031148250336</v>
          </cell>
          <cell r="BX218">
            <v>30</v>
          </cell>
          <cell r="BY218">
            <v>1</v>
          </cell>
          <cell r="BZ218">
            <v>0</v>
          </cell>
          <cell r="CA218">
            <v>29.586104958648427</v>
          </cell>
          <cell r="CC218">
            <v>-18</v>
          </cell>
          <cell r="CD218">
            <v>0</v>
          </cell>
          <cell r="CE218">
            <v>0</v>
          </cell>
          <cell r="CF218">
            <v>-18.304886793873465</v>
          </cell>
          <cell r="CH218">
            <v>-55</v>
          </cell>
          <cell r="CI218">
            <v>1</v>
          </cell>
          <cell r="CJ218">
            <v>0</v>
          </cell>
          <cell r="CK218">
            <v>-55.171354089903645</v>
          </cell>
          <cell r="CM218">
            <v>3</v>
          </cell>
          <cell r="CN218">
            <v>1</v>
          </cell>
          <cell r="CO218">
            <v>0</v>
          </cell>
          <cell r="CP218">
            <v>2.9450232032079935</v>
          </cell>
          <cell r="CR218">
            <v>-2</v>
          </cell>
          <cell r="CS218">
            <v>0</v>
          </cell>
          <cell r="CT218">
            <v>-1</v>
          </cell>
          <cell r="CU218">
            <v>0</v>
          </cell>
          <cell r="CV218">
            <v>0</v>
          </cell>
          <cell r="CW218">
            <v>-1.31911872660605</v>
          </cell>
          <cell r="CY218">
            <v>73</v>
          </cell>
          <cell r="CZ218">
            <v>1</v>
          </cell>
          <cell r="DA218">
            <v>0</v>
          </cell>
          <cell r="DB218">
            <v>72.938303416999986</v>
          </cell>
          <cell r="DD218">
            <v>261</v>
          </cell>
          <cell r="DE218">
            <v>1</v>
          </cell>
          <cell r="DF218">
            <v>0</v>
          </cell>
          <cell r="DG218">
            <v>260.72205608177819</v>
          </cell>
          <cell r="DI218">
            <v>-1</v>
          </cell>
          <cell r="DJ218">
            <v>0</v>
          </cell>
          <cell r="DK218">
            <v>0</v>
          </cell>
          <cell r="DL218">
            <v>-0.81418220866539315</v>
          </cell>
          <cell r="DN218">
            <v>45</v>
          </cell>
          <cell r="DO218">
            <v>1</v>
          </cell>
          <cell r="DP218">
            <v>0</v>
          </cell>
          <cell r="DQ218">
            <v>44.68947580999999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X218">
            <v>0</v>
          </cell>
          <cell r="DY218">
            <v>0</v>
          </cell>
          <cell r="DZ218">
            <v>-1</v>
          </cell>
          <cell r="EA218">
            <v>0.81429525000010927</v>
          </cell>
          <cell r="EC218">
            <v>-2</v>
          </cell>
          <cell r="ED218">
            <v>0</v>
          </cell>
          <cell r="EE218">
            <v>0</v>
          </cell>
          <cell r="EF218">
            <v>-2.0595770944918845</v>
          </cell>
          <cell r="EH218">
            <v>1</v>
          </cell>
          <cell r="EI218">
            <v>0</v>
          </cell>
          <cell r="EJ218">
            <v>0</v>
          </cell>
          <cell r="EK218">
            <v>0.89131435073919985</v>
          </cell>
          <cell r="EM218">
            <v>-3</v>
          </cell>
          <cell r="EN218">
            <v>-1</v>
          </cell>
          <cell r="EO218">
            <v>0</v>
          </cell>
          <cell r="EP218">
            <v>-2.8107563972280807</v>
          </cell>
        </row>
        <row r="219">
          <cell r="C219" t="str">
            <v>One-off_adjusted_financial_items_USD</v>
          </cell>
          <cell r="E219">
            <v>-42</v>
          </cell>
          <cell r="F219">
            <v>0</v>
          </cell>
          <cell r="G219">
            <v>0</v>
          </cell>
          <cell r="H219">
            <v>-42.129197122117198</v>
          </cell>
          <cell r="J219">
            <v>-79</v>
          </cell>
          <cell r="K219">
            <v>-1</v>
          </cell>
          <cell r="L219">
            <v>1</v>
          </cell>
          <cell r="M219">
            <v>-79.313768529438903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1</v>
          </cell>
          <cell r="W219">
            <v>0</v>
          </cell>
          <cell r="X219">
            <v>-1</v>
          </cell>
          <cell r="Y219">
            <v>0</v>
          </cell>
          <cell r="Z219">
            <v>1.0928488336503501E-13</v>
          </cell>
          <cell r="AB219">
            <v>-121</v>
          </cell>
          <cell r="AC219">
            <v>0</v>
          </cell>
          <cell r="AD219">
            <v>0</v>
          </cell>
          <cell r="AE219">
            <v>-121.44296565155599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N219">
            <v>-121</v>
          </cell>
          <cell r="AP219">
            <v>-271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B219">
            <v>2</v>
          </cell>
          <cell r="BC219">
            <v>0</v>
          </cell>
          <cell r="BD219">
            <v>2</v>
          </cell>
          <cell r="BE219">
            <v>0</v>
          </cell>
          <cell r="BF219">
            <v>0</v>
          </cell>
          <cell r="BG219">
            <v>0.323381593918451</v>
          </cell>
          <cell r="BI219">
            <v>-122</v>
          </cell>
          <cell r="BJ219">
            <v>1</v>
          </cell>
          <cell r="BK219">
            <v>0</v>
          </cell>
          <cell r="BL219">
            <v>-122.58051999172901</v>
          </cell>
          <cell r="BN219">
            <v>-52</v>
          </cell>
          <cell r="BO219">
            <v>-1</v>
          </cell>
          <cell r="BP219">
            <v>0</v>
          </cell>
          <cell r="BQ219">
            <v>-51.493231545928296</v>
          </cell>
          <cell r="BS219">
            <v>-8</v>
          </cell>
          <cell r="BT219">
            <v>0</v>
          </cell>
          <cell r="BU219">
            <v>0</v>
          </cell>
          <cell r="BV219">
            <v>-7.6761287699118199</v>
          </cell>
          <cell r="BX219">
            <v>-10</v>
          </cell>
          <cell r="BY219">
            <v>0</v>
          </cell>
          <cell r="BZ219">
            <v>0</v>
          </cell>
          <cell r="CA219">
            <v>-9.6348532976811097</v>
          </cell>
          <cell r="CC219">
            <v>5</v>
          </cell>
          <cell r="CD219">
            <v>0</v>
          </cell>
          <cell r="CE219">
            <v>0</v>
          </cell>
          <cell r="CF219">
            <v>4.9810684701186503</v>
          </cell>
          <cell r="CH219">
            <v>144</v>
          </cell>
          <cell r="CI219">
            <v>-1</v>
          </cell>
          <cell r="CJ219">
            <v>0</v>
          </cell>
          <cell r="CK219">
            <v>144.66791041909502</v>
          </cell>
          <cell r="CM219">
            <v>-1</v>
          </cell>
          <cell r="CN219">
            <v>0</v>
          </cell>
          <cell r="CO219">
            <v>0</v>
          </cell>
          <cell r="CP219">
            <v>-0.71682399999986701</v>
          </cell>
          <cell r="CR219">
            <v>0</v>
          </cell>
          <cell r="CS219">
            <v>0</v>
          </cell>
          <cell r="CT219">
            <v>-1</v>
          </cell>
          <cell r="CU219">
            <v>0</v>
          </cell>
          <cell r="CV219">
            <v>1</v>
          </cell>
          <cell r="CW219">
            <v>-6.5332385591754805E-2</v>
          </cell>
          <cell r="CY219">
            <v>-56</v>
          </cell>
          <cell r="CZ219">
            <v>0</v>
          </cell>
          <cell r="DA219">
            <v>0</v>
          </cell>
          <cell r="DB219">
            <v>-56.324715349999998</v>
          </cell>
          <cell r="DD219">
            <v>-11</v>
          </cell>
          <cell r="DE219">
            <v>0</v>
          </cell>
          <cell r="DF219">
            <v>0</v>
          </cell>
          <cell r="DG219">
            <v>-10.9616921601604</v>
          </cell>
          <cell r="DI219">
            <v>-2</v>
          </cell>
          <cell r="DJ219">
            <v>0</v>
          </cell>
          <cell r="DK219">
            <v>0</v>
          </cell>
          <cell r="DL219">
            <v>-2.0733720736866501</v>
          </cell>
          <cell r="DN219">
            <v>-10</v>
          </cell>
          <cell r="DO219">
            <v>0</v>
          </cell>
          <cell r="DP219">
            <v>0</v>
          </cell>
          <cell r="DQ219">
            <v>-9.8886565600000012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6.9523999999999996E-4</v>
          </cell>
          <cell r="EH219">
            <v>0</v>
          </cell>
          <cell r="EI219">
            <v>0</v>
          </cell>
          <cell r="EJ219">
            <v>0</v>
          </cell>
          <cell r="EK219">
            <v>-0.380708045279046</v>
          </cell>
          <cell r="EM219">
            <v>-1</v>
          </cell>
          <cell r="EN219">
            <v>0</v>
          </cell>
          <cell r="EO219">
            <v>0</v>
          </cell>
          <cell r="EP219">
            <v>-0.89800435338001605</v>
          </cell>
        </row>
        <row r="220">
          <cell r="C220" t="str">
            <v>One-off_adjusted_EBT_USD</v>
          </cell>
          <cell r="E220">
            <v>61</v>
          </cell>
          <cell r="F220">
            <v>0</v>
          </cell>
          <cell r="G220">
            <v>0</v>
          </cell>
          <cell r="H220">
            <v>60.582596871288267</v>
          </cell>
          <cell r="J220">
            <v>297</v>
          </cell>
          <cell r="K220">
            <v>-2</v>
          </cell>
          <cell r="L220">
            <v>0</v>
          </cell>
          <cell r="M220">
            <v>297.71706109406841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1</v>
          </cell>
          <cell r="W220">
            <v>-1</v>
          </cell>
          <cell r="X220">
            <v>0</v>
          </cell>
          <cell r="Y220">
            <v>0</v>
          </cell>
          <cell r="Z220">
            <v>1.706344214615128E-2</v>
          </cell>
          <cell r="AB220">
            <v>358</v>
          </cell>
          <cell r="AC220">
            <v>-1</v>
          </cell>
          <cell r="AD220">
            <v>0</v>
          </cell>
          <cell r="AE220">
            <v>358.31672140750635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</v>
          </cell>
          <cell r="AM220">
            <v>0</v>
          </cell>
          <cell r="AN220">
            <v>358</v>
          </cell>
          <cell r="AP220">
            <v>275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B220">
            <v>7</v>
          </cell>
          <cell r="BC220">
            <v>1</v>
          </cell>
          <cell r="BD220">
            <v>1</v>
          </cell>
          <cell r="BE220">
            <v>0</v>
          </cell>
          <cell r="BF220">
            <v>0</v>
          </cell>
          <cell r="BG220">
            <v>6.3194516984494431</v>
          </cell>
          <cell r="BI220">
            <v>-111</v>
          </cell>
          <cell r="BJ220">
            <v>0</v>
          </cell>
          <cell r="BK220">
            <v>0</v>
          </cell>
          <cell r="BL220">
            <v>-111.23731446304521</v>
          </cell>
          <cell r="BN220">
            <v>70</v>
          </cell>
          <cell r="BO220">
            <v>0</v>
          </cell>
          <cell r="BP220">
            <v>0</v>
          </cell>
          <cell r="BQ220">
            <v>70.261196421370386</v>
          </cell>
          <cell r="BS220">
            <v>-3</v>
          </cell>
          <cell r="BT220">
            <v>0</v>
          </cell>
          <cell r="BU220">
            <v>0</v>
          </cell>
          <cell r="BV220">
            <v>-3.1129256550867863</v>
          </cell>
          <cell r="BX220">
            <v>20</v>
          </cell>
          <cell r="BY220">
            <v>1</v>
          </cell>
          <cell r="BZ220">
            <v>0</v>
          </cell>
          <cell r="CA220">
            <v>19.951251660967316</v>
          </cell>
          <cell r="CC220">
            <v>-13</v>
          </cell>
          <cell r="CD220">
            <v>0</v>
          </cell>
          <cell r="CE220">
            <v>0</v>
          </cell>
          <cell r="CF220">
            <v>-13.323818323754814</v>
          </cell>
          <cell r="CH220">
            <v>89</v>
          </cell>
          <cell r="CI220">
            <v>0</v>
          </cell>
          <cell r="CJ220">
            <v>0</v>
          </cell>
          <cell r="CK220">
            <v>89.496556329191378</v>
          </cell>
          <cell r="CM220">
            <v>2</v>
          </cell>
          <cell r="CN220">
            <v>1</v>
          </cell>
          <cell r="CO220">
            <v>0</v>
          </cell>
          <cell r="CP220">
            <v>2.2281992032081264</v>
          </cell>
          <cell r="CR220">
            <v>-2</v>
          </cell>
          <cell r="CS220">
            <v>0</v>
          </cell>
          <cell r="CT220">
            <v>-2</v>
          </cell>
          <cell r="CU220">
            <v>0</v>
          </cell>
          <cell r="CV220">
            <v>1</v>
          </cell>
          <cell r="CW220">
            <v>-1.3844511121978047</v>
          </cell>
          <cell r="CY220">
            <v>17</v>
          </cell>
          <cell r="CZ220">
            <v>1</v>
          </cell>
          <cell r="DA220">
            <v>0</v>
          </cell>
          <cell r="DB220">
            <v>16.613588066999988</v>
          </cell>
          <cell r="DD220">
            <v>250</v>
          </cell>
          <cell r="DE220">
            <v>1</v>
          </cell>
          <cell r="DF220">
            <v>0</v>
          </cell>
          <cell r="DG220">
            <v>249.7603639216178</v>
          </cell>
          <cell r="DI220">
            <v>-3</v>
          </cell>
          <cell r="DJ220">
            <v>0</v>
          </cell>
          <cell r="DK220">
            <v>0</v>
          </cell>
          <cell r="DL220">
            <v>-2.8875542823520433</v>
          </cell>
          <cell r="DN220">
            <v>35</v>
          </cell>
          <cell r="DO220">
            <v>1</v>
          </cell>
          <cell r="DP220">
            <v>0</v>
          </cell>
          <cell r="DQ220">
            <v>34.800819249999989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X220">
            <v>0</v>
          </cell>
          <cell r="DY220">
            <v>0</v>
          </cell>
          <cell r="DZ220">
            <v>-1</v>
          </cell>
          <cell r="EA220">
            <v>0.81429525000010927</v>
          </cell>
          <cell r="EC220">
            <v>-2</v>
          </cell>
          <cell r="ED220">
            <v>0</v>
          </cell>
          <cell r="EE220">
            <v>0</v>
          </cell>
          <cell r="EF220">
            <v>-2.0588818544918843</v>
          </cell>
          <cell r="EH220">
            <v>1</v>
          </cell>
          <cell r="EI220">
            <v>0</v>
          </cell>
          <cell r="EJ220">
            <v>0</v>
          </cell>
          <cell r="EK220">
            <v>0.51060630546015384</v>
          </cell>
          <cell r="EM220">
            <v>-4</v>
          </cell>
          <cell r="EN220">
            <v>-1</v>
          </cell>
          <cell r="EO220">
            <v>0</v>
          </cell>
          <cell r="EP220">
            <v>-3.7087607506080968</v>
          </cell>
        </row>
        <row r="221">
          <cell r="C221" t="str">
            <v>One-off_adjusted_tax_USD</v>
          </cell>
          <cell r="E221">
            <v>-17</v>
          </cell>
          <cell r="F221">
            <v>-1</v>
          </cell>
          <cell r="G221">
            <v>0</v>
          </cell>
          <cell r="H221">
            <v>-16.328985631031767</v>
          </cell>
          <cell r="J221">
            <v>-127</v>
          </cell>
          <cell r="K221">
            <v>1</v>
          </cell>
          <cell r="L221">
            <v>0</v>
          </cell>
          <cell r="M221">
            <v>-127.77655945834901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-144</v>
          </cell>
          <cell r="AC221">
            <v>0</v>
          </cell>
          <cell r="AD221">
            <v>0</v>
          </cell>
          <cell r="AE221">
            <v>-144.10554508938145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N221">
            <v>-144</v>
          </cell>
          <cell r="AP221">
            <v>-107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B221">
            <v>-1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-1.0696789069958899</v>
          </cell>
          <cell r="BI221">
            <v>39</v>
          </cell>
          <cell r="BJ221">
            <v>-1</v>
          </cell>
          <cell r="BK221">
            <v>0</v>
          </cell>
          <cell r="BL221">
            <v>39.567450141358051</v>
          </cell>
          <cell r="BN221">
            <v>-13</v>
          </cell>
          <cell r="BO221">
            <v>0</v>
          </cell>
          <cell r="BP221">
            <v>0</v>
          </cell>
          <cell r="BQ221">
            <v>-12.44161650691834</v>
          </cell>
          <cell r="BS221">
            <v>-3</v>
          </cell>
          <cell r="BT221">
            <v>0</v>
          </cell>
          <cell r="BU221">
            <v>0</v>
          </cell>
          <cell r="BV221">
            <v>-3.05882994624743</v>
          </cell>
          <cell r="BX221">
            <v>-2</v>
          </cell>
          <cell r="BY221">
            <v>1</v>
          </cell>
          <cell r="BZ221">
            <v>0</v>
          </cell>
          <cell r="CA221">
            <v>-2.3782618186573048</v>
          </cell>
          <cell r="CC221">
            <v>3</v>
          </cell>
          <cell r="CD221">
            <v>0</v>
          </cell>
          <cell r="CE221">
            <v>0</v>
          </cell>
          <cell r="CF221">
            <v>3.2240836614766497</v>
          </cell>
          <cell r="CH221">
            <v>-40</v>
          </cell>
          <cell r="CI221">
            <v>0</v>
          </cell>
          <cell r="CJ221">
            <v>0</v>
          </cell>
          <cell r="CK221">
            <v>-40.242495255047402</v>
          </cell>
          <cell r="CM221">
            <v>0</v>
          </cell>
          <cell r="CN221">
            <v>0</v>
          </cell>
          <cell r="CO221">
            <v>0</v>
          </cell>
          <cell r="CP221">
            <v>7.0362999999999995E-2</v>
          </cell>
          <cell r="CR221">
            <v>1</v>
          </cell>
          <cell r="CS221">
            <v>0</v>
          </cell>
          <cell r="CT221">
            <v>1</v>
          </cell>
          <cell r="CU221">
            <v>0</v>
          </cell>
          <cell r="CV221">
            <v>0</v>
          </cell>
          <cell r="CW221">
            <v>0.15168794884818998</v>
          </cell>
          <cell r="CY221">
            <v>-94</v>
          </cell>
          <cell r="CZ221">
            <v>0</v>
          </cell>
          <cell r="DA221">
            <v>0</v>
          </cell>
          <cell r="DB221">
            <v>-93.508782089999997</v>
          </cell>
          <cell r="DD221">
            <v>-38</v>
          </cell>
          <cell r="DE221">
            <v>-1</v>
          </cell>
          <cell r="DF221">
            <v>0</v>
          </cell>
          <cell r="DG221">
            <v>-37.556660479379694</v>
          </cell>
          <cell r="DI221">
            <v>1</v>
          </cell>
          <cell r="DJ221">
            <v>0</v>
          </cell>
          <cell r="DK221">
            <v>0</v>
          </cell>
          <cell r="DL221">
            <v>0.80823251718207401</v>
          </cell>
          <cell r="DN221">
            <v>3</v>
          </cell>
          <cell r="DO221">
            <v>0</v>
          </cell>
          <cell r="DP221">
            <v>0</v>
          </cell>
          <cell r="DQ221">
            <v>2.5706070200000002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-0.24164437499999999</v>
          </cell>
          <cell r="EC221">
            <v>0</v>
          </cell>
          <cell r="ED221">
            <v>0</v>
          </cell>
          <cell r="EE221">
            <v>0</v>
          </cell>
          <cell r="EF221">
            <v>-1.0736581E-2</v>
          </cell>
          <cell r="EH221">
            <v>0</v>
          </cell>
          <cell r="EI221">
            <v>0</v>
          </cell>
          <cell r="EJ221">
            <v>0</v>
          </cell>
          <cell r="EK221">
            <v>5.4359101439963996E-2</v>
          </cell>
          <cell r="EM221">
            <v>1</v>
          </cell>
          <cell r="EN221">
            <v>1</v>
          </cell>
          <cell r="EO221">
            <v>0</v>
          </cell>
          <cell r="EP221">
            <v>0.28715853170106698</v>
          </cell>
        </row>
        <row r="222">
          <cell r="C222" t="str">
            <v>One-off_adjusted_profit_continuing_USD</v>
          </cell>
          <cell r="E222">
            <v>44</v>
          </cell>
          <cell r="F222">
            <v>-1</v>
          </cell>
          <cell r="G222">
            <v>0</v>
          </cell>
          <cell r="H222">
            <v>44.253611240256504</v>
          </cell>
          <cell r="J222">
            <v>170</v>
          </cell>
          <cell r="K222">
            <v>-1</v>
          </cell>
          <cell r="L222">
            <v>0</v>
          </cell>
          <cell r="M222">
            <v>169.94050163571939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1</v>
          </cell>
          <cell r="W222">
            <v>-1</v>
          </cell>
          <cell r="X222">
            <v>0</v>
          </cell>
          <cell r="Y222">
            <v>0</v>
          </cell>
          <cell r="Z222">
            <v>1.706344214615128E-2</v>
          </cell>
          <cell r="AB222">
            <v>214</v>
          </cell>
          <cell r="AC222">
            <v>-1</v>
          </cell>
          <cell r="AD222">
            <v>0</v>
          </cell>
          <cell r="AE222">
            <v>214.2111763181249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>
            <v>0</v>
          </cell>
          <cell r="AN222">
            <v>214</v>
          </cell>
          <cell r="AP222">
            <v>168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B222">
            <v>6</v>
          </cell>
          <cell r="BC222">
            <v>1</v>
          </cell>
          <cell r="BD222">
            <v>1</v>
          </cell>
          <cell r="BE222">
            <v>0</v>
          </cell>
          <cell r="BF222">
            <v>0</v>
          </cell>
          <cell r="BG222">
            <v>5.2497727914535535</v>
          </cell>
          <cell r="BI222">
            <v>-72</v>
          </cell>
          <cell r="BJ222">
            <v>-1</v>
          </cell>
          <cell r="BK222">
            <v>0</v>
          </cell>
          <cell r="BL222">
            <v>-71.669864321687157</v>
          </cell>
          <cell r="BN222">
            <v>57</v>
          </cell>
          <cell r="BO222">
            <v>0</v>
          </cell>
          <cell r="BP222">
            <v>0</v>
          </cell>
          <cell r="BQ222">
            <v>57.819579914452049</v>
          </cell>
          <cell r="BS222">
            <v>-6</v>
          </cell>
          <cell r="BT222">
            <v>0</v>
          </cell>
          <cell r="BU222">
            <v>0</v>
          </cell>
          <cell r="BV222">
            <v>-6.1717556013342163</v>
          </cell>
          <cell r="BX222">
            <v>18</v>
          </cell>
          <cell r="BY222">
            <v>2</v>
          </cell>
          <cell r="BZ222">
            <v>0</v>
          </cell>
          <cell r="CA222">
            <v>17.572989842310012</v>
          </cell>
          <cell r="CC222">
            <v>-10</v>
          </cell>
          <cell r="CD222">
            <v>0</v>
          </cell>
          <cell r="CE222">
            <v>0</v>
          </cell>
          <cell r="CF222">
            <v>-10.099734662278165</v>
          </cell>
          <cell r="CH222">
            <v>49</v>
          </cell>
          <cell r="CI222">
            <v>0</v>
          </cell>
          <cell r="CJ222">
            <v>0</v>
          </cell>
          <cell r="CK222">
            <v>49.254061074143976</v>
          </cell>
          <cell r="CM222">
            <v>2</v>
          </cell>
          <cell r="CN222">
            <v>1</v>
          </cell>
          <cell r="CO222">
            <v>0</v>
          </cell>
          <cell r="CP222">
            <v>2.2985622032081263</v>
          </cell>
          <cell r="CR222">
            <v>-1</v>
          </cell>
          <cell r="CS222">
            <v>0</v>
          </cell>
          <cell r="CT222">
            <v>-1</v>
          </cell>
          <cell r="CU222">
            <v>0</v>
          </cell>
          <cell r="CV222">
            <v>1</v>
          </cell>
          <cell r="CW222">
            <v>-1.2327631633496148</v>
          </cell>
          <cell r="CY222">
            <v>-77</v>
          </cell>
          <cell r="CZ222">
            <v>1</v>
          </cell>
          <cell r="DA222">
            <v>0</v>
          </cell>
          <cell r="DB222">
            <v>-76.895194023000016</v>
          </cell>
          <cell r="DD222">
            <v>212</v>
          </cell>
          <cell r="DE222">
            <v>0</v>
          </cell>
          <cell r="DF222">
            <v>0</v>
          </cell>
          <cell r="DG222">
            <v>212.20370344223809</v>
          </cell>
          <cell r="DI222">
            <v>-2</v>
          </cell>
          <cell r="DJ222">
            <v>0</v>
          </cell>
          <cell r="DK222">
            <v>0</v>
          </cell>
          <cell r="DL222">
            <v>-2.0793217651699694</v>
          </cell>
          <cell r="DN222">
            <v>38</v>
          </cell>
          <cell r="DO222">
            <v>1</v>
          </cell>
          <cell r="DP222">
            <v>0</v>
          </cell>
          <cell r="DQ222">
            <v>37.371426269999986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X222">
            <v>0</v>
          </cell>
          <cell r="DY222">
            <v>0</v>
          </cell>
          <cell r="DZ222">
            <v>-1</v>
          </cell>
          <cell r="EA222">
            <v>0.57265087500010925</v>
          </cell>
          <cell r="EC222">
            <v>-2</v>
          </cell>
          <cell r="ED222">
            <v>0</v>
          </cell>
          <cell r="EE222">
            <v>0</v>
          </cell>
          <cell r="EF222">
            <v>-2.0696184354918845</v>
          </cell>
          <cell r="EH222">
            <v>1</v>
          </cell>
          <cell r="EI222">
            <v>0</v>
          </cell>
          <cell r="EJ222">
            <v>0</v>
          </cell>
          <cell r="EK222">
            <v>0.56496540690011787</v>
          </cell>
          <cell r="EM222">
            <v>-3</v>
          </cell>
          <cell r="EN222">
            <v>0</v>
          </cell>
          <cell r="EO222">
            <v>0</v>
          </cell>
          <cell r="EP222">
            <v>-3.4216022189070299</v>
          </cell>
        </row>
        <row r="223">
          <cell r="C223" t="str">
            <v>One-off_adjusted_profit_discontinued_USD</v>
          </cell>
          <cell r="AM223">
            <v>0</v>
          </cell>
          <cell r="AN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</row>
        <row r="224">
          <cell r="C224" t="str">
            <v>One-off_adjusted_profit_USD</v>
          </cell>
          <cell r="E224">
            <v>44</v>
          </cell>
          <cell r="F224">
            <v>-1</v>
          </cell>
          <cell r="G224">
            <v>0</v>
          </cell>
          <cell r="H224">
            <v>44.253611240256504</v>
          </cell>
          <cell r="J224">
            <v>170</v>
          </cell>
          <cell r="K224">
            <v>-1</v>
          </cell>
          <cell r="L224">
            <v>0</v>
          </cell>
          <cell r="M224">
            <v>169.94050163571939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1</v>
          </cell>
          <cell r="W224">
            <v>-1</v>
          </cell>
          <cell r="X224">
            <v>0</v>
          </cell>
          <cell r="Y224">
            <v>0</v>
          </cell>
          <cell r="Z224">
            <v>1.706344214615128E-2</v>
          </cell>
          <cell r="AB224">
            <v>214</v>
          </cell>
          <cell r="AC224">
            <v>-1</v>
          </cell>
          <cell r="AD224">
            <v>0</v>
          </cell>
          <cell r="AE224">
            <v>214.2111763181249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</v>
          </cell>
          <cell r="AM224">
            <v>0</v>
          </cell>
          <cell r="AN224">
            <v>214</v>
          </cell>
          <cell r="AP224">
            <v>168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B224">
            <v>6</v>
          </cell>
          <cell r="BC224">
            <v>1</v>
          </cell>
          <cell r="BD224">
            <v>1</v>
          </cell>
          <cell r="BE224">
            <v>0</v>
          </cell>
          <cell r="BF224">
            <v>0</v>
          </cell>
          <cell r="BG224">
            <v>5.2497727914535535</v>
          </cell>
          <cell r="BI224">
            <v>-72</v>
          </cell>
          <cell r="BJ224">
            <v>-1</v>
          </cell>
          <cell r="BK224">
            <v>0</v>
          </cell>
          <cell r="BL224">
            <v>-71.669864321687157</v>
          </cell>
          <cell r="BN224">
            <v>57</v>
          </cell>
          <cell r="BO224">
            <v>0</v>
          </cell>
          <cell r="BP224">
            <v>0</v>
          </cell>
          <cell r="BQ224">
            <v>57.819579914452049</v>
          </cell>
          <cell r="BS224">
            <v>-6</v>
          </cell>
          <cell r="BT224">
            <v>0</v>
          </cell>
          <cell r="BU224">
            <v>0</v>
          </cell>
          <cell r="BV224">
            <v>-6.1717556013342163</v>
          </cell>
          <cell r="BX224">
            <v>18</v>
          </cell>
          <cell r="BY224">
            <v>2</v>
          </cell>
          <cell r="BZ224">
            <v>0</v>
          </cell>
          <cell r="CA224">
            <v>17.572989842310012</v>
          </cell>
          <cell r="CC224">
            <v>-10</v>
          </cell>
          <cell r="CD224">
            <v>0</v>
          </cell>
          <cell r="CE224">
            <v>0</v>
          </cell>
          <cell r="CF224">
            <v>-10.099734662278165</v>
          </cell>
          <cell r="CH224">
            <v>49</v>
          </cell>
          <cell r="CI224">
            <v>0</v>
          </cell>
          <cell r="CJ224">
            <v>0</v>
          </cell>
          <cell r="CK224">
            <v>49.254061074143976</v>
          </cell>
          <cell r="CM224">
            <v>2</v>
          </cell>
          <cell r="CN224">
            <v>1</v>
          </cell>
          <cell r="CO224">
            <v>0</v>
          </cell>
          <cell r="CP224">
            <v>2.2985622032081263</v>
          </cell>
          <cell r="CR224">
            <v>-1</v>
          </cell>
          <cell r="CS224">
            <v>0</v>
          </cell>
          <cell r="CT224">
            <v>-1</v>
          </cell>
          <cell r="CU224">
            <v>0</v>
          </cell>
          <cell r="CV224">
            <v>1</v>
          </cell>
          <cell r="CW224">
            <v>-1.2327631633496148</v>
          </cell>
          <cell r="CY224">
            <v>-77</v>
          </cell>
          <cell r="CZ224">
            <v>1</v>
          </cell>
          <cell r="DA224">
            <v>0</v>
          </cell>
          <cell r="DB224">
            <v>-76.895194023000016</v>
          </cell>
          <cell r="DD224">
            <v>212</v>
          </cell>
          <cell r="DE224">
            <v>0</v>
          </cell>
          <cell r="DF224">
            <v>0</v>
          </cell>
          <cell r="DG224">
            <v>212.20370344223809</v>
          </cell>
          <cell r="DI224">
            <v>-2</v>
          </cell>
          <cell r="DJ224">
            <v>0</v>
          </cell>
          <cell r="DK224">
            <v>0</v>
          </cell>
          <cell r="DL224">
            <v>-2.0793217651699694</v>
          </cell>
          <cell r="DN224">
            <v>38</v>
          </cell>
          <cell r="DO224">
            <v>1</v>
          </cell>
          <cell r="DP224">
            <v>0</v>
          </cell>
          <cell r="DQ224">
            <v>37.371426269999986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X224">
            <v>0</v>
          </cell>
          <cell r="DY224">
            <v>0</v>
          </cell>
          <cell r="DZ224">
            <v>-1</v>
          </cell>
          <cell r="EA224">
            <v>0.57265087500010925</v>
          </cell>
          <cell r="EC224">
            <v>-2</v>
          </cell>
          <cell r="ED224">
            <v>0</v>
          </cell>
          <cell r="EE224">
            <v>0</v>
          </cell>
          <cell r="EF224">
            <v>-2.0696184354918845</v>
          </cell>
          <cell r="EH224">
            <v>1</v>
          </cell>
          <cell r="EI224">
            <v>0</v>
          </cell>
          <cell r="EJ224">
            <v>0</v>
          </cell>
          <cell r="EK224">
            <v>0.56496540690011787</v>
          </cell>
          <cell r="EM224">
            <v>-3</v>
          </cell>
          <cell r="EN224">
            <v>0</v>
          </cell>
          <cell r="EO224">
            <v>0</v>
          </cell>
          <cell r="EP224">
            <v>-3.4216022189070299</v>
          </cell>
        </row>
        <row r="227">
          <cell r="C227" t="str">
            <v>One-off_adjusted_segment_profit_USD</v>
          </cell>
          <cell r="E227">
            <v>79</v>
          </cell>
          <cell r="F227">
            <v>-1</v>
          </cell>
          <cell r="G227">
            <v>0</v>
          </cell>
          <cell r="H227">
            <v>79.323786433528994</v>
          </cell>
          <cell r="J227">
            <v>236</v>
          </cell>
          <cell r="K227">
            <v>-1</v>
          </cell>
          <cell r="L227">
            <v>0</v>
          </cell>
          <cell r="M227">
            <v>236.22017250826931</v>
          </cell>
          <cell r="O227">
            <v>-101</v>
          </cell>
          <cell r="P227">
            <v>0</v>
          </cell>
          <cell r="Q227">
            <v>0</v>
          </cell>
          <cell r="R227">
            <v>-101.34984606582231</v>
          </cell>
          <cell r="T227">
            <v>0</v>
          </cell>
          <cell r="U227">
            <v>0</v>
          </cell>
          <cell r="V227">
            <v>2</v>
          </cell>
          <cell r="W227">
            <v>-1</v>
          </cell>
          <cell r="X227">
            <v>-1</v>
          </cell>
          <cell r="Y227">
            <v>0</v>
          </cell>
          <cell r="Z227">
            <v>1.706344214615128E-2</v>
          </cell>
          <cell r="AB227">
            <v>214</v>
          </cell>
          <cell r="AC227">
            <v>-1</v>
          </cell>
          <cell r="AD227">
            <v>0</v>
          </cell>
          <cell r="AE227">
            <v>214.21117631812558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-1</v>
          </cell>
          <cell r="AM227">
            <v>0</v>
          </cell>
          <cell r="AN227">
            <v>214</v>
          </cell>
          <cell r="AP227">
            <v>404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B227">
            <v>4</v>
          </cell>
          <cell r="BC227">
            <v>2</v>
          </cell>
          <cell r="BD227">
            <v>-2</v>
          </cell>
          <cell r="BE227">
            <v>0</v>
          </cell>
          <cell r="BF227">
            <v>0</v>
          </cell>
          <cell r="BG227">
            <v>4.9263911975351027</v>
          </cell>
          <cell r="BI227">
            <v>32</v>
          </cell>
          <cell r="BJ227">
            <v>0</v>
          </cell>
          <cell r="BK227">
            <v>0</v>
          </cell>
          <cell r="BL227">
            <v>31.729581181584951</v>
          </cell>
          <cell r="BN227">
            <v>107</v>
          </cell>
          <cell r="BO227">
            <v>1</v>
          </cell>
          <cell r="BP227">
            <v>0</v>
          </cell>
          <cell r="BQ227">
            <v>107.15679395166705</v>
          </cell>
          <cell r="BS227">
            <v>2</v>
          </cell>
          <cell r="BT227">
            <v>0</v>
          </cell>
          <cell r="BU227">
            <v>0</v>
          </cell>
          <cell r="BV227">
            <v>1.5100201369596338</v>
          </cell>
          <cell r="BX227">
            <v>25</v>
          </cell>
          <cell r="BY227">
            <v>0</v>
          </cell>
          <cell r="BZ227">
            <v>0</v>
          </cell>
          <cell r="CA227">
            <v>25.401429084896851</v>
          </cell>
          <cell r="CC227">
            <v>-16</v>
          </cell>
          <cell r="CD227">
            <v>0</v>
          </cell>
          <cell r="CE227">
            <v>0</v>
          </cell>
          <cell r="CF227">
            <v>-16.187980677359185</v>
          </cell>
          <cell r="CH227">
            <v>-78</v>
          </cell>
          <cell r="CI227">
            <v>1</v>
          </cell>
          <cell r="CJ227">
            <v>0</v>
          </cell>
          <cell r="CK227">
            <v>-78.227834644951031</v>
          </cell>
          <cell r="CM227">
            <v>3</v>
          </cell>
          <cell r="CN227">
            <v>1</v>
          </cell>
          <cell r="CO227">
            <v>0</v>
          </cell>
          <cell r="CP227">
            <v>3.0153862032079934</v>
          </cell>
          <cell r="CR227">
            <v>-2</v>
          </cell>
          <cell r="CS227">
            <v>0</v>
          </cell>
          <cell r="CT227">
            <v>-2</v>
          </cell>
          <cell r="CU227">
            <v>0</v>
          </cell>
          <cell r="CV227">
            <v>1</v>
          </cell>
          <cell r="CW227">
            <v>-1.1401874859452503</v>
          </cell>
          <cell r="CY227">
            <v>-29</v>
          </cell>
          <cell r="CZ227">
            <v>1</v>
          </cell>
          <cell r="DA227">
            <v>0</v>
          </cell>
          <cell r="DB227">
            <v>-28.969239887600004</v>
          </cell>
          <cell r="DD227">
            <v>223</v>
          </cell>
          <cell r="DE227">
            <v>1</v>
          </cell>
          <cell r="DF227">
            <v>0</v>
          </cell>
          <cell r="DG227">
            <v>222.423339320049</v>
          </cell>
          <cell r="DI227">
            <v>-2</v>
          </cell>
          <cell r="DJ227">
            <v>0</v>
          </cell>
          <cell r="DK227">
            <v>0</v>
          </cell>
          <cell r="DL227">
            <v>-1.8118501432354932</v>
          </cell>
          <cell r="DN227">
            <v>46</v>
          </cell>
          <cell r="DO227">
            <v>2</v>
          </cell>
          <cell r="DP227">
            <v>0</v>
          </cell>
          <cell r="DQ227">
            <v>45.145459829999993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X227">
            <v>0</v>
          </cell>
          <cell r="DY227">
            <v>0</v>
          </cell>
          <cell r="DZ227">
            <v>-1</v>
          </cell>
          <cell r="EA227">
            <v>0.57265087500010925</v>
          </cell>
          <cell r="EC227">
            <v>-2</v>
          </cell>
          <cell r="ED227">
            <v>0</v>
          </cell>
          <cell r="EE227">
            <v>0</v>
          </cell>
          <cell r="EF227">
            <v>-2.0703136754918847</v>
          </cell>
          <cell r="EH227">
            <v>1</v>
          </cell>
          <cell r="EI227">
            <v>0</v>
          </cell>
          <cell r="EJ227">
            <v>0</v>
          </cell>
          <cell r="EK227">
            <v>0.94567345217916388</v>
          </cell>
          <cell r="EM227">
            <v>-2</v>
          </cell>
          <cell r="EN227">
            <v>0</v>
          </cell>
          <cell r="EO227">
            <v>0</v>
          </cell>
          <cell r="EP227">
            <v>-2.5235978655270168</v>
          </cell>
        </row>
        <row r="232">
          <cell r="C232" t="str">
            <v>50001CAllcustom2ROICUSD Total</v>
          </cell>
          <cell r="E232">
            <v>1.2E-2</v>
          </cell>
          <cell r="H232">
            <v>1.1647668723002101E-2</v>
          </cell>
          <cell r="J232">
            <v>6.3E-2</v>
          </cell>
          <cell r="M232">
            <v>6.3483213717861489E-2</v>
          </cell>
          <cell r="AB232">
            <v>2.9000000000000001E-2</v>
          </cell>
          <cell r="AE232">
            <v>2.8935926458446504E-2</v>
          </cell>
          <cell r="AN232">
            <v>2.8935926458446504E-2</v>
          </cell>
          <cell r="AU232">
            <v>0</v>
          </cell>
          <cell r="BI232">
            <v>7.0000000000000001E-3</v>
          </cell>
          <cell r="BL232">
            <v>7.33683582820317E-3</v>
          </cell>
          <cell r="BN232">
            <v>6.2E-2</v>
          </cell>
          <cell r="BQ232">
            <v>6.2390559291581195E-2</v>
          </cell>
          <cell r="BS232">
            <v>3.1E-2</v>
          </cell>
          <cell r="BV232">
            <v>3.0605093129749402E-2</v>
          </cell>
          <cell r="BX232">
            <v>9.1999999999999998E-2</v>
          </cell>
          <cell r="CA232">
            <v>9.2061564277603508E-2</v>
          </cell>
          <cell r="CC232">
            <v>-0.159</v>
          </cell>
          <cell r="CF232">
            <v>-0.15873557896288401</v>
          </cell>
          <cell r="CY232">
            <v>-0.03</v>
          </cell>
          <cell r="DB232">
            <v>-2.9944225644762998E-2</v>
          </cell>
          <cell r="DD232">
            <v>0.113</v>
          </cell>
          <cell r="DG232">
            <v>0.11290462672358499</v>
          </cell>
          <cell r="DI232">
            <v>-4.0000000000000001E-3</v>
          </cell>
          <cell r="DL232">
            <v>-4.4781722541507897E-3</v>
          </cell>
          <cell r="DN232">
            <v>0.11600000000000001</v>
          </cell>
          <cell r="DQ232">
            <v>0.115853139592027</v>
          </cell>
        </row>
        <row r="233">
          <cell r="C233" t="str">
            <v>50002CAllcustom2ROICUSD Total</v>
          </cell>
          <cell r="E233">
            <v>1.2E-2</v>
          </cell>
          <cell r="H233">
            <v>1.1625799080667401E-2</v>
          </cell>
          <cell r="J233">
            <v>6.2E-2</v>
          </cell>
          <cell r="M233">
            <v>6.2381443605618703E-2</v>
          </cell>
          <cell r="AB233">
            <v>2.9000000000000001E-2</v>
          </cell>
          <cell r="AE233">
            <v>2.8730681366765397E-2</v>
          </cell>
          <cell r="AU233">
            <v>0</v>
          </cell>
          <cell r="BB233">
            <v>4.3999999999999997E-2</v>
          </cell>
          <cell r="BG233">
            <v>4.4069768852372196E-2</v>
          </cell>
          <cell r="BI233">
            <v>7.0000000000000001E-3</v>
          </cell>
          <cell r="BL233">
            <v>7.3102121273580607E-3</v>
          </cell>
          <cell r="BN233">
            <v>6.2E-2</v>
          </cell>
          <cell r="BQ233">
            <v>6.1992199843025002E-2</v>
          </cell>
          <cell r="BS233">
            <v>0.03</v>
          </cell>
          <cell r="BV233">
            <v>3.0466696952536298E-2</v>
          </cell>
          <cell r="BX233">
            <v>9.4E-2</v>
          </cell>
          <cell r="CA233">
            <v>9.4128865670450299E-2</v>
          </cell>
          <cell r="CC233">
            <v>-0.157</v>
          </cell>
          <cell r="CF233">
            <v>-0.15685734053078501</v>
          </cell>
          <cell r="CM233">
            <v>-0.40600000000000003</v>
          </cell>
          <cell r="CP233">
            <v>-0.40551180923898206</v>
          </cell>
          <cell r="CR233">
            <v>-8.1000000000000003E-2</v>
          </cell>
          <cell r="CW233">
            <v>-8.11010583758172E-2</v>
          </cell>
          <cell r="CY233">
            <v>-0.03</v>
          </cell>
          <cell r="DB233">
            <v>-2.9537623608546098E-2</v>
          </cell>
          <cell r="DD233">
            <v>0.112</v>
          </cell>
          <cell r="DG233">
            <v>0.11244812343577899</v>
          </cell>
          <cell r="DI233">
            <v>-4.0000000000000001E-3</v>
          </cell>
          <cell r="DL233">
            <v>-4.0424267995295997E-3</v>
          </cell>
          <cell r="DN233">
            <v>0.115</v>
          </cell>
          <cell r="DQ233">
            <v>0.115446414626553</v>
          </cell>
          <cell r="DX233">
            <v>-0.42699999999999999</v>
          </cell>
          <cell r="EA233">
            <v>-0.42686196457318804</v>
          </cell>
          <cell r="EC233">
            <v>-2.4E-2</v>
          </cell>
          <cell r="EF233">
            <v>-2.4071940204219901E-2</v>
          </cell>
          <cell r="EH233">
            <v>0.19</v>
          </cell>
          <cell r="EK233">
            <v>0.19008397423021001</v>
          </cell>
          <cell r="EM233">
            <v>-0.18</v>
          </cell>
          <cell r="EP233">
            <v>-0.179521904870276</v>
          </cell>
        </row>
        <row r="234">
          <cell r="C234" t="str">
            <v>50005CAllcustom2ROICUSD Total</v>
          </cell>
          <cell r="E234">
            <v>1.2E-2</v>
          </cell>
          <cell r="H234">
            <v>1.1647668723002101E-2</v>
          </cell>
          <cell r="J234">
            <v>6.3E-2</v>
          </cell>
          <cell r="M234">
            <v>6.34832137178616E-2</v>
          </cell>
          <cell r="AB234">
            <v>2.9000000000000001E-2</v>
          </cell>
          <cell r="AE234">
            <v>2.8935926458446504E-2</v>
          </cell>
          <cell r="AN234">
            <v>2.8935926458446504E-2</v>
          </cell>
          <cell r="AU234">
            <v>0</v>
          </cell>
          <cell r="BI234">
            <v>7.0000000000000001E-3</v>
          </cell>
          <cell r="BL234">
            <v>7.33683582820317E-3</v>
          </cell>
          <cell r="BN234">
            <v>6.2E-2</v>
          </cell>
          <cell r="BQ234">
            <v>6.2390559291581105E-2</v>
          </cell>
          <cell r="BS234">
            <v>3.1E-2</v>
          </cell>
          <cell r="BV234">
            <v>3.0605093129749298E-2</v>
          </cell>
          <cell r="BX234">
            <v>9.1999999999999998E-2</v>
          </cell>
          <cell r="CA234">
            <v>9.2061564277603605E-2</v>
          </cell>
          <cell r="CC234">
            <v>-0.159</v>
          </cell>
          <cell r="CF234">
            <v>-0.15873557896288401</v>
          </cell>
          <cell r="CY234">
            <v>-0.03</v>
          </cell>
          <cell r="DB234">
            <v>-2.9944225644762897E-2</v>
          </cell>
          <cell r="DD234">
            <v>0.113</v>
          </cell>
          <cell r="DG234">
            <v>0.11290462672358499</v>
          </cell>
          <cell r="DI234">
            <v>-4.0000000000000001E-3</v>
          </cell>
          <cell r="DL234">
            <v>-4.4781722541507802E-3</v>
          </cell>
          <cell r="DN234">
            <v>0.11600000000000001</v>
          </cell>
          <cell r="DQ234">
            <v>0.115853139592027</v>
          </cell>
        </row>
        <row r="235">
          <cell r="C235" t="str">
            <v>50006CAllcustom2ROICUSD Total</v>
          </cell>
          <cell r="E235">
            <v>1.2E-2</v>
          </cell>
          <cell r="H235">
            <v>1.1625799080667401E-2</v>
          </cell>
          <cell r="J235">
            <v>6.2E-2</v>
          </cell>
          <cell r="M235">
            <v>6.2381443605618897E-2</v>
          </cell>
          <cell r="AB235">
            <v>2.9000000000000001E-2</v>
          </cell>
          <cell r="AE235">
            <v>2.8730681366765702E-2</v>
          </cell>
          <cell r="AG235">
            <v>0</v>
          </cell>
          <cell r="AJ235">
            <v>0</v>
          </cell>
          <cell r="AU235">
            <v>0</v>
          </cell>
          <cell r="BB235">
            <v>4.3999999999999997E-2</v>
          </cell>
          <cell r="BG235">
            <v>4.4069768852372099E-2</v>
          </cell>
          <cell r="BI235">
            <v>7.0000000000000001E-3</v>
          </cell>
          <cell r="BL235">
            <v>7.3102121273580399E-3</v>
          </cell>
          <cell r="BN235">
            <v>6.2E-2</v>
          </cell>
          <cell r="BQ235">
            <v>6.1992199843024801E-2</v>
          </cell>
          <cell r="BS235">
            <v>0.03</v>
          </cell>
          <cell r="BV235">
            <v>3.0466696952536298E-2</v>
          </cell>
          <cell r="BX235">
            <v>9.4E-2</v>
          </cell>
          <cell r="CA235">
            <v>9.4128865670450493E-2</v>
          </cell>
          <cell r="CC235">
            <v>-0.157</v>
          </cell>
          <cell r="CF235">
            <v>-0.15685734053078398</v>
          </cell>
          <cell r="CM235">
            <v>-0.40600000000000003</v>
          </cell>
          <cell r="CP235">
            <v>-0.405511809238981</v>
          </cell>
          <cell r="CR235">
            <v>-8.1000000000000003E-2</v>
          </cell>
          <cell r="CW235">
            <v>-8.11010583758172E-2</v>
          </cell>
          <cell r="CY235">
            <v>-0.03</v>
          </cell>
          <cell r="DB235">
            <v>-2.9537623608546098E-2</v>
          </cell>
          <cell r="DD235">
            <v>0.112</v>
          </cell>
          <cell r="DG235">
            <v>0.11244812343577801</v>
          </cell>
          <cell r="DI235">
            <v>-4.0000000000000001E-3</v>
          </cell>
          <cell r="DL235">
            <v>-4.0424267995295997E-3</v>
          </cell>
          <cell r="DN235">
            <v>0.115</v>
          </cell>
          <cell r="DQ235">
            <v>0.115446414626553</v>
          </cell>
          <cell r="DX235">
            <v>-0.42699999999999999</v>
          </cell>
          <cell r="EA235">
            <v>-0.42686196457318698</v>
          </cell>
          <cell r="EC235">
            <v>-2.4E-2</v>
          </cell>
          <cell r="EF235">
            <v>-2.4071940204219804E-2</v>
          </cell>
          <cell r="EH235">
            <v>0.19</v>
          </cell>
          <cell r="EK235">
            <v>0.19008397423021103</v>
          </cell>
          <cell r="EM235">
            <v>-0.18</v>
          </cell>
          <cell r="EP235">
            <v>-0.179521904870276</v>
          </cell>
        </row>
        <row r="236">
          <cell r="C236" t="str">
            <v>50007CAllcustom2ROICUSD Total</v>
          </cell>
          <cell r="E236">
            <v>1.2E-2</v>
          </cell>
          <cell r="H236">
            <v>1.1647668723002101E-2</v>
          </cell>
          <cell r="J236">
            <v>6.3E-2</v>
          </cell>
          <cell r="M236">
            <v>6.34832137178616E-2</v>
          </cell>
          <cell r="AB236">
            <v>2.9000000000000001E-2</v>
          </cell>
          <cell r="AE236">
            <v>2.8935926458446504E-2</v>
          </cell>
          <cell r="AN236">
            <v>2.8935926458446504E-2</v>
          </cell>
          <cell r="AU236">
            <v>0</v>
          </cell>
          <cell r="BI236">
            <v>7.0000000000000001E-3</v>
          </cell>
          <cell r="BL236">
            <v>7.33683582820317E-3</v>
          </cell>
          <cell r="BN236">
            <v>6.2E-2</v>
          </cell>
          <cell r="BQ236">
            <v>6.2390559291581105E-2</v>
          </cell>
          <cell r="BS236">
            <v>3.1E-2</v>
          </cell>
          <cell r="BV236">
            <v>3.0605093129749298E-2</v>
          </cell>
          <cell r="BX236">
            <v>9.1999999999999998E-2</v>
          </cell>
          <cell r="CA236">
            <v>9.2061564277603605E-2</v>
          </cell>
          <cell r="CC236">
            <v>-0.159</v>
          </cell>
          <cell r="CF236">
            <v>-0.15873557896288401</v>
          </cell>
          <cell r="CY236">
            <v>-0.03</v>
          </cell>
          <cell r="DB236">
            <v>-2.9944225644762897E-2</v>
          </cell>
          <cell r="DD236">
            <v>0.113</v>
          </cell>
          <cell r="DG236">
            <v>0.11290462672358499</v>
          </cell>
          <cell r="DI236">
            <v>-4.0000000000000001E-3</v>
          </cell>
          <cell r="DL236">
            <v>-4.4781722541507802E-3</v>
          </cell>
          <cell r="DN236">
            <v>0.11600000000000001</v>
          </cell>
          <cell r="DQ236">
            <v>0.115853139592027</v>
          </cell>
        </row>
        <row r="237">
          <cell r="C237" t="str">
            <v>50008CAllcustom2ROICUSD Total</v>
          </cell>
          <cell r="E237">
            <v>1.2E-2</v>
          </cell>
          <cell r="H237">
            <v>1.1625799080667401E-2</v>
          </cell>
          <cell r="J237">
            <v>6.2E-2</v>
          </cell>
          <cell r="M237">
            <v>6.23814436056188E-2</v>
          </cell>
          <cell r="AB237">
            <v>2.9000000000000001E-2</v>
          </cell>
          <cell r="AE237">
            <v>2.8730681366765497E-2</v>
          </cell>
          <cell r="AG237">
            <v>0</v>
          </cell>
          <cell r="AJ237">
            <v>0</v>
          </cell>
          <cell r="AU237">
            <v>0</v>
          </cell>
          <cell r="BB237">
            <v>4.3999999999999997E-2</v>
          </cell>
          <cell r="BG237">
            <v>4.4069768852372099E-2</v>
          </cell>
          <cell r="BI237">
            <v>7.0000000000000001E-3</v>
          </cell>
          <cell r="BL237">
            <v>7.3102121273580399E-3</v>
          </cell>
          <cell r="BN237">
            <v>6.2E-2</v>
          </cell>
          <cell r="BQ237">
            <v>6.1992199843024801E-2</v>
          </cell>
          <cell r="BS237">
            <v>0.03</v>
          </cell>
          <cell r="BV237">
            <v>3.0466696952536298E-2</v>
          </cell>
          <cell r="BX237">
            <v>9.4E-2</v>
          </cell>
          <cell r="CA237">
            <v>9.4128865670450493E-2</v>
          </cell>
          <cell r="CC237">
            <v>-0.157</v>
          </cell>
          <cell r="CF237">
            <v>-0.15685734053078501</v>
          </cell>
          <cell r="CM237">
            <v>-0.40600000000000003</v>
          </cell>
          <cell r="CP237">
            <v>-0.405511809238981</v>
          </cell>
          <cell r="CR237">
            <v>-8.1000000000000003E-2</v>
          </cell>
          <cell r="CW237">
            <v>-8.11010583758172E-2</v>
          </cell>
          <cell r="CY237">
            <v>-0.03</v>
          </cell>
          <cell r="DB237">
            <v>-2.9537623608546098E-2</v>
          </cell>
          <cell r="DD237">
            <v>0.112</v>
          </cell>
          <cell r="DG237">
            <v>0.11244812343577801</v>
          </cell>
          <cell r="DI237">
            <v>-4.0000000000000001E-3</v>
          </cell>
          <cell r="DL237">
            <v>-4.0424267995295997E-3</v>
          </cell>
          <cell r="DN237">
            <v>0.115</v>
          </cell>
          <cell r="DQ237">
            <v>0.115446414626553</v>
          </cell>
          <cell r="DX237">
            <v>-0.42699999999999999</v>
          </cell>
          <cell r="EA237">
            <v>-0.42686196457318698</v>
          </cell>
          <cell r="EC237">
            <v>-2.4E-2</v>
          </cell>
          <cell r="EF237">
            <v>-2.4071940204219804E-2</v>
          </cell>
          <cell r="EH237">
            <v>0.19</v>
          </cell>
          <cell r="EK237">
            <v>0.19008397423021103</v>
          </cell>
          <cell r="EM237">
            <v>-0.18</v>
          </cell>
          <cell r="EP237">
            <v>-0.179521904870276</v>
          </cell>
        </row>
        <row r="239">
          <cell r="C239" t="str">
            <v>50880CAllcustom2ROICUSD Total</v>
          </cell>
          <cell r="E239">
            <v>2.8000000000000001E-2</v>
          </cell>
          <cell r="H239">
            <v>2.83448411484627E-2</v>
          </cell>
          <cell r="J239">
            <v>6.3E-2</v>
          </cell>
          <cell r="M239">
            <v>6.30392531805819E-2</v>
          </cell>
          <cell r="AB239">
            <v>3.7999999999999999E-2</v>
          </cell>
          <cell r="AE239">
            <v>3.8205254761602206E-2</v>
          </cell>
          <cell r="AN239">
            <v>3.8205254761602206E-2</v>
          </cell>
          <cell r="AU239">
            <v>0</v>
          </cell>
          <cell r="BI239">
            <v>2.5999999999999999E-2</v>
          </cell>
          <cell r="BL239">
            <v>2.6412077823893404E-2</v>
          </cell>
          <cell r="BN239">
            <v>6.4000000000000001E-2</v>
          </cell>
          <cell r="BQ239">
            <v>6.3846537555873092E-2</v>
          </cell>
          <cell r="BS239">
            <v>5.5E-2</v>
          </cell>
          <cell r="BV239">
            <v>5.5253067508588695E-2</v>
          </cell>
          <cell r="BX239">
            <v>9.0999999999999998E-2</v>
          </cell>
          <cell r="CA239">
            <v>9.1002197616942102E-2</v>
          </cell>
          <cell r="CC239">
            <v>-0.156</v>
          </cell>
          <cell r="CF239">
            <v>-0.15558241444156701</v>
          </cell>
          <cell r="CY239">
            <v>-0.01</v>
          </cell>
          <cell r="DB239">
            <v>-1.0307973027738299E-2</v>
          </cell>
          <cell r="DD239">
            <v>0.112</v>
          </cell>
          <cell r="DG239">
            <v>0.11213037026401601</v>
          </cell>
          <cell r="DI239">
            <v>-4.0000000000000001E-3</v>
          </cell>
          <cell r="DL239">
            <v>-4.0260933050642704E-3</v>
          </cell>
          <cell r="DN239">
            <v>0.106</v>
          </cell>
          <cell r="DQ239">
            <v>0.10568392398777901</v>
          </cell>
        </row>
        <row r="240">
          <cell r="C240" t="str">
            <v>50882CAllcustom2ROICUSD Total</v>
          </cell>
          <cell r="E240">
            <v>2.8000000000000001E-2</v>
          </cell>
          <cell r="H240">
            <v>2.8288474862859299E-2</v>
          </cell>
          <cell r="J240">
            <v>6.2E-2</v>
          </cell>
          <cell r="M240">
            <v>6.2008628333266896E-2</v>
          </cell>
          <cell r="AB240">
            <v>3.7999999999999999E-2</v>
          </cell>
          <cell r="AE240">
            <v>3.7971766366488205E-2</v>
          </cell>
          <cell r="AN240">
            <v>3.7971766366488205E-2</v>
          </cell>
          <cell r="AU240">
            <v>0</v>
          </cell>
          <cell r="BI240">
            <v>2.5999999999999999E-2</v>
          </cell>
          <cell r="BL240">
            <v>2.6144096843781602E-2</v>
          </cell>
          <cell r="BN240">
            <v>6.3E-2</v>
          </cell>
          <cell r="BQ240">
            <v>6.3401207302800508E-2</v>
          </cell>
          <cell r="BS240">
            <v>5.5E-2</v>
          </cell>
          <cell r="BV240">
            <v>5.5392174437685696E-2</v>
          </cell>
          <cell r="BX240">
            <v>9.1999999999999998E-2</v>
          </cell>
          <cell r="CA240">
            <v>9.1581211203255117E-2</v>
          </cell>
          <cell r="CC240">
            <v>-0.154</v>
          </cell>
          <cell r="CF240">
            <v>-0.15433736190414199</v>
          </cell>
          <cell r="CY240">
            <v>-0.01</v>
          </cell>
          <cell r="DB240">
            <v>-9.9975165541713491E-3</v>
          </cell>
          <cell r="DD240">
            <v>0.111</v>
          </cell>
          <cell r="DG240">
            <v>0.110512379990983</v>
          </cell>
          <cell r="DI240">
            <v>-4.0000000000000001E-3</v>
          </cell>
          <cell r="DL240">
            <v>-4.02325753836683E-3</v>
          </cell>
          <cell r="DN240">
            <v>0.105</v>
          </cell>
          <cell r="DQ240">
            <v>0.10521258603035401</v>
          </cell>
        </row>
        <row r="241">
          <cell r="C241" t="str">
            <v>50881CAllcustom2ROICUSD Total</v>
          </cell>
          <cell r="E241">
            <v>2.8000000000000001E-2</v>
          </cell>
          <cell r="H241">
            <v>2.8288474862859299E-2</v>
          </cell>
          <cell r="J241">
            <v>6.2E-2</v>
          </cell>
          <cell r="M241">
            <v>6.20086283332675E-2</v>
          </cell>
          <cell r="AB241">
            <v>3.7999999999999999E-2</v>
          </cell>
          <cell r="AE241">
            <v>3.7971766366488302E-2</v>
          </cell>
          <cell r="AN241">
            <v>3.7971766366488302E-2</v>
          </cell>
          <cell r="AU241">
            <v>0</v>
          </cell>
          <cell r="BB241">
            <v>9.0999999999999998E-2</v>
          </cell>
          <cell r="BG241">
            <v>9.057524453244109E-2</v>
          </cell>
          <cell r="BI241">
            <v>2.5999999999999999E-2</v>
          </cell>
          <cell r="BL241">
            <v>2.6144096843781602E-2</v>
          </cell>
          <cell r="BN241">
            <v>6.3E-2</v>
          </cell>
          <cell r="BQ241">
            <v>6.3401207302800397E-2</v>
          </cell>
          <cell r="BS241">
            <v>5.5E-2</v>
          </cell>
          <cell r="BV241">
            <v>5.5392174437685696E-2</v>
          </cell>
          <cell r="BX241">
            <v>9.1999999999999998E-2</v>
          </cell>
          <cell r="CA241">
            <v>9.1581211203255117E-2</v>
          </cell>
          <cell r="CC241">
            <v>-0.154</v>
          </cell>
          <cell r="CF241">
            <v>-0.15433736190414199</v>
          </cell>
          <cell r="CM241">
            <v>-0.38600000000000001</v>
          </cell>
          <cell r="CP241">
            <v>-0.38562881738910793</v>
          </cell>
          <cell r="CR241">
            <v>-0.08</v>
          </cell>
          <cell r="CW241">
            <v>-7.9582267367299994E-2</v>
          </cell>
          <cell r="CY241">
            <v>-0.01</v>
          </cell>
          <cell r="DB241">
            <v>-9.9975165541713491E-3</v>
          </cell>
          <cell r="DD241">
            <v>0.111</v>
          </cell>
          <cell r="DG241">
            <v>0.110512379990983</v>
          </cell>
          <cell r="DI241">
            <v>-4.0000000000000001E-3</v>
          </cell>
          <cell r="DL241">
            <v>-4.0232575383668404E-3</v>
          </cell>
          <cell r="DN241">
            <v>0.105</v>
          </cell>
          <cell r="DQ241">
            <v>0.10521258603035401</v>
          </cell>
          <cell r="DX241">
            <v>-0.53700000000000003</v>
          </cell>
          <cell r="EA241">
            <v>-0.53694673475322097</v>
          </cell>
          <cell r="EC241">
            <v>-1E-3</v>
          </cell>
          <cell r="EF241">
            <v>-1.4280486225933101E-3</v>
          </cell>
          <cell r="EH241">
            <v>5.5E-2</v>
          </cell>
          <cell r="EK241">
            <v>5.4590075990916302E-2</v>
          </cell>
          <cell r="EM241">
            <v>-0.17899999999999999</v>
          </cell>
          <cell r="EP241">
            <v>-0.17899432293584699</v>
          </cell>
        </row>
        <row r="243">
          <cell r="C243" t="str">
            <v>50840TAllcustom2Allcustom3USD Total</v>
          </cell>
          <cell r="E243">
            <v>298</v>
          </cell>
          <cell r="H243">
            <v>298.325537337713</v>
          </cell>
          <cell r="J243">
            <v>264</v>
          </cell>
          <cell r="L243">
            <v>1</v>
          </cell>
          <cell r="M243">
            <v>263.32385293706898</v>
          </cell>
          <cell r="O243">
            <v>0</v>
          </cell>
          <cell r="R243">
            <v>0</v>
          </cell>
          <cell r="T243">
            <v>0</v>
          </cell>
          <cell r="V243">
            <v>1</v>
          </cell>
          <cell r="X243">
            <v>-1</v>
          </cell>
          <cell r="Y243">
            <v>0</v>
          </cell>
          <cell r="Z243">
            <v>1.7063442146034797E-2</v>
          </cell>
          <cell r="AB243">
            <v>562</v>
          </cell>
          <cell r="AD243">
            <v>0</v>
          </cell>
          <cell r="AE243">
            <v>561.6664537169321</v>
          </cell>
          <cell r="AG243">
            <v>0</v>
          </cell>
          <cell r="AJ243">
            <v>0</v>
          </cell>
          <cell r="AL243">
            <v>0</v>
          </cell>
          <cell r="AM243">
            <v>0</v>
          </cell>
          <cell r="AN243">
            <v>562</v>
          </cell>
          <cell r="AP243">
            <v>638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B243">
            <v>13</v>
          </cell>
          <cell r="BD243">
            <v>-1</v>
          </cell>
          <cell r="BG243">
            <v>13.9526046540979</v>
          </cell>
          <cell r="BI243">
            <v>191</v>
          </cell>
          <cell r="BL243">
            <v>190.936484327344</v>
          </cell>
          <cell r="BN243">
            <v>144</v>
          </cell>
          <cell r="BQ243">
            <v>144.446921887771</v>
          </cell>
          <cell r="BS243">
            <v>8</v>
          </cell>
          <cell r="BV243">
            <v>7.9161528594105004</v>
          </cell>
          <cell r="BX243">
            <v>31</v>
          </cell>
          <cell r="CA243">
            <v>30.503366257647901</v>
          </cell>
          <cell r="CC243">
            <v>-16</v>
          </cell>
          <cell r="CF243">
            <v>-16.1671102846968</v>
          </cell>
          <cell r="CH243">
            <v>-76</v>
          </cell>
          <cell r="CK243">
            <v>-76.380775086093905</v>
          </cell>
          <cell r="CM243">
            <v>3</v>
          </cell>
          <cell r="CP243">
            <v>3.1178927222218</v>
          </cell>
          <cell r="CR243">
            <v>-1</v>
          </cell>
          <cell r="CT243">
            <v>0</v>
          </cell>
          <cell r="CW243">
            <v>-1.0920097716927</v>
          </cell>
          <cell r="CY243">
            <v>-12</v>
          </cell>
          <cell r="DB243">
            <v>-12.4308463605998</v>
          </cell>
          <cell r="DD243">
            <v>223</v>
          </cell>
          <cell r="DG243">
            <v>222.70003992154901</v>
          </cell>
          <cell r="DI243">
            <v>-2</v>
          </cell>
          <cell r="DL243">
            <v>-1.80641459868722</v>
          </cell>
          <cell r="DN243">
            <v>55</v>
          </cell>
          <cell r="DQ243">
            <v>55.380432871499998</v>
          </cell>
          <cell r="DS243">
            <v>0</v>
          </cell>
          <cell r="DV243">
            <v>0</v>
          </cell>
          <cell r="DX243">
            <v>1</v>
          </cell>
          <cell r="EA243">
            <v>0.57265087500009892</v>
          </cell>
          <cell r="EC243">
            <v>0</v>
          </cell>
          <cell r="EF243">
            <v>-8.2588775491872102E-2</v>
          </cell>
          <cell r="EH243">
            <v>2</v>
          </cell>
          <cell r="EK243">
            <v>2.2410234521791601</v>
          </cell>
          <cell r="EM243">
            <v>-2</v>
          </cell>
          <cell r="EP243">
            <v>-2.4884082034852799</v>
          </cell>
        </row>
        <row r="244">
          <cell r="C244" t="str">
            <v>50870TAllcustom2Allcustom3USD Total</v>
          </cell>
          <cell r="E244">
            <v>43067</v>
          </cell>
          <cell r="H244">
            <v>43066.798539675001</v>
          </cell>
          <cell r="J244">
            <v>17086</v>
          </cell>
          <cell r="M244">
            <v>17086.3687722346</v>
          </cell>
          <cell r="O244">
            <v>0</v>
          </cell>
          <cell r="R244">
            <v>0</v>
          </cell>
          <cell r="T244">
            <v>-3</v>
          </cell>
          <cell r="V244">
            <v>0</v>
          </cell>
          <cell r="Y244">
            <v>0</v>
          </cell>
          <cell r="Z244">
            <v>-2.9119626051795597</v>
          </cell>
          <cell r="AB244">
            <v>60150</v>
          </cell>
          <cell r="AD244">
            <v>0</v>
          </cell>
          <cell r="AE244">
            <v>60150.255349304607</v>
          </cell>
          <cell r="AG244">
            <v>0</v>
          </cell>
          <cell r="AJ244">
            <v>0</v>
          </cell>
          <cell r="AL244">
            <v>0</v>
          </cell>
          <cell r="AM244">
            <v>0</v>
          </cell>
          <cell r="AN244">
            <v>60150</v>
          </cell>
          <cell r="AP244">
            <v>57787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B244">
            <v>964</v>
          </cell>
          <cell r="BD244">
            <v>2</v>
          </cell>
          <cell r="BG244">
            <v>961.86653690786102</v>
          </cell>
          <cell r="BI244">
            <v>28968</v>
          </cell>
          <cell r="BL244">
            <v>28968.465110077799</v>
          </cell>
          <cell r="BN244">
            <v>9826</v>
          </cell>
          <cell r="BQ244">
            <v>9826.2065364248501</v>
          </cell>
          <cell r="BS244">
            <v>583</v>
          </cell>
          <cell r="BV244">
            <v>583.39689110540496</v>
          </cell>
          <cell r="BX244">
            <v>1375</v>
          </cell>
          <cell r="CA244">
            <v>1375.4941432880498</v>
          </cell>
          <cell r="CC244">
            <v>448</v>
          </cell>
          <cell r="CF244">
            <v>448.30112038070899</v>
          </cell>
          <cell r="CH244">
            <v>937</v>
          </cell>
          <cell r="CK244">
            <v>937.13735076958301</v>
          </cell>
          <cell r="CM244">
            <v>-34</v>
          </cell>
          <cell r="CP244">
            <v>-34.069149279247199</v>
          </cell>
          <cell r="CR244">
            <v>56</v>
          </cell>
          <cell r="CT244">
            <v>0</v>
          </cell>
          <cell r="CW244">
            <v>56.466974002535594</v>
          </cell>
          <cell r="CY244">
            <v>5266</v>
          </cell>
          <cell r="DB244">
            <v>5265.5658294300001</v>
          </cell>
          <cell r="DD244">
            <v>7851</v>
          </cell>
          <cell r="DG244">
            <v>7851.3396350149696</v>
          </cell>
          <cell r="DI244">
            <v>1820</v>
          </cell>
          <cell r="DL244">
            <v>1820.4659538194499</v>
          </cell>
          <cell r="DN244">
            <v>2098</v>
          </cell>
          <cell r="DQ244">
            <v>2097.61020024031</v>
          </cell>
          <cell r="DS244">
            <v>0</v>
          </cell>
          <cell r="DV244">
            <v>0</v>
          </cell>
          <cell r="DX244">
            <v>-5</v>
          </cell>
          <cell r="EA244">
            <v>-5.0798202726026505</v>
          </cell>
          <cell r="EC244">
            <v>459</v>
          </cell>
          <cell r="EF244">
            <v>458.692537790622</v>
          </cell>
          <cell r="EH244">
            <v>101</v>
          </cell>
          <cell r="EK244">
            <v>101.12813427818</v>
          </cell>
          <cell r="EM244">
            <v>55</v>
          </cell>
          <cell r="EP244">
            <v>54.973632377767501</v>
          </cell>
        </row>
        <row r="248">
          <cell r="C248" t="str">
            <v>51101KPI120Allcustom3USD Total</v>
          </cell>
          <cell r="E248">
            <v>1857</v>
          </cell>
          <cell r="H248">
            <v>1857.2152270409399</v>
          </cell>
          <cell r="J248">
            <v>0</v>
          </cell>
          <cell r="M248">
            <v>0</v>
          </cell>
          <cell r="AB248">
            <v>1857.2149999999999</v>
          </cell>
          <cell r="AE248">
            <v>1857.2152270409399</v>
          </cell>
          <cell r="AN248">
            <v>1857.2149999999999</v>
          </cell>
          <cell r="AU248">
            <v>0</v>
          </cell>
          <cell r="BI248">
            <v>1857</v>
          </cell>
          <cell r="BL248">
            <v>1857.2152270409399</v>
          </cell>
          <cell r="BN248">
            <v>0</v>
          </cell>
          <cell r="BQ248">
            <v>0</v>
          </cell>
          <cell r="BS248">
            <v>0</v>
          </cell>
          <cell r="BV248">
            <v>0</v>
          </cell>
          <cell r="BX248">
            <v>0</v>
          </cell>
          <cell r="CA248">
            <v>0</v>
          </cell>
          <cell r="CC248">
            <v>0</v>
          </cell>
          <cell r="CF248">
            <v>0</v>
          </cell>
          <cell r="CY248">
            <v>0</v>
          </cell>
          <cell r="DB248">
            <v>0</v>
          </cell>
          <cell r="DD248">
            <v>0</v>
          </cell>
          <cell r="DG248">
            <v>0</v>
          </cell>
          <cell r="DI248">
            <v>0</v>
          </cell>
          <cell r="DL248">
            <v>0</v>
          </cell>
          <cell r="DN248">
            <v>0</v>
          </cell>
          <cell r="DQ248">
            <v>0</v>
          </cell>
        </row>
        <row r="249">
          <cell r="C249" t="str">
            <v>51101KPI110Allcustom3USD Total</v>
          </cell>
          <cell r="E249">
            <v>1857</v>
          </cell>
          <cell r="H249">
            <v>1857.2152270409399</v>
          </cell>
          <cell r="J249">
            <v>0</v>
          </cell>
          <cell r="M249">
            <v>0</v>
          </cell>
          <cell r="AB249">
            <v>1857.2149999999999</v>
          </cell>
          <cell r="AE249">
            <v>1857.2152270409399</v>
          </cell>
          <cell r="AN249">
            <v>1857.2149999999999</v>
          </cell>
          <cell r="AU249">
            <v>0</v>
          </cell>
          <cell r="BI249">
            <v>1857</v>
          </cell>
          <cell r="BL249">
            <v>1857.2152270409399</v>
          </cell>
          <cell r="BN249">
            <v>0</v>
          </cell>
          <cell r="BQ249">
            <v>0</v>
          </cell>
          <cell r="BS249">
            <v>0</v>
          </cell>
          <cell r="BV249">
            <v>0</v>
          </cell>
          <cell r="BX249">
            <v>0</v>
          </cell>
          <cell r="CA249">
            <v>0</v>
          </cell>
          <cell r="CC249">
            <v>0</v>
          </cell>
          <cell r="CF249">
            <v>0</v>
          </cell>
          <cell r="CY249">
            <v>0</v>
          </cell>
          <cell r="DB249">
            <v>0</v>
          </cell>
          <cell r="DD249">
            <v>0</v>
          </cell>
          <cell r="DG249">
            <v>0</v>
          </cell>
          <cell r="DI249">
            <v>0</v>
          </cell>
          <cell r="DL249">
            <v>0</v>
          </cell>
          <cell r="DN249">
            <v>0</v>
          </cell>
          <cell r="DQ249">
            <v>0</v>
          </cell>
        </row>
        <row r="250">
          <cell r="C250" t="str">
            <v>51102KPI120Allcustom3USD Total</v>
          </cell>
          <cell r="E250">
            <v>2361</v>
          </cell>
          <cell r="H250">
            <v>2361.2020000000002</v>
          </cell>
          <cell r="J250">
            <v>0</v>
          </cell>
          <cell r="M250">
            <v>0</v>
          </cell>
          <cell r="AB250">
            <v>2361.2020000000002</v>
          </cell>
          <cell r="AE250">
            <v>2361.2020000000002</v>
          </cell>
          <cell r="AN250">
            <v>2361.2020000000002</v>
          </cell>
          <cell r="AU250">
            <v>0</v>
          </cell>
          <cell r="BI250">
            <v>2361</v>
          </cell>
          <cell r="BL250">
            <v>2361.2020000000002</v>
          </cell>
          <cell r="BN250">
            <v>0</v>
          </cell>
          <cell r="BQ250">
            <v>0</v>
          </cell>
          <cell r="BS250">
            <v>0</v>
          </cell>
          <cell r="BV250">
            <v>0</v>
          </cell>
          <cell r="BX250">
            <v>0</v>
          </cell>
          <cell r="CA250">
            <v>0</v>
          </cell>
          <cell r="CC250">
            <v>0</v>
          </cell>
          <cell r="CF250">
            <v>0</v>
          </cell>
          <cell r="CY250">
            <v>0</v>
          </cell>
          <cell r="DB250">
            <v>0</v>
          </cell>
          <cell r="DD250">
            <v>0</v>
          </cell>
          <cell r="DG250">
            <v>0</v>
          </cell>
          <cell r="DI250">
            <v>0</v>
          </cell>
          <cell r="DL250">
            <v>0</v>
          </cell>
          <cell r="DN250">
            <v>0</v>
          </cell>
          <cell r="DQ250">
            <v>0</v>
          </cell>
        </row>
        <row r="251">
          <cell r="C251" t="str">
            <v>51102KPI110Allcustom3USD Total</v>
          </cell>
          <cell r="E251">
            <v>2361</v>
          </cell>
          <cell r="H251">
            <v>2361.2020000000002</v>
          </cell>
          <cell r="J251">
            <v>0</v>
          </cell>
          <cell r="M251">
            <v>0</v>
          </cell>
          <cell r="AB251">
            <v>2361.2020000000002</v>
          </cell>
          <cell r="AE251">
            <v>2361.2020000000002</v>
          </cell>
          <cell r="AN251">
            <v>2361.2020000000002</v>
          </cell>
          <cell r="AU251">
            <v>0</v>
          </cell>
          <cell r="BI251">
            <v>2361</v>
          </cell>
          <cell r="BL251">
            <v>2361.2020000000002</v>
          </cell>
          <cell r="BN251">
            <v>0</v>
          </cell>
          <cell r="BQ251">
            <v>0</v>
          </cell>
          <cell r="BS251">
            <v>0</v>
          </cell>
          <cell r="BV251">
            <v>0</v>
          </cell>
          <cell r="BX251">
            <v>0</v>
          </cell>
          <cell r="CA251">
            <v>0</v>
          </cell>
          <cell r="CC251">
            <v>0</v>
          </cell>
          <cell r="CF251">
            <v>0</v>
          </cell>
          <cell r="CY251">
            <v>0</v>
          </cell>
          <cell r="DB251">
            <v>0</v>
          </cell>
          <cell r="DD251">
            <v>0</v>
          </cell>
          <cell r="DG251">
            <v>0</v>
          </cell>
          <cell r="DI251">
            <v>0</v>
          </cell>
          <cell r="DL251">
            <v>0</v>
          </cell>
          <cell r="DN251">
            <v>0</v>
          </cell>
          <cell r="DQ251">
            <v>0</v>
          </cell>
        </row>
        <row r="252">
          <cell r="C252" t="str">
            <v>51105KPI120Allcustom3USD Total</v>
          </cell>
          <cell r="E252">
            <v>178</v>
          </cell>
          <cell r="H252">
            <v>177.61345817818599</v>
          </cell>
          <cell r="J252">
            <v>0</v>
          </cell>
          <cell r="M252">
            <v>0</v>
          </cell>
          <cell r="AB252">
            <v>177.613</v>
          </cell>
          <cell r="AE252">
            <v>177.61345817818599</v>
          </cell>
          <cell r="AN252">
            <v>177.613</v>
          </cell>
          <cell r="AU252">
            <v>0</v>
          </cell>
          <cell r="BI252">
            <v>178</v>
          </cell>
          <cell r="BL252">
            <v>177.61345817818599</v>
          </cell>
          <cell r="BN252">
            <v>0</v>
          </cell>
          <cell r="BQ252">
            <v>0</v>
          </cell>
          <cell r="BS252">
            <v>0</v>
          </cell>
          <cell r="BV252">
            <v>0</v>
          </cell>
          <cell r="BX252">
            <v>0</v>
          </cell>
          <cell r="CA252">
            <v>0</v>
          </cell>
          <cell r="CC252">
            <v>0</v>
          </cell>
          <cell r="CF252">
            <v>0</v>
          </cell>
          <cell r="CY252">
            <v>0</v>
          </cell>
          <cell r="DB252">
            <v>0</v>
          </cell>
          <cell r="DD252">
            <v>0</v>
          </cell>
          <cell r="DG252">
            <v>0</v>
          </cell>
          <cell r="DI252">
            <v>0</v>
          </cell>
          <cell r="DL252">
            <v>0</v>
          </cell>
          <cell r="DN252">
            <v>0</v>
          </cell>
          <cell r="DQ252">
            <v>0</v>
          </cell>
        </row>
        <row r="253">
          <cell r="C253" t="str">
            <v>51105KPI110Allcustom3USD Total</v>
          </cell>
          <cell r="E253">
            <v>178</v>
          </cell>
          <cell r="H253">
            <v>177.61345817818599</v>
          </cell>
          <cell r="J253">
            <v>0</v>
          </cell>
          <cell r="M253">
            <v>0</v>
          </cell>
          <cell r="AB253">
            <v>177.613</v>
          </cell>
          <cell r="AE253">
            <v>177.61345817818599</v>
          </cell>
          <cell r="AN253">
            <v>177.613</v>
          </cell>
          <cell r="AU253">
            <v>0</v>
          </cell>
          <cell r="BI253">
            <v>178</v>
          </cell>
          <cell r="BL253">
            <v>177.61345817818599</v>
          </cell>
          <cell r="BN253">
            <v>0</v>
          </cell>
          <cell r="BQ253">
            <v>0</v>
          </cell>
          <cell r="BS253">
            <v>0</v>
          </cell>
          <cell r="BV253">
            <v>0</v>
          </cell>
          <cell r="BX253">
            <v>0</v>
          </cell>
          <cell r="CA253">
            <v>0</v>
          </cell>
          <cell r="CC253">
            <v>0</v>
          </cell>
          <cell r="CF253">
            <v>0</v>
          </cell>
          <cell r="CY253">
            <v>0</v>
          </cell>
          <cell r="DB253">
            <v>0</v>
          </cell>
          <cell r="DD253">
            <v>0</v>
          </cell>
          <cell r="DG253">
            <v>0</v>
          </cell>
          <cell r="DI253">
            <v>0</v>
          </cell>
          <cell r="DL253">
            <v>0</v>
          </cell>
          <cell r="DN253">
            <v>0</v>
          </cell>
          <cell r="DQ253">
            <v>0</v>
          </cell>
        </row>
        <row r="254">
          <cell r="C254" t="str">
            <v>51106KPI120Allcustom3USD Total</v>
          </cell>
          <cell r="E254">
            <v>2060</v>
          </cell>
          <cell r="H254">
            <v>2060.0841067348401</v>
          </cell>
          <cell r="J254">
            <v>0</v>
          </cell>
          <cell r="M254">
            <v>0</v>
          </cell>
          <cell r="AB254">
            <v>2060.0839999999998</v>
          </cell>
          <cell r="AE254">
            <v>2060.0841067348401</v>
          </cell>
          <cell r="AN254">
            <v>2060.0839999999998</v>
          </cell>
          <cell r="AU254">
            <v>0</v>
          </cell>
          <cell r="BI254">
            <v>2060</v>
          </cell>
          <cell r="BL254">
            <v>2060.0841067348401</v>
          </cell>
          <cell r="BN254">
            <v>0</v>
          </cell>
          <cell r="BQ254">
            <v>0</v>
          </cell>
          <cell r="BS254">
            <v>0</v>
          </cell>
          <cell r="BV254">
            <v>0</v>
          </cell>
          <cell r="BX254">
            <v>0</v>
          </cell>
          <cell r="CA254">
            <v>0</v>
          </cell>
          <cell r="CC254">
            <v>0</v>
          </cell>
          <cell r="CF254">
            <v>0</v>
          </cell>
          <cell r="CY254">
            <v>0</v>
          </cell>
          <cell r="DB254">
            <v>0</v>
          </cell>
          <cell r="DD254">
            <v>0</v>
          </cell>
          <cell r="DG254">
            <v>0</v>
          </cell>
          <cell r="DI254">
            <v>0</v>
          </cell>
          <cell r="DL254">
            <v>0</v>
          </cell>
          <cell r="DN254">
            <v>0</v>
          </cell>
          <cell r="DQ254">
            <v>0</v>
          </cell>
        </row>
        <row r="255">
          <cell r="C255" t="str">
            <v>51106KPI110Allcustom3USD Total</v>
          </cell>
          <cell r="E255">
            <v>2060</v>
          </cell>
          <cell r="H255">
            <v>2060.0841067348401</v>
          </cell>
          <cell r="J255">
            <v>0</v>
          </cell>
          <cell r="M255">
            <v>0</v>
          </cell>
          <cell r="AB255">
            <v>2060.0839999999998</v>
          </cell>
          <cell r="AE255">
            <v>2060.0841067348401</v>
          </cell>
          <cell r="AN255">
            <v>2060.0839999999998</v>
          </cell>
          <cell r="AU255">
            <v>0</v>
          </cell>
          <cell r="BI255">
            <v>2060</v>
          </cell>
          <cell r="BL255">
            <v>2060.0841067348401</v>
          </cell>
          <cell r="BN255">
            <v>0</v>
          </cell>
          <cell r="BQ255">
            <v>0</v>
          </cell>
          <cell r="BS255">
            <v>0</v>
          </cell>
          <cell r="BV255">
            <v>0</v>
          </cell>
          <cell r="BX255">
            <v>0</v>
          </cell>
          <cell r="CA255">
            <v>0</v>
          </cell>
          <cell r="CC255">
            <v>0</v>
          </cell>
          <cell r="CF255">
            <v>0</v>
          </cell>
          <cell r="CY255">
            <v>0</v>
          </cell>
          <cell r="DB255">
            <v>0</v>
          </cell>
          <cell r="DD255">
            <v>0</v>
          </cell>
          <cell r="DG255">
            <v>0</v>
          </cell>
          <cell r="DI255">
            <v>0</v>
          </cell>
          <cell r="DL255">
            <v>0</v>
          </cell>
          <cell r="DN255">
            <v>0</v>
          </cell>
          <cell r="DQ255">
            <v>0</v>
          </cell>
        </row>
        <row r="256">
          <cell r="C256" t="str">
            <v>52501KPI120Allcustom3USD Total</v>
          </cell>
          <cell r="E256">
            <v>0</v>
          </cell>
          <cell r="H256">
            <v>0</v>
          </cell>
          <cell r="J256">
            <v>34</v>
          </cell>
          <cell r="M256">
            <v>33.9</v>
          </cell>
          <cell r="AB256">
            <v>33.9</v>
          </cell>
          <cell r="AE256">
            <v>33.9</v>
          </cell>
          <cell r="AN256">
            <v>33.9</v>
          </cell>
          <cell r="AU256">
            <v>0</v>
          </cell>
          <cell r="BI256">
            <v>0</v>
          </cell>
          <cell r="BL256">
            <v>0</v>
          </cell>
          <cell r="BN256">
            <v>0</v>
          </cell>
          <cell r="BQ256">
            <v>0</v>
          </cell>
          <cell r="BS256">
            <v>0</v>
          </cell>
          <cell r="BV256">
            <v>0</v>
          </cell>
          <cell r="BX256">
            <v>0</v>
          </cell>
          <cell r="CA256">
            <v>0</v>
          </cell>
          <cell r="CC256">
            <v>0</v>
          </cell>
          <cell r="CF256">
            <v>0</v>
          </cell>
          <cell r="CY256">
            <v>34</v>
          </cell>
          <cell r="DB256">
            <v>33.9</v>
          </cell>
          <cell r="DD256">
            <v>0</v>
          </cell>
          <cell r="DG256">
            <v>0</v>
          </cell>
          <cell r="DI256">
            <v>0</v>
          </cell>
          <cell r="DL256">
            <v>0</v>
          </cell>
          <cell r="DN256">
            <v>0</v>
          </cell>
          <cell r="DQ256">
            <v>0</v>
          </cell>
        </row>
        <row r="257">
          <cell r="C257" t="str">
            <v>52501KPI110Allcustom3USD Total</v>
          </cell>
          <cell r="E257">
            <v>0</v>
          </cell>
          <cell r="H257">
            <v>0</v>
          </cell>
          <cell r="J257">
            <v>34</v>
          </cell>
          <cell r="M257">
            <v>33.9</v>
          </cell>
          <cell r="AB257">
            <v>33.9</v>
          </cell>
          <cell r="AE257">
            <v>33.9</v>
          </cell>
          <cell r="AN257">
            <v>33.9</v>
          </cell>
          <cell r="AU257">
            <v>0</v>
          </cell>
          <cell r="BI257">
            <v>0</v>
          </cell>
          <cell r="BL257">
            <v>0</v>
          </cell>
          <cell r="BN257">
            <v>0</v>
          </cell>
          <cell r="BQ257">
            <v>0</v>
          </cell>
          <cell r="BS257">
            <v>0</v>
          </cell>
          <cell r="BV257">
            <v>0</v>
          </cell>
          <cell r="BX257">
            <v>0</v>
          </cell>
          <cell r="CA257">
            <v>0</v>
          </cell>
          <cell r="CC257">
            <v>0</v>
          </cell>
          <cell r="CF257">
            <v>0</v>
          </cell>
          <cell r="CY257">
            <v>34</v>
          </cell>
          <cell r="DB257">
            <v>33.9</v>
          </cell>
          <cell r="DD257">
            <v>0</v>
          </cell>
          <cell r="DG257">
            <v>0</v>
          </cell>
          <cell r="DI257">
            <v>0</v>
          </cell>
          <cell r="DL257">
            <v>0</v>
          </cell>
          <cell r="DN257">
            <v>0</v>
          </cell>
          <cell r="DQ257">
            <v>0</v>
          </cell>
        </row>
        <row r="258">
          <cell r="C258" t="str">
            <v>52502TKPI120Allcustom3USD Total</v>
          </cell>
          <cell r="E258">
            <v>0</v>
          </cell>
          <cell r="H258">
            <v>0</v>
          </cell>
          <cell r="J258">
            <v>350</v>
          </cell>
          <cell r="M258">
            <v>350.1</v>
          </cell>
          <cell r="AB258">
            <v>350.1</v>
          </cell>
          <cell r="AE258">
            <v>350.1</v>
          </cell>
          <cell r="AN258">
            <v>350.1</v>
          </cell>
          <cell r="AU258">
            <v>0</v>
          </cell>
          <cell r="BI258">
            <v>0</v>
          </cell>
          <cell r="BL258">
            <v>0</v>
          </cell>
          <cell r="BN258">
            <v>0</v>
          </cell>
          <cell r="BQ258">
            <v>0</v>
          </cell>
          <cell r="BS258">
            <v>0</v>
          </cell>
          <cell r="BV258">
            <v>0</v>
          </cell>
          <cell r="BX258">
            <v>0</v>
          </cell>
          <cell r="CA258">
            <v>0</v>
          </cell>
          <cell r="CC258">
            <v>0</v>
          </cell>
          <cell r="CF258">
            <v>0</v>
          </cell>
          <cell r="CY258">
            <v>350</v>
          </cell>
          <cell r="DB258">
            <v>350.1</v>
          </cell>
          <cell r="DD258">
            <v>0</v>
          </cell>
          <cell r="DG258">
            <v>0</v>
          </cell>
          <cell r="DI258">
            <v>0</v>
          </cell>
          <cell r="DL258">
            <v>0</v>
          </cell>
          <cell r="DN258">
            <v>0</v>
          </cell>
          <cell r="DQ258">
            <v>0</v>
          </cell>
        </row>
        <row r="259">
          <cell r="C259" t="str">
            <v>52502TKPI110Allcustom3USD Total</v>
          </cell>
          <cell r="E259">
            <v>0</v>
          </cell>
          <cell r="H259">
            <v>0</v>
          </cell>
          <cell r="J259">
            <v>350</v>
          </cell>
          <cell r="M259">
            <v>350.1</v>
          </cell>
          <cell r="AB259">
            <v>350.1</v>
          </cell>
          <cell r="AE259">
            <v>350.1</v>
          </cell>
          <cell r="AN259">
            <v>350.1</v>
          </cell>
          <cell r="AU259">
            <v>0</v>
          </cell>
          <cell r="BI259">
            <v>0</v>
          </cell>
          <cell r="BL259">
            <v>0</v>
          </cell>
          <cell r="BN259">
            <v>0</v>
          </cell>
          <cell r="BQ259">
            <v>0</v>
          </cell>
          <cell r="BS259">
            <v>0</v>
          </cell>
          <cell r="BV259">
            <v>0</v>
          </cell>
          <cell r="BX259">
            <v>0</v>
          </cell>
          <cell r="CA259">
            <v>0</v>
          </cell>
          <cell r="CC259">
            <v>0</v>
          </cell>
          <cell r="CF259">
            <v>0</v>
          </cell>
          <cell r="CY259">
            <v>350</v>
          </cell>
          <cell r="DB259">
            <v>350.1</v>
          </cell>
          <cell r="DD259">
            <v>0</v>
          </cell>
          <cell r="DG259">
            <v>0</v>
          </cell>
          <cell r="DI259">
            <v>0</v>
          </cell>
          <cell r="DL259">
            <v>0</v>
          </cell>
          <cell r="DN259">
            <v>0</v>
          </cell>
          <cell r="DQ259">
            <v>0</v>
          </cell>
        </row>
        <row r="260">
          <cell r="C260" t="str">
            <v>51020TKPI120Allcustom3USD Total</v>
          </cell>
          <cell r="E260">
            <v>8664994</v>
          </cell>
          <cell r="H260">
            <v>8664993.6300000008</v>
          </cell>
          <cell r="J260">
            <v>0</v>
          </cell>
          <cell r="M260">
            <v>0</v>
          </cell>
          <cell r="AB260">
            <v>8664993.6300000008</v>
          </cell>
          <cell r="AE260">
            <v>8664993.6300000008</v>
          </cell>
          <cell r="AN260">
            <v>8664993.6300000008</v>
          </cell>
          <cell r="AU260">
            <v>0</v>
          </cell>
          <cell r="BI260">
            <v>0</v>
          </cell>
          <cell r="BL260">
            <v>0</v>
          </cell>
          <cell r="BN260">
            <v>8664994</v>
          </cell>
          <cell r="BQ260">
            <v>8664993.6300000008</v>
          </cell>
          <cell r="BS260">
            <v>0</v>
          </cell>
          <cell r="BV260">
            <v>0</v>
          </cell>
          <cell r="BX260">
            <v>0</v>
          </cell>
          <cell r="CA260">
            <v>0</v>
          </cell>
          <cell r="CC260">
            <v>0</v>
          </cell>
          <cell r="CF260">
            <v>0</v>
          </cell>
          <cell r="CY260">
            <v>0</v>
          </cell>
          <cell r="DB260">
            <v>0</v>
          </cell>
          <cell r="DD260">
            <v>0</v>
          </cell>
          <cell r="DG260">
            <v>0</v>
          </cell>
          <cell r="DI260">
            <v>0</v>
          </cell>
          <cell r="DL260">
            <v>0</v>
          </cell>
          <cell r="DN260">
            <v>0</v>
          </cell>
          <cell r="DQ260">
            <v>0</v>
          </cell>
        </row>
        <row r="261">
          <cell r="C261" t="str">
            <v>51020TKPI110Allcustom3USD Total</v>
          </cell>
          <cell r="E261">
            <v>8664994</v>
          </cell>
          <cell r="H261">
            <v>8664993.6300000008</v>
          </cell>
          <cell r="J261">
            <v>0</v>
          </cell>
          <cell r="M261">
            <v>0</v>
          </cell>
          <cell r="AB261">
            <v>8664993.6300000008</v>
          </cell>
          <cell r="AE261">
            <v>8664993.6300000008</v>
          </cell>
          <cell r="AN261">
            <v>8664993.6300000008</v>
          </cell>
          <cell r="AU261">
            <v>0</v>
          </cell>
          <cell r="BI261">
            <v>0</v>
          </cell>
          <cell r="BL261">
            <v>0</v>
          </cell>
          <cell r="BN261">
            <v>8664994</v>
          </cell>
          <cell r="BQ261">
            <v>8664993.6300000008</v>
          </cell>
          <cell r="BS261">
            <v>0</v>
          </cell>
          <cell r="BV261">
            <v>0</v>
          </cell>
          <cell r="BX261">
            <v>0</v>
          </cell>
          <cell r="CA261">
            <v>0</v>
          </cell>
          <cell r="CC261">
            <v>0</v>
          </cell>
          <cell r="CF261">
            <v>0</v>
          </cell>
          <cell r="CY261">
            <v>0</v>
          </cell>
          <cell r="DB261">
            <v>0</v>
          </cell>
          <cell r="DD261">
            <v>0</v>
          </cell>
          <cell r="DG261">
            <v>0</v>
          </cell>
          <cell r="DI261">
            <v>0</v>
          </cell>
          <cell r="DL261">
            <v>0</v>
          </cell>
          <cell r="DN261">
            <v>0</v>
          </cell>
          <cell r="DQ261">
            <v>0</v>
          </cell>
        </row>
        <row r="262">
          <cell r="C262" t="str">
            <v>51811KPI120Allcustom3USD Total</v>
          </cell>
          <cell r="E262">
            <v>0</v>
          </cell>
          <cell r="H262">
            <v>0</v>
          </cell>
          <cell r="J262">
            <v>96</v>
          </cell>
          <cell r="M262">
            <v>96.273518148518093</v>
          </cell>
          <cell r="AB262">
            <v>96.274000000000001</v>
          </cell>
          <cell r="AE262">
            <v>96.273518148518093</v>
          </cell>
          <cell r="AN262">
            <v>96.274000000000001</v>
          </cell>
          <cell r="AU262">
            <v>0</v>
          </cell>
          <cell r="BI262">
            <v>0</v>
          </cell>
          <cell r="BL262">
            <v>0</v>
          </cell>
          <cell r="BN262">
            <v>0</v>
          </cell>
          <cell r="BQ262">
            <v>0</v>
          </cell>
          <cell r="BS262">
            <v>0</v>
          </cell>
          <cell r="BV262">
            <v>0</v>
          </cell>
          <cell r="BX262">
            <v>0</v>
          </cell>
          <cell r="CA262">
            <v>0</v>
          </cell>
          <cell r="CC262">
            <v>0</v>
          </cell>
          <cell r="CF262">
            <v>0</v>
          </cell>
          <cell r="CY262">
            <v>0</v>
          </cell>
          <cell r="DB262">
            <v>0</v>
          </cell>
          <cell r="DD262">
            <v>96.274000000000001</v>
          </cell>
          <cell r="DG262">
            <v>96.273518148518093</v>
          </cell>
          <cell r="DI262">
            <v>0</v>
          </cell>
          <cell r="DL262">
            <v>0</v>
          </cell>
          <cell r="DN262">
            <v>0</v>
          </cell>
          <cell r="DQ262">
            <v>0</v>
          </cell>
        </row>
        <row r="263">
          <cell r="C263" t="str">
            <v>51811KPI110Allcustom3USD Total</v>
          </cell>
          <cell r="E263">
            <v>0</v>
          </cell>
          <cell r="H263">
            <v>0</v>
          </cell>
          <cell r="J263">
            <v>96</v>
          </cell>
          <cell r="M263">
            <v>96.273518148518093</v>
          </cell>
          <cell r="AB263">
            <v>96.274000000000001</v>
          </cell>
          <cell r="AE263">
            <v>96.273518148518093</v>
          </cell>
          <cell r="AN263">
            <v>96.274000000000001</v>
          </cell>
          <cell r="AU263">
            <v>0</v>
          </cell>
          <cell r="BI263">
            <v>0</v>
          </cell>
          <cell r="BL263">
            <v>0</v>
          </cell>
          <cell r="BN263">
            <v>0</v>
          </cell>
          <cell r="BQ263">
            <v>0</v>
          </cell>
          <cell r="BS263">
            <v>0</v>
          </cell>
          <cell r="BV263">
            <v>0</v>
          </cell>
          <cell r="BX263">
            <v>0</v>
          </cell>
          <cell r="CA263">
            <v>0</v>
          </cell>
          <cell r="CC263">
            <v>0</v>
          </cell>
          <cell r="CF263">
            <v>0</v>
          </cell>
          <cell r="CY263">
            <v>0</v>
          </cell>
          <cell r="DB263">
            <v>0</v>
          </cell>
          <cell r="DD263">
            <v>96.274000000000001</v>
          </cell>
          <cell r="DG263">
            <v>96.273518148518093</v>
          </cell>
          <cell r="DI263">
            <v>0</v>
          </cell>
          <cell r="DL263">
            <v>0</v>
          </cell>
          <cell r="DN263">
            <v>0</v>
          </cell>
          <cell r="DQ263">
            <v>0</v>
          </cell>
        </row>
        <row r="264">
          <cell r="C264" t="str">
            <v>51819KPI120Allcustom3USD Total</v>
          </cell>
          <cell r="E264">
            <v>0</v>
          </cell>
          <cell r="H264">
            <v>0</v>
          </cell>
          <cell r="J264">
            <v>0</v>
          </cell>
          <cell r="M264">
            <v>0</v>
          </cell>
          <cell r="AB264">
            <v>0</v>
          </cell>
          <cell r="AE264">
            <v>0</v>
          </cell>
          <cell r="AN264">
            <v>0</v>
          </cell>
          <cell r="AU264">
            <v>0</v>
          </cell>
          <cell r="BI264">
            <v>0</v>
          </cell>
          <cell r="BL264">
            <v>0</v>
          </cell>
          <cell r="BN264">
            <v>0</v>
          </cell>
          <cell r="BQ264">
            <v>0</v>
          </cell>
          <cell r="BS264">
            <v>0</v>
          </cell>
          <cell r="BV264">
            <v>0</v>
          </cell>
          <cell r="BX264">
            <v>0</v>
          </cell>
          <cell r="CA264">
            <v>0</v>
          </cell>
          <cell r="CC264">
            <v>0</v>
          </cell>
          <cell r="CF264">
            <v>0</v>
          </cell>
          <cell r="CY264">
            <v>0</v>
          </cell>
          <cell r="DB264">
            <v>0</v>
          </cell>
          <cell r="DD264">
            <v>0</v>
          </cell>
          <cell r="DG264">
            <v>0</v>
          </cell>
          <cell r="DI264">
            <v>0</v>
          </cell>
          <cell r="DL264">
            <v>0</v>
          </cell>
          <cell r="DN264">
            <v>0</v>
          </cell>
          <cell r="DQ264">
            <v>0</v>
          </cell>
        </row>
        <row r="265">
          <cell r="C265" t="str">
            <v>51819Allcustom2Allcustom3USD Total</v>
          </cell>
          <cell r="E265">
            <v>0</v>
          </cell>
          <cell r="H265">
            <v>0</v>
          </cell>
          <cell r="J265">
            <v>4724284</v>
          </cell>
          <cell r="M265">
            <v>4724284.1450370699</v>
          </cell>
          <cell r="AB265">
            <v>4724284.1449999996</v>
          </cell>
          <cell r="AE265">
            <v>4724284.1450370699</v>
          </cell>
          <cell r="AN265">
            <v>4724284.1449999996</v>
          </cell>
          <cell r="AU265">
            <v>0</v>
          </cell>
          <cell r="BI265">
            <v>0</v>
          </cell>
          <cell r="BL265">
            <v>0</v>
          </cell>
          <cell r="BN265">
            <v>0</v>
          </cell>
          <cell r="BQ265">
            <v>0</v>
          </cell>
          <cell r="BS265">
            <v>0</v>
          </cell>
          <cell r="BV265">
            <v>0</v>
          </cell>
          <cell r="BX265">
            <v>0</v>
          </cell>
          <cell r="CA265">
            <v>0</v>
          </cell>
          <cell r="CC265">
            <v>0</v>
          </cell>
          <cell r="CF265">
            <v>0</v>
          </cell>
          <cell r="CY265">
            <v>0</v>
          </cell>
          <cell r="DB265">
            <v>0</v>
          </cell>
          <cell r="DD265">
            <v>4724284.1449999996</v>
          </cell>
          <cell r="DG265">
            <v>4724284.1450370699</v>
          </cell>
          <cell r="DI265">
            <v>0</v>
          </cell>
          <cell r="DL265">
            <v>0</v>
          </cell>
          <cell r="DN265">
            <v>0</v>
          </cell>
          <cell r="DQ265">
            <v>0</v>
          </cell>
        </row>
        <row r="266">
          <cell r="C266" t="str">
            <v>51820KPI120Allcustom3USD Total</v>
          </cell>
          <cell r="E266">
            <v>0</v>
          </cell>
          <cell r="H266">
            <v>0</v>
          </cell>
          <cell r="J266">
            <v>1683</v>
          </cell>
          <cell r="M266">
            <v>1683</v>
          </cell>
          <cell r="AB266">
            <v>1683</v>
          </cell>
          <cell r="AE266">
            <v>1683</v>
          </cell>
          <cell r="AN266">
            <v>1683</v>
          </cell>
          <cell r="AU266">
            <v>0</v>
          </cell>
          <cell r="BI266">
            <v>0</v>
          </cell>
          <cell r="BL266">
            <v>0</v>
          </cell>
          <cell r="BN266">
            <v>0</v>
          </cell>
          <cell r="BQ266">
            <v>0</v>
          </cell>
          <cell r="BS266">
            <v>0</v>
          </cell>
          <cell r="BV266">
            <v>0</v>
          </cell>
          <cell r="BX266">
            <v>0</v>
          </cell>
          <cell r="CA266">
            <v>0</v>
          </cell>
          <cell r="CC266">
            <v>0</v>
          </cell>
          <cell r="CF266">
            <v>0</v>
          </cell>
          <cell r="CY266">
            <v>0</v>
          </cell>
          <cell r="DB266">
            <v>0</v>
          </cell>
          <cell r="DD266">
            <v>1683</v>
          </cell>
          <cell r="DG266">
            <v>1683</v>
          </cell>
          <cell r="DI266">
            <v>0</v>
          </cell>
          <cell r="DL266">
            <v>0</v>
          </cell>
          <cell r="DN266">
            <v>0</v>
          </cell>
          <cell r="DQ266">
            <v>0</v>
          </cell>
        </row>
        <row r="267">
          <cell r="C267" t="str">
            <v>51820Allcustom2Allcustom3USD Total</v>
          </cell>
          <cell r="E267">
            <v>0</v>
          </cell>
          <cell r="H267">
            <v>0</v>
          </cell>
          <cell r="J267">
            <v>3366</v>
          </cell>
          <cell r="M267">
            <v>3366</v>
          </cell>
          <cell r="AB267">
            <v>3366</v>
          </cell>
          <cell r="AE267">
            <v>3366</v>
          </cell>
          <cell r="AN267">
            <v>3366</v>
          </cell>
          <cell r="AU267">
            <v>0</v>
          </cell>
          <cell r="BI267">
            <v>0</v>
          </cell>
          <cell r="BL267">
            <v>0</v>
          </cell>
          <cell r="BN267">
            <v>0</v>
          </cell>
          <cell r="BQ267">
            <v>0</v>
          </cell>
          <cell r="BS267">
            <v>0</v>
          </cell>
          <cell r="BV267">
            <v>0</v>
          </cell>
          <cell r="BX267">
            <v>0</v>
          </cell>
          <cell r="CA267">
            <v>0</v>
          </cell>
          <cell r="CC267">
            <v>0</v>
          </cell>
          <cell r="CF267">
            <v>0</v>
          </cell>
          <cell r="CY267">
            <v>0</v>
          </cell>
          <cell r="DB267">
            <v>0</v>
          </cell>
          <cell r="DD267">
            <v>3366</v>
          </cell>
          <cell r="DG267">
            <v>3366</v>
          </cell>
          <cell r="DI267">
            <v>0</v>
          </cell>
          <cell r="DL267">
            <v>0</v>
          </cell>
          <cell r="DN267">
            <v>0</v>
          </cell>
          <cell r="DQ267">
            <v>0</v>
          </cell>
        </row>
        <row r="268">
          <cell r="C268" t="str">
            <v>51813KPI120Allcustom3USD Total</v>
          </cell>
          <cell r="E268">
            <v>0</v>
          </cell>
          <cell r="H268">
            <v>0</v>
          </cell>
          <cell r="J268">
            <v>97</v>
          </cell>
          <cell r="M268">
            <v>97.081914368159701</v>
          </cell>
          <cell r="AB268">
            <v>97.081999999999994</v>
          </cell>
          <cell r="AE268">
            <v>97.081914368159701</v>
          </cell>
          <cell r="AN268">
            <v>97.081999999999994</v>
          </cell>
          <cell r="AU268">
            <v>0</v>
          </cell>
          <cell r="BI268">
            <v>0</v>
          </cell>
          <cell r="BL268">
            <v>0</v>
          </cell>
          <cell r="BN268">
            <v>0</v>
          </cell>
          <cell r="BQ268">
            <v>0</v>
          </cell>
          <cell r="BS268">
            <v>0</v>
          </cell>
          <cell r="BV268">
            <v>0</v>
          </cell>
          <cell r="BX268">
            <v>0</v>
          </cell>
          <cell r="CA268">
            <v>0</v>
          </cell>
          <cell r="CC268">
            <v>0</v>
          </cell>
          <cell r="CF268">
            <v>0</v>
          </cell>
          <cell r="CY268">
            <v>0</v>
          </cell>
          <cell r="DB268">
            <v>0</v>
          </cell>
          <cell r="DD268">
            <v>97.081999999999994</v>
          </cell>
          <cell r="DG268">
            <v>97.081914368159701</v>
          </cell>
          <cell r="DI268">
            <v>0</v>
          </cell>
          <cell r="DL268">
            <v>0</v>
          </cell>
          <cell r="DN268">
            <v>0</v>
          </cell>
          <cell r="DQ268">
            <v>0</v>
          </cell>
        </row>
        <row r="269">
          <cell r="C269" t="str">
            <v>51122KPI120Allcustom3USD Total</v>
          </cell>
          <cell r="E269">
            <v>287</v>
          </cell>
          <cell r="H269">
            <v>287</v>
          </cell>
          <cell r="J269">
            <v>0</v>
          </cell>
          <cell r="M269">
            <v>0</v>
          </cell>
          <cell r="AB269">
            <v>287</v>
          </cell>
          <cell r="AE269">
            <v>287</v>
          </cell>
          <cell r="AN269">
            <v>287</v>
          </cell>
          <cell r="AU269">
            <v>0</v>
          </cell>
          <cell r="BI269">
            <v>287</v>
          </cell>
          <cell r="BL269">
            <v>287</v>
          </cell>
          <cell r="BN269">
            <v>0</v>
          </cell>
          <cell r="BQ269">
            <v>0</v>
          </cell>
          <cell r="BS269">
            <v>0</v>
          </cell>
          <cell r="BV269">
            <v>0</v>
          </cell>
          <cell r="BX269">
            <v>0</v>
          </cell>
          <cell r="CA269">
            <v>0</v>
          </cell>
          <cell r="CC269">
            <v>0</v>
          </cell>
          <cell r="CF269">
            <v>0</v>
          </cell>
          <cell r="CY269">
            <v>0</v>
          </cell>
          <cell r="DB269">
            <v>0</v>
          </cell>
          <cell r="DD269">
            <v>0</v>
          </cell>
          <cell r="DG269">
            <v>0</v>
          </cell>
          <cell r="DI269">
            <v>0</v>
          </cell>
          <cell r="DL269">
            <v>0</v>
          </cell>
          <cell r="DN269">
            <v>0</v>
          </cell>
          <cell r="DQ269">
            <v>0</v>
          </cell>
        </row>
        <row r="270">
          <cell r="C270" t="str">
            <v>51122KPI110Allcustom3USD Total</v>
          </cell>
          <cell r="E270">
            <v>287</v>
          </cell>
          <cell r="H270">
            <v>287</v>
          </cell>
          <cell r="J270">
            <v>0</v>
          </cell>
          <cell r="M270">
            <v>0</v>
          </cell>
          <cell r="AB270">
            <v>287</v>
          </cell>
          <cell r="AE270">
            <v>287</v>
          </cell>
          <cell r="AN270">
            <v>287</v>
          </cell>
          <cell r="AU270">
            <v>0</v>
          </cell>
          <cell r="BI270">
            <v>287</v>
          </cell>
          <cell r="BL270">
            <v>287</v>
          </cell>
          <cell r="BN270">
            <v>0</v>
          </cell>
          <cell r="BQ270">
            <v>0</v>
          </cell>
          <cell r="BS270">
            <v>0</v>
          </cell>
          <cell r="BV270">
            <v>0</v>
          </cell>
          <cell r="BX270">
            <v>0</v>
          </cell>
          <cell r="CA270">
            <v>0</v>
          </cell>
          <cell r="CC270">
            <v>0</v>
          </cell>
          <cell r="CF270">
            <v>0</v>
          </cell>
          <cell r="CY270">
            <v>0</v>
          </cell>
          <cell r="DB270">
            <v>0</v>
          </cell>
          <cell r="DD270">
            <v>0</v>
          </cell>
          <cell r="DG270">
            <v>0</v>
          </cell>
          <cell r="DI270">
            <v>0</v>
          </cell>
          <cell r="DL270">
            <v>0</v>
          </cell>
          <cell r="DN270">
            <v>0</v>
          </cell>
          <cell r="DQ270">
            <v>0</v>
          </cell>
        </row>
        <row r="271">
          <cell r="C271" t="str">
            <v>51123KPI120Allcustom3USD Total</v>
          </cell>
          <cell r="E271">
            <v>318</v>
          </cell>
          <cell r="H271">
            <v>318</v>
          </cell>
          <cell r="J271">
            <v>0</v>
          </cell>
          <cell r="M271">
            <v>0</v>
          </cell>
          <cell r="AB271">
            <v>318</v>
          </cell>
          <cell r="AE271">
            <v>318</v>
          </cell>
          <cell r="AN271">
            <v>318</v>
          </cell>
          <cell r="AU271">
            <v>0</v>
          </cell>
          <cell r="BI271">
            <v>318</v>
          </cell>
          <cell r="BL271">
            <v>318</v>
          </cell>
          <cell r="BN271">
            <v>0</v>
          </cell>
          <cell r="BQ271">
            <v>0</v>
          </cell>
          <cell r="BS271">
            <v>0</v>
          </cell>
          <cell r="BV271">
            <v>0</v>
          </cell>
          <cell r="BX271">
            <v>0</v>
          </cell>
          <cell r="CA271">
            <v>0</v>
          </cell>
          <cell r="CC271">
            <v>0</v>
          </cell>
          <cell r="CF271">
            <v>0</v>
          </cell>
          <cell r="CY271">
            <v>0</v>
          </cell>
          <cell r="DB271">
            <v>0</v>
          </cell>
          <cell r="DD271">
            <v>0</v>
          </cell>
          <cell r="DG271">
            <v>0</v>
          </cell>
          <cell r="DI271">
            <v>0</v>
          </cell>
          <cell r="DL271">
            <v>0</v>
          </cell>
          <cell r="DN271">
            <v>0</v>
          </cell>
          <cell r="DQ271">
            <v>0</v>
          </cell>
        </row>
        <row r="272">
          <cell r="C272" t="str">
            <v>51123KPI110Allcustom3USD Total</v>
          </cell>
          <cell r="E272">
            <v>318</v>
          </cell>
          <cell r="H272">
            <v>318</v>
          </cell>
          <cell r="J272">
            <v>0</v>
          </cell>
          <cell r="M272">
            <v>0</v>
          </cell>
          <cell r="AB272">
            <v>318</v>
          </cell>
          <cell r="AE272">
            <v>318</v>
          </cell>
          <cell r="AN272">
            <v>318</v>
          </cell>
          <cell r="AU272">
            <v>0</v>
          </cell>
          <cell r="BI272">
            <v>318</v>
          </cell>
          <cell r="BL272">
            <v>318</v>
          </cell>
          <cell r="BN272">
            <v>0</v>
          </cell>
          <cell r="BQ272">
            <v>0</v>
          </cell>
          <cell r="BS272">
            <v>0</v>
          </cell>
          <cell r="BV272">
            <v>0</v>
          </cell>
          <cell r="BX272">
            <v>0</v>
          </cell>
          <cell r="CA272">
            <v>0</v>
          </cell>
          <cell r="CC272">
            <v>0</v>
          </cell>
          <cell r="CF272">
            <v>0</v>
          </cell>
          <cell r="CY272">
            <v>0</v>
          </cell>
          <cell r="DB272">
            <v>0</v>
          </cell>
          <cell r="DD272">
            <v>0</v>
          </cell>
          <cell r="DG272">
            <v>0</v>
          </cell>
          <cell r="DI272">
            <v>0</v>
          </cell>
          <cell r="DL272">
            <v>0</v>
          </cell>
          <cell r="DN272">
            <v>0</v>
          </cell>
          <cell r="DQ272">
            <v>0</v>
          </cell>
        </row>
        <row r="273">
          <cell r="C273" t="str">
            <v>51124TKPI120Allcustom3USD Total</v>
          </cell>
          <cell r="E273">
            <v>2992</v>
          </cell>
          <cell r="H273">
            <v>2991.8380000000002</v>
          </cell>
          <cell r="J273">
            <v>0</v>
          </cell>
          <cell r="M273">
            <v>0</v>
          </cell>
          <cell r="AB273">
            <v>2991.8380000000002</v>
          </cell>
          <cell r="AE273">
            <v>2991.8380000000002</v>
          </cell>
          <cell r="AN273">
            <v>2991.8380000000002</v>
          </cell>
          <cell r="AU273">
            <v>0</v>
          </cell>
          <cell r="BI273">
            <v>2992</v>
          </cell>
          <cell r="BL273">
            <v>2991.8380000000002</v>
          </cell>
          <cell r="BN273">
            <v>0</v>
          </cell>
          <cell r="BQ273">
            <v>0</v>
          </cell>
          <cell r="BS273">
            <v>0</v>
          </cell>
          <cell r="BV273">
            <v>0</v>
          </cell>
          <cell r="BX273">
            <v>0</v>
          </cell>
          <cell r="CA273">
            <v>0</v>
          </cell>
          <cell r="CC273">
            <v>0</v>
          </cell>
          <cell r="CF273">
            <v>0</v>
          </cell>
          <cell r="CY273">
            <v>0</v>
          </cell>
          <cell r="DB273">
            <v>0</v>
          </cell>
          <cell r="DD273">
            <v>0</v>
          </cell>
          <cell r="DG273">
            <v>0</v>
          </cell>
          <cell r="DI273">
            <v>0</v>
          </cell>
          <cell r="DL273">
            <v>0</v>
          </cell>
          <cell r="DN273">
            <v>0</v>
          </cell>
          <cell r="DQ273">
            <v>0</v>
          </cell>
        </row>
        <row r="274">
          <cell r="C274" t="str">
            <v>51124TKPI110Allcustom3USD Total</v>
          </cell>
          <cell r="E274">
            <v>2992</v>
          </cell>
          <cell r="H274">
            <v>2991.8380000000002</v>
          </cell>
          <cell r="J274">
            <v>0</v>
          </cell>
          <cell r="M274">
            <v>0</v>
          </cell>
          <cell r="AB274">
            <v>2991.8380000000002</v>
          </cell>
          <cell r="AE274">
            <v>2991.8380000000002</v>
          </cell>
          <cell r="AN274">
            <v>2991.8380000000002</v>
          </cell>
          <cell r="AU274">
            <v>0</v>
          </cell>
          <cell r="BI274">
            <v>2992</v>
          </cell>
          <cell r="BL274">
            <v>2991.8380000000002</v>
          </cell>
          <cell r="BN274">
            <v>0</v>
          </cell>
          <cell r="BQ274">
            <v>0</v>
          </cell>
          <cell r="BS274">
            <v>0</v>
          </cell>
          <cell r="BV274">
            <v>0</v>
          </cell>
          <cell r="BX274">
            <v>0</v>
          </cell>
          <cell r="CA274">
            <v>0</v>
          </cell>
          <cell r="CC274">
            <v>0</v>
          </cell>
          <cell r="CF274">
            <v>0</v>
          </cell>
          <cell r="CY274">
            <v>0</v>
          </cell>
          <cell r="DB274">
            <v>0</v>
          </cell>
          <cell r="DD274">
            <v>0</v>
          </cell>
          <cell r="DG274">
            <v>0</v>
          </cell>
          <cell r="DI274">
            <v>0</v>
          </cell>
          <cell r="DL274">
            <v>0</v>
          </cell>
          <cell r="DN274">
            <v>0</v>
          </cell>
          <cell r="DQ274">
            <v>0</v>
          </cell>
        </row>
        <row r="278">
          <cell r="C278" t="str">
            <v>50701CAllcustom2Allcustom3USD Total</v>
          </cell>
          <cell r="AB278">
            <v>6.2579827790884895E-3</v>
          </cell>
          <cell r="AE278">
            <v>6.2579827790884895E-3</v>
          </cell>
          <cell r="AN278">
            <v>6.2579827790884895E-3</v>
          </cell>
          <cell r="AU278">
            <v>0</v>
          </cell>
        </row>
        <row r="279">
          <cell r="C279" t="str">
            <v>50702CAllcustom2Allcustom3USD Total</v>
          </cell>
          <cell r="AB279">
            <v>0.55734837099217593</v>
          </cell>
          <cell r="AE279">
            <v>0.55734837099217593</v>
          </cell>
          <cell r="AN279">
            <v>0.55734837099217593</v>
          </cell>
          <cell r="AU279">
            <v>0</v>
          </cell>
        </row>
        <row r="280">
          <cell r="C280" t="str">
            <v>50703CAllcustom2Allcustom3USD Total</v>
          </cell>
          <cell r="AB280">
            <v>10</v>
          </cell>
          <cell r="AC280">
            <v>0</v>
          </cell>
          <cell r="AE280">
            <v>10.1074308025063</v>
          </cell>
          <cell r="AG280">
            <v>0</v>
          </cell>
          <cell r="AJ280">
            <v>0</v>
          </cell>
          <cell r="AN280">
            <v>10</v>
          </cell>
          <cell r="AU280">
            <v>0</v>
          </cell>
        </row>
        <row r="281">
          <cell r="C281" t="str">
            <v>50704CAllcustom2Allcustom3USD Total</v>
          </cell>
          <cell r="AB281">
            <v>10</v>
          </cell>
          <cell r="AC281">
            <v>0</v>
          </cell>
          <cell r="AE281">
            <v>10.1074308025063</v>
          </cell>
          <cell r="AG281">
            <v>0</v>
          </cell>
          <cell r="AJ281">
            <v>0</v>
          </cell>
          <cell r="AN281">
            <v>10</v>
          </cell>
          <cell r="AU281">
            <v>0</v>
          </cell>
        </row>
        <row r="282">
          <cell r="C282" t="str">
            <v>50705CAllcustom2Allcustom3USD Total</v>
          </cell>
          <cell r="AB282">
            <v>12</v>
          </cell>
          <cell r="AE282">
            <v>11.9445855028276</v>
          </cell>
          <cell r="AN282">
            <v>12</v>
          </cell>
          <cell r="AU282">
            <v>0</v>
          </cell>
        </row>
        <row r="285">
          <cell r="C285" t="str">
            <v>61165SHA410Allcustom3USD Total</v>
          </cell>
          <cell r="AB285">
            <v>1277</v>
          </cell>
          <cell r="AE285">
            <v>1277.35014879705</v>
          </cell>
          <cell r="AN285">
            <v>1277</v>
          </cell>
          <cell r="AU285">
            <v>0</v>
          </cell>
        </row>
        <row r="286">
          <cell r="C286" t="str">
            <v>61165SHA420Allcustom3USD Total</v>
          </cell>
          <cell r="AB286">
            <v>1312</v>
          </cell>
          <cell r="AE286">
            <v>1312.49255719696</v>
          </cell>
          <cell r="AN286">
            <v>1312</v>
          </cell>
          <cell r="AU286">
            <v>0</v>
          </cell>
        </row>
        <row r="288">
          <cell r="C288" t="str">
            <v>61120Allcustom2Allcustom3USD Total</v>
          </cell>
          <cell r="AB288">
            <v>21545382</v>
          </cell>
          <cell r="AE288">
            <v>21545382</v>
          </cell>
          <cell r="AM288">
            <v>0</v>
          </cell>
          <cell r="AN288">
            <v>21545382</v>
          </cell>
          <cell r="AU288">
            <v>0</v>
          </cell>
        </row>
        <row r="289">
          <cell r="C289" t="str">
            <v>61125Allcustom2Allcustom3USD Total</v>
          </cell>
          <cell r="AB289">
            <v>653164</v>
          </cell>
          <cell r="AC289">
            <v>0</v>
          </cell>
          <cell r="AE289">
            <v>653163.566666667</v>
          </cell>
          <cell r="AM289">
            <v>0</v>
          </cell>
          <cell r="AN289">
            <v>653164</v>
          </cell>
          <cell r="AU289">
            <v>0</v>
          </cell>
        </row>
        <row r="290">
          <cell r="C290" t="str">
            <v>61130CAllcustom2Allcustom3USD Total</v>
          </cell>
          <cell r="AB290">
            <v>20892218</v>
          </cell>
          <cell r="AC290">
            <v>0</v>
          </cell>
          <cell r="AD290">
            <v>0</v>
          </cell>
          <cell r="AE290">
            <v>20892218.433333334</v>
          </cell>
          <cell r="AM290">
            <v>0</v>
          </cell>
          <cell r="AN290">
            <v>20892218</v>
          </cell>
          <cell r="AU290">
            <v>0</v>
          </cell>
          <cell r="AY290">
            <v>0</v>
          </cell>
        </row>
        <row r="292">
          <cell r="C292" t="str">
            <v>61135Allcustom2Allcustom3USD Total</v>
          </cell>
          <cell r="AB292">
            <v>0</v>
          </cell>
          <cell r="AE292">
            <v>0</v>
          </cell>
          <cell r="AN292">
            <v>0</v>
          </cell>
          <cell r="AU292">
            <v>0</v>
          </cell>
        </row>
        <row r="294">
          <cell r="C294" t="str">
            <v>61170CAllcustom2Allcustom3USD Total</v>
          </cell>
          <cell r="AB294">
            <v>26832</v>
          </cell>
          <cell r="AE294">
            <v>26832.078795130299</v>
          </cell>
          <cell r="AN294">
            <v>26832</v>
          </cell>
          <cell r="AU294">
            <v>0</v>
          </cell>
        </row>
        <row r="299">
          <cell r="E299">
            <v>111</v>
          </cell>
          <cell r="F299">
            <v>0</v>
          </cell>
          <cell r="G299">
            <v>0</v>
          </cell>
          <cell r="H299">
            <v>110.77636453225847</v>
          </cell>
          <cell r="J299">
            <v>379</v>
          </cell>
          <cell r="K299">
            <v>-1</v>
          </cell>
          <cell r="L299">
            <v>-1</v>
          </cell>
          <cell r="M299">
            <v>379.65180781554903</v>
          </cell>
          <cell r="AB299">
            <v>490</v>
          </cell>
          <cell r="AC299">
            <v>-1</v>
          </cell>
          <cell r="AD299">
            <v>0</v>
          </cell>
          <cell r="AE299">
            <v>490.44523578995705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N299">
            <v>490</v>
          </cell>
        </row>
        <row r="300">
          <cell r="E300">
            <v>596</v>
          </cell>
          <cell r="F300">
            <v>0</v>
          </cell>
          <cell r="G300">
            <v>0</v>
          </cell>
          <cell r="H300">
            <v>596.15150826769695</v>
          </cell>
          <cell r="J300">
            <v>566</v>
          </cell>
          <cell r="K300">
            <v>0</v>
          </cell>
          <cell r="L300">
            <v>1</v>
          </cell>
          <cell r="M300">
            <v>565.15907255430193</v>
          </cell>
          <cell r="AB300">
            <v>1162</v>
          </cell>
          <cell r="AC300">
            <v>1</v>
          </cell>
          <cell r="AD300">
            <v>0</v>
          </cell>
          <cell r="AE300">
            <v>1161.2935173798498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N300">
            <v>1162</v>
          </cell>
        </row>
        <row r="301">
          <cell r="C301" t="str">
            <v>40020Allcustom2Allcustom3USD Total</v>
          </cell>
          <cell r="E301">
            <v>-8</v>
          </cell>
          <cell r="H301">
            <v>-8.06457053885301</v>
          </cell>
          <cell r="J301">
            <v>-3</v>
          </cell>
          <cell r="M301">
            <v>-2.6209781920417101</v>
          </cell>
          <cell r="AB301">
            <v>-11</v>
          </cell>
          <cell r="AE301">
            <v>-10.6855487308947</v>
          </cell>
          <cell r="AG301">
            <v>0</v>
          </cell>
          <cell r="AH301">
            <v>0</v>
          </cell>
          <cell r="AJ301">
            <v>0</v>
          </cell>
          <cell r="AN301">
            <v>-11</v>
          </cell>
          <cell r="AU301">
            <v>0</v>
          </cell>
          <cell r="AV301">
            <v>0</v>
          </cell>
        </row>
        <row r="302">
          <cell r="E302">
            <v>-23</v>
          </cell>
          <cell r="F302">
            <v>0</v>
          </cell>
          <cell r="G302">
            <v>0</v>
          </cell>
          <cell r="H302">
            <v>-22.708156098698097</v>
          </cell>
          <cell r="J302">
            <v>0</v>
          </cell>
          <cell r="K302">
            <v>0</v>
          </cell>
          <cell r="L302">
            <v>0</v>
          </cell>
          <cell r="M302">
            <v>-0.15338745590952302</v>
          </cell>
          <cell r="AB302">
            <v>-23</v>
          </cell>
          <cell r="AC302">
            <v>0</v>
          </cell>
          <cell r="AD302">
            <v>0</v>
          </cell>
          <cell r="AE302">
            <v>-22.8615435546076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N302">
            <v>-23</v>
          </cell>
        </row>
        <row r="303">
          <cell r="E303">
            <v>-21</v>
          </cell>
          <cell r="F303">
            <v>0</v>
          </cell>
          <cell r="G303">
            <v>0</v>
          </cell>
          <cell r="H303">
            <v>-21.237690211745299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AB303">
            <v>-21</v>
          </cell>
          <cell r="AC303">
            <v>0</v>
          </cell>
          <cell r="AD303">
            <v>0</v>
          </cell>
          <cell r="AE303">
            <v>-21.237690211745299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N303">
            <v>-21</v>
          </cell>
        </row>
        <row r="304">
          <cell r="C304" t="str">
            <v>40600TAllcustom2Allcustom3USD Total</v>
          </cell>
          <cell r="E304">
            <v>-322</v>
          </cell>
          <cell r="H304">
            <v>-322.399686150695</v>
          </cell>
          <cell r="J304">
            <v>13</v>
          </cell>
          <cell r="M304">
            <v>12.8869264147016</v>
          </cell>
          <cell r="AB304">
            <v>-310</v>
          </cell>
          <cell r="AE304">
            <v>-309.62512233932296</v>
          </cell>
          <cell r="AG304">
            <v>0</v>
          </cell>
          <cell r="AJ304">
            <v>0</v>
          </cell>
          <cell r="AN304">
            <v>-310</v>
          </cell>
          <cell r="AU304">
            <v>0</v>
          </cell>
          <cell r="AV304">
            <v>0</v>
          </cell>
        </row>
        <row r="305">
          <cell r="C305" t="str">
            <v>40800TAllcustom2Allcustom3USD Total</v>
          </cell>
          <cell r="E305">
            <v>-90</v>
          </cell>
          <cell r="H305">
            <v>-90.046801746456296</v>
          </cell>
          <cell r="J305">
            <v>-474</v>
          </cell>
          <cell r="M305">
            <v>-473.72123459521299</v>
          </cell>
          <cell r="AB305">
            <v>-564</v>
          </cell>
          <cell r="AE305">
            <v>-563.76803634166902</v>
          </cell>
          <cell r="AG305">
            <v>0</v>
          </cell>
          <cell r="AJ305">
            <v>0</v>
          </cell>
          <cell r="AN305">
            <v>-564</v>
          </cell>
          <cell r="AU305">
            <v>0</v>
          </cell>
          <cell r="AV305">
            <v>0</v>
          </cell>
        </row>
        <row r="306">
          <cell r="C306" t="str">
            <v>40200TAllcustom2Allcustom3USD Total</v>
          </cell>
          <cell r="E306">
            <v>34</v>
          </cell>
          <cell r="F306">
            <v>0</v>
          </cell>
          <cell r="H306">
            <v>34.0438929211263</v>
          </cell>
          <cell r="J306">
            <v>2</v>
          </cell>
          <cell r="K306">
            <v>0</v>
          </cell>
          <cell r="M306">
            <v>1.79444512098063</v>
          </cell>
          <cell r="AB306">
            <v>36</v>
          </cell>
          <cell r="AC306">
            <v>0</v>
          </cell>
          <cell r="AE306">
            <v>35.864338042107001</v>
          </cell>
          <cell r="AG306">
            <v>0</v>
          </cell>
          <cell r="AH306">
            <v>0</v>
          </cell>
          <cell r="AJ306">
            <v>0</v>
          </cell>
          <cell r="AN306">
            <v>36</v>
          </cell>
          <cell r="AU306">
            <v>0</v>
          </cell>
          <cell r="AV306">
            <v>0</v>
          </cell>
        </row>
        <row r="307">
          <cell r="C307" t="str">
            <v>40850TAllcustom2Allcustom3USD Total</v>
          </cell>
          <cell r="E307">
            <v>277</v>
          </cell>
          <cell r="F307">
            <v>0</v>
          </cell>
          <cell r="G307">
            <v>0</v>
          </cell>
          <cell r="H307">
            <v>276.51486097463402</v>
          </cell>
          <cell r="J307">
            <v>483</v>
          </cell>
          <cell r="K307">
            <v>-1</v>
          </cell>
          <cell r="L307">
            <v>0</v>
          </cell>
          <cell r="M307">
            <v>482.99665166236912</v>
          </cell>
          <cell r="AB307">
            <v>759</v>
          </cell>
          <cell r="AC307">
            <v>0</v>
          </cell>
          <cell r="AD307">
            <v>0</v>
          </cell>
          <cell r="AE307">
            <v>759.42515003367419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>
            <v>0</v>
          </cell>
          <cell r="AM307">
            <v>0</v>
          </cell>
          <cell r="AN307">
            <v>759</v>
          </cell>
          <cell r="AU307">
            <v>0</v>
          </cell>
          <cell r="AV307">
            <v>0</v>
          </cell>
          <cell r="AY307">
            <v>0</v>
          </cell>
        </row>
        <row r="309">
          <cell r="C309" t="str">
            <v>40950TAllcustom2Allcustom3USD Total</v>
          </cell>
          <cell r="E309">
            <v>110</v>
          </cell>
          <cell r="F309">
            <v>0</v>
          </cell>
          <cell r="H309">
            <v>110.37366752485501</v>
          </cell>
          <cell r="J309">
            <v>8</v>
          </cell>
          <cell r="K309">
            <v>-1</v>
          </cell>
          <cell r="M309">
            <v>9.2646225101690707</v>
          </cell>
          <cell r="AB309">
            <v>54</v>
          </cell>
          <cell r="AC309">
            <v>1</v>
          </cell>
          <cell r="AE309">
            <v>52.8042707948687</v>
          </cell>
          <cell r="AG309">
            <v>0</v>
          </cell>
          <cell r="AH309">
            <v>0</v>
          </cell>
          <cell r="AJ309">
            <v>0</v>
          </cell>
          <cell r="AN309">
            <v>54</v>
          </cell>
          <cell r="AU309">
            <v>0</v>
          </cell>
          <cell r="AV309">
            <v>0</v>
          </cell>
        </row>
        <row r="311">
          <cell r="C311" t="str">
            <v>41300TAllcustom2Allcustom3USD Total</v>
          </cell>
          <cell r="E311">
            <v>-217</v>
          </cell>
          <cell r="F311">
            <v>-1</v>
          </cell>
          <cell r="H311">
            <v>-216.448090347055</v>
          </cell>
          <cell r="J311">
            <v>-47</v>
          </cell>
          <cell r="K311">
            <v>1</v>
          </cell>
          <cell r="M311">
            <v>-47.590599044674597</v>
          </cell>
          <cell r="AB311">
            <v>-197</v>
          </cell>
          <cell r="AC311">
            <v>0</v>
          </cell>
          <cell r="AE311">
            <v>-197.15225727755299</v>
          </cell>
          <cell r="AG311">
            <v>0</v>
          </cell>
          <cell r="AH311">
            <v>0</v>
          </cell>
          <cell r="AJ311">
            <v>0</v>
          </cell>
          <cell r="AN311">
            <v>-197</v>
          </cell>
          <cell r="AU311">
            <v>0</v>
          </cell>
          <cell r="AV311">
            <v>0</v>
          </cell>
        </row>
        <row r="312">
          <cell r="C312" t="str">
            <v>41490TAllcustom2Allcustom3USD Total</v>
          </cell>
          <cell r="E312">
            <v>17</v>
          </cell>
          <cell r="H312">
            <v>16.850981618967801</v>
          </cell>
          <cell r="J312">
            <v>-17</v>
          </cell>
          <cell r="M312">
            <v>-16.884864039306901</v>
          </cell>
          <cell r="AB312">
            <v>0</v>
          </cell>
          <cell r="AE312">
            <v>6.7308967888355292E-5</v>
          </cell>
          <cell r="AG312">
            <v>0</v>
          </cell>
          <cell r="AJ312">
            <v>0</v>
          </cell>
          <cell r="AN312">
            <v>0</v>
          </cell>
          <cell r="AU312">
            <v>0</v>
          </cell>
          <cell r="AV312">
            <v>0</v>
          </cell>
        </row>
        <row r="313">
          <cell r="C313" t="str">
            <v>CF_financial_expense_USD</v>
          </cell>
          <cell r="E313">
            <v>-200</v>
          </cell>
          <cell r="F313">
            <v>-1</v>
          </cell>
          <cell r="G313">
            <v>0</v>
          </cell>
          <cell r="H313">
            <v>-199.59710872808719</v>
          </cell>
          <cell r="J313">
            <v>-64</v>
          </cell>
          <cell r="K313">
            <v>1</v>
          </cell>
          <cell r="L313">
            <v>0</v>
          </cell>
          <cell r="M313">
            <v>-64.475463083981495</v>
          </cell>
          <cell r="AB313">
            <v>-197</v>
          </cell>
          <cell r="AC313">
            <v>0</v>
          </cell>
          <cell r="AD313">
            <v>0</v>
          </cell>
          <cell r="AE313">
            <v>-197.15218996858511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  <cell r="AM313">
            <v>0</v>
          </cell>
          <cell r="AN313">
            <v>-197</v>
          </cell>
          <cell r="AU313">
            <v>0</v>
          </cell>
          <cell r="AV313">
            <v>0</v>
          </cell>
        </row>
        <row r="315">
          <cell r="C315" t="str">
            <v>41400TAllcustom2Allcustom3USD Total</v>
          </cell>
          <cell r="E315">
            <v>-239</v>
          </cell>
          <cell r="H315">
            <v>-239.14421703437</v>
          </cell>
          <cell r="J315">
            <v>-125</v>
          </cell>
          <cell r="L315">
            <v>1</v>
          </cell>
          <cell r="M315">
            <v>-126.38412440488901</v>
          </cell>
          <cell r="AB315">
            <v>-366</v>
          </cell>
          <cell r="AE315">
            <v>-365.52834143926003</v>
          </cell>
          <cell r="AG315">
            <v>0</v>
          </cell>
          <cell r="AJ315">
            <v>0</v>
          </cell>
          <cell r="AN315">
            <v>-366</v>
          </cell>
          <cell r="AU315">
            <v>0</v>
          </cell>
          <cell r="AV315">
            <v>0</v>
          </cell>
        </row>
        <row r="316">
          <cell r="C316" t="str">
            <v>41500TAllcustom2Allcustom3USD Total</v>
          </cell>
          <cell r="E316">
            <v>-52</v>
          </cell>
          <cell r="F316">
            <v>-1</v>
          </cell>
          <cell r="G316">
            <v>0</v>
          </cell>
          <cell r="H316">
            <v>-51.852797262968167</v>
          </cell>
          <cell r="J316">
            <v>302</v>
          </cell>
          <cell r="K316">
            <v>-1</v>
          </cell>
          <cell r="L316">
            <v>1</v>
          </cell>
          <cell r="M316">
            <v>301.40168668366772</v>
          </cell>
          <cell r="AB316">
            <v>250</v>
          </cell>
          <cell r="AC316">
            <v>1</v>
          </cell>
          <cell r="AD316">
            <v>0</v>
          </cell>
          <cell r="AE316">
            <v>249.5488894206978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>
            <v>0</v>
          </cell>
          <cell r="AM316">
            <v>0</v>
          </cell>
          <cell r="AN316">
            <v>250</v>
          </cell>
          <cell r="AU316">
            <v>0</v>
          </cell>
          <cell r="AV316">
            <v>0</v>
          </cell>
          <cell r="AY316">
            <v>0</v>
          </cell>
        </row>
        <row r="319">
          <cell r="C319" t="str">
            <v>41850TAllcustom2Allcustom3USD Total</v>
          </cell>
          <cell r="E319">
            <v>-483</v>
          </cell>
          <cell r="H319">
            <v>-483.059554655206</v>
          </cell>
          <cell r="J319">
            <v>-869</v>
          </cell>
          <cell r="M319">
            <v>-868.88034976678296</v>
          </cell>
          <cell r="AB319">
            <v>-1352</v>
          </cell>
          <cell r="AE319">
            <v>-1351.9500250819899</v>
          </cell>
          <cell r="AG319">
            <v>0</v>
          </cell>
          <cell r="AJ319">
            <v>0</v>
          </cell>
          <cell r="AN319">
            <v>-1352</v>
          </cell>
          <cell r="AU319">
            <v>0</v>
          </cell>
          <cell r="AV319">
            <v>0</v>
          </cell>
        </row>
        <row r="321">
          <cell r="C321" t="str">
            <v>42300TAllcustom2Allcustom3USD Total</v>
          </cell>
          <cell r="E321">
            <v>237</v>
          </cell>
          <cell r="F321">
            <v>0</v>
          </cell>
          <cell r="H321">
            <v>236.873206690584</v>
          </cell>
          <cell r="J321">
            <v>24</v>
          </cell>
          <cell r="K321">
            <v>1</v>
          </cell>
          <cell r="M321">
            <v>23.387673668245899</v>
          </cell>
          <cell r="AB321">
            <v>260</v>
          </cell>
          <cell r="AC321">
            <v>0</v>
          </cell>
          <cell r="AE321">
            <v>260.26088035882998</v>
          </cell>
          <cell r="AG321">
            <v>0</v>
          </cell>
          <cell r="AH321">
            <v>0</v>
          </cell>
          <cell r="AJ321">
            <v>0</v>
          </cell>
          <cell r="AN321">
            <v>260</v>
          </cell>
          <cell r="AU321">
            <v>0</v>
          </cell>
          <cell r="AV321">
            <v>0</v>
          </cell>
        </row>
        <row r="322">
          <cell r="C322" t="str">
            <v>44250TAllcustom2Allcustom3USD Total</v>
          </cell>
          <cell r="E322">
            <v>5</v>
          </cell>
          <cell r="H322">
            <v>4.8646915924859302</v>
          </cell>
          <cell r="J322">
            <v>1</v>
          </cell>
          <cell r="M322">
            <v>0.63017873499803301</v>
          </cell>
          <cell r="AB322">
            <v>6</v>
          </cell>
          <cell r="AE322">
            <v>5.5049909874839802</v>
          </cell>
          <cell r="AG322">
            <v>0</v>
          </cell>
          <cell r="AJ322">
            <v>0</v>
          </cell>
          <cell r="AN322">
            <v>6</v>
          </cell>
          <cell r="AU322">
            <v>0</v>
          </cell>
          <cell r="AV322">
            <v>0</v>
          </cell>
        </row>
        <row r="323">
          <cell r="C323" t="str">
            <v>CF_sale_of_assets_USD</v>
          </cell>
          <cell r="E323">
            <v>242</v>
          </cell>
          <cell r="F323">
            <v>0</v>
          </cell>
          <cell r="G323">
            <v>0</v>
          </cell>
          <cell r="H323">
            <v>241.73789828306994</v>
          </cell>
          <cell r="J323">
            <v>25</v>
          </cell>
          <cell r="K323">
            <v>1</v>
          </cell>
          <cell r="L323">
            <v>0</v>
          </cell>
          <cell r="M323">
            <v>24.017852403243932</v>
          </cell>
          <cell r="AB323">
            <v>266</v>
          </cell>
          <cell r="AC323">
            <v>0</v>
          </cell>
          <cell r="AD323">
            <v>0</v>
          </cell>
          <cell r="AE323">
            <v>265.76587134631399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  <cell r="AM323">
            <v>0</v>
          </cell>
          <cell r="AN323">
            <v>266</v>
          </cell>
          <cell r="AU323">
            <v>0</v>
          </cell>
          <cell r="AV323">
            <v>0</v>
          </cell>
        </row>
        <row r="325">
          <cell r="C325" t="str">
            <v>42600TAllcustom2Allcustom3USD Total</v>
          </cell>
          <cell r="E325">
            <v>-708</v>
          </cell>
          <cell r="H325">
            <v>-707.75175349902202</v>
          </cell>
          <cell r="J325">
            <v>0</v>
          </cell>
          <cell r="M325">
            <v>0</v>
          </cell>
          <cell r="AB325">
            <v>-708</v>
          </cell>
          <cell r="AE325">
            <v>-707.75175349902202</v>
          </cell>
          <cell r="AG325">
            <v>0</v>
          </cell>
          <cell r="AJ325">
            <v>0</v>
          </cell>
          <cell r="AN325">
            <v>-708</v>
          </cell>
          <cell r="AU325">
            <v>0</v>
          </cell>
          <cell r="AV325">
            <v>0</v>
          </cell>
        </row>
        <row r="326">
          <cell r="C326" t="str">
            <v>42850TAllcustom2Allcustom3USD Total</v>
          </cell>
          <cell r="E326">
            <v>0</v>
          </cell>
          <cell r="H326">
            <v>-2.5853482800799497E-2</v>
          </cell>
          <cell r="J326">
            <v>0</v>
          </cell>
          <cell r="M326">
            <v>0</v>
          </cell>
          <cell r="AB326">
            <v>0</v>
          </cell>
          <cell r="AE326">
            <v>-2.5853482800799497E-2</v>
          </cell>
          <cell r="AG326">
            <v>0</v>
          </cell>
          <cell r="AJ326">
            <v>0</v>
          </cell>
          <cell r="AN326">
            <v>0</v>
          </cell>
          <cell r="AU326">
            <v>0</v>
          </cell>
          <cell r="AV326">
            <v>0</v>
          </cell>
        </row>
        <row r="327">
          <cell r="C327" t="str">
            <v>43600TAllcustom2Allcustom3USD Total</v>
          </cell>
          <cell r="E327">
            <v>-66</v>
          </cell>
          <cell r="G327">
            <v>1</v>
          </cell>
          <cell r="H327">
            <v>-66.809062823671695</v>
          </cell>
          <cell r="J327">
            <v>-4</v>
          </cell>
          <cell r="L327">
            <v>-1</v>
          </cell>
          <cell r="M327">
            <v>-2.52960749985695</v>
          </cell>
          <cell r="AB327">
            <v>-69</v>
          </cell>
          <cell r="AE327">
            <v>-69.338670323528603</v>
          </cell>
          <cell r="AG327">
            <v>0</v>
          </cell>
          <cell r="AJ327">
            <v>0</v>
          </cell>
          <cell r="AN327">
            <v>-69</v>
          </cell>
          <cell r="AU327">
            <v>0</v>
          </cell>
          <cell r="AV327">
            <v>0</v>
          </cell>
        </row>
        <row r="328">
          <cell r="C328" t="str">
            <v>44300TAllcustom2Allcustom3USD Total</v>
          </cell>
          <cell r="E328">
            <v>-1015</v>
          </cell>
          <cell r="F328">
            <v>0</v>
          </cell>
          <cell r="G328">
            <v>1</v>
          </cell>
          <cell r="H328">
            <v>-1015.9083261776307</v>
          </cell>
          <cell r="J328">
            <v>-848</v>
          </cell>
          <cell r="K328">
            <v>1</v>
          </cell>
          <cell r="L328">
            <v>-1</v>
          </cell>
          <cell r="M328">
            <v>-847.39210486339596</v>
          </cell>
          <cell r="AB328">
            <v>-1863</v>
          </cell>
          <cell r="AC328">
            <v>0</v>
          </cell>
          <cell r="AD328">
            <v>0</v>
          </cell>
          <cell r="AE328">
            <v>-1863.3004310410272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  <cell r="AM328">
            <v>0</v>
          </cell>
          <cell r="AN328">
            <v>-1863</v>
          </cell>
          <cell r="AU328">
            <v>0</v>
          </cell>
          <cell r="AV328">
            <v>0</v>
          </cell>
          <cell r="AY328">
            <v>0</v>
          </cell>
        </row>
        <row r="329">
          <cell r="C329" t="str">
            <v>44500TAllcustom2Allcustom3USD Total</v>
          </cell>
          <cell r="E329">
            <v>10</v>
          </cell>
          <cell r="F329">
            <v>0</v>
          </cell>
          <cell r="H329">
            <v>10.206683465926901</v>
          </cell>
          <cell r="J329">
            <v>0</v>
          </cell>
          <cell r="K329">
            <v>0</v>
          </cell>
          <cell r="M329">
            <v>0</v>
          </cell>
          <cell r="AB329">
            <v>10</v>
          </cell>
          <cell r="AC329">
            <v>0</v>
          </cell>
          <cell r="AE329">
            <v>10.206683465926901</v>
          </cell>
          <cell r="AG329">
            <v>0</v>
          </cell>
          <cell r="AH329">
            <v>0</v>
          </cell>
          <cell r="AJ329">
            <v>0</v>
          </cell>
          <cell r="AN329">
            <v>10</v>
          </cell>
          <cell r="AU329">
            <v>0</v>
          </cell>
          <cell r="AV329">
            <v>0</v>
          </cell>
        </row>
        <row r="330">
          <cell r="C330" t="str">
            <v>44900TAllcustom2Allcustom3USD Total</v>
          </cell>
          <cell r="E330">
            <v>-1005</v>
          </cell>
          <cell r="F330">
            <v>0</v>
          </cell>
          <cell r="G330">
            <v>1</v>
          </cell>
          <cell r="H330">
            <v>-1005.7016427117038</v>
          </cell>
          <cell r="J330">
            <v>-848</v>
          </cell>
          <cell r="K330">
            <v>1</v>
          </cell>
          <cell r="L330">
            <v>-1</v>
          </cell>
          <cell r="M330">
            <v>-847.39210486339596</v>
          </cell>
          <cell r="AB330">
            <v>-1853</v>
          </cell>
          <cell r="AC330">
            <v>0</v>
          </cell>
          <cell r="AD330">
            <v>0</v>
          </cell>
          <cell r="AE330">
            <v>-1853.0937475751002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>
            <v>0</v>
          </cell>
          <cell r="AM330">
            <v>0</v>
          </cell>
          <cell r="AN330">
            <v>-1853</v>
          </cell>
          <cell r="AU330">
            <v>0</v>
          </cell>
          <cell r="AV330">
            <v>0</v>
          </cell>
          <cell r="AY330">
            <v>0</v>
          </cell>
        </row>
        <row r="333">
          <cell r="C333" t="str">
            <v>45600TAllcustom2Allcustom3USD Total</v>
          </cell>
          <cell r="E333">
            <v>-458</v>
          </cell>
          <cell r="H333">
            <v>-457.60021956878103</v>
          </cell>
          <cell r="J333">
            <v>219</v>
          </cell>
          <cell r="M333">
            <v>219.14767220738102</v>
          </cell>
          <cell r="AB333">
            <v>-238</v>
          </cell>
          <cell r="AE333">
            <v>-238.452547361391</v>
          </cell>
          <cell r="AG333">
            <v>0</v>
          </cell>
          <cell r="AJ333">
            <v>0</v>
          </cell>
          <cell r="AN333">
            <v>-238</v>
          </cell>
          <cell r="AU333">
            <v>0</v>
          </cell>
          <cell r="AV333">
            <v>0</v>
          </cell>
        </row>
        <row r="334">
          <cell r="C334" t="str">
            <v>45100TAllcustom2Allcustom3USD Total</v>
          </cell>
          <cell r="E334">
            <v>1887</v>
          </cell>
          <cell r="F334">
            <v>1</v>
          </cell>
          <cell r="H334">
            <v>1885.95073836335</v>
          </cell>
          <cell r="J334">
            <v>0</v>
          </cell>
          <cell r="K334">
            <v>0</v>
          </cell>
          <cell r="M334">
            <v>0</v>
          </cell>
          <cell r="AB334">
            <v>1885</v>
          </cell>
          <cell r="AC334">
            <v>-1</v>
          </cell>
          <cell r="AE334">
            <v>1885.95073836335</v>
          </cell>
          <cell r="AG334">
            <v>0</v>
          </cell>
          <cell r="AH334">
            <v>0</v>
          </cell>
          <cell r="AJ334">
            <v>0</v>
          </cell>
          <cell r="AN334">
            <v>1885</v>
          </cell>
          <cell r="AU334">
            <v>0</v>
          </cell>
          <cell r="AV334">
            <v>0</v>
          </cell>
        </row>
        <row r="335">
          <cell r="C335" t="str">
            <v>45602Allcustom2Allcustom3USD Total</v>
          </cell>
          <cell r="E335">
            <v>0</v>
          </cell>
          <cell r="H335">
            <v>0</v>
          </cell>
          <cell r="J335">
            <v>0</v>
          </cell>
          <cell r="M335">
            <v>0</v>
          </cell>
          <cell r="AB335">
            <v>0</v>
          </cell>
          <cell r="AE335">
            <v>0</v>
          </cell>
          <cell r="AG335">
            <v>0</v>
          </cell>
          <cell r="AJ335">
            <v>0</v>
          </cell>
          <cell r="AN335">
            <v>0</v>
          </cell>
          <cell r="AU335">
            <v>0</v>
          </cell>
          <cell r="AV335">
            <v>0</v>
          </cell>
        </row>
        <row r="336">
          <cell r="C336" t="str">
            <v>45604Allcustom2Allcustom3USD Total</v>
          </cell>
          <cell r="E336">
            <v>-1</v>
          </cell>
          <cell r="H336">
            <v>-0.80200000000000005</v>
          </cell>
          <cell r="J336">
            <v>0</v>
          </cell>
          <cell r="M336">
            <v>0</v>
          </cell>
          <cell r="AB336">
            <v>-1</v>
          </cell>
          <cell r="AE336">
            <v>-0.80200000000000005</v>
          </cell>
          <cell r="AG336">
            <v>0</v>
          </cell>
          <cell r="AJ336">
            <v>0</v>
          </cell>
          <cell r="AN336">
            <v>-1</v>
          </cell>
          <cell r="AU336">
            <v>0</v>
          </cell>
          <cell r="AV336">
            <v>0</v>
          </cell>
        </row>
        <row r="337">
          <cell r="C337" t="str">
            <v>45630Allcustom2Allcustom3USD Total</v>
          </cell>
          <cell r="E337">
            <v>-475</v>
          </cell>
          <cell r="H337">
            <v>-475.26424041907501</v>
          </cell>
          <cell r="J337">
            <v>0</v>
          </cell>
          <cell r="M337">
            <v>0</v>
          </cell>
          <cell r="AB337">
            <v>-475</v>
          </cell>
          <cell r="AE337">
            <v>-475.26424041907501</v>
          </cell>
          <cell r="AG337">
            <v>0</v>
          </cell>
          <cell r="AJ337">
            <v>0</v>
          </cell>
          <cell r="AN337">
            <v>-475</v>
          </cell>
          <cell r="AU337">
            <v>0</v>
          </cell>
          <cell r="AV337">
            <v>0</v>
          </cell>
        </row>
        <row r="338">
          <cell r="C338" t="str">
            <v>45640Allcustom2Allcustom3USD Total</v>
          </cell>
          <cell r="E338">
            <v>0</v>
          </cell>
          <cell r="H338">
            <v>0</v>
          </cell>
          <cell r="J338">
            <v>0</v>
          </cell>
          <cell r="M338">
            <v>0</v>
          </cell>
          <cell r="AB338">
            <v>0</v>
          </cell>
          <cell r="AE338">
            <v>0</v>
          </cell>
          <cell r="AG338">
            <v>0</v>
          </cell>
          <cell r="AJ338">
            <v>0</v>
          </cell>
          <cell r="AN338">
            <v>0</v>
          </cell>
          <cell r="AU338">
            <v>0</v>
          </cell>
          <cell r="AV338">
            <v>0</v>
          </cell>
        </row>
        <row r="339">
          <cell r="C339" t="str">
            <v>45700TAllcustom2Allcustom3USD Total</v>
          </cell>
          <cell r="E339">
            <v>-288</v>
          </cell>
          <cell r="H339">
            <v>-287.96969024918997</v>
          </cell>
          <cell r="J339">
            <v>327</v>
          </cell>
          <cell r="M339">
            <v>327.20149220951799</v>
          </cell>
          <cell r="AB339">
            <v>39</v>
          </cell>
          <cell r="AE339">
            <v>39.231801960327005</v>
          </cell>
          <cell r="AG339">
            <v>0</v>
          </cell>
          <cell r="AJ339">
            <v>0</v>
          </cell>
          <cell r="AN339">
            <v>39</v>
          </cell>
          <cell r="AU339">
            <v>0</v>
          </cell>
          <cell r="AV339">
            <v>0</v>
          </cell>
        </row>
        <row r="340">
          <cell r="C340" t="str">
            <v>45800TAllcustom2Allcustom3USD Total</v>
          </cell>
          <cell r="E340">
            <v>665</v>
          </cell>
          <cell r="F340">
            <v>1</v>
          </cell>
          <cell r="G340">
            <v>0</v>
          </cell>
          <cell r="H340">
            <v>664.31458812630399</v>
          </cell>
          <cell r="J340">
            <v>546</v>
          </cell>
          <cell r="K340">
            <v>0</v>
          </cell>
          <cell r="L340">
            <v>0</v>
          </cell>
          <cell r="M340">
            <v>546.34916441689904</v>
          </cell>
          <cell r="AB340">
            <v>1210</v>
          </cell>
          <cell r="AC340">
            <v>-1</v>
          </cell>
          <cell r="AD340">
            <v>0</v>
          </cell>
          <cell r="AE340">
            <v>1210.6637525432109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</v>
          </cell>
          <cell r="AM340">
            <v>0</v>
          </cell>
          <cell r="AN340">
            <v>1210</v>
          </cell>
          <cell r="AU340">
            <v>0</v>
          </cell>
          <cell r="AV340">
            <v>0</v>
          </cell>
        </row>
        <row r="343">
          <cell r="C343" t="str">
            <v>45900TAllcustom2Allcustom3USD Total</v>
          </cell>
          <cell r="E343">
            <v>-392</v>
          </cell>
          <cell r="F343">
            <v>0</v>
          </cell>
          <cell r="G343">
            <v>1</v>
          </cell>
          <cell r="H343">
            <v>-393.239851848368</v>
          </cell>
          <cell r="J343">
            <v>0</v>
          </cell>
          <cell r="K343">
            <v>0</v>
          </cell>
          <cell r="L343">
            <v>0</v>
          </cell>
          <cell r="M343">
            <v>0.35874623717080567</v>
          </cell>
          <cell r="AB343">
            <v>-393</v>
          </cell>
          <cell r="AC343">
            <v>0</v>
          </cell>
          <cell r="AD343">
            <v>0</v>
          </cell>
          <cell r="AE343">
            <v>-392.88110561119151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>
            <v>0</v>
          </cell>
          <cell r="AM343">
            <v>0</v>
          </cell>
          <cell r="AN343">
            <v>-393</v>
          </cell>
          <cell r="AU343">
            <v>0</v>
          </cell>
          <cell r="AV343">
            <v>0</v>
          </cell>
          <cell r="AY343">
            <v>0</v>
          </cell>
        </row>
        <row r="346">
          <cell r="C346" t="str">
            <v>CF_non-cash_items_USD</v>
          </cell>
          <cell r="E346">
            <v>488</v>
          </cell>
          <cell r="F346">
            <v>0</v>
          </cell>
          <cell r="G346">
            <v>0</v>
          </cell>
          <cell r="H346">
            <v>488.13818259307061</v>
          </cell>
          <cell r="J346">
            <v>91</v>
          </cell>
          <cell r="K346">
            <v>0</v>
          </cell>
          <cell r="L346">
            <v>1</v>
          </cell>
          <cell r="M346">
            <v>90.457917432118379</v>
          </cell>
          <cell r="AB346">
            <v>579</v>
          </cell>
          <cell r="AC346">
            <v>1</v>
          </cell>
          <cell r="AD346">
            <v>0</v>
          </cell>
          <cell r="AE346">
            <v>578.60503658304026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N346">
            <v>579</v>
          </cell>
        </row>
        <row r="347">
          <cell r="C347" t="str">
            <v>CF_financial_payments_USD</v>
          </cell>
          <cell r="E347">
            <v>-90</v>
          </cell>
          <cell r="F347">
            <v>-1</v>
          </cell>
          <cell r="G347">
            <v>0</v>
          </cell>
          <cell r="H347">
            <v>-89.223441203232184</v>
          </cell>
          <cell r="J347">
            <v>-56</v>
          </cell>
          <cell r="K347">
            <v>0</v>
          </cell>
          <cell r="L347">
            <v>0</v>
          </cell>
          <cell r="M347">
            <v>-55.210840573812426</v>
          </cell>
          <cell r="AB347">
            <v>-143</v>
          </cell>
          <cell r="AC347">
            <v>1</v>
          </cell>
          <cell r="AD347">
            <v>0</v>
          </cell>
          <cell r="AE347">
            <v>-144.34791917371641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N347">
            <v>-143</v>
          </cell>
        </row>
        <row r="348">
          <cell r="C348" t="str">
            <v>CF_acq_sale_subsidiaries_USD</v>
          </cell>
          <cell r="E348">
            <v>-774</v>
          </cell>
          <cell r="F348">
            <v>0</v>
          </cell>
          <cell r="G348">
            <v>1</v>
          </cell>
          <cell r="H348">
            <v>-774.58666980549447</v>
          </cell>
          <cell r="J348">
            <v>-4</v>
          </cell>
          <cell r="K348">
            <v>0</v>
          </cell>
          <cell r="L348">
            <v>-1</v>
          </cell>
          <cell r="M348">
            <v>-2.52960749985695</v>
          </cell>
          <cell r="AB348">
            <v>-777</v>
          </cell>
          <cell r="AC348">
            <v>0</v>
          </cell>
          <cell r="AD348">
            <v>0</v>
          </cell>
          <cell r="AE348">
            <v>-777.11627730535145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N348">
            <v>-777</v>
          </cell>
        </row>
        <row r="349">
          <cell r="C349" t="str">
            <v>CF_repayment_proceeds_borrowings_USD</v>
          </cell>
          <cell r="E349">
            <v>1429</v>
          </cell>
          <cell r="F349">
            <v>1</v>
          </cell>
          <cell r="G349">
            <v>0</v>
          </cell>
          <cell r="H349">
            <v>1428.3505187945689</v>
          </cell>
          <cell r="J349">
            <v>219</v>
          </cell>
          <cell r="K349">
            <v>0</v>
          </cell>
          <cell r="L349">
            <v>0</v>
          </cell>
          <cell r="M349">
            <v>219.14767220738102</v>
          </cell>
          <cell r="AB349">
            <v>1647</v>
          </cell>
          <cell r="AC349">
            <v>-1</v>
          </cell>
          <cell r="AD349">
            <v>0</v>
          </cell>
          <cell r="AE349">
            <v>1647.498191001959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N349">
            <v>1647</v>
          </cell>
        </row>
        <row r="351">
          <cell r="C351" t="str">
            <v>27200TAllcustom2M100CUSD Total</v>
          </cell>
          <cell r="E351">
            <v>3844</v>
          </cell>
          <cell r="H351">
            <v>3844.4837332345701</v>
          </cell>
          <cell r="J351">
            <v>163</v>
          </cell>
          <cell r="M351">
            <v>163.169132962703</v>
          </cell>
          <cell r="AB351">
            <v>4008</v>
          </cell>
          <cell r="AE351">
            <v>4007.6528661972798</v>
          </cell>
          <cell r="AN351">
            <v>4008</v>
          </cell>
          <cell r="AU351">
            <v>0</v>
          </cell>
          <cell r="AV351">
            <v>0</v>
          </cell>
        </row>
        <row r="352">
          <cell r="C352" t="str">
            <v>27200TAllcustom2M990TUSD Total</v>
          </cell>
          <cell r="E352">
            <v>3465</v>
          </cell>
          <cell r="H352">
            <v>3464.8822826032601</v>
          </cell>
          <cell r="J352">
            <v>162</v>
          </cell>
          <cell r="M352">
            <v>162.01198644222001</v>
          </cell>
          <cell r="AB352">
            <v>3627</v>
          </cell>
          <cell r="AE352">
            <v>3626.8942690454796</v>
          </cell>
          <cell r="AN352">
            <v>3627</v>
          </cell>
          <cell r="AU352">
            <v>0</v>
          </cell>
          <cell r="AV352">
            <v>0</v>
          </cell>
        </row>
        <row r="353">
          <cell r="C353" t="str">
            <v>27260Allcustom2M100CUSD Total</v>
          </cell>
          <cell r="E353">
            <v>0</v>
          </cell>
          <cell r="H353">
            <v>0</v>
          </cell>
          <cell r="J353">
            <v>0</v>
          </cell>
          <cell r="M353">
            <v>0</v>
          </cell>
          <cell r="AB353">
            <v>0</v>
          </cell>
          <cell r="AE353">
            <v>0</v>
          </cell>
          <cell r="AN353">
            <v>0</v>
          </cell>
          <cell r="AU353">
            <v>0</v>
          </cell>
          <cell r="AV353">
            <v>0</v>
          </cell>
        </row>
        <row r="354">
          <cell r="C354" t="str">
            <v>46100Allcustom2Allcustom3USD Total</v>
          </cell>
          <cell r="E354">
            <v>-8</v>
          </cell>
          <cell r="H354">
            <v>-8.0168865322894494</v>
          </cell>
          <cell r="J354">
            <v>-2</v>
          </cell>
          <cell r="M354">
            <v>-1.5513464846607601</v>
          </cell>
          <cell r="AB354">
            <v>-10</v>
          </cell>
          <cell r="AE354">
            <v>-9.5682330169501988</v>
          </cell>
          <cell r="AN354">
            <v>-10</v>
          </cell>
          <cell r="AU354">
            <v>0</v>
          </cell>
          <cell r="AV354">
            <v>0</v>
          </cell>
        </row>
        <row r="356">
          <cell r="C356" t="str">
            <v>46900TAllcustom2Allcustom3USD Total</v>
          </cell>
          <cell r="E356">
            <v>3432</v>
          </cell>
          <cell r="H356">
            <v>3431.5571001246799</v>
          </cell>
          <cell r="J356">
            <v>162</v>
          </cell>
          <cell r="M356">
            <v>162.032555901721</v>
          </cell>
          <cell r="AB356">
            <v>3594</v>
          </cell>
          <cell r="AE356">
            <v>3593.5896560264</v>
          </cell>
          <cell r="AN356">
            <v>3594</v>
          </cell>
          <cell r="AU356">
            <v>0</v>
          </cell>
          <cell r="AV356">
            <v>0</v>
          </cell>
        </row>
        <row r="357">
          <cell r="C357" t="str">
            <v>34450Allcustom2M100CUSD Total</v>
          </cell>
          <cell r="E357">
            <v>12</v>
          </cell>
          <cell r="H357">
            <v>11.6420280343378</v>
          </cell>
          <cell r="J357">
            <v>0</v>
          </cell>
          <cell r="M357">
            <v>0</v>
          </cell>
          <cell r="AB357">
            <v>12</v>
          </cell>
          <cell r="AE357">
            <v>11.6420280343378</v>
          </cell>
          <cell r="AN357">
            <v>12</v>
          </cell>
          <cell r="AU357">
            <v>0</v>
          </cell>
          <cell r="AV357">
            <v>0</v>
          </cell>
        </row>
        <row r="358">
          <cell r="C358" t="str">
            <v>34450Allcustom2M990TUSD Total</v>
          </cell>
          <cell r="E358">
            <v>33</v>
          </cell>
          <cell r="H358">
            <v>33.330157990738897</v>
          </cell>
          <cell r="J358">
            <v>0</v>
          </cell>
          <cell r="M358">
            <v>0</v>
          </cell>
          <cell r="AB358">
            <v>33</v>
          </cell>
          <cell r="AE358">
            <v>33.330157990738897</v>
          </cell>
          <cell r="AN358">
            <v>33</v>
          </cell>
          <cell r="AU358">
            <v>0</v>
          </cell>
          <cell r="AV358">
            <v>0</v>
          </cell>
        </row>
        <row r="360">
          <cell r="C360" t="str">
            <v>27130Allcustom2Allcustom3USD Total</v>
          </cell>
          <cell r="E360">
            <v>640</v>
          </cell>
          <cell r="H360">
            <v>639.87439956934099</v>
          </cell>
          <cell r="J360">
            <v>50</v>
          </cell>
          <cell r="M360">
            <v>50.058166572430295</v>
          </cell>
          <cell r="AB360">
            <v>690</v>
          </cell>
          <cell r="AE360">
            <v>689.93256614177096</v>
          </cell>
          <cell r="AN360">
            <v>690</v>
          </cell>
          <cell r="AU360">
            <v>0</v>
          </cell>
          <cell r="AV360">
            <v>0</v>
          </cell>
        </row>
        <row r="365">
          <cell r="AB365">
            <v>224</v>
          </cell>
          <cell r="AC365">
            <v>0</v>
          </cell>
          <cell r="AD365">
            <v>0</v>
          </cell>
          <cell r="AE365">
            <v>224.05447943656392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N365">
            <v>224</v>
          </cell>
          <cell r="AY365">
            <v>0</v>
          </cell>
        </row>
        <row r="367">
          <cell r="AB367">
            <v>115</v>
          </cell>
          <cell r="AC367">
            <v>3</v>
          </cell>
          <cell r="AD367">
            <v>-1</v>
          </cell>
          <cell r="AE367">
            <v>114.08259702281529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N367">
            <v>115</v>
          </cell>
        </row>
        <row r="368">
          <cell r="C368" t="str">
            <v>Translation_reserve_USD</v>
          </cell>
          <cell r="AB368">
            <v>115</v>
          </cell>
          <cell r="AC368">
            <v>3</v>
          </cell>
          <cell r="AD368">
            <v>-1</v>
          </cell>
          <cell r="AE368">
            <v>114.08259702281529</v>
          </cell>
          <cell r="AG368">
            <v>0</v>
          </cell>
          <cell r="AI368">
            <v>0</v>
          </cell>
          <cell r="AJ368">
            <v>0</v>
          </cell>
          <cell r="AN368">
            <v>115</v>
          </cell>
        </row>
        <row r="369">
          <cell r="C369" t="str">
            <v>68128CEQU300TAllcustom3USD Total</v>
          </cell>
          <cell r="AB369">
            <v>0</v>
          </cell>
          <cell r="AE369">
            <v>0</v>
          </cell>
          <cell r="AG369">
            <v>0</v>
          </cell>
          <cell r="AH369">
            <v>0</v>
          </cell>
          <cell r="AJ369">
            <v>0</v>
          </cell>
          <cell r="AM369">
            <v>0</v>
          </cell>
          <cell r="AN369">
            <v>0</v>
          </cell>
          <cell r="AU369">
            <v>0</v>
          </cell>
          <cell r="AY369">
            <v>0</v>
          </cell>
        </row>
        <row r="371">
          <cell r="C371" t="str">
            <v>68130CEQU300TAllcustom3USD Total</v>
          </cell>
          <cell r="AB371">
            <v>36</v>
          </cell>
          <cell r="AC371">
            <v>-1</v>
          </cell>
          <cell r="AD371">
            <v>0</v>
          </cell>
          <cell r="AE371">
            <v>36.520806663909006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N371">
            <v>36</v>
          </cell>
          <cell r="AU371">
            <v>0</v>
          </cell>
          <cell r="AY371">
            <v>0</v>
          </cell>
        </row>
        <row r="372">
          <cell r="C372" t="str">
            <v>68131CEQU300TAllcustom3USD Total</v>
          </cell>
          <cell r="AB372">
            <v>0</v>
          </cell>
          <cell r="AE372">
            <v>0</v>
          </cell>
          <cell r="AG372">
            <v>0</v>
          </cell>
          <cell r="AJ372">
            <v>0</v>
          </cell>
          <cell r="AN372">
            <v>0</v>
          </cell>
          <cell r="AU372">
            <v>0</v>
          </cell>
        </row>
        <row r="373">
          <cell r="C373" t="str">
            <v>68132CEQU300TAllcustom3USD Total</v>
          </cell>
          <cell r="AB373">
            <v>0</v>
          </cell>
          <cell r="AE373">
            <v>0</v>
          </cell>
          <cell r="AG373">
            <v>0</v>
          </cell>
          <cell r="AJ373">
            <v>0</v>
          </cell>
          <cell r="AN373">
            <v>0</v>
          </cell>
        </row>
        <row r="374">
          <cell r="C374" t="str">
            <v>68133EQU300TAllcustom3USD Total</v>
          </cell>
          <cell r="AB374">
            <v>0</v>
          </cell>
          <cell r="AE374">
            <v>0</v>
          </cell>
          <cell r="AG374">
            <v>0</v>
          </cell>
          <cell r="AJ374">
            <v>0</v>
          </cell>
          <cell r="AN374">
            <v>0</v>
          </cell>
        </row>
        <row r="377">
          <cell r="C377" t="str">
            <v>68140CEQU300TAllcustom3USD Total</v>
          </cell>
          <cell r="AB377">
            <v>-4</v>
          </cell>
          <cell r="AC377">
            <v>0</v>
          </cell>
          <cell r="AE377">
            <v>-4.0350977681293303</v>
          </cell>
          <cell r="AG377">
            <v>0</v>
          </cell>
          <cell r="AH377">
            <v>0</v>
          </cell>
          <cell r="AJ377">
            <v>0</v>
          </cell>
          <cell r="AN377">
            <v>-4</v>
          </cell>
          <cell r="AU377">
            <v>0</v>
          </cell>
        </row>
        <row r="379">
          <cell r="C379" t="str">
            <v>68141CEQU300TAllcustom3USD Total</v>
          </cell>
          <cell r="AB379">
            <v>2</v>
          </cell>
          <cell r="AE379">
            <v>2.4219611237890102</v>
          </cell>
          <cell r="AG379">
            <v>0</v>
          </cell>
          <cell r="AJ379">
            <v>0</v>
          </cell>
          <cell r="AN379">
            <v>2</v>
          </cell>
          <cell r="AU379">
            <v>0</v>
          </cell>
        </row>
        <row r="380">
          <cell r="C380" t="str">
            <v>68142CEQU300TAllcustom3USD Total</v>
          </cell>
          <cell r="AB380">
            <v>18</v>
          </cell>
          <cell r="AC380">
            <v>1</v>
          </cell>
          <cell r="AE380">
            <v>17.260870127999997</v>
          </cell>
          <cell r="AG380">
            <v>0</v>
          </cell>
          <cell r="AJ380">
            <v>0</v>
          </cell>
          <cell r="AN380">
            <v>18</v>
          </cell>
          <cell r="AU380">
            <v>0</v>
          </cell>
        </row>
        <row r="381">
          <cell r="C381" t="str">
            <v>68143EQU300TAllcustom3USD Total</v>
          </cell>
          <cell r="AB381">
            <v>0</v>
          </cell>
          <cell r="AE381">
            <v>0</v>
          </cell>
          <cell r="AG381">
            <v>0</v>
          </cell>
          <cell r="AJ381">
            <v>0</v>
          </cell>
          <cell r="AN381">
            <v>0</v>
          </cell>
          <cell r="AU381">
            <v>0</v>
          </cell>
        </row>
        <row r="382">
          <cell r="C382" t="str">
            <v>68144CEQU300TAllcustom3USD Total</v>
          </cell>
          <cell r="AB382">
            <v>15</v>
          </cell>
          <cell r="AE382">
            <v>14.668453523656</v>
          </cell>
          <cell r="AG382">
            <v>0</v>
          </cell>
          <cell r="AJ382">
            <v>0</v>
          </cell>
          <cell r="AN382">
            <v>15</v>
          </cell>
          <cell r="AU382">
            <v>0</v>
          </cell>
        </row>
        <row r="383">
          <cell r="C383" t="str">
            <v>68145CEQU300TAllcustom3USD Total</v>
          </cell>
          <cell r="AB383">
            <v>0</v>
          </cell>
          <cell r="AE383">
            <v>0</v>
          </cell>
          <cell r="AG383">
            <v>0</v>
          </cell>
          <cell r="AJ383">
            <v>0</v>
          </cell>
          <cell r="AN383">
            <v>0</v>
          </cell>
          <cell r="AU383">
            <v>0</v>
          </cell>
        </row>
        <row r="384">
          <cell r="C384" t="str">
            <v>68146CEQU300TAllcustom3USD Total</v>
          </cell>
          <cell r="AB384">
            <v>39</v>
          </cell>
          <cell r="AE384">
            <v>39.205965128145699</v>
          </cell>
          <cell r="AG384">
            <v>0</v>
          </cell>
          <cell r="AJ384">
            <v>0</v>
          </cell>
          <cell r="AN384">
            <v>39</v>
          </cell>
          <cell r="AU384">
            <v>0</v>
          </cell>
        </row>
        <row r="385">
          <cell r="C385" t="str">
            <v>68147EQU300TAllcustom3USD Total</v>
          </cell>
          <cell r="AB385">
            <v>0</v>
          </cell>
          <cell r="AE385">
            <v>0</v>
          </cell>
          <cell r="AG385">
            <v>0</v>
          </cell>
          <cell r="AJ385">
            <v>0</v>
          </cell>
          <cell r="AN385">
            <v>0</v>
          </cell>
          <cell r="AU385">
            <v>0</v>
          </cell>
          <cell r="AY385">
            <v>0</v>
          </cell>
        </row>
        <row r="386">
          <cell r="C386" t="str">
            <v>Reclassified_Income_Statement_USD</v>
          </cell>
          <cell r="AB386">
            <v>74</v>
          </cell>
          <cell r="AC386">
            <v>1</v>
          </cell>
          <cell r="AE386">
            <v>73.557249903590701</v>
          </cell>
          <cell r="AG386">
            <v>0</v>
          </cell>
          <cell r="AJ386">
            <v>0</v>
          </cell>
          <cell r="AN386">
            <v>74</v>
          </cell>
          <cell r="AU386">
            <v>0</v>
          </cell>
        </row>
        <row r="388">
          <cell r="C388" t="str">
            <v>68180CEQU300TAllcustom3USD Total</v>
          </cell>
          <cell r="AB388">
            <v>9</v>
          </cell>
          <cell r="AC388">
            <v>0</v>
          </cell>
          <cell r="AE388">
            <v>9.3914448220519589</v>
          </cell>
          <cell r="AG388">
            <v>0</v>
          </cell>
          <cell r="AJ388">
            <v>0</v>
          </cell>
          <cell r="AN388">
            <v>9</v>
          </cell>
          <cell r="AU388">
            <v>0</v>
          </cell>
          <cell r="AY388">
            <v>0</v>
          </cell>
        </row>
        <row r="389">
          <cell r="C389" t="str">
            <v>68182EQU300TAllcustom3USD Total</v>
          </cell>
          <cell r="AB389">
            <v>0</v>
          </cell>
          <cell r="AE389">
            <v>0</v>
          </cell>
          <cell r="AG389">
            <v>0</v>
          </cell>
          <cell r="AJ389">
            <v>0</v>
          </cell>
          <cell r="AN389">
            <v>0</v>
          </cell>
          <cell r="AU389">
            <v>0</v>
          </cell>
        </row>
        <row r="390">
          <cell r="C390" t="str">
            <v>OCI_JVs_USD</v>
          </cell>
          <cell r="AB390">
            <v>-1</v>
          </cell>
          <cell r="AC390">
            <v>0</v>
          </cell>
          <cell r="AD390">
            <v>0</v>
          </cell>
          <cell r="AE390">
            <v>-1.3059599336669001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N390">
            <v>-1</v>
          </cell>
          <cell r="AU390">
            <v>0</v>
          </cell>
          <cell r="AY390">
            <v>0</v>
          </cell>
        </row>
        <row r="391">
          <cell r="C391" t="str">
            <v>OCI_Associates_USD</v>
          </cell>
          <cell r="AB391">
            <v>0</v>
          </cell>
          <cell r="AC391">
            <v>0</v>
          </cell>
          <cell r="AD391">
            <v>0</v>
          </cell>
          <cell r="AE391">
            <v>-5.2170354361641497E-2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N391">
            <v>0</v>
          </cell>
          <cell r="AU391">
            <v>0</v>
          </cell>
          <cell r="AY391">
            <v>0</v>
          </cell>
        </row>
        <row r="392">
          <cell r="C392" t="str">
            <v>68463TEQU300TAllcustom3USD Total</v>
          </cell>
          <cell r="AB392">
            <v>8</v>
          </cell>
          <cell r="AC392">
            <v>0</v>
          </cell>
          <cell r="AD392">
            <v>0</v>
          </cell>
          <cell r="AE392">
            <v>8.0333145340234182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M392">
            <v>0</v>
          </cell>
          <cell r="AN392">
            <v>8</v>
          </cell>
          <cell r="AU392">
            <v>0</v>
          </cell>
        </row>
        <row r="394">
          <cell r="AB394">
            <v>-9</v>
          </cell>
          <cell r="AC394">
            <v>0</v>
          </cell>
          <cell r="AD394">
            <v>0</v>
          </cell>
          <cell r="AE394">
            <v>-8.749927233563719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N394">
            <v>-9</v>
          </cell>
        </row>
        <row r="395">
          <cell r="C395" t="str">
            <v>68181CEQU300TAllcustom3USD Total</v>
          </cell>
          <cell r="AB395">
            <v>0</v>
          </cell>
          <cell r="AE395">
            <v>1.1299535559960699E-2</v>
          </cell>
          <cell r="AG395">
            <v>0</v>
          </cell>
          <cell r="AJ395">
            <v>0</v>
          </cell>
          <cell r="AN395">
            <v>0</v>
          </cell>
          <cell r="AU395">
            <v>0</v>
          </cell>
        </row>
        <row r="396">
          <cell r="C396" t="str">
            <v>68184TEQU300TAllcustom3USD Total</v>
          </cell>
          <cell r="AB396">
            <v>-9</v>
          </cell>
          <cell r="AC396">
            <v>0</v>
          </cell>
          <cell r="AD396">
            <v>0</v>
          </cell>
          <cell r="AE396">
            <v>-8.7386276980037589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</v>
          </cell>
          <cell r="AM396">
            <v>0</v>
          </cell>
          <cell r="AN396">
            <v>-9</v>
          </cell>
          <cell r="AU396">
            <v>0</v>
          </cell>
        </row>
        <row r="399">
          <cell r="C399" t="str">
            <v>OCI_Net_of_tax_USD</v>
          </cell>
          <cell r="AB399">
            <v>220</v>
          </cell>
          <cell r="AC399">
            <v>0</v>
          </cell>
          <cell r="AD399">
            <v>0</v>
          </cell>
          <cell r="AE399">
            <v>219.42024265820493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N399">
            <v>220</v>
          </cell>
          <cell r="AU399">
            <v>0</v>
          </cell>
        </row>
        <row r="401">
          <cell r="C401" t="str">
            <v>Total_comprehensive_income_USD</v>
          </cell>
          <cell r="AB401">
            <v>444</v>
          </cell>
          <cell r="AC401">
            <v>1</v>
          </cell>
          <cell r="AD401">
            <v>0</v>
          </cell>
          <cell r="AE401">
            <v>443.47472209476871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N401">
            <v>444</v>
          </cell>
          <cell r="AU401">
            <v>0</v>
          </cell>
          <cell r="AY401">
            <v>0</v>
          </cell>
        </row>
        <row r="403">
          <cell r="C403" t="str">
            <v>Total_comprehensive_income_NCI_USD</v>
          </cell>
          <cell r="AB403">
            <v>23</v>
          </cell>
          <cell r="AC403">
            <v>1</v>
          </cell>
          <cell r="AD403">
            <v>0</v>
          </cell>
          <cell r="AE403">
            <v>22.4294033883649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N403">
            <v>23</v>
          </cell>
          <cell r="AU403">
            <v>0</v>
          </cell>
          <cell r="AY403">
            <v>0</v>
          </cell>
        </row>
        <row r="404">
          <cell r="C404" t="str">
            <v>Total_comprehensive_income_majority_USD</v>
          </cell>
          <cell r="AB404">
            <v>421</v>
          </cell>
          <cell r="AC404">
            <v>0</v>
          </cell>
          <cell r="AD404">
            <v>0</v>
          </cell>
          <cell r="AE404">
            <v>421.0453187064038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N404">
            <v>421</v>
          </cell>
          <cell r="AU404">
            <v>0</v>
          </cell>
          <cell r="AY404">
            <v>0</v>
          </cell>
        </row>
        <row r="408">
          <cell r="C408" t="str">
            <v>68112TEQU100Allcustom3USD Total</v>
          </cell>
          <cell r="AB408">
            <v>3906</v>
          </cell>
          <cell r="AE408">
            <v>3906.374292</v>
          </cell>
          <cell r="AG408">
            <v>0</v>
          </cell>
          <cell r="AJ408">
            <v>0</v>
          </cell>
          <cell r="AN408">
            <v>3906</v>
          </cell>
          <cell r="AU408">
            <v>0</v>
          </cell>
        </row>
        <row r="409">
          <cell r="C409" t="str">
            <v>68112TEQU110Allcustom3USD Total</v>
          </cell>
          <cell r="AB409">
            <v>5415</v>
          </cell>
          <cell r="AC409">
            <v>0</v>
          </cell>
          <cell r="AE409">
            <v>5415.0764567416199</v>
          </cell>
          <cell r="AG409">
            <v>-5796</v>
          </cell>
          <cell r="AH409">
            <v>0</v>
          </cell>
          <cell r="AJ409">
            <v>-5795.7958025993703</v>
          </cell>
          <cell r="AN409">
            <v>-381</v>
          </cell>
          <cell r="AU409">
            <v>0</v>
          </cell>
        </row>
        <row r="410">
          <cell r="C410" t="str">
            <v>68112TEQU120Allcustom3USD Total</v>
          </cell>
          <cell r="AB410">
            <v>-205</v>
          </cell>
          <cell r="AE410">
            <v>-205.23511200641099</v>
          </cell>
          <cell r="AG410">
            <v>0</v>
          </cell>
          <cell r="AJ410">
            <v>0</v>
          </cell>
          <cell r="AN410">
            <v>-205</v>
          </cell>
          <cell r="AU410">
            <v>0</v>
          </cell>
        </row>
        <row r="411">
          <cell r="C411" t="str">
            <v>68112TEQU130Allcustom3USD Total</v>
          </cell>
          <cell r="AB411">
            <v>-253</v>
          </cell>
          <cell r="AE411">
            <v>-252.653159442343</v>
          </cell>
          <cell r="AG411">
            <v>-48</v>
          </cell>
          <cell r="AJ411">
            <v>-47.872362000000003</v>
          </cell>
          <cell r="AN411">
            <v>-301</v>
          </cell>
          <cell r="AU411">
            <v>0</v>
          </cell>
        </row>
        <row r="412">
          <cell r="C412" t="str">
            <v>68112TEQU140Allcustom3USD Total</v>
          </cell>
          <cell r="AB412">
            <v>29239</v>
          </cell>
          <cell r="AD412">
            <v>1</v>
          </cell>
          <cell r="AE412">
            <v>29237.648913863497</v>
          </cell>
          <cell r="AG412">
            <v>2829</v>
          </cell>
          <cell r="AJ412">
            <v>2829.08429003945</v>
          </cell>
          <cell r="AN412">
            <v>32068</v>
          </cell>
          <cell r="AU412">
            <v>0</v>
          </cell>
        </row>
        <row r="413">
          <cell r="C413" t="str">
            <v>68112TEQU200TAllcustom3USD Total</v>
          </cell>
          <cell r="AB413">
            <v>38102</v>
          </cell>
          <cell r="AC413">
            <v>0</v>
          </cell>
          <cell r="AD413">
            <v>1</v>
          </cell>
          <cell r="AE413">
            <v>38101.211391156401</v>
          </cell>
          <cell r="AG413">
            <v>-3015</v>
          </cell>
          <cell r="AH413">
            <v>0</v>
          </cell>
          <cell r="AI413">
            <v>0</v>
          </cell>
          <cell r="AJ413">
            <v>-3014.5838745599199</v>
          </cell>
          <cell r="AM413">
            <v>0</v>
          </cell>
          <cell r="AN413">
            <v>35087</v>
          </cell>
          <cell r="AU413">
            <v>0</v>
          </cell>
          <cell r="AY413">
            <v>0</v>
          </cell>
        </row>
        <row r="414">
          <cell r="C414" t="str">
            <v>68112TEQU210Allcustom3USD Total</v>
          </cell>
          <cell r="AB414">
            <v>2738</v>
          </cell>
          <cell r="AC414">
            <v>0</v>
          </cell>
          <cell r="AD414">
            <v>-2</v>
          </cell>
          <cell r="AE414">
            <v>2739.5680682718703</v>
          </cell>
          <cell r="AG414">
            <v>-2086</v>
          </cell>
          <cell r="AH414">
            <v>1</v>
          </cell>
          <cell r="AJ414">
            <v>-2086.7801100113597</v>
          </cell>
          <cell r="AN414">
            <v>652</v>
          </cell>
          <cell r="AU414">
            <v>0</v>
          </cell>
        </row>
        <row r="415">
          <cell r="C415" t="str">
            <v>68112TEQU300TAllcustom3USD Total</v>
          </cell>
          <cell r="AB415">
            <v>40840</v>
          </cell>
          <cell r="AC415">
            <v>0</v>
          </cell>
          <cell r="AD415">
            <v>-1</v>
          </cell>
          <cell r="AE415">
            <v>40840.779459428275</v>
          </cell>
          <cell r="AG415">
            <v>-5101</v>
          </cell>
          <cell r="AH415">
            <v>1</v>
          </cell>
          <cell r="AI415">
            <v>0</v>
          </cell>
          <cell r="AJ415">
            <v>-5101.3639845712796</v>
          </cell>
          <cell r="AL415">
            <v>0</v>
          </cell>
          <cell r="AM415">
            <v>0</v>
          </cell>
          <cell r="AN415">
            <v>35739</v>
          </cell>
          <cell r="AY415">
            <v>0</v>
          </cell>
        </row>
        <row r="417">
          <cell r="C417" t="str">
            <v>68125TEQU100Allcustom3USD Total</v>
          </cell>
          <cell r="AB417">
            <v>0</v>
          </cell>
          <cell r="AE417">
            <v>0</v>
          </cell>
          <cell r="AG417">
            <v>0</v>
          </cell>
          <cell r="AJ417">
            <v>0</v>
          </cell>
          <cell r="AN417">
            <v>0</v>
          </cell>
          <cell r="AU417">
            <v>0</v>
          </cell>
        </row>
        <row r="418">
          <cell r="C418" t="str">
            <v>68125TEQU110Allcustom3USD Total</v>
          </cell>
          <cell r="AB418">
            <v>125</v>
          </cell>
          <cell r="AC418">
            <v>3</v>
          </cell>
          <cell r="AD418">
            <v>-1</v>
          </cell>
          <cell r="AE418">
            <v>123.46056189035299</v>
          </cell>
          <cell r="AG418">
            <v>0</v>
          </cell>
          <cell r="AH418">
            <v>0</v>
          </cell>
          <cell r="AJ418">
            <v>0</v>
          </cell>
          <cell r="AN418">
            <v>125</v>
          </cell>
          <cell r="AU418">
            <v>0</v>
          </cell>
        </row>
        <row r="419">
          <cell r="C419" t="str">
            <v>68125TEQU120Allcustom3USD Total</v>
          </cell>
          <cell r="AB419">
            <v>0</v>
          </cell>
          <cell r="AE419">
            <v>-7.9805100002746699E-4</v>
          </cell>
          <cell r="AG419">
            <v>0</v>
          </cell>
          <cell r="AJ419">
            <v>0</v>
          </cell>
          <cell r="AN419">
            <v>0</v>
          </cell>
          <cell r="AU419">
            <v>0</v>
          </cell>
        </row>
        <row r="420">
          <cell r="C420" t="str">
            <v>68125TEQU130Allcustom3USD Total</v>
          </cell>
          <cell r="AB420">
            <v>-21</v>
          </cell>
          <cell r="AE420">
            <v>-20.858458996544499</v>
          </cell>
          <cell r="AG420">
            <v>0</v>
          </cell>
          <cell r="AJ420">
            <v>0</v>
          </cell>
          <cell r="AN420">
            <v>-21</v>
          </cell>
          <cell r="AU420">
            <v>0</v>
          </cell>
        </row>
        <row r="421">
          <cell r="C421" t="str">
            <v>68125TEQU140Allcustom3USD Total</v>
          </cell>
          <cell r="AB421">
            <v>0</v>
          </cell>
          <cell r="AE421">
            <v>0</v>
          </cell>
          <cell r="AG421">
            <v>0</v>
          </cell>
          <cell r="AJ421">
            <v>0</v>
          </cell>
          <cell r="AN421">
            <v>0</v>
          </cell>
          <cell r="AU421">
            <v>0</v>
          </cell>
        </row>
        <row r="422">
          <cell r="C422" t="str">
            <v>68125TEQU200TAllcustom3USD Total</v>
          </cell>
          <cell r="AB422">
            <v>104</v>
          </cell>
          <cell r="AC422">
            <v>3</v>
          </cell>
          <cell r="AD422">
            <v>-1</v>
          </cell>
          <cell r="AE422">
            <v>102.601304842809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M422">
            <v>0</v>
          </cell>
          <cell r="AN422">
            <v>104</v>
          </cell>
          <cell r="AU422">
            <v>0</v>
          </cell>
        </row>
        <row r="423">
          <cell r="C423" t="str">
            <v>68125TEQU210Allcustom3USD Total</v>
          </cell>
          <cell r="AB423">
            <v>11</v>
          </cell>
          <cell r="AC423">
            <v>0</v>
          </cell>
          <cell r="AE423">
            <v>11.481292180006299</v>
          </cell>
          <cell r="AG423">
            <v>0</v>
          </cell>
          <cell r="AH423">
            <v>0</v>
          </cell>
          <cell r="AJ423">
            <v>0</v>
          </cell>
          <cell r="AN423">
            <v>11</v>
          </cell>
          <cell r="AU423">
            <v>0</v>
          </cell>
        </row>
        <row r="424">
          <cell r="C424" t="str">
            <v>68125TEQU300TAllcustom3USD Total</v>
          </cell>
          <cell r="AB424">
            <v>115</v>
          </cell>
          <cell r="AC424">
            <v>3</v>
          </cell>
          <cell r="AD424">
            <v>-1</v>
          </cell>
          <cell r="AE424">
            <v>114.08259702281529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>
            <v>0</v>
          </cell>
          <cell r="AM424">
            <v>0</v>
          </cell>
          <cell r="AN424">
            <v>115</v>
          </cell>
        </row>
        <row r="426">
          <cell r="C426" t="str">
            <v>68135TEQU100Allcustom3USD Total</v>
          </cell>
          <cell r="AB426">
            <v>0</v>
          </cell>
          <cell r="AE426">
            <v>0</v>
          </cell>
          <cell r="AG426">
            <v>0</v>
          </cell>
          <cell r="AJ426">
            <v>0</v>
          </cell>
          <cell r="AN426">
            <v>0</v>
          </cell>
          <cell r="AU426">
            <v>0</v>
          </cell>
        </row>
        <row r="427">
          <cell r="C427" t="str">
            <v>68135TEQU110Allcustom3USD Total</v>
          </cell>
          <cell r="AB427">
            <v>0</v>
          </cell>
          <cell r="AE427">
            <v>0</v>
          </cell>
          <cell r="AG427">
            <v>0</v>
          </cell>
          <cell r="AJ427">
            <v>0</v>
          </cell>
          <cell r="AN427">
            <v>0</v>
          </cell>
          <cell r="AU427">
            <v>0</v>
          </cell>
        </row>
        <row r="428">
          <cell r="C428" t="str">
            <v>68135TEQU120Allcustom3USD Total</v>
          </cell>
          <cell r="AB428">
            <v>36</v>
          </cell>
          <cell r="AC428">
            <v>-1</v>
          </cell>
          <cell r="AE428">
            <v>36.520806663909006</v>
          </cell>
          <cell r="AG428">
            <v>0</v>
          </cell>
          <cell r="AH428">
            <v>0</v>
          </cell>
          <cell r="AJ428">
            <v>0</v>
          </cell>
          <cell r="AN428">
            <v>36</v>
          </cell>
          <cell r="AU428">
            <v>0</v>
          </cell>
        </row>
        <row r="429">
          <cell r="C429" t="str">
            <v>68135TEQU130Allcustom3USD Total</v>
          </cell>
          <cell r="AB429">
            <v>0</v>
          </cell>
          <cell r="AE429">
            <v>0</v>
          </cell>
          <cell r="AG429">
            <v>0</v>
          </cell>
          <cell r="AJ429">
            <v>0</v>
          </cell>
          <cell r="AN429">
            <v>0</v>
          </cell>
          <cell r="AU429">
            <v>0</v>
          </cell>
        </row>
        <row r="430">
          <cell r="C430" t="str">
            <v>68135TEQU140Allcustom3USD Total</v>
          </cell>
          <cell r="AB430">
            <v>0</v>
          </cell>
          <cell r="AE430">
            <v>0</v>
          </cell>
          <cell r="AG430">
            <v>0</v>
          </cell>
          <cell r="AJ430">
            <v>0</v>
          </cell>
          <cell r="AN430">
            <v>0</v>
          </cell>
          <cell r="AU430">
            <v>0</v>
          </cell>
        </row>
        <row r="431">
          <cell r="C431" t="str">
            <v>68135TEQU200TAllcustom3USD Total</v>
          </cell>
          <cell r="AB431">
            <v>36</v>
          </cell>
          <cell r="AC431">
            <v>-1</v>
          </cell>
          <cell r="AD431">
            <v>0</v>
          </cell>
          <cell r="AE431">
            <v>36.520806663909006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M431">
            <v>0</v>
          </cell>
          <cell r="AN431">
            <v>36</v>
          </cell>
          <cell r="AU431">
            <v>0</v>
          </cell>
        </row>
        <row r="432">
          <cell r="C432" t="str">
            <v>68135TEQU210Allcustom3USD Total</v>
          </cell>
          <cell r="AB432">
            <v>0</v>
          </cell>
          <cell r="AE432">
            <v>0</v>
          </cell>
          <cell r="AG432">
            <v>0</v>
          </cell>
          <cell r="AH432">
            <v>0</v>
          </cell>
          <cell r="AJ432">
            <v>0</v>
          </cell>
          <cell r="AN432">
            <v>0</v>
          </cell>
          <cell r="AU432">
            <v>0</v>
          </cell>
        </row>
        <row r="433">
          <cell r="C433" t="str">
            <v>68135TEQU300TAllcustom3USD Total</v>
          </cell>
          <cell r="AB433">
            <v>36</v>
          </cell>
          <cell r="AC433">
            <v>-1</v>
          </cell>
          <cell r="AD433">
            <v>0</v>
          </cell>
          <cell r="AE433">
            <v>36.520806663909006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>
            <v>0</v>
          </cell>
          <cell r="AM433">
            <v>0</v>
          </cell>
          <cell r="AN433">
            <v>36</v>
          </cell>
        </row>
        <row r="435">
          <cell r="C435" t="str">
            <v>68148TEQU100Allcustom3USD Total</v>
          </cell>
          <cell r="AB435">
            <v>0</v>
          </cell>
          <cell r="AE435">
            <v>0</v>
          </cell>
          <cell r="AG435">
            <v>0</v>
          </cell>
          <cell r="AJ435">
            <v>0</v>
          </cell>
          <cell r="AN435">
            <v>0</v>
          </cell>
          <cell r="AU435">
            <v>0</v>
          </cell>
        </row>
        <row r="436">
          <cell r="C436" t="str">
            <v>68148TEQU110Allcustom3USD Total</v>
          </cell>
          <cell r="AB436">
            <v>0</v>
          </cell>
          <cell r="AE436">
            <v>0</v>
          </cell>
          <cell r="AG436">
            <v>0</v>
          </cell>
          <cell r="AJ436">
            <v>0</v>
          </cell>
          <cell r="AN436">
            <v>0</v>
          </cell>
          <cell r="AU436">
            <v>0</v>
          </cell>
        </row>
        <row r="437">
          <cell r="C437" t="str">
            <v>68148TEQU120Allcustom3USD Total</v>
          </cell>
          <cell r="AB437">
            <v>0</v>
          </cell>
          <cell r="AE437">
            <v>0</v>
          </cell>
          <cell r="AG437">
            <v>0</v>
          </cell>
          <cell r="AJ437">
            <v>0</v>
          </cell>
          <cell r="AN437">
            <v>0</v>
          </cell>
          <cell r="AU437">
            <v>0</v>
          </cell>
        </row>
        <row r="438">
          <cell r="C438" t="str">
            <v>68148TEQU130Allcustom3USD Total</v>
          </cell>
          <cell r="AB438">
            <v>73</v>
          </cell>
          <cell r="AC438">
            <v>1</v>
          </cell>
          <cell r="AE438">
            <v>72.22402611541051</v>
          </cell>
          <cell r="AG438">
            <v>0</v>
          </cell>
          <cell r="AH438">
            <v>0</v>
          </cell>
          <cell r="AJ438">
            <v>0</v>
          </cell>
          <cell r="AN438">
            <v>73</v>
          </cell>
          <cell r="AU438">
            <v>0</v>
          </cell>
        </row>
        <row r="439">
          <cell r="C439" t="str">
            <v>68148TEQU140Allcustom3USD Total</v>
          </cell>
          <cell r="AB439">
            <v>0</v>
          </cell>
          <cell r="AE439">
            <v>0</v>
          </cell>
          <cell r="AG439">
            <v>0</v>
          </cell>
          <cell r="AJ439">
            <v>0</v>
          </cell>
          <cell r="AN439">
            <v>0</v>
          </cell>
          <cell r="AU439">
            <v>0</v>
          </cell>
        </row>
        <row r="440">
          <cell r="C440" t="str">
            <v>68148TEQU200TAllcustom3USD Total</v>
          </cell>
          <cell r="AB440">
            <v>73</v>
          </cell>
          <cell r="AC440">
            <v>1</v>
          </cell>
          <cell r="AD440">
            <v>0</v>
          </cell>
          <cell r="AE440">
            <v>72.22402611541051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73</v>
          </cell>
          <cell r="AU440">
            <v>0</v>
          </cell>
        </row>
        <row r="441">
          <cell r="C441" t="str">
            <v>68148TEQU210Allcustom3USD Total</v>
          </cell>
          <cell r="AB441">
            <v>-3</v>
          </cell>
          <cell r="AE441">
            <v>-2.7018739799491001</v>
          </cell>
          <cell r="AG441">
            <v>0</v>
          </cell>
          <cell r="AH441">
            <v>0</v>
          </cell>
          <cell r="AJ441">
            <v>0</v>
          </cell>
          <cell r="AN441">
            <v>-3</v>
          </cell>
          <cell r="AU441">
            <v>0</v>
          </cell>
        </row>
        <row r="442">
          <cell r="C442" t="str">
            <v>68148TEQU300TAllcustom3USD Total</v>
          </cell>
          <cell r="AB442">
            <v>70</v>
          </cell>
          <cell r="AC442">
            <v>1</v>
          </cell>
          <cell r="AD442">
            <v>0</v>
          </cell>
          <cell r="AE442">
            <v>69.522152135461411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0</v>
          </cell>
          <cell r="AM442">
            <v>0</v>
          </cell>
          <cell r="AN442">
            <v>70</v>
          </cell>
        </row>
        <row r="444">
          <cell r="C444" t="str">
            <v>68152TEQU100Allcustom3USD Total</v>
          </cell>
          <cell r="AB444">
            <v>0</v>
          </cell>
          <cell r="AE444">
            <v>0</v>
          </cell>
          <cell r="AG444">
            <v>0</v>
          </cell>
          <cell r="AJ444">
            <v>0</v>
          </cell>
          <cell r="AN444">
            <v>0</v>
          </cell>
          <cell r="AU444">
            <v>0</v>
          </cell>
        </row>
        <row r="445">
          <cell r="C445" t="str">
            <v>68152TEQU110Allcustom3USD Total</v>
          </cell>
          <cell r="AB445">
            <v>0</v>
          </cell>
          <cell r="AE445">
            <v>0</v>
          </cell>
          <cell r="AG445">
            <v>0</v>
          </cell>
          <cell r="AJ445">
            <v>0</v>
          </cell>
          <cell r="AN445">
            <v>0</v>
          </cell>
          <cell r="AU445">
            <v>0</v>
          </cell>
        </row>
        <row r="446">
          <cell r="C446" t="str">
            <v>68152TEQU120Allcustom3USD Total</v>
          </cell>
          <cell r="AB446">
            <v>0</v>
          </cell>
          <cell r="AE446">
            <v>0</v>
          </cell>
          <cell r="AG446">
            <v>0</v>
          </cell>
          <cell r="AJ446">
            <v>0</v>
          </cell>
          <cell r="AN446">
            <v>0</v>
          </cell>
          <cell r="AU446">
            <v>0</v>
          </cell>
        </row>
        <row r="447">
          <cell r="C447" t="str">
            <v>68152TEQU130Allcustom3USD Total</v>
          </cell>
          <cell r="AB447">
            <v>0</v>
          </cell>
          <cell r="AE447">
            <v>0</v>
          </cell>
          <cell r="AG447">
            <v>0</v>
          </cell>
          <cell r="AJ447">
            <v>0</v>
          </cell>
          <cell r="AN447">
            <v>0</v>
          </cell>
          <cell r="AU447">
            <v>0</v>
          </cell>
        </row>
        <row r="448">
          <cell r="C448" t="str">
            <v>68152TEQU140Allcustom3USD Total</v>
          </cell>
          <cell r="AB448">
            <v>-1</v>
          </cell>
          <cell r="AC448">
            <v>0</v>
          </cell>
          <cell r="AE448">
            <v>-1.3059599336669001</v>
          </cell>
          <cell r="AG448">
            <v>0</v>
          </cell>
          <cell r="AH448">
            <v>0</v>
          </cell>
          <cell r="AJ448">
            <v>0</v>
          </cell>
          <cell r="AN448">
            <v>-1</v>
          </cell>
          <cell r="AU448">
            <v>0</v>
          </cell>
        </row>
        <row r="449">
          <cell r="C449" t="str">
            <v>68152TEQU200TAllcustom3USD Total</v>
          </cell>
          <cell r="AB449">
            <v>-1</v>
          </cell>
          <cell r="AC449">
            <v>0</v>
          </cell>
          <cell r="AD449">
            <v>0</v>
          </cell>
          <cell r="AE449">
            <v>-1.3059599336669001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M449">
            <v>0</v>
          </cell>
          <cell r="AN449">
            <v>-1</v>
          </cell>
          <cell r="AU449">
            <v>0</v>
          </cell>
        </row>
        <row r="450">
          <cell r="C450" t="str">
            <v>68152TEQU210Allcustom3USD Total</v>
          </cell>
          <cell r="AB450">
            <v>0</v>
          </cell>
          <cell r="AE450">
            <v>0</v>
          </cell>
          <cell r="AG450">
            <v>0</v>
          </cell>
          <cell r="AH450">
            <v>0</v>
          </cell>
          <cell r="AJ450">
            <v>0</v>
          </cell>
          <cell r="AN450">
            <v>0</v>
          </cell>
          <cell r="AU450">
            <v>0</v>
          </cell>
        </row>
        <row r="451">
          <cell r="C451" t="str">
            <v>68152TEQU300TAllcustom3USD Total</v>
          </cell>
          <cell r="AB451">
            <v>-1</v>
          </cell>
          <cell r="AC451">
            <v>0</v>
          </cell>
          <cell r="AD451">
            <v>0</v>
          </cell>
          <cell r="AE451">
            <v>-1.3059599336669001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>
            <v>0</v>
          </cell>
          <cell r="AM451">
            <v>0</v>
          </cell>
          <cell r="AN451">
            <v>-1</v>
          </cell>
        </row>
        <row r="453">
          <cell r="C453" t="str">
            <v>68162TEQU100Allcustom3USD Total</v>
          </cell>
          <cell r="AB453">
            <v>0</v>
          </cell>
          <cell r="AE453">
            <v>0</v>
          </cell>
          <cell r="AG453">
            <v>0</v>
          </cell>
          <cell r="AJ453">
            <v>0</v>
          </cell>
          <cell r="AN453">
            <v>0</v>
          </cell>
          <cell r="AU453">
            <v>0</v>
          </cell>
        </row>
        <row r="454">
          <cell r="C454" t="str">
            <v>68162TEQU110Allcustom3USD Total</v>
          </cell>
          <cell r="AB454">
            <v>0</v>
          </cell>
          <cell r="AE454">
            <v>0</v>
          </cell>
          <cell r="AG454">
            <v>0</v>
          </cell>
          <cell r="AJ454">
            <v>0</v>
          </cell>
          <cell r="AN454">
            <v>0</v>
          </cell>
          <cell r="AU454">
            <v>0</v>
          </cell>
        </row>
        <row r="455">
          <cell r="C455" t="str">
            <v>68162TEQU120Allcustom3USD Total</v>
          </cell>
          <cell r="AB455">
            <v>0</v>
          </cell>
          <cell r="AE455">
            <v>0</v>
          </cell>
          <cell r="AG455">
            <v>0</v>
          </cell>
          <cell r="AJ455">
            <v>0</v>
          </cell>
          <cell r="AN455">
            <v>0</v>
          </cell>
          <cell r="AU455">
            <v>0</v>
          </cell>
        </row>
        <row r="456">
          <cell r="C456" t="str">
            <v>68162TEQU130Allcustom3USD Total</v>
          </cell>
          <cell r="AB456">
            <v>0</v>
          </cell>
          <cell r="AE456">
            <v>0</v>
          </cell>
          <cell r="AG456">
            <v>0</v>
          </cell>
          <cell r="AJ456">
            <v>0</v>
          </cell>
          <cell r="AN456">
            <v>0</v>
          </cell>
          <cell r="AU456">
            <v>0</v>
          </cell>
        </row>
        <row r="457">
          <cell r="C457" t="str">
            <v>68162TEQU140Allcustom3USD Total</v>
          </cell>
          <cell r="AB457">
            <v>0</v>
          </cell>
          <cell r="AC457">
            <v>0</v>
          </cell>
          <cell r="AE457">
            <v>-5.2170354361641497E-2</v>
          </cell>
          <cell r="AG457">
            <v>0</v>
          </cell>
          <cell r="AH457">
            <v>0</v>
          </cell>
          <cell r="AJ457">
            <v>0</v>
          </cell>
          <cell r="AN457">
            <v>0</v>
          </cell>
          <cell r="AU457">
            <v>0</v>
          </cell>
        </row>
        <row r="458">
          <cell r="C458" t="str">
            <v>68162TEQU200TAllcustom3USD Total</v>
          </cell>
          <cell r="AB458">
            <v>0</v>
          </cell>
          <cell r="AC458">
            <v>0</v>
          </cell>
          <cell r="AD458">
            <v>0</v>
          </cell>
          <cell r="AE458">
            <v>-5.2170354361641497E-2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M458">
            <v>0</v>
          </cell>
          <cell r="AN458">
            <v>0</v>
          </cell>
          <cell r="AU458">
            <v>0</v>
          </cell>
          <cell r="AY458">
            <v>0</v>
          </cell>
        </row>
        <row r="459">
          <cell r="C459" t="str">
            <v>68162TEQU210Allcustom3USD Total</v>
          </cell>
          <cell r="AB459">
            <v>0</v>
          </cell>
          <cell r="AE459">
            <v>0</v>
          </cell>
          <cell r="AG459">
            <v>0</v>
          </cell>
          <cell r="AH459">
            <v>0</v>
          </cell>
          <cell r="AJ459">
            <v>0</v>
          </cell>
          <cell r="AN459">
            <v>0</v>
          </cell>
          <cell r="AU459">
            <v>0</v>
          </cell>
        </row>
        <row r="460">
          <cell r="C460" t="str">
            <v>68162TEQU300TAllcustom3USD Total</v>
          </cell>
          <cell r="AB460">
            <v>0</v>
          </cell>
          <cell r="AC460">
            <v>0</v>
          </cell>
          <cell r="AD460">
            <v>0</v>
          </cell>
          <cell r="AE460">
            <v>-5.2170354361641497E-2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  <cell r="AM460">
            <v>0</v>
          </cell>
          <cell r="AN460">
            <v>0</v>
          </cell>
          <cell r="AY460">
            <v>0</v>
          </cell>
        </row>
        <row r="462">
          <cell r="C462" t="str">
            <v>68172TEQU100Allcustom3USD Total</v>
          </cell>
          <cell r="AB462">
            <v>0</v>
          </cell>
          <cell r="AE462">
            <v>0</v>
          </cell>
          <cell r="AG462">
            <v>0</v>
          </cell>
          <cell r="AJ462">
            <v>0</v>
          </cell>
          <cell r="AN462">
            <v>0</v>
          </cell>
          <cell r="AU462">
            <v>0</v>
          </cell>
        </row>
        <row r="463">
          <cell r="C463" t="str">
            <v>68172TEQU110Allcustom3USD Total</v>
          </cell>
          <cell r="AB463">
            <v>0</v>
          </cell>
          <cell r="AE463">
            <v>0</v>
          </cell>
          <cell r="AG463">
            <v>0</v>
          </cell>
          <cell r="AJ463">
            <v>0</v>
          </cell>
          <cell r="AN463">
            <v>0</v>
          </cell>
          <cell r="AU463">
            <v>0</v>
          </cell>
        </row>
        <row r="464">
          <cell r="C464" t="str">
            <v>68172TEQU120Allcustom3USD Total</v>
          </cell>
          <cell r="AB464">
            <v>0</v>
          </cell>
          <cell r="AE464">
            <v>0</v>
          </cell>
          <cell r="AG464">
            <v>0</v>
          </cell>
          <cell r="AJ464">
            <v>0</v>
          </cell>
          <cell r="AN464">
            <v>0</v>
          </cell>
          <cell r="AU464">
            <v>0</v>
          </cell>
        </row>
        <row r="465">
          <cell r="C465" t="str">
            <v>68172TEQU130Allcustom3USD Total</v>
          </cell>
          <cell r="AB465">
            <v>0</v>
          </cell>
          <cell r="AE465">
            <v>0</v>
          </cell>
          <cell r="AG465">
            <v>0</v>
          </cell>
          <cell r="AJ465">
            <v>0</v>
          </cell>
          <cell r="AN465">
            <v>0</v>
          </cell>
          <cell r="AU465">
            <v>0</v>
          </cell>
        </row>
        <row r="466">
          <cell r="C466" t="str">
            <v>68172TEQU140Allcustom3USD Total</v>
          </cell>
          <cell r="AB466">
            <v>-9</v>
          </cell>
          <cell r="AC466">
            <v>0</v>
          </cell>
          <cell r="AE466">
            <v>-8.7491589084984192</v>
          </cell>
          <cell r="AG466">
            <v>0</v>
          </cell>
          <cell r="AH466">
            <v>0</v>
          </cell>
          <cell r="AJ466">
            <v>0</v>
          </cell>
          <cell r="AN466">
            <v>-9</v>
          </cell>
          <cell r="AU466">
            <v>0</v>
          </cell>
        </row>
        <row r="467">
          <cell r="C467" t="str">
            <v>68172TEQU200TAllcustom3USD Total</v>
          </cell>
          <cell r="AB467">
            <v>-9</v>
          </cell>
          <cell r="AC467">
            <v>0</v>
          </cell>
          <cell r="AD467">
            <v>0</v>
          </cell>
          <cell r="AE467">
            <v>-8.7491589084984192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M467">
            <v>0</v>
          </cell>
          <cell r="AN467">
            <v>-9</v>
          </cell>
          <cell r="AU467">
            <v>0</v>
          </cell>
          <cell r="AY467">
            <v>0</v>
          </cell>
        </row>
        <row r="468">
          <cell r="C468" t="str">
            <v>68172TEQU210Allcustom3USD Total</v>
          </cell>
          <cell r="AB468">
            <v>0</v>
          </cell>
          <cell r="AE468">
            <v>-7.6832506529991601E-4</v>
          </cell>
          <cell r="AG468">
            <v>0</v>
          </cell>
          <cell r="AH468">
            <v>0</v>
          </cell>
          <cell r="AJ468">
            <v>0</v>
          </cell>
          <cell r="AN468">
            <v>0</v>
          </cell>
          <cell r="AU468">
            <v>0</v>
          </cell>
        </row>
        <row r="469">
          <cell r="C469" t="str">
            <v>68172TEQU300TAllcustom3USD Total</v>
          </cell>
          <cell r="AB469">
            <v>-9</v>
          </cell>
          <cell r="AC469">
            <v>0</v>
          </cell>
          <cell r="AD469">
            <v>0</v>
          </cell>
          <cell r="AE469">
            <v>-8.749927233563719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  <cell r="AM469">
            <v>0</v>
          </cell>
          <cell r="AN469">
            <v>-9</v>
          </cell>
          <cell r="AY469">
            <v>0</v>
          </cell>
        </row>
        <row r="471">
          <cell r="C471" t="str">
            <v>68183TEQU100Allcustom3USD Total</v>
          </cell>
          <cell r="AB471">
            <v>0</v>
          </cell>
          <cell r="AE471">
            <v>0</v>
          </cell>
          <cell r="AG471">
            <v>0</v>
          </cell>
          <cell r="AJ471">
            <v>0</v>
          </cell>
          <cell r="AN471">
            <v>0</v>
          </cell>
          <cell r="AU471">
            <v>0</v>
          </cell>
        </row>
        <row r="472">
          <cell r="C472" t="str">
            <v>68183TEQU110Allcustom3USD Total</v>
          </cell>
          <cell r="AB472">
            <v>0</v>
          </cell>
          <cell r="AE472">
            <v>0</v>
          </cell>
          <cell r="AG472">
            <v>0</v>
          </cell>
          <cell r="AJ472">
            <v>0</v>
          </cell>
          <cell r="AN472">
            <v>0</v>
          </cell>
          <cell r="AU472">
            <v>0</v>
          </cell>
        </row>
        <row r="473">
          <cell r="C473" t="str">
            <v>68183TEQU120Allcustom3USD Total</v>
          </cell>
          <cell r="AB473">
            <v>0</v>
          </cell>
          <cell r="AE473">
            <v>0</v>
          </cell>
          <cell r="AG473">
            <v>0</v>
          </cell>
          <cell r="AJ473">
            <v>0</v>
          </cell>
          <cell r="AN473">
            <v>0</v>
          </cell>
          <cell r="AU473">
            <v>0</v>
          </cell>
        </row>
        <row r="474">
          <cell r="C474" t="str">
            <v>68183TEQU130Allcustom3USD Total</v>
          </cell>
          <cell r="AB474">
            <v>10</v>
          </cell>
          <cell r="AC474">
            <v>1</v>
          </cell>
          <cell r="AE474">
            <v>9.3914450424717799</v>
          </cell>
          <cell r="AG474">
            <v>0</v>
          </cell>
          <cell r="AJ474">
            <v>0</v>
          </cell>
          <cell r="AN474">
            <v>10</v>
          </cell>
          <cell r="AU474">
            <v>0</v>
          </cell>
        </row>
        <row r="475">
          <cell r="C475" t="str">
            <v>68183TEQU140Allcustom3USD Total</v>
          </cell>
          <cell r="AB475">
            <v>-1</v>
          </cell>
          <cell r="AE475">
            <v>-0.74710068485986103</v>
          </cell>
          <cell r="AG475">
            <v>0</v>
          </cell>
          <cell r="AH475">
            <v>0</v>
          </cell>
          <cell r="AJ475">
            <v>0</v>
          </cell>
          <cell r="AN475">
            <v>-1</v>
          </cell>
          <cell r="AU475">
            <v>0</v>
          </cell>
        </row>
        <row r="476">
          <cell r="C476" t="str">
            <v>68183TEQU200TAllcustom3USD Total</v>
          </cell>
          <cell r="AB476">
            <v>9</v>
          </cell>
          <cell r="AC476">
            <v>1</v>
          </cell>
          <cell r="AD476">
            <v>0</v>
          </cell>
          <cell r="AE476">
            <v>8.6443443576119208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M476">
            <v>0</v>
          </cell>
          <cell r="AN476">
            <v>9</v>
          </cell>
          <cell r="AU476">
            <v>0</v>
          </cell>
          <cell r="AY476">
            <v>0</v>
          </cell>
        </row>
        <row r="477">
          <cell r="C477" t="str">
            <v>68183TEQU210Allcustom3USD Total</v>
          </cell>
          <cell r="AB477">
            <v>0</v>
          </cell>
          <cell r="AC477">
            <v>-1</v>
          </cell>
          <cell r="AE477">
            <v>0.75839999999999996</v>
          </cell>
          <cell r="AG477">
            <v>0</v>
          </cell>
          <cell r="AH477">
            <v>0</v>
          </cell>
          <cell r="AJ477">
            <v>0</v>
          </cell>
          <cell r="AN477">
            <v>0</v>
          </cell>
          <cell r="AU477">
            <v>0</v>
          </cell>
        </row>
        <row r="478">
          <cell r="C478" t="str">
            <v>68183TEQU300TAllcustom3USD Total</v>
          </cell>
          <cell r="AB478">
            <v>9</v>
          </cell>
          <cell r="AC478">
            <v>0</v>
          </cell>
          <cell r="AD478">
            <v>0</v>
          </cell>
          <cell r="AE478">
            <v>9.4027443576119207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>
            <v>0</v>
          </cell>
          <cell r="AM478">
            <v>0</v>
          </cell>
          <cell r="AN478">
            <v>9</v>
          </cell>
          <cell r="AY478">
            <v>0</v>
          </cell>
        </row>
        <row r="480">
          <cell r="C480" t="str">
            <v>68190TEQU100Allcustom3USD Total</v>
          </cell>
          <cell r="AB480">
            <v>0</v>
          </cell>
          <cell r="AC480">
            <v>0</v>
          </cell>
          <cell r="AE480">
            <v>0</v>
          </cell>
          <cell r="AG480">
            <v>0</v>
          </cell>
          <cell r="AJ480">
            <v>0</v>
          </cell>
          <cell r="AN480">
            <v>0</v>
          </cell>
          <cell r="AU480">
            <v>0</v>
          </cell>
        </row>
        <row r="481">
          <cell r="C481" t="str">
            <v>68190TEQU110Allcustom3USD Total</v>
          </cell>
          <cell r="AB481">
            <v>124</v>
          </cell>
          <cell r="AC481">
            <v>1</v>
          </cell>
          <cell r="AE481">
            <v>123.46056189035299</v>
          </cell>
          <cell r="AG481">
            <v>0</v>
          </cell>
          <cell r="AJ481">
            <v>0</v>
          </cell>
          <cell r="AN481">
            <v>124</v>
          </cell>
          <cell r="AU481">
            <v>0</v>
          </cell>
        </row>
        <row r="482">
          <cell r="C482" t="str">
            <v>68190TEQU120Allcustom3USD Total</v>
          </cell>
          <cell r="AB482">
            <v>36</v>
          </cell>
          <cell r="AC482">
            <v>-1</v>
          </cell>
          <cell r="AE482">
            <v>36.520008612908995</v>
          </cell>
          <cell r="AG482">
            <v>0</v>
          </cell>
          <cell r="AJ482">
            <v>0</v>
          </cell>
          <cell r="AN482">
            <v>36</v>
          </cell>
          <cell r="AU482">
            <v>0</v>
          </cell>
        </row>
        <row r="483">
          <cell r="C483" t="str">
            <v>68190TEQU130Allcustom3USD Total</v>
          </cell>
          <cell r="AB483">
            <v>61</v>
          </cell>
          <cell r="AC483">
            <v>0</v>
          </cell>
          <cell r="AE483">
            <v>60.757012161337798</v>
          </cell>
          <cell r="AG483">
            <v>0</v>
          </cell>
          <cell r="AJ483">
            <v>0</v>
          </cell>
          <cell r="AN483">
            <v>61</v>
          </cell>
          <cell r="AU483">
            <v>0</v>
          </cell>
        </row>
        <row r="484">
          <cell r="C484" t="str">
            <v>68190TEQU140Allcustom3USD Total</v>
          </cell>
          <cell r="AB484">
            <v>-11</v>
          </cell>
          <cell r="AC484">
            <v>0</v>
          </cell>
          <cell r="AD484">
            <v>0</v>
          </cell>
          <cell r="AE484">
            <v>-10.854389881386799</v>
          </cell>
          <cell r="AG484">
            <v>0</v>
          </cell>
          <cell r="AH484">
            <v>0</v>
          </cell>
          <cell r="AJ484">
            <v>0</v>
          </cell>
          <cell r="AN484">
            <v>-11</v>
          </cell>
          <cell r="AU484">
            <v>0</v>
          </cell>
        </row>
        <row r="485">
          <cell r="C485" t="str">
            <v>68190TEQU200TAllcustom3USD Total</v>
          </cell>
          <cell r="AB485">
            <v>210</v>
          </cell>
          <cell r="AC485">
            <v>0</v>
          </cell>
          <cell r="AD485">
            <v>0</v>
          </cell>
          <cell r="AE485">
            <v>209.88319278321299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M485">
            <v>0</v>
          </cell>
          <cell r="AN485">
            <v>210</v>
          </cell>
          <cell r="AU485">
            <v>0</v>
          </cell>
        </row>
        <row r="486">
          <cell r="C486" t="str">
            <v>68190TEQU210Allcustom3USD Total</v>
          </cell>
          <cell r="AB486">
            <v>10</v>
          </cell>
          <cell r="AC486">
            <v>0</v>
          </cell>
          <cell r="AE486">
            <v>9.5370498749919488</v>
          </cell>
          <cell r="AG486">
            <v>0</v>
          </cell>
          <cell r="AH486">
            <v>0</v>
          </cell>
          <cell r="AJ486">
            <v>0</v>
          </cell>
          <cell r="AN486">
            <v>10</v>
          </cell>
          <cell r="AU486">
            <v>0</v>
          </cell>
        </row>
        <row r="487">
          <cell r="C487" t="str">
            <v>68190TEQU300TAllcustom3USD Total</v>
          </cell>
          <cell r="AB487">
            <v>220</v>
          </cell>
          <cell r="AC487">
            <v>0</v>
          </cell>
          <cell r="AD487">
            <v>0</v>
          </cell>
          <cell r="AE487">
            <v>219.42024265820493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>
            <v>0</v>
          </cell>
          <cell r="AM487">
            <v>0</v>
          </cell>
          <cell r="AN487">
            <v>220</v>
          </cell>
        </row>
        <row r="489">
          <cell r="C489" t="str">
            <v>68202TEQU100Allcustom3USD Total</v>
          </cell>
          <cell r="AB489">
            <v>0</v>
          </cell>
          <cell r="AE489">
            <v>0</v>
          </cell>
          <cell r="AG489">
            <v>0</v>
          </cell>
          <cell r="AJ489">
            <v>0</v>
          </cell>
          <cell r="AN489">
            <v>0</v>
          </cell>
          <cell r="AU489">
            <v>0</v>
          </cell>
        </row>
        <row r="490">
          <cell r="C490" t="str">
            <v>68202TEQU110Allcustom3USD Total</v>
          </cell>
          <cell r="AB490">
            <v>0</v>
          </cell>
          <cell r="AE490">
            <v>0</v>
          </cell>
          <cell r="AG490">
            <v>0</v>
          </cell>
          <cell r="AJ490">
            <v>0</v>
          </cell>
          <cell r="AN490">
            <v>0</v>
          </cell>
          <cell r="AU490">
            <v>0</v>
          </cell>
        </row>
        <row r="491">
          <cell r="C491" t="str">
            <v>68202TEQU120Allcustom3USD Total</v>
          </cell>
          <cell r="AB491">
            <v>0</v>
          </cell>
          <cell r="AE491">
            <v>0</v>
          </cell>
          <cell r="AG491">
            <v>0</v>
          </cell>
          <cell r="AJ491">
            <v>0</v>
          </cell>
          <cell r="AN491">
            <v>0</v>
          </cell>
          <cell r="AU491">
            <v>0</v>
          </cell>
        </row>
        <row r="492">
          <cell r="C492" t="str">
            <v>68202TEQU130Allcustom3USD Total</v>
          </cell>
          <cell r="AB492">
            <v>0</v>
          </cell>
          <cell r="AE492">
            <v>0</v>
          </cell>
          <cell r="AG492">
            <v>0</v>
          </cell>
          <cell r="AJ492">
            <v>0</v>
          </cell>
          <cell r="AN492">
            <v>0</v>
          </cell>
          <cell r="AU492">
            <v>0</v>
          </cell>
        </row>
        <row r="493">
          <cell r="C493" t="str">
            <v>68202TEQU140Allcustom3USD Total</v>
          </cell>
          <cell r="AB493">
            <v>211</v>
          </cell>
          <cell r="AC493">
            <v>0</v>
          </cell>
          <cell r="AE493">
            <v>211.16212592319101</v>
          </cell>
          <cell r="AG493">
            <v>0</v>
          </cell>
          <cell r="AJ493">
            <v>0</v>
          </cell>
          <cell r="AN493">
            <v>211</v>
          </cell>
          <cell r="AU493">
            <v>0</v>
          </cell>
        </row>
        <row r="494">
          <cell r="C494" t="str">
            <v>68202TEQU200TAllcustom3USD Total</v>
          </cell>
          <cell r="AB494">
            <v>211</v>
          </cell>
          <cell r="AC494">
            <v>0</v>
          </cell>
          <cell r="AD494">
            <v>0</v>
          </cell>
          <cell r="AE494">
            <v>211.16212592319101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M494">
            <v>0</v>
          </cell>
          <cell r="AN494">
            <v>211</v>
          </cell>
          <cell r="AU494">
            <v>0</v>
          </cell>
          <cell r="AY494">
            <v>0</v>
          </cell>
        </row>
        <row r="495">
          <cell r="C495" t="str">
            <v>68202TEQU210Allcustom3USD Total</v>
          </cell>
          <cell r="AB495">
            <v>13</v>
          </cell>
          <cell r="AC495">
            <v>0</v>
          </cell>
          <cell r="AE495">
            <v>12.8923535133729</v>
          </cell>
          <cell r="AG495">
            <v>0</v>
          </cell>
          <cell r="AJ495">
            <v>0</v>
          </cell>
          <cell r="AN495">
            <v>13</v>
          </cell>
          <cell r="AU495">
            <v>0</v>
          </cell>
          <cell r="AY495">
            <v>0</v>
          </cell>
        </row>
        <row r="496">
          <cell r="C496" t="str">
            <v>68202TEQU300TAllcustom3USD Total</v>
          </cell>
          <cell r="AB496">
            <v>224</v>
          </cell>
          <cell r="AC496">
            <v>0</v>
          </cell>
          <cell r="AD496">
            <v>0</v>
          </cell>
          <cell r="AE496">
            <v>224.05447943656392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>
            <v>0</v>
          </cell>
          <cell r="AM496">
            <v>0</v>
          </cell>
          <cell r="AN496">
            <v>224</v>
          </cell>
          <cell r="AY496">
            <v>0</v>
          </cell>
        </row>
        <row r="497">
          <cell r="AY497">
            <v>0</v>
          </cell>
        </row>
        <row r="498">
          <cell r="C498" t="str">
            <v>68300TEQU100Allcustom3USD Total</v>
          </cell>
          <cell r="AB498">
            <v>0</v>
          </cell>
          <cell r="AE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N498">
            <v>0</v>
          </cell>
          <cell r="AU498">
            <v>0</v>
          </cell>
        </row>
        <row r="499">
          <cell r="C499" t="str">
            <v>68300TEQU110Allcustom3USD Total</v>
          </cell>
          <cell r="AB499">
            <v>124</v>
          </cell>
          <cell r="AC499">
            <v>1</v>
          </cell>
          <cell r="AE499">
            <v>123.46056189035299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N499">
            <v>124</v>
          </cell>
          <cell r="AU499">
            <v>0</v>
          </cell>
        </row>
        <row r="500">
          <cell r="C500" t="str">
            <v>68300TEQU120Allcustom3USD Total</v>
          </cell>
          <cell r="AB500">
            <v>36</v>
          </cell>
          <cell r="AC500">
            <v>-1</v>
          </cell>
          <cell r="AE500">
            <v>36.520008612908995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N500">
            <v>36</v>
          </cell>
          <cell r="AU500">
            <v>0</v>
          </cell>
        </row>
        <row r="501">
          <cell r="C501" t="str">
            <v>68300TEQU130Allcustom3USD Total</v>
          </cell>
          <cell r="AB501">
            <v>61</v>
          </cell>
          <cell r="AC501">
            <v>0</v>
          </cell>
          <cell r="AE501">
            <v>60.757012161337798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N501">
            <v>61</v>
          </cell>
          <cell r="AU501">
            <v>0</v>
          </cell>
        </row>
        <row r="502">
          <cell r="C502" t="str">
            <v>68300TEQU140Allcustom3USD Total</v>
          </cell>
          <cell r="AB502">
            <v>200</v>
          </cell>
          <cell r="AC502">
            <v>0</v>
          </cell>
          <cell r="AE502">
            <v>200.30773604180399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N502">
            <v>200</v>
          </cell>
          <cell r="AU502">
            <v>0</v>
          </cell>
        </row>
        <row r="503">
          <cell r="C503" t="str">
            <v>68300TEQU200TAllcustom3USD Total</v>
          </cell>
          <cell r="AB503">
            <v>421</v>
          </cell>
          <cell r="AC503">
            <v>0</v>
          </cell>
          <cell r="AD503">
            <v>0</v>
          </cell>
          <cell r="AE503">
            <v>421.0453187064038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M503">
            <v>0</v>
          </cell>
          <cell r="AN503">
            <v>421</v>
          </cell>
          <cell r="AU503">
            <v>0</v>
          </cell>
        </row>
        <row r="504">
          <cell r="C504" t="str">
            <v>68300TEQU210Allcustom3USD Total</v>
          </cell>
          <cell r="AB504">
            <v>23</v>
          </cell>
          <cell r="AC504">
            <v>1</v>
          </cell>
          <cell r="AE504">
            <v>22.4294033883649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N504">
            <v>23</v>
          </cell>
          <cell r="AU504">
            <v>0</v>
          </cell>
        </row>
        <row r="505">
          <cell r="C505" t="str">
            <v>68300TEQU300TAllcustom3USD Total</v>
          </cell>
          <cell r="AB505">
            <v>444</v>
          </cell>
          <cell r="AC505">
            <v>1</v>
          </cell>
          <cell r="AD505">
            <v>0</v>
          </cell>
          <cell r="AE505">
            <v>443.47472209476871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>
            <v>0</v>
          </cell>
          <cell r="AM505">
            <v>0</v>
          </cell>
          <cell r="AN505">
            <v>444</v>
          </cell>
        </row>
        <row r="507">
          <cell r="C507" t="str">
            <v>68312TEQU100Allcustom3USD Total</v>
          </cell>
          <cell r="AB507">
            <v>0</v>
          </cell>
          <cell r="AE507">
            <v>0</v>
          </cell>
          <cell r="AG507">
            <v>0</v>
          </cell>
          <cell r="AJ507">
            <v>0</v>
          </cell>
          <cell r="AN507">
            <v>0</v>
          </cell>
          <cell r="AU507">
            <v>0</v>
          </cell>
        </row>
        <row r="508">
          <cell r="C508" t="str">
            <v>68312TEQU110Allcustom3USD Total</v>
          </cell>
          <cell r="AB508">
            <v>0</v>
          </cell>
          <cell r="AE508">
            <v>0</v>
          </cell>
          <cell r="AG508">
            <v>0</v>
          </cell>
          <cell r="AJ508">
            <v>0</v>
          </cell>
          <cell r="AN508">
            <v>0</v>
          </cell>
          <cell r="AU508">
            <v>0</v>
          </cell>
        </row>
        <row r="509">
          <cell r="C509" t="str">
            <v>68312TEQU120Allcustom3USD Total</v>
          </cell>
          <cell r="AB509">
            <v>0</v>
          </cell>
          <cell r="AE509">
            <v>0</v>
          </cell>
          <cell r="AG509">
            <v>0</v>
          </cell>
          <cell r="AJ509">
            <v>0</v>
          </cell>
          <cell r="AN509">
            <v>0</v>
          </cell>
          <cell r="AU509">
            <v>0</v>
          </cell>
        </row>
        <row r="510">
          <cell r="C510" t="str">
            <v>68312TEQU130Allcustom3USD Total</v>
          </cell>
          <cell r="AB510">
            <v>0</v>
          </cell>
          <cell r="AE510">
            <v>0</v>
          </cell>
          <cell r="AG510">
            <v>0</v>
          </cell>
          <cell r="AJ510">
            <v>0</v>
          </cell>
          <cell r="AN510">
            <v>0</v>
          </cell>
          <cell r="AU510">
            <v>0</v>
          </cell>
        </row>
        <row r="511">
          <cell r="C511" t="str">
            <v>68312TEQU140Allcustom3USD Total</v>
          </cell>
          <cell r="AB511">
            <v>0</v>
          </cell>
          <cell r="AC511">
            <v>0</v>
          </cell>
          <cell r="AE511">
            <v>-1.9176883922179401E-3</v>
          </cell>
          <cell r="AG511">
            <v>0</v>
          </cell>
          <cell r="AH511">
            <v>0</v>
          </cell>
          <cell r="AJ511">
            <v>0</v>
          </cell>
          <cell r="AN511">
            <v>0</v>
          </cell>
          <cell r="AU511">
            <v>0</v>
          </cell>
        </row>
        <row r="512">
          <cell r="C512" t="str">
            <v>68312TEQU200TAllcustom3USD Total</v>
          </cell>
          <cell r="AB512">
            <v>0</v>
          </cell>
          <cell r="AC512">
            <v>0</v>
          </cell>
          <cell r="AD512">
            <v>0</v>
          </cell>
          <cell r="AE512">
            <v>-1.9176883922179401E-3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M512">
            <v>0</v>
          </cell>
          <cell r="AN512">
            <v>0</v>
          </cell>
          <cell r="AU512">
            <v>0</v>
          </cell>
          <cell r="AY512">
            <v>0</v>
          </cell>
        </row>
        <row r="513">
          <cell r="C513" t="str">
            <v>68312TEQU210Allcustom3USD Total</v>
          </cell>
          <cell r="AB513">
            <v>-2</v>
          </cell>
          <cell r="AC513">
            <v>0</v>
          </cell>
          <cell r="AE513">
            <v>-1.62370363653849</v>
          </cell>
          <cell r="AG513">
            <v>0</v>
          </cell>
          <cell r="AH513">
            <v>0</v>
          </cell>
          <cell r="AJ513">
            <v>0</v>
          </cell>
          <cell r="AN513">
            <v>-2</v>
          </cell>
          <cell r="AU513">
            <v>0</v>
          </cell>
        </row>
        <row r="514">
          <cell r="C514" t="str">
            <v>68312TEQU300TAllcustom3USD Total</v>
          </cell>
          <cell r="AB514">
            <v>-2</v>
          </cell>
          <cell r="AC514">
            <v>0</v>
          </cell>
          <cell r="AD514">
            <v>0</v>
          </cell>
          <cell r="AE514">
            <v>-1.6256213249307079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>
            <v>0</v>
          </cell>
          <cell r="AM514">
            <v>0</v>
          </cell>
          <cell r="AN514">
            <v>-2</v>
          </cell>
          <cell r="AY514">
            <v>0</v>
          </cell>
        </row>
        <row r="516">
          <cell r="C516" t="str">
            <v>68322TEQU100Allcustom3USD Total</v>
          </cell>
          <cell r="AB516">
            <v>0</v>
          </cell>
          <cell r="AE516">
            <v>0</v>
          </cell>
          <cell r="AG516">
            <v>0</v>
          </cell>
          <cell r="AJ516">
            <v>0</v>
          </cell>
          <cell r="AN516">
            <v>0</v>
          </cell>
          <cell r="AU516">
            <v>0</v>
          </cell>
        </row>
        <row r="517">
          <cell r="C517" t="str">
            <v>68322TEQU110Allcustom3USD Total</v>
          </cell>
          <cell r="AB517">
            <v>0</v>
          </cell>
          <cell r="AE517">
            <v>0</v>
          </cell>
          <cell r="AG517">
            <v>0</v>
          </cell>
          <cell r="AJ517">
            <v>0</v>
          </cell>
          <cell r="AN517">
            <v>0</v>
          </cell>
          <cell r="AU517">
            <v>0</v>
          </cell>
        </row>
        <row r="518">
          <cell r="C518" t="str">
            <v>68322TEQU120Allcustom3USD Total</v>
          </cell>
          <cell r="AB518">
            <v>0</v>
          </cell>
          <cell r="AE518">
            <v>0</v>
          </cell>
          <cell r="AG518">
            <v>0</v>
          </cell>
          <cell r="AJ518">
            <v>0</v>
          </cell>
          <cell r="AN518">
            <v>0</v>
          </cell>
          <cell r="AU518">
            <v>0</v>
          </cell>
        </row>
        <row r="519">
          <cell r="C519" t="str">
            <v>68322TEQU130Allcustom3USD Total</v>
          </cell>
          <cell r="AB519">
            <v>0</v>
          </cell>
          <cell r="AE519">
            <v>0</v>
          </cell>
          <cell r="AG519">
            <v>0</v>
          </cell>
          <cell r="AJ519">
            <v>0</v>
          </cell>
          <cell r="AN519">
            <v>0</v>
          </cell>
          <cell r="AU519">
            <v>0</v>
          </cell>
        </row>
        <row r="520">
          <cell r="C520" t="str">
            <v>68322TEQU140Allcustom3USD Total</v>
          </cell>
          <cell r="AB520">
            <v>5</v>
          </cell>
          <cell r="AC520">
            <v>0</v>
          </cell>
          <cell r="AE520">
            <v>4.5271660000000002</v>
          </cell>
          <cell r="AG520">
            <v>0</v>
          </cell>
          <cell r="AH520">
            <v>0</v>
          </cell>
          <cell r="AJ520">
            <v>0</v>
          </cell>
          <cell r="AN520">
            <v>5</v>
          </cell>
          <cell r="AU520">
            <v>0</v>
          </cell>
        </row>
        <row r="521">
          <cell r="C521" t="str">
            <v>68322TEQU200TAllcustom3USD Total</v>
          </cell>
          <cell r="AB521">
            <v>5</v>
          </cell>
          <cell r="AC521">
            <v>0</v>
          </cell>
          <cell r="AD521">
            <v>0</v>
          </cell>
          <cell r="AE521">
            <v>4.5271660000000002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M521">
            <v>0</v>
          </cell>
          <cell r="AN521">
            <v>5</v>
          </cell>
          <cell r="AU521">
            <v>0</v>
          </cell>
          <cell r="AY521">
            <v>0</v>
          </cell>
        </row>
        <row r="522">
          <cell r="C522" t="str">
            <v>68322TEQU210Allcustom3USD Total</v>
          </cell>
          <cell r="AB522">
            <v>0</v>
          </cell>
          <cell r="AC522">
            <v>0</v>
          </cell>
          <cell r="AE522">
            <v>0</v>
          </cell>
          <cell r="AG522">
            <v>0</v>
          </cell>
          <cell r="AH522">
            <v>0</v>
          </cell>
          <cell r="AJ522">
            <v>0</v>
          </cell>
          <cell r="AN522">
            <v>0</v>
          </cell>
          <cell r="AU522">
            <v>0</v>
          </cell>
        </row>
        <row r="523">
          <cell r="C523" t="str">
            <v>68322TEQU300TAllcustom3USD Total</v>
          </cell>
          <cell r="AB523">
            <v>5</v>
          </cell>
          <cell r="AC523">
            <v>0</v>
          </cell>
          <cell r="AD523">
            <v>0</v>
          </cell>
          <cell r="AE523">
            <v>4.5271660000000002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>
            <v>0</v>
          </cell>
          <cell r="AM523">
            <v>0</v>
          </cell>
          <cell r="AN523">
            <v>5</v>
          </cell>
          <cell r="AY523">
            <v>0</v>
          </cell>
        </row>
        <row r="525">
          <cell r="C525" t="str">
            <v>68332TEQU100Allcustom3USD Total</v>
          </cell>
          <cell r="AB525">
            <v>0</v>
          </cell>
          <cell r="AE525">
            <v>0</v>
          </cell>
          <cell r="AG525">
            <v>0</v>
          </cell>
          <cell r="AJ525">
            <v>0</v>
          </cell>
          <cell r="AN525">
            <v>0</v>
          </cell>
          <cell r="AU525">
            <v>0</v>
          </cell>
        </row>
        <row r="526">
          <cell r="C526" t="str">
            <v>68332TEQU110Allcustom3USD Total</v>
          </cell>
          <cell r="AB526">
            <v>0</v>
          </cell>
          <cell r="AE526">
            <v>0</v>
          </cell>
          <cell r="AG526">
            <v>0</v>
          </cell>
          <cell r="AJ526">
            <v>0</v>
          </cell>
          <cell r="AN526">
            <v>0</v>
          </cell>
          <cell r="AU526">
            <v>0</v>
          </cell>
        </row>
        <row r="527">
          <cell r="C527" t="str">
            <v>68332TEQU120Allcustom3USD Total</v>
          </cell>
          <cell r="AB527">
            <v>0</v>
          </cell>
          <cell r="AE527">
            <v>0</v>
          </cell>
          <cell r="AG527">
            <v>0</v>
          </cell>
          <cell r="AJ527">
            <v>0</v>
          </cell>
          <cell r="AN527">
            <v>0</v>
          </cell>
          <cell r="AU527">
            <v>0</v>
          </cell>
        </row>
        <row r="528">
          <cell r="C528" t="str">
            <v>68332TEQU130Allcustom3USD Total</v>
          </cell>
          <cell r="AB528">
            <v>0</v>
          </cell>
          <cell r="AE528">
            <v>0</v>
          </cell>
          <cell r="AG528">
            <v>0</v>
          </cell>
          <cell r="AJ528">
            <v>0</v>
          </cell>
          <cell r="AN528">
            <v>0</v>
          </cell>
          <cell r="AU528">
            <v>0</v>
          </cell>
        </row>
        <row r="529">
          <cell r="C529" t="str">
            <v>68332TEQU140Allcustom3USD Total</v>
          </cell>
          <cell r="AB529">
            <v>-1</v>
          </cell>
          <cell r="AC529">
            <v>0</v>
          </cell>
          <cell r="AE529">
            <v>-0.91723063526255</v>
          </cell>
          <cell r="AG529">
            <v>0</v>
          </cell>
          <cell r="AH529">
            <v>0</v>
          </cell>
          <cell r="AJ529">
            <v>0</v>
          </cell>
          <cell r="AN529">
            <v>-1</v>
          </cell>
          <cell r="AU529">
            <v>0</v>
          </cell>
        </row>
        <row r="530">
          <cell r="C530" t="str">
            <v>68332TEQU200TAllcustom3USD Total</v>
          </cell>
          <cell r="AB530">
            <v>-1</v>
          </cell>
          <cell r="AC530">
            <v>0</v>
          </cell>
          <cell r="AD530">
            <v>0</v>
          </cell>
          <cell r="AE530">
            <v>-0.91723063526255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M530">
            <v>0</v>
          </cell>
          <cell r="AN530">
            <v>-1</v>
          </cell>
          <cell r="AU530">
            <v>0</v>
          </cell>
          <cell r="AY530">
            <v>0</v>
          </cell>
        </row>
        <row r="531">
          <cell r="C531" t="str">
            <v>68332TEQU210Allcustom3USD Total</v>
          </cell>
          <cell r="AB531">
            <v>56</v>
          </cell>
          <cell r="AC531">
            <v>0</v>
          </cell>
          <cell r="AE531">
            <v>55.701334041351103</v>
          </cell>
          <cell r="AG531">
            <v>0</v>
          </cell>
          <cell r="AH531">
            <v>0</v>
          </cell>
          <cell r="AJ531">
            <v>0</v>
          </cell>
          <cell r="AN531">
            <v>56</v>
          </cell>
          <cell r="AU531">
            <v>0</v>
          </cell>
        </row>
        <row r="532">
          <cell r="C532" t="str">
            <v>68332TEQU300TAllcustom3USD Total</v>
          </cell>
          <cell r="AB532">
            <v>55</v>
          </cell>
          <cell r="AC532">
            <v>0</v>
          </cell>
          <cell r="AD532">
            <v>0</v>
          </cell>
          <cell r="AE532">
            <v>54.784103406088555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>
            <v>0</v>
          </cell>
          <cell r="AM532">
            <v>0</v>
          </cell>
          <cell r="AN532">
            <v>55</v>
          </cell>
          <cell r="AY532">
            <v>0</v>
          </cell>
        </row>
        <row r="534">
          <cell r="C534" t="str">
            <v>68342TEQU100Allcustom3USD Total</v>
          </cell>
          <cell r="AB534">
            <v>0</v>
          </cell>
          <cell r="AE534">
            <v>0</v>
          </cell>
          <cell r="AG534">
            <v>0</v>
          </cell>
          <cell r="AJ534">
            <v>0</v>
          </cell>
          <cell r="AN534">
            <v>0</v>
          </cell>
          <cell r="AU534">
            <v>0</v>
          </cell>
        </row>
        <row r="535">
          <cell r="C535" t="str">
            <v>68342TEQU110Allcustom3USD Total</v>
          </cell>
          <cell r="AB535">
            <v>0</v>
          </cell>
          <cell r="AE535">
            <v>0</v>
          </cell>
          <cell r="AG535">
            <v>0</v>
          </cell>
          <cell r="AJ535">
            <v>0</v>
          </cell>
          <cell r="AN535">
            <v>0</v>
          </cell>
          <cell r="AU535">
            <v>0</v>
          </cell>
        </row>
        <row r="536">
          <cell r="C536" t="str">
            <v>68342TEQU120Allcustom3USD Total</v>
          </cell>
          <cell r="AB536">
            <v>0</v>
          </cell>
          <cell r="AE536">
            <v>0</v>
          </cell>
          <cell r="AG536">
            <v>0</v>
          </cell>
          <cell r="AJ536">
            <v>0</v>
          </cell>
          <cell r="AN536">
            <v>0</v>
          </cell>
          <cell r="AU536">
            <v>0</v>
          </cell>
        </row>
        <row r="537">
          <cell r="C537" t="str">
            <v>68342TEQU130Allcustom3USD Total</v>
          </cell>
          <cell r="AB537">
            <v>0</v>
          </cell>
          <cell r="AE537">
            <v>0</v>
          </cell>
          <cell r="AG537">
            <v>0</v>
          </cell>
          <cell r="AJ537">
            <v>0</v>
          </cell>
          <cell r="AN537">
            <v>0</v>
          </cell>
          <cell r="AU537">
            <v>0</v>
          </cell>
        </row>
        <row r="538">
          <cell r="C538" t="str">
            <v>68342TEQU140Allcustom3USD Total</v>
          </cell>
          <cell r="AB538">
            <v>0</v>
          </cell>
          <cell r="AC538">
            <v>0</v>
          </cell>
          <cell r="AE538">
            <v>1.19547618657351E-4</v>
          </cell>
          <cell r="AG538">
            <v>0</v>
          </cell>
          <cell r="AH538">
            <v>0</v>
          </cell>
          <cell r="AJ538">
            <v>0</v>
          </cell>
          <cell r="AN538">
            <v>0</v>
          </cell>
          <cell r="AU538">
            <v>0</v>
          </cell>
        </row>
        <row r="539">
          <cell r="C539" t="str">
            <v>68342TEQU200TAllcustom3USD Total</v>
          </cell>
          <cell r="AB539">
            <v>0</v>
          </cell>
          <cell r="AC539">
            <v>0</v>
          </cell>
          <cell r="AD539">
            <v>0</v>
          </cell>
          <cell r="AE539">
            <v>1.19547618657351E-4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M539">
            <v>0</v>
          </cell>
          <cell r="AN539">
            <v>0</v>
          </cell>
          <cell r="AU539">
            <v>0</v>
          </cell>
          <cell r="AY539">
            <v>0</v>
          </cell>
        </row>
        <row r="540">
          <cell r="C540" t="str">
            <v>68342TEQU210Allcustom3USD Total</v>
          </cell>
          <cell r="AB540">
            <v>1</v>
          </cell>
          <cell r="AC540">
            <v>1</v>
          </cell>
          <cell r="AE540">
            <v>-1.8153897149143099E-2</v>
          </cell>
          <cell r="AG540">
            <v>0</v>
          </cell>
          <cell r="AH540">
            <v>0</v>
          </cell>
          <cell r="AJ540">
            <v>0</v>
          </cell>
          <cell r="AM540">
            <v>-1</v>
          </cell>
          <cell r="AN540">
            <v>0</v>
          </cell>
          <cell r="AU540">
            <v>0</v>
          </cell>
        </row>
        <row r="541">
          <cell r="C541" t="str">
            <v>68342TEQU300TAllcustom3USD Total</v>
          </cell>
          <cell r="AB541">
            <v>1</v>
          </cell>
          <cell r="AC541">
            <v>1</v>
          </cell>
          <cell r="AD541">
            <v>0</v>
          </cell>
          <cell r="AE541">
            <v>-1.8034349530485747E-2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>
            <v>0</v>
          </cell>
          <cell r="AM541">
            <v>-1</v>
          </cell>
          <cell r="AN541">
            <v>0</v>
          </cell>
        </row>
        <row r="543">
          <cell r="C543" t="str">
            <v>68352TEQU100Allcustom3USD Total</v>
          </cell>
          <cell r="AB543">
            <v>0</v>
          </cell>
          <cell r="AE543">
            <v>0</v>
          </cell>
          <cell r="AG543">
            <v>0</v>
          </cell>
          <cell r="AJ543">
            <v>0</v>
          </cell>
          <cell r="AN543">
            <v>0</v>
          </cell>
          <cell r="AU543">
            <v>0</v>
          </cell>
        </row>
        <row r="544">
          <cell r="C544" t="str">
            <v>68352TEQU110Allcustom3USD Total</v>
          </cell>
          <cell r="AB544">
            <v>0</v>
          </cell>
          <cell r="AE544">
            <v>0</v>
          </cell>
          <cell r="AG544">
            <v>0</v>
          </cell>
          <cell r="AJ544">
            <v>0</v>
          </cell>
          <cell r="AN544">
            <v>0</v>
          </cell>
          <cell r="AU544">
            <v>0</v>
          </cell>
        </row>
        <row r="545">
          <cell r="C545" t="str">
            <v>68352TEQU120Allcustom3USD Total</v>
          </cell>
          <cell r="AB545">
            <v>0</v>
          </cell>
          <cell r="AE545">
            <v>0</v>
          </cell>
          <cell r="AG545">
            <v>0</v>
          </cell>
          <cell r="AJ545">
            <v>0</v>
          </cell>
          <cell r="AN545">
            <v>0</v>
          </cell>
          <cell r="AU545">
            <v>0</v>
          </cell>
        </row>
        <row r="546">
          <cell r="C546" t="str">
            <v>68352TEQU130Allcustom3USD Total</v>
          </cell>
          <cell r="AB546">
            <v>0</v>
          </cell>
          <cell r="AE546">
            <v>0</v>
          </cell>
          <cell r="AG546">
            <v>0</v>
          </cell>
          <cell r="AJ546">
            <v>0</v>
          </cell>
          <cell r="AN546">
            <v>0</v>
          </cell>
          <cell r="AU546">
            <v>0</v>
          </cell>
        </row>
        <row r="547">
          <cell r="C547" t="str">
            <v>68352TEQU140Allcustom3USD Total</v>
          </cell>
          <cell r="AB547">
            <v>-475</v>
          </cell>
          <cell r="AC547">
            <v>0</v>
          </cell>
          <cell r="AE547">
            <v>-475.26424041907501</v>
          </cell>
          <cell r="AG547">
            <v>0</v>
          </cell>
          <cell r="AH547">
            <v>0</v>
          </cell>
          <cell r="AJ547">
            <v>0</v>
          </cell>
          <cell r="AN547">
            <v>-475</v>
          </cell>
          <cell r="AU547">
            <v>0</v>
          </cell>
        </row>
        <row r="548">
          <cell r="C548" t="str">
            <v>68352TEQU200TAllcustom3USD Total</v>
          </cell>
          <cell r="AB548">
            <v>-475</v>
          </cell>
          <cell r="AC548">
            <v>0</v>
          </cell>
          <cell r="AD548">
            <v>0</v>
          </cell>
          <cell r="AE548">
            <v>-475.26424041907501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M548">
            <v>0</v>
          </cell>
          <cell r="AN548">
            <v>-475</v>
          </cell>
          <cell r="AU548">
            <v>0</v>
          </cell>
          <cell r="AY548">
            <v>0</v>
          </cell>
        </row>
        <row r="549">
          <cell r="C549" t="str">
            <v>68352TEQU210Allcustom3USD Total</v>
          </cell>
          <cell r="AB549">
            <v>0</v>
          </cell>
          <cell r="AC549">
            <v>0</v>
          </cell>
          <cell r="AE549">
            <v>0</v>
          </cell>
          <cell r="AG549">
            <v>0</v>
          </cell>
          <cell r="AH549">
            <v>0</v>
          </cell>
          <cell r="AJ549">
            <v>0</v>
          </cell>
          <cell r="AN549">
            <v>0</v>
          </cell>
          <cell r="AU549">
            <v>0</v>
          </cell>
        </row>
        <row r="550">
          <cell r="C550" t="str">
            <v>68352TEQU300TAllcustom3USD Total</v>
          </cell>
          <cell r="AB550">
            <v>-475</v>
          </cell>
          <cell r="AC550">
            <v>0</v>
          </cell>
          <cell r="AD550">
            <v>0</v>
          </cell>
          <cell r="AE550">
            <v>-475.26424041907501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  <cell r="AM550">
            <v>0</v>
          </cell>
          <cell r="AN550">
            <v>-475</v>
          </cell>
          <cell r="AY550">
            <v>0</v>
          </cell>
        </row>
        <row r="552">
          <cell r="C552" t="str">
            <v>68362TEQU100Allcustom3USD Total</v>
          </cell>
          <cell r="AB552">
            <v>0</v>
          </cell>
          <cell r="AE552">
            <v>0</v>
          </cell>
          <cell r="AG552">
            <v>0</v>
          </cell>
          <cell r="AJ552">
            <v>0</v>
          </cell>
          <cell r="AN552">
            <v>0</v>
          </cell>
          <cell r="AU552">
            <v>0</v>
          </cell>
        </row>
        <row r="553">
          <cell r="C553" t="str">
            <v>68362TEQU110Allcustom3USD Total</v>
          </cell>
          <cell r="AB553">
            <v>0</v>
          </cell>
          <cell r="AE553">
            <v>0</v>
          </cell>
          <cell r="AG553">
            <v>0</v>
          </cell>
          <cell r="AJ553">
            <v>0</v>
          </cell>
          <cell r="AN553">
            <v>0</v>
          </cell>
          <cell r="AU553">
            <v>0</v>
          </cell>
        </row>
        <row r="554">
          <cell r="C554" t="str">
            <v>68362TEQU120Allcustom3USD Total</v>
          </cell>
          <cell r="AB554">
            <v>0</v>
          </cell>
          <cell r="AE554">
            <v>0</v>
          </cell>
          <cell r="AG554">
            <v>0</v>
          </cell>
          <cell r="AJ554">
            <v>0</v>
          </cell>
          <cell r="AN554">
            <v>0</v>
          </cell>
          <cell r="AU554">
            <v>0</v>
          </cell>
        </row>
        <row r="555">
          <cell r="C555" t="str">
            <v>68362TEQU130Allcustom3USD Total</v>
          </cell>
          <cell r="AB555">
            <v>0</v>
          </cell>
          <cell r="AE555">
            <v>0</v>
          </cell>
          <cell r="AG555">
            <v>0</v>
          </cell>
          <cell r="AJ555">
            <v>0</v>
          </cell>
          <cell r="AN555">
            <v>0</v>
          </cell>
          <cell r="AU555">
            <v>0</v>
          </cell>
        </row>
        <row r="556">
          <cell r="C556" t="str">
            <v>68362TEQU140Allcustom3USD Total</v>
          </cell>
          <cell r="AB556">
            <v>0</v>
          </cell>
          <cell r="AC556">
            <v>0</v>
          </cell>
          <cell r="AE556">
            <v>0</v>
          </cell>
          <cell r="AG556">
            <v>0</v>
          </cell>
          <cell r="AH556">
            <v>0</v>
          </cell>
          <cell r="AJ556">
            <v>0</v>
          </cell>
          <cell r="AN556">
            <v>0</v>
          </cell>
          <cell r="AU556">
            <v>0</v>
          </cell>
        </row>
        <row r="557">
          <cell r="C557" t="str">
            <v>68362TEQU200TAllcustom3USD Total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M557">
            <v>0</v>
          </cell>
          <cell r="AN557">
            <v>0</v>
          </cell>
          <cell r="AU557">
            <v>0</v>
          </cell>
          <cell r="AY557">
            <v>0</v>
          </cell>
        </row>
        <row r="558">
          <cell r="C558" t="str">
            <v>68362TEQU210Allcustom3USD Total</v>
          </cell>
          <cell r="AB558">
            <v>0</v>
          </cell>
          <cell r="AC558">
            <v>0</v>
          </cell>
          <cell r="AE558">
            <v>0</v>
          </cell>
          <cell r="AG558">
            <v>0</v>
          </cell>
          <cell r="AH558">
            <v>0</v>
          </cell>
          <cell r="AJ558">
            <v>0</v>
          </cell>
          <cell r="AN558">
            <v>0</v>
          </cell>
          <cell r="AU558">
            <v>0</v>
          </cell>
        </row>
        <row r="559">
          <cell r="C559" t="str">
            <v>68362TEQU300TAllcustom3USD Total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>
            <v>0</v>
          </cell>
          <cell r="AM559">
            <v>0</v>
          </cell>
          <cell r="AN559">
            <v>0</v>
          </cell>
          <cell r="AY559">
            <v>0</v>
          </cell>
        </row>
        <row r="561">
          <cell r="C561" t="str">
            <v>68372TEQU100Allcustom3USD Total</v>
          </cell>
          <cell r="AB561">
            <v>0</v>
          </cell>
          <cell r="AC561">
            <v>0</v>
          </cell>
          <cell r="AE561">
            <v>0</v>
          </cell>
          <cell r="AG561">
            <v>0</v>
          </cell>
          <cell r="AJ561">
            <v>0</v>
          </cell>
          <cell r="AN561">
            <v>0</v>
          </cell>
          <cell r="AU561">
            <v>0</v>
          </cell>
        </row>
        <row r="562">
          <cell r="C562" t="str">
            <v>68372TEQU110Allcustom3USD Total</v>
          </cell>
          <cell r="AB562">
            <v>0</v>
          </cell>
          <cell r="AE562">
            <v>0</v>
          </cell>
          <cell r="AG562">
            <v>0</v>
          </cell>
          <cell r="AJ562">
            <v>0</v>
          </cell>
          <cell r="AN562">
            <v>0</v>
          </cell>
          <cell r="AU562">
            <v>0</v>
          </cell>
        </row>
        <row r="563">
          <cell r="C563" t="str">
            <v>68372TEQU120Allcustom3USD Total</v>
          </cell>
          <cell r="AB563">
            <v>0</v>
          </cell>
          <cell r="AE563">
            <v>0</v>
          </cell>
          <cell r="AG563">
            <v>0</v>
          </cell>
          <cell r="AJ563">
            <v>0</v>
          </cell>
          <cell r="AN563">
            <v>0</v>
          </cell>
          <cell r="AU563">
            <v>0</v>
          </cell>
        </row>
        <row r="564">
          <cell r="C564" t="str">
            <v>68372TEQU130Allcustom3USD Total</v>
          </cell>
          <cell r="AB564">
            <v>0</v>
          </cell>
          <cell r="AE564">
            <v>0</v>
          </cell>
          <cell r="AG564">
            <v>0</v>
          </cell>
          <cell r="AJ564">
            <v>0</v>
          </cell>
          <cell r="AN564">
            <v>0</v>
          </cell>
          <cell r="AU564">
            <v>0</v>
          </cell>
        </row>
        <row r="565">
          <cell r="C565" t="str">
            <v>68372TEQU140Allcustom3USD Total</v>
          </cell>
          <cell r="AB565">
            <v>0</v>
          </cell>
          <cell r="AC565">
            <v>0</v>
          </cell>
          <cell r="AE565">
            <v>3.6160570854716899E-4</v>
          </cell>
          <cell r="AG565">
            <v>0</v>
          </cell>
          <cell r="AH565">
            <v>0</v>
          </cell>
          <cell r="AJ565">
            <v>0</v>
          </cell>
          <cell r="AN565">
            <v>0</v>
          </cell>
          <cell r="AU565">
            <v>0</v>
          </cell>
        </row>
        <row r="566">
          <cell r="C566" t="str">
            <v>68372TEQU200TAllcustom3USD Total</v>
          </cell>
          <cell r="AB566">
            <v>0</v>
          </cell>
          <cell r="AC566">
            <v>0</v>
          </cell>
          <cell r="AD566">
            <v>0</v>
          </cell>
          <cell r="AE566">
            <v>3.6160570854716899E-4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M566">
            <v>0</v>
          </cell>
          <cell r="AN566">
            <v>0</v>
          </cell>
          <cell r="AU566">
            <v>0</v>
          </cell>
          <cell r="AY566">
            <v>0</v>
          </cell>
        </row>
        <row r="567">
          <cell r="C567" t="str">
            <v>68372TEQU210Allcustom3USD Total</v>
          </cell>
          <cell r="AB567">
            <v>37</v>
          </cell>
          <cell r="AC567">
            <v>0</v>
          </cell>
          <cell r="AE567">
            <v>37.239825166437001</v>
          </cell>
          <cell r="AG567">
            <v>0</v>
          </cell>
          <cell r="AH567">
            <v>0</v>
          </cell>
          <cell r="AJ567">
            <v>0</v>
          </cell>
          <cell r="AN567">
            <v>37</v>
          </cell>
          <cell r="AU567">
            <v>0</v>
          </cell>
        </row>
        <row r="568">
          <cell r="C568" t="str">
            <v>68372TEQU300TAllcustom3USD Total</v>
          </cell>
          <cell r="AB568">
            <v>37</v>
          </cell>
          <cell r="AC568">
            <v>0</v>
          </cell>
          <cell r="AD568">
            <v>0</v>
          </cell>
          <cell r="AE568">
            <v>37.240186772145549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0</v>
          </cell>
          <cell r="AM568">
            <v>0</v>
          </cell>
          <cell r="AN568">
            <v>37</v>
          </cell>
          <cell r="AY568">
            <v>0</v>
          </cell>
        </row>
        <row r="570">
          <cell r="C570" t="str">
            <v>68382TEQU100Allcustom3USD Total</v>
          </cell>
          <cell r="AB570">
            <v>0</v>
          </cell>
          <cell r="AE570">
            <v>0</v>
          </cell>
          <cell r="AG570">
            <v>0</v>
          </cell>
          <cell r="AJ570">
            <v>0</v>
          </cell>
          <cell r="AN570">
            <v>0</v>
          </cell>
          <cell r="AU570">
            <v>0</v>
          </cell>
        </row>
        <row r="571">
          <cell r="C571" t="str">
            <v>68382TEQU110Allcustom3USD Total</v>
          </cell>
          <cell r="AB571">
            <v>0</v>
          </cell>
          <cell r="AE571">
            <v>0</v>
          </cell>
          <cell r="AG571">
            <v>0</v>
          </cell>
          <cell r="AJ571">
            <v>0</v>
          </cell>
          <cell r="AN571">
            <v>0</v>
          </cell>
          <cell r="AU571">
            <v>0</v>
          </cell>
        </row>
        <row r="572">
          <cell r="C572" t="str">
            <v>68382TEQU120Allcustom3USD Total</v>
          </cell>
          <cell r="AB572">
            <v>0</v>
          </cell>
          <cell r="AE572">
            <v>0</v>
          </cell>
          <cell r="AG572">
            <v>0</v>
          </cell>
          <cell r="AJ572">
            <v>0</v>
          </cell>
          <cell r="AN572">
            <v>0</v>
          </cell>
          <cell r="AU572">
            <v>0</v>
          </cell>
        </row>
        <row r="573">
          <cell r="C573" t="str">
            <v>68382TEQU130Allcustom3USD Total</v>
          </cell>
          <cell r="AB573">
            <v>0</v>
          </cell>
          <cell r="AE573">
            <v>0</v>
          </cell>
          <cell r="AG573">
            <v>0</v>
          </cell>
          <cell r="AJ573">
            <v>0</v>
          </cell>
          <cell r="AN573">
            <v>0</v>
          </cell>
          <cell r="AU573">
            <v>0</v>
          </cell>
        </row>
        <row r="574">
          <cell r="C574" t="str">
            <v>68382TEQU140Allcustom3USD Total</v>
          </cell>
          <cell r="AB574">
            <v>0</v>
          </cell>
          <cell r="AC574">
            <v>0</v>
          </cell>
          <cell r="AE574">
            <v>0</v>
          </cell>
          <cell r="AG574">
            <v>0</v>
          </cell>
          <cell r="AH574">
            <v>0</v>
          </cell>
          <cell r="AJ574">
            <v>0</v>
          </cell>
          <cell r="AN574">
            <v>0</v>
          </cell>
          <cell r="AU574">
            <v>0</v>
          </cell>
        </row>
        <row r="575">
          <cell r="C575" t="str">
            <v>68382TEQU200TAllcustom3USD Total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M575">
            <v>0</v>
          </cell>
          <cell r="AN575">
            <v>0</v>
          </cell>
          <cell r="AU575">
            <v>0</v>
          </cell>
          <cell r="AY575">
            <v>0</v>
          </cell>
        </row>
        <row r="576">
          <cell r="C576" t="str">
            <v>68382TEQU210Allcustom3USD Total</v>
          </cell>
          <cell r="AB576">
            <v>0</v>
          </cell>
          <cell r="AC576">
            <v>0</v>
          </cell>
          <cell r="AE576">
            <v>0</v>
          </cell>
          <cell r="AG576">
            <v>0</v>
          </cell>
          <cell r="AH576">
            <v>0</v>
          </cell>
          <cell r="AJ576">
            <v>0</v>
          </cell>
          <cell r="AN576">
            <v>0</v>
          </cell>
          <cell r="AU576">
            <v>0</v>
          </cell>
        </row>
        <row r="577">
          <cell r="C577" t="str">
            <v>68382TEQU300TAllcustom3USD Total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  <cell r="AM577">
            <v>0</v>
          </cell>
          <cell r="AN577">
            <v>0</v>
          </cell>
          <cell r="AY577">
            <v>0</v>
          </cell>
        </row>
        <row r="579">
          <cell r="C579" t="str">
            <v>68392TEQU100Allcustom3USD Total</v>
          </cell>
          <cell r="AB579">
            <v>0</v>
          </cell>
          <cell r="AE579">
            <v>0</v>
          </cell>
          <cell r="AG579">
            <v>0</v>
          </cell>
          <cell r="AJ579">
            <v>0</v>
          </cell>
          <cell r="AL579">
            <v>0</v>
          </cell>
          <cell r="AN579">
            <v>0</v>
          </cell>
          <cell r="AU579">
            <v>0</v>
          </cell>
        </row>
        <row r="580">
          <cell r="C580" t="str">
            <v>68392TEQU110Allcustom3USD Total</v>
          </cell>
          <cell r="AB580">
            <v>0</v>
          </cell>
          <cell r="AE580">
            <v>0</v>
          </cell>
          <cell r="AG580">
            <v>0</v>
          </cell>
          <cell r="AH580">
            <v>0</v>
          </cell>
          <cell r="AJ580">
            <v>0</v>
          </cell>
          <cell r="AL580">
            <v>0</v>
          </cell>
          <cell r="AM580">
            <v>0</v>
          </cell>
          <cell r="AN580">
            <v>0</v>
          </cell>
          <cell r="AU580">
            <v>0</v>
          </cell>
        </row>
        <row r="581">
          <cell r="C581" t="str">
            <v>68392TEQU120Allcustom3USD Total</v>
          </cell>
          <cell r="AB581">
            <v>0</v>
          </cell>
          <cell r="AE581">
            <v>0</v>
          </cell>
          <cell r="AG581">
            <v>0</v>
          </cell>
          <cell r="AJ581">
            <v>0</v>
          </cell>
          <cell r="AL581">
            <v>0</v>
          </cell>
          <cell r="AM581">
            <v>0</v>
          </cell>
          <cell r="AN581">
            <v>0</v>
          </cell>
          <cell r="AU581">
            <v>0</v>
          </cell>
        </row>
        <row r="582">
          <cell r="C582" t="str">
            <v>68392TEQU130Allcustom3USD Total</v>
          </cell>
          <cell r="AB582">
            <v>0</v>
          </cell>
          <cell r="AE582">
            <v>0</v>
          </cell>
          <cell r="AG582">
            <v>0</v>
          </cell>
          <cell r="AJ582">
            <v>0</v>
          </cell>
          <cell r="AL582">
            <v>0</v>
          </cell>
          <cell r="AM582">
            <v>0</v>
          </cell>
          <cell r="AN582">
            <v>0</v>
          </cell>
          <cell r="AU582">
            <v>0</v>
          </cell>
        </row>
        <row r="583">
          <cell r="C583" t="str">
            <v>68392TEQU140Allcustom3USD Total</v>
          </cell>
          <cell r="AB583">
            <v>0</v>
          </cell>
          <cell r="AC583">
            <v>-1</v>
          </cell>
          <cell r="AE583">
            <v>1.122096</v>
          </cell>
          <cell r="AG583">
            <v>0</v>
          </cell>
          <cell r="AJ583">
            <v>0</v>
          </cell>
          <cell r="AL583">
            <v>-1</v>
          </cell>
          <cell r="AM583">
            <v>0</v>
          </cell>
          <cell r="AN583">
            <v>0</v>
          </cell>
          <cell r="AU583">
            <v>0</v>
          </cell>
        </row>
        <row r="584">
          <cell r="C584" t="str">
            <v>68392TEQU200TAllcustom3USD Total</v>
          </cell>
          <cell r="AB584">
            <v>0</v>
          </cell>
          <cell r="AC584">
            <v>-1</v>
          </cell>
          <cell r="AD584">
            <v>0</v>
          </cell>
          <cell r="AE584">
            <v>1.122096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-1</v>
          </cell>
          <cell r="AM584">
            <v>0</v>
          </cell>
          <cell r="AN584">
            <v>0</v>
          </cell>
          <cell r="AU584">
            <v>0</v>
          </cell>
          <cell r="AY584">
            <v>0</v>
          </cell>
        </row>
        <row r="585">
          <cell r="C585" t="str">
            <v>68392TEQU210Allcustom3USD Total</v>
          </cell>
          <cell r="AB585">
            <v>0</v>
          </cell>
          <cell r="AE585">
            <v>0</v>
          </cell>
          <cell r="AG585">
            <v>0</v>
          </cell>
          <cell r="AH585">
            <v>0</v>
          </cell>
          <cell r="AJ585">
            <v>0</v>
          </cell>
          <cell r="AL585">
            <v>0</v>
          </cell>
          <cell r="AM585">
            <v>1</v>
          </cell>
          <cell r="AN585">
            <v>1</v>
          </cell>
          <cell r="AU585">
            <v>0</v>
          </cell>
        </row>
        <row r="586">
          <cell r="C586" t="str">
            <v>68392TEQU300TAllcustom3USD Total</v>
          </cell>
          <cell r="AB586">
            <v>0</v>
          </cell>
          <cell r="AC586">
            <v>-1</v>
          </cell>
          <cell r="AD586">
            <v>0</v>
          </cell>
          <cell r="AE586">
            <v>1.122096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-1</v>
          </cell>
          <cell r="AM586">
            <v>1</v>
          </cell>
          <cell r="AN586">
            <v>1</v>
          </cell>
          <cell r="AY586">
            <v>0</v>
          </cell>
        </row>
        <row r="588">
          <cell r="C588" t="str">
            <v>68400TEQU100Allcustom3USD Total</v>
          </cell>
          <cell r="AB588">
            <v>0</v>
          </cell>
          <cell r="AC588">
            <v>0</v>
          </cell>
          <cell r="AE588">
            <v>0</v>
          </cell>
          <cell r="AG588">
            <v>0</v>
          </cell>
          <cell r="AJ588">
            <v>0</v>
          </cell>
          <cell r="AN588">
            <v>0</v>
          </cell>
          <cell r="AU588">
            <v>0</v>
          </cell>
        </row>
        <row r="589">
          <cell r="C589" t="str">
            <v>68400TEQU110Allcustom3USD Total</v>
          </cell>
          <cell r="AB589">
            <v>0</v>
          </cell>
          <cell r="AE589">
            <v>0</v>
          </cell>
          <cell r="AG589">
            <v>0</v>
          </cell>
          <cell r="AJ589">
            <v>0</v>
          </cell>
          <cell r="AN589">
            <v>0</v>
          </cell>
          <cell r="AU589">
            <v>0</v>
          </cell>
        </row>
        <row r="590">
          <cell r="C590" t="str">
            <v>68400TEQU120Allcustom3USD Total</v>
          </cell>
          <cell r="AB590">
            <v>0</v>
          </cell>
          <cell r="AE590">
            <v>0</v>
          </cell>
          <cell r="AG590">
            <v>0</v>
          </cell>
          <cell r="AJ590">
            <v>0</v>
          </cell>
          <cell r="AN590">
            <v>0</v>
          </cell>
          <cell r="AU590">
            <v>0</v>
          </cell>
        </row>
        <row r="591">
          <cell r="C591" t="str">
            <v>68400TEQU130Allcustom3USD Total</v>
          </cell>
          <cell r="AB591">
            <v>0</v>
          </cell>
          <cell r="AE591">
            <v>0</v>
          </cell>
          <cell r="AG591">
            <v>0</v>
          </cell>
          <cell r="AJ591">
            <v>0</v>
          </cell>
          <cell r="AN591">
            <v>0</v>
          </cell>
          <cell r="AU591">
            <v>0</v>
          </cell>
        </row>
        <row r="592">
          <cell r="C592" t="str">
            <v>68400TEQU140Allcustom3USD Total</v>
          </cell>
          <cell r="AB592">
            <v>-471</v>
          </cell>
          <cell r="AC592">
            <v>0</v>
          </cell>
          <cell r="AE592">
            <v>-470.53364558940297</v>
          </cell>
          <cell r="AG592">
            <v>0</v>
          </cell>
          <cell r="AH592">
            <v>0</v>
          </cell>
          <cell r="AJ592">
            <v>0</v>
          </cell>
          <cell r="AN592">
            <v>-471</v>
          </cell>
          <cell r="AU592">
            <v>0</v>
          </cell>
        </row>
        <row r="593">
          <cell r="C593" t="str">
            <v>68400TEQU200TAllcustom3USD Total</v>
          </cell>
          <cell r="AB593">
            <v>-471</v>
          </cell>
          <cell r="AC593">
            <v>0</v>
          </cell>
          <cell r="AD593">
            <v>0</v>
          </cell>
          <cell r="AE593">
            <v>-470.53364558940297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M593">
            <v>0</v>
          </cell>
          <cell r="AN593">
            <v>-471</v>
          </cell>
          <cell r="AU593">
            <v>0</v>
          </cell>
          <cell r="AY593">
            <v>0</v>
          </cell>
        </row>
        <row r="594">
          <cell r="C594" t="str">
            <v>68400TEQU210Allcustom3USD Total</v>
          </cell>
          <cell r="AB594">
            <v>92</v>
          </cell>
          <cell r="AC594">
            <v>1</v>
          </cell>
          <cell r="AE594">
            <v>91.299301674100406</v>
          </cell>
          <cell r="AG594">
            <v>0</v>
          </cell>
          <cell r="AH594">
            <v>0</v>
          </cell>
          <cell r="AJ594">
            <v>0</v>
          </cell>
          <cell r="AN594">
            <v>92</v>
          </cell>
          <cell r="AU594">
            <v>0</v>
          </cell>
        </row>
        <row r="595">
          <cell r="C595" t="str">
            <v>68400TEQU300TAllcustom3USD Total</v>
          </cell>
          <cell r="AB595">
            <v>-379</v>
          </cell>
          <cell r="AC595">
            <v>1</v>
          </cell>
          <cell r="AD595">
            <v>0</v>
          </cell>
          <cell r="AE595">
            <v>-379.23434391530259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0</v>
          </cell>
          <cell r="AM595">
            <v>0</v>
          </cell>
          <cell r="AN595">
            <v>-379</v>
          </cell>
          <cell r="AY595">
            <v>0</v>
          </cell>
        </row>
        <row r="597">
          <cell r="C597" t="str">
            <v>68450TEQU100Allcustom3USD Total</v>
          </cell>
          <cell r="AB597">
            <v>3906</v>
          </cell>
          <cell r="AE597">
            <v>3906.374292</v>
          </cell>
          <cell r="AG597">
            <v>0</v>
          </cell>
          <cell r="AI597">
            <v>0</v>
          </cell>
          <cell r="AJ597">
            <v>0</v>
          </cell>
          <cell r="AN597">
            <v>3906</v>
          </cell>
          <cell r="AU597">
            <v>0</v>
          </cell>
        </row>
        <row r="598">
          <cell r="C598" t="str">
            <v>68450TEQU110Allcustom3USD Total</v>
          </cell>
          <cell r="AB598">
            <v>5539</v>
          </cell>
          <cell r="AE598">
            <v>5538.5370186319706</v>
          </cell>
          <cell r="AG598">
            <v>-5796</v>
          </cell>
          <cell r="AH598">
            <v>0</v>
          </cell>
          <cell r="AI598">
            <v>0</v>
          </cell>
          <cell r="AJ598">
            <v>-5795.7958025993703</v>
          </cell>
          <cell r="AN598">
            <v>-257</v>
          </cell>
          <cell r="AU598">
            <v>0</v>
          </cell>
        </row>
        <row r="599">
          <cell r="C599" t="str">
            <v>68450TEQU120Allcustom3USD Total</v>
          </cell>
          <cell r="AB599">
            <v>-169</v>
          </cell>
          <cell r="AE599">
            <v>-168.715103393503</v>
          </cell>
          <cell r="AG599">
            <v>0</v>
          </cell>
          <cell r="AJ599">
            <v>0</v>
          </cell>
          <cell r="AN599">
            <v>-169</v>
          </cell>
          <cell r="AU599">
            <v>0</v>
          </cell>
        </row>
        <row r="600">
          <cell r="C600" t="str">
            <v>68450TEQU130Allcustom3USD Total</v>
          </cell>
          <cell r="AB600">
            <v>-192</v>
          </cell>
          <cell r="AE600">
            <v>-191.89614728100599</v>
          </cell>
          <cell r="AG600">
            <v>-48</v>
          </cell>
          <cell r="AI600">
            <v>0</v>
          </cell>
          <cell r="AJ600">
            <v>-47.872362000000003</v>
          </cell>
          <cell r="AN600">
            <v>-240</v>
          </cell>
          <cell r="AU600">
            <v>0</v>
          </cell>
        </row>
        <row r="601">
          <cell r="C601" t="str">
            <v>68450TEQU140Allcustom3USD Total</v>
          </cell>
          <cell r="AB601">
            <v>28968</v>
          </cell>
          <cell r="AC601">
            <v>1</v>
          </cell>
          <cell r="AE601">
            <v>28967.4230043159</v>
          </cell>
          <cell r="AG601">
            <v>2829</v>
          </cell>
          <cell r="AI601">
            <v>0</v>
          </cell>
          <cell r="AJ601">
            <v>2829.08429003945</v>
          </cell>
          <cell r="AN601">
            <v>31797</v>
          </cell>
          <cell r="AU601">
            <v>0</v>
          </cell>
        </row>
        <row r="602">
          <cell r="C602" t="str">
            <v>68450TEQU200TAllcustom3USD Total</v>
          </cell>
          <cell r="AB602">
            <v>38052</v>
          </cell>
          <cell r="AC602">
            <v>1</v>
          </cell>
          <cell r="AD602">
            <v>0</v>
          </cell>
          <cell r="AE602">
            <v>38051.723064273399</v>
          </cell>
          <cell r="AG602">
            <v>-3015</v>
          </cell>
          <cell r="AH602">
            <v>0</v>
          </cell>
          <cell r="AI602">
            <v>0</v>
          </cell>
          <cell r="AJ602">
            <v>-3014.5838745599199</v>
          </cell>
          <cell r="AM602">
            <v>0</v>
          </cell>
          <cell r="AN602">
            <v>35037</v>
          </cell>
          <cell r="AU602">
            <v>0</v>
          </cell>
          <cell r="AY602">
            <v>0</v>
          </cell>
        </row>
        <row r="603">
          <cell r="C603" t="str">
            <v>68450TEQU210Allcustom3USD Total</v>
          </cell>
          <cell r="AB603">
            <v>2853</v>
          </cell>
          <cell r="AC603">
            <v>0</v>
          </cell>
          <cell r="AE603">
            <v>2853.2967733343403</v>
          </cell>
          <cell r="AG603">
            <v>-2086</v>
          </cell>
          <cell r="AH603">
            <v>1</v>
          </cell>
          <cell r="AI603">
            <v>0</v>
          </cell>
          <cell r="AJ603">
            <v>-2086.7801100113597</v>
          </cell>
          <cell r="AN603">
            <v>767</v>
          </cell>
          <cell r="AU603">
            <v>0</v>
          </cell>
          <cell r="AY603">
            <v>0</v>
          </cell>
        </row>
        <row r="604">
          <cell r="C604" t="str">
            <v>68450TEQU300TAllcustom3USD Total</v>
          </cell>
          <cell r="AB604">
            <v>40905</v>
          </cell>
          <cell r="AC604">
            <v>1</v>
          </cell>
          <cell r="AD604">
            <v>0</v>
          </cell>
          <cell r="AE604">
            <v>40905.019837607739</v>
          </cell>
          <cell r="AG604">
            <v>-5101</v>
          </cell>
          <cell r="AH604">
            <v>1</v>
          </cell>
          <cell r="AI604">
            <v>0</v>
          </cell>
          <cell r="AJ604">
            <v>-5101.3639845712796</v>
          </cell>
          <cell r="AL604">
            <v>0</v>
          </cell>
          <cell r="AM604">
            <v>0</v>
          </cell>
          <cell r="AN604">
            <v>35804</v>
          </cell>
          <cell r="AY604">
            <v>0</v>
          </cell>
        </row>
        <row r="608">
          <cell r="C608" t="str">
            <v>10100TAllcustom2Allcustom3USD Total</v>
          </cell>
          <cell r="AB608">
            <v>1102</v>
          </cell>
          <cell r="AE608">
            <v>1102.46721701259</v>
          </cell>
          <cell r="AN608">
            <v>1102</v>
          </cell>
          <cell r="AU608">
            <v>0</v>
          </cell>
        </row>
        <row r="609">
          <cell r="C609" t="str">
            <v>Revenue_sale_of_service_USD</v>
          </cell>
          <cell r="AB609">
            <v>7437</v>
          </cell>
          <cell r="AE609">
            <v>7436.1470066702295</v>
          </cell>
          <cell r="AN609">
            <v>7437</v>
          </cell>
          <cell r="AU609">
            <v>0</v>
          </cell>
        </row>
        <row r="612">
          <cell r="C612" t="str">
            <v>60321GEO132Allcustom3USD Total</v>
          </cell>
          <cell r="AB612">
            <v>0</v>
          </cell>
          <cell r="AE612">
            <v>4.5055405199767702E-2</v>
          </cell>
          <cell r="AN612">
            <v>0</v>
          </cell>
          <cell r="AU612">
            <v>0</v>
          </cell>
        </row>
        <row r="613">
          <cell r="C613" t="str">
            <v>60321GEO724Allcustom3USD Total</v>
          </cell>
          <cell r="AB613">
            <v>5</v>
          </cell>
          <cell r="AE613">
            <v>4.7560434070653299</v>
          </cell>
          <cell r="AN613">
            <v>5</v>
          </cell>
          <cell r="AU613">
            <v>0</v>
          </cell>
        </row>
        <row r="614">
          <cell r="C614" t="str">
            <v>60321GEO420Allcustom3USD Total</v>
          </cell>
          <cell r="AB614">
            <v>0</v>
          </cell>
          <cell r="AE614">
            <v>0</v>
          </cell>
          <cell r="AN614">
            <v>0</v>
          </cell>
          <cell r="AU614">
            <v>0</v>
          </cell>
        </row>
        <row r="615">
          <cell r="C615" t="str">
            <v>60321GEO155Allcustom3USD Total</v>
          </cell>
          <cell r="AB615">
            <v>2</v>
          </cell>
          <cell r="AE615">
            <v>1.5175927499999999</v>
          </cell>
          <cell r="AN615">
            <v>2</v>
          </cell>
          <cell r="AU615">
            <v>0</v>
          </cell>
        </row>
        <row r="616">
          <cell r="C616" t="str">
            <v>60321GEO701Allcustom3USD Total</v>
          </cell>
          <cell r="AB616">
            <v>126</v>
          </cell>
          <cell r="AE616">
            <v>125.787065</v>
          </cell>
          <cell r="AN616">
            <v>126</v>
          </cell>
          <cell r="AU616">
            <v>0</v>
          </cell>
        </row>
        <row r="617">
          <cell r="C617" t="str">
            <v>60321GEO430Allcustom3USD Total</v>
          </cell>
          <cell r="AB617">
            <v>0</v>
          </cell>
          <cell r="AE617">
            <v>0</v>
          </cell>
          <cell r="AN617">
            <v>0</v>
          </cell>
          <cell r="AU617">
            <v>0</v>
          </cell>
        </row>
        <row r="618">
          <cell r="C618" t="str">
            <v>60321GEO510Allcustom3USD Total</v>
          </cell>
          <cell r="AB618">
            <v>0</v>
          </cell>
          <cell r="AE618">
            <v>0</v>
          </cell>
          <cell r="AN618">
            <v>0</v>
          </cell>
          <cell r="AU618">
            <v>0</v>
          </cell>
        </row>
        <row r="619">
          <cell r="C619" t="str">
            <v>60321GEO816Allcustom3USD Total</v>
          </cell>
          <cell r="AB619">
            <v>0</v>
          </cell>
          <cell r="AE619">
            <v>0</v>
          </cell>
          <cell r="AN619">
            <v>0</v>
          </cell>
          <cell r="AU619">
            <v>0</v>
          </cell>
        </row>
        <row r="620">
          <cell r="C620" t="str">
            <v>segment_geo_revenue_other_USD</v>
          </cell>
          <cell r="AB620">
            <v>8406</v>
          </cell>
          <cell r="AC620">
            <v>-1</v>
          </cell>
          <cell r="AD620">
            <v>0</v>
          </cell>
          <cell r="AE620">
            <v>8406.508467120555</v>
          </cell>
          <cell r="AN620">
            <v>8406</v>
          </cell>
          <cell r="AU620">
            <v>0</v>
          </cell>
        </row>
        <row r="621">
          <cell r="AB621">
            <v>8539</v>
          </cell>
          <cell r="AC621">
            <v>-1</v>
          </cell>
          <cell r="AD621">
            <v>0</v>
          </cell>
          <cell r="AE621">
            <v>8538.61422368282</v>
          </cell>
          <cell r="AL621">
            <v>0</v>
          </cell>
          <cell r="AM621">
            <v>0</v>
          </cell>
          <cell r="AN621">
            <v>8539</v>
          </cell>
          <cell r="AY621">
            <v>0</v>
          </cell>
        </row>
        <row r="623">
          <cell r="C623" t="str">
            <v>60325GEO132Allcustom3USD Total</v>
          </cell>
          <cell r="AB623">
            <v>-51</v>
          </cell>
          <cell r="AE623">
            <v>-50.520894407999705</v>
          </cell>
          <cell r="AN623">
            <v>-51</v>
          </cell>
          <cell r="AU623">
            <v>0</v>
          </cell>
        </row>
        <row r="624">
          <cell r="C624" t="str">
            <v>60325GEO724Allcustom3USD Total</v>
          </cell>
          <cell r="AB624">
            <v>2</v>
          </cell>
          <cell r="AE624">
            <v>1.52047726605738</v>
          </cell>
          <cell r="AN624">
            <v>2</v>
          </cell>
          <cell r="AU624">
            <v>0</v>
          </cell>
        </row>
        <row r="625">
          <cell r="C625" t="str">
            <v>60325GEO420Allcustom3USD Total</v>
          </cell>
          <cell r="AB625">
            <v>0</v>
          </cell>
          <cell r="AE625">
            <v>0</v>
          </cell>
          <cell r="AN625">
            <v>0</v>
          </cell>
          <cell r="AU625">
            <v>0</v>
          </cell>
        </row>
        <row r="626">
          <cell r="C626" t="str">
            <v>60325GEO155Allcustom3USD Total</v>
          </cell>
          <cell r="AB626">
            <v>9</v>
          </cell>
          <cell r="AE626">
            <v>8.5112664999999996</v>
          </cell>
          <cell r="AN626">
            <v>9</v>
          </cell>
          <cell r="AU626">
            <v>0</v>
          </cell>
        </row>
        <row r="627">
          <cell r="C627" t="str">
            <v>60325GEO701Allcustom3USD Total</v>
          </cell>
          <cell r="AB627">
            <v>1745</v>
          </cell>
          <cell r="AE627">
            <v>1745.2852402999999</v>
          </cell>
          <cell r="AN627">
            <v>1745</v>
          </cell>
          <cell r="AU627">
            <v>0</v>
          </cell>
        </row>
        <row r="628">
          <cell r="C628" t="str">
            <v>60325GEO430Allcustom3USD Total</v>
          </cell>
          <cell r="AB628">
            <v>696</v>
          </cell>
          <cell r="AE628">
            <v>696.38041147000001</v>
          </cell>
          <cell r="AN628">
            <v>696</v>
          </cell>
          <cell r="AU628">
            <v>0</v>
          </cell>
        </row>
        <row r="629">
          <cell r="C629" t="str">
            <v>60325GEO510Allcustom3USD Total</v>
          </cell>
          <cell r="AB629">
            <v>0</v>
          </cell>
          <cell r="AE629">
            <v>0</v>
          </cell>
          <cell r="AN629">
            <v>0</v>
          </cell>
          <cell r="AU629">
            <v>0</v>
          </cell>
        </row>
        <row r="630">
          <cell r="C630" t="str">
            <v>60325GEO816Allcustom3USD Total</v>
          </cell>
          <cell r="AB630">
            <v>0</v>
          </cell>
          <cell r="AE630">
            <v>0</v>
          </cell>
          <cell r="AN630">
            <v>0</v>
          </cell>
          <cell r="AU630">
            <v>0</v>
          </cell>
        </row>
        <row r="631">
          <cell r="C631" t="str">
            <v>segment_geo_assets_other_USD</v>
          </cell>
          <cell r="AB631">
            <v>45196</v>
          </cell>
          <cell r="AC631">
            <v>-1</v>
          </cell>
          <cell r="AD631">
            <v>0</v>
          </cell>
          <cell r="AE631">
            <v>45196.69000606519</v>
          </cell>
          <cell r="AN631">
            <v>45196</v>
          </cell>
          <cell r="AU631">
            <v>0</v>
          </cell>
        </row>
        <row r="632">
          <cell r="AB632">
            <v>47597</v>
          </cell>
          <cell r="AC632">
            <v>-1</v>
          </cell>
          <cell r="AD632">
            <v>0</v>
          </cell>
          <cell r="AE632">
            <v>47597.866507193248</v>
          </cell>
          <cell r="AL632">
            <v>0</v>
          </cell>
          <cell r="AM632">
            <v>0</v>
          </cell>
          <cell r="AN632">
            <v>47597</v>
          </cell>
          <cell r="AY632">
            <v>0</v>
          </cell>
        </row>
        <row r="634">
          <cell r="C634" t="str">
            <v>60327GEO132Allcustom3USD Total</v>
          </cell>
          <cell r="AB634">
            <v>-15</v>
          </cell>
          <cell r="AE634">
            <v>-15.4661164134411</v>
          </cell>
          <cell r="AN634">
            <v>-15</v>
          </cell>
          <cell r="AU634">
            <v>0</v>
          </cell>
        </row>
        <row r="635">
          <cell r="C635" t="str">
            <v>60327GEO724Allcustom3USD Total</v>
          </cell>
          <cell r="AB635">
            <v>0</v>
          </cell>
          <cell r="AE635">
            <v>-0.245370874163268</v>
          </cell>
          <cell r="AN635">
            <v>0</v>
          </cell>
          <cell r="AU635">
            <v>0</v>
          </cell>
        </row>
        <row r="636">
          <cell r="C636" t="str">
            <v>60327GEO420Allcustom3USD Total</v>
          </cell>
          <cell r="AB636">
            <v>0</v>
          </cell>
          <cell r="AE636">
            <v>0</v>
          </cell>
          <cell r="AN636">
            <v>0</v>
          </cell>
          <cell r="AU636">
            <v>0</v>
          </cell>
        </row>
        <row r="637">
          <cell r="C637" t="str">
            <v>60327GEO155Allcustom3USD Total</v>
          </cell>
          <cell r="AB637">
            <v>0</v>
          </cell>
          <cell r="AE637">
            <v>0.17029201999999999</v>
          </cell>
          <cell r="AN637">
            <v>0</v>
          </cell>
          <cell r="AU637">
            <v>0</v>
          </cell>
        </row>
        <row r="638">
          <cell r="C638" t="str">
            <v>60327GEO701Allcustom3USD Total</v>
          </cell>
          <cell r="AB638">
            <v>4</v>
          </cell>
          <cell r="AE638">
            <v>3.6754419999999999</v>
          </cell>
          <cell r="AN638">
            <v>4</v>
          </cell>
          <cell r="AU638">
            <v>0</v>
          </cell>
        </row>
        <row r="639">
          <cell r="C639" t="str">
            <v>60327GEO430Allcustom3USD Total</v>
          </cell>
          <cell r="AB639">
            <v>0</v>
          </cell>
          <cell r="AE639">
            <v>0</v>
          </cell>
          <cell r="AN639">
            <v>0</v>
          </cell>
          <cell r="AU639">
            <v>0</v>
          </cell>
        </row>
        <row r="640">
          <cell r="C640" t="str">
            <v>60327GEO510Allcustom3USD Total</v>
          </cell>
          <cell r="AB640">
            <v>0</v>
          </cell>
          <cell r="AE640">
            <v>0</v>
          </cell>
          <cell r="AN640">
            <v>0</v>
          </cell>
          <cell r="AU640">
            <v>0</v>
          </cell>
        </row>
        <row r="641">
          <cell r="C641" t="str">
            <v>60327GEO816Allcustom3USD Total</v>
          </cell>
          <cell r="AB641">
            <v>0</v>
          </cell>
          <cell r="AE641">
            <v>0</v>
          </cell>
          <cell r="AN641">
            <v>0</v>
          </cell>
          <cell r="AU641">
            <v>0</v>
          </cell>
        </row>
        <row r="642">
          <cell r="C642" t="str">
            <v>segment_geo_tax_other_USD</v>
          </cell>
          <cell r="AB642">
            <v>-355</v>
          </cell>
          <cell r="AC642">
            <v>-1</v>
          </cell>
          <cell r="AD642">
            <v>0</v>
          </cell>
          <cell r="AE642">
            <v>-353.66258817165567</v>
          </cell>
          <cell r="AN642">
            <v>-355</v>
          </cell>
          <cell r="AU642">
            <v>0</v>
          </cell>
        </row>
        <row r="643">
          <cell r="AB643">
            <v>-366</v>
          </cell>
          <cell r="AC643">
            <v>-1</v>
          </cell>
          <cell r="AD643">
            <v>0</v>
          </cell>
          <cell r="AE643">
            <v>-365.52834143926003</v>
          </cell>
          <cell r="AL643">
            <v>0</v>
          </cell>
          <cell r="AM643">
            <v>0</v>
          </cell>
          <cell r="AN643">
            <v>-366</v>
          </cell>
          <cell r="AY643">
            <v>0</v>
          </cell>
        </row>
        <row r="646">
          <cell r="C646" t="str">
            <v>60336Allcustom2Allcustom3USD Total</v>
          </cell>
          <cell r="AB646">
            <v>0</v>
          </cell>
          <cell r="AE646">
            <v>0</v>
          </cell>
          <cell r="AN646">
            <v>0</v>
          </cell>
          <cell r="AU646">
            <v>0</v>
          </cell>
        </row>
        <row r="647">
          <cell r="C647" t="str">
            <v>60322CAllcustom2Allcustom3USD Total</v>
          </cell>
          <cell r="AB647">
            <v>-57</v>
          </cell>
          <cell r="AE647">
            <v>-57.19933348</v>
          </cell>
          <cell r="AN647">
            <v>-57</v>
          </cell>
        </row>
        <row r="648">
          <cell r="C648" t="str">
            <v>60323CAllcustom2Allcustom3USD Total</v>
          </cell>
          <cell r="AB648">
            <v>-18</v>
          </cell>
          <cell r="AE648">
            <v>-17.651808679999998</v>
          </cell>
          <cell r="AN648">
            <v>-18</v>
          </cell>
          <cell r="AU648">
            <v>0</v>
          </cell>
        </row>
        <row r="649">
          <cell r="C649" t="str">
            <v>60324CAllcustom2Allcustom3USD Total</v>
          </cell>
          <cell r="AB649">
            <v>0</v>
          </cell>
          <cell r="AE649">
            <v>0</v>
          </cell>
          <cell r="AN649">
            <v>0</v>
          </cell>
          <cell r="AU649">
            <v>0</v>
          </cell>
        </row>
        <row r="650">
          <cell r="C650" t="str">
            <v>60339Allcustom2Allcustom3USD Total</v>
          </cell>
          <cell r="AB650">
            <v>0</v>
          </cell>
          <cell r="AC650">
            <v>0</v>
          </cell>
          <cell r="AE650">
            <v>0</v>
          </cell>
          <cell r="AN650">
            <v>0</v>
          </cell>
          <cell r="AU650">
            <v>0</v>
          </cell>
        </row>
        <row r="651">
          <cell r="C651" t="str">
            <v>60338CAllcustom2Allcustom3USD Total</v>
          </cell>
          <cell r="AB651">
            <v>-75</v>
          </cell>
          <cell r="AC651">
            <v>0</v>
          </cell>
          <cell r="AD651">
            <v>0</v>
          </cell>
          <cell r="AE651">
            <v>-74.851142159999995</v>
          </cell>
          <cell r="AN651">
            <v>-75</v>
          </cell>
          <cell r="AU651">
            <v>0</v>
          </cell>
        </row>
        <row r="652">
          <cell r="C652" t="str">
            <v>60341TAllcustom2Allcustom3USD Total</v>
          </cell>
          <cell r="AB652">
            <v>-75</v>
          </cell>
          <cell r="AC652">
            <v>0</v>
          </cell>
          <cell r="AD652">
            <v>0</v>
          </cell>
          <cell r="AE652">
            <v>-74.851142159999995</v>
          </cell>
          <cell r="AN652">
            <v>-75</v>
          </cell>
          <cell r="AU652">
            <v>0</v>
          </cell>
        </row>
        <row r="654">
          <cell r="C654" t="str">
            <v>60341Allcustom2Allcustom3USD Total</v>
          </cell>
          <cell r="AB654">
            <v>0</v>
          </cell>
          <cell r="AE654">
            <v>0</v>
          </cell>
          <cell r="AN654">
            <v>0</v>
          </cell>
          <cell r="AU654">
            <v>0</v>
          </cell>
        </row>
        <row r="655">
          <cell r="C655" t="str">
            <v>60342Allcustom2Allcustom3USD Total</v>
          </cell>
          <cell r="AB655">
            <v>0</v>
          </cell>
          <cell r="AC655">
            <v>0</v>
          </cell>
          <cell r="AE655">
            <v>0</v>
          </cell>
          <cell r="AN655">
            <v>0</v>
          </cell>
          <cell r="AU655">
            <v>0</v>
          </cell>
        </row>
        <row r="656">
          <cell r="C656" t="str">
            <v>60350TAllcustom2Allcustom3USD Total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N656">
            <v>0</v>
          </cell>
          <cell r="AU656">
            <v>0</v>
          </cell>
        </row>
        <row r="658">
          <cell r="C658" t="str">
            <v>60360Allcustom2Allcustom3USD Total</v>
          </cell>
          <cell r="AB658">
            <v>0</v>
          </cell>
          <cell r="AE658">
            <v>0</v>
          </cell>
          <cell r="AN658">
            <v>0</v>
          </cell>
          <cell r="AU658">
            <v>0</v>
          </cell>
        </row>
        <row r="660">
          <cell r="C660" t="str">
            <v>60361Allcustom2Allcustom3USD Total</v>
          </cell>
          <cell r="AB660">
            <v>0</v>
          </cell>
          <cell r="AC660">
            <v>0</v>
          </cell>
          <cell r="AE660">
            <v>0</v>
          </cell>
          <cell r="AN660">
            <v>0</v>
          </cell>
          <cell r="AU660">
            <v>0</v>
          </cell>
        </row>
        <row r="661">
          <cell r="C661" t="str">
            <v>60362Allcustom2Allcustom3USD Total</v>
          </cell>
          <cell r="AB661">
            <v>0</v>
          </cell>
          <cell r="AE661">
            <v>0</v>
          </cell>
          <cell r="AN661">
            <v>0</v>
          </cell>
          <cell r="AU661">
            <v>0</v>
          </cell>
        </row>
        <row r="662">
          <cell r="C662" t="str">
            <v>60370TAllcustom2Allcustom3USD Total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N662">
            <v>0</v>
          </cell>
          <cell r="AY662">
            <v>0</v>
          </cell>
        </row>
        <row r="667">
          <cell r="C667" t="str">
            <v>11010Allcustom2Allcustom3USD Total</v>
          </cell>
          <cell r="E667">
            <v>-94</v>
          </cell>
          <cell r="H667">
            <v>-94.111743874933595</v>
          </cell>
          <cell r="J667">
            <v>-9</v>
          </cell>
          <cell r="M667">
            <v>-8.9754066633595997</v>
          </cell>
          <cell r="O667">
            <v>0</v>
          </cell>
          <cell r="R667">
            <v>0</v>
          </cell>
          <cell r="T667">
            <v>0</v>
          </cell>
          <cell r="V667">
            <v>0</v>
          </cell>
          <cell r="Y667">
            <v>0</v>
          </cell>
          <cell r="Z667">
            <v>0</v>
          </cell>
          <cell r="AB667">
            <v>-103</v>
          </cell>
          <cell r="AE667">
            <v>-103.087150538293</v>
          </cell>
          <cell r="AL667">
            <v>0</v>
          </cell>
          <cell r="AM667">
            <v>0</v>
          </cell>
          <cell r="AN667">
            <v>-103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BI667">
            <v>0</v>
          </cell>
          <cell r="BL667">
            <v>0</v>
          </cell>
          <cell r="BN667">
            <v>-7</v>
          </cell>
          <cell r="BQ667">
            <v>-7.4884196392953699</v>
          </cell>
          <cell r="BS667">
            <v>0</v>
          </cell>
          <cell r="BV667">
            <v>0</v>
          </cell>
          <cell r="BX667">
            <v>0</v>
          </cell>
          <cell r="CA667">
            <v>0</v>
          </cell>
          <cell r="CC667">
            <v>-85</v>
          </cell>
          <cell r="CF667">
            <v>-84.68922085748639</v>
          </cell>
          <cell r="CH667">
            <v>-33</v>
          </cell>
          <cell r="CK667">
            <v>-33.141325820478905</v>
          </cell>
          <cell r="CY667">
            <v>-9</v>
          </cell>
          <cell r="DB667">
            <v>-8.8979999999999997</v>
          </cell>
          <cell r="DD667">
            <v>0</v>
          </cell>
          <cell r="DG667">
            <v>0</v>
          </cell>
          <cell r="DI667">
            <v>0</v>
          </cell>
          <cell r="DL667">
            <v>0</v>
          </cell>
          <cell r="DN667">
            <v>0</v>
          </cell>
          <cell r="DQ667">
            <v>0</v>
          </cell>
          <cell r="DS667">
            <v>0</v>
          </cell>
          <cell r="DV667">
            <v>0</v>
          </cell>
        </row>
        <row r="668">
          <cell r="C668" t="str">
            <v>11015Allcustom2Allcustom3USD Total</v>
          </cell>
          <cell r="E668">
            <v>-442</v>
          </cell>
          <cell r="H668">
            <v>-441.76321057833303</v>
          </cell>
          <cell r="J668">
            <v>7</v>
          </cell>
          <cell r="M668">
            <v>7.0365118801202904</v>
          </cell>
          <cell r="O668">
            <v>0</v>
          </cell>
          <cell r="R668">
            <v>0</v>
          </cell>
          <cell r="T668">
            <v>0</v>
          </cell>
          <cell r="V668">
            <v>0</v>
          </cell>
          <cell r="Y668">
            <v>0</v>
          </cell>
          <cell r="Z668">
            <v>0</v>
          </cell>
          <cell r="AB668">
            <v>-435</v>
          </cell>
          <cell r="AE668">
            <v>-434.726698698213</v>
          </cell>
          <cell r="AL668">
            <v>0</v>
          </cell>
          <cell r="AM668">
            <v>0</v>
          </cell>
          <cell r="AN668">
            <v>-435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BI668">
            <v>-41</v>
          </cell>
          <cell r="BL668">
            <v>-41.053827798275705</v>
          </cell>
          <cell r="BN668">
            <v>0</v>
          </cell>
          <cell r="BQ668">
            <v>0</v>
          </cell>
          <cell r="BS668">
            <v>0</v>
          </cell>
          <cell r="BV668">
            <v>0</v>
          </cell>
          <cell r="BX668">
            <v>-6</v>
          </cell>
          <cell r="CA668">
            <v>-5.6000027800576104</v>
          </cell>
          <cell r="CC668">
            <v>0</v>
          </cell>
          <cell r="CF668">
            <v>0</v>
          </cell>
          <cell r="CH668">
            <v>-395</v>
          </cell>
          <cell r="CK668">
            <v>-395.10899999999998</v>
          </cell>
          <cell r="CY668">
            <v>0</v>
          </cell>
          <cell r="DB668">
            <v>0</v>
          </cell>
          <cell r="DD668">
            <v>3</v>
          </cell>
          <cell r="DG668">
            <v>2.6571777200000004</v>
          </cell>
          <cell r="DI668">
            <v>1</v>
          </cell>
          <cell r="DL668">
            <v>0.95907227012028995</v>
          </cell>
          <cell r="DN668">
            <v>3</v>
          </cell>
          <cell r="DQ668">
            <v>3.4202618899999999</v>
          </cell>
          <cell r="DS668">
            <v>0</v>
          </cell>
          <cell r="DV668">
            <v>0</v>
          </cell>
        </row>
        <row r="669">
          <cell r="C669" t="str">
            <v>11011Allcustom2Allcustom3USD Total</v>
          </cell>
          <cell r="E669">
            <v>-1207</v>
          </cell>
          <cell r="H669">
            <v>-1206.903639267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V669">
            <v>0</v>
          </cell>
          <cell r="Y669">
            <v>0</v>
          </cell>
          <cell r="Z669">
            <v>0</v>
          </cell>
          <cell r="AB669">
            <v>-1207</v>
          </cell>
          <cell r="AE669">
            <v>-1206.903639267</v>
          </cell>
          <cell r="AL669">
            <v>0</v>
          </cell>
          <cell r="AM669">
            <v>0</v>
          </cell>
          <cell r="AN669">
            <v>-1207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BI669">
            <v>-1182</v>
          </cell>
          <cell r="BL669">
            <v>-1182.12755846086</v>
          </cell>
          <cell r="BN669">
            <v>0</v>
          </cell>
          <cell r="BQ669">
            <v>0</v>
          </cell>
          <cell r="BS669">
            <v>-25</v>
          </cell>
          <cell r="BV669">
            <v>-24.7760808061355</v>
          </cell>
          <cell r="BX669">
            <v>0</v>
          </cell>
          <cell r="CA669">
            <v>0</v>
          </cell>
          <cell r="CC669">
            <v>0</v>
          </cell>
          <cell r="CF669">
            <v>0</v>
          </cell>
          <cell r="CH669">
            <v>0</v>
          </cell>
          <cell r="CK669">
            <v>0</v>
          </cell>
          <cell r="CY669">
            <v>0</v>
          </cell>
          <cell r="DB669">
            <v>0</v>
          </cell>
          <cell r="DD669">
            <v>0</v>
          </cell>
          <cell r="DG669">
            <v>0</v>
          </cell>
          <cell r="DI669">
            <v>0</v>
          </cell>
          <cell r="DL669">
            <v>0</v>
          </cell>
          <cell r="DN669">
            <v>0</v>
          </cell>
          <cell r="DQ669">
            <v>0</v>
          </cell>
          <cell r="DS669">
            <v>0</v>
          </cell>
          <cell r="DV669">
            <v>0</v>
          </cell>
        </row>
        <row r="670">
          <cell r="C670" t="str">
            <v>11012Allcustom2Allcustom3USD Total</v>
          </cell>
          <cell r="E670">
            <v>-648</v>
          </cell>
          <cell r="H670">
            <v>-648.197763068977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V670">
            <v>0</v>
          </cell>
          <cell r="Y670">
            <v>0</v>
          </cell>
          <cell r="Z670">
            <v>0</v>
          </cell>
          <cell r="AB670">
            <v>-648</v>
          </cell>
          <cell r="AE670">
            <v>-648.197763068977</v>
          </cell>
          <cell r="AL670">
            <v>0</v>
          </cell>
          <cell r="AM670">
            <v>0</v>
          </cell>
          <cell r="AN670">
            <v>-648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BI670">
            <v>-559</v>
          </cell>
          <cell r="BL670">
            <v>-558.68399046521199</v>
          </cell>
          <cell r="BN670">
            <v>0</v>
          </cell>
          <cell r="BQ670">
            <v>0</v>
          </cell>
          <cell r="BS670">
            <v>-90</v>
          </cell>
          <cell r="BV670">
            <v>-89.51377260376529</v>
          </cell>
          <cell r="BX670">
            <v>0</v>
          </cell>
          <cell r="CA670">
            <v>0</v>
          </cell>
          <cell r="CC670">
            <v>0</v>
          </cell>
          <cell r="CF670">
            <v>0</v>
          </cell>
          <cell r="CH670">
            <v>0</v>
          </cell>
          <cell r="CK670">
            <v>0</v>
          </cell>
          <cell r="CY670">
            <v>0</v>
          </cell>
          <cell r="DB670">
            <v>0</v>
          </cell>
          <cell r="DD670">
            <v>0</v>
          </cell>
          <cell r="DG670">
            <v>0</v>
          </cell>
          <cell r="DI670">
            <v>0</v>
          </cell>
          <cell r="DL670">
            <v>0</v>
          </cell>
          <cell r="DN670">
            <v>0</v>
          </cell>
          <cell r="DQ670">
            <v>0</v>
          </cell>
          <cell r="DS670">
            <v>0</v>
          </cell>
          <cell r="DV670">
            <v>0</v>
          </cell>
        </row>
        <row r="671">
          <cell r="C671" t="str">
            <v>11013Allcustom2Allcustom3USD Total</v>
          </cell>
          <cell r="E671">
            <v>-416</v>
          </cell>
          <cell r="H671">
            <v>-416.30346185004998</v>
          </cell>
          <cell r="J671">
            <v>-33</v>
          </cell>
          <cell r="M671">
            <v>-33.093892070000003</v>
          </cell>
          <cell r="O671">
            <v>0</v>
          </cell>
          <cell r="R671">
            <v>0</v>
          </cell>
          <cell r="T671">
            <v>0</v>
          </cell>
          <cell r="V671">
            <v>0</v>
          </cell>
          <cell r="Y671">
            <v>0</v>
          </cell>
          <cell r="Z671">
            <v>0</v>
          </cell>
          <cell r="AB671">
            <v>-449</v>
          </cell>
          <cell r="AE671">
            <v>-449.397353920049</v>
          </cell>
          <cell r="AL671">
            <v>0</v>
          </cell>
          <cell r="AM671">
            <v>0</v>
          </cell>
          <cell r="AN671">
            <v>-449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BI671">
            <v>-414</v>
          </cell>
          <cell r="BL671">
            <v>-413.70881531255299</v>
          </cell>
          <cell r="BN671">
            <v>0</v>
          </cell>
          <cell r="BQ671">
            <v>0</v>
          </cell>
          <cell r="BS671">
            <v>0</v>
          </cell>
          <cell r="BV671">
            <v>0</v>
          </cell>
          <cell r="BX671">
            <v>-2</v>
          </cell>
          <cell r="CA671">
            <v>-2.36778725749625</v>
          </cell>
          <cell r="CC671">
            <v>0</v>
          </cell>
          <cell r="CF671">
            <v>0</v>
          </cell>
          <cell r="CH671">
            <v>0</v>
          </cell>
          <cell r="CK671">
            <v>0</v>
          </cell>
          <cell r="CY671">
            <v>0</v>
          </cell>
          <cell r="DB671">
            <v>0</v>
          </cell>
          <cell r="DD671">
            <v>0</v>
          </cell>
          <cell r="DG671">
            <v>0</v>
          </cell>
          <cell r="DI671">
            <v>0</v>
          </cell>
          <cell r="DL671">
            <v>0</v>
          </cell>
          <cell r="DN671">
            <v>-33</v>
          </cell>
          <cell r="DQ671">
            <v>-33.093892070000003</v>
          </cell>
          <cell r="DS671">
            <v>0</v>
          </cell>
          <cell r="DV671">
            <v>0</v>
          </cell>
        </row>
        <row r="672">
          <cell r="C672" t="str">
            <v>11040Allcustom2Allcustom3USD Total</v>
          </cell>
          <cell r="E672">
            <v>0</v>
          </cell>
          <cell r="H672">
            <v>0</v>
          </cell>
          <cell r="J672">
            <v>-57</v>
          </cell>
          <cell r="M672">
            <v>-57.19933348</v>
          </cell>
          <cell r="O672">
            <v>0</v>
          </cell>
          <cell r="R672">
            <v>0</v>
          </cell>
          <cell r="T672">
            <v>0</v>
          </cell>
          <cell r="V672">
            <v>0</v>
          </cell>
          <cell r="Y672">
            <v>0</v>
          </cell>
          <cell r="Z672">
            <v>0</v>
          </cell>
          <cell r="AB672">
            <v>-57</v>
          </cell>
          <cell r="AE672">
            <v>-57.19933348</v>
          </cell>
          <cell r="AL672">
            <v>0</v>
          </cell>
          <cell r="AM672">
            <v>0</v>
          </cell>
          <cell r="AN672">
            <v>-57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BI672">
            <v>0</v>
          </cell>
          <cell r="BL672">
            <v>0</v>
          </cell>
          <cell r="BN672">
            <v>0</v>
          </cell>
          <cell r="BQ672">
            <v>0</v>
          </cell>
          <cell r="BS672">
            <v>0</v>
          </cell>
          <cell r="BV672">
            <v>0</v>
          </cell>
          <cell r="BX672">
            <v>0</v>
          </cell>
          <cell r="CA672">
            <v>0</v>
          </cell>
          <cell r="CC672">
            <v>0</v>
          </cell>
          <cell r="CF672">
            <v>0</v>
          </cell>
          <cell r="CH672">
            <v>0</v>
          </cell>
          <cell r="CK672">
            <v>0</v>
          </cell>
          <cell r="CY672">
            <v>-57</v>
          </cell>
          <cell r="DB672">
            <v>-57.19933348</v>
          </cell>
          <cell r="DD672">
            <v>0</v>
          </cell>
          <cell r="DG672">
            <v>0</v>
          </cell>
          <cell r="DI672">
            <v>0</v>
          </cell>
          <cell r="DL672">
            <v>0</v>
          </cell>
          <cell r="DN672">
            <v>0</v>
          </cell>
          <cell r="DQ672">
            <v>0</v>
          </cell>
          <cell r="DS672">
            <v>0</v>
          </cell>
          <cell r="DV672">
            <v>0</v>
          </cell>
        </row>
        <row r="673">
          <cell r="C673" t="str">
            <v>60405TAllcustom2Allcustom3USD Total</v>
          </cell>
          <cell r="E673">
            <v>-603</v>
          </cell>
          <cell r="H673">
            <v>-602.88828047207699</v>
          </cell>
          <cell r="J673">
            <v>-72</v>
          </cell>
          <cell r="M673">
            <v>-72.133439562168704</v>
          </cell>
          <cell r="O673">
            <v>0</v>
          </cell>
          <cell r="R673">
            <v>0</v>
          </cell>
          <cell r="T673">
            <v>0</v>
          </cell>
          <cell r="V673">
            <v>0</v>
          </cell>
          <cell r="Y673">
            <v>0</v>
          </cell>
          <cell r="Z673">
            <v>1.06024344859179E-15</v>
          </cell>
          <cell r="AB673">
            <v>-675</v>
          </cell>
          <cell r="AE673">
            <v>-675.02172003424596</v>
          </cell>
          <cell r="AL673">
            <v>0</v>
          </cell>
          <cell r="AM673">
            <v>0</v>
          </cell>
          <cell r="AN673">
            <v>-675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BI673">
            <v>-441</v>
          </cell>
          <cell r="BL673">
            <v>-440.55013239637799</v>
          </cell>
          <cell r="BN673">
            <v>-105</v>
          </cell>
          <cell r="BQ673">
            <v>-104.779553089049</v>
          </cell>
          <cell r="BS673">
            <v>-18</v>
          </cell>
          <cell r="BV673">
            <v>-17.9654297329994</v>
          </cell>
          <cell r="BX673">
            <v>-9</v>
          </cell>
          <cell r="CA673">
            <v>-8.6870186814493202</v>
          </cell>
          <cell r="CC673">
            <v>0</v>
          </cell>
          <cell r="CF673">
            <v>-0.11679763836014199</v>
          </cell>
          <cell r="CH673">
            <v>-5</v>
          </cell>
          <cell r="CK673">
            <v>-4.6001701681640297</v>
          </cell>
          <cell r="CY673">
            <v>-47</v>
          </cell>
          <cell r="DB673">
            <v>-46.595239219999996</v>
          </cell>
          <cell r="DD673">
            <v>-3</v>
          </cell>
          <cell r="DG673">
            <v>-2.9734348900000098</v>
          </cell>
          <cell r="DI673">
            <v>0</v>
          </cell>
          <cell r="DL673">
            <v>-1.97952987092796E-2</v>
          </cell>
          <cell r="DN673">
            <v>-23</v>
          </cell>
          <cell r="DQ673">
            <v>-22.513261489999998</v>
          </cell>
          <cell r="DS673">
            <v>0</v>
          </cell>
          <cell r="DV673">
            <v>0</v>
          </cell>
        </row>
        <row r="674">
          <cell r="C674" t="str">
            <v>12900TAllcustom2Allcustom3USD Total</v>
          </cell>
          <cell r="E674">
            <v>-951</v>
          </cell>
          <cell r="H674">
            <v>-951.00854802056006</v>
          </cell>
          <cell r="J674">
            <v>-360</v>
          </cell>
          <cell r="M674">
            <v>-359.68827512771497</v>
          </cell>
          <cell r="O674">
            <v>0</v>
          </cell>
          <cell r="R674">
            <v>0</v>
          </cell>
          <cell r="T674">
            <v>0</v>
          </cell>
          <cell r="V674">
            <v>0</v>
          </cell>
          <cell r="Y674">
            <v>0</v>
          </cell>
          <cell r="Z674">
            <v>3.7252902984619099E-15</v>
          </cell>
          <cell r="AB674">
            <v>-1311</v>
          </cell>
          <cell r="AE674">
            <v>-1310.6968231482699</v>
          </cell>
          <cell r="AL674">
            <v>0</v>
          </cell>
          <cell r="AM674">
            <v>0</v>
          </cell>
          <cell r="AN674">
            <v>-1311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BI674">
            <v>-355</v>
          </cell>
          <cell r="BL674">
            <v>-354.87202396844799</v>
          </cell>
          <cell r="BN674">
            <v>-315</v>
          </cell>
          <cell r="BQ674">
            <v>-314.656633745497</v>
          </cell>
          <cell r="BS674">
            <v>-115</v>
          </cell>
          <cell r="BV674">
            <v>-114.640142873134</v>
          </cell>
          <cell r="BX674">
            <v>-70</v>
          </cell>
          <cell r="CA674">
            <v>-69.610846306395203</v>
          </cell>
          <cell r="CC674">
            <v>-21</v>
          </cell>
          <cell r="CF674">
            <v>-21.086730137007699</v>
          </cell>
          <cell r="CH674">
            <v>-51</v>
          </cell>
          <cell r="CK674">
            <v>-51.199785107644999</v>
          </cell>
          <cell r="CY674">
            <v>-132</v>
          </cell>
          <cell r="DB674">
            <v>-132.33782350999999</v>
          </cell>
          <cell r="DD674">
            <v>-146</v>
          </cell>
          <cell r="DG674">
            <v>-146.29145701324498</v>
          </cell>
          <cell r="DI674">
            <v>-39</v>
          </cell>
          <cell r="DL674">
            <v>-38.512710766384302</v>
          </cell>
          <cell r="DN674">
            <v>-35</v>
          </cell>
          <cell r="DQ674">
            <v>-35.116042409999999</v>
          </cell>
          <cell r="DS674">
            <v>0</v>
          </cell>
          <cell r="DV674">
            <v>0</v>
          </cell>
        </row>
        <row r="675">
          <cell r="C675" t="str">
            <v>13100TAllcustom2Allcustom3USD Total</v>
          </cell>
          <cell r="E675">
            <v>-4</v>
          </cell>
          <cell r="H675">
            <v>-4.0993065591334501</v>
          </cell>
          <cell r="J675">
            <v>-10</v>
          </cell>
          <cell r="M675">
            <v>-10.049086942860001</v>
          </cell>
          <cell r="O675">
            <v>0</v>
          </cell>
          <cell r="R675">
            <v>0</v>
          </cell>
          <cell r="T675">
            <v>0</v>
          </cell>
          <cell r="V675">
            <v>0</v>
          </cell>
          <cell r="Y675">
            <v>0</v>
          </cell>
          <cell r="Z675">
            <v>0</v>
          </cell>
          <cell r="AB675">
            <v>-14</v>
          </cell>
          <cell r="AE675">
            <v>-14.148393501993398</v>
          </cell>
          <cell r="AL675">
            <v>0</v>
          </cell>
          <cell r="AM675">
            <v>0</v>
          </cell>
          <cell r="AN675">
            <v>-14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BI675">
            <v>-3</v>
          </cell>
          <cell r="BL675">
            <v>-3.4548125842052699</v>
          </cell>
          <cell r="BN675">
            <v>-1</v>
          </cell>
          <cell r="BQ675">
            <v>-0.67170193245782595</v>
          </cell>
          <cell r="BS675">
            <v>0</v>
          </cell>
          <cell r="BV675">
            <v>2.72079575296422E-2</v>
          </cell>
          <cell r="BX675">
            <v>0</v>
          </cell>
          <cell r="CA675">
            <v>0</v>
          </cell>
          <cell r="CC675">
            <v>0</v>
          </cell>
          <cell r="CF675">
            <v>0</v>
          </cell>
          <cell r="CH675">
            <v>0</v>
          </cell>
          <cell r="CK675">
            <v>0</v>
          </cell>
          <cell r="CY675">
            <v>-12</v>
          </cell>
          <cell r="DB675">
            <v>-11.71516443</v>
          </cell>
          <cell r="DD675">
            <v>0</v>
          </cell>
          <cell r="DG675">
            <v>0</v>
          </cell>
          <cell r="DI675">
            <v>2</v>
          </cell>
          <cell r="DL675">
            <v>1.6660774871400001</v>
          </cell>
          <cell r="DN675">
            <v>0</v>
          </cell>
          <cell r="DQ675">
            <v>0</v>
          </cell>
          <cell r="DS675">
            <v>0</v>
          </cell>
          <cell r="DV675">
            <v>0</v>
          </cell>
        </row>
        <row r="676">
          <cell r="C676" t="str">
            <v>Operating_costs_other_USD</v>
          </cell>
          <cell r="E676">
            <v>-1490</v>
          </cell>
          <cell r="F676">
            <v>0</v>
          </cell>
          <cell r="G676">
            <v>0</v>
          </cell>
          <cell r="H676">
            <v>-1490.2097264727763</v>
          </cell>
          <cell r="J676">
            <v>-567</v>
          </cell>
          <cell r="K676">
            <v>-1</v>
          </cell>
          <cell r="L676">
            <v>0</v>
          </cell>
          <cell r="M676">
            <v>-566.26633269366721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T676">
            <v>8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7.8652883622156757</v>
          </cell>
          <cell r="AB676">
            <v>-2049</v>
          </cell>
          <cell r="AC676">
            <v>0</v>
          </cell>
          <cell r="AD676">
            <v>0</v>
          </cell>
          <cell r="AE676">
            <v>-2048.6107708042391</v>
          </cell>
          <cell r="AL676">
            <v>0</v>
          </cell>
          <cell r="AM676">
            <v>0</v>
          </cell>
          <cell r="AN676">
            <v>-2049</v>
          </cell>
          <cell r="AS676">
            <v>0</v>
          </cell>
          <cell r="AT676">
            <v>0</v>
          </cell>
          <cell r="AU676">
            <v>0</v>
          </cell>
          <cell r="BI676">
            <v>-1493</v>
          </cell>
          <cell r="BJ676">
            <v>1</v>
          </cell>
          <cell r="BK676">
            <v>0</v>
          </cell>
          <cell r="BL676">
            <v>-1493.6822304565776</v>
          </cell>
          <cell r="BN676">
            <v>-372</v>
          </cell>
          <cell r="BO676">
            <v>0</v>
          </cell>
          <cell r="BP676">
            <v>0</v>
          </cell>
          <cell r="BQ676">
            <v>-371.99468079046079</v>
          </cell>
          <cell r="BS676">
            <v>-338</v>
          </cell>
          <cell r="BT676">
            <v>1</v>
          </cell>
          <cell r="BU676">
            <v>0</v>
          </cell>
          <cell r="BV676">
            <v>-339.08093234109936</v>
          </cell>
          <cell r="BX676">
            <v>-30</v>
          </cell>
          <cell r="BY676">
            <v>0</v>
          </cell>
          <cell r="BZ676">
            <v>0</v>
          </cell>
          <cell r="CA676">
            <v>-30.383360293297613</v>
          </cell>
          <cell r="CC676">
            <v>-16</v>
          </cell>
          <cell r="CD676">
            <v>0</v>
          </cell>
          <cell r="CE676">
            <v>0</v>
          </cell>
          <cell r="CF676">
            <v>-16.267018466760774</v>
          </cell>
          <cell r="CH676">
            <v>377</v>
          </cell>
          <cell r="CI676">
            <v>1</v>
          </cell>
          <cell r="CJ676">
            <v>0</v>
          </cell>
          <cell r="CK676">
            <v>376.35863068193788</v>
          </cell>
          <cell r="CY676">
            <v>-353</v>
          </cell>
          <cell r="CZ676">
            <v>1</v>
          </cell>
          <cell r="DA676">
            <v>0</v>
          </cell>
          <cell r="DB676">
            <v>-353.82218453299993</v>
          </cell>
          <cell r="DD676">
            <v>-101</v>
          </cell>
          <cell r="DE676">
            <v>-1</v>
          </cell>
          <cell r="DF676">
            <v>0</v>
          </cell>
          <cell r="DG676">
            <v>-99.896126383736004</v>
          </cell>
          <cell r="DI676">
            <v>-38</v>
          </cell>
          <cell r="DJ676">
            <v>0</v>
          </cell>
          <cell r="DK676">
            <v>0</v>
          </cell>
          <cell r="DL676">
            <v>-37.753141125530313</v>
          </cell>
          <cell r="DN676">
            <v>-75</v>
          </cell>
          <cell r="DO676">
            <v>1</v>
          </cell>
          <cell r="DP676">
            <v>0</v>
          </cell>
          <cell r="DQ676">
            <v>-76.325876950000008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</row>
        <row r="677">
          <cell r="E677">
            <v>-5855</v>
          </cell>
          <cell r="F677">
            <v>0</v>
          </cell>
          <cell r="G677">
            <v>0</v>
          </cell>
          <cell r="H677">
            <v>-5855.4856801638407</v>
          </cell>
          <cell r="J677">
            <v>-1101</v>
          </cell>
          <cell r="K677">
            <v>-1</v>
          </cell>
          <cell r="L677">
            <v>0</v>
          </cell>
          <cell r="M677">
            <v>-1100.3692546596501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7.8652883622156802</v>
          </cell>
          <cell r="AB677">
            <v>-6948</v>
          </cell>
          <cell r="AC677">
            <v>0</v>
          </cell>
          <cell r="AD677">
            <v>0</v>
          </cell>
          <cell r="AE677">
            <v>-6947.9896464612802</v>
          </cell>
          <cell r="AL677">
            <v>0</v>
          </cell>
          <cell r="AM677">
            <v>0</v>
          </cell>
          <cell r="AN677">
            <v>-6948</v>
          </cell>
          <cell r="AS677">
            <v>0</v>
          </cell>
          <cell r="AT677">
            <v>0</v>
          </cell>
          <cell r="AY677">
            <v>0</v>
          </cell>
          <cell r="BI677">
            <v>-4488</v>
          </cell>
          <cell r="BJ677">
            <v>1</v>
          </cell>
          <cell r="BK677">
            <v>0</v>
          </cell>
          <cell r="BL677">
            <v>-4488.1333914425095</v>
          </cell>
          <cell r="BN677">
            <v>-800</v>
          </cell>
          <cell r="BO677">
            <v>0</v>
          </cell>
          <cell r="BP677">
            <v>0</v>
          </cell>
          <cell r="BQ677">
            <v>-799.59098919676001</v>
          </cell>
          <cell r="BS677">
            <v>-586</v>
          </cell>
          <cell r="BT677">
            <v>1</v>
          </cell>
          <cell r="BU677">
            <v>0</v>
          </cell>
          <cell r="BV677">
            <v>-585.94915039960392</v>
          </cell>
          <cell r="BX677">
            <v>-117</v>
          </cell>
          <cell r="BY677">
            <v>0</v>
          </cell>
          <cell r="BZ677">
            <v>0</v>
          </cell>
          <cell r="CA677">
            <v>-116.649015318696</v>
          </cell>
          <cell r="CC677">
            <v>-122</v>
          </cell>
          <cell r="CD677">
            <v>0</v>
          </cell>
          <cell r="CE677">
            <v>0</v>
          </cell>
          <cell r="CF677">
            <v>-122.159767099615</v>
          </cell>
          <cell r="CH677">
            <v>-107</v>
          </cell>
          <cell r="CI677">
            <v>1</v>
          </cell>
          <cell r="CJ677">
            <v>0</v>
          </cell>
          <cell r="CK677">
            <v>-107.69165041435002</v>
          </cell>
          <cell r="CY677">
            <v>-610</v>
          </cell>
          <cell r="CZ677">
            <v>1</v>
          </cell>
          <cell r="DA677">
            <v>0</v>
          </cell>
          <cell r="DB677">
            <v>-610.56774517299993</v>
          </cell>
          <cell r="DD677">
            <v>-247</v>
          </cell>
          <cell r="DE677">
            <v>-1</v>
          </cell>
          <cell r="DF677">
            <v>0</v>
          </cell>
          <cell r="DG677">
            <v>-246.50384056698098</v>
          </cell>
          <cell r="DI677">
            <v>-74</v>
          </cell>
          <cell r="DJ677">
            <v>0</v>
          </cell>
          <cell r="DK677">
            <v>0</v>
          </cell>
          <cell r="DL677">
            <v>-73.660497433363602</v>
          </cell>
          <cell r="DN677">
            <v>-163</v>
          </cell>
          <cell r="DO677">
            <v>1</v>
          </cell>
          <cell r="DP677">
            <v>0</v>
          </cell>
          <cell r="DQ677">
            <v>-163.62881103000001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</row>
        <row r="679">
          <cell r="C679" t="str">
            <v>60498TFTE200TAllcustom3USD Total</v>
          </cell>
          <cell r="AB679">
            <v>87140</v>
          </cell>
          <cell r="AE679">
            <v>87139.530464561903</v>
          </cell>
          <cell r="AN679">
            <v>87140</v>
          </cell>
          <cell r="AU679">
            <v>0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N684">
            <v>0</v>
          </cell>
        </row>
        <row r="685"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N685">
            <v>0</v>
          </cell>
        </row>
        <row r="686">
          <cell r="C686" t="str">
            <v>DISC_Cost_USD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N686">
            <v>0</v>
          </cell>
        </row>
        <row r="687">
          <cell r="C687" t="str">
            <v>60805TAllcustom2Allcustom3USD Total</v>
          </cell>
          <cell r="AG687">
            <v>0</v>
          </cell>
          <cell r="AH687">
            <v>0</v>
          </cell>
          <cell r="AJ687">
            <v>0</v>
          </cell>
          <cell r="AN687">
            <v>0</v>
          </cell>
          <cell r="AU687">
            <v>0</v>
          </cell>
        </row>
        <row r="688">
          <cell r="C688" t="str">
            <v>60810TAllcustom2Allcustom3USD Total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N688">
            <v>0</v>
          </cell>
          <cell r="AU688">
            <v>0</v>
          </cell>
        </row>
        <row r="689">
          <cell r="C689" t="str">
            <v>60811TAllcustom2Allcustom3USD Total</v>
          </cell>
          <cell r="AG689">
            <v>0</v>
          </cell>
          <cell r="AH689">
            <v>0</v>
          </cell>
          <cell r="AJ689">
            <v>0</v>
          </cell>
          <cell r="AN689">
            <v>0</v>
          </cell>
          <cell r="AU689">
            <v>0</v>
          </cell>
        </row>
        <row r="690">
          <cell r="C690" t="str">
            <v>60815TAllcustom2Allcustom3USD Total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N690">
            <v>0</v>
          </cell>
          <cell r="AU690">
            <v>0</v>
          </cell>
        </row>
        <row r="691">
          <cell r="C691" t="str">
            <v>60820TAllcustom2Allcustom3USD Total</v>
          </cell>
          <cell r="AG691">
            <v>0</v>
          </cell>
          <cell r="AH691">
            <v>0</v>
          </cell>
          <cell r="AJ691">
            <v>0</v>
          </cell>
          <cell r="AN691">
            <v>0</v>
          </cell>
          <cell r="AU691">
            <v>0</v>
          </cell>
        </row>
        <row r="692">
          <cell r="C692" t="str">
            <v>60821Allcustom2Allcustom3USD Total</v>
          </cell>
          <cell r="AG692">
            <v>0</v>
          </cell>
          <cell r="AJ692">
            <v>0</v>
          </cell>
          <cell r="AN692">
            <v>0</v>
          </cell>
          <cell r="AU692">
            <v>0</v>
          </cell>
        </row>
        <row r="693">
          <cell r="C693" t="str">
            <v>60830TAllcustom2Allcustom3USD Total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N693">
            <v>0</v>
          </cell>
          <cell r="AU693">
            <v>0</v>
          </cell>
          <cell r="AY693">
            <v>0</v>
          </cell>
        </row>
        <row r="696">
          <cell r="C696" t="str">
            <v>60835TAllcustom2Allcustom3USD Total</v>
          </cell>
          <cell r="AB696">
            <v>47</v>
          </cell>
          <cell r="AC696">
            <v>0</v>
          </cell>
          <cell r="AE696">
            <v>47.037537334440096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N696">
            <v>47</v>
          </cell>
          <cell r="AU696">
            <v>0</v>
          </cell>
        </row>
        <row r="697">
          <cell r="C697" t="str">
            <v>60840TAllcustom2Allcustom3USD Total</v>
          </cell>
          <cell r="AB697">
            <v>0</v>
          </cell>
          <cell r="AE697">
            <v>6.4173093599851599E-2</v>
          </cell>
          <cell r="AG697">
            <v>0</v>
          </cell>
          <cell r="AJ697">
            <v>0</v>
          </cell>
          <cell r="AN697">
            <v>0</v>
          </cell>
          <cell r="AU697">
            <v>0</v>
          </cell>
          <cell r="AY697">
            <v>0</v>
          </cell>
        </row>
        <row r="698">
          <cell r="C698" t="str">
            <v>60850TAllcustom2Allcustom3USD Total</v>
          </cell>
          <cell r="AB698">
            <v>47</v>
          </cell>
          <cell r="AC698">
            <v>0</v>
          </cell>
          <cell r="AD698">
            <v>0</v>
          </cell>
          <cell r="AE698">
            <v>47.101710428039944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N698">
            <v>47</v>
          </cell>
          <cell r="AU698">
            <v>0</v>
          </cell>
        </row>
        <row r="700">
          <cell r="C700" t="str">
            <v>60855TAllcustom2Allcustom3USD Total</v>
          </cell>
          <cell r="AB700">
            <v>0</v>
          </cell>
          <cell r="AC700">
            <v>0</v>
          </cell>
          <cell r="AE700">
            <v>0</v>
          </cell>
          <cell r="AG700">
            <v>0</v>
          </cell>
          <cell r="AJ700">
            <v>0</v>
          </cell>
          <cell r="AN700">
            <v>0</v>
          </cell>
          <cell r="AU700">
            <v>0</v>
          </cell>
        </row>
        <row r="701">
          <cell r="C701" t="str">
            <v>60860TAllcustom2Allcustom3USD Total</v>
          </cell>
          <cell r="AB701">
            <v>0</v>
          </cell>
          <cell r="AE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N701">
            <v>0</v>
          </cell>
          <cell r="AU701">
            <v>0</v>
          </cell>
          <cell r="AY701">
            <v>0</v>
          </cell>
        </row>
        <row r="702">
          <cell r="C702" t="str">
            <v>60870TAllcustom2Allcustom3USD Total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0</v>
          </cell>
          <cell r="AM702">
            <v>0</v>
          </cell>
          <cell r="AN702">
            <v>0</v>
          </cell>
          <cell r="AU702">
            <v>0</v>
          </cell>
          <cell r="AY702">
            <v>0</v>
          </cell>
        </row>
        <row r="704">
          <cell r="AB704">
            <v>490</v>
          </cell>
          <cell r="AC704">
            <v>-1</v>
          </cell>
          <cell r="AD704">
            <v>0</v>
          </cell>
          <cell r="AE704">
            <v>490.44523578995705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N704">
            <v>490</v>
          </cell>
        </row>
        <row r="706">
          <cell r="C706" t="str">
            <v>60855TAllcustom2M420USD Total</v>
          </cell>
          <cell r="AB706">
            <v>0</v>
          </cell>
          <cell r="AC706">
            <v>0</v>
          </cell>
          <cell r="AE706">
            <v>0</v>
          </cell>
          <cell r="AG706">
            <v>0</v>
          </cell>
          <cell r="AH706">
            <v>0</v>
          </cell>
          <cell r="AJ706">
            <v>0</v>
          </cell>
          <cell r="AN706">
            <v>0</v>
          </cell>
          <cell r="AU706">
            <v>0</v>
          </cell>
        </row>
        <row r="708">
          <cell r="C708" t="str">
            <v>62100TAllcustom2M420USD Total</v>
          </cell>
          <cell r="AB708">
            <v>0</v>
          </cell>
          <cell r="AC708">
            <v>0</v>
          </cell>
          <cell r="AE708">
            <v>0</v>
          </cell>
          <cell r="AG708">
            <v>0</v>
          </cell>
          <cell r="AH708">
            <v>0</v>
          </cell>
          <cell r="AJ708">
            <v>0</v>
          </cell>
          <cell r="AN708">
            <v>0</v>
          </cell>
          <cell r="AU708">
            <v>0</v>
          </cell>
        </row>
        <row r="714">
          <cell r="C714" t="str">
            <v>20010INA110M220USD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V714">
            <v>0</v>
          </cell>
          <cell r="Y714">
            <v>0</v>
          </cell>
          <cell r="Z714">
            <v>0</v>
          </cell>
          <cell r="AB714">
            <v>0</v>
          </cell>
          <cell r="AD714">
            <v>0</v>
          </cell>
          <cell r="AE714">
            <v>0</v>
          </cell>
          <cell r="AG714">
            <v>0</v>
          </cell>
          <cell r="AJ714">
            <v>0</v>
          </cell>
          <cell r="AL714">
            <v>0</v>
          </cell>
          <cell r="AM714">
            <v>0</v>
          </cell>
          <cell r="AN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BI714">
            <v>0</v>
          </cell>
          <cell r="BL714">
            <v>0</v>
          </cell>
          <cell r="BN714">
            <v>0</v>
          </cell>
          <cell r="BQ714">
            <v>0</v>
          </cell>
          <cell r="BS714">
            <v>0</v>
          </cell>
          <cell r="BV714">
            <v>0</v>
          </cell>
          <cell r="BX714">
            <v>0</v>
          </cell>
          <cell r="CA714">
            <v>0</v>
          </cell>
          <cell r="CC714">
            <v>0</v>
          </cell>
          <cell r="CF714">
            <v>0</v>
          </cell>
          <cell r="CH714">
            <v>0</v>
          </cell>
          <cell r="CK714">
            <v>0</v>
          </cell>
          <cell r="CY714">
            <v>0</v>
          </cell>
          <cell r="DB714">
            <v>0</v>
          </cell>
          <cell r="DD714">
            <v>0</v>
          </cell>
          <cell r="DG714">
            <v>0</v>
          </cell>
          <cell r="DI714">
            <v>0</v>
          </cell>
          <cell r="DL714">
            <v>0</v>
          </cell>
          <cell r="DN714">
            <v>0</v>
          </cell>
          <cell r="DQ714">
            <v>0</v>
          </cell>
          <cell r="DS714">
            <v>0</v>
          </cell>
          <cell r="DV714">
            <v>0</v>
          </cell>
        </row>
        <row r="715">
          <cell r="C715" t="str">
            <v>20010INA120M220USD Total</v>
          </cell>
          <cell r="E715">
            <v>0</v>
          </cell>
          <cell r="H715">
            <v>0</v>
          </cell>
          <cell r="J715">
            <v>439</v>
          </cell>
          <cell r="M715">
            <v>439.46967445999996</v>
          </cell>
          <cell r="O715">
            <v>0</v>
          </cell>
          <cell r="R715">
            <v>0</v>
          </cell>
          <cell r="T715">
            <v>0</v>
          </cell>
          <cell r="V715">
            <v>0</v>
          </cell>
          <cell r="Y715">
            <v>0</v>
          </cell>
          <cell r="Z715">
            <v>0</v>
          </cell>
          <cell r="AB715">
            <v>439</v>
          </cell>
          <cell r="AD715">
            <v>0</v>
          </cell>
          <cell r="AE715">
            <v>439.46967445999996</v>
          </cell>
          <cell r="AG715">
            <v>0</v>
          </cell>
          <cell r="AJ715">
            <v>0</v>
          </cell>
          <cell r="AL715">
            <v>0</v>
          </cell>
          <cell r="AM715">
            <v>0</v>
          </cell>
          <cell r="AN715">
            <v>439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BI715">
            <v>0</v>
          </cell>
          <cell r="BL715">
            <v>0</v>
          </cell>
          <cell r="BN715">
            <v>0</v>
          </cell>
          <cell r="BQ715">
            <v>0</v>
          </cell>
          <cell r="BS715">
            <v>0</v>
          </cell>
          <cell r="BV715">
            <v>0</v>
          </cell>
          <cell r="BX715">
            <v>0</v>
          </cell>
          <cell r="CA715">
            <v>0</v>
          </cell>
          <cell r="CC715">
            <v>0</v>
          </cell>
          <cell r="CF715">
            <v>0</v>
          </cell>
          <cell r="CH715">
            <v>0</v>
          </cell>
          <cell r="CK715">
            <v>0</v>
          </cell>
          <cell r="CY715">
            <v>439</v>
          </cell>
          <cell r="DB715">
            <v>439.46967445999996</v>
          </cell>
          <cell r="DD715">
            <v>0</v>
          </cell>
          <cell r="DG715">
            <v>0</v>
          </cell>
          <cell r="DI715">
            <v>0</v>
          </cell>
          <cell r="DL715">
            <v>0</v>
          </cell>
          <cell r="DN715">
            <v>0</v>
          </cell>
          <cell r="DQ715">
            <v>0</v>
          </cell>
          <cell r="DS715">
            <v>0</v>
          </cell>
          <cell r="DV715">
            <v>0</v>
          </cell>
        </row>
        <row r="716">
          <cell r="C716" t="str">
            <v>20010INA165TM220USD Total</v>
          </cell>
          <cell r="E716">
            <v>113</v>
          </cell>
          <cell r="H716">
            <v>112.77425023760199</v>
          </cell>
          <cell r="J716">
            <v>0</v>
          </cell>
          <cell r="M716">
            <v>0</v>
          </cell>
          <cell r="O716">
            <v>0</v>
          </cell>
          <cell r="R716">
            <v>0</v>
          </cell>
          <cell r="T716">
            <v>0</v>
          </cell>
          <cell r="V716">
            <v>0</v>
          </cell>
          <cell r="Y716">
            <v>0</v>
          </cell>
          <cell r="Z716">
            <v>0</v>
          </cell>
          <cell r="AB716">
            <v>113</v>
          </cell>
          <cell r="AD716">
            <v>0</v>
          </cell>
          <cell r="AE716">
            <v>112.77425023760199</v>
          </cell>
          <cell r="AG716">
            <v>0</v>
          </cell>
          <cell r="AJ716">
            <v>0</v>
          </cell>
          <cell r="AL716">
            <v>0</v>
          </cell>
          <cell r="AM716">
            <v>0</v>
          </cell>
          <cell r="AN716">
            <v>113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BI716">
            <v>0</v>
          </cell>
          <cell r="BL716">
            <v>0</v>
          </cell>
          <cell r="BN716">
            <v>113</v>
          </cell>
          <cell r="BQ716">
            <v>112.77425023760199</v>
          </cell>
          <cell r="BS716">
            <v>0</v>
          </cell>
          <cell r="BV716">
            <v>0</v>
          </cell>
          <cell r="BX716">
            <v>0</v>
          </cell>
          <cell r="CA716">
            <v>0</v>
          </cell>
          <cell r="CC716">
            <v>0</v>
          </cell>
          <cell r="CF716">
            <v>0</v>
          </cell>
          <cell r="CH716">
            <v>0</v>
          </cell>
          <cell r="CK716">
            <v>0</v>
          </cell>
          <cell r="CY716">
            <v>0</v>
          </cell>
          <cell r="DB716">
            <v>0</v>
          </cell>
          <cell r="DD716">
            <v>0</v>
          </cell>
          <cell r="DG716">
            <v>0</v>
          </cell>
          <cell r="DI716">
            <v>0</v>
          </cell>
          <cell r="DL716">
            <v>0</v>
          </cell>
          <cell r="DN716">
            <v>0</v>
          </cell>
          <cell r="DQ716">
            <v>0</v>
          </cell>
          <cell r="DS716">
            <v>0</v>
          </cell>
          <cell r="DV716">
            <v>0</v>
          </cell>
        </row>
        <row r="717">
          <cell r="C717" t="str">
            <v>20010INA185TM220USD Total</v>
          </cell>
          <cell r="E717">
            <v>3</v>
          </cell>
          <cell r="F717">
            <v>0</v>
          </cell>
          <cell r="H717">
            <v>3.2066394839627197</v>
          </cell>
          <cell r="J717">
            <v>5</v>
          </cell>
          <cell r="K717">
            <v>0</v>
          </cell>
          <cell r="M717">
            <v>4.8557952599999998</v>
          </cell>
          <cell r="O717">
            <v>0</v>
          </cell>
          <cell r="P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Z717">
            <v>0</v>
          </cell>
          <cell r="AB717">
            <v>8</v>
          </cell>
          <cell r="AC717">
            <v>0</v>
          </cell>
          <cell r="AD717">
            <v>0</v>
          </cell>
          <cell r="AE717">
            <v>8.0624347439627204</v>
          </cell>
          <cell r="AG717">
            <v>0</v>
          </cell>
          <cell r="AH717">
            <v>0</v>
          </cell>
          <cell r="AJ717">
            <v>0</v>
          </cell>
          <cell r="AL717">
            <v>0</v>
          </cell>
          <cell r="AM717">
            <v>0</v>
          </cell>
          <cell r="AN717">
            <v>8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BI717">
            <v>0</v>
          </cell>
          <cell r="BJ717">
            <v>0</v>
          </cell>
          <cell r="BL717">
            <v>6.5356159189999498E-3</v>
          </cell>
          <cell r="BN717">
            <v>2</v>
          </cell>
          <cell r="BO717">
            <v>-1</v>
          </cell>
          <cell r="BQ717">
            <v>2.6688406653466203</v>
          </cell>
          <cell r="BS717">
            <v>0</v>
          </cell>
          <cell r="BT717">
            <v>0</v>
          </cell>
          <cell r="BV717">
            <v>0</v>
          </cell>
          <cell r="BX717">
            <v>0</v>
          </cell>
          <cell r="BY717">
            <v>0</v>
          </cell>
          <cell r="CA717">
            <v>0</v>
          </cell>
          <cell r="CC717">
            <v>1</v>
          </cell>
          <cell r="CD717">
            <v>0</v>
          </cell>
          <cell r="CF717">
            <v>0.53126320269710103</v>
          </cell>
          <cell r="CH717">
            <v>0</v>
          </cell>
          <cell r="CI717">
            <v>0</v>
          </cell>
          <cell r="CK717">
            <v>0</v>
          </cell>
          <cell r="CY717">
            <v>0</v>
          </cell>
          <cell r="CZ717">
            <v>0</v>
          </cell>
          <cell r="DB717">
            <v>0</v>
          </cell>
          <cell r="DD717">
            <v>3</v>
          </cell>
          <cell r="DE717">
            <v>0</v>
          </cell>
          <cell r="DG717">
            <v>3.4576064799999999</v>
          </cell>
          <cell r="DI717">
            <v>1</v>
          </cell>
          <cell r="DJ717">
            <v>0</v>
          </cell>
          <cell r="DL717">
            <v>0.83747214000000003</v>
          </cell>
          <cell r="DN717">
            <v>1</v>
          </cell>
          <cell r="DO717">
            <v>0</v>
          </cell>
          <cell r="DQ717">
            <v>0.56071663999999999</v>
          </cell>
          <cell r="DS717">
            <v>0</v>
          </cell>
          <cell r="DT717">
            <v>0</v>
          </cell>
          <cell r="DV717">
            <v>0</v>
          </cell>
        </row>
        <row r="718">
          <cell r="C718" t="str">
            <v>20010Allcustom2M220USD Total</v>
          </cell>
          <cell r="E718">
            <v>116</v>
          </cell>
          <cell r="F718">
            <v>0</v>
          </cell>
          <cell r="G718">
            <v>0</v>
          </cell>
          <cell r="H718">
            <v>115.98088972156471</v>
          </cell>
          <cell r="J718">
            <v>444</v>
          </cell>
          <cell r="K718">
            <v>0</v>
          </cell>
          <cell r="L718">
            <v>0</v>
          </cell>
          <cell r="M718">
            <v>444.32546971999994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B718">
            <v>560</v>
          </cell>
          <cell r="AC718">
            <v>0</v>
          </cell>
          <cell r="AD718">
            <v>0</v>
          </cell>
          <cell r="AE718">
            <v>560.30635944156472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</v>
          </cell>
          <cell r="AM718">
            <v>0</v>
          </cell>
          <cell r="AN718">
            <v>560</v>
          </cell>
          <cell r="AS718">
            <v>0</v>
          </cell>
          <cell r="AT718">
            <v>0</v>
          </cell>
          <cell r="AU718">
            <v>0</v>
          </cell>
          <cell r="AY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6.5356159189999498E-3</v>
          </cell>
          <cell r="BN718">
            <v>115</v>
          </cell>
          <cell r="BO718">
            <v>-1</v>
          </cell>
          <cell r="BP718">
            <v>0</v>
          </cell>
          <cell r="BQ718">
            <v>115.44309090294861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C718">
            <v>1</v>
          </cell>
          <cell r="CD718">
            <v>0</v>
          </cell>
          <cell r="CE718">
            <v>0</v>
          </cell>
          <cell r="CF718">
            <v>0.53126320269710103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Y718">
            <v>439</v>
          </cell>
          <cell r="CZ718">
            <v>0</v>
          </cell>
          <cell r="DA718">
            <v>0</v>
          </cell>
          <cell r="DB718">
            <v>439.46967445999996</v>
          </cell>
          <cell r="DD718">
            <v>3</v>
          </cell>
          <cell r="DE718">
            <v>0</v>
          </cell>
          <cell r="DF718">
            <v>0</v>
          </cell>
          <cell r="DG718">
            <v>3.4576064799999999</v>
          </cell>
          <cell r="DI718">
            <v>1</v>
          </cell>
          <cell r="DJ718">
            <v>0</v>
          </cell>
          <cell r="DK718">
            <v>0</v>
          </cell>
          <cell r="DL718">
            <v>0.83747214000000003</v>
          </cell>
          <cell r="DN718">
            <v>1</v>
          </cell>
          <cell r="DO718">
            <v>0</v>
          </cell>
          <cell r="DP718">
            <v>0</v>
          </cell>
          <cell r="DQ718">
            <v>0.56071663999999999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</row>
        <row r="721">
          <cell r="C721" t="str">
            <v>20010INA110M230USD Total</v>
          </cell>
          <cell r="AB721">
            <v>0</v>
          </cell>
          <cell r="AC721">
            <v>0</v>
          </cell>
          <cell r="AE721">
            <v>0</v>
          </cell>
          <cell r="AG721">
            <v>0</v>
          </cell>
          <cell r="AH721">
            <v>0</v>
          </cell>
          <cell r="AJ721">
            <v>0</v>
          </cell>
          <cell r="AL721">
            <v>0</v>
          </cell>
          <cell r="AM721">
            <v>0</v>
          </cell>
          <cell r="AN721">
            <v>0</v>
          </cell>
          <cell r="AT721">
            <v>0</v>
          </cell>
          <cell r="AU721">
            <v>0</v>
          </cell>
        </row>
        <row r="722">
          <cell r="C722" t="str">
            <v>20010INA120M230USD Total</v>
          </cell>
          <cell r="AB722">
            <v>0</v>
          </cell>
          <cell r="AC722">
            <v>0</v>
          </cell>
          <cell r="AE722">
            <v>0</v>
          </cell>
          <cell r="AG722">
            <v>0</v>
          </cell>
          <cell r="AH722">
            <v>0</v>
          </cell>
          <cell r="AJ722">
            <v>0</v>
          </cell>
          <cell r="AL722">
            <v>0</v>
          </cell>
          <cell r="AM722">
            <v>0</v>
          </cell>
          <cell r="AN722">
            <v>0</v>
          </cell>
          <cell r="AT722">
            <v>0</v>
          </cell>
          <cell r="AU722">
            <v>0</v>
          </cell>
        </row>
        <row r="723">
          <cell r="C723" t="str">
            <v>20010INA165TM230USD Total</v>
          </cell>
          <cell r="AB723">
            <v>0</v>
          </cell>
          <cell r="AC723">
            <v>0</v>
          </cell>
          <cell r="AE723">
            <v>-1.6531485899785202E-7</v>
          </cell>
          <cell r="AG723">
            <v>0</v>
          </cell>
          <cell r="AH723">
            <v>0</v>
          </cell>
          <cell r="AJ723">
            <v>0</v>
          </cell>
          <cell r="AL723">
            <v>0</v>
          </cell>
          <cell r="AM723">
            <v>0</v>
          </cell>
          <cell r="AN723">
            <v>0</v>
          </cell>
          <cell r="AT723">
            <v>0</v>
          </cell>
          <cell r="AU723">
            <v>0</v>
          </cell>
        </row>
        <row r="724">
          <cell r="C724" t="str">
            <v>20010INA185TM230USD Total</v>
          </cell>
          <cell r="AB724">
            <v>-2</v>
          </cell>
          <cell r="AC724">
            <v>0</v>
          </cell>
          <cell r="AE724">
            <v>-1.77926403253028</v>
          </cell>
          <cell r="AG724">
            <v>0</v>
          </cell>
          <cell r="AH724">
            <v>0</v>
          </cell>
          <cell r="AJ724">
            <v>0</v>
          </cell>
          <cell r="AL724">
            <v>0</v>
          </cell>
          <cell r="AM724">
            <v>0</v>
          </cell>
          <cell r="AN724">
            <v>-2</v>
          </cell>
          <cell r="AT724">
            <v>0</v>
          </cell>
          <cell r="AU724">
            <v>0</v>
          </cell>
        </row>
        <row r="725">
          <cell r="C725" t="str">
            <v>20010Allcustom2M230USD Total</v>
          </cell>
          <cell r="AB725">
            <v>-2</v>
          </cell>
          <cell r="AC725">
            <v>0</v>
          </cell>
          <cell r="AD725">
            <v>0</v>
          </cell>
          <cell r="AE725">
            <v>-1.7792641978451389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0</v>
          </cell>
          <cell r="AM725">
            <v>0</v>
          </cell>
          <cell r="AN725">
            <v>-2</v>
          </cell>
          <cell r="AT725">
            <v>0</v>
          </cell>
          <cell r="AU725">
            <v>0</v>
          </cell>
        </row>
        <row r="728">
          <cell r="C728" t="str">
            <v>20010INA110M410USD Total</v>
          </cell>
          <cell r="E728">
            <v>0</v>
          </cell>
          <cell r="H728">
            <v>0</v>
          </cell>
          <cell r="J728">
            <v>0</v>
          </cell>
          <cell r="M728">
            <v>0</v>
          </cell>
          <cell r="O728">
            <v>0</v>
          </cell>
          <cell r="R728">
            <v>0</v>
          </cell>
          <cell r="T728">
            <v>0</v>
          </cell>
          <cell r="V728">
            <v>0</v>
          </cell>
          <cell r="Y728">
            <v>0</v>
          </cell>
          <cell r="Z728">
            <v>0</v>
          </cell>
          <cell r="AB728">
            <v>0</v>
          </cell>
          <cell r="AD728">
            <v>0</v>
          </cell>
          <cell r="AE728">
            <v>0</v>
          </cell>
          <cell r="AG728">
            <v>0</v>
          </cell>
          <cell r="AJ728">
            <v>0</v>
          </cell>
          <cell r="AL728">
            <v>0</v>
          </cell>
          <cell r="AM728">
            <v>0</v>
          </cell>
          <cell r="AN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BI728">
            <v>0</v>
          </cell>
          <cell r="BL728">
            <v>0</v>
          </cell>
          <cell r="BN728">
            <v>0</v>
          </cell>
          <cell r="BQ728">
            <v>0</v>
          </cell>
          <cell r="BS728">
            <v>0</v>
          </cell>
          <cell r="BV728">
            <v>0</v>
          </cell>
          <cell r="BX728">
            <v>0</v>
          </cell>
          <cell r="CA728">
            <v>0</v>
          </cell>
          <cell r="CC728">
            <v>0</v>
          </cell>
          <cell r="CF728">
            <v>0</v>
          </cell>
          <cell r="CH728">
            <v>0</v>
          </cell>
          <cell r="CK728">
            <v>0</v>
          </cell>
          <cell r="CY728">
            <v>0</v>
          </cell>
          <cell r="DB728">
            <v>0</v>
          </cell>
          <cell r="DD728">
            <v>0</v>
          </cell>
          <cell r="DG728">
            <v>0</v>
          </cell>
          <cell r="DI728">
            <v>0</v>
          </cell>
          <cell r="DL728">
            <v>0</v>
          </cell>
          <cell r="DN728">
            <v>0</v>
          </cell>
          <cell r="DQ728">
            <v>0</v>
          </cell>
          <cell r="DS728">
            <v>0</v>
          </cell>
          <cell r="DV728">
            <v>0</v>
          </cell>
        </row>
        <row r="729">
          <cell r="C729" t="str">
            <v>20010INA120M410USD Total</v>
          </cell>
          <cell r="E729">
            <v>0</v>
          </cell>
          <cell r="H729">
            <v>0</v>
          </cell>
          <cell r="J729">
            <v>0</v>
          </cell>
          <cell r="M729">
            <v>0</v>
          </cell>
          <cell r="O729">
            <v>0</v>
          </cell>
          <cell r="R729">
            <v>0</v>
          </cell>
          <cell r="T729">
            <v>0</v>
          </cell>
          <cell r="V729">
            <v>0</v>
          </cell>
          <cell r="Y729">
            <v>0</v>
          </cell>
          <cell r="Z729">
            <v>0</v>
          </cell>
          <cell r="AB729">
            <v>0</v>
          </cell>
          <cell r="AD729">
            <v>0</v>
          </cell>
          <cell r="AE729">
            <v>0</v>
          </cell>
          <cell r="AG729">
            <v>0</v>
          </cell>
          <cell r="AJ729">
            <v>0</v>
          </cell>
          <cell r="AL729">
            <v>0</v>
          </cell>
          <cell r="AM729">
            <v>0</v>
          </cell>
          <cell r="AN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BI729">
            <v>0</v>
          </cell>
          <cell r="BL729">
            <v>0</v>
          </cell>
          <cell r="BN729">
            <v>0</v>
          </cell>
          <cell r="BQ729">
            <v>0</v>
          </cell>
          <cell r="BS729">
            <v>0</v>
          </cell>
          <cell r="BV729">
            <v>0</v>
          </cell>
          <cell r="BX729">
            <v>0</v>
          </cell>
          <cell r="CA729">
            <v>0</v>
          </cell>
          <cell r="CC729">
            <v>0</v>
          </cell>
          <cell r="CF729">
            <v>0</v>
          </cell>
          <cell r="CH729">
            <v>0</v>
          </cell>
          <cell r="CK729">
            <v>0</v>
          </cell>
          <cell r="CY729">
            <v>0</v>
          </cell>
          <cell r="DB729">
            <v>0</v>
          </cell>
          <cell r="DD729">
            <v>0</v>
          </cell>
          <cell r="DG729">
            <v>0</v>
          </cell>
          <cell r="DI729">
            <v>0</v>
          </cell>
          <cell r="DL729">
            <v>0</v>
          </cell>
          <cell r="DN729">
            <v>0</v>
          </cell>
          <cell r="DQ729">
            <v>0</v>
          </cell>
          <cell r="DS729">
            <v>0</v>
          </cell>
          <cell r="DV729">
            <v>0</v>
          </cell>
        </row>
        <row r="730">
          <cell r="C730" t="str">
            <v>20010INA165TM410USD Total</v>
          </cell>
          <cell r="E730">
            <v>1055</v>
          </cell>
          <cell r="H730">
            <v>1054.7346866343401</v>
          </cell>
          <cell r="J730">
            <v>0</v>
          </cell>
          <cell r="M730">
            <v>0</v>
          </cell>
          <cell r="O730">
            <v>0</v>
          </cell>
          <cell r="R730">
            <v>0</v>
          </cell>
          <cell r="T730">
            <v>0</v>
          </cell>
          <cell r="V730">
            <v>0</v>
          </cell>
          <cell r="Y730">
            <v>0</v>
          </cell>
          <cell r="Z730">
            <v>0</v>
          </cell>
          <cell r="AB730">
            <v>1055</v>
          </cell>
          <cell r="AD730">
            <v>0</v>
          </cell>
          <cell r="AE730">
            <v>1054.7346866343401</v>
          </cell>
          <cell r="AG730">
            <v>0</v>
          </cell>
          <cell r="AJ730">
            <v>0</v>
          </cell>
          <cell r="AL730">
            <v>0</v>
          </cell>
          <cell r="AM730">
            <v>0</v>
          </cell>
          <cell r="AN730">
            <v>1055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BI730">
            <v>0</v>
          </cell>
          <cell r="BL730">
            <v>0</v>
          </cell>
          <cell r="BN730">
            <v>1055</v>
          </cell>
          <cell r="BQ730">
            <v>1054.7346866343401</v>
          </cell>
          <cell r="BS730">
            <v>0</v>
          </cell>
          <cell r="BV730">
            <v>0</v>
          </cell>
          <cell r="BX730">
            <v>0</v>
          </cell>
          <cell r="CA730">
            <v>0</v>
          </cell>
          <cell r="CC730">
            <v>0</v>
          </cell>
          <cell r="CF730">
            <v>0</v>
          </cell>
          <cell r="CH730">
            <v>0</v>
          </cell>
          <cell r="CK730">
            <v>0</v>
          </cell>
          <cell r="CY730">
            <v>0</v>
          </cell>
          <cell r="DB730">
            <v>0</v>
          </cell>
          <cell r="DD730">
            <v>0</v>
          </cell>
          <cell r="DG730">
            <v>0</v>
          </cell>
          <cell r="DI730">
            <v>0</v>
          </cell>
          <cell r="DL730">
            <v>0</v>
          </cell>
          <cell r="DN730">
            <v>0</v>
          </cell>
          <cell r="DQ730">
            <v>0</v>
          </cell>
          <cell r="DS730">
            <v>0</v>
          </cell>
          <cell r="DV730">
            <v>0</v>
          </cell>
        </row>
        <row r="731">
          <cell r="C731" t="str">
            <v>20010INA185TM410USD Total</v>
          </cell>
          <cell r="E731">
            <v>0</v>
          </cell>
          <cell r="F731">
            <v>0</v>
          </cell>
          <cell r="H731">
            <v>0</v>
          </cell>
          <cell r="J731">
            <v>0</v>
          </cell>
          <cell r="K731">
            <v>0</v>
          </cell>
          <cell r="M731">
            <v>0</v>
          </cell>
          <cell r="O731">
            <v>0</v>
          </cell>
          <cell r="P731">
            <v>0</v>
          </cell>
          <cell r="R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Z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G731">
            <v>0</v>
          </cell>
          <cell r="AH731">
            <v>0</v>
          </cell>
          <cell r="AJ731">
            <v>0</v>
          </cell>
          <cell r="AL731">
            <v>0</v>
          </cell>
          <cell r="AM731">
            <v>0</v>
          </cell>
          <cell r="AN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BI731">
            <v>0</v>
          </cell>
          <cell r="BJ731">
            <v>0</v>
          </cell>
          <cell r="BL731">
            <v>0</v>
          </cell>
          <cell r="BN731">
            <v>0</v>
          </cell>
          <cell r="BO731">
            <v>0</v>
          </cell>
          <cell r="BQ731">
            <v>0</v>
          </cell>
          <cell r="BS731">
            <v>0</v>
          </cell>
          <cell r="BT731">
            <v>0</v>
          </cell>
          <cell r="BV731">
            <v>0</v>
          </cell>
          <cell r="BX731">
            <v>0</v>
          </cell>
          <cell r="BY731">
            <v>0</v>
          </cell>
          <cell r="CA731">
            <v>0</v>
          </cell>
          <cell r="CC731">
            <v>0</v>
          </cell>
          <cell r="CD731">
            <v>0</v>
          </cell>
          <cell r="CF731">
            <v>0</v>
          </cell>
          <cell r="CH731">
            <v>0</v>
          </cell>
          <cell r="CI731">
            <v>0</v>
          </cell>
          <cell r="CK731">
            <v>0</v>
          </cell>
          <cell r="CY731">
            <v>0</v>
          </cell>
          <cell r="CZ731">
            <v>0</v>
          </cell>
          <cell r="DB731">
            <v>0</v>
          </cell>
          <cell r="DD731">
            <v>0</v>
          </cell>
          <cell r="DE731">
            <v>0</v>
          </cell>
          <cell r="DG731">
            <v>0</v>
          </cell>
          <cell r="DI731">
            <v>0</v>
          </cell>
          <cell r="DJ731">
            <v>0</v>
          </cell>
          <cell r="DL731">
            <v>0</v>
          </cell>
          <cell r="DN731">
            <v>0</v>
          </cell>
          <cell r="DO731">
            <v>0</v>
          </cell>
          <cell r="DQ731">
            <v>0</v>
          </cell>
          <cell r="DS731">
            <v>0</v>
          </cell>
          <cell r="DT731">
            <v>0</v>
          </cell>
          <cell r="DV731">
            <v>0</v>
          </cell>
        </row>
        <row r="732">
          <cell r="C732" t="str">
            <v>20010Allcustom2M410USD Total</v>
          </cell>
          <cell r="E732">
            <v>1055</v>
          </cell>
          <cell r="F732">
            <v>0</v>
          </cell>
          <cell r="G732">
            <v>0</v>
          </cell>
          <cell r="H732">
            <v>1054.7346866343401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B732">
            <v>1055</v>
          </cell>
          <cell r="AC732">
            <v>0</v>
          </cell>
          <cell r="AD732">
            <v>0</v>
          </cell>
          <cell r="AE732">
            <v>1054.7346866343401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</v>
          </cell>
          <cell r="AM732">
            <v>0</v>
          </cell>
          <cell r="AN732">
            <v>1055</v>
          </cell>
          <cell r="AS732">
            <v>0</v>
          </cell>
          <cell r="AT732">
            <v>0</v>
          </cell>
          <cell r="AU732">
            <v>0</v>
          </cell>
          <cell r="AY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N732">
            <v>1055</v>
          </cell>
          <cell r="BO732">
            <v>0</v>
          </cell>
          <cell r="BP732">
            <v>0</v>
          </cell>
          <cell r="BQ732">
            <v>1054.7346866343401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</row>
        <row r="735">
          <cell r="C735" t="str">
            <v>20010INA110M420USD Total</v>
          </cell>
          <cell r="AB735">
            <v>0</v>
          </cell>
          <cell r="AC735">
            <v>0</v>
          </cell>
          <cell r="AE735">
            <v>0</v>
          </cell>
          <cell r="AG735">
            <v>0</v>
          </cell>
          <cell r="AH735">
            <v>0</v>
          </cell>
          <cell r="AJ735">
            <v>0</v>
          </cell>
          <cell r="AL735">
            <v>0</v>
          </cell>
          <cell r="AM735">
            <v>0</v>
          </cell>
          <cell r="AN735">
            <v>0</v>
          </cell>
          <cell r="AT735">
            <v>0</v>
          </cell>
          <cell r="AU735">
            <v>0</v>
          </cell>
        </row>
        <row r="736">
          <cell r="C736" t="str">
            <v>20010INA120M420USD Total</v>
          </cell>
          <cell r="AB736">
            <v>0</v>
          </cell>
          <cell r="AC736">
            <v>0</v>
          </cell>
          <cell r="AE736">
            <v>0</v>
          </cell>
          <cell r="AG736">
            <v>0</v>
          </cell>
          <cell r="AH736">
            <v>0</v>
          </cell>
          <cell r="AJ736">
            <v>0</v>
          </cell>
          <cell r="AL736">
            <v>0</v>
          </cell>
          <cell r="AM736">
            <v>0</v>
          </cell>
          <cell r="AN736">
            <v>0</v>
          </cell>
          <cell r="AT736">
            <v>0</v>
          </cell>
          <cell r="AU736">
            <v>0</v>
          </cell>
        </row>
        <row r="737">
          <cell r="C737" t="str">
            <v>20010INA165TM420USD Total</v>
          </cell>
          <cell r="AB737">
            <v>0</v>
          </cell>
          <cell r="AC737">
            <v>0</v>
          </cell>
          <cell r="AE737">
            <v>0</v>
          </cell>
          <cell r="AG737">
            <v>0</v>
          </cell>
          <cell r="AH737">
            <v>0</v>
          </cell>
          <cell r="AJ737">
            <v>0</v>
          </cell>
          <cell r="AL737">
            <v>0</v>
          </cell>
          <cell r="AM737">
            <v>0</v>
          </cell>
          <cell r="AN737">
            <v>0</v>
          </cell>
          <cell r="AT737">
            <v>0</v>
          </cell>
          <cell r="AU737">
            <v>0</v>
          </cell>
        </row>
        <row r="738">
          <cell r="C738" t="str">
            <v>20010INA185TM420USD Total</v>
          </cell>
          <cell r="AB738">
            <v>0</v>
          </cell>
          <cell r="AC738">
            <v>0</v>
          </cell>
          <cell r="AE738">
            <v>0</v>
          </cell>
          <cell r="AG738">
            <v>0</v>
          </cell>
          <cell r="AH738">
            <v>0</v>
          </cell>
          <cell r="AJ738">
            <v>0</v>
          </cell>
          <cell r="AL738">
            <v>0</v>
          </cell>
          <cell r="AM738">
            <v>0</v>
          </cell>
          <cell r="AN738">
            <v>0</v>
          </cell>
          <cell r="AT738">
            <v>0</v>
          </cell>
          <cell r="AU738">
            <v>0</v>
          </cell>
        </row>
        <row r="739">
          <cell r="C739" t="str">
            <v>20010Allcustom2M420USD Total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0</v>
          </cell>
          <cell r="AM739">
            <v>0</v>
          </cell>
          <cell r="AN739">
            <v>0</v>
          </cell>
          <cell r="AT739">
            <v>0</v>
          </cell>
          <cell r="AU739">
            <v>0</v>
          </cell>
        </row>
        <row r="742">
          <cell r="C742" t="str">
            <v>20010INA110M600TUSD Total</v>
          </cell>
          <cell r="AB742">
            <v>0</v>
          </cell>
          <cell r="AC742">
            <v>0</v>
          </cell>
          <cell r="AE742">
            <v>0</v>
          </cell>
          <cell r="AG742">
            <v>0</v>
          </cell>
          <cell r="AH742">
            <v>0</v>
          </cell>
          <cell r="AJ742">
            <v>0</v>
          </cell>
          <cell r="AN742">
            <v>0</v>
          </cell>
          <cell r="AT742">
            <v>0</v>
          </cell>
          <cell r="AU742">
            <v>0</v>
          </cell>
        </row>
        <row r="743">
          <cell r="C743" t="str">
            <v>20010INA120M600TUSD Total</v>
          </cell>
          <cell r="AB743">
            <v>0</v>
          </cell>
          <cell r="AC743">
            <v>0</v>
          </cell>
          <cell r="AE743">
            <v>0</v>
          </cell>
          <cell r="AG743">
            <v>0</v>
          </cell>
          <cell r="AH743">
            <v>0</v>
          </cell>
          <cell r="AJ743">
            <v>0</v>
          </cell>
          <cell r="AN743">
            <v>0</v>
          </cell>
          <cell r="AT743">
            <v>0</v>
          </cell>
          <cell r="AU743">
            <v>0</v>
          </cell>
        </row>
        <row r="744">
          <cell r="C744" t="str">
            <v>20010INA165TM600TUSD Total</v>
          </cell>
          <cell r="AB744">
            <v>0</v>
          </cell>
          <cell r="AC744">
            <v>0</v>
          </cell>
          <cell r="AE744">
            <v>-2.2351741790771501E-14</v>
          </cell>
          <cell r="AG744">
            <v>0</v>
          </cell>
          <cell r="AH744">
            <v>0</v>
          </cell>
          <cell r="AJ744">
            <v>0</v>
          </cell>
          <cell r="AN744">
            <v>0</v>
          </cell>
          <cell r="AT744">
            <v>0</v>
          </cell>
          <cell r="AU744">
            <v>0</v>
          </cell>
        </row>
        <row r="745">
          <cell r="C745" t="str">
            <v>20010INA185TM600TUSD Total</v>
          </cell>
          <cell r="AB745">
            <v>0</v>
          </cell>
          <cell r="AC745">
            <v>0</v>
          </cell>
          <cell r="AE745">
            <v>-0.155</v>
          </cell>
          <cell r="AG745">
            <v>0</v>
          </cell>
          <cell r="AH745">
            <v>0</v>
          </cell>
          <cell r="AJ745">
            <v>0</v>
          </cell>
          <cell r="AN745">
            <v>0</v>
          </cell>
          <cell r="AT745">
            <v>0</v>
          </cell>
          <cell r="AU745">
            <v>0</v>
          </cell>
        </row>
        <row r="746">
          <cell r="C746" t="str">
            <v>20010Allcustom2M600TUSD Total</v>
          </cell>
          <cell r="AB746">
            <v>0</v>
          </cell>
          <cell r="AC746">
            <v>0</v>
          </cell>
          <cell r="AD746">
            <v>0</v>
          </cell>
          <cell r="AE746">
            <v>-0.15500000000002234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N746">
            <v>0</v>
          </cell>
          <cell r="AT746">
            <v>0</v>
          </cell>
          <cell r="AU746">
            <v>0</v>
          </cell>
        </row>
        <row r="749">
          <cell r="C749" t="str">
            <v>20010INA110M510USD Total</v>
          </cell>
          <cell r="AB749">
            <v>0</v>
          </cell>
          <cell r="AC749">
            <v>0</v>
          </cell>
          <cell r="AE749">
            <v>0</v>
          </cell>
          <cell r="AG749">
            <v>0</v>
          </cell>
          <cell r="AH749">
            <v>0</v>
          </cell>
          <cell r="AJ749">
            <v>0</v>
          </cell>
          <cell r="AN749">
            <v>0</v>
          </cell>
          <cell r="AT749">
            <v>0</v>
          </cell>
          <cell r="AU749">
            <v>0</v>
          </cell>
        </row>
        <row r="750">
          <cell r="C750" t="str">
            <v>20010INA120M510USD Total</v>
          </cell>
          <cell r="AB750">
            <v>0</v>
          </cell>
          <cell r="AC750">
            <v>0</v>
          </cell>
          <cell r="AE750">
            <v>0</v>
          </cell>
          <cell r="AG750">
            <v>0</v>
          </cell>
          <cell r="AH750">
            <v>0</v>
          </cell>
          <cell r="AJ750">
            <v>0</v>
          </cell>
          <cell r="AN750">
            <v>0</v>
          </cell>
          <cell r="AT750">
            <v>0</v>
          </cell>
          <cell r="AU750">
            <v>0</v>
          </cell>
        </row>
        <row r="751">
          <cell r="C751" t="str">
            <v>20010INA165TM510USD Total</v>
          </cell>
          <cell r="AB751">
            <v>0</v>
          </cell>
          <cell r="AC751">
            <v>0</v>
          </cell>
          <cell r="AE751">
            <v>0</v>
          </cell>
          <cell r="AG751">
            <v>0</v>
          </cell>
          <cell r="AH751">
            <v>0</v>
          </cell>
          <cell r="AJ751">
            <v>0</v>
          </cell>
          <cell r="AN751">
            <v>0</v>
          </cell>
          <cell r="AT751">
            <v>0</v>
          </cell>
          <cell r="AU751">
            <v>0</v>
          </cell>
        </row>
        <row r="752">
          <cell r="C752" t="str">
            <v>20010INA185TM510USD Total</v>
          </cell>
          <cell r="AB752">
            <v>0</v>
          </cell>
          <cell r="AC752">
            <v>0</v>
          </cell>
          <cell r="AE752">
            <v>0</v>
          </cell>
          <cell r="AG752">
            <v>0</v>
          </cell>
          <cell r="AH752">
            <v>0</v>
          </cell>
          <cell r="AJ752">
            <v>0</v>
          </cell>
          <cell r="AN752">
            <v>0</v>
          </cell>
          <cell r="AT752">
            <v>0</v>
          </cell>
          <cell r="AU752">
            <v>0</v>
          </cell>
        </row>
        <row r="753">
          <cell r="C753" t="str">
            <v>20010Allcustom2M510USD Total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N753">
            <v>0</v>
          </cell>
          <cell r="AT753">
            <v>0</v>
          </cell>
          <cell r="AU753">
            <v>0</v>
          </cell>
        </row>
        <row r="756">
          <cell r="C756" t="str">
            <v>20010INA110Allcustom3USD Total</v>
          </cell>
          <cell r="AB756">
            <v>512</v>
          </cell>
          <cell r="AE756">
            <v>512.38381688983702</v>
          </cell>
          <cell r="AG756">
            <v>0</v>
          </cell>
          <cell r="AJ756">
            <v>0</v>
          </cell>
          <cell r="AN756">
            <v>512</v>
          </cell>
          <cell r="AT756">
            <v>0</v>
          </cell>
          <cell r="AU756">
            <v>0</v>
          </cell>
        </row>
        <row r="757">
          <cell r="C757" t="str">
            <v>20010INA120Allcustom3USD Total</v>
          </cell>
          <cell r="AB757">
            <v>7957</v>
          </cell>
          <cell r="AE757">
            <v>7957.3700599399999</v>
          </cell>
          <cell r="AG757">
            <v>0</v>
          </cell>
          <cell r="AJ757">
            <v>0</v>
          </cell>
          <cell r="AN757">
            <v>7957</v>
          </cell>
          <cell r="AT757">
            <v>0</v>
          </cell>
          <cell r="AU757">
            <v>0</v>
          </cell>
        </row>
        <row r="758">
          <cell r="C758" t="str">
            <v>20010INA165TAllcustom3USD Total</v>
          </cell>
          <cell r="AB758">
            <v>2709</v>
          </cell>
          <cell r="AE758">
            <v>2708.5116155712499</v>
          </cell>
          <cell r="AG758">
            <v>0</v>
          </cell>
          <cell r="AJ758">
            <v>0</v>
          </cell>
          <cell r="AN758">
            <v>2709</v>
          </cell>
          <cell r="AT758">
            <v>0</v>
          </cell>
          <cell r="AU758">
            <v>0</v>
          </cell>
        </row>
        <row r="759">
          <cell r="C759" t="str">
            <v>20010INA185TAllcustom3USD Total</v>
          </cell>
          <cell r="AB759">
            <v>589</v>
          </cell>
          <cell r="AC759">
            <v>0</v>
          </cell>
          <cell r="AE759">
            <v>589.23264853402304</v>
          </cell>
          <cell r="AG759">
            <v>0</v>
          </cell>
          <cell r="AH759">
            <v>0</v>
          </cell>
          <cell r="AJ759">
            <v>0</v>
          </cell>
          <cell r="AL759">
            <v>0</v>
          </cell>
          <cell r="AM759">
            <v>0</v>
          </cell>
          <cell r="AN759">
            <v>589</v>
          </cell>
          <cell r="AT759">
            <v>0</v>
          </cell>
          <cell r="AU759">
            <v>0</v>
          </cell>
        </row>
        <row r="760">
          <cell r="C760" t="str">
            <v>20010Allcustom2Allcustom3USD Total</v>
          </cell>
          <cell r="AB760">
            <v>11767</v>
          </cell>
          <cell r="AC760">
            <v>0</v>
          </cell>
          <cell r="AD760">
            <v>0</v>
          </cell>
          <cell r="AE760">
            <v>11767.498140935109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0</v>
          </cell>
          <cell r="AM760">
            <v>0</v>
          </cell>
          <cell r="AN760">
            <v>11767</v>
          </cell>
          <cell r="AT760">
            <v>0</v>
          </cell>
          <cell r="AU760">
            <v>0</v>
          </cell>
          <cell r="AY760">
            <v>0</v>
          </cell>
        </row>
        <row r="764">
          <cell r="C764" t="str">
            <v>20050TINA110M130USD Total</v>
          </cell>
          <cell r="AB764">
            <v>0</v>
          </cell>
          <cell r="AC764">
            <v>0</v>
          </cell>
          <cell r="AE764">
            <v>0</v>
          </cell>
          <cell r="AG764">
            <v>0</v>
          </cell>
          <cell r="AH764">
            <v>0</v>
          </cell>
          <cell r="AJ764">
            <v>0</v>
          </cell>
          <cell r="AN764">
            <v>0</v>
          </cell>
          <cell r="AT764">
            <v>0</v>
          </cell>
          <cell r="AU764">
            <v>0</v>
          </cell>
        </row>
        <row r="765">
          <cell r="C765" t="str">
            <v>20050TINA120M130USD Total</v>
          </cell>
          <cell r="AB765">
            <v>-18</v>
          </cell>
          <cell r="AC765">
            <v>0</v>
          </cell>
          <cell r="AE765">
            <v>-17.678808679999999</v>
          </cell>
          <cell r="AG765">
            <v>0</v>
          </cell>
          <cell r="AH765">
            <v>0</v>
          </cell>
          <cell r="AJ765">
            <v>0</v>
          </cell>
          <cell r="AN765">
            <v>-18</v>
          </cell>
          <cell r="AT765">
            <v>0</v>
          </cell>
          <cell r="AU765">
            <v>0</v>
          </cell>
        </row>
        <row r="766">
          <cell r="C766" t="str">
            <v>20050TINA165TM130USD Total</v>
          </cell>
          <cell r="AB766">
            <v>-15</v>
          </cell>
          <cell r="AC766">
            <v>0</v>
          </cell>
          <cell r="AE766">
            <v>-15.1887706965197</v>
          </cell>
          <cell r="AG766">
            <v>0</v>
          </cell>
          <cell r="AH766">
            <v>0</v>
          </cell>
          <cell r="AJ766">
            <v>0</v>
          </cell>
          <cell r="AN766">
            <v>-15</v>
          </cell>
          <cell r="AT766">
            <v>0</v>
          </cell>
          <cell r="AU766">
            <v>0</v>
          </cell>
        </row>
        <row r="767">
          <cell r="C767" t="str">
            <v>20050TINA185TM130USD Total</v>
          </cell>
          <cell r="AB767">
            <v>-10</v>
          </cell>
          <cell r="AC767">
            <v>0</v>
          </cell>
          <cell r="AE767">
            <v>-10.219651718888201</v>
          </cell>
          <cell r="AG767">
            <v>0</v>
          </cell>
          <cell r="AH767">
            <v>0</v>
          </cell>
          <cell r="AJ767">
            <v>0</v>
          </cell>
          <cell r="AN767">
            <v>-10</v>
          </cell>
          <cell r="AT767">
            <v>0</v>
          </cell>
          <cell r="AU767">
            <v>0</v>
          </cell>
        </row>
        <row r="768">
          <cell r="C768" t="str">
            <v>20050TAllcustom2M130USD Total</v>
          </cell>
          <cell r="AB768">
            <v>-43</v>
          </cell>
          <cell r="AC768">
            <v>0</v>
          </cell>
          <cell r="AD768">
            <v>0</v>
          </cell>
          <cell r="AE768">
            <v>-43.087231095407901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N768">
            <v>-43</v>
          </cell>
          <cell r="AT768">
            <v>0</v>
          </cell>
          <cell r="AU768">
            <v>0</v>
          </cell>
        </row>
        <row r="771">
          <cell r="C771" t="str">
            <v>20050TINA110M175USD Total</v>
          </cell>
          <cell r="AB771">
            <v>0</v>
          </cell>
          <cell r="AC771">
            <v>0</v>
          </cell>
          <cell r="AE771">
            <v>0</v>
          </cell>
          <cell r="AG771">
            <v>0</v>
          </cell>
          <cell r="AH771">
            <v>0</v>
          </cell>
          <cell r="AJ771">
            <v>0</v>
          </cell>
          <cell r="AN771">
            <v>0</v>
          </cell>
          <cell r="AT771">
            <v>0</v>
          </cell>
          <cell r="AU771">
            <v>0</v>
          </cell>
        </row>
        <row r="772">
          <cell r="C772" t="str">
            <v>20050TINA120M175USD Total</v>
          </cell>
          <cell r="AB772">
            <v>0</v>
          </cell>
          <cell r="AC772">
            <v>0</v>
          </cell>
          <cell r="AE772">
            <v>0</v>
          </cell>
          <cell r="AG772">
            <v>0</v>
          </cell>
          <cell r="AH772">
            <v>0</v>
          </cell>
          <cell r="AJ772">
            <v>0</v>
          </cell>
          <cell r="AN772">
            <v>0</v>
          </cell>
          <cell r="AT772">
            <v>0</v>
          </cell>
          <cell r="AU772">
            <v>0</v>
          </cell>
        </row>
        <row r="773">
          <cell r="C773" t="str">
            <v>20050TINA165TM175USD Total</v>
          </cell>
          <cell r="AB773">
            <v>0</v>
          </cell>
          <cell r="AC773">
            <v>0</v>
          </cell>
          <cell r="AE773">
            <v>0</v>
          </cell>
          <cell r="AG773">
            <v>0</v>
          </cell>
          <cell r="AH773">
            <v>0</v>
          </cell>
          <cell r="AJ773">
            <v>0</v>
          </cell>
          <cell r="AN773">
            <v>0</v>
          </cell>
          <cell r="AT773">
            <v>0</v>
          </cell>
          <cell r="AU773">
            <v>0</v>
          </cell>
        </row>
        <row r="774">
          <cell r="C774" t="str">
            <v>20050TINA185TM175USD Total</v>
          </cell>
          <cell r="AB774">
            <v>0</v>
          </cell>
          <cell r="AC774">
            <v>0</v>
          </cell>
          <cell r="AE774">
            <v>0</v>
          </cell>
          <cell r="AG774">
            <v>0</v>
          </cell>
          <cell r="AH774">
            <v>0</v>
          </cell>
          <cell r="AJ774">
            <v>0</v>
          </cell>
          <cell r="AN774">
            <v>0</v>
          </cell>
          <cell r="AT774">
            <v>0</v>
          </cell>
          <cell r="AU774">
            <v>0</v>
          </cell>
        </row>
        <row r="775">
          <cell r="C775" t="str">
            <v>20050TAllcustom2M175USD Total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N775">
            <v>0</v>
          </cell>
          <cell r="AT775">
            <v>0</v>
          </cell>
          <cell r="AU775">
            <v>0</v>
          </cell>
        </row>
        <row r="778">
          <cell r="C778" t="str">
            <v>20050TINA110M190USD Total</v>
          </cell>
          <cell r="AB778">
            <v>0</v>
          </cell>
          <cell r="AE778">
            <v>0</v>
          </cell>
          <cell r="AG778">
            <v>0</v>
          </cell>
          <cell r="AJ778">
            <v>0</v>
          </cell>
          <cell r="AN778">
            <v>0</v>
          </cell>
          <cell r="AT778">
            <v>0</v>
          </cell>
          <cell r="AU778">
            <v>0</v>
          </cell>
        </row>
        <row r="779">
          <cell r="C779" t="str">
            <v>20050TINA120M190USD Total</v>
          </cell>
          <cell r="AB779">
            <v>0</v>
          </cell>
          <cell r="AE779">
            <v>0</v>
          </cell>
          <cell r="AG779">
            <v>0</v>
          </cell>
          <cell r="AJ779">
            <v>0</v>
          </cell>
          <cell r="AN779">
            <v>0</v>
          </cell>
          <cell r="AT779">
            <v>0</v>
          </cell>
          <cell r="AU779">
            <v>0</v>
          </cell>
        </row>
        <row r="780">
          <cell r="C780" t="str">
            <v>20050TINA165TM190USD Total</v>
          </cell>
          <cell r="AB780">
            <v>0</v>
          </cell>
          <cell r="AE780">
            <v>0</v>
          </cell>
          <cell r="AG780">
            <v>0</v>
          </cell>
          <cell r="AJ780">
            <v>0</v>
          </cell>
          <cell r="AN780">
            <v>0</v>
          </cell>
          <cell r="AT780">
            <v>0</v>
          </cell>
          <cell r="AU780">
            <v>0</v>
          </cell>
        </row>
        <row r="781">
          <cell r="C781" t="str">
            <v>20050TINA185TM190USD Total</v>
          </cell>
          <cell r="AB781">
            <v>0</v>
          </cell>
          <cell r="AC781">
            <v>0</v>
          </cell>
          <cell r="AE781">
            <v>0</v>
          </cell>
          <cell r="AG781">
            <v>0</v>
          </cell>
          <cell r="AH781">
            <v>0</v>
          </cell>
          <cell r="AJ781">
            <v>0</v>
          </cell>
          <cell r="AN781">
            <v>0</v>
          </cell>
          <cell r="AT781">
            <v>0</v>
          </cell>
          <cell r="AU781">
            <v>0</v>
          </cell>
        </row>
        <row r="782">
          <cell r="C782" t="str">
            <v>20050TAllcustom2M190USD Total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N782">
            <v>0</v>
          </cell>
          <cell r="AT782">
            <v>0</v>
          </cell>
          <cell r="AU782">
            <v>0</v>
          </cell>
          <cell r="AY782">
            <v>0</v>
          </cell>
        </row>
        <row r="785">
          <cell r="C785" t="str">
            <v>20050TINA110M230USD Total</v>
          </cell>
          <cell r="AB785">
            <v>0</v>
          </cell>
          <cell r="AE785">
            <v>0</v>
          </cell>
          <cell r="AG785">
            <v>0</v>
          </cell>
          <cell r="AJ785">
            <v>0</v>
          </cell>
          <cell r="AN785">
            <v>0</v>
          </cell>
          <cell r="AT785">
            <v>0</v>
          </cell>
          <cell r="AU785">
            <v>0</v>
          </cell>
        </row>
        <row r="786">
          <cell r="C786" t="str">
            <v>20050TINA120M230USD Total</v>
          </cell>
          <cell r="AB786">
            <v>0</v>
          </cell>
          <cell r="AE786">
            <v>0</v>
          </cell>
          <cell r="AG786">
            <v>0</v>
          </cell>
          <cell r="AJ786">
            <v>0</v>
          </cell>
          <cell r="AN786">
            <v>0</v>
          </cell>
          <cell r="AT786">
            <v>0</v>
          </cell>
          <cell r="AU786">
            <v>0</v>
          </cell>
        </row>
        <row r="787">
          <cell r="C787" t="str">
            <v>20050TINA165TM230USD Total</v>
          </cell>
          <cell r="AB787">
            <v>0</v>
          </cell>
          <cell r="AE787">
            <v>0</v>
          </cell>
          <cell r="AG787">
            <v>0</v>
          </cell>
          <cell r="AJ787">
            <v>0</v>
          </cell>
          <cell r="AN787">
            <v>0</v>
          </cell>
          <cell r="AT787">
            <v>0</v>
          </cell>
          <cell r="AU787">
            <v>0</v>
          </cell>
        </row>
        <row r="788">
          <cell r="C788" t="str">
            <v>20050TINA185TM230USD Total</v>
          </cell>
          <cell r="AB788">
            <v>1</v>
          </cell>
          <cell r="AC788">
            <v>0</v>
          </cell>
          <cell r="AE788">
            <v>1.0300766814631699</v>
          </cell>
          <cell r="AG788">
            <v>0</v>
          </cell>
          <cell r="AH788">
            <v>0</v>
          </cell>
          <cell r="AJ788">
            <v>0</v>
          </cell>
          <cell r="AN788">
            <v>1</v>
          </cell>
          <cell r="AT788">
            <v>0</v>
          </cell>
          <cell r="AU788">
            <v>0</v>
          </cell>
        </row>
        <row r="789">
          <cell r="C789" t="str">
            <v>20050TAllcustom2M230USD Total</v>
          </cell>
          <cell r="AB789">
            <v>1</v>
          </cell>
          <cell r="AC789">
            <v>0</v>
          </cell>
          <cell r="AD789">
            <v>0</v>
          </cell>
          <cell r="AE789">
            <v>1.0300766814631699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N789">
            <v>1</v>
          </cell>
          <cell r="AT789">
            <v>0</v>
          </cell>
          <cell r="AU789">
            <v>0</v>
          </cell>
          <cell r="AY789">
            <v>0</v>
          </cell>
        </row>
        <row r="792">
          <cell r="C792" t="str">
            <v>20050TINA110M420USD Total</v>
          </cell>
          <cell r="AB792">
            <v>0</v>
          </cell>
          <cell r="AE792">
            <v>0</v>
          </cell>
          <cell r="AG792">
            <v>0</v>
          </cell>
          <cell r="AJ792">
            <v>0</v>
          </cell>
          <cell r="AN792">
            <v>0</v>
          </cell>
          <cell r="AT792">
            <v>0</v>
          </cell>
          <cell r="AU792">
            <v>0</v>
          </cell>
        </row>
        <row r="793">
          <cell r="C793" t="str">
            <v>20050TINA120M420USD Total</v>
          </cell>
          <cell r="AB793">
            <v>0</v>
          </cell>
          <cell r="AE793">
            <v>0</v>
          </cell>
          <cell r="AG793">
            <v>0</v>
          </cell>
          <cell r="AJ793">
            <v>0</v>
          </cell>
          <cell r="AN793">
            <v>0</v>
          </cell>
          <cell r="AT793">
            <v>0</v>
          </cell>
          <cell r="AU793">
            <v>0</v>
          </cell>
        </row>
        <row r="794">
          <cell r="C794" t="str">
            <v>20050TINA165TM420USD Total</v>
          </cell>
          <cell r="AB794">
            <v>0</v>
          </cell>
          <cell r="AE794">
            <v>0</v>
          </cell>
          <cell r="AG794">
            <v>0</v>
          </cell>
          <cell r="AJ794">
            <v>0</v>
          </cell>
          <cell r="AN794">
            <v>0</v>
          </cell>
          <cell r="AT794">
            <v>0</v>
          </cell>
          <cell r="AU794">
            <v>0</v>
          </cell>
        </row>
        <row r="795">
          <cell r="C795" t="str">
            <v>20050TINA185TM420USD Total</v>
          </cell>
          <cell r="AB795">
            <v>0</v>
          </cell>
          <cell r="AC795">
            <v>0</v>
          </cell>
          <cell r="AE795">
            <v>0</v>
          </cell>
          <cell r="AG795">
            <v>0</v>
          </cell>
          <cell r="AH795">
            <v>0</v>
          </cell>
          <cell r="AJ795">
            <v>0</v>
          </cell>
          <cell r="AN795">
            <v>0</v>
          </cell>
          <cell r="AT795">
            <v>0</v>
          </cell>
          <cell r="AU795">
            <v>0</v>
          </cell>
        </row>
        <row r="796">
          <cell r="C796" t="str">
            <v>20050TAllcustom2M420USD Total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N796">
            <v>0</v>
          </cell>
          <cell r="AT796">
            <v>0</v>
          </cell>
          <cell r="AU796">
            <v>0</v>
          </cell>
          <cell r="AY796">
            <v>0</v>
          </cell>
        </row>
        <row r="799">
          <cell r="C799" t="str">
            <v>20050TINA110M600TUSD Total</v>
          </cell>
          <cell r="AB799">
            <v>0</v>
          </cell>
          <cell r="AE799">
            <v>0</v>
          </cell>
          <cell r="AG799">
            <v>0</v>
          </cell>
          <cell r="AJ799">
            <v>0</v>
          </cell>
          <cell r="AN799">
            <v>0</v>
          </cell>
          <cell r="AT799">
            <v>0</v>
          </cell>
          <cell r="AU799">
            <v>0</v>
          </cell>
        </row>
        <row r="800">
          <cell r="C800" t="str">
            <v>20050TINA120M600TUSD Total</v>
          </cell>
          <cell r="AB800">
            <v>9</v>
          </cell>
          <cell r="AD800">
            <v>1</v>
          </cell>
          <cell r="AE800">
            <v>8.141</v>
          </cell>
          <cell r="AG800">
            <v>0</v>
          </cell>
          <cell r="AJ800">
            <v>0</v>
          </cell>
          <cell r="AN800">
            <v>9</v>
          </cell>
          <cell r="AT800">
            <v>0</v>
          </cell>
          <cell r="AU800">
            <v>0</v>
          </cell>
        </row>
        <row r="801">
          <cell r="C801" t="str">
            <v>20050TINA165TM600TUSD Total</v>
          </cell>
          <cell r="AB801">
            <v>0</v>
          </cell>
          <cell r="AE801">
            <v>0</v>
          </cell>
          <cell r="AG801">
            <v>0</v>
          </cell>
          <cell r="AJ801">
            <v>0</v>
          </cell>
          <cell r="AN801">
            <v>0</v>
          </cell>
          <cell r="AT801">
            <v>0</v>
          </cell>
          <cell r="AU801">
            <v>0</v>
          </cell>
        </row>
        <row r="802">
          <cell r="C802" t="str">
            <v>20050TINA185TM600TUSD Total</v>
          </cell>
          <cell r="AB802">
            <v>-9</v>
          </cell>
          <cell r="AC802">
            <v>0</v>
          </cell>
          <cell r="AD802">
            <v>-1</v>
          </cell>
          <cell r="AE802">
            <v>-8.1409841600000004</v>
          </cell>
          <cell r="AG802">
            <v>0</v>
          </cell>
          <cell r="AH802">
            <v>0</v>
          </cell>
          <cell r="AJ802">
            <v>0</v>
          </cell>
          <cell r="AN802">
            <v>-9</v>
          </cell>
          <cell r="AT802">
            <v>0</v>
          </cell>
          <cell r="AU802">
            <v>0</v>
          </cell>
        </row>
        <row r="803">
          <cell r="C803" t="str">
            <v>20050TAllcustom2M600TUSD Total</v>
          </cell>
          <cell r="AB803">
            <v>0</v>
          </cell>
          <cell r="AC803">
            <v>0</v>
          </cell>
          <cell r="AD803">
            <v>0</v>
          </cell>
          <cell r="AE803">
            <v>1.5839999999656129E-5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N803">
            <v>0</v>
          </cell>
          <cell r="AT803">
            <v>0</v>
          </cell>
          <cell r="AU803">
            <v>0</v>
          </cell>
          <cell r="AY803">
            <v>0</v>
          </cell>
        </row>
        <row r="806">
          <cell r="C806" t="str">
            <v>20050TINA110M510USD Total</v>
          </cell>
          <cell r="AB806">
            <v>0</v>
          </cell>
          <cell r="AE806">
            <v>0</v>
          </cell>
          <cell r="AG806">
            <v>0</v>
          </cell>
          <cell r="AJ806">
            <v>0</v>
          </cell>
          <cell r="AN806">
            <v>0</v>
          </cell>
          <cell r="AT806">
            <v>0</v>
          </cell>
          <cell r="AU806">
            <v>0</v>
          </cell>
        </row>
        <row r="807">
          <cell r="C807" t="str">
            <v>20050TINA120M510USD Total</v>
          </cell>
          <cell r="AB807">
            <v>0</v>
          </cell>
          <cell r="AE807">
            <v>0</v>
          </cell>
          <cell r="AG807">
            <v>0</v>
          </cell>
          <cell r="AJ807">
            <v>0</v>
          </cell>
          <cell r="AN807">
            <v>0</v>
          </cell>
          <cell r="AT807">
            <v>0</v>
          </cell>
          <cell r="AU807">
            <v>0</v>
          </cell>
        </row>
        <row r="808">
          <cell r="C808" t="str">
            <v>20050TINA165TM510USD Total</v>
          </cell>
          <cell r="AB808">
            <v>0</v>
          </cell>
          <cell r="AE808">
            <v>0</v>
          </cell>
          <cell r="AG808">
            <v>0</v>
          </cell>
          <cell r="AJ808">
            <v>0</v>
          </cell>
          <cell r="AN808">
            <v>0</v>
          </cell>
          <cell r="AT808">
            <v>0</v>
          </cell>
          <cell r="AU808">
            <v>0</v>
          </cell>
        </row>
        <row r="809">
          <cell r="C809" t="str">
            <v>20050TINA185TM510USD Total</v>
          </cell>
          <cell r="AB809">
            <v>0</v>
          </cell>
          <cell r="AC809">
            <v>0</v>
          </cell>
          <cell r="AE809">
            <v>0</v>
          </cell>
          <cell r="AG809">
            <v>0</v>
          </cell>
          <cell r="AH809">
            <v>0</v>
          </cell>
          <cell r="AJ809">
            <v>0</v>
          </cell>
          <cell r="AN809">
            <v>0</v>
          </cell>
          <cell r="AT809">
            <v>0</v>
          </cell>
          <cell r="AU809">
            <v>0</v>
          </cell>
        </row>
        <row r="810">
          <cell r="C810" t="str">
            <v>20050TAllcustom2M510USD Total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N810">
            <v>0</v>
          </cell>
          <cell r="AT810">
            <v>0</v>
          </cell>
          <cell r="AU810">
            <v>0</v>
          </cell>
          <cell r="AY810">
            <v>0</v>
          </cell>
        </row>
        <row r="813">
          <cell r="C813" t="str">
            <v>20050TINA110Allcustom3USD Total</v>
          </cell>
          <cell r="AB813">
            <v>-425</v>
          </cell>
          <cell r="AE813">
            <v>-424.62679911526101</v>
          </cell>
          <cell r="AG813">
            <v>0</v>
          </cell>
          <cell r="AJ813">
            <v>0</v>
          </cell>
          <cell r="AN813">
            <v>-425</v>
          </cell>
          <cell r="AT813">
            <v>0</v>
          </cell>
          <cell r="AU813">
            <v>0</v>
          </cell>
        </row>
        <row r="814">
          <cell r="C814" t="str">
            <v>20050TINA120Allcustom3USD Total</v>
          </cell>
          <cell r="AB814">
            <v>-7142</v>
          </cell>
          <cell r="AE814">
            <v>-7142.17987533</v>
          </cell>
          <cell r="AG814">
            <v>0</v>
          </cell>
          <cell r="AJ814">
            <v>0</v>
          </cell>
          <cell r="AN814">
            <v>-7142</v>
          </cell>
          <cell r="AT814">
            <v>0</v>
          </cell>
          <cell r="AU814">
            <v>0</v>
          </cell>
        </row>
        <row r="815">
          <cell r="C815" t="str">
            <v>20050TINA165TAllcustom3USD Total</v>
          </cell>
          <cell r="AB815">
            <v>-236</v>
          </cell>
          <cell r="AE815">
            <v>-236.15532489770001</v>
          </cell>
          <cell r="AG815">
            <v>0</v>
          </cell>
          <cell r="AJ815">
            <v>0</v>
          </cell>
          <cell r="AN815">
            <v>-236</v>
          </cell>
          <cell r="AT815">
            <v>0</v>
          </cell>
          <cell r="AU815">
            <v>0</v>
          </cell>
        </row>
        <row r="816">
          <cell r="C816" t="str">
            <v>20050TINA185TAllcustom3USD Total</v>
          </cell>
          <cell r="AB816">
            <v>-456</v>
          </cell>
          <cell r="AC816">
            <v>0</v>
          </cell>
          <cell r="AE816">
            <v>-456.119003603289</v>
          </cell>
          <cell r="AG816">
            <v>0</v>
          </cell>
          <cell r="AH816">
            <v>0</v>
          </cell>
          <cell r="AJ816">
            <v>0</v>
          </cell>
          <cell r="AN816">
            <v>-456</v>
          </cell>
          <cell r="AT816">
            <v>0</v>
          </cell>
          <cell r="AU816">
            <v>0</v>
          </cell>
        </row>
        <row r="817">
          <cell r="C817" t="str">
            <v>20050TAllcustom2Allcustom3USD Total</v>
          </cell>
          <cell r="AB817">
            <v>-8259</v>
          </cell>
          <cell r="AC817">
            <v>0</v>
          </cell>
          <cell r="AD817">
            <v>0</v>
          </cell>
          <cell r="AE817">
            <v>-8259.08100294625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N817">
            <v>-8259</v>
          </cell>
          <cell r="AT817">
            <v>0</v>
          </cell>
          <cell r="AU817">
            <v>0</v>
          </cell>
        </row>
        <row r="821">
          <cell r="C821" t="str">
            <v>15100TINA110Allcustom3USD Total</v>
          </cell>
          <cell r="AB821">
            <v>0</v>
          </cell>
          <cell r="AE821">
            <v>0</v>
          </cell>
          <cell r="AG821">
            <v>0</v>
          </cell>
          <cell r="AJ821">
            <v>0</v>
          </cell>
          <cell r="AN821">
            <v>0</v>
          </cell>
          <cell r="AT821">
            <v>0</v>
          </cell>
          <cell r="AU821">
            <v>0</v>
          </cell>
        </row>
        <row r="822">
          <cell r="C822" t="str">
            <v>15100TINA120Allcustom3USD Total</v>
          </cell>
          <cell r="AB822">
            <v>-18</v>
          </cell>
          <cell r="AE822">
            <v>-17.678808679999999</v>
          </cell>
          <cell r="AG822">
            <v>0</v>
          </cell>
          <cell r="AJ822">
            <v>0</v>
          </cell>
          <cell r="AN822">
            <v>-18</v>
          </cell>
          <cell r="AT822">
            <v>0</v>
          </cell>
          <cell r="AU822">
            <v>0</v>
          </cell>
        </row>
        <row r="823">
          <cell r="C823" t="str">
            <v>15100TINA165TAllcustom3USD Total</v>
          </cell>
          <cell r="AB823">
            <v>-15</v>
          </cell>
          <cell r="AE823">
            <v>-15.1887706965197</v>
          </cell>
          <cell r="AG823">
            <v>0</v>
          </cell>
          <cell r="AJ823">
            <v>0</v>
          </cell>
          <cell r="AN823">
            <v>-15</v>
          </cell>
          <cell r="AT823">
            <v>0</v>
          </cell>
          <cell r="AU823">
            <v>0</v>
          </cell>
        </row>
        <row r="824">
          <cell r="C824" t="str">
            <v>15100TINA185TAllcustom3USD Total</v>
          </cell>
          <cell r="AB824">
            <v>-10</v>
          </cell>
          <cell r="AC824">
            <v>0</v>
          </cell>
          <cell r="AE824">
            <v>-10.219651718888201</v>
          </cell>
          <cell r="AG824">
            <v>0</v>
          </cell>
          <cell r="AH824">
            <v>0</v>
          </cell>
          <cell r="AJ824">
            <v>0</v>
          </cell>
          <cell r="AN824">
            <v>-10</v>
          </cell>
          <cell r="AT824">
            <v>0</v>
          </cell>
          <cell r="AU824">
            <v>0</v>
          </cell>
        </row>
        <row r="825">
          <cell r="C825" t="str">
            <v>15100TINA200TAllcustom3USD Total</v>
          </cell>
          <cell r="AB825">
            <v>-43</v>
          </cell>
          <cell r="AC825">
            <v>0</v>
          </cell>
          <cell r="AD825">
            <v>0</v>
          </cell>
          <cell r="AE825">
            <v>-43.087231095407901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N825">
            <v>-43</v>
          </cell>
          <cell r="AT825">
            <v>0</v>
          </cell>
          <cell r="AU825">
            <v>0</v>
          </cell>
          <cell r="AY825">
            <v>0</v>
          </cell>
        </row>
        <row r="828">
          <cell r="C828" t="str">
            <v>20900TINA110M229USD Total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V828">
            <v>0</v>
          </cell>
          <cell r="Y828">
            <v>0</v>
          </cell>
          <cell r="Z828">
            <v>0</v>
          </cell>
          <cell r="AB828">
            <v>0</v>
          </cell>
          <cell r="AD828">
            <v>0</v>
          </cell>
          <cell r="AE828">
            <v>0</v>
          </cell>
          <cell r="AG828">
            <v>0</v>
          </cell>
          <cell r="AJ828">
            <v>0</v>
          </cell>
          <cell r="AL828">
            <v>0</v>
          </cell>
          <cell r="AM828">
            <v>0</v>
          </cell>
          <cell r="AN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BI828">
            <v>0</v>
          </cell>
          <cell r="BL828">
            <v>0</v>
          </cell>
          <cell r="BN828">
            <v>0</v>
          </cell>
          <cell r="BQ828">
            <v>0</v>
          </cell>
          <cell r="BS828">
            <v>0</v>
          </cell>
          <cell r="BV828">
            <v>0</v>
          </cell>
          <cell r="BX828">
            <v>0</v>
          </cell>
          <cell r="CA828">
            <v>0</v>
          </cell>
          <cell r="CC828">
            <v>0</v>
          </cell>
          <cell r="CF828">
            <v>0</v>
          </cell>
          <cell r="CH828">
            <v>0</v>
          </cell>
          <cell r="CK828">
            <v>0</v>
          </cell>
          <cell r="CY828">
            <v>0</v>
          </cell>
          <cell r="DB828">
            <v>0</v>
          </cell>
          <cell r="DD828">
            <v>0</v>
          </cell>
          <cell r="DG828">
            <v>0</v>
          </cell>
          <cell r="DI828">
            <v>0</v>
          </cell>
          <cell r="DL828">
            <v>0</v>
          </cell>
          <cell r="DN828">
            <v>0</v>
          </cell>
          <cell r="DQ828">
            <v>0</v>
          </cell>
          <cell r="DS828">
            <v>0</v>
          </cell>
          <cell r="DV828">
            <v>0</v>
          </cell>
        </row>
        <row r="829">
          <cell r="C829" t="str">
            <v>20900TINA120M229USD Total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V829">
            <v>0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G829">
            <v>0</v>
          </cell>
          <cell r="AJ829">
            <v>0</v>
          </cell>
          <cell r="AL829">
            <v>0</v>
          </cell>
          <cell r="AM829">
            <v>0</v>
          </cell>
          <cell r="AN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BI829">
            <v>0</v>
          </cell>
          <cell r="BL829">
            <v>0</v>
          </cell>
          <cell r="BN829">
            <v>0</v>
          </cell>
          <cell r="BQ829">
            <v>0</v>
          </cell>
          <cell r="BS829">
            <v>0</v>
          </cell>
          <cell r="BV829">
            <v>0</v>
          </cell>
          <cell r="BX829">
            <v>0</v>
          </cell>
          <cell r="CA829">
            <v>0</v>
          </cell>
          <cell r="CC829">
            <v>0</v>
          </cell>
          <cell r="CF829">
            <v>0</v>
          </cell>
          <cell r="CH829">
            <v>0</v>
          </cell>
          <cell r="CK829">
            <v>0</v>
          </cell>
          <cell r="CY829">
            <v>0</v>
          </cell>
          <cell r="DB829">
            <v>0</v>
          </cell>
          <cell r="DD829">
            <v>0</v>
          </cell>
          <cell r="DG829">
            <v>0</v>
          </cell>
          <cell r="DI829">
            <v>0</v>
          </cell>
          <cell r="DL829">
            <v>0</v>
          </cell>
          <cell r="DN829">
            <v>0</v>
          </cell>
          <cell r="DQ829">
            <v>0</v>
          </cell>
          <cell r="DS829">
            <v>0</v>
          </cell>
          <cell r="DV829">
            <v>0</v>
          </cell>
        </row>
        <row r="830">
          <cell r="C830" t="str">
            <v>20900TINA165TM229USD Total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0</v>
          </cell>
          <cell r="R830">
            <v>0</v>
          </cell>
          <cell r="T830">
            <v>0</v>
          </cell>
          <cell r="V830">
            <v>0</v>
          </cell>
          <cell r="Y830">
            <v>0</v>
          </cell>
          <cell r="Z830">
            <v>0</v>
          </cell>
          <cell r="AB830">
            <v>0</v>
          </cell>
          <cell r="AD830">
            <v>0</v>
          </cell>
          <cell r="AE830">
            <v>0</v>
          </cell>
          <cell r="AG830">
            <v>0</v>
          </cell>
          <cell r="AJ830">
            <v>0</v>
          </cell>
          <cell r="AL830">
            <v>0</v>
          </cell>
          <cell r="AM830">
            <v>0</v>
          </cell>
          <cell r="AN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BI830">
            <v>0</v>
          </cell>
          <cell r="BL830">
            <v>0</v>
          </cell>
          <cell r="BN830">
            <v>0</v>
          </cell>
          <cell r="BQ830">
            <v>0</v>
          </cell>
          <cell r="BS830">
            <v>0</v>
          </cell>
          <cell r="BV830">
            <v>0</v>
          </cell>
          <cell r="BX830">
            <v>0</v>
          </cell>
          <cell r="CA830">
            <v>0</v>
          </cell>
          <cell r="CC830">
            <v>0</v>
          </cell>
          <cell r="CF830">
            <v>0</v>
          </cell>
          <cell r="CH830">
            <v>0</v>
          </cell>
          <cell r="CK830">
            <v>0</v>
          </cell>
          <cell r="CY830">
            <v>0</v>
          </cell>
          <cell r="DB830">
            <v>0</v>
          </cell>
          <cell r="DD830">
            <v>0</v>
          </cell>
          <cell r="DG830">
            <v>0</v>
          </cell>
          <cell r="DI830">
            <v>0</v>
          </cell>
          <cell r="DL830">
            <v>0</v>
          </cell>
          <cell r="DN830">
            <v>0</v>
          </cell>
          <cell r="DQ830">
            <v>0</v>
          </cell>
          <cell r="DS830">
            <v>0</v>
          </cell>
          <cell r="DV830">
            <v>0</v>
          </cell>
        </row>
        <row r="831">
          <cell r="C831" t="str">
            <v>20900TINA185TM229USD Total</v>
          </cell>
          <cell r="E831">
            <v>0</v>
          </cell>
          <cell r="F831">
            <v>0</v>
          </cell>
          <cell r="H831">
            <v>0</v>
          </cell>
          <cell r="J831">
            <v>0</v>
          </cell>
          <cell r="K831">
            <v>0</v>
          </cell>
          <cell r="M831">
            <v>0</v>
          </cell>
          <cell r="O831">
            <v>0</v>
          </cell>
          <cell r="P831">
            <v>0</v>
          </cell>
          <cell r="R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Y831">
            <v>0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G831">
            <v>0</v>
          </cell>
          <cell r="AH831">
            <v>0</v>
          </cell>
          <cell r="AJ831">
            <v>0</v>
          </cell>
          <cell r="AL831">
            <v>0</v>
          </cell>
          <cell r="AM831">
            <v>0</v>
          </cell>
          <cell r="AN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BI831">
            <v>0</v>
          </cell>
          <cell r="BJ831">
            <v>0</v>
          </cell>
          <cell r="BL831">
            <v>0</v>
          </cell>
          <cell r="BN831">
            <v>0</v>
          </cell>
          <cell r="BO831">
            <v>0</v>
          </cell>
          <cell r="BQ831">
            <v>0</v>
          </cell>
          <cell r="BS831">
            <v>0</v>
          </cell>
          <cell r="BT831">
            <v>0</v>
          </cell>
          <cell r="BV831">
            <v>0</v>
          </cell>
          <cell r="BX831">
            <v>0</v>
          </cell>
          <cell r="BY831">
            <v>0</v>
          </cell>
          <cell r="CA831">
            <v>0</v>
          </cell>
          <cell r="CC831">
            <v>0</v>
          </cell>
          <cell r="CD831">
            <v>0</v>
          </cell>
          <cell r="CF831">
            <v>0</v>
          </cell>
          <cell r="CH831">
            <v>0</v>
          </cell>
          <cell r="CI831">
            <v>0</v>
          </cell>
          <cell r="CK831">
            <v>0</v>
          </cell>
          <cell r="CY831">
            <v>0</v>
          </cell>
          <cell r="CZ831">
            <v>0</v>
          </cell>
          <cell r="DB831">
            <v>0</v>
          </cell>
          <cell r="DD831">
            <v>0</v>
          </cell>
          <cell r="DE831">
            <v>0</v>
          </cell>
          <cell r="DG831">
            <v>0</v>
          </cell>
          <cell r="DI831">
            <v>0</v>
          </cell>
          <cell r="DJ831">
            <v>0</v>
          </cell>
          <cell r="DL831">
            <v>0</v>
          </cell>
          <cell r="DN831">
            <v>0</v>
          </cell>
          <cell r="DO831">
            <v>0</v>
          </cell>
          <cell r="DQ831">
            <v>0</v>
          </cell>
          <cell r="DS831">
            <v>0</v>
          </cell>
          <cell r="DT831">
            <v>0</v>
          </cell>
          <cell r="DV831">
            <v>0</v>
          </cell>
        </row>
        <row r="832">
          <cell r="C832" t="str">
            <v>20900TAllcustom2M229USD Total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  <cell r="AM832">
            <v>0</v>
          </cell>
          <cell r="AN832">
            <v>0</v>
          </cell>
          <cell r="AS832">
            <v>0</v>
          </cell>
          <cell r="AT832">
            <v>0</v>
          </cell>
          <cell r="AU832">
            <v>0</v>
          </cell>
          <cell r="AY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</row>
        <row r="835">
          <cell r="C835" t="str">
            <v>20900TINA110M230USD Total</v>
          </cell>
          <cell r="AB835">
            <v>0</v>
          </cell>
          <cell r="AE835">
            <v>0</v>
          </cell>
          <cell r="AG835">
            <v>0</v>
          </cell>
          <cell r="AJ835">
            <v>0</v>
          </cell>
          <cell r="AN835">
            <v>0</v>
          </cell>
          <cell r="AT835">
            <v>0</v>
          </cell>
          <cell r="AU835">
            <v>0</v>
          </cell>
        </row>
        <row r="836">
          <cell r="C836" t="str">
            <v>20900TINA120M230USD Total</v>
          </cell>
          <cell r="AB836">
            <v>0</v>
          </cell>
          <cell r="AE836">
            <v>0</v>
          </cell>
          <cell r="AG836">
            <v>0</v>
          </cell>
          <cell r="AJ836">
            <v>0</v>
          </cell>
          <cell r="AN836">
            <v>0</v>
          </cell>
          <cell r="AT836">
            <v>0</v>
          </cell>
          <cell r="AU836">
            <v>0</v>
          </cell>
        </row>
        <row r="837">
          <cell r="C837" t="str">
            <v>20900TINA165TM230USD Total</v>
          </cell>
          <cell r="AB837">
            <v>0</v>
          </cell>
          <cell r="AE837">
            <v>-1.6531485899785202E-7</v>
          </cell>
          <cell r="AG837">
            <v>0</v>
          </cell>
          <cell r="AJ837">
            <v>0</v>
          </cell>
          <cell r="AN837">
            <v>0</v>
          </cell>
          <cell r="AT837">
            <v>0</v>
          </cell>
          <cell r="AU837">
            <v>0</v>
          </cell>
        </row>
        <row r="838">
          <cell r="C838" t="str">
            <v>20900TINA185TM230USD Total</v>
          </cell>
          <cell r="AB838">
            <v>-1</v>
          </cell>
          <cell r="AC838">
            <v>0</v>
          </cell>
          <cell r="AE838">
            <v>-0.74918735106710499</v>
          </cell>
          <cell r="AG838">
            <v>0</v>
          </cell>
          <cell r="AH838">
            <v>0</v>
          </cell>
          <cell r="AJ838">
            <v>0</v>
          </cell>
          <cell r="AN838">
            <v>-1</v>
          </cell>
          <cell r="AT838">
            <v>0</v>
          </cell>
          <cell r="AU838">
            <v>0</v>
          </cell>
        </row>
        <row r="839">
          <cell r="C839" t="str">
            <v>20900TAllcustom2M230USD Total</v>
          </cell>
          <cell r="AB839">
            <v>-1</v>
          </cell>
          <cell r="AC839">
            <v>0</v>
          </cell>
          <cell r="AD839">
            <v>0</v>
          </cell>
          <cell r="AE839">
            <v>-0.74918751638196401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N839">
            <v>-1</v>
          </cell>
          <cell r="AT839">
            <v>0</v>
          </cell>
          <cell r="AU839">
            <v>0</v>
          </cell>
          <cell r="AY839">
            <v>0</v>
          </cell>
        </row>
        <row r="842">
          <cell r="C842" t="str">
            <v>20900TINA110M420USD Total</v>
          </cell>
          <cell r="AB842">
            <v>0</v>
          </cell>
          <cell r="AE842">
            <v>0</v>
          </cell>
          <cell r="AG842">
            <v>0</v>
          </cell>
          <cell r="AJ842">
            <v>0</v>
          </cell>
          <cell r="AN842">
            <v>0</v>
          </cell>
          <cell r="AT842">
            <v>0</v>
          </cell>
          <cell r="AU842">
            <v>0</v>
          </cell>
        </row>
        <row r="843">
          <cell r="C843" t="str">
            <v>20900TINA120M420USD Total</v>
          </cell>
          <cell r="AB843">
            <v>0</v>
          </cell>
          <cell r="AE843">
            <v>0</v>
          </cell>
          <cell r="AG843">
            <v>0</v>
          </cell>
          <cell r="AJ843">
            <v>0</v>
          </cell>
          <cell r="AN843">
            <v>0</v>
          </cell>
          <cell r="AT843">
            <v>0</v>
          </cell>
          <cell r="AU843">
            <v>0</v>
          </cell>
        </row>
        <row r="844">
          <cell r="C844" t="str">
            <v>20900TINA165TM420USD Total</v>
          </cell>
          <cell r="AB844">
            <v>0</v>
          </cell>
          <cell r="AE844">
            <v>0</v>
          </cell>
          <cell r="AG844">
            <v>0</v>
          </cell>
          <cell r="AJ844">
            <v>0</v>
          </cell>
          <cell r="AN844">
            <v>0</v>
          </cell>
          <cell r="AT844">
            <v>0</v>
          </cell>
          <cell r="AU844">
            <v>0</v>
          </cell>
        </row>
        <row r="845">
          <cell r="C845" t="str">
            <v>20900TINA185TM420USD Total</v>
          </cell>
          <cell r="AB845">
            <v>0</v>
          </cell>
          <cell r="AC845">
            <v>0</v>
          </cell>
          <cell r="AE845">
            <v>0</v>
          </cell>
          <cell r="AG845">
            <v>0</v>
          </cell>
          <cell r="AH845">
            <v>0</v>
          </cell>
          <cell r="AJ845">
            <v>0</v>
          </cell>
          <cell r="AN845">
            <v>0</v>
          </cell>
          <cell r="AT845">
            <v>0</v>
          </cell>
          <cell r="AU845">
            <v>0</v>
          </cell>
        </row>
        <row r="846">
          <cell r="C846" t="str">
            <v>20900TAllcustom2M420USD Total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N846">
            <v>0</v>
          </cell>
          <cell r="AT846">
            <v>0</v>
          </cell>
          <cell r="AU846">
            <v>0</v>
          </cell>
          <cell r="AY846">
            <v>0</v>
          </cell>
        </row>
        <row r="849">
          <cell r="C849" t="str">
            <v>20900TINA110M600TUSD Total</v>
          </cell>
          <cell r="AB849">
            <v>0</v>
          </cell>
          <cell r="AE849">
            <v>0</v>
          </cell>
          <cell r="AG849">
            <v>0</v>
          </cell>
          <cell r="AJ849">
            <v>0</v>
          </cell>
          <cell r="AN849">
            <v>0</v>
          </cell>
          <cell r="AT849">
            <v>0</v>
          </cell>
          <cell r="AU849">
            <v>0</v>
          </cell>
        </row>
        <row r="850">
          <cell r="C850" t="str">
            <v>20900TINA120M600TUSD Total</v>
          </cell>
          <cell r="AB850">
            <v>9</v>
          </cell>
          <cell r="AD850">
            <v>1</v>
          </cell>
          <cell r="AE850">
            <v>8.141</v>
          </cell>
          <cell r="AG850">
            <v>0</v>
          </cell>
          <cell r="AJ850">
            <v>0</v>
          </cell>
          <cell r="AN850">
            <v>9</v>
          </cell>
          <cell r="AT850">
            <v>0</v>
          </cell>
          <cell r="AU850">
            <v>0</v>
          </cell>
        </row>
        <row r="851">
          <cell r="C851" t="str">
            <v>20900TINA165TM600TUSD Total</v>
          </cell>
          <cell r="AB851">
            <v>0</v>
          </cell>
          <cell r="AE851">
            <v>-2.2351741790771501E-14</v>
          </cell>
          <cell r="AG851">
            <v>0</v>
          </cell>
          <cell r="AJ851">
            <v>0</v>
          </cell>
          <cell r="AN851">
            <v>0</v>
          </cell>
          <cell r="AT851">
            <v>0</v>
          </cell>
          <cell r="AU851">
            <v>0</v>
          </cell>
        </row>
        <row r="852">
          <cell r="C852" t="str">
            <v>20900TINA185TM600TUSD Total</v>
          </cell>
          <cell r="AB852">
            <v>-9</v>
          </cell>
          <cell r="AC852">
            <v>0</v>
          </cell>
          <cell r="AD852">
            <v>-1</v>
          </cell>
          <cell r="AE852">
            <v>-8.2959841599999997</v>
          </cell>
          <cell r="AG852">
            <v>0</v>
          </cell>
          <cell r="AH852">
            <v>0</v>
          </cell>
          <cell r="AJ852">
            <v>0</v>
          </cell>
          <cell r="AN852">
            <v>-9</v>
          </cell>
          <cell r="AT852">
            <v>0</v>
          </cell>
          <cell r="AU852">
            <v>0</v>
          </cell>
        </row>
        <row r="853">
          <cell r="C853" t="str">
            <v>20900TAllcustom2M600TUSD Total</v>
          </cell>
          <cell r="AB853">
            <v>0</v>
          </cell>
          <cell r="AC853">
            <v>0</v>
          </cell>
          <cell r="AD853">
            <v>0</v>
          </cell>
          <cell r="AE853">
            <v>-0.1549841600000228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N853">
            <v>0</v>
          </cell>
          <cell r="AT853">
            <v>0</v>
          </cell>
          <cell r="AU853">
            <v>0</v>
          </cell>
          <cell r="AY853">
            <v>0</v>
          </cell>
        </row>
        <row r="856">
          <cell r="C856" t="str">
            <v>20900TINA110M510USD Total</v>
          </cell>
          <cell r="AB856">
            <v>0</v>
          </cell>
          <cell r="AE856">
            <v>0</v>
          </cell>
          <cell r="AG856">
            <v>0</v>
          </cell>
          <cell r="AJ856">
            <v>0</v>
          </cell>
          <cell r="AN856">
            <v>0</v>
          </cell>
          <cell r="AT856">
            <v>0</v>
          </cell>
          <cell r="AU856">
            <v>0</v>
          </cell>
        </row>
        <row r="857">
          <cell r="C857" t="str">
            <v>20900TINA120M510USD Total</v>
          </cell>
          <cell r="AB857">
            <v>0</v>
          </cell>
          <cell r="AE857">
            <v>0</v>
          </cell>
          <cell r="AG857">
            <v>0</v>
          </cell>
          <cell r="AJ857">
            <v>0</v>
          </cell>
          <cell r="AN857">
            <v>0</v>
          </cell>
          <cell r="AT857">
            <v>0</v>
          </cell>
          <cell r="AU857">
            <v>0</v>
          </cell>
        </row>
        <row r="858">
          <cell r="C858" t="str">
            <v>20900TINA165TM510USD Total</v>
          </cell>
          <cell r="AB858">
            <v>0</v>
          </cell>
          <cell r="AE858">
            <v>0</v>
          </cell>
          <cell r="AG858">
            <v>0</v>
          </cell>
          <cell r="AJ858">
            <v>0</v>
          </cell>
          <cell r="AN858">
            <v>0</v>
          </cell>
          <cell r="AT858">
            <v>0</v>
          </cell>
          <cell r="AU858">
            <v>0</v>
          </cell>
        </row>
        <row r="859">
          <cell r="C859" t="str">
            <v>20900TINA185TM510USD Total</v>
          </cell>
          <cell r="AB859">
            <v>0</v>
          </cell>
          <cell r="AC859">
            <v>0</v>
          </cell>
          <cell r="AE859">
            <v>0</v>
          </cell>
          <cell r="AG859">
            <v>0</v>
          </cell>
          <cell r="AH859">
            <v>0</v>
          </cell>
          <cell r="AJ859">
            <v>0</v>
          </cell>
          <cell r="AN859">
            <v>0</v>
          </cell>
          <cell r="AT859">
            <v>0</v>
          </cell>
          <cell r="AU859">
            <v>0</v>
          </cell>
        </row>
        <row r="860">
          <cell r="C860" t="str">
            <v>20900TAllcustom2M510USD Total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N860">
            <v>0</v>
          </cell>
          <cell r="AT860">
            <v>0</v>
          </cell>
          <cell r="AU860">
            <v>0</v>
          </cell>
          <cell r="AY860">
            <v>0</v>
          </cell>
        </row>
        <row r="863">
          <cell r="C863" t="str">
            <v>20900TINA110Allcustom3USD Total</v>
          </cell>
          <cell r="AB863">
            <v>87</v>
          </cell>
          <cell r="AC863">
            <v>-1</v>
          </cell>
          <cell r="AD863">
            <v>0</v>
          </cell>
          <cell r="AE863">
            <v>87.7570177745758</v>
          </cell>
          <cell r="AG863">
            <v>0</v>
          </cell>
          <cell r="AI863">
            <v>0</v>
          </cell>
          <cell r="AJ863">
            <v>0</v>
          </cell>
          <cell r="AN863">
            <v>87</v>
          </cell>
          <cell r="AU863">
            <v>0</v>
          </cell>
        </row>
        <row r="864">
          <cell r="C864" t="str">
            <v>20900TINA120Allcustom3USD Total</v>
          </cell>
          <cell r="AB864">
            <v>815</v>
          </cell>
          <cell r="AC864">
            <v>0</v>
          </cell>
          <cell r="AD864">
            <v>0</v>
          </cell>
          <cell r="AE864">
            <v>815.19018460999996</v>
          </cell>
          <cell r="AG864">
            <v>0</v>
          </cell>
          <cell r="AI864">
            <v>0</v>
          </cell>
          <cell r="AJ864">
            <v>0</v>
          </cell>
          <cell r="AN864">
            <v>815</v>
          </cell>
          <cell r="AU864">
            <v>0</v>
          </cell>
        </row>
        <row r="865">
          <cell r="C865" t="str">
            <v>20900TINA165TAllcustom3USD Total</v>
          </cell>
          <cell r="AB865">
            <v>2473</v>
          </cell>
          <cell r="AC865">
            <v>1</v>
          </cell>
          <cell r="AD865">
            <v>0</v>
          </cell>
          <cell r="AE865">
            <v>2472.3562906735501</v>
          </cell>
          <cell r="AG865">
            <v>0</v>
          </cell>
          <cell r="AI865">
            <v>0</v>
          </cell>
          <cell r="AJ865">
            <v>0</v>
          </cell>
          <cell r="AN865">
            <v>2473</v>
          </cell>
          <cell r="AU865">
            <v>0</v>
          </cell>
        </row>
        <row r="866">
          <cell r="C866" t="str">
            <v>20900TINA185TAllcustom3USD Total</v>
          </cell>
          <cell r="AB866">
            <v>133</v>
          </cell>
          <cell r="AC866">
            <v>0</v>
          </cell>
          <cell r="AD866">
            <v>0</v>
          </cell>
          <cell r="AE866">
            <v>133.11364493073398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N866">
            <v>133</v>
          </cell>
          <cell r="AU866">
            <v>0</v>
          </cell>
        </row>
        <row r="870">
          <cell r="C870" t="str">
            <v>27210INA110M175USD Total</v>
          </cell>
          <cell r="AB870">
            <v>0</v>
          </cell>
          <cell r="AE870">
            <v>0</v>
          </cell>
          <cell r="AG870">
            <v>0</v>
          </cell>
          <cell r="AJ870">
            <v>0</v>
          </cell>
          <cell r="AN870">
            <v>0</v>
          </cell>
          <cell r="AT870">
            <v>0</v>
          </cell>
          <cell r="AU870">
            <v>0</v>
          </cell>
        </row>
        <row r="871">
          <cell r="C871" t="str">
            <v>27210INA120M175USD Total</v>
          </cell>
          <cell r="AB871">
            <v>0</v>
          </cell>
          <cell r="AE871">
            <v>0</v>
          </cell>
          <cell r="AG871">
            <v>0</v>
          </cell>
          <cell r="AJ871">
            <v>0</v>
          </cell>
          <cell r="AN871">
            <v>0</v>
          </cell>
          <cell r="AT871">
            <v>0</v>
          </cell>
          <cell r="AU871">
            <v>0</v>
          </cell>
        </row>
        <row r="872">
          <cell r="C872" t="str">
            <v>27210INA165TM175USD Total</v>
          </cell>
          <cell r="AB872">
            <v>0</v>
          </cell>
          <cell r="AE872">
            <v>0</v>
          </cell>
          <cell r="AG872">
            <v>0</v>
          </cell>
          <cell r="AJ872">
            <v>0</v>
          </cell>
          <cell r="AN872">
            <v>0</v>
          </cell>
          <cell r="AT872">
            <v>0</v>
          </cell>
          <cell r="AU872">
            <v>0</v>
          </cell>
        </row>
        <row r="873">
          <cell r="C873" t="str">
            <v>27210INA185TM175USD Total</v>
          </cell>
          <cell r="AB873">
            <v>0</v>
          </cell>
          <cell r="AC873">
            <v>0</v>
          </cell>
          <cell r="AE873">
            <v>0</v>
          </cell>
          <cell r="AG873">
            <v>0</v>
          </cell>
          <cell r="AH873">
            <v>0</v>
          </cell>
          <cell r="AJ873">
            <v>0</v>
          </cell>
          <cell r="AN873">
            <v>0</v>
          </cell>
          <cell r="AT873">
            <v>0</v>
          </cell>
          <cell r="AU873">
            <v>0</v>
          </cell>
        </row>
        <row r="874">
          <cell r="C874" t="str">
            <v>27210Allcustom2M175USD Total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N874">
            <v>0</v>
          </cell>
          <cell r="AT874">
            <v>0</v>
          </cell>
          <cell r="AU874">
            <v>0</v>
          </cell>
          <cell r="AY874">
            <v>0</v>
          </cell>
        </row>
        <row r="880">
          <cell r="C880" t="str">
            <v>21100TTAN142TM220USD Total</v>
          </cell>
          <cell r="E880">
            <v>216</v>
          </cell>
          <cell r="F880">
            <v>-1</v>
          </cell>
          <cell r="H880">
            <v>216.53829414330102</v>
          </cell>
          <cell r="J880">
            <v>3</v>
          </cell>
          <cell r="K880">
            <v>0</v>
          </cell>
          <cell r="M880">
            <v>3.0020859110873599</v>
          </cell>
          <cell r="O880">
            <v>0</v>
          </cell>
          <cell r="P880">
            <v>0</v>
          </cell>
          <cell r="R880">
            <v>0</v>
          </cell>
          <cell r="T880">
            <v>2</v>
          </cell>
          <cell r="U880">
            <v>0</v>
          </cell>
          <cell r="V880">
            <v>1</v>
          </cell>
          <cell r="W880">
            <v>1</v>
          </cell>
          <cell r="Y880">
            <v>0</v>
          </cell>
          <cell r="Z880">
            <v>0</v>
          </cell>
          <cell r="AB880">
            <v>221</v>
          </cell>
          <cell r="AC880">
            <v>1</v>
          </cell>
          <cell r="AD880">
            <v>0</v>
          </cell>
          <cell r="AE880">
            <v>219.540380054389</v>
          </cell>
          <cell r="AG880">
            <v>0</v>
          </cell>
          <cell r="AH880">
            <v>0</v>
          </cell>
          <cell r="AJ880">
            <v>0</v>
          </cell>
          <cell r="AL880">
            <v>1</v>
          </cell>
          <cell r="AM880">
            <v>0</v>
          </cell>
          <cell r="AN880">
            <v>221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BI880">
            <v>209</v>
          </cell>
          <cell r="BJ880">
            <v>0</v>
          </cell>
          <cell r="BL880">
            <v>208.64028471237799</v>
          </cell>
          <cell r="BN880">
            <v>0</v>
          </cell>
          <cell r="BO880">
            <v>-1</v>
          </cell>
          <cell r="BQ880">
            <v>0.84903515062887802</v>
          </cell>
          <cell r="BS880">
            <v>0</v>
          </cell>
          <cell r="BT880">
            <v>0</v>
          </cell>
          <cell r="BV880">
            <v>2.1864700000001E-3</v>
          </cell>
          <cell r="BX880">
            <v>4</v>
          </cell>
          <cell r="BY880">
            <v>0</v>
          </cell>
          <cell r="CA880">
            <v>4.1684456950896598</v>
          </cell>
          <cell r="CC880">
            <v>0</v>
          </cell>
          <cell r="CD880">
            <v>0</v>
          </cell>
          <cell r="CF880">
            <v>0</v>
          </cell>
          <cell r="CH880">
            <v>0</v>
          </cell>
          <cell r="CI880">
            <v>0</v>
          </cell>
          <cell r="CK880">
            <v>0</v>
          </cell>
          <cell r="CY880">
            <v>-2</v>
          </cell>
          <cell r="CZ880">
            <v>0</v>
          </cell>
          <cell r="DB880">
            <v>-2.1429999999999998</v>
          </cell>
          <cell r="DD880">
            <v>0</v>
          </cell>
          <cell r="DE880">
            <v>0</v>
          </cell>
          <cell r="DG880">
            <v>0</v>
          </cell>
          <cell r="DI880">
            <v>0</v>
          </cell>
          <cell r="DJ880">
            <v>0</v>
          </cell>
          <cell r="DL880">
            <v>0.38439436108735697</v>
          </cell>
          <cell r="DN880">
            <v>5</v>
          </cell>
          <cell r="DO880">
            <v>0</v>
          </cell>
          <cell r="DQ880">
            <v>4.7606915499999998</v>
          </cell>
          <cell r="DS880">
            <v>0</v>
          </cell>
          <cell r="DT880">
            <v>0</v>
          </cell>
          <cell r="DV880">
            <v>0</v>
          </cell>
        </row>
        <row r="881">
          <cell r="C881" t="str">
            <v>21100TTAN150M220USD Total</v>
          </cell>
          <cell r="E881">
            <v>48</v>
          </cell>
          <cell r="H881">
            <v>47.657239183380497</v>
          </cell>
          <cell r="J881">
            <v>11</v>
          </cell>
          <cell r="M881">
            <v>10.599006790551298</v>
          </cell>
          <cell r="O881">
            <v>0</v>
          </cell>
          <cell r="R881">
            <v>0</v>
          </cell>
          <cell r="T881">
            <v>-1</v>
          </cell>
          <cell r="V881">
            <v>-1</v>
          </cell>
          <cell r="Y881">
            <v>0</v>
          </cell>
          <cell r="Z881">
            <v>0</v>
          </cell>
          <cell r="AB881">
            <v>58</v>
          </cell>
          <cell r="AD881">
            <v>0</v>
          </cell>
          <cell r="AE881">
            <v>58.256245973931698</v>
          </cell>
          <cell r="AG881">
            <v>0</v>
          </cell>
          <cell r="AJ881">
            <v>0</v>
          </cell>
          <cell r="AL881">
            <v>0</v>
          </cell>
          <cell r="AM881">
            <v>0</v>
          </cell>
          <cell r="AN881">
            <v>58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BI881">
            <v>1</v>
          </cell>
          <cell r="BL881">
            <v>1.31461429919263</v>
          </cell>
          <cell r="BN881">
            <v>41</v>
          </cell>
          <cell r="BQ881">
            <v>40.5060989078587</v>
          </cell>
          <cell r="BS881">
            <v>2</v>
          </cell>
          <cell r="BV881">
            <v>1.6983385703726399</v>
          </cell>
          <cell r="BX881">
            <v>1</v>
          </cell>
          <cell r="CA881">
            <v>0.82296546848029206</v>
          </cell>
          <cell r="CC881">
            <v>3</v>
          </cell>
          <cell r="CF881">
            <v>3.2253975502203898</v>
          </cell>
          <cell r="CH881">
            <v>0</v>
          </cell>
          <cell r="CK881">
            <v>1.17569603940094E-2</v>
          </cell>
          <cell r="CY881">
            <v>9</v>
          </cell>
          <cell r="DB881">
            <v>9.0179717699999991</v>
          </cell>
          <cell r="DD881">
            <v>0</v>
          </cell>
          <cell r="DG881">
            <v>3.9000000000000002E-7</v>
          </cell>
          <cell r="DI881">
            <v>0</v>
          </cell>
          <cell r="DL881">
            <v>0</v>
          </cell>
          <cell r="DN881">
            <v>0</v>
          </cell>
          <cell r="DQ881">
            <v>0</v>
          </cell>
          <cell r="DS881">
            <v>0</v>
          </cell>
          <cell r="DV881">
            <v>0</v>
          </cell>
        </row>
        <row r="882">
          <cell r="C882" t="str">
            <v>21100TTAN141TM220USD Total</v>
          </cell>
          <cell r="E882">
            <v>3</v>
          </cell>
          <cell r="H882">
            <v>2.8049242300000001</v>
          </cell>
          <cell r="J882">
            <v>-1</v>
          </cell>
          <cell r="M882">
            <v>-0.51651910000000001</v>
          </cell>
          <cell r="O882">
            <v>0</v>
          </cell>
          <cell r="R882">
            <v>0</v>
          </cell>
          <cell r="T882">
            <v>0</v>
          </cell>
          <cell r="V882">
            <v>0</v>
          </cell>
          <cell r="Y882">
            <v>0</v>
          </cell>
          <cell r="Z882">
            <v>0</v>
          </cell>
          <cell r="AB882">
            <v>2</v>
          </cell>
          <cell r="AD882">
            <v>0</v>
          </cell>
          <cell r="AE882">
            <v>2.2884051299999997</v>
          </cell>
          <cell r="AG882">
            <v>0</v>
          </cell>
          <cell r="AJ882">
            <v>0</v>
          </cell>
          <cell r="AL882">
            <v>0</v>
          </cell>
          <cell r="AM882">
            <v>0</v>
          </cell>
          <cell r="AN882">
            <v>2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BI882">
            <v>0</v>
          </cell>
          <cell r="BL882">
            <v>0</v>
          </cell>
          <cell r="BN882">
            <v>0</v>
          </cell>
          <cell r="BQ882">
            <v>0</v>
          </cell>
          <cell r="BS882">
            <v>0</v>
          </cell>
          <cell r="BV882">
            <v>0</v>
          </cell>
          <cell r="BX882">
            <v>0</v>
          </cell>
          <cell r="CA882">
            <v>0</v>
          </cell>
          <cell r="CC882">
            <v>0</v>
          </cell>
          <cell r="CF882">
            <v>0</v>
          </cell>
          <cell r="CH882">
            <v>0</v>
          </cell>
          <cell r="CK882">
            <v>0</v>
          </cell>
          <cell r="CY882">
            <v>0</v>
          </cell>
          <cell r="DB882">
            <v>0</v>
          </cell>
          <cell r="DD882">
            <v>-1</v>
          </cell>
          <cell r="DG882">
            <v>-0.51651910000000001</v>
          </cell>
          <cell r="DI882">
            <v>0</v>
          </cell>
          <cell r="DL882">
            <v>0</v>
          </cell>
          <cell r="DN882">
            <v>0</v>
          </cell>
          <cell r="DQ882">
            <v>0</v>
          </cell>
          <cell r="DS882">
            <v>0</v>
          </cell>
          <cell r="DV882">
            <v>0</v>
          </cell>
        </row>
        <row r="883">
          <cell r="C883" t="str">
            <v>21100TTAN180TM220USD Total</v>
          </cell>
          <cell r="E883">
            <v>1</v>
          </cell>
          <cell r="H883">
            <v>1.1054728323512999</v>
          </cell>
          <cell r="J883">
            <v>0</v>
          </cell>
          <cell r="M883">
            <v>8.1683702999548098E-4</v>
          </cell>
          <cell r="O883">
            <v>0</v>
          </cell>
          <cell r="R883">
            <v>0</v>
          </cell>
          <cell r="T883">
            <v>0</v>
          </cell>
          <cell r="V883">
            <v>0</v>
          </cell>
          <cell r="Y883">
            <v>0</v>
          </cell>
          <cell r="Z883">
            <v>0</v>
          </cell>
          <cell r="AB883">
            <v>1</v>
          </cell>
          <cell r="AD883">
            <v>0</v>
          </cell>
          <cell r="AE883">
            <v>1.1062896693813</v>
          </cell>
          <cell r="AG883">
            <v>0</v>
          </cell>
          <cell r="AJ883">
            <v>0</v>
          </cell>
          <cell r="AL883">
            <v>0</v>
          </cell>
          <cell r="AM883">
            <v>0</v>
          </cell>
          <cell r="AN883">
            <v>1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BI883">
            <v>0</v>
          </cell>
          <cell r="BL883">
            <v>8.1757413179805102E-3</v>
          </cell>
          <cell r="BN883">
            <v>0</v>
          </cell>
          <cell r="BQ883">
            <v>7.3143587742493507E-2</v>
          </cell>
          <cell r="BS883">
            <v>0</v>
          </cell>
          <cell r="BV883">
            <v>0.21952651593535</v>
          </cell>
          <cell r="BX883">
            <v>0</v>
          </cell>
          <cell r="CA883">
            <v>0</v>
          </cell>
          <cell r="CC883">
            <v>1</v>
          </cell>
          <cell r="CF883">
            <v>0.79339704254995203</v>
          </cell>
          <cell r="CH883">
            <v>0</v>
          </cell>
          <cell r="CK883">
            <v>1.1229944805527E-2</v>
          </cell>
          <cell r="CY883">
            <v>0</v>
          </cell>
          <cell r="DB883">
            <v>0</v>
          </cell>
          <cell r="DD883">
            <v>0</v>
          </cell>
          <cell r="DG883">
            <v>0</v>
          </cell>
          <cell r="DI883">
            <v>0</v>
          </cell>
          <cell r="DL883">
            <v>0</v>
          </cell>
          <cell r="DN883">
            <v>0</v>
          </cell>
          <cell r="DQ883">
            <v>0</v>
          </cell>
          <cell r="DS883">
            <v>0</v>
          </cell>
          <cell r="DV883">
            <v>0</v>
          </cell>
        </row>
        <row r="884">
          <cell r="C884" t="str">
            <v>21100TTAN190M220USD Total</v>
          </cell>
          <cell r="E884">
            <v>255</v>
          </cell>
          <cell r="H884">
            <v>254.961616444253</v>
          </cell>
          <cell r="J884">
            <v>301</v>
          </cell>
          <cell r="M884">
            <v>301.36238266883203</v>
          </cell>
          <cell r="O884">
            <v>0</v>
          </cell>
          <cell r="R884">
            <v>0</v>
          </cell>
          <cell r="T884">
            <v>0</v>
          </cell>
          <cell r="V884">
            <v>0</v>
          </cell>
          <cell r="Y884">
            <v>0</v>
          </cell>
          <cell r="Z884">
            <v>0</v>
          </cell>
          <cell r="AB884">
            <v>556</v>
          </cell>
          <cell r="AD884">
            <v>0</v>
          </cell>
          <cell r="AE884">
            <v>556.32399911308596</v>
          </cell>
          <cell r="AG884">
            <v>0</v>
          </cell>
          <cell r="AJ884">
            <v>0</v>
          </cell>
          <cell r="AL884">
            <v>0</v>
          </cell>
          <cell r="AM884">
            <v>0</v>
          </cell>
          <cell r="AN884">
            <v>556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BI884">
            <v>116</v>
          </cell>
          <cell r="BL884">
            <v>115.762866917813</v>
          </cell>
          <cell r="BN884">
            <v>100</v>
          </cell>
          <cell r="BQ884">
            <v>99.842750908193011</v>
          </cell>
          <cell r="BS884">
            <v>1</v>
          </cell>
          <cell r="BV884">
            <v>1.3434643072591899</v>
          </cell>
          <cell r="BX884">
            <v>23</v>
          </cell>
          <cell r="CA884">
            <v>23.076974071238702</v>
          </cell>
          <cell r="CC884">
            <v>1</v>
          </cell>
          <cell r="CF884">
            <v>1.2523642060815301</v>
          </cell>
          <cell r="CH884">
            <v>6</v>
          </cell>
          <cell r="CK884">
            <v>6.0894226660486002</v>
          </cell>
          <cell r="CY884">
            <v>213</v>
          </cell>
          <cell r="DB884">
            <v>213.34767196000001</v>
          </cell>
          <cell r="DD884">
            <v>-1</v>
          </cell>
          <cell r="DG884">
            <v>-1.3648905600002799</v>
          </cell>
          <cell r="DI884">
            <v>54</v>
          </cell>
          <cell r="DL884">
            <v>53.660972285076404</v>
          </cell>
          <cell r="DN884">
            <v>35</v>
          </cell>
          <cell r="DQ884">
            <v>34.997151609999996</v>
          </cell>
          <cell r="DS884">
            <v>0</v>
          </cell>
          <cell r="DV884">
            <v>0</v>
          </cell>
        </row>
        <row r="885">
          <cell r="C885" t="str">
            <v>21100TAllcustom2M220USD Total</v>
          </cell>
          <cell r="E885">
            <v>523</v>
          </cell>
          <cell r="F885">
            <v>-1</v>
          </cell>
          <cell r="G885">
            <v>0</v>
          </cell>
          <cell r="H885">
            <v>523.06754683328586</v>
          </cell>
          <cell r="J885">
            <v>314</v>
          </cell>
          <cell r="K885">
            <v>0</v>
          </cell>
          <cell r="L885">
            <v>0</v>
          </cell>
          <cell r="M885">
            <v>314.44777310750067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1</v>
          </cell>
          <cell r="U885">
            <v>0</v>
          </cell>
          <cell r="V885">
            <v>0</v>
          </cell>
          <cell r="W885">
            <v>1</v>
          </cell>
          <cell r="X885">
            <v>0</v>
          </cell>
          <cell r="Y885">
            <v>0</v>
          </cell>
          <cell r="Z885">
            <v>0</v>
          </cell>
          <cell r="AB885">
            <v>838</v>
          </cell>
          <cell r="AC885">
            <v>1</v>
          </cell>
          <cell r="AD885">
            <v>0</v>
          </cell>
          <cell r="AE885">
            <v>837.515319940788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1</v>
          </cell>
          <cell r="AM885">
            <v>0</v>
          </cell>
          <cell r="AN885">
            <v>838</v>
          </cell>
          <cell r="AS885">
            <v>0</v>
          </cell>
          <cell r="AT885">
            <v>0</v>
          </cell>
          <cell r="AU885">
            <v>0</v>
          </cell>
          <cell r="AY885">
            <v>0</v>
          </cell>
          <cell r="BI885">
            <v>326</v>
          </cell>
          <cell r="BJ885">
            <v>0</v>
          </cell>
          <cell r="BK885">
            <v>0</v>
          </cell>
          <cell r="BL885">
            <v>325.72594167070162</v>
          </cell>
          <cell r="BN885">
            <v>141</v>
          </cell>
          <cell r="BO885">
            <v>-1</v>
          </cell>
          <cell r="BP885">
            <v>0</v>
          </cell>
          <cell r="BQ885">
            <v>141.27102855442308</v>
          </cell>
          <cell r="BS885">
            <v>3</v>
          </cell>
          <cell r="BT885">
            <v>0</v>
          </cell>
          <cell r="BU885">
            <v>0</v>
          </cell>
          <cell r="BV885">
            <v>3.2635158635671795</v>
          </cell>
          <cell r="BX885">
            <v>28</v>
          </cell>
          <cell r="BY885">
            <v>0</v>
          </cell>
          <cell r="BZ885">
            <v>0</v>
          </cell>
          <cell r="CA885">
            <v>28.068385234808652</v>
          </cell>
          <cell r="CC885">
            <v>5</v>
          </cell>
          <cell r="CD885">
            <v>0</v>
          </cell>
          <cell r="CE885">
            <v>0</v>
          </cell>
          <cell r="CF885">
            <v>5.2711587988518716</v>
          </cell>
          <cell r="CH885">
            <v>6</v>
          </cell>
          <cell r="CI885">
            <v>0</v>
          </cell>
          <cell r="CJ885">
            <v>0</v>
          </cell>
          <cell r="CK885">
            <v>6.1124095712481363</v>
          </cell>
          <cell r="CY885">
            <v>220</v>
          </cell>
          <cell r="CZ885">
            <v>0</v>
          </cell>
          <cell r="DA885">
            <v>0</v>
          </cell>
          <cell r="DB885">
            <v>220.22264373000002</v>
          </cell>
          <cell r="DD885">
            <v>-2</v>
          </cell>
          <cell r="DE885">
            <v>0</v>
          </cell>
          <cell r="DF885">
            <v>0</v>
          </cell>
          <cell r="DG885">
            <v>-1.88140927000028</v>
          </cell>
          <cell r="DI885">
            <v>54</v>
          </cell>
          <cell r="DJ885">
            <v>0</v>
          </cell>
          <cell r="DK885">
            <v>0</v>
          </cell>
          <cell r="DL885">
            <v>54.045366646163764</v>
          </cell>
          <cell r="DN885">
            <v>40</v>
          </cell>
          <cell r="DO885">
            <v>0</v>
          </cell>
          <cell r="DP885">
            <v>0</v>
          </cell>
          <cell r="DQ885">
            <v>39.757843159999993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</row>
        <row r="888">
          <cell r="C888" t="str">
            <v>21100TTAN142TM230USD Total</v>
          </cell>
          <cell r="AB888">
            <v>-783</v>
          </cell>
          <cell r="AC888">
            <v>0</v>
          </cell>
          <cell r="AE888">
            <v>-782.79278273981504</v>
          </cell>
          <cell r="AG888">
            <v>0</v>
          </cell>
          <cell r="AH888">
            <v>0</v>
          </cell>
          <cell r="AJ888">
            <v>0</v>
          </cell>
          <cell r="AL888">
            <v>0</v>
          </cell>
          <cell r="AM888">
            <v>0</v>
          </cell>
          <cell r="AN888">
            <v>-783</v>
          </cell>
          <cell r="AT888">
            <v>0</v>
          </cell>
          <cell r="AU888">
            <v>0</v>
          </cell>
        </row>
        <row r="889">
          <cell r="C889" t="str">
            <v>21100TTAN150M230USD Total</v>
          </cell>
          <cell r="AB889">
            <v>-20</v>
          </cell>
          <cell r="AC889">
            <v>0</v>
          </cell>
          <cell r="AE889">
            <v>-20.114821884946799</v>
          </cell>
          <cell r="AG889">
            <v>0</v>
          </cell>
          <cell r="AH889">
            <v>0</v>
          </cell>
          <cell r="AJ889">
            <v>0</v>
          </cell>
          <cell r="AL889">
            <v>0</v>
          </cell>
          <cell r="AM889">
            <v>0</v>
          </cell>
          <cell r="AN889">
            <v>-20</v>
          </cell>
          <cell r="AT889">
            <v>0</v>
          </cell>
          <cell r="AU889">
            <v>0</v>
          </cell>
        </row>
        <row r="890">
          <cell r="C890" t="str">
            <v>21100TTAN141TM230USD Total</v>
          </cell>
          <cell r="AB890">
            <v>-9</v>
          </cell>
          <cell r="AC890">
            <v>0</v>
          </cell>
          <cell r="AE890">
            <v>-8.949098789999999</v>
          </cell>
          <cell r="AG890">
            <v>0</v>
          </cell>
          <cell r="AH890">
            <v>0</v>
          </cell>
          <cell r="AJ890">
            <v>0</v>
          </cell>
          <cell r="AL890">
            <v>0</v>
          </cell>
          <cell r="AM890">
            <v>0</v>
          </cell>
          <cell r="AN890">
            <v>-9</v>
          </cell>
          <cell r="AT890">
            <v>0</v>
          </cell>
          <cell r="AU890">
            <v>0</v>
          </cell>
        </row>
        <row r="891">
          <cell r="C891" t="str">
            <v>21100TTAN180TM230USD Total</v>
          </cell>
          <cell r="AB891">
            <v>0</v>
          </cell>
          <cell r="AC891">
            <v>0</v>
          </cell>
          <cell r="AE891">
            <v>-0.113968180737003</v>
          </cell>
          <cell r="AG891">
            <v>0</v>
          </cell>
          <cell r="AH891">
            <v>0</v>
          </cell>
          <cell r="AJ891">
            <v>0</v>
          </cell>
          <cell r="AL891">
            <v>0</v>
          </cell>
          <cell r="AM891">
            <v>0</v>
          </cell>
          <cell r="AN891">
            <v>0</v>
          </cell>
          <cell r="AT891">
            <v>0</v>
          </cell>
          <cell r="AU891">
            <v>0</v>
          </cell>
        </row>
        <row r="892">
          <cell r="C892" t="str">
            <v>21100TTAN190M230USD Total</v>
          </cell>
          <cell r="AB892">
            <v>0</v>
          </cell>
          <cell r="AC892">
            <v>0</v>
          </cell>
          <cell r="AE892">
            <v>-0.20855868535769001</v>
          </cell>
          <cell r="AG892">
            <v>0</v>
          </cell>
          <cell r="AH892">
            <v>0</v>
          </cell>
          <cell r="AJ892">
            <v>0</v>
          </cell>
          <cell r="AL892">
            <v>0</v>
          </cell>
          <cell r="AM892">
            <v>0</v>
          </cell>
          <cell r="AN892">
            <v>0</v>
          </cell>
          <cell r="AT892">
            <v>0</v>
          </cell>
          <cell r="AU892">
            <v>0</v>
          </cell>
        </row>
        <row r="893">
          <cell r="C893" t="str">
            <v>21100TAllcustom2M230USD Total</v>
          </cell>
          <cell r="AB893">
            <v>-812</v>
          </cell>
          <cell r="AC893">
            <v>0</v>
          </cell>
          <cell r="AD893">
            <v>0</v>
          </cell>
          <cell r="AE893">
            <v>-812.17923028085647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0</v>
          </cell>
          <cell r="AM893">
            <v>0</v>
          </cell>
          <cell r="AN893">
            <v>-812</v>
          </cell>
          <cell r="AT893">
            <v>0</v>
          </cell>
          <cell r="AU893">
            <v>0</v>
          </cell>
        </row>
        <row r="896">
          <cell r="C896" t="str">
            <v>21100TTAN142TM410USD Total</v>
          </cell>
          <cell r="E896">
            <v>0</v>
          </cell>
          <cell r="H896">
            <v>0</v>
          </cell>
          <cell r="J896">
            <v>0</v>
          </cell>
          <cell r="M896">
            <v>0</v>
          </cell>
          <cell r="O896">
            <v>0</v>
          </cell>
          <cell r="R896">
            <v>0</v>
          </cell>
          <cell r="T896">
            <v>0</v>
          </cell>
          <cell r="V896">
            <v>0</v>
          </cell>
          <cell r="Y896">
            <v>0</v>
          </cell>
          <cell r="Z896">
            <v>0</v>
          </cell>
          <cell r="AB896">
            <v>0</v>
          </cell>
          <cell r="AD896">
            <v>0</v>
          </cell>
          <cell r="AE896">
            <v>0</v>
          </cell>
          <cell r="AG896">
            <v>0</v>
          </cell>
          <cell r="AJ896">
            <v>0</v>
          </cell>
          <cell r="AL896">
            <v>0</v>
          </cell>
          <cell r="AM896">
            <v>0</v>
          </cell>
          <cell r="AN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BI896">
            <v>0</v>
          </cell>
          <cell r="BL896">
            <v>0</v>
          </cell>
          <cell r="BN896">
            <v>0</v>
          </cell>
          <cell r="BQ896">
            <v>0</v>
          </cell>
          <cell r="BS896">
            <v>0</v>
          </cell>
          <cell r="BV896">
            <v>0</v>
          </cell>
          <cell r="BX896">
            <v>0</v>
          </cell>
          <cell r="CA896">
            <v>0</v>
          </cell>
          <cell r="CC896">
            <v>0</v>
          </cell>
          <cell r="CF896">
            <v>0</v>
          </cell>
          <cell r="CH896">
            <v>0</v>
          </cell>
          <cell r="CK896">
            <v>0</v>
          </cell>
          <cell r="CY896">
            <v>0</v>
          </cell>
          <cell r="DB896">
            <v>0</v>
          </cell>
          <cell r="DD896">
            <v>0</v>
          </cell>
          <cell r="DG896">
            <v>0</v>
          </cell>
          <cell r="DI896">
            <v>0</v>
          </cell>
          <cell r="DL896">
            <v>0</v>
          </cell>
          <cell r="DN896">
            <v>0</v>
          </cell>
          <cell r="DQ896">
            <v>0</v>
          </cell>
          <cell r="DS896">
            <v>0</v>
          </cell>
          <cell r="DV896">
            <v>0</v>
          </cell>
        </row>
        <row r="897">
          <cell r="C897" t="str">
            <v>21100TTAN150M410USD Total</v>
          </cell>
          <cell r="E897">
            <v>132</v>
          </cell>
          <cell r="H897">
            <v>132.066069795587</v>
          </cell>
          <cell r="J897">
            <v>0</v>
          </cell>
          <cell r="M897">
            <v>0</v>
          </cell>
          <cell r="O897">
            <v>0</v>
          </cell>
          <cell r="R897">
            <v>0</v>
          </cell>
          <cell r="T897">
            <v>0</v>
          </cell>
          <cell r="V897">
            <v>0</v>
          </cell>
          <cell r="Y897">
            <v>0</v>
          </cell>
          <cell r="Z897">
            <v>0</v>
          </cell>
          <cell r="AB897">
            <v>132</v>
          </cell>
          <cell r="AD897">
            <v>0</v>
          </cell>
          <cell r="AE897">
            <v>132.066069795587</v>
          </cell>
          <cell r="AG897">
            <v>0</v>
          </cell>
          <cell r="AJ897">
            <v>0</v>
          </cell>
          <cell r="AL897">
            <v>0</v>
          </cell>
          <cell r="AM897">
            <v>0</v>
          </cell>
          <cell r="AN897">
            <v>132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BI897">
            <v>0</v>
          </cell>
          <cell r="BL897">
            <v>0</v>
          </cell>
          <cell r="BN897">
            <v>132</v>
          </cell>
          <cell r="BQ897">
            <v>132.066069795587</v>
          </cell>
          <cell r="BS897">
            <v>0</v>
          </cell>
          <cell r="BV897">
            <v>0</v>
          </cell>
          <cell r="BX897">
            <v>0</v>
          </cell>
          <cell r="CA897">
            <v>0</v>
          </cell>
          <cell r="CC897">
            <v>0</v>
          </cell>
          <cell r="CF897">
            <v>0</v>
          </cell>
          <cell r="CH897">
            <v>0</v>
          </cell>
          <cell r="CK897">
            <v>0</v>
          </cell>
          <cell r="CY897">
            <v>0</v>
          </cell>
          <cell r="DB897">
            <v>0</v>
          </cell>
          <cell r="DD897">
            <v>0</v>
          </cell>
          <cell r="DG897">
            <v>0</v>
          </cell>
          <cell r="DI897">
            <v>0</v>
          </cell>
          <cell r="DL897">
            <v>0</v>
          </cell>
          <cell r="DN897">
            <v>0</v>
          </cell>
          <cell r="DQ897">
            <v>0</v>
          </cell>
          <cell r="DS897">
            <v>0</v>
          </cell>
          <cell r="DV897">
            <v>0</v>
          </cell>
        </row>
        <row r="898">
          <cell r="C898" t="str">
            <v>21100TTAN141TM410USD Total</v>
          </cell>
          <cell r="E898">
            <v>0</v>
          </cell>
          <cell r="H898">
            <v>0</v>
          </cell>
          <cell r="J898">
            <v>0</v>
          </cell>
          <cell r="M898">
            <v>0</v>
          </cell>
          <cell r="O898">
            <v>0</v>
          </cell>
          <cell r="R898">
            <v>0</v>
          </cell>
          <cell r="T898">
            <v>0</v>
          </cell>
          <cell r="V898">
            <v>0</v>
          </cell>
          <cell r="Y898">
            <v>0</v>
          </cell>
          <cell r="Z898">
            <v>0</v>
          </cell>
          <cell r="AB898">
            <v>0</v>
          </cell>
          <cell r="AD898">
            <v>0</v>
          </cell>
          <cell r="AE898">
            <v>0</v>
          </cell>
          <cell r="AG898">
            <v>0</v>
          </cell>
          <cell r="AJ898">
            <v>0</v>
          </cell>
          <cell r="AL898">
            <v>0</v>
          </cell>
          <cell r="AM898">
            <v>0</v>
          </cell>
          <cell r="AN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BI898">
            <v>0</v>
          </cell>
          <cell r="BL898">
            <v>0</v>
          </cell>
          <cell r="BN898">
            <v>0</v>
          </cell>
          <cell r="BQ898">
            <v>0</v>
          </cell>
          <cell r="BS898">
            <v>0</v>
          </cell>
          <cell r="BV898">
            <v>0</v>
          </cell>
          <cell r="BX898">
            <v>0</v>
          </cell>
          <cell r="CA898">
            <v>0</v>
          </cell>
          <cell r="CC898">
            <v>0</v>
          </cell>
          <cell r="CF898">
            <v>0</v>
          </cell>
          <cell r="CH898">
            <v>0</v>
          </cell>
          <cell r="CK898">
            <v>0</v>
          </cell>
          <cell r="CY898">
            <v>0</v>
          </cell>
          <cell r="DB898">
            <v>0</v>
          </cell>
          <cell r="DD898">
            <v>0</v>
          </cell>
          <cell r="DG898">
            <v>0</v>
          </cell>
          <cell r="DI898">
            <v>0</v>
          </cell>
          <cell r="DL898">
            <v>0</v>
          </cell>
          <cell r="DN898">
            <v>0</v>
          </cell>
          <cell r="DQ898">
            <v>0</v>
          </cell>
          <cell r="DS898">
            <v>0</v>
          </cell>
          <cell r="DV898">
            <v>0</v>
          </cell>
        </row>
        <row r="899">
          <cell r="C899" t="str">
            <v>21100TTAN180TM410USD Total</v>
          </cell>
          <cell r="E899">
            <v>102</v>
          </cell>
          <cell r="F899">
            <v>-1</v>
          </cell>
          <cell r="H899">
            <v>102.736231050258</v>
          </cell>
          <cell r="J899">
            <v>0</v>
          </cell>
          <cell r="K899">
            <v>0</v>
          </cell>
          <cell r="M899">
            <v>0</v>
          </cell>
          <cell r="O899">
            <v>0</v>
          </cell>
          <cell r="P899">
            <v>0</v>
          </cell>
          <cell r="R899">
            <v>0</v>
          </cell>
          <cell r="T899">
            <v>0</v>
          </cell>
          <cell r="U899">
            <v>0</v>
          </cell>
          <cell r="V899">
            <v>1</v>
          </cell>
          <cell r="W899">
            <v>-1</v>
          </cell>
          <cell r="Y899">
            <v>0</v>
          </cell>
          <cell r="Z899">
            <v>0</v>
          </cell>
          <cell r="AB899">
            <v>102</v>
          </cell>
          <cell r="AC899">
            <v>-1</v>
          </cell>
          <cell r="AD899">
            <v>0</v>
          </cell>
          <cell r="AE899">
            <v>102.736231050258</v>
          </cell>
          <cell r="AG899">
            <v>0</v>
          </cell>
          <cell r="AH899">
            <v>0</v>
          </cell>
          <cell r="AJ899">
            <v>0</v>
          </cell>
          <cell r="AL899">
            <v>-1</v>
          </cell>
          <cell r="AM899">
            <v>0</v>
          </cell>
          <cell r="AN899">
            <v>102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BI899">
            <v>0</v>
          </cell>
          <cell r="BJ899">
            <v>0</v>
          </cell>
          <cell r="BL899">
            <v>0</v>
          </cell>
          <cell r="BN899">
            <v>102</v>
          </cell>
          <cell r="BO899">
            <v>-1</v>
          </cell>
          <cell r="BQ899">
            <v>102.736231050258</v>
          </cell>
          <cell r="BS899">
            <v>0</v>
          </cell>
          <cell r="BT899">
            <v>0</v>
          </cell>
          <cell r="BV899">
            <v>0</v>
          </cell>
          <cell r="BX899">
            <v>0</v>
          </cell>
          <cell r="BY899">
            <v>0</v>
          </cell>
          <cell r="CA899">
            <v>0</v>
          </cell>
          <cell r="CC899">
            <v>0</v>
          </cell>
          <cell r="CD899">
            <v>0</v>
          </cell>
          <cell r="CF899">
            <v>0</v>
          </cell>
          <cell r="CH899">
            <v>0</v>
          </cell>
          <cell r="CI899">
            <v>0</v>
          </cell>
          <cell r="CK899">
            <v>0</v>
          </cell>
          <cell r="CY899">
            <v>0</v>
          </cell>
          <cell r="CZ899">
            <v>0</v>
          </cell>
          <cell r="DB899">
            <v>0</v>
          </cell>
          <cell r="DD899">
            <v>0</v>
          </cell>
          <cell r="DE899">
            <v>0</v>
          </cell>
          <cell r="DG899">
            <v>0</v>
          </cell>
          <cell r="DI899">
            <v>0</v>
          </cell>
          <cell r="DJ899">
            <v>0</v>
          </cell>
          <cell r="DL899">
            <v>0</v>
          </cell>
          <cell r="DN899">
            <v>0</v>
          </cell>
          <cell r="DO899">
            <v>0</v>
          </cell>
          <cell r="DQ899">
            <v>0</v>
          </cell>
          <cell r="DS899">
            <v>0</v>
          </cell>
          <cell r="DT899">
            <v>0</v>
          </cell>
          <cell r="DV899">
            <v>0</v>
          </cell>
        </row>
        <row r="900">
          <cell r="C900" t="str">
            <v>21100TTAN190M410USD Total</v>
          </cell>
          <cell r="E900">
            <v>158</v>
          </cell>
          <cell r="H900">
            <v>157.50273391247401</v>
          </cell>
          <cell r="J900">
            <v>0</v>
          </cell>
          <cell r="M900">
            <v>0</v>
          </cell>
          <cell r="O900">
            <v>0</v>
          </cell>
          <cell r="R900">
            <v>0</v>
          </cell>
          <cell r="T900">
            <v>0</v>
          </cell>
          <cell r="V900">
            <v>0</v>
          </cell>
          <cell r="Y900">
            <v>0</v>
          </cell>
          <cell r="Z900">
            <v>0</v>
          </cell>
          <cell r="AB900">
            <v>158</v>
          </cell>
          <cell r="AD900">
            <v>0</v>
          </cell>
          <cell r="AE900">
            <v>157.50273391247401</v>
          </cell>
          <cell r="AG900">
            <v>0</v>
          </cell>
          <cell r="AJ900">
            <v>0</v>
          </cell>
          <cell r="AL900">
            <v>0</v>
          </cell>
          <cell r="AM900">
            <v>0</v>
          </cell>
          <cell r="AN900">
            <v>158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BI900">
            <v>0</v>
          </cell>
          <cell r="BL900">
            <v>0</v>
          </cell>
          <cell r="BN900">
            <v>158</v>
          </cell>
          <cell r="BQ900">
            <v>157.50273391247401</v>
          </cell>
          <cell r="BS900">
            <v>0</v>
          </cell>
          <cell r="BV900">
            <v>0</v>
          </cell>
          <cell r="BX900">
            <v>0</v>
          </cell>
          <cell r="CA900">
            <v>0</v>
          </cell>
          <cell r="CC900">
            <v>0</v>
          </cell>
          <cell r="CF900">
            <v>0</v>
          </cell>
          <cell r="CH900">
            <v>0</v>
          </cell>
          <cell r="CK900">
            <v>0</v>
          </cell>
          <cell r="CY900">
            <v>0</v>
          </cell>
          <cell r="DB900">
            <v>0</v>
          </cell>
          <cell r="DD900">
            <v>0</v>
          </cell>
          <cell r="DG900">
            <v>0</v>
          </cell>
          <cell r="DI900">
            <v>0</v>
          </cell>
          <cell r="DL900">
            <v>0</v>
          </cell>
          <cell r="DN900">
            <v>0</v>
          </cell>
          <cell r="DQ900">
            <v>0</v>
          </cell>
          <cell r="DS900">
            <v>0</v>
          </cell>
          <cell r="DV900">
            <v>0</v>
          </cell>
        </row>
        <row r="901">
          <cell r="C901" t="str">
            <v>21100TAllcustom2M410USD Total</v>
          </cell>
          <cell r="E901">
            <v>392</v>
          </cell>
          <cell r="F901">
            <v>-1</v>
          </cell>
          <cell r="G901">
            <v>0</v>
          </cell>
          <cell r="H901">
            <v>392.30503475831904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-1</v>
          </cell>
          <cell r="X901">
            <v>0</v>
          </cell>
          <cell r="Y901">
            <v>0</v>
          </cell>
          <cell r="Z901">
            <v>0</v>
          </cell>
          <cell r="AB901">
            <v>392</v>
          </cell>
          <cell r="AC901">
            <v>-1</v>
          </cell>
          <cell r="AD901">
            <v>0</v>
          </cell>
          <cell r="AE901">
            <v>392.30503475831904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-1</v>
          </cell>
          <cell r="AM901">
            <v>0</v>
          </cell>
          <cell r="AN901">
            <v>392</v>
          </cell>
          <cell r="AS901">
            <v>0</v>
          </cell>
          <cell r="AT901">
            <v>0</v>
          </cell>
          <cell r="AU901">
            <v>0</v>
          </cell>
          <cell r="AY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N901">
            <v>392</v>
          </cell>
          <cell r="BO901">
            <v>-1</v>
          </cell>
          <cell r="BP901">
            <v>0</v>
          </cell>
          <cell r="BQ901">
            <v>392.30503475831904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</row>
        <row r="904">
          <cell r="C904" t="str">
            <v>21100TTAN142TM420USD Total</v>
          </cell>
          <cell r="AB904">
            <v>0</v>
          </cell>
          <cell r="AC904">
            <v>0</v>
          </cell>
          <cell r="AE904">
            <v>0</v>
          </cell>
          <cell r="AG904">
            <v>0</v>
          </cell>
          <cell r="AH904">
            <v>0</v>
          </cell>
          <cell r="AJ904">
            <v>0</v>
          </cell>
          <cell r="AL904">
            <v>0</v>
          </cell>
          <cell r="AM904">
            <v>0</v>
          </cell>
          <cell r="AN904">
            <v>0</v>
          </cell>
          <cell r="AT904">
            <v>0</v>
          </cell>
          <cell r="AU904">
            <v>0</v>
          </cell>
        </row>
        <row r="905">
          <cell r="C905" t="str">
            <v>21100TTAN150M420USD Total</v>
          </cell>
          <cell r="AB905">
            <v>0</v>
          </cell>
          <cell r="AC905">
            <v>0</v>
          </cell>
          <cell r="AE905">
            <v>0</v>
          </cell>
          <cell r="AG905">
            <v>0</v>
          </cell>
          <cell r="AH905">
            <v>0</v>
          </cell>
          <cell r="AJ905">
            <v>0</v>
          </cell>
          <cell r="AL905">
            <v>0</v>
          </cell>
          <cell r="AM905">
            <v>0</v>
          </cell>
          <cell r="AN905">
            <v>0</v>
          </cell>
          <cell r="AT905">
            <v>0</v>
          </cell>
          <cell r="AU905">
            <v>0</v>
          </cell>
        </row>
        <row r="906">
          <cell r="C906" t="str">
            <v>21100TTAN141TM420USD Total</v>
          </cell>
          <cell r="AB906">
            <v>0</v>
          </cell>
          <cell r="AC906">
            <v>0</v>
          </cell>
          <cell r="AE906">
            <v>0</v>
          </cell>
          <cell r="AG906">
            <v>0</v>
          </cell>
          <cell r="AH906">
            <v>0</v>
          </cell>
          <cell r="AJ906">
            <v>0</v>
          </cell>
          <cell r="AL906">
            <v>0</v>
          </cell>
          <cell r="AM906">
            <v>0</v>
          </cell>
          <cell r="AN906">
            <v>0</v>
          </cell>
          <cell r="AT906">
            <v>0</v>
          </cell>
          <cell r="AU906">
            <v>0</v>
          </cell>
        </row>
        <row r="907">
          <cell r="C907" t="str">
            <v>21100TTAN180TM420USD Total</v>
          </cell>
          <cell r="AB907">
            <v>0</v>
          </cell>
          <cell r="AC907">
            <v>0</v>
          </cell>
          <cell r="AE907">
            <v>0</v>
          </cell>
          <cell r="AG907">
            <v>0</v>
          </cell>
          <cell r="AH907">
            <v>0</v>
          </cell>
          <cell r="AJ907">
            <v>0</v>
          </cell>
          <cell r="AL907">
            <v>0</v>
          </cell>
          <cell r="AM907">
            <v>0</v>
          </cell>
          <cell r="AN907">
            <v>0</v>
          </cell>
          <cell r="AT907">
            <v>0</v>
          </cell>
          <cell r="AU907">
            <v>0</v>
          </cell>
        </row>
        <row r="908">
          <cell r="C908" t="str">
            <v>21100TTAN190M420USD Total</v>
          </cell>
          <cell r="AB908">
            <v>0</v>
          </cell>
          <cell r="AC908">
            <v>0</v>
          </cell>
          <cell r="AE908">
            <v>0</v>
          </cell>
          <cell r="AG908">
            <v>0</v>
          </cell>
          <cell r="AH908">
            <v>0</v>
          </cell>
          <cell r="AJ908">
            <v>0</v>
          </cell>
          <cell r="AL908">
            <v>0</v>
          </cell>
          <cell r="AM908">
            <v>0</v>
          </cell>
          <cell r="AN908">
            <v>0</v>
          </cell>
          <cell r="AT908">
            <v>0</v>
          </cell>
          <cell r="AU908">
            <v>0</v>
          </cell>
        </row>
        <row r="909">
          <cell r="C909" t="str">
            <v>21100TAllcustom2M420USD Total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0</v>
          </cell>
          <cell r="AM909">
            <v>0</v>
          </cell>
          <cell r="AN909">
            <v>0</v>
          </cell>
          <cell r="AT909">
            <v>0</v>
          </cell>
          <cell r="AU909">
            <v>0</v>
          </cell>
        </row>
        <row r="912">
          <cell r="C912" t="str">
            <v>21100TTAN142TM600TUSD Total</v>
          </cell>
          <cell r="AB912">
            <v>180</v>
          </cell>
          <cell r="AC912">
            <v>0</v>
          </cell>
          <cell r="AE912">
            <v>180.47867715920498</v>
          </cell>
          <cell r="AG912">
            <v>0</v>
          </cell>
          <cell r="AH912">
            <v>0</v>
          </cell>
          <cell r="AJ912">
            <v>0</v>
          </cell>
          <cell r="AL912">
            <v>0</v>
          </cell>
          <cell r="AM912">
            <v>0</v>
          </cell>
          <cell r="AN912">
            <v>180</v>
          </cell>
          <cell r="AT912">
            <v>0</v>
          </cell>
          <cell r="AU912">
            <v>0</v>
          </cell>
        </row>
        <row r="913">
          <cell r="C913" t="str">
            <v>21100TTAN150M600TUSD Total</v>
          </cell>
          <cell r="AB913">
            <v>326</v>
          </cell>
          <cell r="AC913">
            <v>0</v>
          </cell>
          <cell r="AE913">
            <v>325.92430244453595</v>
          </cell>
          <cell r="AG913">
            <v>0</v>
          </cell>
          <cell r="AH913">
            <v>0</v>
          </cell>
          <cell r="AJ913">
            <v>0</v>
          </cell>
          <cell r="AL913">
            <v>0</v>
          </cell>
          <cell r="AM913">
            <v>0</v>
          </cell>
          <cell r="AN913">
            <v>326</v>
          </cell>
          <cell r="AT913">
            <v>0</v>
          </cell>
          <cell r="AU913">
            <v>0</v>
          </cell>
        </row>
        <row r="914">
          <cell r="C914" t="str">
            <v>21100TTAN141TM600TUSD Total</v>
          </cell>
          <cell r="AB914">
            <v>35</v>
          </cell>
          <cell r="AC914">
            <v>0</v>
          </cell>
          <cell r="AE914">
            <v>34.877092609999998</v>
          </cell>
          <cell r="AG914">
            <v>0</v>
          </cell>
          <cell r="AH914">
            <v>0</v>
          </cell>
          <cell r="AJ914">
            <v>0</v>
          </cell>
          <cell r="AL914">
            <v>0</v>
          </cell>
          <cell r="AM914">
            <v>0</v>
          </cell>
          <cell r="AN914">
            <v>35</v>
          </cell>
          <cell r="AT914">
            <v>0</v>
          </cell>
          <cell r="AU914">
            <v>0</v>
          </cell>
        </row>
        <row r="915">
          <cell r="C915" t="str">
            <v>21100TTAN180TM600TUSD Total</v>
          </cell>
          <cell r="AB915">
            <v>4</v>
          </cell>
          <cell r="AC915">
            <v>0</v>
          </cell>
          <cell r="AE915">
            <v>3.6309467480353099</v>
          </cell>
          <cell r="AG915">
            <v>0</v>
          </cell>
          <cell r="AH915">
            <v>0</v>
          </cell>
          <cell r="AJ915">
            <v>0</v>
          </cell>
          <cell r="AL915">
            <v>0</v>
          </cell>
          <cell r="AM915">
            <v>0</v>
          </cell>
          <cell r="AN915">
            <v>4</v>
          </cell>
          <cell r="AT915">
            <v>0</v>
          </cell>
          <cell r="AU915">
            <v>0</v>
          </cell>
        </row>
        <row r="916">
          <cell r="C916" t="str">
            <v>21100TTAN190M600TUSD Total</v>
          </cell>
          <cell r="AB916">
            <v>-553</v>
          </cell>
          <cell r="AC916">
            <v>0</v>
          </cell>
          <cell r="AE916">
            <v>-552.79677581261001</v>
          </cell>
          <cell r="AG916">
            <v>0</v>
          </cell>
          <cell r="AH916">
            <v>0</v>
          </cell>
          <cell r="AJ916">
            <v>0</v>
          </cell>
          <cell r="AL916">
            <v>0</v>
          </cell>
          <cell r="AM916">
            <v>0</v>
          </cell>
          <cell r="AN916">
            <v>-553</v>
          </cell>
          <cell r="AT916">
            <v>0</v>
          </cell>
          <cell r="AU916">
            <v>0</v>
          </cell>
        </row>
        <row r="917">
          <cell r="C917" t="str">
            <v>21100TAllcustom2M600TUSD Total</v>
          </cell>
          <cell r="AB917">
            <v>-8</v>
          </cell>
          <cell r="AC917">
            <v>0</v>
          </cell>
          <cell r="AD917">
            <v>0</v>
          </cell>
          <cell r="AE917">
            <v>-7.8857568508337863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0</v>
          </cell>
          <cell r="AM917">
            <v>0</v>
          </cell>
          <cell r="AN917">
            <v>-8</v>
          </cell>
          <cell r="AT917">
            <v>0</v>
          </cell>
          <cell r="AU917">
            <v>0</v>
          </cell>
        </row>
        <row r="920">
          <cell r="C920" t="str">
            <v>21100TTAN142TM510USD Total</v>
          </cell>
          <cell r="AB920">
            <v>-8</v>
          </cell>
          <cell r="AC920">
            <v>0</v>
          </cell>
          <cell r="AE920">
            <v>-7.9415201100080095</v>
          </cell>
          <cell r="AG920">
            <v>0</v>
          </cell>
          <cell r="AH920">
            <v>0</v>
          </cell>
          <cell r="AJ920">
            <v>0</v>
          </cell>
          <cell r="AL920">
            <v>0</v>
          </cell>
          <cell r="AM920">
            <v>0</v>
          </cell>
          <cell r="AN920">
            <v>-8</v>
          </cell>
          <cell r="AT920">
            <v>0</v>
          </cell>
          <cell r="AU920">
            <v>0</v>
          </cell>
        </row>
        <row r="921">
          <cell r="C921" t="str">
            <v>21100TTAN150M510USD Total</v>
          </cell>
          <cell r="AB921">
            <v>0</v>
          </cell>
          <cell r="AC921">
            <v>0</v>
          </cell>
          <cell r="AE921">
            <v>0</v>
          </cell>
          <cell r="AG921">
            <v>0</v>
          </cell>
          <cell r="AH921">
            <v>0</v>
          </cell>
          <cell r="AJ921">
            <v>0</v>
          </cell>
          <cell r="AL921">
            <v>0</v>
          </cell>
          <cell r="AM921">
            <v>0</v>
          </cell>
          <cell r="AN921">
            <v>0</v>
          </cell>
          <cell r="AT921">
            <v>0</v>
          </cell>
          <cell r="AU921">
            <v>0</v>
          </cell>
        </row>
        <row r="922">
          <cell r="C922" t="str">
            <v>21100TTAN141TM510USD Total</v>
          </cell>
          <cell r="AB922">
            <v>0</v>
          </cell>
          <cell r="AC922">
            <v>0</v>
          </cell>
          <cell r="AE922">
            <v>0</v>
          </cell>
          <cell r="AG922">
            <v>0</v>
          </cell>
          <cell r="AH922">
            <v>0</v>
          </cell>
          <cell r="AJ922">
            <v>0</v>
          </cell>
          <cell r="AL922">
            <v>0</v>
          </cell>
          <cell r="AM922">
            <v>0</v>
          </cell>
          <cell r="AN922">
            <v>0</v>
          </cell>
          <cell r="AT922">
            <v>0</v>
          </cell>
          <cell r="AU922">
            <v>0</v>
          </cell>
        </row>
        <row r="923">
          <cell r="C923" t="str">
            <v>21100TTAN180TM510USD Total</v>
          </cell>
          <cell r="AB923">
            <v>0</v>
          </cell>
          <cell r="AC923">
            <v>0</v>
          </cell>
          <cell r="AE923">
            <v>0</v>
          </cell>
          <cell r="AG923">
            <v>0</v>
          </cell>
          <cell r="AH923">
            <v>0</v>
          </cell>
          <cell r="AJ923">
            <v>0</v>
          </cell>
          <cell r="AL923">
            <v>0</v>
          </cell>
          <cell r="AM923">
            <v>0</v>
          </cell>
          <cell r="AN923">
            <v>0</v>
          </cell>
          <cell r="AT923">
            <v>0</v>
          </cell>
          <cell r="AU923">
            <v>0</v>
          </cell>
        </row>
        <row r="924">
          <cell r="C924" t="str">
            <v>21100TTAN190M510USD Total</v>
          </cell>
          <cell r="AB924">
            <v>0</v>
          </cell>
          <cell r="AC924">
            <v>0</v>
          </cell>
          <cell r="AE924">
            <v>0</v>
          </cell>
          <cell r="AG924">
            <v>0</v>
          </cell>
          <cell r="AH924">
            <v>0</v>
          </cell>
          <cell r="AJ924">
            <v>0</v>
          </cell>
          <cell r="AL924">
            <v>0</v>
          </cell>
          <cell r="AM924">
            <v>0</v>
          </cell>
          <cell r="AN924">
            <v>0</v>
          </cell>
          <cell r="AT924">
            <v>0</v>
          </cell>
          <cell r="AU924">
            <v>0</v>
          </cell>
        </row>
        <row r="925">
          <cell r="C925" t="str">
            <v>21100TAllcustom2M510USD Total</v>
          </cell>
          <cell r="AB925">
            <v>-8</v>
          </cell>
          <cell r="AC925">
            <v>0</v>
          </cell>
          <cell r="AD925">
            <v>0</v>
          </cell>
          <cell r="AE925">
            <v>-7.9415201100080095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</v>
          </cell>
          <cell r="AM925">
            <v>0</v>
          </cell>
          <cell r="AN925">
            <v>-8</v>
          </cell>
          <cell r="AT925">
            <v>0</v>
          </cell>
          <cell r="AU925">
            <v>0</v>
          </cell>
        </row>
        <row r="928">
          <cell r="C928" t="str">
            <v>21100TTAN142TAllcustom3USD Total</v>
          </cell>
          <cell r="AB928">
            <v>43430</v>
          </cell>
          <cell r="AC928">
            <v>0</v>
          </cell>
          <cell r="AE928">
            <v>43430.461712217402</v>
          </cell>
          <cell r="AG928">
            <v>0</v>
          </cell>
          <cell r="AH928">
            <v>0</v>
          </cell>
          <cell r="AJ928">
            <v>0</v>
          </cell>
          <cell r="AN928">
            <v>43430</v>
          </cell>
          <cell r="AT928">
            <v>0</v>
          </cell>
          <cell r="AU928">
            <v>0</v>
          </cell>
        </row>
        <row r="929">
          <cell r="C929" t="str">
            <v>21100TTAN150Allcustom3USD Total</v>
          </cell>
          <cell r="AB929">
            <v>30146</v>
          </cell>
          <cell r="AE929">
            <v>30146.322355497297</v>
          </cell>
          <cell r="AG929">
            <v>0</v>
          </cell>
          <cell r="AJ929">
            <v>0</v>
          </cell>
          <cell r="AN929">
            <v>30146</v>
          </cell>
          <cell r="AT929">
            <v>0</v>
          </cell>
          <cell r="AU929">
            <v>0</v>
          </cell>
        </row>
        <row r="930">
          <cell r="C930" t="str">
            <v>21100TTAN141TAllcustom3USD Total</v>
          </cell>
          <cell r="AB930">
            <v>9813</v>
          </cell>
          <cell r="AE930">
            <v>9812.723521287</v>
          </cell>
          <cell r="AG930">
            <v>0</v>
          </cell>
          <cell r="AJ930">
            <v>0</v>
          </cell>
          <cell r="AN930">
            <v>9813</v>
          </cell>
          <cell r="AT930">
            <v>0</v>
          </cell>
          <cell r="AU930">
            <v>0</v>
          </cell>
        </row>
        <row r="931">
          <cell r="C931" t="str">
            <v>21100TTAN180TAllcustom3USD Total</v>
          </cell>
          <cell r="AB931">
            <v>1213</v>
          </cell>
          <cell r="AE931">
            <v>1212.7588744958798</v>
          </cell>
          <cell r="AG931">
            <v>0</v>
          </cell>
          <cell r="AJ931">
            <v>0</v>
          </cell>
          <cell r="AN931">
            <v>1213</v>
          </cell>
          <cell r="AT931">
            <v>0</v>
          </cell>
          <cell r="AU931">
            <v>0</v>
          </cell>
        </row>
        <row r="932">
          <cell r="C932" t="str">
            <v>21100TTAN190Allcustom3USD Total</v>
          </cell>
          <cell r="AB932">
            <v>5026</v>
          </cell>
          <cell r="AE932">
            <v>5026.1735963729998</v>
          </cell>
          <cell r="AG932">
            <v>0</v>
          </cell>
          <cell r="AJ932">
            <v>0</v>
          </cell>
          <cell r="AN932">
            <v>5026</v>
          </cell>
          <cell r="AT932">
            <v>0</v>
          </cell>
          <cell r="AU932">
            <v>0</v>
          </cell>
        </row>
        <row r="933">
          <cell r="C933" t="str">
            <v>21100TAllcustom2Allcustom3USD Total</v>
          </cell>
          <cell r="AB933">
            <v>89628</v>
          </cell>
          <cell r="AC933">
            <v>0</v>
          </cell>
          <cell r="AD933">
            <v>0</v>
          </cell>
          <cell r="AE933">
            <v>89628.440059870583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N933">
            <v>89628</v>
          </cell>
          <cell r="AT933">
            <v>0</v>
          </cell>
          <cell r="AU933">
            <v>0</v>
          </cell>
          <cell r="AY933">
            <v>0</v>
          </cell>
        </row>
        <row r="937">
          <cell r="C937" t="str">
            <v>21400TTAN142TM130USD Total</v>
          </cell>
          <cell r="AB937">
            <v>-559</v>
          </cell>
          <cell r="AC937">
            <v>0</v>
          </cell>
          <cell r="AE937">
            <v>-558.62113416089494</v>
          </cell>
          <cell r="AG937">
            <v>0</v>
          </cell>
          <cell r="AH937">
            <v>0</v>
          </cell>
          <cell r="AJ937">
            <v>0</v>
          </cell>
          <cell r="AN937">
            <v>-559</v>
          </cell>
          <cell r="AT937">
            <v>0</v>
          </cell>
          <cell r="AU937">
            <v>0</v>
          </cell>
        </row>
        <row r="938">
          <cell r="C938" t="str">
            <v>21400TTAN150M130USD Total</v>
          </cell>
          <cell r="AB938">
            <v>-405</v>
          </cell>
          <cell r="AC938">
            <v>0</v>
          </cell>
          <cell r="AE938">
            <v>-404.72224332467698</v>
          </cell>
          <cell r="AG938">
            <v>0</v>
          </cell>
          <cell r="AH938">
            <v>0</v>
          </cell>
          <cell r="AJ938">
            <v>0</v>
          </cell>
          <cell r="AN938">
            <v>-405</v>
          </cell>
          <cell r="AT938">
            <v>0</v>
          </cell>
          <cell r="AU938">
            <v>0</v>
          </cell>
        </row>
        <row r="939">
          <cell r="C939" t="str">
            <v>21400TTAN141TM130USD Total</v>
          </cell>
          <cell r="AB939">
            <v>-142</v>
          </cell>
          <cell r="AC939">
            <v>0</v>
          </cell>
          <cell r="AE939">
            <v>-142.23430845012999</v>
          </cell>
          <cell r="AG939">
            <v>0</v>
          </cell>
          <cell r="AH939">
            <v>0</v>
          </cell>
          <cell r="AJ939">
            <v>0</v>
          </cell>
          <cell r="AN939">
            <v>-142</v>
          </cell>
          <cell r="AT939">
            <v>0</v>
          </cell>
          <cell r="AU939">
            <v>0</v>
          </cell>
        </row>
        <row r="940">
          <cell r="C940" t="str">
            <v>21400TTAN180TM130USD Total</v>
          </cell>
          <cell r="AB940">
            <v>-13</v>
          </cell>
          <cell r="AC940">
            <v>0</v>
          </cell>
          <cell r="AE940">
            <v>-12.6286003487435</v>
          </cell>
          <cell r="AG940">
            <v>0</v>
          </cell>
          <cell r="AH940">
            <v>0</v>
          </cell>
          <cell r="AJ940">
            <v>0</v>
          </cell>
          <cell r="AN940">
            <v>-13</v>
          </cell>
          <cell r="AT940">
            <v>0</v>
          </cell>
          <cell r="AU940">
            <v>0</v>
          </cell>
        </row>
        <row r="941">
          <cell r="C941" t="str">
            <v>21400TTAN190M130USD Total</v>
          </cell>
          <cell r="AB941">
            <v>0</v>
          </cell>
          <cell r="AC941">
            <v>0</v>
          </cell>
          <cell r="AE941">
            <v>0</v>
          </cell>
          <cell r="AG941">
            <v>0</v>
          </cell>
          <cell r="AH941">
            <v>0</v>
          </cell>
          <cell r="AJ941">
            <v>0</v>
          </cell>
          <cell r="AN941">
            <v>0</v>
          </cell>
          <cell r="AT941">
            <v>0</v>
          </cell>
          <cell r="AU941">
            <v>0</v>
          </cell>
        </row>
        <row r="942">
          <cell r="C942" t="str">
            <v>21400TAllcustom2M130USD Total</v>
          </cell>
          <cell r="AB942">
            <v>-1119</v>
          </cell>
          <cell r="AC942">
            <v>0</v>
          </cell>
          <cell r="AD942">
            <v>0</v>
          </cell>
          <cell r="AE942">
            <v>-1118.2062862844452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N942">
            <v>-1119</v>
          </cell>
          <cell r="AT942">
            <v>0</v>
          </cell>
          <cell r="AU942">
            <v>0</v>
          </cell>
        </row>
        <row r="945">
          <cell r="C945" t="str">
            <v>21400TTAN142TM175USD Total</v>
          </cell>
          <cell r="AB945">
            <v>0</v>
          </cell>
          <cell r="AC945">
            <v>0</v>
          </cell>
          <cell r="AE945">
            <v>0</v>
          </cell>
          <cell r="AG945">
            <v>0</v>
          </cell>
          <cell r="AH945">
            <v>0</v>
          </cell>
          <cell r="AJ945">
            <v>0</v>
          </cell>
          <cell r="AN945">
            <v>0</v>
          </cell>
          <cell r="AT945">
            <v>0</v>
          </cell>
          <cell r="AU945">
            <v>0</v>
          </cell>
        </row>
        <row r="946">
          <cell r="C946" t="str">
            <v>21400TTAN150M175USD Total</v>
          </cell>
          <cell r="AB946">
            <v>0</v>
          </cell>
          <cell r="AC946">
            <v>0</v>
          </cell>
          <cell r="AE946">
            <v>0</v>
          </cell>
          <cell r="AG946">
            <v>0</v>
          </cell>
          <cell r="AH946">
            <v>0</v>
          </cell>
          <cell r="AJ946">
            <v>0</v>
          </cell>
          <cell r="AN946">
            <v>0</v>
          </cell>
          <cell r="AT946">
            <v>0</v>
          </cell>
          <cell r="AU946">
            <v>0</v>
          </cell>
        </row>
        <row r="947">
          <cell r="C947" t="str">
            <v>21400TTAN141TM175USD Total</v>
          </cell>
          <cell r="AB947">
            <v>0</v>
          </cell>
          <cell r="AC947">
            <v>0</v>
          </cell>
          <cell r="AE947">
            <v>0</v>
          </cell>
          <cell r="AG947">
            <v>0</v>
          </cell>
          <cell r="AH947">
            <v>0</v>
          </cell>
          <cell r="AJ947">
            <v>0</v>
          </cell>
          <cell r="AN947">
            <v>0</v>
          </cell>
          <cell r="AT947">
            <v>0</v>
          </cell>
          <cell r="AU947">
            <v>0</v>
          </cell>
        </row>
        <row r="948">
          <cell r="C948" t="str">
            <v>21400TTAN180TM175USD Total</v>
          </cell>
          <cell r="AB948">
            <v>0</v>
          </cell>
          <cell r="AC948">
            <v>0</v>
          </cell>
          <cell r="AE948">
            <v>0</v>
          </cell>
          <cell r="AG948">
            <v>0</v>
          </cell>
          <cell r="AH948">
            <v>0</v>
          </cell>
          <cell r="AJ948">
            <v>0</v>
          </cell>
          <cell r="AN948">
            <v>0</v>
          </cell>
          <cell r="AT948">
            <v>0</v>
          </cell>
          <cell r="AU948">
            <v>0</v>
          </cell>
        </row>
        <row r="949">
          <cell r="C949" t="str">
            <v>21400TTAN190M175USD Total</v>
          </cell>
          <cell r="AB949">
            <v>0</v>
          </cell>
          <cell r="AC949">
            <v>0</v>
          </cell>
          <cell r="AE949">
            <v>0</v>
          </cell>
          <cell r="AG949">
            <v>0</v>
          </cell>
          <cell r="AH949">
            <v>0</v>
          </cell>
          <cell r="AJ949">
            <v>0</v>
          </cell>
          <cell r="AN949">
            <v>0</v>
          </cell>
          <cell r="AT949">
            <v>0</v>
          </cell>
          <cell r="AU949">
            <v>0</v>
          </cell>
        </row>
        <row r="950">
          <cell r="C950" t="str">
            <v>21400TAllcustom2M175USD Total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N950">
            <v>0</v>
          </cell>
          <cell r="AT950">
            <v>0</v>
          </cell>
          <cell r="AU950">
            <v>0</v>
          </cell>
        </row>
        <row r="953">
          <cell r="C953" t="str">
            <v>21400TTAN142TM190USD Total</v>
          </cell>
          <cell r="AB953">
            <v>0</v>
          </cell>
          <cell r="AC953">
            <v>0</v>
          </cell>
          <cell r="AE953">
            <v>0</v>
          </cell>
          <cell r="AG953">
            <v>0</v>
          </cell>
          <cell r="AH953">
            <v>0</v>
          </cell>
          <cell r="AJ953">
            <v>0</v>
          </cell>
          <cell r="AN953">
            <v>0</v>
          </cell>
          <cell r="AT953">
            <v>0</v>
          </cell>
          <cell r="AU953">
            <v>0</v>
          </cell>
        </row>
        <row r="954">
          <cell r="C954" t="str">
            <v>21400TTAN150M190USD Total</v>
          </cell>
          <cell r="AB954">
            <v>0</v>
          </cell>
          <cell r="AE954">
            <v>0</v>
          </cell>
          <cell r="AG954">
            <v>0</v>
          </cell>
          <cell r="AJ954">
            <v>0</v>
          </cell>
          <cell r="AN954">
            <v>0</v>
          </cell>
          <cell r="AT954">
            <v>0</v>
          </cell>
          <cell r="AU954">
            <v>0</v>
          </cell>
        </row>
        <row r="955">
          <cell r="C955" t="str">
            <v>21400TTAN141TM190USD Total</v>
          </cell>
          <cell r="AB955">
            <v>0</v>
          </cell>
          <cell r="AE955">
            <v>0</v>
          </cell>
          <cell r="AG955">
            <v>0</v>
          </cell>
          <cell r="AJ955">
            <v>0</v>
          </cell>
          <cell r="AN955">
            <v>0</v>
          </cell>
          <cell r="AT955">
            <v>0</v>
          </cell>
          <cell r="AU955">
            <v>0</v>
          </cell>
        </row>
        <row r="956">
          <cell r="C956" t="str">
            <v>21400TTAN180TM190USD Total</v>
          </cell>
          <cell r="AB956">
            <v>0</v>
          </cell>
          <cell r="AE956">
            <v>0</v>
          </cell>
          <cell r="AG956">
            <v>0</v>
          </cell>
          <cell r="AJ956">
            <v>0</v>
          </cell>
          <cell r="AN956">
            <v>0</v>
          </cell>
          <cell r="AT956">
            <v>0</v>
          </cell>
          <cell r="AU956">
            <v>0</v>
          </cell>
        </row>
        <row r="957">
          <cell r="C957" t="str">
            <v>21400TTAN190M190USD Total</v>
          </cell>
          <cell r="AB957">
            <v>0</v>
          </cell>
          <cell r="AE957">
            <v>0</v>
          </cell>
          <cell r="AG957">
            <v>0</v>
          </cell>
          <cell r="AJ957">
            <v>0</v>
          </cell>
          <cell r="AN957">
            <v>0</v>
          </cell>
          <cell r="AT957">
            <v>0</v>
          </cell>
          <cell r="AU957">
            <v>0</v>
          </cell>
        </row>
        <row r="958">
          <cell r="C958" t="str">
            <v>21400TAllcustom2M190USD Total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N958">
            <v>0</v>
          </cell>
          <cell r="AT958">
            <v>0</v>
          </cell>
          <cell r="AU958">
            <v>0</v>
          </cell>
        </row>
        <row r="959">
          <cell r="AY959">
            <v>0</v>
          </cell>
        </row>
        <row r="960">
          <cell r="C960" t="str">
            <v>62100TTAN142TM190USD Total</v>
          </cell>
          <cell r="AB960">
            <v>0</v>
          </cell>
          <cell r="AC960">
            <v>0</v>
          </cell>
          <cell r="AE960">
            <v>0</v>
          </cell>
          <cell r="AG960">
            <v>0</v>
          </cell>
          <cell r="AH960">
            <v>0</v>
          </cell>
          <cell r="AJ960">
            <v>0</v>
          </cell>
          <cell r="AN960">
            <v>0</v>
          </cell>
          <cell r="AT960">
            <v>0</v>
          </cell>
          <cell r="AU960">
            <v>0</v>
          </cell>
        </row>
        <row r="961">
          <cell r="C961" t="str">
            <v>62100TTAN150M190USD Total</v>
          </cell>
          <cell r="AB961">
            <v>0</v>
          </cell>
          <cell r="AE961">
            <v>0</v>
          </cell>
          <cell r="AG961">
            <v>0</v>
          </cell>
          <cell r="AJ961">
            <v>0</v>
          </cell>
          <cell r="AN961">
            <v>0</v>
          </cell>
          <cell r="AT961">
            <v>0</v>
          </cell>
          <cell r="AU961">
            <v>0</v>
          </cell>
        </row>
        <row r="962">
          <cell r="C962" t="str">
            <v>62100TTAN141TM190USD Total</v>
          </cell>
          <cell r="AB962">
            <v>0</v>
          </cell>
          <cell r="AE962">
            <v>0</v>
          </cell>
          <cell r="AG962">
            <v>0</v>
          </cell>
          <cell r="AJ962">
            <v>0</v>
          </cell>
          <cell r="AN962">
            <v>0</v>
          </cell>
          <cell r="AT962">
            <v>0</v>
          </cell>
          <cell r="AU962">
            <v>0</v>
          </cell>
        </row>
        <row r="963">
          <cell r="C963" t="str">
            <v>62100TTAN180TM190USD Total</v>
          </cell>
          <cell r="AB963">
            <v>0</v>
          </cell>
          <cell r="AE963">
            <v>0</v>
          </cell>
          <cell r="AG963">
            <v>0</v>
          </cell>
          <cell r="AJ963">
            <v>0</v>
          </cell>
          <cell r="AN963">
            <v>0</v>
          </cell>
          <cell r="AT963">
            <v>0</v>
          </cell>
          <cell r="AU963">
            <v>0</v>
          </cell>
        </row>
        <row r="964">
          <cell r="C964" t="str">
            <v>62100TTAN190M190USD Total</v>
          </cell>
          <cell r="AB964">
            <v>0</v>
          </cell>
          <cell r="AE964">
            <v>0</v>
          </cell>
          <cell r="AG964">
            <v>0</v>
          </cell>
          <cell r="AJ964">
            <v>0</v>
          </cell>
          <cell r="AN964">
            <v>0</v>
          </cell>
          <cell r="AT964">
            <v>0</v>
          </cell>
          <cell r="AU964">
            <v>0</v>
          </cell>
        </row>
        <row r="965">
          <cell r="C965" t="str">
            <v>62100TAllcustom2M190USD Total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N965">
            <v>0</v>
          </cell>
          <cell r="AT965">
            <v>0</v>
          </cell>
          <cell r="AU965">
            <v>0</v>
          </cell>
          <cell r="AY965">
            <v>0</v>
          </cell>
        </row>
        <row r="969">
          <cell r="C969" t="str">
            <v>21400TTAN200TM530USD Total</v>
          </cell>
          <cell r="AB969">
            <v>0</v>
          </cell>
          <cell r="AE969">
            <v>0</v>
          </cell>
          <cell r="AG969">
            <v>0</v>
          </cell>
          <cell r="AJ969">
            <v>0</v>
          </cell>
          <cell r="AN969">
            <v>0</v>
          </cell>
          <cell r="AT969">
            <v>0</v>
          </cell>
          <cell r="AU969">
            <v>0</v>
          </cell>
        </row>
        <row r="971">
          <cell r="C971" t="str">
            <v>21400TTAN142TM230USD Total</v>
          </cell>
          <cell r="AB971">
            <v>660</v>
          </cell>
          <cell r="AC971">
            <v>0</v>
          </cell>
          <cell r="AE971">
            <v>659.97474209009499</v>
          </cell>
          <cell r="AG971">
            <v>0</v>
          </cell>
          <cell r="AH971">
            <v>0</v>
          </cell>
          <cell r="AJ971">
            <v>0</v>
          </cell>
          <cell r="AN971">
            <v>660</v>
          </cell>
          <cell r="AT971">
            <v>0</v>
          </cell>
          <cell r="AU971">
            <v>0</v>
          </cell>
        </row>
        <row r="972">
          <cell r="C972" t="str">
            <v>21400TTAN150M230USD Total</v>
          </cell>
          <cell r="AB972">
            <v>18</v>
          </cell>
          <cell r="AE972">
            <v>18.019384969729899</v>
          </cell>
          <cell r="AG972">
            <v>0</v>
          </cell>
          <cell r="AJ972">
            <v>0</v>
          </cell>
          <cell r="AN972">
            <v>18</v>
          </cell>
          <cell r="AT972">
            <v>0</v>
          </cell>
          <cell r="AU972">
            <v>0</v>
          </cell>
        </row>
        <row r="973">
          <cell r="C973" t="str">
            <v>21400TTAN141TM230USD Total</v>
          </cell>
          <cell r="AB973">
            <v>0</v>
          </cell>
          <cell r="AE973">
            <v>0</v>
          </cell>
          <cell r="AG973">
            <v>0</v>
          </cell>
          <cell r="AJ973">
            <v>0</v>
          </cell>
          <cell r="AN973">
            <v>0</v>
          </cell>
          <cell r="AT973">
            <v>0</v>
          </cell>
          <cell r="AU973">
            <v>0</v>
          </cell>
        </row>
        <row r="974">
          <cell r="C974" t="str">
            <v>21400TTAN180TM230USD Total</v>
          </cell>
          <cell r="AB974">
            <v>0</v>
          </cell>
          <cell r="AE974">
            <v>7.83298293322469E-2</v>
          </cell>
          <cell r="AG974">
            <v>0</v>
          </cell>
          <cell r="AJ974">
            <v>0</v>
          </cell>
          <cell r="AN974">
            <v>0</v>
          </cell>
          <cell r="AT974">
            <v>0</v>
          </cell>
          <cell r="AU974">
            <v>0</v>
          </cell>
        </row>
        <row r="975">
          <cell r="C975" t="str">
            <v>21400TTAN190M230USD Total</v>
          </cell>
          <cell r="AB975">
            <v>0</v>
          </cell>
          <cell r="AE975">
            <v>0</v>
          </cell>
          <cell r="AG975">
            <v>0</v>
          </cell>
          <cell r="AJ975">
            <v>0</v>
          </cell>
          <cell r="AN975">
            <v>0</v>
          </cell>
          <cell r="AT975">
            <v>0</v>
          </cell>
          <cell r="AU975">
            <v>0</v>
          </cell>
        </row>
        <row r="976">
          <cell r="C976" t="str">
            <v>21400TAllcustom2M230USD Total</v>
          </cell>
          <cell r="AB976">
            <v>678</v>
          </cell>
          <cell r="AC976">
            <v>0</v>
          </cell>
          <cell r="AD976">
            <v>0</v>
          </cell>
          <cell r="AE976">
            <v>678.07245688915714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N976">
            <v>678</v>
          </cell>
          <cell r="AT976">
            <v>0</v>
          </cell>
          <cell r="AU976">
            <v>0</v>
          </cell>
        </row>
        <row r="979">
          <cell r="C979" t="str">
            <v>21400TTAN142TM420USD Total</v>
          </cell>
          <cell r="AB979">
            <v>0</v>
          </cell>
          <cell r="AC979">
            <v>0</v>
          </cell>
          <cell r="AE979">
            <v>0</v>
          </cell>
          <cell r="AG979">
            <v>0</v>
          </cell>
          <cell r="AH979">
            <v>0</v>
          </cell>
          <cell r="AJ979">
            <v>0</v>
          </cell>
          <cell r="AN979">
            <v>0</v>
          </cell>
          <cell r="AT979">
            <v>0</v>
          </cell>
          <cell r="AU979">
            <v>0</v>
          </cell>
        </row>
        <row r="980">
          <cell r="C980" t="str">
            <v>21400TTAN150M420USD Total</v>
          </cell>
          <cell r="AB980">
            <v>0</v>
          </cell>
          <cell r="AE980">
            <v>0</v>
          </cell>
          <cell r="AG980">
            <v>0</v>
          </cell>
          <cell r="AJ980">
            <v>0</v>
          </cell>
          <cell r="AN980">
            <v>0</v>
          </cell>
          <cell r="AT980">
            <v>0</v>
          </cell>
          <cell r="AU980">
            <v>0</v>
          </cell>
        </row>
        <row r="981">
          <cell r="C981" t="str">
            <v>21400TTAN141TM420USD Total</v>
          </cell>
          <cell r="AB981">
            <v>0</v>
          </cell>
          <cell r="AE981">
            <v>0</v>
          </cell>
          <cell r="AG981">
            <v>0</v>
          </cell>
          <cell r="AJ981">
            <v>0</v>
          </cell>
          <cell r="AN981">
            <v>0</v>
          </cell>
          <cell r="AT981">
            <v>0</v>
          </cell>
          <cell r="AU981">
            <v>0</v>
          </cell>
        </row>
        <row r="982">
          <cell r="C982" t="str">
            <v>21400TTAN180TM420USD Total</v>
          </cell>
          <cell r="AB982">
            <v>0</v>
          </cell>
          <cell r="AE982">
            <v>0</v>
          </cell>
          <cell r="AG982">
            <v>0</v>
          </cell>
          <cell r="AJ982">
            <v>0</v>
          </cell>
          <cell r="AN982">
            <v>0</v>
          </cell>
          <cell r="AT982">
            <v>0</v>
          </cell>
          <cell r="AU982">
            <v>0</v>
          </cell>
        </row>
        <row r="983">
          <cell r="C983" t="str">
            <v>21400TTAN190M420USD Total</v>
          </cell>
          <cell r="AB983">
            <v>0</v>
          </cell>
          <cell r="AE983">
            <v>0</v>
          </cell>
          <cell r="AG983">
            <v>0</v>
          </cell>
          <cell r="AJ983">
            <v>0</v>
          </cell>
          <cell r="AN983">
            <v>0</v>
          </cell>
          <cell r="AT983">
            <v>0</v>
          </cell>
          <cell r="AU983">
            <v>0</v>
          </cell>
        </row>
        <row r="984">
          <cell r="C984" t="str">
            <v>21400TAllcustom2M420USD Total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N984">
            <v>0</v>
          </cell>
          <cell r="AT984">
            <v>0</v>
          </cell>
          <cell r="AU984">
            <v>0</v>
          </cell>
          <cell r="AY984">
            <v>0</v>
          </cell>
        </row>
        <row r="987">
          <cell r="C987" t="str">
            <v>21400TTAN142TM600TUSD Total</v>
          </cell>
          <cell r="AB987">
            <v>8</v>
          </cell>
          <cell r="AC987">
            <v>0</v>
          </cell>
          <cell r="AE987">
            <v>8.2661968170734497</v>
          </cell>
          <cell r="AG987">
            <v>0</v>
          </cell>
          <cell r="AH987">
            <v>0</v>
          </cell>
          <cell r="AJ987">
            <v>0</v>
          </cell>
          <cell r="AN987">
            <v>8</v>
          </cell>
          <cell r="AT987">
            <v>0</v>
          </cell>
          <cell r="AU987">
            <v>0</v>
          </cell>
        </row>
        <row r="988">
          <cell r="C988" t="str">
            <v>21400TTAN150M600TUSD Total</v>
          </cell>
          <cell r="AB988">
            <v>2</v>
          </cell>
          <cell r="AE988">
            <v>1.9492841354488699</v>
          </cell>
          <cell r="AG988">
            <v>0</v>
          </cell>
          <cell r="AJ988">
            <v>0</v>
          </cell>
          <cell r="AN988">
            <v>2</v>
          </cell>
          <cell r="AT988">
            <v>0</v>
          </cell>
          <cell r="AU988">
            <v>0</v>
          </cell>
        </row>
        <row r="989">
          <cell r="C989" t="str">
            <v>21400TTAN141TM600TUSD Total</v>
          </cell>
          <cell r="AB989">
            <v>0</v>
          </cell>
          <cell r="AE989">
            <v>0</v>
          </cell>
          <cell r="AG989">
            <v>0</v>
          </cell>
          <cell r="AJ989">
            <v>0</v>
          </cell>
          <cell r="AN989">
            <v>0</v>
          </cell>
          <cell r="AT989">
            <v>0</v>
          </cell>
          <cell r="AU989">
            <v>0</v>
          </cell>
        </row>
        <row r="990">
          <cell r="C990" t="str">
            <v>21400TTAN180TM600TUSD Total</v>
          </cell>
          <cell r="AB990">
            <v>0</v>
          </cell>
          <cell r="AE990">
            <v>2.3711142695043901E-4</v>
          </cell>
          <cell r="AG990">
            <v>0</v>
          </cell>
          <cell r="AJ990">
            <v>0</v>
          </cell>
          <cell r="AN990">
            <v>0</v>
          </cell>
          <cell r="AT990">
            <v>0</v>
          </cell>
          <cell r="AU990">
            <v>0</v>
          </cell>
        </row>
        <row r="991">
          <cell r="C991" t="str">
            <v>21400TTAN190M600TUSD Total</v>
          </cell>
          <cell r="AB991">
            <v>-2</v>
          </cell>
          <cell r="AE991">
            <v>-1.9495372500000001</v>
          </cell>
          <cell r="AG991">
            <v>0</v>
          </cell>
          <cell r="AJ991">
            <v>0</v>
          </cell>
          <cell r="AN991">
            <v>-2</v>
          </cell>
          <cell r="AT991">
            <v>0</v>
          </cell>
          <cell r="AU991">
            <v>0</v>
          </cell>
        </row>
        <row r="992">
          <cell r="C992" t="str">
            <v>21400TAllcustom2M600TUSD Total</v>
          </cell>
          <cell r="AB992">
            <v>8</v>
          </cell>
          <cell r="AC992">
            <v>0</v>
          </cell>
          <cell r="AD992">
            <v>0</v>
          </cell>
          <cell r="AE992">
            <v>8.2661808139492692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N992">
            <v>8</v>
          </cell>
          <cell r="AT992">
            <v>0</v>
          </cell>
          <cell r="AU992">
            <v>0</v>
          </cell>
          <cell r="AY992">
            <v>0</v>
          </cell>
        </row>
        <row r="995">
          <cell r="C995" t="str">
            <v>21400TTAN142TM510USD Total</v>
          </cell>
          <cell r="AB995">
            <v>8</v>
          </cell>
          <cell r="AC995">
            <v>0</v>
          </cell>
          <cell r="AE995">
            <v>8.2657695270734504</v>
          </cell>
          <cell r="AG995">
            <v>0</v>
          </cell>
          <cell r="AH995">
            <v>0</v>
          </cell>
          <cell r="AJ995">
            <v>0</v>
          </cell>
          <cell r="AN995">
            <v>8</v>
          </cell>
          <cell r="AT995">
            <v>0</v>
          </cell>
          <cell r="AU995">
            <v>0</v>
          </cell>
        </row>
        <row r="996">
          <cell r="C996" t="str">
            <v>21400TTAN150M510USD Total</v>
          </cell>
          <cell r="AB996">
            <v>0</v>
          </cell>
          <cell r="AE996">
            <v>0</v>
          </cell>
          <cell r="AG996">
            <v>0</v>
          </cell>
          <cell r="AJ996">
            <v>0</v>
          </cell>
          <cell r="AN996">
            <v>0</v>
          </cell>
          <cell r="AT996">
            <v>0</v>
          </cell>
          <cell r="AU996">
            <v>0</v>
          </cell>
        </row>
        <row r="997">
          <cell r="C997" t="str">
            <v>21400TTAN141TM510USD Total</v>
          </cell>
          <cell r="AB997">
            <v>0</v>
          </cell>
          <cell r="AE997">
            <v>0</v>
          </cell>
          <cell r="AG997">
            <v>0</v>
          </cell>
          <cell r="AJ997">
            <v>0</v>
          </cell>
          <cell r="AN997">
            <v>0</v>
          </cell>
          <cell r="AT997">
            <v>0</v>
          </cell>
          <cell r="AU997">
            <v>0</v>
          </cell>
        </row>
        <row r="998">
          <cell r="C998" t="str">
            <v>21400TTAN180TM510USD Total</v>
          </cell>
          <cell r="AB998">
            <v>0</v>
          </cell>
          <cell r="AE998">
            <v>0</v>
          </cell>
          <cell r="AG998">
            <v>0</v>
          </cell>
          <cell r="AJ998">
            <v>0</v>
          </cell>
          <cell r="AN998">
            <v>0</v>
          </cell>
          <cell r="AT998">
            <v>0</v>
          </cell>
          <cell r="AU998">
            <v>0</v>
          </cell>
        </row>
        <row r="999">
          <cell r="C999" t="str">
            <v>21400TTAN190M510USD Total</v>
          </cell>
          <cell r="AB999">
            <v>0</v>
          </cell>
          <cell r="AE999">
            <v>0</v>
          </cell>
          <cell r="AG999">
            <v>0</v>
          </cell>
          <cell r="AJ999">
            <v>0</v>
          </cell>
          <cell r="AN999">
            <v>0</v>
          </cell>
          <cell r="AT999">
            <v>0</v>
          </cell>
          <cell r="AU999">
            <v>0</v>
          </cell>
        </row>
        <row r="1000">
          <cell r="C1000" t="str">
            <v>21400TAllcustom2M510USD Total</v>
          </cell>
          <cell r="AB1000">
            <v>8</v>
          </cell>
          <cell r="AC1000">
            <v>0</v>
          </cell>
          <cell r="AD1000">
            <v>0</v>
          </cell>
          <cell r="AE1000">
            <v>8.2657695270734504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N1000">
            <v>8</v>
          </cell>
          <cell r="AT1000">
            <v>0</v>
          </cell>
          <cell r="AU1000">
            <v>0</v>
          </cell>
          <cell r="AY1000">
            <v>0</v>
          </cell>
        </row>
        <row r="1003">
          <cell r="C1003" t="str">
            <v>21400TTAN142TAllcustom3USD Total</v>
          </cell>
          <cell r="AB1003">
            <v>-18525</v>
          </cell>
          <cell r="AC1003">
            <v>-1</v>
          </cell>
          <cell r="AE1003">
            <v>-18524.0108998711</v>
          </cell>
          <cell r="AG1003">
            <v>0</v>
          </cell>
          <cell r="AH1003">
            <v>0</v>
          </cell>
          <cell r="AJ1003">
            <v>0</v>
          </cell>
          <cell r="AN1003">
            <v>-18525</v>
          </cell>
          <cell r="AT1003">
            <v>0</v>
          </cell>
          <cell r="AU1003">
            <v>0</v>
          </cell>
        </row>
        <row r="1004">
          <cell r="C1004" t="str">
            <v>21400TTAN150Allcustom3USD Total</v>
          </cell>
          <cell r="AB1004">
            <v>-23089</v>
          </cell>
          <cell r="AC1004">
            <v>1</v>
          </cell>
          <cell r="AE1004">
            <v>-23089.697610107898</v>
          </cell>
          <cell r="AG1004">
            <v>0</v>
          </cell>
          <cell r="AH1004">
            <v>0</v>
          </cell>
          <cell r="AJ1004">
            <v>0</v>
          </cell>
          <cell r="AN1004">
            <v>-23089</v>
          </cell>
          <cell r="AT1004">
            <v>0</v>
          </cell>
          <cell r="AU1004">
            <v>0</v>
          </cell>
        </row>
        <row r="1005">
          <cell r="C1005" t="str">
            <v>21400TTAN141TAllcustom3USD Total</v>
          </cell>
          <cell r="AB1005">
            <v>-2423</v>
          </cell>
          <cell r="AC1005">
            <v>0</v>
          </cell>
          <cell r="AE1005">
            <v>-2423.00440052063</v>
          </cell>
          <cell r="AG1005">
            <v>0</v>
          </cell>
          <cell r="AH1005">
            <v>0</v>
          </cell>
          <cell r="AJ1005">
            <v>0</v>
          </cell>
          <cell r="AN1005">
            <v>-2423</v>
          </cell>
          <cell r="AT1005">
            <v>0</v>
          </cell>
          <cell r="AU1005">
            <v>0</v>
          </cell>
        </row>
        <row r="1006">
          <cell r="C1006" t="str">
            <v>21400TTAN180TAllcustom3USD Total</v>
          </cell>
          <cell r="AB1006">
            <v>-476</v>
          </cell>
          <cell r="AC1006">
            <v>0</v>
          </cell>
          <cell r="AE1006">
            <v>-476.21156792403195</v>
          </cell>
          <cell r="AG1006">
            <v>0</v>
          </cell>
          <cell r="AH1006">
            <v>0</v>
          </cell>
          <cell r="AJ1006">
            <v>0</v>
          </cell>
          <cell r="AN1006">
            <v>-476</v>
          </cell>
          <cell r="AT1006">
            <v>0</v>
          </cell>
          <cell r="AU1006">
            <v>0</v>
          </cell>
        </row>
        <row r="1007">
          <cell r="C1007" t="str">
            <v>21400TTAN190Allcustom3USD Total</v>
          </cell>
          <cell r="AB1007">
            <v>-1026</v>
          </cell>
          <cell r="AC1007">
            <v>0</v>
          </cell>
          <cell r="AE1007">
            <v>-1026.0662122424801</v>
          </cell>
          <cell r="AG1007">
            <v>0</v>
          </cell>
          <cell r="AH1007">
            <v>0</v>
          </cell>
          <cell r="AJ1007">
            <v>0</v>
          </cell>
          <cell r="AN1007">
            <v>-1026</v>
          </cell>
          <cell r="AT1007">
            <v>0</v>
          </cell>
          <cell r="AU1007">
            <v>0</v>
          </cell>
        </row>
        <row r="1008">
          <cell r="C1008" t="str">
            <v>21400TAllcustom2Allcustom3USD Total</v>
          </cell>
          <cell r="AB1008">
            <v>-45539</v>
          </cell>
          <cell r="AC1008">
            <v>0</v>
          </cell>
          <cell r="AD1008">
            <v>0</v>
          </cell>
          <cell r="AE1008">
            <v>-45538.990690666134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N1008">
            <v>-45539</v>
          </cell>
          <cell r="AT1008">
            <v>0</v>
          </cell>
          <cell r="AU1008">
            <v>0</v>
          </cell>
        </row>
        <row r="1012">
          <cell r="C1012" t="str">
            <v>62080TTAN142TAllcustom3USD Total</v>
          </cell>
          <cell r="AB1012">
            <v>1713</v>
          </cell>
          <cell r="AC1012">
            <v>0</v>
          </cell>
          <cell r="AE1012">
            <v>1712.64661498445</v>
          </cell>
          <cell r="AG1012">
            <v>0</v>
          </cell>
          <cell r="AH1012">
            <v>0</v>
          </cell>
          <cell r="AJ1012">
            <v>0</v>
          </cell>
          <cell r="AN1012">
            <v>1713</v>
          </cell>
          <cell r="AU1012">
            <v>0</v>
          </cell>
        </row>
        <row r="1013">
          <cell r="C1013" t="str">
            <v>62080TTAN150Allcustom3USD Total</v>
          </cell>
          <cell r="AB1013">
            <v>58</v>
          </cell>
          <cell r="AE1013">
            <v>58.4129096208909</v>
          </cell>
          <cell r="AG1013">
            <v>0</v>
          </cell>
          <cell r="AJ1013">
            <v>0</v>
          </cell>
          <cell r="AN1013">
            <v>58</v>
          </cell>
          <cell r="AU1013">
            <v>0</v>
          </cell>
          <cell r="AY1013">
            <v>0</v>
          </cell>
        </row>
        <row r="1014">
          <cell r="C1014" t="str">
            <v>62080TTAN141TAllcustom3USD Total</v>
          </cell>
          <cell r="AB1014">
            <v>0</v>
          </cell>
          <cell r="AE1014">
            <v>0</v>
          </cell>
          <cell r="AG1014">
            <v>0</v>
          </cell>
          <cell r="AJ1014">
            <v>0</v>
          </cell>
          <cell r="AN1014">
            <v>0</v>
          </cell>
          <cell r="AU1014">
            <v>0</v>
          </cell>
        </row>
        <row r="1015">
          <cell r="C1015" t="str">
            <v>62080TTAN180TAllcustom3USD Total</v>
          </cell>
          <cell r="AB1015">
            <v>5</v>
          </cell>
          <cell r="AE1015">
            <v>5.1506058257323906</v>
          </cell>
          <cell r="AG1015">
            <v>0</v>
          </cell>
          <cell r="AJ1015">
            <v>0</v>
          </cell>
          <cell r="AN1015">
            <v>5</v>
          </cell>
          <cell r="AU1015">
            <v>0</v>
          </cell>
          <cell r="AY1015">
            <v>0</v>
          </cell>
        </row>
        <row r="1016">
          <cell r="C1016" t="str">
            <v>62080TTAN190Allcustom3USD Total</v>
          </cell>
          <cell r="AB1016">
            <v>5</v>
          </cell>
          <cell r="AE1016">
            <v>4.6936032888308192</v>
          </cell>
          <cell r="AG1016">
            <v>0</v>
          </cell>
          <cell r="AJ1016">
            <v>0</v>
          </cell>
          <cell r="AN1016">
            <v>5</v>
          </cell>
          <cell r="AU1016">
            <v>0</v>
          </cell>
          <cell r="AY1016">
            <v>0</v>
          </cell>
        </row>
        <row r="1017">
          <cell r="C1017" t="str">
            <v>62080TAllcustom2Allcustom3USD Total</v>
          </cell>
          <cell r="AB1017">
            <v>1781</v>
          </cell>
          <cell r="AC1017">
            <v>0</v>
          </cell>
          <cell r="AD1017">
            <v>0</v>
          </cell>
          <cell r="AE1017">
            <v>1780.903733719904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N1017">
            <v>1781</v>
          </cell>
          <cell r="AU1017">
            <v>0</v>
          </cell>
          <cell r="AY1017">
            <v>0</v>
          </cell>
        </row>
        <row r="1021">
          <cell r="C1021" t="str">
            <v>15100TTAN142TAllcustom3USD Total</v>
          </cell>
          <cell r="AB1021">
            <v>-559</v>
          </cell>
          <cell r="AC1021">
            <v>0</v>
          </cell>
          <cell r="AE1021">
            <v>-558.62113416089494</v>
          </cell>
          <cell r="AG1021">
            <v>0</v>
          </cell>
          <cell r="AH1021">
            <v>0</v>
          </cell>
          <cell r="AJ1021">
            <v>0</v>
          </cell>
          <cell r="AN1021">
            <v>-559</v>
          </cell>
          <cell r="AT1021">
            <v>0</v>
          </cell>
          <cell r="AU1021">
            <v>0</v>
          </cell>
        </row>
        <row r="1022">
          <cell r="C1022" t="str">
            <v>15100TTAN150Allcustom3USD Total</v>
          </cell>
          <cell r="AB1022">
            <v>-405</v>
          </cell>
          <cell r="AE1022">
            <v>-404.72224332467698</v>
          </cell>
          <cell r="AG1022">
            <v>0</v>
          </cell>
          <cell r="AJ1022">
            <v>0</v>
          </cell>
          <cell r="AN1022">
            <v>-405</v>
          </cell>
          <cell r="AT1022">
            <v>0</v>
          </cell>
          <cell r="AU1022">
            <v>0</v>
          </cell>
        </row>
        <row r="1023">
          <cell r="C1023" t="str">
            <v>15100TTAN141TAllcustom3USD Total</v>
          </cell>
          <cell r="AB1023">
            <v>-142</v>
          </cell>
          <cell r="AE1023">
            <v>-142.23430845012999</v>
          </cell>
          <cell r="AG1023">
            <v>0</v>
          </cell>
          <cell r="AJ1023">
            <v>0</v>
          </cell>
          <cell r="AN1023">
            <v>-142</v>
          </cell>
          <cell r="AT1023">
            <v>0</v>
          </cell>
          <cell r="AU1023">
            <v>0</v>
          </cell>
        </row>
        <row r="1024">
          <cell r="C1024" t="str">
            <v>15100TTAN180TAllcustom3USD Total</v>
          </cell>
          <cell r="AB1024">
            <v>-13</v>
          </cell>
          <cell r="AE1024">
            <v>-12.6286003487435</v>
          </cell>
          <cell r="AG1024">
            <v>0</v>
          </cell>
          <cell r="AJ1024">
            <v>0</v>
          </cell>
          <cell r="AN1024">
            <v>-13</v>
          </cell>
          <cell r="AT1024">
            <v>0</v>
          </cell>
          <cell r="AU1024">
            <v>0</v>
          </cell>
        </row>
        <row r="1025">
          <cell r="C1025" t="str">
            <v>15100TTAN190Allcustom3USD Total</v>
          </cell>
          <cell r="AB1025">
            <v>0</v>
          </cell>
          <cell r="AE1025">
            <v>0</v>
          </cell>
          <cell r="AG1025">
            <v>0</v>
          </cell>
          <cell r="AJ1025">
            <v>0</v>
          </cell>
          <cell r="AN1025">
            <v>0</v>
          </cell>
          <cell r="AT1025">
            <v>0</v>
          </cell>
          <cell r="AU1025">
            <v>0</v>
          </cell>
        </row>
        <row r="1026">
          <cell r="C1026" t="str">
            <v>15100TTAN200TAllcustom3USD Total</v>
          </cell>
          <cell r="AB1026">
            <v>-1119</v>
          </cell>
          <cell r="AC1026">
            <v>0</v>
          </cell>
          <cell r="AD1026">
            <v>0</v>
          </cell>
          <cell r="AE1026">
            <v>-1118.2062862844452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N1026">
            <v>-1119</v>
          </cell>
          <cell r="AT1026">
            <v>0</v>
          </cell>
          <cell r="AU1026">
            <v>0</v>
          </cell>
        </row>
        <row r="1029">
          <cell r="C1029" t="str">
            <v>21900TTAN142TM229USD Total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V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G1029">
            <v>0</v>
          </cell>
          <cell r="AJ1029">
            <v>0</v>
          </cell>
          <cell r="AN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BI1029">
            <v>0</v>
          </cell>
          <cell r="BL1029">
            <v>0</v>
          </cell>
          <cell r="BN1029">
            <v>0</v>
          </cell>
          <cell r="BQ1029">
            <v>0</v>
          </cell>
          <cell r="BS1029">
            <v>0</v>
          </cell>
          <cell r="BV1029">
            <v>0</v>
          </cell>
          <cell r="BX1029">
            <v>0</v>
          </cell>
          <cell r="CA1029">
            <v>0</v>
          </cell>
          <cell r="CC1029">
            <v>0</v>
          </cell>
          <cell r="CF1029">
            <v>0</v>
          </cell>
          <cell r="CH1029">
            <v>0</v>
          </cell>
          <cell r="CK1029">
            <v>0</v>
          </cell>
          <cell r="CY1029">
            <v>0</v>
          </cell>
          <cell r="DB1029">
            <v>0</v>
          </cell>
          <cell r="DD1029">
            <v>0</v>
          </cell>
          <cell r="DG1029">
            <v>0</v>
          </cell>
          <cell r="DI1029">
            <v>0</v>
          </cell>
          <cell r="DL1029">
            <v>0</v>
          </cell>
          <cell r="DN1029">
            <v>0</v>
          </cell>
          <cell r="DQ1029">
            <v>0</v>
          </cell>
          <cell r="DS1029">
            <v>0</v>
          </cell>
          <cell r="DV1029">
            <v>0</v>
          </cell>
        </row>
        <row r="1030">
          <cell r="C1030" t="str">
            <v>21900TTAN150M229USD Total</v>
          </cell>
          <cell r="E1030">
            <v>0</v>
          </cell>
          <cell r="H1030">
            <v>0</v>
          </cell>
          <cell r="J1030">
            <v>0</v>
          </cell>
          <cell r="M1030">
            <v>0</v>
          </cell>
          <cell r="O1030">
            <v>0</v>
          </cell>
          <cell r="R1030">
            <v>0</v>
          </cell>
          <cell r="T1030">
            <v>0</v>
          </cell>
          <cell r="V1030">
            <v>0</v>
          </cell>
          <cell r="Y1030">
            <v>0</v>
          </cell>
          <cell r="Z1030">
            <v>0</v>
          </cell>
          <cell r="AB1030">
            <v>0</v>
          </cell>
          <cell r="AD1030">
            <v>0</v>
          </cell>
          <cell r="AE1030">
            <v>0</v>
          </cell>
          <cell r="AG1030">
            <v>0</v>
          </cell>
          <cell r="AJ1030">
            <v>0</v>
          </cell>
          <cell r="AN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BI1030">
            <v>0</v>
          </cell>
          <cell r="BL1030">
            <v>0</v>
          </cell>
          <cell r="BN1030">
            <v>0</v>
          </cell>
          <cell r="BQ1030">
            <v>0</v>
          </cell>
          <cell r="BS1030">
            <v>0</v>
          </cell>
          <cell r="BV1030">
            <v>0</v>
          </cell>
          <cell r="BX1030">
            <v>0</v>
          </cell>
          <cell r="CA1030">
            <v>0</v>
          </cell>
          <cell r="CC1030">
            <v>0</v>
          </cell>
          <cell r="CF1030">
            <v>0</v>
          </cell>
          <cell r="CH1030">
            <v>0</v>
          </cell>
          <cell r="CK1030">
            <v>0</v>
          </cell>
          <cell r="CY1030">
            <v>0</v>
          </cell>
          <cell r="DB1030">
            <v>0</v>
          </cell>
          <cell r="DD1030">
            <v>0</v>
          </cell>
          <cell r="DG1030">
            <v>0</v>
          </cell>
          <cell r="DI1030">
            <v>0</v>
          </cell>
          <cell r="DL1030">
            <v>0</v>
          </cell>
          <cell r="DN1030">
            <v>0</v>
          </cell>
          <cell r="DQ1030">
            <v>0</v>
          </cell>
          <cell r="DS1030">
            <v>0</v>
          </cell>
          <cell r="DV1030">
            <v>0</v>
          </cell>
        </row>
        <row r="1031">
          <cell r="C1031" t="str">
            <v>21900TTAN141TM229USD Total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V1031">
            <v>0</v>
          </cell>
          <cell r="Y1031">
            <v>0</v>
          </cell>
          <cell r="Z1031">
            <v>0</v>
          </cell>
          <cell r="AB1031">
            <v>0</v>
          </cell>
          <cell r="AD1031">
            <v>0</v>
          </cell>
          <cell r="AE1031">
            <v>0</v>
          </cell>
          <cell r="AG1031">
            <v>0</v>
          </cell>
          <cell r="AJ1031">
            <v>0</v>
          </cell>
          <cell r="AN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BI1031">
            <v>0</v>
          </cell>
          <cell r="BL1031">
            <v>0</v>
          </cell>
          <cell r="BN1031">
            <v>0</v>
          </cell>
          <cell r="BQ1031">
            <v>0</v>
          </cell>
          <cell r="BS1031">
            <v>0</v>
          </cell>
          <cell r="BV1031">
            <v>0</v>
          </cell>
          <cell r="BX1031">
            <v>0</v>
          </cell>
          <cell r="CA1031">
            <v>0</v>
          </cell>
          <cell r="CC1031">
            <v>0</v>
          </cell>
          <cell r="CF1031">
            <v>0</v>
          </cell>
          <cell r="CH1031">
            <v>0</v>
          </cell>
          <cell r="CK1031">
            <v>0</v>
          </cell>
          <cell r="CY1031">
            <v>0</v>
          </cell>
          <cell r="DB1031">
            <v>0</v>
          </cell>
          <cell r="DD1031">
            <v>0</v>
          </cell>
          <cell r="DG1031">
            <v>0</v>
          </cell>
          <cell r="DI1031">
            <v>0</v>
          </cell>
          <cell r="DL1031">
            <v>0</v>
          </cell>
          <cell r="DN1031">
            <v>0</v>
          </cell>
          <cell r="DQ1031">
            <v>0</v>
          </cell>
          <cell r="DS1031">
            <v>0</v>
          </cell>
          <cell r="DV1031">
            <v>0</v>
          </cell>
        </row>
        <row r="1032">
          <cell r="C1032" t="str">
            <v>21900TTAN180TM229USD Total</v>
          </cell>
          <cell r="E1032">
            <v>0</v>
          </cell>
          <cell r="H1032">
            <v>0</v>
          </cell>
          <cell r="J1032">
            <v>0</v>
          </cell>
          <cell r="M1032">
            <v>0</v>
          </cell>
          <cell r="O1032">
            <v>0</v>
          </cell>
          <cell r="R1032">
            <v>0</v>
          </cell>
          <cell r="T1032">
            <v>0</v>
          </cell>
          <cell r="V1032">
            <v>0</v>
          </cell>
          <cell r="Y1032">
            <v>0</v>
          </cell>
          <cell r="Z1032">
            <v>0</v>
          </cell>
          <cell r="AB1032">
            <v>0</v>
          </cell>
          <cell r="AD1032">
            <v>0</v>
          </cell>
          <cell r="AE1032">
            <v>0</v>
          </cell>
          <cell r="AG1032">
            <v>0</v>
          </cell>
          <cell r="AJ1032">
            <v>0</v>
          </cell>
          <cell r="AN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BI1032">
            <v>0</v>
          </cell>
          <cell r="BL1032">
            <v>0</v>
          </cell>
          <cell r="BN1032">
            <v>0</v>
          </cell>
          <cell r="BQ1032">
            <v>0</v>
          </cell>
          <cell r="BS1032">
            <v>0</v>
          </cell>
          <cell r="BV1032">
            <v>0</v>
          </cell>
          <cell r="BX1032">
            <v>0</v>
          </cell>
          <cell r="CA1032">
            <v>0</v>
          </cell>
          <cell r="CC1032">
            <v>0</v>
          </cell>
          <cell r="CF1032">
            <v>0</v>
          </cell>
          <cell r="CH1032">
            <v>0</v>
          </cell>
          <cell r="CK1032">
            <v>0</v>
          </cell>
          <cell r="CY1032">
            <v>0</v>
          </cell>
          <cell r="DB1032">
            <v>0</v>
          </cell>
          <cell r="DD1032">
            <v>0</v>
          </cell>
          <cell r="DG1032">
            <v>0</v>
          </cell>
          <cell r="DI1032">
            <v>0</v>
          </cell>
          <cell r="DL1032">
            <v>0</v>
          </cell>
          <cell r="DN1032">
            <v>0</v>
          </cell>
          <cell r="DQ1032">
            <v>0</v>
          </cell>
          <cell r="DS1032">
            <v>0</v>
          </cell>
          <cell r="DV1032">
            <v>0</v>
          </cell>
        </row>
        <row r="1033">
          <cell r="C1033" t="str">
            <v>21900TTAN190M229USD Total</v>
          </cell>
          <cell r="E1033">
            <v>0</v>
          </cell>
          <cell r="F1033">
            <v>0</v>
          </cell>
          <cell r="H1033">
            <v>0</v>
          </cell>
          <cell r="J1033">
            <v>0</v>
          </cell>
          <cell r="K1033">
            <v>0</v>
          </cell>
          <cell r="M1033">
            <v>0</v>
          </cell>
          <cell r="O1033">
            <v>0</v>
          </cell>
          <cell r="P1033">
            <v>0</v>
          </cell>
          <cell r="R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Y1033">
            <v>0</v>
          </cell>
          <cell r="Z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G1033">
            <v>0</v>
          </cell>
          <cell r="AH1033">
            <v>0</v>
          </cell>
          <cell r="AJ1033">
            <v>0</v>
          </cell>
          <cell r="AN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BI1033">
            <v>0</v>
          </cell>
          <cell r="BJ1033">
            <v>0</v>
          </cell>
          <cell r="BL1033">
            <v>0</v>
          </cell>
          <cell r="BN1033">
            <v>0</v>
          </cell>
          <cell r="BO1033">
            <v>0</v>
          </cell>
          <cell r="BQ1033">
            <v>0</v>
          </cell>
          <cell r="BS1033">
            <v>0</v>
          </cell>
          <cell r="BT1033">
            <v>0</v>
          </cell>
          <cell r="BV1033">
            <v>0</v>
          </cell>
          <cell r="BX1033">
            <v>0</v>
          </cell>
          <cell r="BY1033">
            <v>0</v>
          </cell>
          <cell r="CA1033">
            <v>0</v>
          </cell>
          <cell r="CC1033">
            <v>0</v>
          </cell>
          <cell r="CD1033">
            <v>0</v>
          </cell>
          <cell r="CF1033">
            <v>0</v>
          </cell>
          <cell r="CH1033">
            <v>0</v>
          </cell>
          <cell r="CI1033">
            <v>0</v>
          </cell>
          <cell r="CK1033">
            <v>0</v>
          </cell>
          <cell r="CY1033">
            <v>0</v>
          </cell>
          <cell r="CZ1033">
            <v>0</v>
          </cell>
          <cell r="DB1033">
            <v>0</v>
          </cell>
          <cell r="DD1033">
            <v>0</v>
          </cell>
          <cell r="DE1033">
            <v>0</v>
          </cell>
          <cell r="DG1033">
            <v>0</v>
          </cell>
          <cell r="DI1033">
            <v>0</v>
          </cell>
          <cell r="DJ1033">
            <v>0</v>
          </cell>
          <cell r="DL1033">
            <v>0</v>
          </cell>
          <cell r="DN1033">
            <v>0</v>
          </cell>
          <cell r="DO1033">
            <v>0</v>
          </cell>
          <cell r="DQ1033">
            <v>0</v>
          </cell>
          <cell r="DS1033">
            <v>0</v>
          </cell>
          <cell r="DT1033">
            <v>0</v>
          </cell>
          <cell r="DV1033">
            <v>0</v>
          </cell>
        </row>
        <row r="1034">
          <cell r="C1034" t="str">
            <v>21900TAllcustom2M229USD Total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N1034">
            <v>0</v>
          </cell>
          <cell r="AS1034">
            <v>0</v>
          </cell>
          <cell r="AT1034">
            <v>0</v>
          </cell>
          <cell r="AU1034">
            <v>0</v>
          </cell>
          <cell r="AY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</row>
        <row r="1037">
          <cell r="C1037" t="str">
            <v>21900TTAN142TM230USD Total</v>
          </cell>
          <cell r="AB1037">
            <v>-123</v>
          </cell>
          <cell r="AC1037">
            <v>0</v>
          </cell>
          <cell r="AE1037">
            <v>-122.81804064971899</v>
          </cell>
          <cell r="AG1037">
            <v>0</v>
          </cell>
          <cell r="AH1037">
            <v>0</v>
          </cell>
          <cell r="AJ1037">
            <v>0</v>
          </cell>
          <cell r="AN1037">
            <v>-123</v>
          </cell>
          <cell r="AT1037">
            <v>0</v>
          </cell>
          <cell r="AU1037">
            <v>0</v>
          </cell>
        </row>
        <row r="1038">
          <cell r="C1038" t="str">
            <v>21900TTAN150M230USD Total</v>
          </cell>
          <cell r="AB1038">
            <v>-2</v>
          </cell>
          <cell r="AE1038">
            <v>-2.0954369152168497</v>
          </cell>
          <cell r="AG1038">
            <v>0</v>
          </cell>
          <cell r="AJ1038">
            <v>0</v>
          </cell>
          <cell r="AN1038">
            <v>-2</v>
          </cell>
          <cell r="AT1038">
            <v>0</v>
          </cell>
          <cell r="AU1038">
            <v>0</v>
          </cell>
        </row>
        <row r="1039">
          <cell r="C1039" t="str">
            <v>21900TTAN141TM230USD Total</v>
          </cell>
          <cell r="AB1039">
            <v>-9</v>
          </cell>
          <cell r="AE1039">
            <v>-8.949098789999999</v>
          </cell>
          <cell r="AG1039">
            <v>0</v>
          </cell>
          <cell r="AJ1039">
            <v>0</v>
          </cell>
          <cell r="AN1039">
            <v>-9</v>
          </cell>
          <cell r="AT1039">
            <v>0</v>
          </cell>
          <cell r="AU1039">
            <v>0</v>
          </cell>
        </row>
        <row r="1040">
          <cell r="C1040" t="str">
            <v>21900TTAN180TM230USD Total</v>
          </cell>
          <cell r="AB1040">
            <v>0</v>
          </cell>
          <cell r="AE1040">
            <v>-3.5638351404756498E-2</v>
          </cell>
          <cell r="AG1040">
            <v>0</v>
          </cell>
          <cell r="AJ1040">
            <v>0</v>
          </cell>
          <cell r="AN1040">
            <v>0</v>
          </cell>
          <cell r="AT1040">
            <v>0</v>
          </cell>
          <cell r="AU1040">
            <v>0</v>
          </cell>
        </row>
        <row r="1041">
          <cell r="C1041" t="str">
            <v>21900TTAN190M230USD Total</v>
          </cell>
          <cell r="AB1041">
            <v>0</v>
          </cell>
          <cell r="AE1041">
            <v>-0.20855868535769001</v>
          </cell>
          <cell r="AG1041">
            <v>0</v>
          </cell>
          <cell r="AJ1041">
            <v>0</v>
          </cell>
          <cell r="AN1041">
            <v>0</v>
          </cell>
          <cell r="AT1041">
            <v>0</v>
          </cell>
          <cell r="AU1041">
            <v>0</v>
          </cell>
        </row>
        <row r="1042">
          <cell r="C1042" t="str">
            <v>21900TAllcustom2M230USD Total</v>
          </cell>
          <cell r="AB1042">
            <v>-134</v>
          </cell>
          <cell r="AC1042">
            <v>0</v>
          </cell>
          <cell r="AD1042">
            <v>0</v>
          </cell>
          <cell r="AE1042">
            <v>-134.10677339169831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N1042">
            <v>-134</v>
          </cell>
          <cell r="AT1042">
            <v>0</v>
          </cell>
          <cell r="AU1042">
            <v>0</v>
          </cell>
          <cell r="AY1042">
            <v>0</v>
          </cell>
        </row>
        <row r="1045">
          <cell r="C1045" t="str">
            <v>21900TTAN142TM420USD Total</v>
          </cell>
          <cell r="AB1045">
            <v>0</v>
          </cell>
          <cell r="AC1045">
            <v>0</v>
          </cell>
          <cell r="AE1045">
            <v>0</v>
          </cell>
          <cell r="AG1045">
            <v>0</v>
          </cell>
          <cell r="AH1045">
            <v>0</v>
          </cell>
          <cell r="AJ1045">
            <v>0</v>
          </cell>
          <cell r="AL1045">
            <v>0</v>
          </cell>
          <cell r="AM1045">
            <v>0</v>
          </cell>
          <cell r="AN1045">
            <v>0</v>
          </cell>
          <cell r="AT1045">
            <v>0</v>
          </cell>
          <cell r="AU1045">
            <v>0</v>
          </cell>
        </row>
        <row r="1046">
          <cell r="C1046" t="str">
            <v>21900TTAN150M420USD Total</v>
          </cell>
          <cell r="AB1046">
            <v>0</v>
          </cell>
          <cell r="AE1046">
            <v>0</v>
          </cell>
          <cell r="AG1046">
            <v>0</v>
          </cell>
          <cell r="AJ1046">
            <v>0</v>
          </cell>
          <cell r="AL1046">
            <v>0</v>
          </cell>
          <cell r="AM1046">
            <v>0</v>
          </cell>
          <cell r="AN1046">
            <v>0</v>
          </cell>
          <cell r="AT1046">
            <v>0</v>
          </cell>
          <cell r="AU1046">
            <v>0</v>
          </cell>
        </row>
        <row r="1047">
          <cell r="C1047" t="str">
            <v>21900TTAN141TM420USD Total</v>
          </cell>
          <cell r="AB1047">
            <v>0</v>
          </cell>
          <cell r="AE1047">
            <v>0</v>
          </cell>
          <cell r="AG1047">
            <v>0</v>
          </cell>
          <cell r="AJ1047">
            <v>0</v>
          </cell>
          <cell r="AL1047">
            <v>0</v>
          </cell>
          <cell r="AM1047">
            <v>0</v>
          </cell>
          <cell r="AN1047">
            <v>0</v>
          </cell>
          <cell r="AT1047">
            <v>0</v>
          </cell>
          <cell r="AU1047">
            <v>0</v>
          </cell>
        </row>
        <row r="1048">
          <cell r="C1048" t="str">
            <v>21900TTAN180TM420USD Total</v>
          </cell>
          <cell r="AB1048">
            <v>0</v>
          </cell>
          <cell r="AE1048">
            <v>0</v>
          </cell>
          <cell r="AG1048">
            <v>0</v>
          </cell>
          <cell r="AJ1048">
            <v>0</v>
          </cell>
          <cell r="AL1048">
            <v>0</v>
          </cell>
          <cell r="AM1048">
            <v>0</v>
          </cell>
          <cell r="AN1048">
            <v>0</v>
          </cell>
          <cell r="AT1048">
            <v>0</v>
          </cell>
          <cell r="AU1048">
            <v>0</v>
          </cell>
        </row>
        <row r="1049">
          <cell r="C1049" t="str">
            <v>21900TTAN190M420USD Total</v>
          </cell>
          <cell r="AB1049">
            <v>0</v>
          </cell>
          <cell r="AE1049">
            <v>0</v>
          </cell>
          <cell r="AG1049">
            <v>0</v>
          </cell>
          <cell r="AJ1049">
            <v>0</v>
          </cell>
          <cell r="AL1049">
            <v>0</v>
          </cell>
          <cell r="AM1049">
            <v>0</v>
          </cell>
          <cell r="AN1049">
            <v>0</v>
          </cell>
          <cell r="AT1049">
            <v>0</v>
          </cell>
          <cell r="AU1049">
            <v>0</v>
          </cell>
        </row>
        <row r="1050">
          <cell r="C1050" t="str">
            <v>21900TAllcustom2M420USD Total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N1050">
            <v>0</v>
          </cell>
          <cell r="AT1050">
            <v>0</v>
          </cell>
          <cell r="AU1050">
            <v>0</v>
          </cell>
          <cell r="AY1050">
            <v>0</v>
          </cell>
        </row>
        <row r="1053">
          <cell r="C1053" t="str">
            <v>21900TTAN142TM600TUSD Total</v>
          </cell>
          <cell r="AB1053">
            <v>188</v>
          </cell>
          <cell r="AC1053">
            <v>-1</v>
          </cell>
          <cell r="AE1053">
            <v>188.744873976278</v>
          </cell>
          <cell r="AG1053">
            <v>0</v>
          </cell>
          <cell r="AH1053">
            <v>0</v>
          </cell>
          <cell r="AJ1053">
            <v>0</v>
          </cell>
          <cell r="AL1053">
            <v>-1</v>
          </cell>
          <cell r="AM1053">
            <v>0</v>
          </cell>
          <cell r="AN1053">
            <v>188</v>
          </cell>
          <cell r="AT1053">
            <v>0</v>
          </cell>
          <cell r="AU1053">
            <v>0</v>
          </cell>
        </row>
        <row r="1054">
          <cell r="C1054" t="str">
            <v>21900TTAN150M600TUSD Total</v>
          </cell>
          <cell r="AB1054">
            <v>328</v>
          </cell>
          <cell r="AE1054">
            <v>327.87358657998504</v>
          </cell>
          <cell r="AG1054">
            <v>0</v>
          </cell>
          <cell r="AJ1054">
            <v>0</v>
          </cell>
          <cell r="AL1054">
            <v>0</v>
          </cell>
          <cell r="AM1054">
            <v>0</v>
          </cell>
          <cell r="AN1054">
            <v>328</v>
          </cell>
          <cell r="AT1054">
            <v>0</v>
          </cell>
          <cell r="AU1054">
            <v>0</v>
          </cell>
        </row>
        <row r="1055">
          <cell r="C1055" t="str">
            <v>21900TTAN141TM600TUSD Total</v>
          </cell>
          <cell r="AB1055">
            <v>35</v>
          </cell>
          <cell r="AE1055">
            <v>34.877092609999998</v>
          </cell>
          <cell r="AG1055">
            <v>0</v>
          </cell>
          <cell r="AJ1055">
            <v>0</v>
          </cell>
          <cell r="AL1055">
            <v>0</v>
          </cell>
          <cell r="AM1055">
            <v>0</v>
          </cell>
          <cell r="AN1055">
            <v>35</v>
          </cell>
          <cell r="AT1055">
            <v>0</v>
          </cell>
          <cell r="AU1055">
            <v>0</v>
          </cell>
        </row>
        <row r="1056">
          <cell r="C1056" t="str">
            <v>21900TTAN180TM600TUSD Total</v>
          </cell>
          <cell r="AB1056">
            <v>4</v>
          </cell>
          <cell r="AE1056">
            <v>3.6311838594622596</v>
          </cell>
          <cell r="AG1056">
            <v>0</v>
          </cell>
          <cell r="AJ1056">
            <v>0</v>
          </cell>
          <cell r="AL1056">
            <v>0</v>
          </cell>
          <cell r="AM1056">
            <v>0</v>
          </cell>
          <cell r="AN1056">
            <v>4</v>
          </cell>
          <cell r="AT1056">
            <v>0</v>
          </cell>
          <cell r="AU1056">
            <v>0</v>
          </cell>
        </row>
        <row r="1057">
          <cell r="C1057" t="str">
            <v>21900TTAN190M600TUSD Total</v>
          </cell>
          <cell r="AB1057">
            <v>-555</v>
          </cell>
          <cell r="AE1057">
            <v>-554.74631306261006</v>
          </cell>
          <cell r="AG1057">
            <v>0</v>
          </cell>
          <cell r="AJ1057">
            <v>0</v>
          </cell>
          <cell r="AL1057">
            <v>0</v>
          </cell>
          <cell r="AM1057">
            <v>0</v>
          </cell>
          <cell r="AN1057">
            <v>-555</v>
          </cell>
          <cell r="AT1057">
            <v>0</v>
          </cell>
          <cell r="AU1057">
            <v>0</v>
          </cell>
        </row>
        <row r="1058">
          <cell r="C1058" t="str">
            <v>21900TAllcustom2M600TUSD Total</v>
          </cell>
          <cell r="AB1058">
            <v>0</v>
          </cell>
          <cell r="AC1058">
            <v>-1</v>
          </cell>
          <cell r="AD1058">
            <v>0</v>
          </cell>
          <cell r="AE1058">
            <v>0.38042396311516313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-1</v>
          </cell>
          <cell r="AM1058">
            <v>0</v>
          </cell>
          <cell r="AN1058">
            <v>0</v>
          </cell>
          <cell r="AT1058">
            <v>0</v>
          </cell>
          <cell r="AU1058">
            <v>0</v>
          </cell>
          <cell r="AY1058">
            <v>0</v>
          </cell>
        </row>
        <row r="1061">
          <cell r="C1061" t="str">
            <v>21900TTAN142TM510USD Total</v>
          </cell>
          <cell r="AB1061">
            <v>0</v>
          </cell>
          <cell r="AC1061">
            <v>0</v>
          </cell>
          <cell r="AE1061">
            <v>0.32424941706544103</v>
          </cell>
          <cell r="AG1061">
            <v>0</v>
          </cell>
          <cell r="AH1061">
            <v>0</v>
          </cell>
          <cell r="AJ1061">
            <v>0</v>
          </cell>
          <cell r="AL1061">
            <v>0</v>
          </cell>
          <cell r="AM1061">
            <v>0</v>
          </cell>
          <cell r="AN1061">
            <v>0</v>
          </cell>
          <cell r="AT1061">
            <v>0</v>
          </cell>
          <cell r="AU1061">
            <v>0</v>
          </cell>
        </row>
        <row r="1062">
          <cell r="C1062" t="str">
            <v>21900TTAN150M510USD Total</v>
          </cell>
          <cell r="AB1062">
            <v>0</v>
          </cell>
          <cell r="AE1062">
            <v>0</v>
          </cell>
          <cell r="AG1062">
            <v>0</v>
          </cell>
          <cell r="AJ1062">
            <v>0</v>
          </cell>
          <cell r="AL1062">
            <v>0</v>
          </cell>
          <cell r="AM1062">
            <v>0</v>
          </cell>
          <cell r="AN1062">
            <v>0</v>
          </cell>
          <cell r="AT1062">
            <v>0</v>
          </cell>
          <cell r="AU1062">
            <v>0</v>
          </cell>
        </row>
        <row r="1063">
          <cell r="C1063" t="str">
            <v>21900TTAN141TM510USD Total</v>
          </cell>
          <cell r="AB1063">
            <v>0</v>
          </cell>
          <cell r="AE1063">
            <v>0</v>
          </cell>
          <cell r="AG1063">
            <v>0</v>
          </cell>
          <cell r="AJ1063">
            <v>0</v>
          </cell>
          <cell r="AL1063">
            <v>0</v>
          </cell>
          <cell r="AM1063">
            <v>0</v>
          </cell>
          <cell r="AN1063">
            <v>0</v>
          </cell>
          <cell r="AT1063">
            <v>0</v>
          </cell>
          <cell r="AU1063">
            <v>0</v>
          </cell>
        </row>
        <row r="1064">
          <cell r="C1064" t="str">
            <v>21900TTAN180TM510USD Total</v>
          </cell>
          <cell r="AB1064">
            <v>0</v>
          </cell>
          <cell r="AE1064">
            <v>0</v>
          </cell>
          <cell r="AG1064">
            <v>0</v>
          </cell>
          <cell r="AJ1064">
            <v>0</v>
          </cell>
          <cell r="AL1064">
            <v>0</v>
          </cell>
          <cell r="AM1064">
            <v>0</v>
          </cell>
          <cell r="AN1064">
            <v>0</v>
          </cell>
          <cell r="AT1064">
            <v>0</v>
          </cell>
          <cell r="AU1064">
            <v>0</v>
          </cell>
        </row>
        <row r="1065">
          <cell r="C1065" t="str">
            <v>21900TTAN190M510USD Total</v>
          </cell>
          <cell r="AB1065">
            <v>0</v>
          </cell>
          <cell r="AE1065">
            <v>0</v>
          </cell>
          <cell r="AG1065">
            <v>0</v>
          </cell>
          <cell r="AJ1065">
            <v>0</v>
          </cell>
          <cell r="AL1065">
            <v>0</v>
          </cell>
          <cell r="AM1065">
            <v>0</v>
          </cell>
          <cell r="AN1065">
            <v>0</v>
          </cell>
          <cell r="AT1065">
            <v>0</v>
          </cell>
          <cell r="AU1065">
            <v>0</v>
          </cell>
        </row>
        <row r="1066">
          <cell r="C1066" t="str">
            <v>21900TAllcustom2M510USD Total</v>
          </cell>
          <cell r="AB1066">
            <v>0</v>
          </cell>
          <cell r="AC1066">
            <v>0</v>
          </cell>
          <cell r="AD1066">
            <v>0</v>
          </cell>
          <cell r="AE1066">
            <v>0.32424941706544103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0</v>
          </cell>
          <cell r="AM1066">
            <v>0</v>
          </cell>
          <cell r="AN1066">
            <v>0</v>
          </cell>
          <cell r="AT1066">
            <v>0</v>
          </cell>
          <cell r="AU1066">
            <v>0</v>
          </cell>
          <cell r="AY1066">
            <v>0</v>
          </cell>
        </row>
        <row r="1070">
          <cell r="C1070" t="str">
            <v>62100TTAN142TM175USD Total</v>
          </cell>
          <cell r="AB1070">
            <v>0</v>
          </cell>
          <cell r="AC1070">
            <v>0</v>
          </cell>
          <cell r="AE1070">
            <v>0</v>
          </cell>
          <cell r="AG1070">
            <v>0</v>
          </cell>
          <cell r="AH1070">
            <v>0</v>
          </cell>
          <cell r="AJ1070">
            <v>0</v>
          </cell>
          <cell r="AL1070">
            <v>0</v>
          </cell>
          <cell r="AM1070">
            <v>0</v>
          </cell>
          <cell r="AN1070">
            <v>0</v>
          </cell>
          <cell r="AU1070">
            <v>0</v>
          </cell>
        </row>
        <row r="1071">
          <cell r="C1071" t="str">
            <v>62100TTAN150M175USD Total</v>
          </cell>
          <cell r="AB1071">
            <v>0</v>
          </cell>
          <cell r="AE1071">
            <v>0</v>
          </cell>
          <cell r="AG1071">
            <v>0</v>
          </cell>
          <cell r="AJ1071">
            <v>0</v>
          </cell>
          <cell r="AL1071">
            <v>0</v>
          </cell>
          <cell r="AM1071">
            <v>0</v>
          </cell>
          <cell r="AN1071">
            <v>0</v>
          </cell>
          <cell r="AU1071">
            <v>0</v>
          </cell>
          <cell r="AY1071">
            <v>0</v>
          </cell>
        </row>
        <row r="1072">
          <cell r="C1072" t="str">
            <v>62100TTAN141TM175USD Total</v>
          </cell>
          <cell r="AB1072">
            <v>0</v>
          </cell>
          <cell r="AE1072">
            <v>0</v>
          </cell>
          <cell r="AG1072">
            <v>0</v>
          </cell>
          <cell r="AJ1072">
            <v>0</v>
          </cell>
          <cell r="AL1072">
            <v>0</v>
          </cell>
          <cell r="AM1072">
            <v>0</v>
          </cell>
          <cell r="AN1072">
            <v>0</v>
          </cell>
          <cell r="AU1072">
            <v>0</v>
          </cell>
        </row>
        <row r="1073">
          <cell r="C1073" t="str">
            <v>62100TTAN180TM175USD Total</v>
          </cell>
          <cell r="AB1073">
            <v>0</v>
          </cell>
          <cell r="AE1073">
            <v>0</v>
          </cell>
          <cell r="AG1073">
            <v>0</v>
          </cell>
          <cell r="AJ1073">
            <v>0</v>
          </cell>
          <cell r="AL1073">
            <v>0</v>
          </cell>
          <cell r="AM1073">
            <v>0</v>
          </cell>
          <cell r="AN1073">
            <v>0</v>
          </cell>
          <cell r="AU1073">
            <v>0</v>
          </cell>
          <cell r="AY1073">
            <v>0</v>
          </cell>
        </row>
        <row r="1074">
          <cell r="C1074" t="str">
            <v>62100TTAN190M175USD Total</v>
          </cell>
          <cell r="AB1074">
            <v>0</v>
          </cell>
          <cell r="AE1074">
            <v>0</v>
          </cell>
          <cell r="AG1074">
            <v>0</v>
          </cell>
          <cell r="AJ1074">
            <v>0</v>
          </cell>
          <cell r="AL1074">
            <v>0</v>
          </cell>
          <cell r="AM1074">
            <v>0</v>
          </cell>
          <cell r="AN1074">
            <v>0</v>
          </cell>
          <cell r="AU1074">
            <v>0</v>
          </cell>
          <cell r="AY1074">
            <v>0</v>
          </cell>
        </row>
        <row r="1075">
          <cell r="C1075" t="str">
            <v>62100TAllcustom2M175USD Total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0</v>
          </cell>
          <cell r="AM1075">
            <v>0</v>
          </cell>
          <cell r="AN1075">
            <v>0</v>
          </cell>
          <cell r="AU1075">
            <v>0</v>
          </cell>
          <cell r="AY1075">
            <v>0</v>
          </cell>
        </row>
        <row r="1079">
          <cell r="C1079" t="str">
            <v>62352TAllcustom2Allcustom3USD Total</v>
          </cell>
          <cell r="AB1079">
            <v>619</v>
          </cell>
          <cell r="AE1079">
            <v>618.62213090738101</v>
          </cell>
          <cell r="AG1079">
            <v>0</v>
          </cell>
          <cell r="AH1079">
            <v>0</v>
          </cell>
          <cell r="AJ1079">
            <v>0</v>
          </cell>
          <cell r="AN1079">
            <v>619</v>
          </cell>
          <cell r="AU1079">
            <v>0</v>
          </cell>
          <cell r="AY1079">
            <v>0</v>
          </cell>
        </row>
        <row r="1080">
          <cell r="C1080" t="str">
            <v>62354TAllcustom2Allcustom3USD Total</v>
          </cell>
          <cell r="AB1080">
            <v>34</v>
          </cell>
          <cell r="AE1080">
            <v>33.7795942258414</v>
          </cell>
          <cell r="AG1080">
            <v>0</v>
          </cell>
          <cell r="AJ1080">
            <v>0</v>
          </cell>
          <cell r="AN1080">
            <v>34</v>
          </cell>
          <cell r="AU1080">
            <v>0</v>
          </cell>
        </row>
        <row r="1081">
          <cell r="C1081" t="str">
            <v>62356TAllcustom2Allcustom3USD Total</v>
          </cell>
          <cell r="AB1081">
            <v>70</v>
          </cell>
          <cell r="AE1081">
            <v>69.50511239742211</v>
          </cell>
          <cell r="AG1081">
            <v>0</v>
          </cell>
          <cell r="AJ1081">
            <v>0</v>
          </cell>
          <cell r="AN1081">
            <v>70</v>
          </cell>
          <cell r="AU1081">
            <v>0</v>
          </cell>
        </row>
        <row r="1082">
          <cell r="C1082" t="str">
            <v>25772Allcustom2Allcustom3USD Total</v>
          </cell>
          <cell r="AB1082">
            <v>277</v>
          </cell>
          <cell r="AE1082">
            <v>276.70929901823598</v>
          </cell>
          <cell r="AG1082">
            <v>0</v>
          </cell>
          <cell r="AJ1082">
            <v>0</v>
          </cell>
          <cell r="AN1082">
            <v>277</v>
          </cell>
          <cell r="AU1082">
            <v>0</v>
          </cell>
        </row>
        <row r="1083">
          <cell r="C1083" t="str">
            <v>25750TAllcustom2Allcustom3USD Total</v>
          </cell>
          <cell r="AB1083">
            <v>9</v>
          </cell>
          <cell r="AE1083">
            <v>9.0883468012380515</v>
          </cell>
          <cell r="AG1083">
            <v>0</v>
          </cell>
          <cell r="AJ1083">
            <v>0</v>
          </cell>
          <cell r="AN1083">
            <v>9</v>
          </cell>
          <cell r="AU1083">
            <v>0</v>
          </cell>
        </row>
        <row r="1084">
          <cell r="C1084" t="str">
            <v>25775Allcustom2Allcustom3USD Total</v>
          </cell>
          <cell r="AB1084">
            <v>23</v>
          </cell>
          <cell r="AE1084">
            <v>22.894095283875</v>
          </cell>
          <cell r="AG1084">
            <v>0</v>
          </cell>
          <cell r="AJ1084">
            <v>0</v>
          </cell>
          <cell r="AN1084">
            <v>23</v>
          </cell>
          <cell r="AU1084">
            <v>0</v>
          </cell>
        </row>
        <row r="1085">
          <cell r="C1085" t="str">
            <v>Other_receivables_other_USD</v>
          </cell>
          <cell r="AB1085">
            <v>888</v>
          </cell>
          <cell r="AC1085">
            <v>0</v>
          </cell>
          <cell r="AD1085">
            <v>0</v>
          </cell>
          <cell r="AE1085">
            <v>888.87836261838265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N1085">
            <v>888</v>
          </cell>
        </row>
        <row r="1086">
          <cell r="C1086" t="str">
            <v>62360TAllcustom2Allcustom3USD Total</v>
          </cell>
          <cell r="AB1086">
            <v>1920</v>
          </cell>
          <cell r="AC1086">
            <v>0</v>
          </cell>
          <cell r="AD1086">
            <v>0</v>
          </cell>
          <cell r="AE1086">
            <v>1919.476941252376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N1086">
            <v>1920</v>
          </cell>
          <cell r="AU1086">
            <v>0</v>
          </cell>
          <cell r="AY1086">
            <v>0</v>
          </cell>
        </row>
        <row r="1089">
          <cell r="C1089" t="str">
            <v>62357TAllcustom2Allcustom3USD Total</v>
          </cell>
          <cell r="AB1089">
            <v>723</v>
          </cell>
          <cell r="AC1089">
            <v>1</v>
          </cell>
          <cell r="AE1089">
            <v>721.90683753064593</v>
          </cell>
          <cell r="AG1089">
            <v>0</v>
          </cell>
          <cell r="AJ1089">
            <v>0</v>
          </cell>
          <cell r="AL1089">
            <v>1</v>
          </cell>
          <cell r="AM1089">
            <v>0</v>
          </cell>
          <cell r="AN1089">
            <v>723</v>
          </cell>
          <cell r="AU1089">
            <v>0</v>
          </cell>
        </row>
        <row r="1090">
          <cell r="C1090" t="str">
            <v>62358TAllcustom2Allcustom3USD Total</v>
          </cell>
          <cell r="AB1090">
            <v>1197</v>
          </cell>
          <cell r="AC1090">
            <v>-1</v>
          </cell>
          <cell r="AE1090">
            <v>1197.57010372173</v>
          </cell>
          <cell r="AG1090">
            <v>0</v>
          </cell>
          <cell r="AH1090">
            <v>0</v>
          </cell>
          <cell r="AJ1090">
            <v>0</v>
          </cell>
          <cell r="AL1090">
            <v>-1</v>
          </cell>
          <cell r="AM1090">
            <v>0</v>
          </cell>
          <cell r="AN1090">
            <v>1197</v>
          </cell>
          <cell r="AU1090">
            <v>0</v>
          </cell>
          <cell r="AY1090">
            <v>0</v>
          </cell>
        </row>
        <row r="1095">
          <cell r="C1095" t="str">
            <v>61105SHA410M881CUSD Total</v>
          </cell>
          <cell r="AB1095">
            <v>69585</v>
          </cell>
          <cell r="AE1095">
            <v>69585</v>
          </cell>
          <cell r="AN1095">
            <v>69585</v>
          </cell>
          <cell r="AU1095">
            <v>0</v>
          </cell>
        </row>
        <row r="1096">
          <cell r="C1096" t="str">
            <v>61105SHA410M882USD Total</v>
          </cell>
          <cell r="AB1096">
            <v>76537</v>
          </cell>
          <cell r="AE1096">
            <v>76537</v>
          </cell>
          <cell r="AN1096">
            <v>76537</v>
          </cell>
          <cell r="AU1096">
            <v>0</v>
          </cell>
        </row>
        <row r="1097">
          <cell r="C1097" t="str">
            <v>61105SHA410M883USD Total</v>
          </cell>
          <cell r="AB1097">
            <v>0</v>
          </cell>
          <cell r="AE1097">
            <v>0</v>
          </cell>
          <cell r="AN1097">
            <v>0</v>
          </cell>
          <cell r="AU1097">
            <v>0</v>
          </cell>
        </row>
        <row r="1098">
          <cell r="C1098" t="str">
            <v>61105SHA410M889USD Total</v>
          </cell>
          <cell r="AB1098">
            <v>0</v>
          </cell>
          <cell r="AE1098">
            <v>0</v>
          </cell>
          <cell r="AN1098">
            <v>0</v>
          </cell>
          <cell r="AU1098">
            <v>0</v>
          </cell>
        </row>
        <row r="1099">
          <cell r="C1099" t="str">
            <v>61105SHA410M880TUSD Total</v>
          </cell>
          <cell r="AB1099">
            <v>146122</v>
          </cell>
          <cell r="AE1099">
            <v>146122</v>
          </cell>
          <cell r="AN1099">
            <v>146122</v>
          </cell>
          <cell r="AU1099">
            <v>0</v>
          </cell>
        </row>
        <row r="1101">
          <cell r="C1101" t="str">
            <v>61105SHA420M881CUSD Total</v>
          </cell>
          <cell r="AB1101">
            <v>361409</v>
          </cell>
          <cell r="AE1101">
            <v>361409</v>
          </cell>
          <cell r="AN1101">
            <v>361409</v>
          </cell>
          <cell r="AU1101">
            <v>0</v>
          </cell>
        </row>
        <row r="1102">
          <cell r="C1102" t="str">
            <v>61105SHA420M882USD Total</v>
          </cell>
          <cell r="AB1102">
            <v>306241</v>
          </cell>
          <cell r="AE1102">
            <v>306241</v>
          </cell>
          <cell r="AN1102">
            <v>306241</v>
          </cell>
          <cell r="AU1102">
            <v>0</v>
          </cell>
        </row>
        <row r="1103">
          <cell r="C1103" t="str">
            <v>61105SHA420M883USD Total</v>
          </cell>
          <cell r="AB1103">
            <v>0</v>
          </cell>
          <cell r="AE1103">
            <v>0</v>
          </cell>
          <cell r="AN1103">
            <v>0</v>
          </cell>
          <cell r="AU1103">
            <v>0</v>
          </cell>
        </row>
        <row r="1104">
          <cell r="C1104" t="str">
            <v>61105SHA420M889USD Total</v>
          </cell>
          <cell r="AB1104">
            <v>0</v>
          </cell>
          <cell r="AE1104">
            <v>0</v>
          </cell>
          <cell r="AN1104">
            <v>0</v>
          </cell>
          <cell r="AU1104">
            <v>0</v>
          </cell>
        </row>
        <row r="1105">
          <cell r="C1105" t="str">
            <v>61105SHA420M880TUSD Total</v>
          </cell>
          <cell r="AB1105">
            <v>667650</v>
          </cell>
          <cell r="AE1105">
            <v>667650</v>
          </cell>
          <cell r="AN1105">
            <v>667650</v>
          </cell>
          <cell r="AU1105">
            <v>0</v>
          </cell>
        </row>
        <row r="1107">
          <cell r="C1107" t="str">
            <v>61105Allcustom2M881CUSD Total</v>
          </cell>
          <cell r="AB1107">
            <v>430994</v>
          </cell>
          <cell r="AE1107">
            <v>430994</v>
          </cell>
          <cell r="AN1107">
            <v>430994</v>
          </cell>
          <cell r="AU1107">
            <v>0</v>
          </cell>
        </row>
        <row r="1108">
          <cell r="C1108" t="str">
            <v>61105Allcustom2M882USD Total</v>
          </cell>
          <cell r="AB1108">
            <v>382778</v>
          </cell>
          <cell r="AE1108">
            <v>382778</v>
          </cell>
          <cell r="AN1108">
            <v>382778</v>
          </cell>
          <cell r="AU1108">
            <v>0</v>
          </cell>
        </row>
        <row r="1109">
          <cell r="C1109" t="str">
            <v>61105Allcustom2M883USD Total</v>
          </cell>
          <cell r="AB1109">
            <v>0</v>
          </cell>
          <cell r="AE1109">
            <v>0</v>
          </cell>
          <cell r="AN1109">
            <v>0</v>
          </cell>
          <cell r="AU1109">
            <v>0</v>
          </cell>
        </row>
        <row r="1110">
          <cell r="C1110" t="str">
            <v>61105Allcustom2M889USD Total</v>
          </cell>
          <cell r="AB1110">
            <v>0</v>
          </cell>
          <cell r="AE1110">
            <v>0</v>
          </cell>
          <cell r="AN1110">
            <v>0</v>
          </cell>
          <cell r="AU1110">
            <v>0</v>
          </cell>
        </row>
        <row r="1111">
          <cell r="C1111" t="str">
            <v>61105Allcustom2M880TUSD Total</v>
          </cell>
          <cell r="AB1111">
            <v>813772</v>
          </cell>
          <cell r="AE1111">
            <v>813772</v>
          </cell>
          <cell r="AN1111">
            <v>813772</v>
          </cell>
          <cell r="AU1111">
            <v>0</v>
          </cell>
        </row>
        <row r="1113">
          <cell r="C1113" t="str">
            <v>61100Allcustom2M881CUSD Total</v>
          </cell>
          <cell r="AB1113">
            <v>21545382</v>
          </cell>
          <cell r="AE1113">
            <v>21545382</v>
          </cell>
          <cell r="AN1113">
            <v>21545382</v>
          </cell>
          <cell r="AU1113">
            <v>0</v>
          </cell>
        </row>
        <row r="1117">
          <cell r="C1117" t="str">
            <v>50535TPRO110M160USD Total</v>
          </cell>
          <cell r="AB1117">
            <v>8</v>
          </cell>
          <cell r="AE1117">
            <v>8.2286130307869207</v>
          </cell>
          <cell r="AG1117">
            <v>0</v>
          </cell>
          <cell r="AJ1117">
            <v>0</v>
          </cell>
          <cell r="AN1117">
            <v>8</v>
          </cell>
          <cell r="AT1117">
            <v>0</v>
          </cell>
          <cell r="AU1117">
            <v>0</v>
          </cell>
        </row>
        <row r="1118">
          <cell r="C1118" t="str">
            <v>50535TPRO120M160USD Total</v>
          </cell>
          <cell r="AB1118">
            <v>13</v>
          </cell>
          <cell r="AE1118">
            <v>13.0198984476754</v>
          </cell>
          <cell r="AG1118">
            <v>0</v>
          </cell>
          <cell r="AJ1118">
            <v>0</v>
          </cell>
          <cell r="AN1118">
            <v>13</v>
          </cell>
          <cell r="AT1118">
            <v>0</v>
          </cell>
          <cell r="AU1118">
            <v>0</v>
          </cell>
        </row>
        <row r="1119">
          <cell r="C1119" t="str">
            <v>50535TPRO210TM160USD Total</v>
          </cell>
          <cell r="AB1119">
            <v>96</v>
          </cell>
          <cell r="AE1119">
            <v>96.338230976455606</v>
          </cell>
          <cell r="AG1119">
            <v>0</v>
          </cell>
          <cell r="AJ1119">
            <v>0</v>
          </cell>
          <cell r="AN1119">
            <v>96</v>
          </cell>
          <cell r="AT1119">
            <v>0</v>
          </cell>
          <cell r="AU1119">
            <v>0</v>
          </cell>
        </row>
        <row r="1120">
          <cell r="C1120" t="str">
            <v>50535TPRO200TM160USD Total</v>
          </cell>
          <cell r="AB1120">
            <v>42</v>
          </cell>
          <cell r="AC1120">
            <v>1</v>
          </cell>
          <cell r="AE1120">
            <v>41.162352134086099</v>
          </cell>
          <cell r="AG1120">
            <v>0</v>
          </cell>
          <cell r="AH1120">
            <v>0</v>
          </cell>
          <cell r="AJ1120">
            <v>0</v>
          </cell>
          <cell r="AN1120">
            <v>42</v>
          </cell>
          <cell r="AT1120">
            <v>0</v>
          </cell>
          <cell r="AU1120">
            <v>0</v>
          </cell>
        </row>
        <row r="1121">
          <cell r="C1121" t="str">
            <v>50535TAllcustom2M160USD Total</v>
          </cell>
          <cell r="AB1121">
            <v>159</v>
          </cell>
          <cell r="AC1121">
            <v>1</v>
          </cell>
          <cell r="AD1121">
            <v>0</v>
          </cell>
          <cell r="AE1121">
            <v>158.74909458900402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N1121">
            <v>159</v>
          </cell>
          <cell r="AT1121">
            <v>0</v>
          </cell>
          <cell r="AU1121">
            <v>0</v>
          </cell>
          <cell r="AY1121">
            <v>0</v>
          </cell>
        </row>
        <row r="1124">
          <cell r="C1124" t="str">
            <v>50535TPRO110M290USD Total</v>
          </cell>
          <cell r="AB1124">
            <v>-53</v>
          </cell>
          <cell r="AE1124">
            <v>-52.834588500000002</v>
          </cell>
          <cell r="AG1124">
            <v>0</v>
          </cell>
          <cell r="AJ1124">
            <v>0</v>
          </cell>
          <cell r="AN1124">
            <v>-53</v>
          </cell>
          <cell r="AT1124">
            <v>0</v>
          </cell>
          <cell r="AU1124">
            <v>0</v>
          </cell>
        </row>
        <row r="1125">
          <cell r="C1125" t="str">
            <v>50535TPRO120M290USD Total</v>
          </cell>
          <cell r="AB1125">
            <v>-29</v>
          </cell>
          <cell r="AE1125">
            <v>-29.307346342225998</v>
          </cell>
          <cell r="AG1125">
            <v>0</v>
          </cell>
          <cell r="AJ1125">
            <v>0</v>
          </cell>
          <cell r="AN1125">
            <v>-29</v>
          </cell>
          <cell r="AT1125">
            <v>0</v>
          </cell>
          <cell r="AU1125">
            <v>0</v>
          </cell>
        </row>
        <row r="1126">
          <cell r="C1126" t="str">
            <v>50535TPRO210TM290USD Total</v>
          </cell>
          <cell r="AB1126">
            <v>-691</v>
          </cell>
          <cell r="AE1126">
            <v>-691.26277068031095</v>
          </cell>
          <cell r="AG1126">
            <v>0</v>
          </cell>
          <cell r="AJ1126">
            <v>0</v>
          </cell>
          <cell r="AN1126">
            <v>-691</v>
          </cell>
          <cell r="AT1126">
            <v>0</v>
          </cell>
          <cell r="AU1126">
            <v>0</v>
          </cell>
        </row>
        <row r="1127">
          <cell r="C1127" t="str">
            <v>50535TPRO200TM290USD Total</v>
          </cell>
          <cell r="AB1127">
            <v>-26</v>
          </cell>
          <cell r="AC1127">
            <v>-1</v>
          </cell>
          <cell r="AE1127">
            <v>-25.183809254911502</v>
          </cell>
          <cell r="AG1127">
            <v>0</v>
          </cell>
          <cell r="AH1127">
            <v>0</v>
          </cell>
          <cell r="AJ1127">
            <v>0</v>
          </cell>
          <cell r="AN1127">
            <v>-26</v>
          </cell>
          <cell r="AT1127">
            <v>0</v>
          </cell>
          <cell r="AU1127">
            <v>0</v>
          </cell>
        </row>
        <row r="1128">
          <cell r="C1128" t="str">
            <v>50535TAllcustom2M290USD Total</v>
          </cell>
          <cell r="AB1128">
            <v>-799</v>
          </cell>
          <cell r="AC1128">
            <v>-1</v>
          </cell>
          <cell r="AD1128">
            <v>0</v>
          </cell>
          <cell r="AE1128">
            <v>-798.58851477744838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N1128">
            <v>-799</v>
          </cell>
          <cell r="AT1128">
            <v>0</v>
          </cell>
          <cell r="AU1128">
            <v>0</v>
          </cell>
          <cell r="AY1128">
            <v>0</v>
          </cell>
        </row>
        <row r="1131">
          <cell r="C1131" t="str">
            <v>50535TPRO110M170USD Total</v>
          </cell>
          <cell r="AB1131">
            <v>0</v>
          </cell>
          <cell r="AE1131">
            <v>-5.1765919912152798E-2</v>
          </cell>
          <cell r="AG1131">
            <v>0</v>
          </cell>
          <cell r="AJ1131">
            <v>0</v>
          </cell>
          <cell r="AN1131">
            <v>0</v>
          </cell>
          <cell r="AT1131">
            <v>0</v>
          </cell>
          <cell r="AU1131">
            <v>0</v>
          </cell>
        </row>
        <row r="1132">
          <cell r="C1132" t="str">
            <v>50535TPRO120M170USD Total</v>
          </cell>
          <cell r="AB1132">
            <v>-6</v>
          </cell>
          <cell r="AE1132">
            <v>-5.8534646664891099</v>
          </cell>
          <cell r="AG1132">
            <v>0</v>
          </cell>
          <cell r="AJ1132">
            <v>0</v>
          </cell>
          <cell r="AN1132">
            <v>-6</v>
          </cell>
          <cell r="AT1132">
            <v>0</v>
          </cell>
          <cell r="AU1132">
            <v>0</v>
          </cell>
        </row>
        <row r="1133">
          <cell r="C1133" t="str">
            <v>50535TPRO210TM170USD Total</v>
          </cell>
          <cell r="AB1133">
            <v>-162</v>
          </cell>
          <cell r="AE1133">
            <v>-162.297929627505</v>
          </cell>
          <cell r="AG1133">
            <v>0</v>
          </cell>
          <cell r="AJ1133">
            <v>0</v>
          </cell>
          <cell r="AN1133">
            <v>-162</v>
          </cell>
          <cell r="AT1133">
            <v>0</v>
          </cell>
          <cell r="AU1133">
            <v>0</v>
          </cell>
        </row>
        <row r="1134">
          <cell r="C1134" t="str">
            <v>50535TPRO200TM170USD Total</v>
          </cell>
          <cell r="AB1134">
            <v>-13</v>
          </cell>
          <cell r="AC1134">
            <v>0</v>
          </cell>
          <cell r="AE1134">
            <v>-13.0157674265739</v>
          </cell>
          <cell r="AG1134">
            <v>0</v>
          </cell>
          <cell r="AH1134">
            <v>0</v>
          </cell>
          <cell r="AJ1134">
            <v>0</v>
          </cell>
          <cell r="AN1134">
            <v>-13</v>
          </cell>
          <cell r="AT1134">
            <v>0</v>
          </cell>
          <cell r="AU1134">
            <v>0</v>
          </cell>
        </row>
        <row r="1135">
          <cell r="C1135" t="str">
            <v>50535TAllcustom2M170USD Total</v>
          </cell>
          <cell r="AB1135">
            <v>-181</v>
          </cell>
          <cell r="AC1135">
            <v>0</v>
          </cell>
          <cell r="AD1135">
            <v>0</v>
          </cell>
          <cell r="AE1135">
            <v>-181.21892764048016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N1135">
            <v>-181</v>
          </cell>
          <cell r="AT1135">
            <v>0</v>
          </cell>
          <cell r="AU1135">
            <v>0</v>
          </cell>
          <cell r="AY1135">
            <v>0</v>
          </cell>
        </row>
        <row r="1138">
          <cell r="C1138" t="str">
            <v>50535TPRO110M410USD Total</v>
          </cell>
          <cell r="AB1138">
            <v>4</v>
          </cell>
          <cell r="AE1138">
            <v>3.6263337085507499</v>
          </cell>
          <cell r="AG1138">
            <v>0</v>
          </cell>
          <cell r="AJ1138">
            <v>0</v>
          </cell>
          <cell r="AN1138">
            <v>4</v>
          </cell>
          <cell r="AT1138">
            <v>0</v>
          </cell>
          <cell r="AU1138">
            <v>0</v>
          </cell>
        </row>
        <row r="1139">
          <cell r="C1139" t="str">
            <v>50535TPRO120M410USD Total</v>
          </cell>
          <cell r="AB1139">
            <v>0</v>
          </cell>
          <cell r="AE1139">
            <v>0</v>
          </cell>
          <cell r="AG1139">
            <v>0</v>
          </cell>
          <cell r="AJ1139">
            <v>0</v>
          </cell>
          <cell r="AN1139">
            <v>0</v>
          </cell>
          <cell r="AT1139">
            <v>0</v>
          </cell>
          <cell r="AU1139">
            <v>0</v>
          </cell>
        </row>
        <row r="1140">
          <cell r="C1140" t="str">
            <v>50535TPRO210TM410USD Total</v>
          </cell>
          <cell r="AB1140">
            <v>1</v>
          </cell>
          <cell r="AE1140">
            <v>0.50382741766703698</v>
          </cell>
          <cell r="AG1140">
            <v>0</v>
          </cell>
          <cell r="AJ1140">
            <v>0</v>
          </cell>
          <cell r="AN1140">
            <v>1</v>
          </cell>
          <cell r="AT1140">
            <v>0</v>
          </cell>
          <cell r="AU1140">
            <v>0</v>
          </cell>
        </row>
        <row r="1141">
          <cell r="C1141" t="str">
            <v>50535TPRO200TM410USD Total</v>
          </cell>
          <cell r="AB1141">
            <v>0</v>
          </cell>
          <cell r="AC1141">
            <v>-1</v>
          </cell>
          <cell r="AE1141">
            <v>0.89910683390420609</v>
          </cell>
          <cell r="AG1141">
            <v>0</v>
          </cell>
          <cell r="AH1141">
            <v>0</v>
          </cell>
          <cell r="AJ1141">
            <v>0</v>
          </cell>
          <cell r="AN1141">
            <v>0</v>
          </cell>
          <cell r="AT1141">
            <v>0</v>
          </cell>
          <cell r="AU1141">
            <v>0</v>
          </cell>
        </row>
        <row r="1142">
          <cell r="C1142" t="str">
            <v>50535TAllcustom2M410USD Total</v>
          </cell>
          <cell r="AB1142">
            <v>5</v>
          </cell>
          <cell r="AC1142">
            <v>-1</v>
          </cell>
          <cell r="AD1142">
            <v>0</v>
          </cell>
          <cell r="AE1142">
            <v>5.0292679601219925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N1142">
            <v>5</v>
          </cell>
          <cell r="AT1142">
            <v>0</v>
          </cell>
          <cell r="AU1142">
            <v>0</v>
          </cell>
          <cell r="AY1142">
            <v>0</v>
          </cell>
        </row>
        <row r="1145">
          <cell r="C1145" t="str">
            <v>50535TPRO110M420USD Total</v>
          </cell>
          <cell r="AB1145">
            <v>0</v>
          </cell>
          <cell r="AE1145">
            <v>0</v>
          </cell>
          <cell r="AG1145">
            <v>0</v>
          </cell>
          <cell r="AJ1145">
            <v>0</v>
          </cell>
          <cell r="AN1145">
            <v>0</v>
          </cell>
          <cell r="AT1145">
            <v>0</v>
          </cell>
          <cell r="AU1145">
            <v>0</v>
          </cell>
        </row>
        <row r="1146">
          <cell r="C1146" t="str">
            <v>50535TPRO120M420USD Total</v>
          </cell>
          <cell r="AB1146">
            <v>0</v>
          </cell>
          <cell r="AE1146">
            <v>0</v>
          </cell>
          <cell r="AG1146">
            <v>0</v>
          </cell>
          <cell r="AJ1146">
            <v>0</v>
          </cell>
          <cell r="AN1146">
            <v>0</v>
          </cell>
          <cell r="AT1146">
            <v>0</v>
          </cell>
          <cell r="AU1146">
            <v>0</v>
          </cell>
        </row>
        <row r="1147">
          <cell r="C1147" t="str">
            <v>50535TPRO210TM420USD Total</v>
          </cell>
          <cell r="AB1147">
            <v>0</v>
          </cell>
          <cell r="AE1147">
            <v>0</v>
          </cell>
          <cell r="AG1147">
            <v>0</v>
          </cell>
          <cell r="AJ1147">
            <v>0</v>
          </cell>
          <cell r="AN1147">
            <v>0</v>
          </cell>
          <cell r="AT1147">
            <v>0</v>
          </cell>
          <cell r="AU1147">
            <v>0</v>
          </cell>
        </row>
        <row r="1148">
          <cell r="C1148" t="str">
            <v>50535TPRO200TM420USD Total</v>
          </cell>
          <cell r="AB1148">
            <v>0</v>
          </cell>
          <cell r="AC1148">
            <v>0</v>
          </cell>
          <cell r="AE1148">
            <v>0</v>
          </cell>
          <cell r="AG1148">
            <v>0</v>
          </cell>
          <cell r="AH1148">
            <v>0</v>
          </cell>
          <cell r="AJ1148">
            <v>0</v>
          </cell>
          <cell r="AN1148">
            <v>0</v>
          </cell>
          <cell r="AT1148">
            <v>0</v>
          </cell>
          <cell r="AU1148">
            <v>0</v>
          </cell>
        </row>
        <row r="1149">
          <cell r="C1149" t="str">
            <v>50535TAllcustom2M420USD Total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N1149">
            <v>0</v>
          </cell>
          <cell r="AT1149">
            <v>0</v>
          </cell>
          <cell r="AU1149">
            <v>0</v>
          </cell>
          <cell r="AY1149">
            <v>0</v>
          </cell>
        </row>
        <row r="1152">
          <cell r="C1152" t="str">
            <v>50535TPRO110M198USD Total</v>
          </cell>
          <cell r="AB1152">
            <v>26</v>
          </cell>
          <cell r="AE1152">
            <v>25.753530809999997</v>
          </cell>
          <cell r="AG1152">
            <v>0</v>
          </cell>
          <cell r="AJ1152">
            <v>0</v>
          </cell>
          <cell r="AN1152">
            <v>26</v>
          </cell>
          <cell r="AT1152">
            <v>0</v>
          </cell>
          <cell r="AU1152">
            <v>0</v>
          </cell>
        </row>
        <row r="1153">
          <cell r="C1153" t="str">
            <v>50535TPRO120M198USD Total</v>
          </cell>
          <cell r="AB1153">
            <v>0</v>
          </cell>
          <cell r="AE1153">
            <v>0</v>
          </cell>
          <cell r="AG1153">
            <v>0</v>
          </cell>
          <cell r="AJ1153">
            <v>0</v>
          </cell>
          <cell r="AN1153">
            <v>0</v>
          </cell>
          <cell r="AT1153">
            <v>0</v>
          </cell>
          <cell r="AU1153">
            <v>0</v>
          </cell>
        </row>
        <row r="1154">
          <cell r="C1154" t="str">
            <v>50535TPRO210TM198USD Total</v>
          </cell>
          <cell r="AB1154">
            <v>-2</v>
          </cell>
          <cell r="AE1154">
            <v>-1.7353720089266902</v>
          </cell>
          <cell r="AG1154">
            <v>0</v>
          </cell>
          <cell r="AJ1154">
            <v>0</v>
          </cell>
          <cell r="AN1154">
            <v>-2</v>
          </cell>
          <cell r="AT1154">
            <v>0</v>
          </cell>
          <cell r="AU1154">
            <v>0</v>
          </cell>
        </row>
        <row r="1155">
          <cell r="C1155" t="str">
            <v>50535TPRO200TM198USD Total</v>
          </cell>
          <cell r="AB1155">
            <v>0</v>
          </cell>
          <cell r="AC1155">
            <v>0</v>
          </cell>
          <cell r="AE1155">
            <v>0</v>
          </cell>
          <cell r="AG1155">
            <v>0</v>
          </cell>
          <cell r="AH1155">
            <v>0</v>
          </cell>
          <cell r="AJ1155">
            <v>0</v>
          </cell>
          <cell r="AN1155">
            <v>0</v>
          </cell>
          <cell r="AT1155">
            <v>0</v>
          </cell>
          <cell r="AU1155">
            <v>0</v>
          </cell>
        </row>
        <row r="1156">
          <cell r="C1156" t="str">
            <v>50535TAllcustom2M198USD Total</v>
          </cell>
          <cell r="AB1156">
            <v>24</v>
          </cell>
          <cell r="AC1156">
            <v>0</v>
          </cell>
          <cell r="AD1156">
            <v>0</v>
          </cell>
          <cell r="AE1156">
            <v>24.018158801073309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N1156">
            <v>24</v>
          </cell>
          <cell r="AT1156">
            <v>0</v>
          </cell>
          <cell r="AU1156">
            <v>0</v>
          </cell>
          <cell r="AY1156">
            <v>0</v>
          </cell>
        </row>
        <row r="1159">
          <cell r="C1159" t="str">
            <v>50535TPRO110M510USD Total</v>
          </cell>
          <cell r="AB1159">
            <v>0</v>
          </cell>
          <cell r="AE1159">
            <v>0</v>
          </cell>
          <cell r="AG1159">
            <v>0</v>
          </cell>
          <cell r="AJ1159">
            <v>0</v>
          </cell>
          <cell r="AN1159">
            <v>0</v>
          </cell>
          <cell r="AT1159">
            <v>0</v>
          </cell>
          <cell r="AU1159">
            <v>0</v>
          </cell>
        </row>
        <row r="1160">
          <cell r="C1160" t="str">
            <v>50535TPRO120M510USD Total</v>
          </cell>
          <cell r="AB1160">
            <v>0</v>
          </cell>
          <cell r="AE1160">
            <v>0</v>
          </cell>
          <cell r="AG1160">
            <v>0</v>
          </cell>
          <cell r="AJ1160">
            <v>0</v>
          </cell>
          <cell r="AN1160">
            <v>0</v>
          </cell>
          <cell r="AT1160">
            <v>0</v>
          </cell>
          <cell r="AU1160">
            <v>0</v>
          </cell>
        </row>
        <row r="1161">
          <cell r="C1161" t="str">
            <v>50535TPRO210TM510USD Total</v>
          </cell>
          <cell r="AB1161">
            <v>0</v>
          </cell>
          <cell r="AE1161">
            <v>0</v>
          </cell>
          <cell r="AG1161">
            <v>0</v>
          </cell>
          <cell r="AJ1161">
            <v>0</v>
          </cell>
          <cell r="AN1161">
            <v>0</v>
          </cell>
          <cell r="AT1161">
            <v>0</v>
          </cell>
          <cell r="AU1161">
            <v>0</v>
          </cell>
        </row>
        <row r="1162">
          <cell r="C1162" t="str">
            <v>50535TPRO200TM510USD Total</v>
          </cell>
          <cell r="AB1162">
            <v>0</v>
          </cell>
          <cell r="AC1162">
            <v>0</v>
          </cell>
          <cell r="AE1162">
            <v>0</v>
          </cell>
          <cell r="AG1162">
            <v>0</v>
          </cell>
          <cell r="AH1162">
            <v>0</v>
          </cell>
          <cell r="AJ1162">
            <v>0</v>
          </cell>
          <cell r="AN1162">
            <v>0</v>
          </cell>
          <cell r="AT1162">
            <v>0</v>
          </cell>
          <cell r="AU1162">
            <v>0</v>
          </cell>
        </row>
        <row r="1163">
          <cell r="C1163" t="str">
            <v>50535TAllcustom2M510USD Total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N1163">
            <v>0</v>
          </cell>
          <cell r="AT1163">
            <v>0</v>
          </cell>
          <cell r="AU1163">
            <v>0</v>
          </cell>
          <cell r="AY1163">
            <v>0</v>
          </cell>
        </row>
        <row r="1166">
          <cell r="C1166" t="str">
            <v>50535TPRO110M549USD Total</v>
          </cell>
          <cell r="AB1166">
            <v>0</v>
          </cell>
          <cell r="AE1166">
            <v>0</v>
          </cell>
          <cell r="AG1166">
            <v>0</v>
          </cell>
          <cell r="AJ1166">
            <v>0</v>
          </cell>
          <cell r="AN1166">
            <v>0</v>
          </cell>
          <cell r="AT1166">
            <v>0</v>
          </cell>
          <cell r="AU1166">
            <v>0</v>
          </cell>
        </row>
        <row r="1167">
          <cell r="C1167" t="str">
            <v>50535TPRO120M549USD Total</v>
          </cell>
          <cell r="AB1167">
            <v>0</v>
          </cell>
          <cell r="AE1167">
            <v>0</v>
          </cell>
          <cell r="AG1167">
            <v>0</v>
          </cell>
          <cell r="AJ1167">
            <v>0</v>
          </cell>
          <cell r="AN1167">
            <v>0</v>
          </cell>
          <cell r="AT1167">
            <v>0</v>
          </cell>
          <cell r="AU1167">
            <v>0</v>
          </cell>
        </row>
        <row r="1168">
          <cell r="C1168" t="str">
            <v>50535TPRO210TM549USD Total</v>
          </cell>
          <cell r="AB1168">
            <v>0</v>
          </cell>
          <cell r="AE1168">
            <v>0</v>
          </cell>
          <cell r="AG1168">
            <v>0</v>
          </cell>
          <cell r="AJ1168">
            <v>0</v>
          </cell>
          <cell r="AN1168">
            <v>0</v>
          </cell>
          <cell r="AT1168">
            <v>0</v>
          </cell>
          <cell r="AU1168">
            <v>0</v>
          </cell>
        </row>
        <row r="1169">
          <cell r="C1169" t="str">
            <v>50535TPRO200TM549USD Total</v>
          </cell>
          <cell r="AB1169">
            <v>0</v>
          </cell>
          <cell r="AC1169">
            <v>0</v>
          </cell>
          <cell r="AE1169">
            <v>0</v>
          </cell>
          <cell r="AG1169">
            <v>0</v>
          </cell>
          <cell r="AH1169">
            <v>0</v>
          </cell>
          <cell r="AJ1169">
            <v>0</v>
          </cell>
          <cell r="AN1169">
            <v>0</v>
          </cell>
          <cell r="AT1169">
            <v>0</v>
          </cell>
          <cell r="AU1169">
            <v>0</v>
          </cell>
        </row>
        <row r="1170">
          <cell r="C1170" t="str">
            <v>50535TAllcustom2M549USD Total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N1170">
            <v>0</v>
          </cell>
          <cell r="AT1170">
            <v>0</v>
          </cell>
          <cell r="AU1170">
            <v>0</v>
          </cell>
          <cell r="AY1170">
            <v>0</v>
          </cell>
        </row>
        <row r="1173">
          <cell r="C1173" t="str">
            <v>50535TPRO110M550USD Total</v>
          </cell>
          <cell r="AB1173">
            <v>0</v>
          </cell>
          <cell r="AE1173">
            <v>0</v>
          </cell>
          <cell r="AG1173">
            <v>0</v>
          </cell>
          <cell r="AJ1173">
            <v>0</v>
          </cell>
          <cell r="AN1173">
            <v>0</v>
          </cell>
          <cell r="AT1173">
            <v>0</v>
          </cell>
          <cell r="AU1173">
            <v>0</v>
          </cell>
        </row>
        <row r="1174">
          <cell r="C1174" t="str">
            <v>50535TPRO120M550USD Total</v>
          </cell>
          <cell r="AB1174">
            <v>0</v>
          </cell>
          <cell r="AE1174">
            <v>0</v>
          </cell>
          <cell r="AG1174">
            <v>0</v>
          </cell>
          <cell r="AJ1174">
            <v>0</v>
          </cell>
          <cell r="AN1174">
            <v>0</v>
          </cell>
          <cell r="AT1174">
            <v>0</v>
          </cell>
          <cell r="AU1174">
            <v>0</v>
          </cell>
        </row>
        <row r="1175">
          <cell r="C1175" t="str">
            <v>50535TPRO210TM550USD Total</v>
          </cell>
          <cell r="AB1175">
            <v>0</v>
          </cell>
          <cell r="AE1175">
            <v>0</v>
          </cell>
          <cell r="AG1175">
            <v>0</v>
          </cell>
          <cell r="AJ1175">
            <v>0</v>
          </cell>
          <cell r="AN1175">
            <v>0</v>
          </cell>
          <cell r="AT1175">
            <v>0</v>
          </cell>
          <cell r="AU1175">
            <v>0</v>
          </cell>
        </row>
        <row r="1176">
          <cell r="C1176" t="str">
            <v>50535TPRO200TM550USD Total</v>
          </cell>
          <cell r="AB1176">
            <v>0</v>
          </cell>
          <cell r="AC1176">
            <v>0</v>
          </cell>
          <cell r="AE1176">
            <v>0</v>
          </cell>
          <cell r="AG1176">
            <v>0</v>
          </cell>
          <cell r="AH1176">
            <v>0</v>
          </cell>
          <cell r="AJ1176">
            <v>0</v>
          </cell>
          <cell r="AN1176">
            <v>0</v>
          </cell>
          <cell r="AT1176">
            <v>0</v>
          </cell>
          <cell r="AU1176">
            <v>0</v>
          </cell>
        </row>
        <row r="1177">
          <cell r="C1177" t="str">
            <v>50535TAllcustom2M550USD Total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N1177">
            <v>0</v>
          </cell>
          <cell r="AT1177">
            <v>0</v>
          </cell>
          <cell r="AU1177">
            <v>0</v>
          </cell>
          <cell r="AY1177">
            <v>0</v>
          </cell>
        </row>
        <row r="1180">
          <cell r="C1180" t="str">
            <v>50535TPRO110M600TUSD Total</v>
          </cell>
          <cell r="AB1180">
            <v>0</v>
          </cell>
          <cell r="AE1180">
            <v>0</v>
          </cell>
          <cell r="AG1180">
            <v>0</v>
          </cell>
          <cell r="AJ1180">
            <v>0</v>
          </cell>
          <cell r="AN1180">
            <v>0</v>
          </cell>
          <cell r="AT1180">
            <v>0</v>
          </cell>
          <cell r="AU1180">
            <v>0</v>
          </cell>
        </row>
        <row r="1181">
          <cell r="C1181" t="str">
            <v>50535TPRO120M600TUSD Total</v>
          </cell>
          <cell r="AB1181">
            <v>0</v>
          </cell>
          <cell r="AE1181">
            <v>0</v>
          </cell>
          <cell r="AG1181">
            <v>0</v>
          </cell>
          <cell r="AJ1181">
            <v>0</v>
          </cell>
          <cell r="AN1181">
            <v>0</v>
          </cell>
          <cell r="AT1181">
            <v>0</v>
          </cell>
          <cell r="AU1181">
            <v>0</v>
          </cell>
        </row>
        <row r="1182">
          <cell r="C1182" t="str">
            <v>50535TPRO210TM600TUSD Total</v>
          </cell>
          <cell r="AB1182">
            <v>0</v>
          </cell>
          <cell r="AE1182">
            <v>0</v>
          </cell>
          <cell r="AG1182">
            <v>0</v>
          </cell>
          <cell r="AJ1182">
            <v>0</v>
          </cell>
          <cell r="AN1182">
            <v>0</v>
          </cell>
          <cell r="AT1182">
            <v>0</v>
          </cell>
          <cell r="AU1182">
            <v>0</v>
          </cell>
        </row>
        <row r="1183">
          <cell r="C1183" t="str">
            <v>50535TPRO200TM600TUSD Total</v>
          </cell>
          <cell r="AB1183">
            <v>0</v>
          </cell>
          <cell r="AC1183">
            <v>0</v>
          </cell>
          <cell r="AE1183">
            <v>4.2805417198687798E-6</v>
          </cell>
          <cell r="AG1183">
            <v>0</v>
          </cell>
          <cell r="AH1183">
            <v>0</v>
          </cell>
          <cell r="AJ1183">
            <v>0</v>
          </cell>
          <cell r="AN1183">
            <v>0</v>
          </cell>
          <cell r="AT1183">
            <v>0</v>
          </cell>
          <cell r="AU1183">
            <v>0</v>
          </cell>
        </row>
        <row r="1184">
          <cell r="C1184" t="str">
            <v>50535TAllcustom2M600TUSD Total</v>
          </cell>
          <cell r="AB1184">
            <v>0</v>
          </cell>
          <cell r="AC1184">
            <v>0</v>
          </cell>
          <cell r="AD1184">
            <v>0</v>
          </cell>
          <cell r="AE1184">
            <v>4.2805417198687798E-6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N1184">
            <v>0</v>
          </cell>
          <cell r="AT1184">
            <v>0</v>
          </cell>
          <cell r="AU1184">
            <v>0</v>
          </cell>
          <cell r="AY1184">
            <v>0</v>
          </cell>
        </row>
        <row r="1187">
          <cell r="C1187" t="str">
            <v>50535TPRO110Allcustom3USD Total</v>
          </cell>
          <cell r="AB1187">
            <v>3151</v>
          </cell>
          <cell r="AE1187">
            <v>3151.30417552271</v>
          </cell>
          <cell r="AG1187">
            <v>0</v>
          </cell>
          <cell r="AJ1187">
            <v>0</v>
          </cell>
          <cell r="AN1187">
            <v>3151</v>
          </cell>
          <cell r="AT1187">
            <v>0</v>
          </cell>
          <cell r="AU1187">
            <v>0</v>
          </cell>
        </row>
        <row r="1188">
          <cell r="C1188" t="str">
            <v>50535TPRO120Allcustom3USD Total</v>
          </cell>
          <cell r="AB1188">
            <v>137</v>
          </cell>
          <cell r="AE1188">
            <v>137.354643851898</v>
          </cell>
          <cell r="AG1188">
            <v>0</v>
          </cell>
          <cell r="AJ1188">
            <v>0</v>
          </cell>
          <cell r="AN1188">
            <v>137</v>
          </cell>
          <cell r="AT1188">
            <v>0</v>
          </cell>
          <cell r="AU1188">
            <v>0</v>
          </cell>
        </row>
        <row r="1189">
          <cell r="C1189" t="str">
            <v>50535TPRO210TAllcustom3USD Total</v>
          </cell>
          <cell r="AB1189">
            <v>1143</v>
          </cell>
          <cell r="AE1189">
            <v>1143.18856688443</v>
          </cell>
          <cell r="AG1189">
            <v>0</v>
          </cell>
          <cell r="AJ1189">
            <v>0</v>
          </cell>
          <cell r="AN1189">
            <v>1143</v>
          </cell>
          <cell r="AT1189">
            <v>0</v>
          </cell>
          <cell r="AU1189">
            <v>0</v>
          </cell>
        </row>
        <row r="1190">
          <cell r="C1190" t="str">
            <v>50535TPRO200TAllcustom3USD Total</v>
          </cell>
          <cell r="AB1190">
            <v>504</v>
          </cell>
          <cell r="AC1190">
            <v>0</v>
          </cell>
          <cell r="AE1190">
            <v>503.820639632488</v>
          </cell>
          <cell r="AG1190">
            <v>0</v>
          </cell>
          <cell r="AH1190">
            <v>0</v>
          </cell>
          <cell r="AJ1190">
            <v>0</v>
          </cell>
          <cell r="AN1190">
            <v>504</v>
          </cell>
          <cell r="AT1190">
            <v>0</v>
          </cell>
          <cell r="AU1190">
            <v>0</v>
          </cell>
        </row>
        <row r="1191">
          <cell r="C1191" t="str">
            <v>50535TAllcustom2Allcustom3USD Total</v>
          </cell>
          <cell r="AB1191">
            <v>4935</v>
          </cell>
          <cell r="AC1191">
            <v>0</v>
          </cell>
          <cell r="AD1191">
            <v>0</v>
          </cell>
          <cell r="AE1191">
            <v>4935.6680258915258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N1191">
            <v>4935</v>
          </cell>
          <cell r="AT1191">
            <v>0</v>
          </cell>
          <cell r="AU1191">
            <v>0</v>
          </cell>
          <cell r="AY1191">
            <v>0</v>
          </cell>
        </row>
        <row r="1194">
          <cell r="C1194" t="str">
            <v>33020PRO110Allcustom3USD Total</v>
          </cell>
          <cell r="AB1194">
            <v>2967</v>
          </cell>
          <cell r="AC1194">
            <v>0</v>
          </cell>
          <cell r="AE1194">
            <v>2966.8505657227101</v>
          </cell>
          <cell r="AG1194">
            <v>0</v>
          </cell>
          <cell r="AH1194">
            <v>0</v>
          </cell>
          <cell r="AJ1194">
            <v>0</v>
          </cell>
          <cell r="AN1194">
            <v>2967</v>
          </cell>
          <cell r="AT1194">
            <v>0</v>
          </cell>
          <cell r="AU1194">
            <v>0</v>
          </cell>
        </row>
        <row r="1195">
          <cell r="C1195" t="str">
            <v>33020PRO120Allcustom3USD Total</v>
          </cell>
          <cell r="AB1195">
            <v>4</v>
          </cell>
          <cell r="AE1195">
            <v>3.8120779571054699</v>
          </cell>
          <cell r="AG1195">
            <v>0</v>
          </cell>
          <cell r="AJ1195">
            <v>0</v>
          </cell>
          <cell r="AN1195">
            <v>4</v>
          </cell>
          <cell r="AT1195">
            <v>0</v>
          </cell>
          <cell r="AU1195">
            <v>0</v>
          </cell>
        </row>
        <row r="1196">
          <cell r="C1196" t="str">
            <v>33020PRO210TAllcustom3USD Total</v>
          </cell>
          <cell r="AB1196">
            <v>813</v>
          </cell>
          <cell r="AE1196">
            <v>813.494078612306</v>
          </cell>
          <cell r="AG1196">
            <v>0</v>
          </cell>
          <cell r="AJ1196">
            <v>0</v>
          </cell>
          <cell r="AN1196">
            <v>813</v>
          </cell>
          <cell r="AT1196">
            <v>0</v>
          </cell>
          <cell r="AU1196">
            <v>0</v>
          </cell>
        </row>
        <row r="1197">
          <cell r="C1197" t="str">
            <v>33020PRO200TAllcustom3USD Total</v>
          </cell>
          <cell r="AB1197">
            <v>317</v>
          </cell>
          <cell r="AC1197">
            <v>0</v>
          </cell>
          <cell r="AE1197">
            <v>317.02170912436497</v>
          </cell>
          <cell r="AG1197">
            <v>0</v>
          </cell>
          <cell r="AH1197">
            <v>0</v>
          </cell>
          <cell r="AJ1197">
            <v>0</v>
          </cell>
          <cell r="AN1197">
            <v>317</v>
          </cell>
          <cell r="AT1197">
            <v>0</v>
          </cell>
          <cell r="AU1197">
            <v>0</v>
          </cell>
        </row>
        <row r="1198">
          <cell r="AB1198">
            <v>4101</v>
          </cell>
          <cell r="AC1198">
            <v>0</v>
          </cell>
          <cell r="AD1198">
            <v>0</v>
          </cell>
          <cell r="AE1198">
            <v>4101.178431416487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N1198">
            <v>4101</v>
          </cell>
          <cell r="AT1198">
            <v>0</v>
          </cell>
          <cell r="AY1198">
            <v>0</v>
          </cell>
        </row>
        <row r="1201">
          <cell r="C1201" t="str">
            <v>34010PRO110Allcustom3USD Total</v>
          </cell>
          <cell r="AB1201">
            <v>184</v>
          </cell>
          <cell r="AE1201">
            <v>184.45360980000001</v>
          </cell>
          <cell r="AG1201">
            <v>0</v>
          </cell>
          <cell r="AJ1201">
            <v>0</v>
          </cell>
          <cell r="AN1201">
            <v>184</v>
          </cell>
          <cell r="AT1201">
            <v>0</v>
          </cell>
          <cell r="AU1201">
            <v>0</v>
          </cell>
        </row>
        <row r="1202">
          <cell r="C1202" t="str">
            <v>34010PRO120Allcustom3USD Total</v>
          </cell>
          <cell r="AB1202">
            <v>133</v>
          </cell>
          <cell r="AC1202">
            <v>-1</v>
          </cell>
          <cell r="AE1202">
            <v>133.542565894793</v>
          </cell>
          <cell r="AG1202">
            <v>0</v>
          </cell>
          <cell r="AH1202">
            <v>0</v>
          </cell>
          <cell r="AJ1202">
            <v>0</v>
          </cell>
          <cell r="AN1202">
            <v>133</v>
          </cell>
          <cell r="AT1202">
            <v>0</v>
          </cell>
          <cell r="AU1202">
            <v>0</v>
          </cell>
        </row>
        <row r="1203">
          <cell r="C1203" t="str">
            <v>34010PRO210TAllcustom3USD Total</v>
          </cell>
          <cell r="AB1203">
            <v>330</v>
          </cell>
          <cell r="AC1203">
            <v>0</v>
          </cell>
          <cell r="AE1203">
            <v>329.694488272125</v>
          </cell>
          <cell r="AG1203">
            <v>0</v>
          </cell>
          <cell r="AH1203">
            <v>0</v>
          </cell>
          <cell r="AJ1203">
            <v>0</v>
          </cell>
          <cell r="AN1203">
            <v>330</v>
          </cell>
          <cell r="AT1203">
            <v>0</v>
          </cell>
          <cell r="AU1203">
            <v>0</v>
          </cell>
        </row>
        <row r="1204">
          <cell r="C1204" t="str">
            <v>34010PRO200TAllcustom3USD Total</v>
          </cell>
          <cell r="AB1204">
            <v>187</v>
          </cell>
          <cell r="AC1204">
            <v>0</v>
          </cell>
          <cell r="AE1204">
            <v>186.79893050812302</v>
          </cell>
          <cell r="AG1204">
            <v>0</v>
          </cell>
          <cell r="AH1204">
            <v>0</v>
          </cell>
          <cell r="AJ1204">
            <v>0</v>
          </cell>
          <cell r="AN1204">
            <v>187</v>
          </cell>
          <cell r="AT1204">
            <v>0</v>
          </cell>
          <cell r="AU1204">
            <v>0</v>
          </cell>
        </row>
        <row r="1205">
          <cell r="AB1205">
            <v>834</v>
          </cell>
          <cell r="AC1205">
            <v>-1</v>
          </cell>
          <cell r="AD1205">
            <v>0</v>
          </cell>
          <cell r="AE1205">
            <v>834.48959447504103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N1205">
            <v>834</v>
          </cell>
          <cell r="AT1205">
            <v>0</v>
          </cell>
          <cell r="AY1205">
            <v>0</v>
          </cell>
        </row>
        <row r="1208">
          <cell r="C1208" t="str">
            <v>63101MAT400Allcustom3USD Total</v>
          </cell>
          <cell r="AB1208">
            <v>0</v>
          </cell>
          <cell r="AE1208">
            <v>0</v>
          </cell>
          <cell r="AG1208">
            <v>0</v>
          </cell>
          <cell r="AJ1208">
            <v>0</v>
          </cell>
          <cell r="AN1208">
            <v>0</v>
          </cell>
          <cell r="AT1208">
            <v>0</v>
          </cell>
          <cell r="AU1208">
            <v>0</v>
          </cell>
        </row>
        <row r="1209">
          <cell r="C1209" t="str">
            <v>63102MAT400Allcustom3USD Total</v>
          </cell>
          <cell r="AB1209">
            <v>0</v>
          </cell>
          <cell r="AE1209">
            <v>0</v>
          </cell>
          <cell r="AG1209">
            <v>0</v>
          </cell>
          <cell r="AJ1209">
            <v>0</v>
          </cell>
          <cell r="AN1209">
            <v>0</v>
          </cell>
          <cell r="AT1209">
            <v>0</v>
          </cell>
          <cell r="AU1209">
            <v>0</v>
          </cell>
        </row>
        <row r="1210">
          <cell r="C1210" t="str">
            <v>63114TMAT400Allcustom3USD Total</v>
          </cell>
          <cell r="AB1210">
            <v>1</v>
          </cell>
          <cell r="AE1210">
            <v>0.51360599526176298</v>
          </cell>
          <cell r="AG1210">
            <v>0</v>
          </cell>
          <cell r="AJ1210">
            <v>0</v>
          </cell>
          <cell r="AN1210">
            <v>1</v>
          </cell>
          <cell r="AT1210">
            <v>0</v>
          </cell>
          <cell r="AU1210">
            <v>0</v>
          </cell>
        </row>
        <row r="1211">
          <cell r="C1211" t="str">
            <v>63115TMAT400Allcustom3USD Total</v>
          </cell>
          <cell r="AB1211">
            <v>0</v>
          </cell>
          <cell r="AC1211">
            <v>-1</v>
          </cell>
          <cell r="AE1211">
            <v>0.83261703009204602</v>
          </cell>
          <cell r="AG1211">
            <v>0</v>
          </cell>
          <cell r="AH1211">
            <v>0</v>
          </cell>
          <cell r="AJ1211">
            <v>0</v>
          </cell>
          <cell r="AN1211">
            <v>0</v>
          </cell>
          <cell r="AT1211">
            <v>0</v>
          </cell>
          <cell r="AU1211">
            <v>0</v>
          </cell>
        </row>
        <row r="1212">
          <cell r="C1212" t="str">
            <v>63110TMAT400Allcustom3USD Total</v>
          </cell>
          <cell r="AB1212">
            <v>1</v>
          </cell>
          <cell r="AC1212">
            <v>-1</v>
          </cell>
          <cell r="AD1212">
            <v>0</v>
          </cell>
          <cell r="AE1212">
            <v>1.346223025353809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N1212">
            <v>1</v>
          </cell>
          <cell r="AT1212">
            <v>0</v>
          </cell>
          <cell r="AU1212">
            <v>0</v>
          </cell>
          <cell r="AY1212">
            <v>0</v>
          </cell>
        </row>
        <row r="1217">
          <cell r="C1217" t="str">
            <v>35100TAllcustom2Allcustom3USD Total</v>
          </cell>
          <cell r="AB1217">
            <v>114</v>
          </cell>
          <cell r="AE1217">
            <v>113.69436501809099</v>
          </cell>
          <cell r="AG1217">
            <v>0</v>
          </cell>
          <cell r="AJ1217">
            <v>0</v>
          </cell>
          <cell r="AN1217">
            <v>114</v>
          </cell>
          <cell r="AU1217">
            <v>0</v>
          </cell>
        </row>
        <row r="1218">
          <cell r="C1218" t="str">
            <v>35110Allcustom2Allcustom3USD Total</v>
          </cell>
          <cell r="AB1218">
            <v>344</v>
          </cell>
          <cell r="AE1218">
            <v>343.76854637465698</v>
          </cell>
          <cell r="AG1218">
            <v>0</v>
          </cell>
          <cell r="AJ1218">
            <v>0</v>
          </cell>
          <cell r="AN1218">
            <v>344</v>
          </cell>
          <cell r="AU1218">
            <v>0</v>
          </cell>
        </row>
        <row r="1219">
          <cell r="C1219" t="str">
            <v>35120Allcustom2Allcustom3USD Total</v>
          </cell>
          <cell r="AB1219">
            <v>453</v>
          </cell>
          <cell r="AE1219">
            <v>453.10956741679399</v>
          </cell>
          <cell r="AG1219">
            <v>0</v>
          </cell>
          <cell r="AJ1219">
            <v>0</v>
          </cell>
          <cell r="AN1219">
            <v>453</v>
          </cell>
          <cell r="AU1219">
            <v>0</v>
          </cell>
        </row>
        <row r="1220">
          <cell r="C1220" t="str">
            <v>35150Allcustom2Allcustom3USD Total</v>
          </cell>
          <cell r="AB1220">
            <v>144</v>
          </cell>
          <cell r="AE1220">
            <v>144.28707359675602</v>
          </cell>
          <cell r="AG1220">
            <v>0</v>
          </cell>
          <cell r="AJ1220">
            <v>0</v>
          </cell>
          <cell r="AN1220">
            <v>144</v>
          </cell>
          <cell r="AU1220">
            <v>0</v>
          </cell>
        </row>
        <row r="1221">
          <cell r="C1221" t="str">
            <v>63200TAllcustom2Allcustom3USD Total</v>
          </cell>
          <cell r="AB1221">
            <v>5</v>
          </cell>
          <cell r="AE1221">
            <v>4.5000643117702204</v>
          </cell>
          <cell r="AG1221">
            <v>0</v>
          </cell>
          <cell r="AJ1221">
            <v>0</v>
          </cell>
          <cell r="AN1221">
            <v>5</v>
          </cell>
          <cell r="AU1221">
            <v>0</v>
          </cell>
        </row>
        <row r="1223">
          <cell r="C1223" t="str">
            <v>33310Allcustom2Allcustom3USD Total</v>
          </cell>
          <cell r="AB1223">
            <v>25</v>
          </cell>
          <cell r="AE1223">
            <v>25.364771870879299</v>
          </cell>
          <cell r="AG1223">
            <v>0</v>
          </cell>
          <cell r="AJ1223">
            <v>0</v>
          </cell>
          <cell r="AN1223">
            <v>25</v>
          </cell>
          <cell r="AU1223">
            <v>0</v>
          </cell>
        </row>
        <row r="1224">
          <cell r="C1224" t="str">
            <v>34800TAllcustom2Allcustom3USD Total</v>
          </cell>
          <cell r="AB1224">
            <v>-1</v>
          </cell>
          <cell r="AE1224">
            <v>-0.94904008024002096</v>
          </cell>
          <cell r="AG1224">
            <v>0</v>
          </cell>
          <cell r="AJ1224">
            <v>0</v>
          </cell>
          <cell r="AN1224">
            <v>-1</v>
          </cell>
          <cell r="AU1224">
            <v>0</v>
          </cell>
        </row>
        <row r="1225">
          <cell r="C1225" t="str">
            <v>35140Allcustom2Allcustom3USD Total</v>
          </cell>
          <cell r="AB1225">
            <v>4</v>
          </cell>
          <cell r="AE1225">
            <v>4.4586374906776802</v>
          </cell>
          <cell r="AG1225">
            <v>0</v>
          </cell>
          <cell r="AJ1225">
            <v>0</v>
          </cell>
          <cell r="AN1225">
            <v>4</v>
          </cell>
          <cell r="AU1225">
            <v>0</v>
          </cell>
        </row>
        <row r="1226">
          <cell r="C1226" t="str">
            <v>35160Allcustom2Allcustom3USD Total</v>
          </cell>
          <cell r="AB1226">
            <v>233</v>
          </cell>
          <cell r="AC1226">
            <v>1</v>
          </cell>
          <cell r="AE1226">
            <v>231.93359619704802</v>
          </cell>
          <cell r="AG1226">
            <v>0</v>
          </cell>
          <cell r="AH1226">
            <v>0</v>
          </cell>
          <cell r="AJ1226">
            <v>0</v>
          </cell>
          <cell r="AN1226">
            <v>233</v>
          </cell>
          <cell r="AU1226">
            <v>0</v>
          </cell>
        </row>
        <row r="1227">
          <cell r="C1227" t="str">
            <v>35169Allcustom2Allcustom3USD Total</v>
          </cell>
          <cell r="AB1227">
            <v>0</v>
          </cell>
          <cell r="AE1227">
            <v>0.30887235781762701</v>
          </cell>
          <cell r="AG1227">
            <v>0</v>
          </cell>
          <cell r="AJ1227">
            <v>0</v>
          </cell>
          <cell r="AN1227">
            <v>0</v>
          </cell>
          <cell r="AU1227">
            <v>0</v>
          </cell>
        </row>
        <row r="1228">
          <cell r="C1228" t="str">
            <v>35179PAllcustom2Allcustom3USD Total</v>
          </cell>
          <cell r="AB1228">
            <v>-6</v>
          </cell>
          <cell r="AE1228">
            <v>-5.7119770875528699</v>
          </cell>
          <cell r="AG1228">
            <v>0</v>
          </cell>
          <cell r="AJ1228">
            <v>0</v>
          </cell>
          <cell r="AN1228">
            <v>-6</v>
          </cell>
          <cell r="AU1228">
            <v>0</v>
          </cell>
        </row>
        <row r="1229">
          <cell r="C1229" t="str">
            <v>Other_other_payables_total_USD</v>
          </cell>
          <cell r="AB1229">
            <v>255</v>
          </cell>
          <cell r="AC1229">
            <v>1</v>
          </cell>
          <cell r="AD1229">
            <v>0</v>
          </cell>
          <cell r="AE1229">
            <v>255.40486074862972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>
            <v>0</v>
          </cell>
          <cell r="AM1229">
            <v>0</v>
          </cell>
          <cell r="AN1229">
            <v>255</v>
          </cell>
          <cell r="AU1229">
            <v>0</v>
          </cell>
        </row>
        <row r="1231">
          <cell r="C1231" t="str">
            <v>63210TAllcustom2Allcustom3USD Total</v>
          </cell>
          <cell r="AB1231">
            <v>1315</v>
          </cell>
          <cell r="AC1231">
            <v>1</v>
          </cell>
          <cell r="AD1231">
            <v>0</v>
          </cell>
          <cell r="AE1231">
            <v>1314.7644774666981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>
            <v>0</v>
          </cell>
          <cell r="AM1231">
            <v>0</v>
          </cell>
          <cell r="AN1231">
            <v>1315</v>
          </cell>
          <cell r="AU1231">
            <v>0</v>
          </cell>
          <cell r="AY1231">
            <v>0</v>
          </cell>
        </row>
        <row r="1235">
          <cell r="C1235" t="str">
            <v>25710Allcustom2Allcustom3USD Total</v>
          </cell>
          <cell r="AB1235">
            <v>359</v>
          </cell>
          <cell r="AC1235">
            <v>1</v>
          </cell>
          <cell r="AE1235">
            <v>357.58199166128998</v>
          </cell>
          <cell r="AG1235">
            <v>0</v>
          </cell>
          <cell r="AJ1235">
            <v>0</v>
          </cell>
          <cell r="AN1235">
            <v>359</v>
          </cell>
          <cell r="AU1235">
            <v>0</v>
          </cell>
        </row>
        <row r="1236">
          <cell r="C1236" t="str">
            <v>25719Allcustom2Allcustom3USD Total</v>
          </cell>
          <cell r="AB1236">
            <v>72</v>
          </cell>
          <cell r="AE1236">
            <v>72.258130420185992</v>
          </cell>
          <cell r="AG1236">
            <v>0</v>
          </cell>
          <cell r="AJ1236">
            <v>0</v>
          </cell>
          <cell r="AN1236">
            <v>72</v>
          </cell>
          <cell r="AU1236">
            <v>0</v>
          </cell>
        </row>
        <row r="1237">
          <cell r="C1237" t="str">
            <v>25729Allcustom2Allcustom3USD Total</v>
          </cell>
          <cell r="AB1237">
            <v>0</v>
          </cell>
          <cell r="AE1237">
            <v>2.1019235252663503E-3</v>
          </cell>
          <cell r="AG1237">
            <v>0</v>
          </cell>
          <cell r="AJ1237">
            <v>0</v>
          </cell>
          <cell r="AN1237">
            <v>0</v>
          </cell>
          <cell r="AU1237">
            <v>0</v>
          </cell>
        </row>
        <row r="1238">
          <cell r="C1238" t="str">
            <v>Loans_receivable_current_USD</v>
          </cell>
          <cell r="AB1238">
            <v>431</v>
          </cell>
          <cell r="AE1238">
            <v>429.84222400500124</v>
          </cell>
          <cell r="AG1238">
            <v>0</v>
          </cell>
          <cell r="AJ1238">
            <v>0</v>
          </cell>
          <cell r="AN1238">
            <v>431</v>
          </cell>
          <cell r="AU1238">
            <v>0</v>
          </cell>
        </row>
        <row r="1240">
          <cell r="C1240" t="str">
            <v>22510Allcustom2Allcustom3USD Total</v>
          </cell>
          <cell r="AB1240">
            <v>29</v>
          </cell>
          <cell r="AE1240">
            <v>29.336226127611997</v>
          </cell>
          <cell r="AG1240">
            <v>0</v>
          </cell>
          <cell r="AJ1240">
            <v>0</v>
          </cell>
          <cell r="AN1240">
            <v>29</v>
          </cell>
          <cell r="AU1240">
            <v>0</v>
          </cell>
        </row>
        <row r="1241">
          <cell r="C1241" t="str">
            <v>22529Allcustom2Allcustom3USD Total</v>
          </cell>
          <cell r="AB1241">
            <v>159</v>
          </cell>
          <cell r="AE1241">
            <v>159.44368077476901</v>
          </cell>
          <cell r="AG1241">
            <v>0</v>
          </cell>
          <cell r="AJ1241">
            <v>0</v>
          </cell>
          <cell r="AN1241">
            <v>159</v>
          </cell>
          <cell r="AU1241">
            <v>0</v>
          </cell>
        </row>
        <row r="1242">
          <cell r="C1242" t="str">
            <v>Loans_receivable_non_current_USD</v>
          </cell>
          <cell r="AB1242">
            <v>188</v>
          </cell>
          <cell r="AE1242">
            <v>188.77990690238101</v>
          </cell>
          <cell r="AG1242">
            <v>0</v>
          </cell>
          <cell r="AJ1242">
            <v>0</v>
          </cell>
          <cell r="AN1242">
            <v>188</v>
          </cell>
          <cell r="AU1242">
            <v>0</v>
          </cell>
        </row>
        <row r="1246">
          <cell r="C1246" t="str">
            <v>61620MAT200Allcustom3USD Total</v>
          </cell>
          <cell r="E1246">
            <v>1206</v>
          </cell>
          <cell r="F1246">
            <v>-1</v>
          </cell>
          <cell r="H1246">
            <v>1206.6557098723999</v>
          </cell>
          <cell r="J1246">
            <v>195</v>
          </cell>
          <cell r="K1246">
            <v>0</v>
          </cell>
          <cell r="M1246">
            <v>195.10767945182698</v>
          </cell>
          <cell r="O1246">
            <v>0</v>
          </cell>
          <cell r="P1246">
            <v>0</v>
          </cell>
          <cell r="R1246">
            <v>0</v>
          </cell>
          <cell r="T1246">
            <v>1</v>
          </cell>
          <cell r="U1246">
            <v>-1</v>
          </cell>
          <cell r="V1246">
            <v>2</v>
          </cell>
          <cell r="W1246">
            <v>0</v>
          </cell>
          <cell r="Y1246">
            <v>0</v>
          </cell>
          <cell r="Z1246">
            <v>0</v>
          </cell>
          <cell r="AB1246">
            <v>1402</v>
          </cell>
          <cell r="AC1246">
            <v>0</v>
          </cell>
          <cell r="AD1246">
            <v>0</v>
          </cell>
          <cell r="AE1246">
            <v>1401.76338932423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>
            <v>0</v>
          </cell>
          <cell r="AM1246">
            <v>0</v>
          </cell>
          <cell r="AN1246">
            <v>1402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BI1246">
            <v>838</v>
          </cell>
          <cell r="BJ1246">
            <v>0</v>
          </cell>
          <cell r="BL1246">
            <v>837.80319264618595</v>
          </cell>
          <cell r="BN1246">
            <v>269</v>
          </cell>
          <cell r="BO1246">
            <v>0</v>
          </cell>
          <cell r="BQ1246">
            <v>268.67298303911105</v>
          </cell>
          <cell r="BS1246">
            <v>41</v>
          </cell>
          <cell r="BT1246">
            <v>0</v>
          </cell>
          <cell r="BV1246">
            <v>40.606251536645502</v>
          </cell>
          <cell r="BX1246">
            <v>17</v>
          </cell>
          <cell r="BY1246">
            <v>1</v>
          </cell>
          <cell r="CA1246">
            <v>15.5137950951951</v>
          </cell>
          <cell r="CC1246">
            <v>1</v>
          </cell>
          <cell r="CD1246">
            <v>1</v>
          </cell>
          <cell r="CF1246">
            <v>0.29179252646586901</v>
          </cell>
          <cell r="CH1246">
            <v>3</v>
          </cell>
          <cell r="CI1246">
            <v>1</v>
          </cell>
          <cell r="CK1246">
            <v>2.2462685277986498</v>
          </cell>
          <cell r="CY1246">
            <v>107</v>
          </cell>
          <cell r="CZ1246">
            <v>2</v>
          </cell>
          <cell r="DB1246">
            <v>104.57575079999999</v>
          </cell>
          <cell r="DD1246">
            <v>7</v>
          </cell>
          <cell r="DE1246">
            <v>-1</v>
          </cell>
          <cell r="DG1246">
            <v>7.5863495214711607</v>
          </cell>
          <cell r="DI1246">
            <v>1</v>
          </cell>
          <cell r="DJ1246">
            <v>0</v>
          </cell>
          <cell r="DL1246">
            <v>0.72757913035591604</v>
          </cell>
          <cell r="DN1246">
            <v>83</v>
          </cell>
          <cell r="DO1246">
            <v>1</v>
          </cell>
          <cell r="DQ1246">
            <v>82.218000000000004</v>
          </cell>
          <cell r="DS1246">
            <v>0</v>
          </cell>
          <cell r="DT1246">
            <v>0</v>
          </cell>
          <cell r="DV1246">
            <v>0</v>
          </cell>
        </row>
        <row r="1248">
          <cell r="C1248" t="str">
            <v>61620MAT205Allcustom3USD Total</v>
          </cell>
          <cell r="E1248">
            <v>909</v>
          </cell>
          <cell r="F1248">
            <v>0</v>
          </cell>
          <cell r="H1248">
            <v>908.56056808812104</v>
          </cell>
          <cell r="J1248">
            <v>74</v>
          </cell>
          <cell r="K1248">
            <v>-1</v>
          </cell>
          <cell r="M1248">
            <v>74.738479393093797</v>
          </cell>
          <cell r="O1248">
            <v>0</v>
          </cell>
          <cell r="P1248">
            <v>0</v>
          </cell>
          <cell r="R1248">
            <v>0</v>
          </cell>
          <cell r="T1248">
            <v>1</v>
          </cell>
          <cell r="U1248">
            <v>0</v>
          </cell>
          <cell r="V1248">
            <v>0</v>
          </cell>
          <cell r="W1248">
            <v>1</v>
          </cell>
          <cell r="Y1248">
            <v>0</v>
          </cell>
          <cell r="Z1248">
            <v>0</v>
          </cell>
          <cell r="AB1248">
            <v>984</v>
          </cell>
          <cell r="AC1248">
            <v>1</v>
          </cell>
          <cell r="AD1248">
            <v>0</v>
          </cell>
          <cell r="AE1248">
            <v>983.29904748121498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>
            <v>1</v>
          </cell>
          <cell r="AM1248">
            <v>0</v>
          </cell>
          <cell r="AN1248">
            <v>984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BI1248">
            <v>567</v>
          </cell>
          <cell r="BJ1248">
            <v>0</v>
          </cell>
          <cell r="BL1248">
            <v>566.850737540919</v>
          </cell>
          <cell r="BN1248">
            <v>250</v>
          </cell>
          <cell r="BO1248">
            <v>1</v>
          </cell>
          <cell r="BQ1248">
            <v>249.311193451815</v>
          </cell>
          <cell r="BS1248">
            <v>32</v>
          </cell>
          <cell r="BT1248">
            <v>0</v>
          </cell>
          <cell r="BV1248">
            <v>31.660395561113102</v>
          </cell>
          <cell r="BX1248">
            <v>14</v>
          </cell>
          <cell r="BY1248">
            <v>0</v>
          </cell>
          <cell r="CA1248">
            <v>14.0951314198491</v>
          </cell>
          <cell r="CC1248">
            <v>0</v>
          </cell>
          <cell r="CD1248">
            <v>0</v>
          </cell>
          <cell r="CF1248">
            <v>0.27425245195951703</v>
          </cell>
          <cell r="CH1248">
            <v>3</v>
          </cell>
          <cell r="CI1248">
            <v>0</v>
          </cell>
          <cell r="CK1248">
            <v>2.59388608803201</v>
          </cell>
          <cell r="CY1248">
            <v>8</v>
          </cell>
          <cell r="CZ1248">
            <v>-2</v>
          </cell>
          <cell r="DB1248">
            <v>9.5095401500000012</v>
          </cell>
          <cell r="DD1248">
            <v>7</v>
          </cell>
          <cell r="DE1248">
            <v>0</v>
          </cell>
          <cell r="DG1248">
            <v>7.3095327388271798</v>
          </cell>
          <cell r="DI1248">
            <v>0</v>
          </cell>
          <cell r="DJ1248">
            <v>-1</v>
          </cell>
          <cell r="DL1248">
            <v>0.74940650426659305</v>
          </cell>
          <cell r="DN1248">
            <v>56</v>
          </cell>
          <cell r="DO1248">
            <v>-1</v>
          </cell>
          <cell r="DQ1248">
            <v>57.17</v>
          </cell>
          <cell r="DS1248">
            <v>0</v>
          </cell>
          <cell r="DT1248">
            <v>0</v>
          </cell>
          <cell r="DV1248">
            <v>0</v>
          </cell>
        </row>
        <row r="1249">
          <cell r="C1249" t="str">
            <v>61620MAT210Allcustom3USD Total</v>
          </cell>
          <cell r="E1249">
            <v>812</v>
          </cell>
          <cell r="H1249">
            <v>811.9495302649749</v>
          </cell>
          <cell r="J1249">
            <v>26</v>
          </cell>
          <cell r="M1249">
            <v>26.123369583945902</v>
          </cell>
          <cell r="O1249">
            <v>0</v>
          </cell>
          <cell r="R1249">
            <v>0</v>
          </cell>
          <cell r="T1249">
            <v>0</v>
          </cell>
          <cell r="V1249">
            <v>0</v>
          </cell>
          <cell r="Y1249">
            <v>0</v>
          </cell>
          <cell r="Z1249">
            <v>0</v>
          </cell>
          <cell r="AB1249">
            <v>838</v>
          </cell>
          <cell r="AD1249">
            <v>0</v>
          </cell>
          <cell r="AE1249">
            <v>838.072899848921</v>
          </cell>
          <cell r="AG1249">
            <v>0</v>
          </cell>
          <cell r="AI1249">
            <v>0</v>
          </cell>
          <cell r="AJ1249">
            <v>0</v>
          </cell>
          <cell r="AL1249">
            <v>0</v>
          </cell>
          <cell r="AM1249">
            <v>0</v>
          </cell>
          <cell r="AN1249">
            <v>838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BI1249">
            <v>483</v>
          </cell>
          <cell r="BL1249">
            <v>482.87342363173002</v>
          </cell>
          <cell r="BN1249">
            <v>254</v>
          </cell>
          <cell r="BQ1249">
            <v>254.393381541102</v>
          </cell>
          <cell r="BS1249">
            <v>20</v>
          </cell>
          <cell r="BV1249">
            <v>19.958020708568601</v>
          </cell>
          <cell r="BX1249">
            <v>9</v>
          </cell>
          <cell r="CA1249">
            <v>8.5862801823837103</v>
          </cell>
          <cell r="CC1249">
            <v>0</v>
          </cell>
          <cell r="CF1249">
            <v>8.7428728727599894E-2</v>
          </cell>
          <cell r="CH1249">
            <v>2</v>
          </cell>
          <cell r="CK1249">
            <v>2.2924168380320098</v>
          </cell>
          <cell r="CY1249">
            <v>6</v>
          </cell>
          <cell r="DB1249">
            <v>5.6060301399999997</v>
          </cell>
          <cell r="DD1249">
            <v>7</v>
          </cell>
          <cell r="DG1249">
            <v>6.9334507445512799</v>
          </cell>
          <cell r="DI1249">
            <v>1</v>
          </cell>
          <cell r="DL1249">
            <v>0.77188869939459104</v>
          </cell>
          <cell r="DN1249">
            <v>13</v>
          </cell>
          <cell r="DQ1249">
            <v>12.811999999999999</v>
          </cell>
          <cell r="DS1249">
            <v>0</v>
          </cell>
          <cell r="DV1249">
            <v>0</v>
          </cell>
        </row>
        <row r="1250">
          <cell r="C1250" t="str">
            <v>61620MAT215Allcustom3USD Total</v>
          </cell>
          <cell r="E1250">
            <v>629</v>
          </cell>
          <cell r="H1250">
            <v>629.40797742503401</v>
          </cell>
          <cell r="J1250">
            <v>21</v>
          </cell>
          <cell r="M1250">
            <v>20.731151908998299</v>
          </cell>
          <cell r="O1250">
            <v>0</v>
          </cell>
          <cell r="R1250">
            <v>0</v>
          </cell>
          <cell r="T1250">
            <v>0</v>
          </cell>
          <cell r="V1250">
            <v>0</v>
          </cell>
          <cell r="Y1250">
            <v>0</v>
          </cell>
          <cell r="Z1250">
            <v>0</v>
          </cell>
          <cell r="AB1250">
            <v>650</v>
          </cell>
          <cell r="AD1250">
            <v>0</v>
          </cell>
          <cell r="AE1250">
            <v>650.13912933403208</v>
          </cell>
          <cell r="AG1250">
            <v>0</v>
          </cell>
          <cell r="AI1250">
            <v>0</v>
          </cell>
          <cell r="AJ1250">
            <v>0</v>
          </cell>
          <cell r="AL1250">
            <v>0</v>
          </cell>
          <cell r="AM1250">
            <v>0</v>
          </cell>
          <cell r="AN1250">
            <v>650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BI1250">
            <v>311</v>
          </cell>
          <cell r="BL1250">
            <v>311.11051710363301</v>
          </cell>
          <cell r="BN1250">
            <v>253</v>
          </cell>
          <cell r="BQ1250">
            <v>252.894672892914</v>
          </cell>
          <cell r="BS1250">
            <v>16</v>
          </cell>
          <cell r="BV1250">
            <v>16.201146531343898</v>
          </cell>
          <cell r="BX1250">
            <v>3</v>
          </cell>
          <cell r="CA1250">
            <v>3.1853963446783</v>
          </cell>
          <cell r="CC1250">
            <v>0</v>
          </cell>
          <cell r="CF1250">
            <v>0</v>
          </cell>
          <cell r="CH1250">
            <v>2</v>
          </cell>
          <cell r="CK1250">
            <v>2.2924168380320098</v>
          </cell>
          <cell r="CY1250">
            <v>6</v>
          </cell>
          <cell r="DB1250">
            <v>5.5518311200000001</v>
          </cell>
          <cell r="DD1250">
            <v>6</v>
          </cell>
          <cell r="DG1250">
            <v>5.7342754286218796</v>
          </cell>
          <cell r="DI1250">
            <v>1</v>
          </cell>
          <cell r="DL1250">
            <v>0.79504536037642903</v>
          </cell>
          <cell r="DN1250">
            <v>9</v>
          </cell>
          <cell r="DQ1250">
            <v>8.65</v>
          </cell>
          <cell r="DS1250">
            <v>0</v>
          </cell>
          <cell r="DV1250">
            <v>0</v>
          </cell>
        </row>
        <row r="1251">
          <cell r="C1251" t="str">
            <v>61620MAT220Allcustom3USD Total</v>
          </cell>
          <cell r="E1251">
            <v>428</v>
          </cell>
          <cell r="H1251">
            <v>428.39237063371098</v>
          </cell>
          <cell r="J1251">
            <v>15</v>
          </cell>
          <cell r="M1251">
            <v>14.766293750041701</v>
          </cell>
          <cell r="O1251">
            <v>0</v>
          </cell>
          <cell r="R1251">
            <v>0</v>
          </cell>
          <cell r="T1251">
            <v>0</v>
          </cell>
          <cell r="V1251">
            <v>0</v>
          </cell>
          <cell r="Y1251">
            <v>0</v>
          </cell>
          <cell r="Z1251">
            <v>0</v>
          </cell>
          <cell r="AB1251">
            <v>443</v>
          </cell>
          <cell r="AD1251">
            <v>0</v>
          </cell>
          <cell r="AE1251">
            <v>443.15866438375201</v>
          </cell>
          <cell r="AG1251">
            <v>0</v>
          </cell>
          <cell r="AI1251">
            <v>0</v>
          </cell>
          <cell r="AJ1251">
            <v>0</v>
          </cell>
          <cell r="AL1251">
            <v>0</v>
          </cell>
          <cell r="AM1251">
            <v>0</v>
          </cell>
          <cell r="AN1251">
            <v>443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BI1251">
            <v>113</v>
          </cell>
          <cell r="BL1251">
            <v>112.66706155507501</v>
          </cell>
          <cell r="BN1251">
            <v>258</v>
          </cell>
          <cell r="BQ1251">
            <v>258.10095727346902</v>
          </cell>
          <cell r="BS1251">
            <v>11</v>
          </cell>
          <cell r="BV1251">
            <v>10.8674547050688</v>
          </cell>
          <cell r="BX1251">
            <v>2</v>
          </cell>
          <cell r="CA1251">
            <v>2.4741008741102499</v>
          </cell>
          <cell r="CC1251">
            <v>0</v>
          </cell>
          <cell r="CF1251">
            <v>0</v>
          </cell>
          <cell r="CH1251">
            <v>2</v>
          </cell>
          <cell r="CK1251">
            <v>2.2924168380320098</v>
          </cell>
          <cell r="CY1251">
            <v>5</v>
          </cell>
          <cell r="DB1251">
            <v>4.6777647599999996</v>
          </cell>
          <cell r="DD1251">
            <v>5</v>
          </cell>
          <cell r="DG1251">
            <v>5.4206322688540096</v>
          </cell>
          <cell r="DI1251">
            <v>1</v>
          </cell>
          <cell r="DL1251">
            <v>0.81889672118772205</v>
          </cell>
          <cell r="DN1251">
            <v>4</v>
          </cell>
          <cell r="DQ1251">
            <v>3.8490000000000002</v>
          </cell>
          <cell r="DS1251">
            <v>0</v>
          </cell>
          <cell r="DV1251">
            <v>0</v>
          </cell>
        </row>
        <row r="1252">
          <cell r="C1252" t="str">
            <v>61620MAT200TAllcustom3USD Total</v>
          </cell>
          <cell r="E1252">
            <v>2778</v>
          </cell>
          <cell r="F1252">
            <v>0</v>
          </cell>
          <cell r="G1252">
            <v>0</v>
          </cell>
          <cell r="H1252">
            <v>2778.310446411841</v>
          </cell>
          <cell r="J1252">
            <v>136</v>
          </cell>
          <cell r="K1252">
            <v>-1</v>
          </cell>
          <cell r="L1252">
            <v>0</v>
          </cell>
          <cell r="M1252">
            <v>136.35929463607971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1</v>
          </cell>
          <cell r="U1252">
            <v>0</v>
          </cell>
          <cell r="V1252">
            <v>0</v>
          </cell>
          <cell r="W1252">
            <v>1</v>
          </cell>
          <cell r="X1252">
            <v>0</v>
          </cell>
          <cell r="Y1252">
            <v>0</v>
          </cell>
          <cell r="Z1252">
            <v>0</v>
          </cell>
          <cell r="AB1252">
            <v>2915</v>
          </cell>
          <cell r="AC1252">
            <v>1</v>
          </cell>
          <cell r="AD1252">
            <v>0</v>
          </cell>
          <cell r="AE1252">
            <v>2914.6697410479201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>
            <v>1</v>
          </cell>
          <cell r="AM1252">
            <v>0</v>
          </cell>
          <cell r="AN1252">
            <v>2915</v>
          </cell>
          <cell r="AS1252">
            <v>0</v>
          </cell>
          <cell r="AT1252">
            <v>0</v>
          </cell>
          <cell r="AU1252">
            <v>0</v>
          </cell>
          <cell r="BI1252">
            <v>1474</v>
          </cell>
          <cell r="BJ1252">
            <v>0</v>
          </cell>
          <cell r="BK1252">
            <v>0</v>
          </cell>
          <cell r="BL1252">
            <v>1473.5017398313569</v>
          </cell>
          <cell r="BN1252">
            <v>1015</v>
          </cell>
          <cell r="BO1252">
            <v>1</v>
          </cell>
          <cell r="BP1252">
            <v>0</v>
          </cell>
          <cell r="BQ1252">
            <v>1014.7002051593</v>
          </cell>
          <cell r="BS1252">
            <v>79</v>
          </cell>
          <cell r="BT1252">
            <v>0</v>
          </cell>
          <cell r="BU1252">
            <v>0</v>
          </cell>
          <cell r="BV1252">
            <v>78.687017506094392</v>
          </cell>
          <cell r="BX1252">
            <v>28</v>
          </cell>
          <cell r="BY1252">
            <v>0</v>
          </cell>
          <cell r="BZ1252">
            <v>0</v>
          </cell>
          <cell r="CA1252">
            <v>28.340908821021358</v>
          </cell>
          <cell r="CC1252">
            <v>0</v>
          </cell>
          <cell r="CD1252">
            <v>0</v>
          </cell>
          <cell r="CE1252">
            <v>0</v>
          </cell>
          <cell r="CF1252">
            <v>0.36168118068711691</v>
          </cell>
          <cell r="CH1252">
            <v>9</v>
          </cell>
          <cell r="CI1252">
            <v>0</v>
          </cell>
          <cell r="CJ1252">
            <v>0</v>
          </cell>
          <cell r="CK1252">
            <v>9.4711366021280394</v>
          </cell>
          <cell r="CY1252">
            <v>25</v>
          </cell>
          <cell r="CZ1252">
            <v>-2</v>
          </cell>
          <cell r="DA1252">
            <v>0</v>
          </cell>
          <cell r="DB1252">
            <v>25.345166169999999</v>
          </cell>
          <cell r="DD1252">
            <v>25</v>
          </cell>
          <cell r="DE1252">
            <v>0</v>
          </cell>
          <cell r="DF1252">
            <v>0</v>
          </cell>
          <cell r="DG1252">
            <v>25.397891180854348</v>
          </cell>
          <cell r="DI1252">
            <v>3</v>
          </cell>
          <cell r="DJ1252">
            <v>-1</v>
          </cell>
          <cell r="DK1252">
            <v>0</v>
          </cell>
          <cell r="DL1252">
            <v>3.1352372852253354</v>
          </cell>
          <cell r="DN1252">
            <v>82</v>
          </cell>
          <cell r="DO1252">
            <v>-1</v>
          </cell>
          <cell r="DP1252">
            <v>0</v>
          </cell>
          <cell r="DQ1252">
            <v>82.481000000000009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</row>
        <row r="1254">
          <cell r="C1254" t="str">
            <v>61620MAT305Allcustom3USD Total</v>
          </cell>
          <cell r="E1254">
            <v>342</v>
          </cell>
          <cell r="H1254">
            <v>342.34988404466998</v>
          </cell>
          <cell r="J1254">
            <v>10</v>
          </cell>
          <cell r="M1254">
            <v>9.8056776316773586</v>
          </cell>
          <cell r="O1254">
            <v>0</v>
          </cell>
          <cell r="R1254">
            <v>0</v>
          </cell>
          <cell r="T1254">
            <v>0</v>
          </cell>
          <cell r="V1254">
            <v>0</v>
          </cell>
          <cell r="Y1254">
            <v>0</v>
          </cell>
          <cell r="Z1254">
            <v>0</v>
          </cell>
          <cell r="AB1254">
            <v>352</v>
          </cell>
          <cell r="AD1254">
            <v>0</v>
          </cell>
          <cell r="AE1254">
            <v>352.15556167634702</v>
          </cell>
          <cell r="AG1254">
            <v>0</v>
          </cell>
          <cell r="AI1254">
            <v>0</v>
          </cell>
          <cell r="AJ1254">
            <v>0</v>
          </cell>
          <cell r="AL1254">
            <v>0</v>
          </cell>
          <cell r="AM1254">
            <v>0</v>
          </cell>
          <cell r="AN1254">
            <v>352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BI1254">
            <v>34</v>
          </cell>
          <cell r="BL1254">
            <v>33.892471328609901</v>
          </cell>
          <cell r="BN1254">
            <v>269</v>
          </cell>
          <cell r="BQ1254">
            <v>268.84171687516499</v>
          </cell>
          <cell r="BS1254">
            <v>1</v>
          </cell>
          <cell r="BV1254">
            <v>1.1138150070624</v>
          </cell>
          <cell r="BX1254">
            <v>1</v>
          </cell>
          <cell r="CA1254">
            <v>1.4374563074689199</v>
          </cell>
          <cell r="CC1254">
            <v>0</v>
          </cell>
          <cell r="CF1254">
            <v>0</v>
          </cell>
          <cell r="CH1254">
            <v>2</v>
          </cell>
          <cell r="CK1254">
            <v>2.2924168380320098</v>
          </cell>
          <cell r="CY1254">
            <v>3</v>
          </cell>
          <cell r="DB1254">
            <v>3.4607647400000001</v>
          </cell>
          <cell r="DD1254">
            <v>6</v>
          </cell>
          <cell r="DG1254">
            <v>5.5014492688540102</v>
          </cell>
          <cell r="DI1254">
            <v>1</v>
          </cell>
          <cell r="DL1254">
            <v>0.84346362282335396</v>
          </cell>
          <cell r="DN1254">
            <v>0</v>
          </cell>
          <cell r="DQ1254">
            <v>0</v>
          </cell>
          <cell r="DS1254">
            <v>0</v>
          </cell>
          <cell r="DV1254">
            <v>0</v>
          </cell>
        </row>
        <row r="1255">
          <cell r="C1255" t="str">
            <v>61620MAT310Allcustom3USD Total</v>
          </cell>
          <cell r="E1255">
            <v>312</v>
          </cell>
          <cell r="H1255">
            <v>312.25383073402702</v>
          </cell>
          <cell r="J1255">
            <v>9</v>
          </cell>
          <cell r="M1255">
            <v>8.8143148339984201</v>
          </cell>
          <cell r="O1255">
            <v>0</v>
          </cell>
          <cell r="R1255">
            <v>0</v>
          </cell>
          <cell r="T1255">
            <v>0</v>
          </cell>
          <cell r="V1255">
            <v>0</v>
          </cell>
          <cell r="Y1255">
            <v>0</v>
          </cell>
          <cell r="Z1255">
            <v>0</v>
          </cell>
          <cell r="AB1255">
            <v>321</v>
          </cell>
          <cell r="AD1255">
            <v>0</v>
          </cell>
          <cell r="AE1255">
            <v>321.06814556802499</v>
          </cell>
          <cell r="AG1255">
            <v>0</v>
          </cell>
          <cell r="AI1255">
            <v>0</v>
          </cell>
          <cell r="AJ1255">
            <v>0</v>
          </cell>
          <cell r="AL1255">
            <v>0</v>
          </cell>
          <cell r="AM1255">
            <v>0</v>
          </cell>
          <cell r="AN1255">
            <v>321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BI1255">
            <v>3</v>
          </cell>
          <cell r="BL1255">
            <v>3.3967133858224803</v>
          </cell>
          <cell r="BN1255">
            <v>274</v>
          </cell>
          <cell r="BQ1255">
            <v>274.37568630012601</v>
          </cell>
          <cell r="BS1255">
            <v>1</v>
          </cell>
          <cell r="BV1255">
            <v>1.1138150070624</v>
          </cell>
          <cell r="BX1255">
            <v>1</v>
          </cell>
          <cell r="CA1255">
            <v>1.2451308941600399</v>
          </cell>
          <cell r="CC1255">
            <v>0</v>
          </cell>
          <cell r="CF1255">
            <v>0</v>
          </cell>
          <cell r="CH1255">
            <v>2</v>
          </cell>
          <cell r="CK1255">
            <v>2.2924168380320098</v>
          </cell>
          <cell r="CY1255">
            <v>3</v>
          </cell>
          <cell r="DB1255">
            <v>3.4972196699999998</v>
          </cell>
          <cell r="DD1255">
            <v>4</v>
          </cell>
          <cell r="DG1255">
            <v>4.4483276324903702</v>
          </cell>
          <cell r="DI1255">
            <v>1</v>
          </cell>
          <cell r="DL1255">
            <v>0.86876753150805397</v>
          </cell>
          <cell r="DN1255">
            <v>0</v>
          </cell>
          <cell r="DQ1255">
            <v>0</v>
          </cell>
          <cell r="DS1255">
            <v>0</v>
          </cell>
          <cell r="DV1255">
            <v>0</v>
          </cell>
        </row>
        <row r="1256">
          <cell r="C1256" t="str">
            <v>61620MAT315Allcustom3USD Total</v>
          </cell>
          <cell r="E1256">
            <v>321</v>
          </cell>
          <cell r="H1256">
            <v>320.56914139878</v>
          </cell>
          <cell r="J1256">
            <v>9</v>
          </cell>
          <cell r="M1256">
            <v>8.8928971899436693</v>
          </cell>
          <cell r="O1256">
            <v>0</v>
          </cell>
          <cell r="R1256">
            <v>0</v>
          </cell>
          <cell r="T1256">
            <v>-1</v>
          </cell>
          <cell r="V1256">
            <v>-1</v>
          </cell>
          <cell r="Y1256">
            <v>0</v>
          </cell>
          <cell r="Z1256">
            <v>0</v>
          </cell>
          <cell r="AB1256">
            <v>329</v>
          </cell>
          <cell r="AD1256">
            <v>0</v>
          </cell>
          <cell r="AE1256">
            <v>329.462038588724</v>
          </cell>
          <cell r="AG1256">
            <v>0</v>
          </cell>
          <cell r="AI1256">
            <v>0</v>
          </cell>
          <cell r="AJ1256">
            <v>0</v>
          </cell>
          <cell r="AL1256">
            <v>0</v>
          </cell>
          <cell r="AM1256">
            <v>0</v>
          </cell>
          <cell r="AN1256">
            <v>329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BI1256">
            <v>3</v>
          </cell>
          <cell r="BL1256">
            <v>3.1861567908989499</v>
          </cell>
          <cell r="BN1256">
            <v>283</v>
          </cell>
          <cell r="BQ1256">
            <v>282.72361486932897</v>
          </cell>
          <cell r="BS1256">
            <v>1</v>
          </cell>
          <cell r="BV1256">
            <v>1.25925580280139</v>
          </cell>
          <cell r="BX1256">
            <v>1</v>
          </cell>
          <cell r="CA1256">
            <v>1.2776287888953499</v>
          </cell>
          <cell r="CC1256">
            <v>0</v>
          </cell>
          <cell r="CF1256">
            <v>0</v>
          </cell>
          <cell r="CH1256">
            <v>2</v>
          </cell>
          <cell r="CK1256">
            <v>2.2924168380320098</v>
          </cell>
          <cell r="CY1256">
            <v>3</v>
          </cell>
          <cell r="DB1256">
            <v>3.464</v>
          </cell>
          <cell r="DD1256">
            <v>5</v>
          </cell>
          <cell r="DG1256">
            <v>4.5340666324903705</v>
          </cell>
          <cell r="DI1256">
            <v>1</v>
          </cell>
          <cell r="DL1256">
            <v>0.89483055745329598</v>
          </cell>
          <cell r="DN1256">
            <v>0</v>
          </cell>
          <cell r="DQ1256">
            <v>0</v>
          </cell>
          <cell r="DS1256">
            <v>0</v>
          </cell>
          <cell r="DV1256">
            <v>0</v>
          </cell>
        </row>
        <row r="1257">
          <cell r="C1257" t="str">
            <v>61620MAT320Allcustom3USD Total</v>
          </cell>
          <cell r="E1257">
            <v>323</v>
          </cell>
          <cell r="H1257">
            <v>322.58675173997801</v>
          </cell>
          <cell r="J1257">
            <v>6</v>
          </cell>
          <cell r="M1257">
            <v>5.5656285477372398</v>
          </cell>
          <cell r="O1257">
            <v>0</v>
          </cell>
          <cell r="R1257">
            <v>0</v>
          </cell>
          <cell r="T1257">
            <v>-1</v>
          </cell>
          <cell r="V1257">
            <v>-1</v>
          </cell>
          <cell r="Y1257">
            <v>0</v>
          </cell>
          <cell r="Z1257">
            <v>0</v>
          </cell>
          <cell r="AB1257">
            <v>328</v>
          </cell>
          <cell r="AD1257">
            <v>0</v>
          </cell>
          <cell r="AE1257">
            <v>328.152380287715</v>
          </cell>
          <cell r="AG1257">
            <v>0</v>
          </cell>
          <cell r="AI1257">
            <v>0</v>
          </cell>
          <cell r="AJ1257">
            <v>0</v>
          </cell>
          <cell r="AL1257">
            <v>0</v>
          </cell>
          <cell r="AM1257">
            <v>0</v>
          </cell>
          <cell r="AN1257">
            <v>328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BI1257">
            <v>2</v>
          </cell>
          <cell r="BL1257">
            <v>2.4467538878512203</v>
          </cell>
          <cell r="BN1257">
            <v>293</v>
          </cell>
          <cell r="BQ1257">
            <v>293.46922641601196</v>
          </cell>
          <cell r="BS1257">
            <v>0</v>
          </cell>
          <cell r="BV1257">
            <v>0</v>
          </cell>
          <cell r="BX1257">
            <v>1</v>
          </cell>
          <cell r="CA1257">
            <v>1.01642523526984</v>
          </cell>
          <cell r="CC1257">
            <v>0</v>
          </cell>
          <cell r="CF1257">
            <v>0</v>
          </cell>
          <cell r="CH1257">
            <v>2</v>
          </cell>
          <cell r="CK1257">
            <v>1.52827789202134</v>
          </cell>
          <cell r="CY1257">
            <v>3</v>
          </cell>
          <cell r="DB1257">
            <v>3.431</v>
          </cell>
          <cell r="DD1257">
            <v>2</v>
          </cell>
          <cell r="DG1257">
            <v>1.9477683146164402</v>
          </cell>
          <cell r="DI1257">
            <v>0</v>
          </cell>
          <cell r="DL1257">
            <v>0.186860233120795</v>
          </cell>
          <cell r="DN1257">
            <v>0</v>
          </cell>
          <cell r="DQ1257">
            <v>0</v>
          </cell>
          <cell r="DS1257">
            <v>0</v>
          </cell>
          <cell r="DV1257">
            <v>0</v>
          </cell>
        </row>
        <row r="1258">
          <cell r="C1258" t="str">
            <v>61620MAT325Allcustom3USD Total</v>
          </cell>
          <cell r="E1258">
            <v>395</v>
          </cell>
          <cell r="H1258">
            <v>394.74368828343398</v>
          </cell>
          <cell r="J1258">
            <v>4</v>
          </cell>
          <cell r="M1258">
            <v>3.8557434184262598</v>
          </cell>
          <cell r="O1258">
            <v>0</v>
          </cell>
          <cell r="R1258">
            <v>0</v>
          </cell>
          <cell r="T1258">
            <v>0</v>
          </cell>
          <cell r="V1258">
            <v>0</v>
          </cell>
          <cell r="Y1258">
            <v>0</v>
          </cell>
          <cell r="Z1258">
            <v>0</v>
          </cell>
          <cell r="AB1258">
            <v>399</v>
          </cell>
          <cell r="AD1258">
            <v>0</v>
          </cell>
          <cell r="AE1258">
            <v>398.59943170186</v>
          </cell>
          <cell r="AG1258">
            <v>0</v>
          </cell>
          <cell r="AI1258">
            <v>0</v>
          </cell>
          <cell r="AJ1258">
            <v>0</v>
          </cell>
          <cell r="AL1258">
            <v>0</v>
          </cell>
          <cell r="AM1258">
            <v>0</v>
          </cell>
          <cell r="AN1258">
            <v>399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BI1258">
            <v>1</v>
          </cell>
          <cell r="BL1258">
            <v>1.19855043913792</v>
          </cell>
          <cell r="BN1258">
            <v>389</v>
          </cell>
          <cell r="BQ1258">
            <v>389.19819491013601</v>
          </cell>
          <cell r="BS1258">
            <v>0</v>
          </cell>
          <cell r="BV1258">
            <v>0</v>
          </cell>
          <cell r="BX1258">
            <v>1</v>
          </cell>
          <cell r="CA1258">
            <v>1.0469179923279301</v>
          </cell>
          <cell r="CC1258">
            <v>0</v>
          </cell>
          <cell r="CF1258">
            <v>0</v>
          </cell>
          <cell r="CH1258">
            <v>0</v>
          </cell>
          <cell r="CK1258">
            <v>0</v>
          </cell>
          <cell r="CY1258">
            <v>3</v>
          </cell>
          <cell r="DB1258">
            <v>3.3420000000000001</v>
          </cell>
          <cell r="DD1258">
            <v>1</v>
          </cell>
          <cell r="DG1258">
            <v>0.51374341842626003</v>
          </cell>
          <cell r="DI1258">
            <v>0</v>
          </cell>
          <cell r="DL1258">
            <v>0</v>
          </cell>
          <cell r="DN1258">
            <v>0</v>
          </cell>
          <cell r="DQ1258">
            <v>0</v>
          </cell>
          <cell r="DS1258">
            <v>0</v>
          </cell>
          <cell r="DV1258">
            <v>0</v>
          </cell>
        </row>
        <row r="1259">
          <cell r="C1259" t="str">
            <v>61620MAT330Allcustom3USD Total</v>
          </cell>
          <cell r="E1259">
            <v>2378</v>
          </cell>
          <cell r="H1259">
            <v>2377.9550004757798</v>
          </cell>
          <cell r="J1259">
            <v>12</v>
          </cell>
          <cell r="M1259">
            <v>12.3121644995464</v>
          </cell>
          <cell r="O1259">
            <v>0</v>
          </cell>
          <cell r="R1259">
            <v>0</v>
          </cell>
          <cell r="T1259">
            <v>0</v>
          </cell>
          <cell r="V1259">
            <v>0</v>
          </cell>
          <cell r="Y1259">
            <v>0</v>
          </cell>
          <cell r="Z1259">
            <v>0</v>
          </cell>
          <cell r="AB1259">
            <v>2390</v>
          </cell>
          <cell r="AD1259">
            <v>0</v>
          </cell>
          <cell r="AE1259">
            <v>2390.2671649753297</v>
          </cell>
          <cell r="AG1259">
            <v>0</v>
          </cell>
          <cell r="AI1259">
            <v>0</v>
          </cell>
          <cell r="AJ1259">
            <v>0</v>
          </cell>
          <cell r="AL1259">
            <v>0</v>
          </cell>
          <cell r="AM1259">
            <v>0</v>
          </cell>
          <cell r="AN1259">
            <v>2390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BI1259">
            <v>0</v>
          </cell>
          <cell r="BL1259">
            <v>5.5870439137916804E-2</v>
          </cell>
          <cell r="BN1259">
            <v>2354</v>
          </cell>
          <cell r="BQ1259">
            <v>2354.2383030281703</v>
          </cell>
          <cell r="BS1259">
            <v>0</v>
          </cell>
          <cell r="BV1259">
            <v>0</v>
          </cell>
          <cell r="BX1259">
            <v>24</v>
          </cell>
          <cell r="CA1259">
            <v>23.660827008478702</v>
          </cell>
          <cell r="CC1259">
            <v>0</v>
          </cell>
          <cell r="CF1259">
            <v>0</v>
          </cell>
          <cell r="CH1259">
            <v>0</v>
          </cell>
          <cell r="CK1259">
            <v>0</v>
          </cell>
          <cell r="CY1259">
            <v>10</v>
          </cell>
          <cell r="DB1259">
            <v>10.028</v>
          </cell>
          <cell r="DD1259">
            <v>2</v>
          </cell>
          <cell r="DG1259">
            <v>2.2841644995463701</v>
          </cell>
          <cell r="DI1259">
            <v>0</v>
          </cell>
          <cell r="DL1259">
            <v>0</v>
          </cell>
          <cell r="DN1259">
            <v>0</v>
          </cell>
          <cell r="DQ1259">
            <v>0</v>
          </cell>
          <cell r="DS1259">
            <v>0</v>
          </cell>
          <cell r="DV1259">
            <v>0</v>
          </cell>
        </row>
        <row r="1260">
          <cell r="C1260" t="str">
            <v>61620MAT300TAllcustom3USD Total</v>
          </cell>
          <cell r="E1260">
            <v>4071</v>
          </cell>
          <cell r="F1260">
            <v>0</v>
          </cell>
          <cell r="G1260">
            <v>0</v>
          </cell>
          <cell r="H1260">
            <v>4070.4582966766689</v>
          </cell>
          <cell r="J1260">
            <v>50</v>
          </cell>
          <cell r="K1260">
            <v>0</v>
          </cell>
          <cell r="L1260">
            <v>0</v>
          </cell>
          <cell r="M1260">
            <v>49.246426121329343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-2</v>
          </cell>
          <cell r="U1260">
            <v>0</v>
          </cell>
          <cell r="V1260">
            <v>-2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B1260">
            <v>4119</v>
          </cell>
          <cell r="AC1260">
            <v>0</v>
          </cell>
          <cell r="AD1260">
            <v>0</v>
          </cell>
          <cell r="AE1260">
            <v>4119.7047227980001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>
            <v>0</v>
          </cell>
          <cell r="AM1260">
            <v>0</v>
          </cell>
          <cell r="AN1260">
            <v>4119</v>
          </cell>
          <cell r="AS1260">
            <v>0</v>
          </cell>
          <cell r="AT1260">
            <v>0</v>
          </cell>
          <cell r="AU1260">
            <v>0</v>
          </cell>
          <cell r="BI1260">
            <v>43</v>
          </cell>
          <cell r="BJ1260">
            <v>0</v>
          </cell>
          <cell r="BK1260">
            <v>0</v>
          </cell>
          <cell r="BL1260">
            <v>44.176516271458389</v>
          </cell>
          <cell r="BN1260">
            <v>3862</v>
          </cell>
          <cell r="BO1260">
            <v>0</v>
          </cell>
          <cell r="BP1260">
            <v>0</v>
          </cell>
          <cell r="BQ1260">
            <v>3862.8467423989382</v>
          </cell>
          <cell r="BS1260">
            <v>3</v>
          </cell>
          <cell r="BT1260">
            <v>0</v>
          </cell>
          <cell r="BU1260">
            <v>0</v>
          </cell>
          <cell r="BV1260">
            <v>3.4868858169261898</v>
          </cell>
          <cell r="BX1260">
            <v>29</v>
          </cell>
          <cell r="BY1260">
            <v>0</v>
          </cell>
          <cell r="BZ1260">
            <v>0</v>
          </cell>
          <cell r="CA1260">
            <v>29.684386226600779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H1260">
            <v>8</v>
          </cell>
          <cell r="CI1260">
            <v>0</v>
          </cell>
          <cell r="CJ1260">
            <v>0</v>
          </cell>
          <cell r="CK1260">
            <v>8.4055284061173694</v>
          </cell>
          <cell r="CY1260">
            <v>25</v>
          </cell>
          <cell r="CZ1260">
            <v>0</v>
          </cell>
          <cell r="DA1260">
            <v>0</v>
          </cell>
          <cell r="DB1260">
            <v>27.222984410000002</v>
          </cell>
          <cell r="DD1260">
            <v>20</v>
          </cell>
          <cell r="DE1260">
            <v>0</v>
          </cell>
          <cell r="DF1260">
            <v>0</v>
          </cell>
          <cell r="DG1260">
            <v>19.22951976642382</v>
          </cell>
          <cell r="DI1260">
            <v>3</v>
          </cell>
          <cell r="DJ1260">
            <v>0</v>
          </cell>
          <cell r="DK1260">
            <v>0</v>
          </cell>
          <cell r="DL1260">
            <v>2.7939219449054988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</row>
        <row r="1262">
          <cell r="C1262" t="str">
            <v>61620Allcustom2Allcustom3USD Total</v>
          </cell>
          <cell r="E1262">
            <v>8055</v>
          </cell>
          <cell r="F1262">
            <v>-1</v>
          </cell>
          <cell r="G1262">
            <v>0</v>
          </cell>
          <cell r="H1262">
            <v>8055.4244529609095</v>
          </cell>
          <cell r="J1262">
            <v>381</v>
          </cell>
          <cell r="K1262">
            <v>-1</v>
          </cell>
          <cell r="L1262">
            <v>0</v>
          </cell>
          <cell r="M1262">
            <v>380.71340020923606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T1262">
            <v>0</v>
          </cell>
          <cell r="U1262">
            <v>-1</v>
          </cell>
          <cell r="V1262">
            <v>0</v>
          </cell>
          <cell r="W1262">
            <v>1</v>
          </cell>
          <cell r="X1262">
            <v>0</v>
          </cell>
          <cell r="Y1262">
            <v>0</v>
          </cell>
          <cell r="Z1262">
            <v>0</v>
          </cell>
          <cell r="AB1262">
            <v>8436</v>
          </cell>
          <cell r="AC1262">
            <v>1</v>
          </cell>
          <cell r="AD1262">
            <v>0</v>
          </cell>
          <cell r="AE1262">
            <v>8436.1378531701503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1</v>
          </cell>
          <cell r="AM1262">
            <v>0</v>
          </cell>
          <cell r="AN1262">
            <v>8436</v>
          </cell>
          <cell r="AU1262">
            <v>0</v>
          </cell>
          <cell r="BI1262">
            <v>2355</v>
          </cell>
          <cell r="BJ1262">
            <v>0</v>
          </cell>
          <cell r="BK1262">
            <v>0</v>
          </cell>
          <cell r="BL1262">
            <v>2355.4814487490012</v>
          </cell>
          <cell r="BN1262">
            <v>5146</v>
          </cell>
          <cell r="BO1262">
            <v>1</v>
          </cell>
          <cell r="BP1262">
            <v>0</v>
          </cell>
          <cell r="BQ1262">
            <v>5146.219930597349</v>
          </cell>
          <cell r="BS1262">
            <v>123</v>
          </cell>
          <cell r="BT1262">
            <v>0</v>
          </cell>
          <cell r="BU1262">
            <v>0</v>
          </cell>
          <cell r="BV1262">
            <v>122.78015485966608</v>
          </cell>
          <cell r="BX1262">
            <v>74</v>
          </cell>
          <cell r="BY1262">
            <v>1</v>
          </cell>
          <cell r="BZ1262">
            <v>0</v>
          </cell>
          <cell r="CA1262">
            <v>73.53909014281723</v>
          </cell>
          <cell r="CC1262">
            <v>1</v>
          </cell>
          <cell r="CD1262">
            <v>1</v>
          </cell>
          <cell r="CE1262">
            <v>0</v>
          </cell>
          <cell r="CF1262">
            <v>0.65347370715298592</v>
          </cell>
          <cell r="CH1262">
            <v>20</v>
          </cell>
          <cell r="CI1262">
            <v>1</v>
          </cell>
          <cell r="CJ1262">
            <v>0</v>
          </cell>
          <cell r="CK1262">
            <v>20.122933536044059</v>
          </cell>
          <cell r="CY1262">
            <v>157</v>
          </cell>
          <cell r="CZ1262">
            <v>0</v>
          </cell>
          <cell r="DA1262">
            <v>0</v>
          </cell>
          <cell r="DB1262">
            <v>157.14390138000002</v>
          </cell>
          <cell r="DD1262">
            <v>52</v>
          </cell>
          <cell r="DE1262">
            <v>-1</v>
          </cell>
          <cell r="DF1262">
            <v>0</v>
          </cell>
          <cell r="DG1262">
            <v>52.213760468749328</v>
          </cell>
          <cell r="DI1262">
            <v>7</v>
          </cell>
          <cell r="DJ1262">
            <v>-1</v>
          </cell>
          <cell r="DK1262">
            <v>0</v>
          </cell>
          <cell r="DL1262">
            <v>6.6567383604867505</v>
          </cell>
          <cell r="DN1262">
            <v>165</v>
          </cell>
          <cell r="DO1262">
            <v>0</v>
          </cell>
          <cell r="DP1262">
            <v>0</v>
          </cell>
          <cell r="DQ1262">
            <v>164.69900000000001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</row>
        <row r="1265">
          <cell r="C1265" t="str">
            <v>61680Allcustom2Allcustom3USD Total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V1265">
            <v>0</v>
          </cell>
          <cell r="Y1265">
            <v>0</v>
          </cell>
          <cell r="Z1265">
            <v>0</v>
          </cell>
          <cell r="AB1265">
            <v>0</v>
          </cell>
          <cell r="AD1265">
            <v>0</v>
          </cell>
          <cell r="AE1265">
            <v>0</v>
          </cell>
          <cell r="AG1265">
            <v>0</v>
          </cell>
          <cell r="AI1265">
            <v>0</v>
          </cell>
          <cell r="AJ1265">
            <v>0</v>
          </cell>
          <cell r="AL1265">
            <v>0</v>
          </cell>
          <cell r="AM1265">
            <v>0</v>
          </cell>
          <cell r="AN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BI1265">
            <v>0</v>
          </cell>
          <cell r="BL1265">
            <v>0</v>
          </cell>
          <cell r="BN1265">
            <v>0</v>
          </cell>
          <cell r="BQ1265">
            <v>0</v>
          </cell>
          <cell r="BS1265">
            <v>0</v>
          </cell>
          <cell r="BV1265">
            <v>0</v>
          </cell>
          <cell r="BX1265">
            <v>0</v>
          </cell>
          <cell r="CA1265">
            <v>0</v>
          </cell>
          <cell r="CC1265">
            <v>0</v>
          </cell>
          <cell r="CF1265">
            <v>0</v>
          </cell>
          <cell r="CH1265">
            <v>0</v>
          </cell>
          <cell r="CK1265">
            <v>0</v>
          </cell>
          <cell r="CY1265">
            <v>0</v>
          </cell>
          <cell r="DB1265">
            <v>0</v>
          </cell>
          <cell r="DD1265">
            <v>0</v>
          </cell>
          <cell r="DG1265">
            <v>0</v>
          </cell>
          <cell r="DI1265">
            <v>0</v>
          </cell>
          <cell r="DL1265">
            <v>0</v>
          </cell>
          <cell r="DN1265">
            <v>0</v>
          </cell>
          <cell r="DQ1265">
            <v>0</v>
          </cell>
          <cell r="DS1265">
            <v>0</v>
          </cell>
          <cell r="DV1265">
            <v>0</v>
          </cell>
        </row>
        <row r="1268">
          <cell r="C1268" t="str">
            <v>61691Allcustom2Allcustom3USD Total</v>
          </cell>
          <cell r="E1268">
            <v>394</v>
          </cell>
          <cell r="F1268">
            <v>0</v>
          </cell>
          <cell r="H1268">
            <v>393.84506295258802</v>
          </cell>
          <cell r="J1268">
            <v>5</v>
          </cell>
          <cell r="K1268">
            <v>0</v>
          </cell>
          <cell r="M1268">
            <v>5.25</v>
          </cell>
          <cell r="O1268">
            <v>0</v>
          </cell>
          <cell r="P1268">
            <v>0</v>
          </cell>
          <cell r="R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Y1268">
            <v>0</v>
          </cell>
          <cell r="Z1268">
            <v>0</v>
          </cell>
          <cell r="AB1268">
            <v>399</v>
          </cell>
          <cell r="AC1268">
            <v>0</v>
          </cell>
          <cell r="AD1268">
            <v>0</v>
          </cell>
          <cell r="AE1268">
            <v>399.09506295258802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>
            <v>0</v>
          </cell>
          <cell r="AM1268">
            <v>0</v>
          </cell>
          <cell r="AN1268">
            <v>399</v>
          </cell>
          <cell r="AR1268">
            <v>0</v>
          </cell>
          <cell r="AS1268">
            <v>0</v>
          </cell>
          <cell r="AT1268">
            <v>0</v>
          </cell>
          <cell r="BI1268">
            <v>0</v>
          </cell>
          <cell r="BJ1268">
            <v>0</v>
          </cell>
          <cell r="BL1268">
            <v>0</v>
          </cell>
          <cell r="BN1268">
            <v>395</v>
          </cell>
          <cell r="BO1268">
            <v>1</v>
          </cell>
          <cell r="BQ1268">
            <v>393.84506295258802</v>
          </cell>
          <cell r="BS1268">
            <v>0</v>
          </cell>
          <cell r="BT1268">
            <v>0</v>
          </cell>
          <cell r="BV1268">
            <v>0</v>
          </cell>
          <cell r="BX1268">
            <v>0</v>
          </cell>
          <cell r="BY1268">
            <v>0</v>
          </cell>
          <cell r="CA1268">
            <v>0</v>
          </cell>
          <cell r="CC1268">
            <v>0</v>
          </cell>
          <cell r="CD1268">
            <v>0</v>
          </cell>
          <cell r="CF1268">
            <v>0</v>
          </cell>
          <cell r="CH1268">
            <v>0</v>
          </cell>
          <cell r="CI1268">
            <v>0</v>
          </cell>
          <cell r="CK1268">
            <v>0</v>
          </cell>
          <cell r="CY1268">
            <v>0</v>
          </cell>
          <cell r="CZ1268">
            <v>0</v>
          </cell>
          <cell r="DB1268">
            <v>0</v>
          </cell>
          <cell r="DD1268">
            <v>0</v>
          </cell>
          <cell r="DE1268">
            <v>0</v>
          </cell>
          <cell r="DG1268">
            <v>0</v>
          </cell>
          <cell r="DI1268">
            <v>6</v>
          </cell>
          <cell r="DJ1268">
            <v>1</v>
          </cell>
          <cell r="DL1268">
            <v>5.25</v>
          </cell>
          <cell r="DN1268">
            <v>0</v>
          </cell>
          <cell r="DO1268">
            <v>0</v>
          </cell>
          <cell r="DQ1268">
            <v>0</v>
          </cell>
          <cell r="DS1268">
            <v>0</v>
          </cell>
          <cell r="DT1268">
            <v>0</v>
          </cell>
          <cell r="DV1268">
            <v>0</v>
          </cell>
        </row>
        <row r="1269">
          <cell r="C1269" t="str">
            <v>61692Allcustom2Allcustom3USD Total</v>
          </cell>
          <cell r="E1269">
            <v>3183</v>
          </cell>
          <cell r="H1269">
            <v>3182.79624216807</v>
          </cell>
          <cell r="J1269">
            <v>4110</v>
          </cell>
          <cell r="M1269">
            <v>4109.6417239426801</v>
          </cell>
          <cell r="O1269">
            <v>0</v>
          </cell>
          <cell r="R1269">
            <v>0</v>
          </cell>
          <cell r="T1269">
            <v>-1</v>
          </cell>
          <cell r="U1269">
            <v>0</v>
          </cell>
          <cell r="V1269">
            <v>-1</v>
          </cell>
          <cell r="Y1269">
            <v>0</v>
          </cell>
          <cell r="Z1269">
            <v>0</v>
          </cell>
          <cell r="AB1269">
            <v>7292</v>
          </cell>
          <cell r="AD1269">
            <v>0</v>
          </cell>
          <cell r="AE1269">
            <v>7292.4379661107505</v>
          </cell>
          <cell r="AG1269">
            <v>0</v>
          </cell>
          <cell r="AI1269">
            <v>0</v>
          </cell>
          <cell r="AJ1269">
            <v>0</v>
          </cell>
          <cell r="AL1269">
            <v>0</v>
          </cell>
          <cell r="AM1269">
            <v>0</v>
          </cell>
          <cell r="AN1269">
            <v>7292</v>
          </cell>
          <cell r="AR1269">
            <v>0</v>
          </cell>
          <cell r="AS1269">
            <v>0</v>
          </cell>
          <cell r="AT1269">
            <v>0</v>
          </cell>
          <cell r="BI1269">
            <v>2790</v>
          </cell>
          <cell r="BL1269">
            <v>2790.0102532283804</v>
          </cell>
          <cell r="BN1269">
            <v>254</v>
          </cell>
          <cell r="BQ1269">
            <v>254.360100559752</v>
          </cell>
          <cell r="BS1269">
            <v>0</v>
          </cell>
          <cell r="BV1269">
            <v>0</v>
          </cell>
          <cell r="BX1269">
            <v>134</v>
          </cell>
          <cell r="CA1269">
            <v>133.65214344294301</v>
          </cell>
          <cell r="CC1269">
            <v>5</v>
          </cell>
          <cell r="CF1269">
            <v>4.7737449369905702</v>
          </cell>
          <cell r="CH1269">
            <v>0</v>
          </cell>
          <cell r="CK1269">
            <v>0</v>
          </cell>
          <cell r="CY1269">
            <v>2186</v>
          </cell>
          <cell r="DB1269">
            <v>2186.230532</v>
          </cell>
          <cell r="DD1269">
            <v>492</v>
          </cell>
          <cell r="DG1269">
            <v>492.4</v>
          </cell>
          <cell r="DI1269">
            <v>1000</v>
          </cell>
          <cell r="DL1269">
            <v>1000.30719194268</v>
          </cell>
          <cell r="DN1269">
            <v>431</v>
          </cell>
          <cell r="DQ1269">
            <v>430.70400000000001</v>
          </cell>
          <cell r="DS1269">
            <v>0</v>
          </cell>
          <cell r="DV1269">
            <v>0</v>
          </cell>
        </row>
        <row r="1270">
          <cell r="C1270" t="str">
            <v>61693Allcustom2Allcustom3USD Total</v>
          </cell>
          <cell r="E1270">
            <v>40</v>
          </cell>
          <cell r="H1270">
            <v>40.002000000000002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V1270">
            <v>0</v>
          </cell>
          <cell r="Y1270">
            <v>0</v>
          </cell>
          <cell r="Z1270">
            <v>0</v>
          </cell>
          <cell r="AB1270">
            <v>40</v>
          </cell>
          <cell r="AD1270">
            <v>0</v>
          </cell>
          <cell r="AE1270">
            <v>40.002000000000002</v>
          </cell>
          <cell r="AG1270">
            <v>0</v>
          </cell>
          <cell r="AI1270">
            <v>0</v>
          </cell>
          <cell r="AJ1270">
            <v>0</v>
          </cell>
          <cell r="AL1270">
            <v>0</v>
          </cell>
          <cell r="AM1270">
            <v>0</v>
          </cell>
          <cell r="AN1270">
            <v>40</v>
          </cell>
          <cell r="AR1270">
            <v>0</v>
          </cell>
          <cell r="AS1270">
            <v>0</v>
          </cell>
          <cell r="AT1270">
            <v>0</v>
          </cell>
          <cell r="BI1270">
            <v>0</v>
          </cell>
          <cell r="BL1270">
            <v>0</v>
          </cell>
          <cell r="BN1270">
            <v>40</v>
          </cell>
          <cell r="BQ1270">
            <v>40.002000000000002</v>
          </cell>
          <cell r="BS1270">
            <v>0</v>
          </cell>
          <cell r="BV1270">
            <v>0</v>
          </cell>
          <cell r="BX1270">
            <v>0</v>
          </cell>
          <cell r="CA1270">
            <v>0</v>
          </cell>
          <cell r="CC1270">
            <v>0</v>
          </cell>
          <cell r="CF1270">
            <v>0</v>
          </cell>
          <cell r="CH1270">
            <v>0</v>
          </cell>
          <cell r="CK1270">
            <v>0</v>
          </cell>
          <cell r="CY1270">
            <v>0</v>
          </cell>
          <cell r="DB1270">
            <v>0</v>
          </cell>
          <cell r="DD1270">
            <v>0</v>
          </cell>
          <cell r="DG1270">
            <v>0</v>
          </cell>
          <cell r="DI1270">
            <v>0</v>
          </cell>
          <cell r="DL1270">
            <v>0</v>
          </cell>
          <cell r="DN1270">
            <v>0</v>
          </cell>
          <cell r="DQ1270">
            <v>0</v>
          </cell>
          <cell r="DS1270">
            <v>0</v>
          </cell>
          <cell r="DV1270">
            <v>0</v>
          </cell>
        </row>
        <row r="1271">
          <cell r="C1271" t="str">
            <v>61690TAllcustom2Allcustom3USD Total</v>
          </cell>
          <cell r="E1271">
            <v>3617</v>
          </cell>
          <cell r="F1271">
            <v>0</v>
          </cell>
          <cell r="G1271">
            <v>0</v>
          </cell>
          <cell r="H1271">
            <v>3616.6433051206582</v>
          </cell>
          <cell r="J1271">
            <v>4115</v>
          </cell>
          <cell r="K1271">
            <v>0</v>
          </cell>
          <cell r="L1271">
            <v>0</v>
          </cell>
          <cell r="M1271">
            <v>4114.8917239426801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T1271">
            <v>-1</v>
          </cell>
          <cell r="U1271">
            <v>0</v>
          </cell>
          <cell r="V1271">
            <v>-1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B1271">
            <v>7731</v>
          </cell>
          <cell r="AC1271">
            <v>0</v>
          </cell>
          <cell r="AD1271">
            <v>0</v>
          </cell>
          <cell r="AE1271">
            <v>7731.5350290633387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>
            <v>0</v>
          </cell>
          <cell r="AM1271">
            <v>0</v>
          </cell>
          <cell r="AN1271">
            <v>7731</v>
          </cell>
          <cell r="AS1271">
            <v>0</v>
          </cell>
          <cell r="AT1271">
            <v>0</v>
          </cell>
          <cell r="BI1271">
            <v>2790</v>
          </cell>
          <cell r="BJ1271">
            <v>0</v>
          </cell>
          <cell r="BK1271">
            <v>0</v>
          </cell>
          <cell r="BL1271">
            <v>2790.0102532283804</v>
          </cell>
          <cell r="BN1271">
            <v>689</v>
          </cell>
          <cell r="BO1271">
            <v>1</v>
          </cell>
          <cell r="BP1271">
            <v>0</v>
          </cell>
          <cell r="BQ1271">
            <v>688.20716351234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X1271">
            <v>134</v>
          </cell>
          <cell r="BY1271">
            <v>0</v>
          </cell>
          <cell r="BZ1271">
            <v>0</v>
          </cell>
          <cell r="CA1271">
            <v>133.65214344294301</v>
          </cell>
          <cell r="CC1271">
            <v>5</v>
          </cell>
          <cell r="CD1271">
            <v>0</v>
          </cell>
          <cell r="CE1271">
            <v>0</v>
          </cell>
          <cell r="CF1271">
            <v>4.7737449369905702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Y1271">
            <v>2186</v>
          </cell>
          <cell r="CZ1271">
            <v>0</v>
          </cell>
          <cell r="DA1271">
            <v>0</v>
          </cell>
          <cell r="DB1271">
            <v>2186.230532</v>
          </cell>
          <cell r="DD1271">
            <v>492</v>
          </cell>
          <cell r="DE1271">
            <v>0</v>
          </cell>
          <cell r="DF1271">
            <v>0</v>
          </cell>
          <cell r="DG1271">
            <v>492.4</v>
          </cell>
          <cell r="DI1271">
            <v>1006</v>
          </cell>
          <cell r="DJ1271">
            <v>1</v>
          </cell>
          <cell r="DK1271">
            <v>0</v>
          </cell>
          <cell r="DL1271">
            <v>1005.55719194268</v>
          </cell>
          <cell r="DN1271">
            <v>431</v>
          </cell>
          <cell r="DO1271">
            <v>0</v>
          </cell>
          <cell r="DP1271">
            <v>0</v>
          </cell>
          <cell r="DQ1271">
            <v>430.70400000000001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</row>
        <row r="1273">
          <cell r="C1273" t="str">
            <v>61711Allcustom2Allcustom3USD Total</v>
          </cell>
          <cell r="E1273">
            <v>200</v>
          </cell>
          <cell r="F1273">
            <v>0</v>
          </cell>
          <cell r="H1273">
            <v>199.87</v>
          </cell>
          <cell r="J1273">
            <v>0</v>
          </cell>
          <cell r="M1273">
            <v>0.152314</v>
          </cell>
          <cell r="O1273">
            <v>0</v>
          </cell>
          <cell r="P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Y1273">
            <v>0</v>
          </cell>
          <cell r="Z1273">
            <v>0</v>
          </cell>
          <cell r="AB1273">
            <v>200</v>
          </cell>
          <cell r="AC1273">
            <v>0</v>
          </cell>
          <cell r="AD1273">
            <v>0</v>
          </cell>
          <cell r="AE1273">
            <v>200.02231399999999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>
            <v>0</v>
          </cell>
          <cell r="AM1273">
            <v>0</v>
          </cell>
          <cell r="AN1273">
            <v>200</v>
          </cell>
          <cell r="AR1273">
            <v>0</v>
          </cell>
          <cell r="AS1273">
            <v>0</v>
          </cell>
          <cell r="AT1273">
            <v>0</v>
          </cell>
          <cell r="BI1273">
            <v>0</v>
          </cell>
          <cell r="BJ1273">
            <v>0</v>
          </cell>
          <cell r="BL1273">
            <v>0</v>
          </cell>
          <cell r="BN1273">
            <v>200</v>
          </cell>
          <cell r="BQ1273">
            <v>199.87</v>
          </cell>
          <cell r="BS1273">
            <v>0</v>
          </cell>
          <cell r="BT1273">
            <v>0</v>
          </cell>
          <cell r="BV1273">
            <v>0</v>
          </cell>
          <cell r="BX1273">
            <v>0</v>
          </cell>
          <cell r="BY1273">
            <v>0</v>
          </cell>
          <cell r="CA1273">
            <v>0</v>
          </cell>
          <cell r="CC1273">
            <v>0</v>
          </cell>
          <cell r="CD1273">
            <v>0</v>
          </cell>
          <cell r="CF1273">
            <v>0</v>
          </cell>
          <cell r="CH1273">
            <v>0</v>
          </cell>
          <cell r="CI1273">
            <v>0</v>
          </cell>
          <cell r="CK1273">
            <v>0</v>
          </cell>
          <cell r="CY1273">
            <v>1</v>
          </cell>
          <cell r="CZ1273">
            <v>1</v>
          </cell>
          <cell r="DB1273">
            <v>0.152314</v>
          </cell>
          <cell r="DD1273">
            <v>0</v>
          </cell>
          <cell r="DE1273">
            <v>0</v>
          </cell>
          <cell r="DG1273">
            <v>0</v>
          </cell>
          <cell r="DI1273">
            <v>0</v>
          </cell>
          <cell r="DJ1273">
            <v>0</v>
          </cell>
          <cell r="DL1273">
            <v>0</v>
          </cell>
          <cell r="DN1273">
            <v>0</v>
          </cell>
          <cell r="DO1273">
            <v>0</v>
          </cell>
          <cell r="DQ1273">
            <v>0</v>
          </cell>
          <cell r="DS1273">
            <v>0</v>
          </cell>
          <cell r="DT1273">
            <v>0</v>
          </cell>
          <cell r="DV1273">
            <v>0</v>
          </cell>
        </row>
        <row r="1274">
          <cell r="C1274" t="str">
            <v>61712Allcustom2Allcustom3USD Total</v>
          </cell>
          <cell r="E1274">
            <v>1563</v>
          </cell>
          <cell r="H1274">
            <v>1563.4559635850301</v>
          </cell>
          <cell r="J1274">
            <v>86</v>
          </cell>
          <cell r="M1274">
            <v>86.400960999999995</v>
          </cell>
          <cell r="O1274">
            <v>0</v>
          </cell>
          <cell r="R1274">
            <v>0</v>
          </cell>
          <cell r="T1274">
            <v>1</v>
          </cell>
          <cell r="U1274">
            <v>0</v>
          </cell>
          <cell r="V1274">
            <v>1</v>
          </cell>
          <cell r="Y1274">
            <v>0</v>
          </cell>
          <cell r="Z1274">
            <v>0</v>
          </cell>
          <cell r="AB1274">
            <v>1650</v>
          </cell>
          <cell r="AD1274">
            <v>0</v>
          </cell>
          <cell r="AE1274">
            <v>1649.8569245850301</v>
          </cell>
          <cell r="AG1274">
            <v>0</v>
          </cell>
          <cell r="AI1274">
            <v>0</v>
          </cell>
          <cell r="AJ1274">
            <v>0</v>
          </cell>
          <cell r="AL1274">
            <v>0</v>
          </cell>
          <cell r="AM1274">
            <v>0</v>
          </cell>
          <cell r="AN1274">
            <v>1650</v>
          </cell>
          <cell r="AR1274">
            <v>0</v>
          </cell>
          <cell r="AS1274">
            <v>0</v>
          </cell>
          <cell r="AT1274">
            <v>0</v>
          </cell>
          <cell r="BI1274">
            <v>0</v>
          </cell>
          <cell r="BL1274">
            <v>0</v>
          </cell>
          <cell r="BN1274">
            <v>1563</v>
          </cell>
          <cell r="BQ1274">
            <v>1563.4559635850301</v>
          </cell>
          <cell r="BS1274">
            <v>0</v>
          </cell>
          <cell r="BV1274">
            <v>0</v>
          </cell>
          <cell r="BX1274">
            <v>0</v>
          </cell>
          <cell r="CA1274">
            <v>0</v>
          </cell>
          <cell r="CC1274">
            <v>0</v>
          </cell>
          <cell r="CF1274">
            <v>0</v>
          </cell>
          <cell r="CH1274">
            <v>0</v>
          </cell>
          <cell r="CK1274">
            <v>0</v>
          </cell>
          <cell r="CY1274">
            <v>86</v>
          </cell>
          <cell r="DB1274">
            <v>86.400960999999995</v>
          </cell>
          <cell r="DD1274">
            <v>0</v>
          </cell>
          <cell r="DG1274">
            <v>0</v>
          </cell>
          <cell r="DI1274">
            <v>0</v>
          </cell>
          <cell r="DL1274">
            <v>0</v>
          </cell>
          <cell r="DN1274">
            <v>0</v>
          </cell>
          <cell r="DQ1274">
            <v>0</v>
          </cell>
          <cell r="DS1274">
            <v>0</v>
          </cell>
          <cell r="DV1274">
            <v>0</v>
          </cell>
        </row>
        <row r="1275">
          <cell r="C1275" t="str">
            <v>61713Allcustom2Allcustom3USD Total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V1275">
            <v>0</v>
          </cell>
          <cell r="Y1275">
            <v>0</v>
          </cell>
          <cell r="Z1275">
            <v>0</v>
          </cell>
          <cell r="AB1275">
            <v>0</v>
          </cell>
          <cell r="AD1275">
            <v>0</v>
          </cell>
          <cell r="AE1275">
            <v>0</v>
          </cell>
          <cell r="AG1275">
            <v>0</v>
          </cell>
          <cell r="AI1275">
            <v>0</v>
          </cell>
          <cell r="AJ1275">
            <v>0</v>
          </cell>
          <cell r="AL1275">
            <v>0</v>
          </cell>
          <cell r="AM1275">
            <v>0</v>
          </cell>
          <cell r="AN1275">
            <v>0</v>
          </cell>
          <cell r="AR1275">
            <v>0</v>
          </cell>
          <cell r="AS1275">
            <v>0</v>
          </cell>
          <cell r="AT1275">
            <v>0</v>
          </cell>
          <cell r="BI1275">
            <v>0</v>
          </cell>
          <cell r="BL1275">
            <v>0</v>
          </cell>
          <cell r="BN1275">
            <v>0</v>
          </cell>
          <cell r="BQ1275">
            <v>0</v>
          </cell>
          <cell r="BS1275">
            <v>0</v>
          </cell>
          <cell r="BV1275">
            <v>0</v>
          </cell>
          <cell r="BX1275">
            <v>0</v>
          </cell>
          <cell r="CA1275">
            <v>0</v>
          </cell>
          <cell r="CC1275">
            <v>0</v>
          </cell>
          <cell r="CF1275">
            <v>0</v>
          </cell>
          <cell r="CH1275">
            <v>0</v>
          </cell>
          <cell r="CK1275">
            <v>0</v>
          </cell>
          <cell r="CY1275">
            <v>0</v>
          </cell>
          <cell r="DB1275">
            <v>0</v>
          </cell>
          <cell r="DD1275">
            <v>0</v>
          </cell>
          <cell r="DG1275">
            <v>0</v>
          </cell>
          <cell r="DI1275">
            <v>0</v>
          </cell>
          <cell r="DL1275">
            <v>0</v>
          </cell>
          <cell r="DN1275">
            <v>0</v>
          </cell>
          <cell r="DQ1275">
            <v>0</v>
          </cell>
          <cell r="DS1275">
            <v>0</v>
          </cell>
          <cell r="DV1275">
            <v>0</v>
          </cell>
        </row>
        <row r="1276">
          <cell r="C1276" t="str">
            <v>61710TAllcustom2Allcustom3USD Total</v>
          </cell>
          <cell r="E1276">
            <v>1763</v>
          </cell>
          <cell r="F1276">
            <v>0</v>
          </cell>
          <cell r="G1276">
            <v>0</v>
          </cell>
          <cell r="H1276">
            <v>1763.32596358503</v>
          </cell>
          <cell r="J1276">
            <v>86</v>
          </cell>
          <cell r="K1276">
            <v>0</v>
          </cell>
          <cell r="L1276">
            <v>0</v>
          </cell>
          <cell r="M1276">
            <v>86.553274999999999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1</v>
          </cell>
          <cell r="U1276">
            <v>0</v>
          </cell>
          <cell r="V1276">
            <v>1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B1276">
            <v>1850</v>
          </cell>
          <cell r="AC1276">
            <v>0</v>
          </cell>
          <cell r="AD1276">
            <v>0</v>
          </cell>
          <cell r="AE1276">
            <v>1849.8792385850302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>
            <v>0</v>
          </cell>
          <cell r="AM1276">
            <v>0</v>
          </cell>
          <cell r="AN1276">
            <v>1850</v>
          </cell>
          <cell r="AS1276">
            <v>0</v>
          </cell>
          <cell r="AT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N1276">
            <v>1763</v>
          </cell>
          <cell r="BO1276">
            <v>0</v>
          </cell>
          <cell r="BP1276">
            <v>0</v>
          </cell>
          <cell r="BQ1276">
            <v>1763.32596358503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Y1276">
            <v>87</v>
          </cell>
          <cell r="CZ1276">
            <v>1</v>
          </cell>
          <cell r="DA1276">
            <v>0</v>
          </cell>
          <cell r="DB1276">
            <v>86.553274999999999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</row>
        <row r="1278">
          <cell r="C1278" t="str">
            <v>61720TAllcustom2Allcustom3USD Total</v>
          </cell>
          <cell r="E1278">
            <v>5380</v>
          </cell>
          <cell r="F1278">
            <v>0</v>
          </cell>
          <cell r="G1278">
            <v>0</v>
          </cell>
          <cell r="H1278">
            <v>5379.9692687056886</v>
          </cell>
          <cell r="J1278">
            <v>4201</v>
          </cell>
          <cell r="K1278">
            <v>0</v>
          </cell>
          <cell r="L1278">
            <v>0</v>
          </cell>
          <cell r="M1278">
            <v>4201.4449989426803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B1278">
            <v>9581</v>
          </cell>
          <cell r="AC1278">
            <v>0</v>
          </cell>
          <cell r="AD1278">
            <v>0</v>
          </cell>
          <cell r="AE1278">
            <v>9581.414267648368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>
            <v>0</v>
          </cell>
          <cell r="AM1278">
            <v>0</v>
          </cell>
          <cell r="AN1278">
            <v>9581</v>
          </cell>
          <cell r="AS1278">
            <v>0</v>
          </cell>
          <cell r="AT1278">
            <v>0</v>
          </cell>
          <cell r="BI1278">
            <v>2790</v>
          </cell>
          <cell r="BJ1278">
            <v>0</v>
          </cell>
          <cell r="BK1278">
            <v>0</v>
          </cell>
          <cell r="BL1278">
            <v>2790.0102532283804</v>
          </cell>
          <cell r="BN1278">
            <v>2452</v>
          </cell>
          <cell r="BO1278">
            <v>1</v>
          </cell>
          <cell r="BP1278">
            <v>0</v>
          </cell>
          <cell r="BQ1278">
            <v>2451.5331270973702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X1278">
            <v>134</v>
          </cell>
          <cell r="BY1278">
            <v>0</v>
          </cell>
          <cell r="BZ1278">
            <v>0</v>
          </cell>
          <cell r="CA1278">
            <v>133.65214344294301</v>
          </cell>
          <cell r="CC1278">
            <v>5</v>
          </cell>
          <cell r="CD1278">
            <v>0</v>
          </cell>
          <cell r="CE1278">
            <v>0</v>
          </cell>
          <cell r="CF1278">
            <v>4.7737449369905702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Y1278">
            <v>2273</v>
          </cell>
          <cell r="CZ1278">
            <v>1</v>
          </cell>
          <cell r="DA1278">
            <v>0</v>
          </cell>
          <cell r="DB1278">
            <v>2272.7838070000003</v>
          </cell>
          <cell r="DD1278">
            <v>492</v>
          </cell>
          <cell r="DE1278">
            <v>0</v>
          </cell>
          <cell r="DF1278">
            <v>0</v>
          </cell>
          <cell r="DG1278">
            <v>492.4</v>
          </cell>
          <cell r="DI1278">
            <v>1006</v>
          </cell>
          <cell r="DJ1278">
            <v>1</v>
          </cell>
          <cell r="DK1278">
            <v>0</v>
          </cell>
          <cell r="DL1278">
            <v>1005.55719194268</v>
          </cell>
          <cell r="DN1278">
            <v>431</v>
          </cell>
          <cell r="DO1278">
            <v>0</v>
          </cell>
          <cell r="DP1278">
            <v>0</v>
          </cell>
          <cell r="DQ1278">
            <v>430.70400000000001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</row>
        <row r="1280">
          <cell r="C1280" t="str">
            <v>61901MAT100Allcustom3USD Total</v>
          </cell>
          <cell r="AB1280">
            <v>244</v>
          </cell>
          <cell r="AC1280">
            <v>0</v>
          </cell>
          <cell r="AE1280">
            <v>244.04400000000001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N1280">
            <v>244</v>
          </cell>
          <cell r="AT1280">
            <v>0</v>
          </cell>
          <cell r="AU1280">
            <v>0</v>
          </cell>
        </row>
        <row r="1281">
          <cell r="C1281" t="str">
            <v>61901MAT200Allcustom3USD Total</v>
          </cell>
          <cell r="AB1281">
            <v>1856</v>
          </cell>
          <cell r="AE1281">
            <v>1855.6780000000001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N1281">
            <v>1856</v>
          </cell>
          <cell r="AT1281">
            <v>0</v>
          </cell>
          <cell r="AU1281">
            <v>0</v>
          </cell>
        </row>
        <row r="1282">
          <cell r="C1282" t="str">
            <v>61901MAT205Allcustom3USD Total</v>
          </cell>
          <cell r="AB1282">
            <v>480</v>
          </cell>
          <cell r="AE1282">
            <v>480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N1282">
            <v>480</v>
          </cell>
          <cell r="AT1282">
            <v>0</v>
          </cell>
          <cell r="AU1282">
            <v>0</v>
          </cell>
        </row>
        <row r="1284">
          <cell r="C1284" t="str">
            <v>61901MAT210Allcustom3USD Total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N1284">
            <v>0</v>
          </cell>
          <cell r="AT1284">
            <v>0</v>
          </cell>
          <cell r="AU1284">
            <v>0</v>
          </cell>
        </row>
        <row r="1285">
          <cell r="C1285" t="str">
            <v>61901MAT215Allcustom3USD Total</v>
          </cell>
          <cell r="AB1285">
            <v>0</v>
          </cell>
          <cell r="AD1285">
            <v>0</v>
          </cell>
          <cell r="AE1285">
            <v>0</v>
          </cell>
          <cell r="AG1285">
            <v>0</v>
          </cell>
          <cell r="AI1285">
            <v>0</v>
          </cell>
          <cell r="AJ1285">
            <v>0</v>
          </cell>
          <cell r="AN1285">
            <v>0</v>
          </cell>
          <cell r="AT1285">
            <v>0</v>
          </cell>
          <cell r="AU1285">
            <v>0</v>
          </cell>
        </row>
        <row r="1286">
          <cell r="C1286" t="str">
            <v>61901MAT220Allcustom3USD Total</v>
          </cell>
          <cell r="AB1286">
            <v>0</v>
          </cell>
          <cell r="AD1286">
            <v>0</v>
          </cell>
          <cell r="AE1286">
            <v>0</v>
          </cell>
          <cell r="AG1286">
            <v>0</v>
          </cell>
          <cell r="AI1286">
            <v>0</v>
          </cell>
          <cell r="AJ1286">
            <v>0</v>
          </cell>
          <cell r="AN1286">
            <v>0</v>
          </cell>
          <cell r="AT1286">
            <v>0</v>
          </cell>
          <cell r="AU1286">
            <v>0</v>
          </cell>
        </row>
        <row r="1287">
          <cell r="C1287" t="str">
            <v>61901MAT400Allcustom3USD Total</v>
          </cell>
          <cell r="AB1287">
            <v>0</v>
          </cell>
          <cell r="AD1287">
            <v>0</v>
          </cell>
          <cell r="AE1287">
            <v>0</v>
          </cell>
          <cell r="AG1287">
            <v>0</v>
          </cell>
          <cell r="AI1287">
            <v>0</v>
          </cell>
          <cell r="AJ1287">
            <v>0</v>
          </cell>
          <cell r="AN1287">
            <v>0</v>
          </cell>
          <cell r="AT1287">
            <v>0</v>
          </cell>
          <cell r="AU1287">
            <v>0</v>
          </cell>
        </row>
        <row r="1288">
          <cell r="C1288" t="str">
            <v>FI_ContainerVessels_committment_+3_USD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>
            <v>0</v>
          </cell>
          <cell r="AM1288">
            <v>0</v>
          </cell>
          <cell r="AN1288">
            <v>0</v>
          </cell>
          <cell r="AT1288">
            <v>0</v>
          </cell>
          <cell r="AU1288">
            <v>0</v>
          </cell>
        </row>
        <row r="1290">
          <cell r="C1290" t="str">
            <v>61901Allcustom2Allcustom3USD Total</v>
          </cell>
          <cell r="AB1290">
            <v>2580</v>
          </cell>
          <cell r="AC1290">
            <v>0</v>
          </cell>
          <cell r="AD1290">
            <v>0</v>
          </cell>
          <cell r="AE1290">
            <v>2579.7220000000002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>
            <v>0</v>
          </cell>
          <cell r="AM1290">
            <v>0</v>
          </cell>
          <cell r="AN1290">
            <v>2580</v>
          </cell>
          <cell r="AT1290">
            <v>0</v>
          </cell>
          <cell r="AU1290">
            <v>0</v>
          </cell>
        </row>
        <row r="1292">
          <cell r="C1292" t="str">
            <v>61902MAT100Allcustom3USD Total</v>
          </cell>
          <cell r="AB1292">
            <v>143</v>
          </cell>
          <cell r="AC1292">
            <v>0.78200000000001069</v>
          </cell>
          <cell r="AD1292">
            <v>0</v>
          </cell>
          <cell r="AE1292">
            <v>142.21799999999999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N1292">
            <v>143</v>
          </cell>
          <cell r="AT1292">
            <v>0</v>
          </cell>
          <cell r="AU1292">
            <v>0</v>
          </cell>
        </row>
        <row r="1293">
          <cell r="C1293" t="str">
            <v>61902MAT200Allcustom3USD Total</v>
          </cell>
          <cell r="AB1293">
            <v>129</v>
          </cell>
          <cell r="AC1293">
            <v>6.0000000000854925E-3</v>
          </cell>
          <cell r="AD1293">
            <v>0</v>
          </cell>
          <cell r="AE1293">
            <v>128.994</v>
          </cell>
          <cell r="AG1293">
            <v>0</v>
          </cell>
          <cell r="AI1293">
            <v>0</v>
          </cell>
          <cell r="AJ1293">
            <v>0</v>
          </cell>
          <cell r="AN1293">
            <v>129</v>
          </cell>
          <cell r="AT1293">
            <v>0</v>
          </cell>
          <cell r="AU1293">
            <v>0</v>
          </cell>
        </row>
        <row r="1294">
          <cell r="C1294" t="str">
            <v>61902MAT205Allcustom3USD Total</v>
          </cell>
          <cell r="AB1294">
            <v>159</v>
          </cell>
          <cell r="AC1294">
            <v>-0.4919999999999618</v>
          </cell>
          <cell r="AD1294">
            <v>0</v>
          </cell>
          <cell r="AE1294">
            <v>159.49199999999999</v>
          </cell>
          <cell r="AG1294">
            <v>0</v>
          </cell>
          <cell r="AI1294">
            <v>0</v>
          </cell>
          <cell r="AJ1294">
            <v>0</v>
          </cell>
          <cell r="AN1294">
            <v>159</v>
          </cell>
          <cell r="AT1294">
            <v>0</v>
          </cell>
          <cell r="AU1294">
            <v>0</v>
          </cell>
        </row>
        <row r="1296">
          <cell r="C1296" t="str">
            <v>61902MAT210Allcustom3USD Total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N1296">
            <v>0</v>
          </cell>
          <cell r="AT1296">
            <v>0</v>
          </cell>
          <cell r="AU1296">
            <v>0</v>
          </cell>
        </row>
        <row r="1297">
          <cell r="C1297" t="str">
            <v>61902MAT215Allcustom3USD Total</v>
          </cell>
          <cell r="AB1297">
            <v>0</v>
          </cell>
          <cell r="AD1297">
            <v>0</v>
          </cell>
          <cell r="AE1297">
            <v>0</v>
          </cell>
          <cell r="AG1297">
            <v>0</v>
          </cell>
          <cell r="AI1297">
            <v>0</v>
          </cell>
          <cell r="AJ1297">
            <v>0</v>
          </cell>
          <cell r="AN1297">
            <v>0</v>
          </cell>
          <cell r="AT1297">
            <v>0</v>
          </cell>
          <cell r="AU1297">
            <v>0</v>
          </cell>
        </row>
        <row r="1298">
          <cell r="C1298" t="str">
            <v>61902MAT220Allcustom3USD Total</v>
          </cell>
          <cell r="AB1298">
            <v>0</v>
          </cell>
          <cell r="AD1298">
            <v>0</v>
          </cell>
          <cell r="AE1298">
            <v>0</v>
          </cell>
          <cell r="AG1298">
            <v>0</v>
          </cell>
          <cell r="AI1298">
            <v>0</v>
          </cell>
          <cell r="AJ1298">
            <v>0</v>
          </cell>
          <cell r="AN1298">
            <v>0</v>
          </cell>
          <cell r="AT1298">
            <v>0</v>
          </cell>
          <cell r="AU1298">
            <v>0</v>
          </cell>
        </row>
        <row r="1299">
          <cell r="C1299" t="str">
            <v>61902MAT400Allcustom3USD Total</v>
          </cell>
          <cell r="AB1299">
            <v>0</v>
          </cell>
          <cell r="AD1299">
            <v>0</v>
          </cell>
          <cell r="AE1299">
            <v>0</v>
          </cell>
          <cell r="AG1299">
            <v>0</v>
          </cell>
          <cell r="AI1299">
            <v>0</v>
          </cell>
          <cell r="AJ1299">
            <v>0</v>
          </cell>
          <cell r="AN1299">
            <v>0</v>
          </cell>
          <cell r="AT1299">
            <v>0</v>
          </cell>
          <cell r="AU1299">
            <v>0</v>
          </cell>
        </row>
        <row r="1300">
          <cell r="C1300" t="str">
            <v>FI_TankerVessels_committment_+3_USD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>
            <v>0</v>
          </cell>
          <cell r="AM1300">
            <v>0</v>
          </cell>
          <cell r="AN1300">
            <v>0</v>
          </cell>
          <cell r="AT1300">
            <v>0</v>
          </cell>
          <cell r="AU1300">
            <v>0</v>
          </cell>
        </row>
        <row r="1302">
          <cell r="C1302" t="str">
            <v>61902Allcustom2Allcustom3USD Total</v>
          </cell>
          <cell r="AB1302">
            <v>431</v>
          </cell>
          <cell r="AC1302">
            <v>0.29600000000013438</v>
          </cell>
          <cell r="AD1302">
            <v>0</v>
          </cell>
          <cell r="AE1302">
            <v>430.70399999999995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>
            <v>0</v>
          </cell>
          <cell r="AM1302">
            <v>0</v>
          </cell>
          <cell r="AN1302">
            <v>431</v>
          </cell>
          <cell r="AT1302">
            <v>0</v>
          </cell>
          <cell r="AU1302">
            <v>0</v>
          </cell>
        </row>
        <row r="1304">
          <cell r="C1304" t="str">
            <v>61903MAT100Allcustom3USD Total</v>
          </cell>
          <cell r="AB1304">
            <v>435</v>
          </cell>
          <cell r="AC1304">
            <v>0</v>
          </cell>
          <cell r="AD1304">
            <v>0</v>
          </cell>
          <cell r="AE1304">
            <v>434.9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N1304">
            <v>435</v>
          </cell>
          <cell r="AT1304">
            <v>0</v>
          </cell>
          <cell r="AU1304">
            <v>0</v>
          </cell>
        </row>
        <row r="1305">
          <cell r="C1305" t="str">
            <v>61903MAT200Allcustom3USD Total</v>
          </cell>
          <cell r="AB1305">
            <v>0</v>
          </cell>
          <cell r="AD1305">
            <v>0</v>
          </cell>
          <cell r="AE1305">
            <v>0.4</v>
          </cell>
          <cell r="AG1305">
            <v>0</v>
          </cell>
          <cell r="AI1305">
            <v>0</v>
          </cell>
          <cell r="AJ1305">
            <v>0</v>
          </cell>
          <cell r="AN1305">
            <v>0</v>
          </cell>
          <cell r="AT1305">
            <v>0</v>
          </cell>
          <cell r="AU1305">
            <v>0</v>
          </cell>
        </row>
        <row r="1306">
          <cell r="C1306" t="str">
            <v>61903MAT205Allcustom3USD Total</v>
          </cell>
          <cell r="AB1306">
            <v>0</v>
          </cell>
          <cell r="AD1306">
            <v>0</v>
          </cell>
          <cell r="AE1306">
            <v>0</v>
          </cell>
          <cell r="AG1306">
            <v>0</v>
          </cell>
          <cell r="AI1306">
            <v>0</v>
          </cell>
          <cell r="AJ1306">
            <v>0</v>
          </cell>
          <cell r="AN1306">
            <v>0</v>
          </cell>
          <cell r="AT1306">
            <v>0</v>
          </cell>
          <cell r="AU1306">
            <v>0</v>
          </cell>
        </row>
        <row r="1308">
          <cell r="C1308" t="str">
            <v>61903MAT210Allcustom3USD Total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N1308">
            <v>0</v>
          </cell>
          <cell r="AT1308">
            <v>0</v>
          </cell>
          <cell r="AU1308">
            <v>0</v>
          </cell>
        </row>
        <row r="1309">
          <cell r="C1309" t="str">
            <v>61903MAT215Allcustom3USD Total</v>
          </cell>
          <cell r="AB1309">
            <v>0</v>
          </cell>
          <cell r="AD1309">
            <v>0</v>
          </cell>
          <cell r="AE1309">
            <v>0</v>
          </cell>
          <cell r="AG1309">
            <v>0</v>
          </cell>
          <cell r="AI1309">
            <v>0</v>
          </cell>
          <cell r="AJ1309">
            <v>0</v>
          </cell>
          <cell r="AN1309">
            <v>0</v>
          </cell>
          <cell r="AT1309">
            <v>0</v>
          </cell>
          <cell r="AU1309">
            <v>0</v>
          </cell>
        </row>
        <row r="1310">
          <cell r="C1310" t="str">
            <v>61903MAT220Allcustom3USD Total</v>
          </cell>
          <cell r="AB1310">
            <v>0</v>
          </cell>
          <cell r="AD1310">
            <v>0</v>
          </cell>
          <cell r="AE1310">
            <v>0</v>
          </cell>
          <cell r="AG1310">
            <v>0</v>
          </cell>
          <cell r="AI1310">
            <v>0</v>
          </cell>
          <cell r="AJ1310">
            <v>0</v>
          </cell>
          <cell r="AN1310">
            <v>0</v>
          </cell>
          <cell r="AT1310">
            <v>0</v>
          </cell>
          <cell r="AU1310">
            <v>0</v>
          </cell>
        </row>
        <row r="1311">
          <cell r="C1311" t="str">
            <v>61903MAT400Allcustom3USD Total</v>
          </cell>
          <cell r="AB1311">
            <v>0</v>
          </cell>
          <cell r="AD1311">
            <v>0</v>
          </cell>
          <cell r="AE1311">
            <v>0</v>
          </cell>
          <cell r="AG1311">
            <v>0</v>
          </cell>
          <cell r="AI1311">
            <v>0</v>
          </cell>
          <cell r="AJ1311">
            <v>0</v>
          </cell>
          <cell r="AN1311">
            <v>0</v>
          </cell>
          <cell r="AT1311">
            <v>0</v>
          </cell>
          <cell r="AU1311">
            <v>0</v>
          </cell>
        </row>
        <row r="1312">
          <cell r="C1312" t="str">
            <v>FI_Rigs_committment_+3_USD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>
            <v>0</v>
          </cell>
          <cell r="AM1312">
            <v>0</v>
          </cell>
          <cell r="AN1312">
            <v>0</v>
          </cell>
          <cell r="AT1312">
            <v>0</v>
          </cell>
          <cell r="AU1312">
            <v>0</v>
          </cell>
        </row>
        <row r="1314">
          <cell r="C1314" t="str">
            <v>61903Allcustom2Allcustom3USD Total</v>
          </cell>
          <cell r="AB1314">
            <v>435</v>
          </cell>
          <cell r="AC1314">
            <v>0</v>
          </cell>
          <cell r="AD1314">
            <v>0</v>
          </cell>
          <cell r="AE1314">
            <v>435.29999999999995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>
            <v>0</v>
          </cell>
          <cell r="AM1314">
            <v>0</v>
          </cell>
          <cell r="AN1314">
            <v>435</v>
          </cell>
          <cell r="AT1314">
            <v>0</v>
          </cell>
          <cell r="AU1314">
            <v>0</v>
          </cell>
        </row>
        <row r="1316">
          <cell r="C1316" t="str">
            <v>61904MAT100Allcustom3USD Total</v>
          </cell>
          <cell r="AB1316">
            <v>223</v>
          </cell>
          <cell r="AC1316">
            <v>0</v>
          </cell>
          <cell r="AD1316">
            <v>0</v>
          </cell>
          <cell r="AE1316">
            <v>223.39671792466001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N1316">
            <v>223</v>
          </cell>
          <cell r="AT1316">
            <v>0</v>
          </cell>
          <cell r="AU1316">
            <v>0</v>
          </cell>
        </row>
        <row r="1317">
          <cell r="C1317" t="str">
            <v>61904MAT200Allcustom3USD Total</v>
          </cell>
          <cell r="AB1317">
            <v>812</v>
          </cell>
          <cell r="AD1317">
            <v>0</v>
          </cell>
          <cell r="AE1317">
            <v>811.98998493744102</v>
          </cell>
          <cell r="AG1317">
            <v>0</v>
          </cell>
          <cell r="AI1317">
            <v>0</v>
          </cell>
          <cell r="AJ1317">
            <v>0</v>
          </cell>
          <cell r="AN1317">
            <v>812</v>
          </cell>
          <cell r="AT1317">
            <v>0</v>
          </cell>
          <cell r="AU1317">
            <v>0</v>
          </cell>
        </row>
        <row r="1318">
          <cell r="C1318" t="str">
            <v>61904MAT205Allcustom3USD Total</v>
          </cell>
          <cell r="AB1318">
            <v>104</v>
          </cell>
          <cell r="AD1318">
            <v>0</v>
          </cell>
          <cell r="AE1318">
            <v>103.82257716578201</v>
          </cell>
          <cell r="AG1318">
            <v>0</v>
          </cell>
          <cell r="AI1318">
            <v>0</v>
          </cell>
          <cell r="AJ1318">
            <v>0</v>
          </cell>
          <cell r="AN1318">
            <v>104</v>
          </cell>
          <cell r="AT1318">
            <v>0</v>
          </cell>
          <cell r="AU1318">
            <v>0</v>
          </cell>
        </row>
        <row r="1320">
          <cell r="C1320" t="str">
            <v>61904MAT210Allcustom3USD Total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N1320">
            <v>0</v>
          </cell>
          <cell r="AT1320">
            <v>0</v>
          </cell>
          <cell r="AU1320">
            <v>0</v>
          </cell>
        </row>
        <row r="1321">
          <cell r="C1321" t="str">
            <v>61904MAT215Allcustom3USD Total</v>
          </cell>
          <cell r="AB1321">
            <v>0</v>
          </cell>
          <cell r="AD1321">
            <v>0</v>
          </cell>
          <cell r="AE1321">
            <v>0</v>
          </cell>
          <cell r="AG1321">
            <v>0</v>
          </cell>
          <cell r="AI1321">
            <v>0</v>
          </cell>
          <cell r="AJ1321">
            <v>0</v>
          </cell>
          <cell r="AN1321">
            <v>0</v>
          </cell>
          <cell r="AT1321">
            <v>0</v>
          </cell>
          <cell r="AU1321">
            <v>0</v>
          </cell>
        </row>
        <row r="1322">
          <cell r="C1322" t="str">
            <v>61904MAT220Allcustom3USD Total</v>
          </cell>
          <cell r="AB1322">
            <v>0</v>
          </cell>
          <cell r="AD1322">
            <v>0</v>
          </cell>
          <cell r="AE1322">
            <v>0</v>
          </cell>
          <cell r="AG1322">
            <v>0</v>
          </cell>
          <cell r="AI1322">
            <v>0</v>
          </cell>
          <cell r="AJ1322">
            <v>0</v>
          </cell>
          <cell r="AN1322">
            <v>0</v>
          </cell>
          <cell r="AT1322">
            <v>0</v>
          </cell>
          <cell r="AU1322">
            <v>0</v>
          </cell>
        </row>
        <row r="1323">
          <cell r="C1323" t="str">
            <v>61904MAT400Allcustom3USD Total</v>
          </cell>
          <cell r="AB1323">
            <v>0</v>
          </cell>
          <cell r="AD1323">
            <v>0</v>
          </cell>
          <cell r="AE1323">
            <v>0</v>
          </cell>
          <cell r="AG1323">
            <v>0</v>
          </cell>
          <cell r="AI1323">
            <v>0</v>
          </cell>
          <cell r="AJ1323">
            <v>0</v>
          </cell>
          <cell r="AN1323">
            <v>0</v>
          </cell>
          <cell r="AT1323">
            <v>0</v>
          </cell>
          <cell r="AU1323">
            <v>0</v>
          </cell>
        </row>
        <row r="1324">
          <cell r="C1324" t="str">
            <v>FI_AnchorHandling_committment_+3_USD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>
            <v>0</v>
          </cell>
          <cell r="AM1324">
            <v>0</v>
          </cell>
          <cell r="AN1324">
            <v>0</v>
          </cell>
          <cell r="AT1324">
            <v>0</v>
          </cell>
          <cell r="AU1324">
            <v>0</v>
          </cell>
        </row>
        <row r="1326">
          <cell r="C1326" t="str">
            <v>61904Allcustom2Allcustom3USD Total</v>
          </cell>
          <cell r="AB1326">
            <v>1139</v>
          </cell>
          <cell r="AC1326">
            <v>0</v>
          </cell>
          <cell r="AD1326">
            <v>0</v>
          </cell>
          <cell r="AE1326">
            <v>1139.2092800278829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>
            <v>0</v>
          </cell>
          <cell r="AM1326">
            <v>0</v>
          </cell>
          <cell r="AN1326">
            <v>1139</v>
          </cell>
          <cell r="AT1326">
            <v>0</v>
          </cell>
          <cell r="AU1326">
            <v>0</v>
          </cell>
        </row>
        <row r="1328">
          <cell r="C1328" t="str">
            <v>61910TMAT100Allcustom3USD Total</v>
          </cell>
          <cell r="AB1328">
            <v>1045</v>
          </cell>
          <cell r="AC1328">
            <v>0</v>
          </cell>
          <cell r="AD1328">
            <v>0</v>
          </cell>
          <cell r="AE1328">
            <v>1044.55871792466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N1328">
            <v>1045</v>
          </cell>
          <cell r="AT1328">
            <v>0</v>
          </cell>
          <cell r="AU1328">
            <v>0</v>
          </cell>
        </row>
        <row r="1329">
          <cell r="C1329" t="str">
            <v>61910TMAT200Allcustom3USD Total</v>
          </cell>
          <cell r="AB1329">
            <v>2797</v>
          </cell>
          <cell r="AD1329">
            <v>0</v>
          </cell>
          <cell r="AE1329">
            <v>2797.0619849374398</v>
          </cell>
          <cell r="AG1329">
            <v>0</v>
          </cell>
          <cell r="AI1329">
            <v>0</v>
          </cell>
          <cell r="AJ1329">
            <v>0</v>
          </cell>
          <cell r="AN1329">
            <v>2797</v>
          </cell>
          <cell r="AT1329">
            <v>0</v>
          </cell>
          <cell r="AU1329">
            <v>0</v>
          </cell>
        </row>
        <row r="1330">
          <cell r="C1330" t="str">
            <v>61910TMAT205Allcustom3USD Total</v>
          </cell>
          <cell r="AB1330">
            <v>743</v>
          </cell>
          <cell r="AD1330">
            <v>0</v>
          </cell>
          <cell r="AE1330">
            <v>743.314577165782</v>
          </cell>
          <cell r="AG1330">
            <v>0</v>
          </cell>
          <cell r="AI1330">
            <v>0</v>
          </cell>
          <cell r="AJ1330">
            <v>0</v>
          </cell>
          <cell r="AN1330">
            <v>743</v>
          </cell>
          <cell r="AT1330">
            <v>0</v>
          </cell>
          <cell r="AU1330">
            <v>0</v>
          </cell>
        </row>
        <row r="1332">
          <cell r="C1332" t="str">
            <v>61910TMAT210Allcustom3USD Total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N1332">
            <v>0</v>
          </cell>
          <cell r="AT1332">
            <v>0</v>
          </cell>
          <cell r="AU1332">
            <v>0</v>
          </cell>
        </row>
        <row r="1333">
          <cell r="C1333" t="str">
            <v>61910TMAT215Allcustom3USD Total</v>
          </cell>
          <cell r="AB1333">
            <v>0</v>
          </cell>
          <cell r="AD1333">
            <v>0</v>
          </cell>
          <cell r="AE1333">
            <v>0</v>
          </cell>
          <cell r="AG1333">
            <v>0</v>
          </cell>
          <cell r="AI1333">
            <v>0</v>
          </cell>
          <cell r="AJ1333">
            <v>0</v>
          </cell>
          <cell r="AN1333">
            <v>0</v>
          </cell>
          <cell r="AT1333">
            <v>0</v>
          </cell>
          <cell r="AU1333">
            <v>0</v>
          </cell>
        </row>
        <row r="1334">
          <cell r="C1334" t="str">
            <v>61910TMAT220Allcustom3USD Total</v>
          </cell>
          <cell r="AB1334">
            <v>0</v>
          </cell>
          <cell r="AD1334">
            <v>0</v>
          </cell>
          <cell r="AE1334">
            <v>0</v>
          </cell>
          <cell r="AG1334">
            <v>0</v>
          </cell>
          <cell r="AI1334">
            <v>0</v>
          </cell>
          <cell r="AJ1334">
            <v>0</v>
          </cell>
          <cell r="AN1334">
            <v>0</v>
          </cell>
          <cell r="AT1334">
            <v>0</v>
          </cell>
          <cell r="AU1334">
            <v>0</v>
          </cell>
        </row>
        <row r="1335">
          <cell r="C1335" t="str">
            <v>61910TMAT400Allcustom3USD Total</v>
          </cell>
          <cell r="AB1335">
            <v>0</v>
          </cell>
          <cell r="AD1335">
            <v>0</v>
          </cell>
          <cell r="AE1335">
            <v>0</v>
          </cell>
          <cell r="AG1335">
            <v>0</v>
          </cell>
          <cell r="AI1335">
            <v>0</v>
          </cell>
          <cell r="AJ1335">
            <v>0</v>
          </cell>
          <cell r="AN1335">
            <v>0</v>
          </cell>
          <cell r="AT1335">
            <v>0</v>
          </cell>
          <cell r="AU1335">
            <v>0</v>
          </cell>
        </row>
        <row r="1336">
          <cell r="C1336" t="str">
            <v>FI_Vessels_committment_+3_USD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>
            <v>0</v>
          </cell>
          <cell r="AM1336">
            <v>0</v>
          </cell>
          <cell r="AN1336">
            <v>0</v>
          </cell>
          <cell r="AT1336">
            <v>0</v>
          </cell>
          <cell r="AU1336">
            <v>0</v>
          </cell>
        </row>
        <row r="1338">
          <cell r="C1338" t="str">
            <v>61910TAllcustom2Allcustom3USD Total</v>
          </cell>
          <cell r="AB1338">
            <v>4585</v>
          </cell>
          <cell r="AC1338">
            <v>0</v>
          </cell>
          <cell r="AD1338">
            <v>0</v>
          </cell>
          <cell r="AE1338">
            <v>4584.9352800278821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>
            <v>0</v>
          </cell>
          <cell r="AM1338">
            <v>0</v>
          </cell>
          <cell r="AN1338">
            <v>4585</v>
          </cell>
          <cell r="AT1338">
            <v>0</v>
          </cell>
          <cell r="AU1338">
            <v>0</v>
          </cell>
        </row>
        <row r="1341">
          <cell r="C1341" t="str">
            <v>61911MAT100Allcustom3USD Total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N1341">
            <v>0</v>
          </cell>
          <cell r="AT1341">
            <v>0</v>
          </cell>
          <cell r="AU1341">
            <v>0</v>
          </cell>
        </row>
        <row r="1342">
          <cell r="C1342" t="str">
            <v>61911MAT200Allcustom3USD Total</v>
          </cell>
          <cell r="AB1342">
            <v>22</v>
          </cell>
          <cell r="AD1342">
            <v>0</v>
          </cell>
          <cell r="AE1342">
            <v>22</v>
          </cell>
          <cell r="AG1342">
            <v>0</v>
          </cell>
          <cell r="AI1342">
            <v>0</v>
          </cell>
          <cell r="AJ1342">
            <v>0</v>
          </cell>
          <cell r="AN1342">
            <v>22</v>
          </cell>
          <cell r="AT1342">
            <v>0</v>
          </cell>
          <cell r="AU1342">
            <v>0</v>
          </cell>
        </row>
        <row r="1343">
          <cell r="C1343" t="str">
            <v>61911MAT205Allcustom3USD Total</v>
          </cell>
          <cell r="AB1343">
            <v>5</v>
          </cell>
          <cell r="AD1343">
            <v>0</v>
          </cell>
          <cell r="AE1343">
            <v>5</v>
          </cell>
          <cell r="AG1343">
            <v>0</v>
          </cell>
          <cell r="AI1343">
            <v>0</v>
          </cell>
          <cell r="AJ1343">
            <v>0</v>
          </cell>
          <cell r="AN1343">
            <v>5</v>
          </cell>
          <cell r="AT1343">
            <v>0</v>
          </cell>
          <cell r="AU1343">
            <v>0</v>
          </cell>
        </row>
        <row r="1345">
          <cell r="C1345" t="str">
            <v>61911MAT210Allcustom3USD Total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N1345">
            <v>0</v>
          </cell>
          <cell r="AT1345">
            <v>0</v>
          </cell>
          <cell r="AU1345">
            <v>0</v>
          </cell>
        </row>
        <row r="1346">
          <cell r="C1346" t="str">
            <v>61911MAT215Allcustom3USD Total</v>
          </cell>
          <cell r="AB1346">
            <v>0</v>
          </cell>
          <cell r="AD1346">
            <v>0</v>
          </cell>
          <cell r="AE1346">
            <v>0</v>
          </cell>
          <cell r="AG1346">
            <v>0</v>
          </cell>
          <cell r="AI1346">
            <v>0</v>
          </cell>
          <cell r="AJ1346">
            <v>0</v>
          </cell>
          <cell r="AN1346">
            <v>0</v>
          </cell>
          <cell r="AT1346">
            <v>0</v>
          </cell>
          <cell r="AU1346">
            <v>0</v>
          </cell>
        </row>
        <row r="1347">
          <cell r="C1347" t="str">
            <v>61911MAT220Allcustom3USD Total</v>
          </cell>
          <cell r="AB1347">
            <v>0</v>
          </cell>
          <cell r="AD1347">
            <v>0</v>
          </cell>
          <cell r="AE1347">
            <v>0</v>
          </cell>
          <cell r="AG1347">
            <v>0</v>
          </cell>
          <cell r="AI1347">
            <v>0</v>
          </cell>
          <cell r="AJ1347">
            <v>0</v>
          </cell>
          <cell r="AN1347">
            <v>0</v>
          </cell>
          <cell r="AT1347">
            <v>0</v>
          </cell>
          <cell r="AU1347">
            <v>0</v>
          </cell>
        </row>
        <row r="1348">
          <cell r="C1348" t="str">
            <v>61911MAT400Allcustom3USD Total</v>
          </cell>
          <cell r="AB1348">
            <v>0</v>
          </cell>
          <cell r="AD1348">
            <v>0</v>
          </cell>
          <cell r="AE1348">
            <v>0</v>
          </cell>
          <cell r="AG1348">
            <v>0</v>
          </cell>
          <cell r="AI1348">
            <v>0</v>
          </cell>
          <cell r="AJ1348">
            <v>0</v>
          </cell>
          <cell r="AN1348">
            <v>0</v>
          </cell>
          <cell r="AT1348">
            <v>0</v>
          </cell>
          <cell r="AU1348">
            <v>0</v>
          </cell>
        </row>
        <row r="1349">
          <cell r="C1349" t="str">
            <v>FI_ContainerVessels_number_+3_USD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>
            <v>0</v>
          </cell>
          <cell r="AM1349">
            <v>0</v>
          </cell>
          <cell r="AN1349">
            <v>0</v>
          </cell>
          <cell r="AT1349">
            <v>0</v>
          </cell>
          <cell r="AU1349">
            <v>0</v>
          </cell>
        </row>
        <row r="1351">
          <cell r="C1351" t="str">
            <v>61911Allcustom2Allcustom3USD Total</v>
          </cell>
          <cell r="AB1351">
            <v>27</v>
          </cell>
          <cell r="AC1351">
            <v>0</v>
          </cell>
          <cell r="AD1351">
            <v>0</v>
          </cell>
          <cell r="AE1351">
            <v>27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0</v>
          </cell>
          <cell r="AM1351">
            <v>0</v>
          </cell>
          <cell r="AN1351">
            <v>27</v>
          </cell>
          <cell r="AT1351">
            <v>0</v>
          </cell>
          <cell r="AU1351">
            <v>0</v>
          </cell>
        </row>
        <row r="1353">
          <cell r="C1353" t="str">
            <v>61912MAT100Allcustom3USD Total</v>
          </cell>
          <cell r="AB1353">
            <v>6</v>
          </cell>
          <cell r="AC1353">
            <v>0</v>
          </cell>
          <cell r="AD1353">
            <v>0</v>
          </cell>
          <cell r="AE1353">
            <v>6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N1353">
            <v>6</v>
          </cell>
          <cell r="AT1353">
            <v>0</v>
          </cell>
          <cell r="AU1353">
            <v>0</v>
          </cell>
        </row>
        <row r="1354">
          <cell r="C1354" t="str">
            <v>61912MAT200Allcustom3USD Total</v>
          </cell>
          <cell r="AB1354">
            <v>4</v>
          </cell>
          <cell r="AD1354">
            <v>0</v>
          </cell>
          <cell r="AE1354">
            <v>4</v>
          </cell>
          <cell r="AG1354">
            <v>0</v>
          </cell>
          <cell r="AI1354">
            <v>0</v>
          </cell>
          <cell r="AJ1354">
            <v>0</v>
          </cell>
          <cell r="AN1354">
            <v>4</v>
          </cell>
          <cell r="AT1354">
            <v>0</v>
          </cell>
          <cell r="AU1354">
            <v>0</v>
          </cell>
        </row>
        <row r="1355">
          <cell r="C1355" t="str">
            <v>61912MAT205Allcustom3USD Total</v>
          </cell>
          <cell r="AB1355">
            <v>6</v>
          </cell>
          <cell r="AD1355">
            <v>0</v>
          </cell>
          <cell r="AE1355">
            <v>6</v>
          </cell>
          <cell r="AG1355">
            <v>0</v>
          </cell>
          <cell r="AI1355">
            <v>0</v>
          </cell>
          <cell r="AJ1355">
            <v>0</v>
          </cell>
          <cell r="AN1355">
            <v>6</v>
          </cell>
          <cell r="AT1355">
            <v>0</v>
          </cell>
          <cell r="AU1355">
            <v>0</v>
          </cell>
        </row>
        <row r="1357">
          <cell r="C1357" t="str">
            <v>61912MAT210Allcustom3USD Total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N1357">
            <v>0</v>
          </cell>
          <cell r="AT1357">
            <v>0</v>
          </cell>
          <cell r="AU1357">
            <v>0</v>
          </cell>
        </row>
        <row r="1358">
          <cell r="C1358" t="str">
            <v>61912MAT215Allcustom3USD Total</v>
          </cell>
          <cell r="AB1358">
            <v>0</v>
          </cell>
          <cell r="AD1358">
            <v>0</v>
          </cell>
          <cell r="AE1358">
            <v>0</v>
          </cell>
          <cell r="AG1358">
            <v>0</v>
          </cell>
          <cell r="AI1358">
            <v>0</v>
          </cell>
          <cell r="AJ1358">
            <v>0</v>
          </cell>
          <cell r="AN1358">
            <v>0</v>
          </cell>
          <cell r="AT1358">
            <v>0</v>
          </cell>
          <cell r="AU1358">
            <v>0</v>
          </cell>
        </row>
        <row r="1359">
          <cell r="C1359" t="str">
            <v>61912MAT220Allcustom3USD Total</v>
          </cell>
          <cell r="AB1359">
            <v>0</v>
          </cell>
          <cell r="AD1359">
            <v>0</v>
          </cell>
          <cell r="AE1359">
            <v>0</v>
          </cell>
          <cell r="AG1359">
            <v>0</v>
          </cell>
          <cell r="AI1359">
            <v>0</v>
          </cell>
          <cell r="AJ1359">
            <v>0</v>
          </cell>
          <cell r="AN1359">
            <v>0</v>
          </cell>
          <cell r="AT1359">
            <v>0</v>
          </cell>
          <cell r="AU1359">
            <v>0</v>
          </cell>
        </row>
        <row r="1360">
          <cell r="C1360" t="str">
            <v>61912MAT400Allcustom3USD Total</v>
          </cell>
          <cell r="AB1360">
            <v>0</v>
          </cell>
          <cell r="AD1360">
            <v>0</v>
          </cell>
          <cell r="AE1360">
            <v>0</v>
          </cell>
          <cell r="AG1360">
            <v>0</v>
          </cell>
          <cell r="AI1360">
            <v>0</v>
          </cell>
          <cell r="AJ1360">
            <v>0</v>
          </cell>
          <cell r="AN1360">
            <v>0</v>
          </cell>
          <cell r="AT1360">
            <v>0</v>
          </cell>
          <cell r="AU1360">
            <v>0</v>
          </cell>
        </row>
        <row r="1361">
          <cell r="C1361" t="str">
            <v>FI_TankerVessels_number_+3_USD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>
            <v>0</v>
          </cell>
          <cell r="AM1361">
            <v>0</v>
          </cell>
          <cell r="AN1361">
            <v>0</v>
          </cell>
          <cell r="AT1361">
            <v>0</v>
          </cell>
          <cell r="AU1361">
            <v>0</v>
          </cell>
        </row>
        <row r="1363">
          <cell r="C1363" t="str">
            <v>61912Allcustom2Allcustom3USD Total</v>
          </cell>
          <cell r="AB1363">
            <v>16</v>
          </cell>
          <cell r="AC1363">
            <v>0</v>
          </cell>
          <cell r="AD1363">
            <v>0</v>
          </cell>
          <cell r="AE1363">
            <v>16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>
            <v>0</v>
          </cell>
          <cell r="AM1363">
            <v>0</v>
          </cell>
          <cell r="AN1363">
            <v>16</v>
          </cell>
          <cell r="AT1363">
            <v>0</v>
          </cell>
          <cell r="AU1363">
            <v>0</v>
          </cell>
        </row>
        <row r="1365">
          <cell r="C1365" t="str">
            <v>61913MAT100Allcustom3USD Total</v>
          </cell>
          <cell r="AB1365">
            <v>1</v>
          </cell>
          <cell r="AC1365">
            <v>0</v>
          </cell>
          <cell r="AD1365">
            <v>0</v>
          </cell>
          <cell r="AE1365">
            <v>1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N1365">
            <v>1</v>
          </cell>
          <cell r="AT1365">
            <v>0</v>
          </cell>
          <cell r="AU1365">
            <v>0</v>
          </cell>
        </row>
        <row r="1366">
          <cell r="C1366" t="str">
            <v>61913MAT200Allcustom3USD Total</v>
          </cell>
          <cell r="AB1366">
            <v>0</v>
          </cell>
          <cell r="AD1366">
            <v>0</v>
          </cell>
          <cell r="AE1366">
            <v>0</v>
          </cell>
          <cell r="AG1366">
            <v>0</v>
          </cell>
          <cell r="AI1366">
            <v>0</v>
          </cell>
          <cell r="AJ1366">
            <v>0</v>
          </cell>
          <cell r="AN1366">
            <v>0</v>
          </cell>
          <cell r="AT1366">
            <v>0</v>
          </cell>
          <cell r="AU1366">
            <v>0</v>
          </cell>
        </row>
        <row r="1367">
          <cell r="C1367" t="str">
            <v>61913MAT205Allcustom3USD Total</v>
          </cell>
          <cell r="AB1367">
            <v>0</v>
          </cell>
          <cell r="AD1367">
            <v>0</v>
          </cell>
          <cell r="AE1367">
            <v>0</v>
          </cell>
          <cell r="AG1367">
            <v>0</v>
          </cell>
          <cell r="AI1367">
            <v>0</v>
          </cell>
          <cell r="AJ1367">
            <v>0</v>
          </cell>
          <cell r="AN1367">
            <v>0</v>
          </cell>
          <cell r="AT1367">
            <v>0</v>
          </cell>
          <cell r="AU1367">
            <v>0</v>
          </cell>
        </row>
        <row r="1369">
          <cell r="C1369" t="str">
            <v>61913MAT210Allcustom3USD Total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N1369">
            <v>0</v>
          </cell>
          <cell r="AT1369">
            <v>0</v>
          </cell>
          <cell r="AU1369">
            <v>0</v>
          </cell>
        </row>
        <row r="1370">
          <cell r="C1370" t="str">
            <v>61913MAT215Allcustom3USD Total</v>
          </cell>
          <cell r="AB1370">
            <v>0</v>
          </cell>
          <cell r="AD1370">
            <v>0</v>
          </cell>
          <cell r="AE1370">
            <v>0</v>
          </cell>
          <cell r="AG1370">
            <v>0</v>
          </cell>
          <cell r="AI1370">
            <v>0</v>
          </cell>
          <cell r="AJ1370">
            <v>0</v>
          </cell>
          <cell r="AN1370">
            <v>0</v>
          </cell>
          <cell r="AT1370">
            <v>0</v>
          </cell>
          <cell r="AU1370">
            <v>0</v>
          </cell>
        </row>
        <row r="1371">
          <cell r="C1371" t="str">
            <v>61913MAT220Allcustom3USD Total</v>
          </cell>
          <cell r="AB1371">
            <v>0</v>
          </cell>
          <cell r="AD1371">
            <v>0</v>
          </cell>
          <cell r="AE1371">
            <v>0</v>
          </cell>
          <cell r="AG1371">
            <v>0</v>
          </cell>
          <cell r="AI1371">
            <v>0</v>
          </cell>
          <cell r="AJ1371">
            <v>0</v>
          </cell>
          <cell r="AN1371">
            <v>0</v>
          </cell>
          <cell r="AT1371">
            <v>0</v>
          </cell>
          <cell r="AU1371">
            <v>0</v>
          </cell>
        </row>
        <row r="1372">
          <cell r="C1372" t="str">
            <v>61913MAT400Allcustom3USD Total</v>
          </cell>
          <cell r="AB1372">
            <v>0</v>
          </cell>
          <cell r="AD1372">
            <v>0</v>
          </cell>
          <cell r="AE1372">
            <v>0</v>
          </cell>
          <cell r="AG1372">
            <v>0</v>
          </cell>
          <cell r="AI1372">
            <v>0</v>
          </cell>
          <cell r="AJ1372">
            <v>0</v>
          </cell>
          <cell r="AN1372">
            <v>0</v>
          </cell>
          <cell r="AT1372">
            <v>0</v>
          </cell>
          <cell r="AU1372">
            <v>0</v>
          </cell>
        </row>
        <row r="1373">
          <cell r="C1373" t="str">
            <v>FI_Rigs_number_+3_USD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>
            <v>0</v>
          </cell>
          <cell r="AM1373">
            <v>0</v>
          </cell>
          <cell r="AN1373">
            <v>0</v>
          </cell>
          <cell r="AT1373">
            <v>0</v>
          </cell>
          <cell r="AU1373">
            <v>0</v>
          </cell>
        </row>
        <row r="1375">
          <cell r="C1375" t="str">
            <v>61913Allcustom2Allcustom3USD Total</v>
          </cell>
          <cell r="AB1375">
            <v>1</v>
          </cell>
          <cell r="AC1375">
            <v>0</v>
          </cell>
          <cell r="AD1375">
            <v>0</v>
          </cell>
          <cell r="AE1375">
            <v>1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>
            <v>0</v>
          </cell>
          <cell r="AM1375">
            <v>0</v>
          </cell>
          <cell r="AN1375">
            <v>1</v>
          </cell>
          <cell r="AT1375">
            <v>0</v>
          </cell>
          <cell r="AU1375">
            <v>0</v>
          </cell>
        </row>
        <row r="1377">
          <cell r="C1377" t="str">
            <v>61914MAT100Allcustom3USD Total</v>
          </cell>
          <cell r="AB1377">
            <v>16</v>
          </cell>
          <cell r="AC1377">
            <v>0</v>
          </cell>
          <cell r="AD1377">
            <v>0</v>
          </cell>
          <cell r="AE1377">
            <v>16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N1377">
            <v>16</v>
          </cell>
          <cell r="AT1377">
            <v>0</v>
          </cell>
          <cell r="AU1377">
            <v>0</v>
          </cell>
        </row>
        <row r="1378">
          <cell r="C1378" t="str">
            <v>61914MAT200Allcustom3USD Total</v>
          </cell>
          <cell r="AB1378">
            <v>18</v>
          </cell>
          <cell r="AD1378">
            <v>0</v>
          </cell>
          <cell r="AE1378">
            <v>18</v>
          </cell>
          <cell r="AG1378">
            <v>0</v>
          </cell>
          <cell r="AI1378">
            <v>0</v>
          </cell>
          <cell r="AJ1378">
            <v>0</v>
          </cell>
          <cell r="AN1378">
            <v>18</v>
          </cell>
          <cell r="AT1378">
            <v>0</v>
          </cell>
          <cell r="AU1378">
            <v>0</v>
          </cell>
        </row>
        <row r="1379">
          <cell r="C1379" t="str">
            <v>61914MAT205Allcustom3USD Total</v>
          </cell>
          <cell r="AB1379">
            <v>1</v>
          </cell>
          <cell r="AD1379">
            <v>0</v>
          </cell>
          <cell r="AE1379">
            <v>1</v>
          </cell>
          <cell r="AG1379">
            <v>0</v>
          </cell>
          <cell r="AI1379">
            <v>0</v>
          </cell>
          <cell r="AJ1379">
            <v>0</v>
          </cell>
          <cell r="AN1379">
            <v>1</v>
          </cell>
          <cell r="AT1379">
            <v>0</v>
          </cell>
          <cell r="AU1379">
            <v>0</v>
          </cell>
        </row>
        <row r="1381">
          <cell r="C1381" t="str">
            <v>61914MAT210Allcustom3USD Total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N1381">
            <v>0</v>
          </cell>
          <cell r="AT1381">
            <v>0</v>
          </cell>
          <cell r="AU1381">
            <v>0</v>
          </cell>
        </row>
        <row r="1382">
          <cell r="C1382" t="str">
            <v>61914MAT215Allcustom3USD Total</v>
          </cell>
          <cell r="AB1382">
            <v>0</v>
          </cell>
          <cell r="AD1382">
            <v>0</v>
          </cell>
          <cell r="AE1382">
            <v>0</v>
          </cell>
          <cell r="AG1382">
            <v>0</v>
          </cell>
          <cell r="AI1382">
            <v>0</v>
          </cell>
          <cell r="AJ1382">
            <v>0</v>
          </cell>
          <cell r="AN1382">
            <v>0</v>
          </cell>
          <cell r="AT1382">
            <v>0</v>
          </cell>
          <cell r="AU1382">
            <v>0</v>
          </cell>
        </row>
        <row r="1383">
          <cell r="C1383" t="str">
            <v>61914MAT220Allcustom3USD Total</v>
          </cell>
          <cell r="AB1383">
            <v>0</v>
          </cell>
          <cell r="AD1383">
            <v>0</v>
          </cell>
          <cell r="AE1383">
            <v>0</v>
          </cell>
          <cell r="AG1383">
            <v>0</v>
          </cell>
          <cell r="AI1383">
            <v>0</v>
          </cell>
          <cell r="AJ1383">
            <v>0</v>
          </cell>
          <cell r="AN1383">
            <v>0</v>
          </cell>
          <cell r="AT1383">
            <v>0</v>
          </cell>
          <cell r="AU1383">
            <v>0</v>
          </cell>
        </row>
        <row r="1384">
          <cell r="C1384" t="str">
            <v>61914MAT400Allcustom3USD Total</v>
          </cell>
          <cell r="AB1384">
            <v>0</v>
          </cell>
          <cell r="AD1384">
            <v>0</v>
          </cell>
          <cell r="AE1384">
            <v>0</v>
          </cell>
          <cell r="AG1384">
            <v>0</v>
          </cell>
          <cell r="AI1384">
            <v>0</v>
          </cell>
          <cell r="AJ1384">
            <v>0</v>
          </cell>
          <cell r="AN1384">
            <v>0</v>
          </cell>
          <cell r="AT1384">
            <v>0</v>
          </cell>
          <cell r="AU1384">
            <v>0</v>
          </cell>
        </row>
        <row r="1385">
          <cell r="C1385" t="str">
            <v>FI_AnchorHandling_number_+3_USD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>
            <v>0</v>
          </cell>
          <cell r="AM1385">
            <v>0</v>
          </cell>
          <cell r="AN1385">
            <v>0</v>
          </cell>
          <cell r="AT1385">
            <v>0</v>
          </cell>
          <cell r="AU1385">
            <v>0</v>
          </cell>
        </row>
        <row r="1387">
          <cell r="C1387" t="str">
            <v>61914Allcustom2Allcustom3USD Total</v>
          </cell>
          <cell r="AB1387">
            <v>35</v>
          </cell>
          <cell r="AC1387">
            <v>0</v>
          </cell>
          <cell r="AD1387">
            <v>0</v>
          </cell>
          <cell r="AE1387">
            <v>35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0</v>
          </cell>
          <cell r="AM1387">
            <v>0</v>
          </cell>
          <cell r="AN1387">
            <v>35</v>
          </cell>
          <cell r="AT1387">
            <v>0</v>
          </cell>
          <cell r="AU1387">
            <v>0</v>
          </cell>
        </row>
        <row r="1389">
          <cell r="C1389" t="str">
            <v>61920TMAT100Allcustom3USD Total</v>
          </cell>
          <cell r="AB1389">
            <v>23</v>
          </cell>
          <cell r="AC1389">
            <v>0</v>
          </cell>
          <cell r="AD1389">
            <v>0</v>
          </cell>
          <cell r="AE1389">
            <v>23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N1389">
            <v>23</v>
          </cell>
          <cell r="AT1389">
            <v>0</v>
          </cell>
          <cell r="AU1389">
            <v>0</v>
          </cell>
        </row>
        <row r="1390">
          <cell r="C1390" t="str">
            <v>61920TMAT200Allcustom3USD Total</v>
          </cell>
          <cell r="AB1390">
            <v>44</v>
          </cell>
          <cell r="AD1390">
            <v>0</v>
          </cell>
          <cell r="AE1390">
            <v>44</v>
          </cell>
          <cell r="AG1390">
            <v>0</v>
          </cell>
          <cell r="AI1390">
            <v>0</v>
          </cell>
          <cell r="AJ1390">
            <v>0</v>
          </cell>
          <cell r="AN1390">
            <v>44</v>
          </cell>
          <cell r="AT1390">
            <v>0</v>
          </cell>
          <cell r="AU1390">
            <v>0</v>
          </cell>
        </row>
        <row r="1391">
          <cell r="C1391" t="str">
            <v>61920TMAT205Allcustom3USD Total</v>
          </cell>
          <cell r="AB1391">
            <v>12</v>
          </cell>
          <cell r="AD1391">
            <v>0</v>
          </cell>
          <cell r="AE1391">
            <v>12</v>
          </cell>
          <cell r="AG1391">
            <v>0</v>
          </cell>
          <cell r="AI1391">
            <v>0</v>
          </cell>
          <cell r="AJ1391">
            <v>0</v>
          </cell>
          <cell r="AN1391">
            <v>12</v>
          </cell>
          <cell r="AT1391">
            <v>0</v>
          </cell>
          <cell r="AU1391">
            <v>0</v>
          </cell>
        </row>
        <row r="1393">
          <cell r="C1393" t="str">
            <v>61920TMAT210Allcustom3USD Total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N1393">
            <v>0</v>
          </cell>
          <cell r="AT1393">
            <v>0</v>
          </cell>
          <cell r="AU1393">
            <v>0</v>
          </cell>
        </row>
        <row r="1394">
          <cell r="C1394" t="str">
            <v>61920TMAT215Allcustom3USD Total</v>
          </cell>
          <cell r="AB1394">
            <v>0</v>
          </cell>
          <cell r="AD1394">
            <v>0</v>
          </cell>
          <cell r="AE1394">
            <v>0</v>
          </cell>
          <cell r="AG1394">
            <v>0</v>
          </cell>
          <cell r="AI1394">
            <v>0</v>
          </cell>
          <cell r="AJ1394">
            <v>0</v>
          </cell>
          <cell r="AN1394">
            <v>0</v>
          </cell>
          <cell r="AT1394">
            <v>0</v>
          </cell>
          <cell r="AU1394">
            <v>0</v>
          </cell>
        </row>
        <row r="1395">
          <cell r="C1395" t="str">
            <v>61920TMAT220Allcustom3USD Total</v>
          </cell>
          <cell r="AB1395">
            <v>0</v>
          </cell>
          <cell r="AD1395">
            <v>0</v>
          </cell>
          <cell r="AE1395">
            <v>0</v>
          </cell>
          <cell r="AG1395">
            <v>0</v>
          </cell>
          <cell r="AI1395">
            <v>0</v>
          </cell>
          <cell r="AJ1395">
            <v>0</v>
          </cell>
          <cell r="AN1395">
            <v>0</v>
          </cell>
          <cell r="AT1395">
            <v>0</v>
          </cell>
          <cell r="AU1395">
            <v>0</v>
          </cell>
        </row>
        <row r="1396">
          <cell r="C1396" t="str">
            <v>61920TMAT400Allcustom3USD Total</v>
          </cell>
          <cell r="AB1396">
            <v>0</v>
          </cell>
          <cell r="AD1396">
            <v>0</v>
          </cell>
          <cell r="AE1396">
            <v>0</v>
          </cell>
          <cell r="AG1396">
            <v>0</v>
          </cell>
          <cell r="AI1396">
            <v>0</v>
          </cell>
          <cell r="AJ1396">
            <v>0</v>
          </cell>
          <cell r="AN1396">
            <v>0</v>
          </cell>
          <cell r="AT1396">
            <v>0</v>
          </cell>
          <cell r="AU1396">
            <v>0</v>
          </cell>
        </row>
        <row r="1397">
          <cell r="C1397" t="str">
            <v>FI_Vessels_number_+3_USD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>
            <v>0</v>
          </cell>
          <cell r="AM1397">
            <v>0</v>
          </cell>
          <cell r="AN1397">
            <v>0</v>
          </cell>
          <cell r="AT1397">
            <v>0</v>
          </cell>
          <cell r="AU1397">
            <v>0</v>
          </cell>
        </row>
        <row r="1399">
          <cell r="C1399" t="str">
            <v>61920TAllcustom2Allcustom3USD Total</v>
          </cell>
          <cell r="AB1399">
            <v>79</v>
          </cell>
          <cell r="AC1399">
            <v>0</v>
          </cell>
          <cell r="AD1399">
            <v>0</v>
          </cell>
          <cell r="AE1399">
            <v>79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>
            <v>0</v>
          </cell>
          <cell r="AM1399">
            <v>0</v>
          </cell>
          <cell r="AN1399">
            <v>79</v>
          </cell>
          <cell r="AT1399">
            <v>0</v>
          </cell>
          <cell r="AU1399">
            <v>0</v>
          </cell>
        </row>
        <row r="1405">
          <cell r="C1405" t="str">
            <v>40300TAllcustom2Allcustom3USD Total</v>
          </cell>
          <cell r="AB1405">
            <v>88</v>
          </cell>
          <cell r="AE1405">
            <v>87.610442110017999</v>
          </cell>
          <cell r="AN1405">
            <v>88</v>
          </cell>
          <cell r="AU1405">
            <v>0</v>
          </cell>
        </row>
        <row r="1406">
          <cell r="C1406" t="str">
            <v>40350TAllcustom2Allcustom3USD Total</v>
          </cell>
          <cell r="AB1406">
            <v>-292</v>
          </cell>
          <cell r="AC1406">
            <v>-1</v>
          </cell>
          <cell r="AE1406">
            <v>-291.39856898146098</v>
          </cell>
          <cell r="AN1406">
            <v>-292</v>
          </cell>
          <cell r="AU1406">
            <v>0</v>
          </cell>
        </row>
        <row r="1407">
          <cell r="C1407" t="str">
            <v>40400TAllcustom2Allcustom3USD Total</v>
          </cell>
          <cell r="AB1407">
            <v>226</v>
          </cell>
          <cell r="AE1407">
            <v>226.017139680203</v>
          </cell>
          <cell r="AN1407">
            <v>226</v>
          </cell>
          <cell r="AU1407">
            <v>0</v>
          </cell>
        </row>
        <row r="1409">
          <cell r="C1409" t="str">
            <v>40450TAllcustom2Allcustom3USD Total</v>
          </cell>
          <cell r="AB1409">
            <v>-497</v>
          </cell>
          <cell r="AE1409">
            <v>-497.11988946916</v>
          </cell>
          <cell r="AN1409">
            <v>-497</v>
          </cell>
          <cell r="AU1409">
            <v>0</v>
          </cell>
        </row>
        <row r="1410">
          <cell r="C1410" t="str">
            <v>40550TAllcustom2Allcustom3USD Total</v>
          </cell>
          <cell r="AB1410">
            <v>186</v>
          </cell>
          <cell r="AE1410">
            <v>185.86885526577498</v>
          </cell>
          <cell r="AN1410">
            <v>186</v>
          </cell>
          <cell r="AU1410">
            <v>0</v>
          </cell>
        </row>
        <row r="1411">
          <cell r="C1411" t="str">
            <v>CF_trade_other_payables_USD</v>
          </cell>
          <cell r="AB1411">
            <v>-311</v>
          </cell>
          <cell r="AC1411">
            <v>0</v>
          </cell>
          <cell r="AD1411">
            <v>0</v>
          </cell>
          <cell r="AE1411">
            <v>-311.25103420338502</v>
          </cell>
          <cell r="AL1411">
            <v>0</v>
          </cell>
          <cell r="AM1411">
            <v>0</v>
          </cell>
          <cell r="AN1411">
            <v>-311</v>
          </cell>
          <cell r="AU1411">
            <v>0</v>
          </cell>
        </row>
        <row r="1413">
          <cell r="C1413" t="str">
            <v>40560Allcustom2Allcustom3USD Total</v>
          </cell>
          <cell r="AB1413">
            <v>-21</v>
          </cell>
          <cell r="AE1413">
            <v>-20.6031009446959</v>
          </cell>
          <cell r="AN1413">
            <v>-21</v>
          </cell>
          <cell r="AU1413">
            <v>0</v>
          </cell>
        </row>
        <row r="1414">
          <cell r="AB1414">
            <v>-310</v>
          </cell>
          <cell r="AC1414">
            <v>-1</v>
          </cell>
          <cell r="AD1414">
            <v>0</v>
          </cell>
          <cell r="AE1414">
            <v>-309.62512233932085</v>
          </cell>
          <cell r="AL1414">
            <v>0</v>
          </cell>
          <cell r="AM1414">
            <v>0</v>
          </cell>
          <cell r="AN1414">
            <v>-310</v>
          </cell>
          <cell r="AY1414">
            <v>0</v>
          </cell>
        </row>
        <row r="1417">
          <cell r="C1417" t="str">
            <v>40940TAllcustom2Allcustom3USD Total</v>
          </cell>
          <cell r="AB1417">
            <v>42</v>
          </cell>
          <cell r="AE1417">
            <v>41.737269654684702</v>
          </cell>
          <cell r="AN1417">
            <v>42</v>
          </cell>
          <cell r="AU1417">
            <v>0</v>
          </cell>
        </row>
        <row r="1418">
          <cell r="C1418" t="str">
            <v>40900TAllcustom2Allcustom3USD Total</v>
          </cell>
          <cell r="AB1418">
            <v>12</v>
          </cell>
          <cell r="AC1418">
            <v>1</v>
          </cell>
          <cell r="AE1418">
            <v>11.067001140184001</v>
          </cell>
          <cell r="AN1418">
            <v>12</v>
          </cell>
          <cell r="AU1418">
            <v>0</v>
          </cell>
        </row>
        <row r="1419">
          <cell r="AB1419">
            <v>54</v>
          </cell>
          <cell r="AC1419">
            <v>1</v>
          </cell>
          <cell r="AD1419">
            <v>0</v>
          </cell>
          <cell r="AE1419">
            <v>52.8042707948687</v>
          </cell>
          <cell r="AL1419">
            <v>0</v>
          </cell>
          <cell r="AM1419">
            <v>0</v>
          </cell>
          <cell r="AN1419">
            <v>54</v>
          </cell>
          <cell r="AY1419">
            <v>0</v>
          </cell>
        </row>
        <row r="1422">
          <cell r="C1422" t="str">
            <v>CF_PPE_intangible_assets_addition_USD</v>
          </cell>
          <cell r="AB1422">
            <v>-1398</v>
          </cell>
          <cell r="AC1422">
            <v>-1</v>
          </cell>
          <cell r="AD1422">
            <v>0</v>
          </cell>
          <cell r="AE1422">
            <v>-1397.8216793823526</v>
          </cell>
          <cell r="AN1422">
            <v>-1398</v>
          </cell>
          <cell r="AU1422">
            <v>0</v>
          </cell>
        </row>
        <row r="1423">
          <cell r="C1423" t="str">
            <v>62100TAllcustom2M220USD Total</v>
          </cell>
          <cell r="AB1423">
            <v>0</v>
          </cell>
          <cell r="AE1423">
            <v>-0.44497700000000001</v>
          </cell>
          <cell r="AN1423">
            <v>0</v>
          </cell>
        </row>
        <row r="1424">
          <cell r="C1424" t="str">
            <v>41720Allcustom2Allcustom3USD Total</v>
          </cell>
          <cell r="AB1424">
            <v>139</v>
          </cell>
          <cell r="AE1424">
            <v>138.66951278032698</v>
          </cell>
          <cell r="AN1424">
            <v>139</v>
          </cell>
        </row>
        <row r="1425">
          <cell r="C1425" t="str">
            <v>41840Allcustom2Allcustom3USD Total</v>
          </cell>
          <cell r="AB1425">
            <v>32</v>
          </cell>
          <cell r="AE1425">
            <v>32.068076458349204</v>
          </cell>
          <cell r="AN1425">
            <v>32</v>
          </cell>
          <cell r="AU1425">
            <v>0</v>
          </cell>
        </row>
        <row r="1426">
          <cell r="C1426" t="str">
            <v>41755TAllcustom2Allcustom3USD Total</v>
          </cell>
          <cell r="AB1426">
            <v>-133</v>
          </cell>
          <cell r="AE1426">
            <v>-132.597805049188</v>
          </cell>
          <cell r="AN1426">
            <v>-133</v>
          </cell>
        </row>
        <row r="1427">
          <cell r="C1427" t="str">
            <v>41760Allcustom2Allcustom3USD Total</v>
          </cell>
          <cell r="AB1427">
            <v>8</v>
          </cell>
          <cell r="AC1427">
            <v>0</v>
          </cell>
          <cell r="AE1427">
            <v>8.1768471108747605</v>
          </cell>
          <cell r="AN1427">
            <v>8</v>
          </cell>
          <cell r="AU1427">
            <v>0</v>
          </cell>
        </row>
        <row r="1428">
          <cell r="AB1428">
            <v>-1352</v>
          </cell>
          <cell r="AC1428">
            <v>-1</v>
          </cell>
          <cell r="AD1428">
            <v>0</v>
          </cell>
          <cell r="AE1428">
            <v>-1351.9500250819897</v>
          </cell>
          <cell r="AL1428">
            <v>0</v>
          </cell>
          <cell r="AM1428">
            <v>0</v>
          </cell>
          <cell r="AN1428">
            <v>-1352</v>
          </cell>
          <cell r="AY1428">
            <v>0</v>
          </cell>
        </row>
        <row r="1431">
          <cell r="C1431" t="str">
            <v>43050TAllcustom2Allcustom3USD Total</v>
          </cell>
          <cell r="AB1431">
            <v>-37</v>
          </cell>
          <cell r="AE1431">
            <v>-37.137595764960295</v>
          </cell>
          <cell r="AN1431">
            <v>-37</v>
          </cell>
          <cell r="AU1431">
            <v>0</v>
          </cell>
        </row>
        <row r="1432">
          <cell r="C1432" t="str">
            <v>43100TAllcustom2Allcustom3USD Total</v>
          </cell>
          <cell r="AB1432">
            <v>0</v>
          </cell>
          <cell r="AE1432">
            <v>0</v>
          </cell>
          <cell r="AN1432">
            <v>0</v>
          </cell>
          <cell r="AU1432">
            <v>0</v>
          </cell>
        </row>
        <row r="1433">
          <cell r="C1433" t="str">
            <v>43125TAllcustom2Allcustom3USD Total</v>
          </cell>
          <cell r="AB1433">
            <v>-2</v>
          </cell>
          <cell r="AE1433">
            <v>-1.74068708008058</v>
          </cell>
          <cell r="AN1433">
            <v>-2</v>
          </cell>
          <cell r="AU1433">
            <v>0</v>
          </cell>
        </row>
        <row r="1434">
          <cell r="C1434" t="str">
            <v>43175TAllcustom2Allcustom3USD Total</v>
          </cell>
          <cell r="AB1434">
            <v>0</v>
          </cell>
          <cell r="AE1434">
            <v>-1.2999999999999999E-2</v>
          </cell>
          <cell r="AN1434">
            <v>0</v>
          </cell>
          <cell r="AU1434">
            <v>0</v>
          </cell>
        </row>
        <row r="1435">
          <cell r="C1435" t="str">
            <v>43200TAllcustom2Allcustom3USD Total</v>
          </cell>
          <cell r="AB1435">
            <v>-1</v>
          </cell>
          <cell r="AE1435">
            <v>-0.50945430191587604</v>
          </cell>
          <cell r="AN1435">
            <v>-1</v>
          </cell>
          <cell r="AU1435">
            <v>0</v>
          </cell>
        </row>
        <row r="1436">
          <cell r="C1436" t="str">
            <v>43300TAllcustom2Allcustom3USD Total</v>
          </cell>
          <cell r="AB1436">
            <v>0</v>
          </cell>
          <cell r="AE1436">
            <v>-2.1023750000001E-2</v>
          </cell>
          <cell r="AN1436">
            <v>0</v>
          </cell>
          <cell r="AU1436">
            <v>0</v>
          </cell>
        </row>
        <row r="1437">
          <cell r="C1437" t="str">
            <v>43400TAllcustom2Allcustom3USD Total</v>
          </cell>
          <cell r="AB1437">
            <v>-2</v>
          </cell>
          <cell r="AE1437">
            <v>-1.6485988049941001</v>
          </cell>
          <cell r="AN1437">
            <v>-2</v>
          </cell>
          <cell r="AU1437">
            <v>0</v>
          </cell>
        </row>
        <row r="1438">
          <cell r="C1438" t="str">
            <v>43500TAllcustom2Allcustom3USD Total</v>
          </cell>
          <cell r="AB1438">
            <v>-27</v>
          </cell>
          <cell r="AC1438">
            <v>1</v>
          </cell>
          <cell r="AE1438">
            <v>-28.268310621577697</v>
          </cell>
          <cell r="AN1438">
            <v>-27</v>
          </cell>
          <cell r="AU1438">
            <v>0</v>
          </cell>
        </row>
        <row r="1439">
          <cell r="AB1439">
            <v>-69</v>
          </cell>
          <cell r="AC1439">
            <v>1</v>
          </cell>
          <cell r="AD1439">
            <v>0</v>
          </cell>
          <cell r="AE1439">
            <v>-69.338670323528547</v>
          </cell>
          <cell r="AL1439">
            <v>0</v>
          </cell>
          <cell r="AM1439">
            <v>0</v>
          </cell>
          <cell r="AN1439">
            <v>-69</v>
          </cell>
          <cell r="AY1439">
            <v>0</v>
          </cell>
        </row>
        <row r="1444">
          <cell r="C1444" t="str">
            <v>42760Allcustom2Allcustom3USD Total</v>
          </cell>
          <cell r="AB1444">
            <v>0</v>
          </cell>
          <cell r="AE1444">
            <v>0</v>
          </cell>
          <cell r="AN1444">
            <v>0</v>
          </cell>
          <cell r="AU1444">
            <v>0</v>
          </cell>
        </row>
        <row r="1445">
          <cell r="C1445" t="str">
            <v>42610Allcustom2Allcustom3USD Total</v>
          </cell>
          <cell r="AB1445">
            <v>0</v>
          </cell>
          <cell r="AE1445">
            <v>0</v>
          </cell>
          <cell r="AN1445">
            <v>0</v>
          </cell>
          <cell r="AU1445">
            <v>0</v>
          </cell>
        </row>
        <row r="1446">
          <cell r="C1446" t="str">
            <v>42620Allcustom2Allcustom3USD Total</v>
          </cell>
          <cell r="AB1446">
            <v>0</v>
          </cell>
          <cell r="AE1446">
            <v>0</v>
          </cell>
          <cell r="AN1446">
            <v>0</v>
          </cell>
          <cell r="AU1446">
            <v>0</v>
          </cell>
        </row>
        <row r="1447">
          <cell r="C1447" t="str">
            <v>42630Allcustom2Allcustom3USD Total</v>
          </cell>
          <cell r="AB1447">
            <v>0</v>
          </cell>
          <cell r="AE1447">
            <v>0</v>
          </cell>
          <cell r="AN1447">
            <v>0</v>
          </cell>
          <cell r="AU1447">
            <v>0</v>
          </cell>
        </row>
        <row r="1448">
          <cell r="C1448" t="str">
            <v>42640Allcustom2Allcustom3USD Total</v>
          </cell>
          <cell r="AB1448">
            <v>0</v>
          </cell>
          <cell r="AE1448">
            <v>0</v>
          </cell>
          <cell r="AN1448">
            <v>0</v>
          </cell>
          <cell r="AU1448">
            <v>0</v>
          </cell>
        </row>
        <row r="1449">
          <cell r="C1449" t="str">
            <v>42650Allcustom2Allcustom3USD Total</v>
          </cell>
          <cell r="AB1449">
            <v>0</v>
          </cell>
          <cell r="AC1449">
            <v>0</v>
          </cell>
          <cell r="AE1449">
            <v>0</v>
          </cell>
          <cell r="AN1449">
            <v>0</v>
          </cell>
          <cell r="AU1449">
            <v>0</v>
          </cell>
        </row>
        <row r="1450">
          <cell r="C1450" t="str">
            <v>42660Allcustom2Allcustom3USD Total</v>
          </cell>
          <cell r="AB1450">
            <v>0</v>
          </cell>
          <cell r="AE1450">
            <v>0</v>
          </cell>
          <cell r="AN1450">
            <v>0</v>
          </cell>
          <cell r="AU1450">
            <v>0</v>
          </cell>
        </row>
        <row r="1451">
          <cell r="C1451" t="str">
            <v>42670Allcustom2Allcustom3USD Total</v>
          </cell>
          <cell r="AB1451">
            <v>0</v>
          </cell>
          <cell r="AE1451">
            <v>0</v>
          </cell>
          <cell r="AN1451">
            <v>0</v>
          </cell>
          <cell r="AU1451">
            <v>0</v>
          </cell>
        </row>
        <row r="1452">
          <cell r="C1452" t="str">
            <v>42700TAllcustom2Allcustom3USD Total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L1452">
            <v>0</v>
          </cell>
          <cell r="AM1452">
            <v>0</v>
          </cell>
          <cell r="AN1452">
            <v>0</v>
          </cell>
          <cell r="AU1452">
            <v>0</v>
          </cell>
        </row>
        <row r="1453">
          <cell r="C1453" t="str">
            <v>42710Allcustom2Allcustom3USD Total</v>
          </cell>
          <cell r="AB1453">
            <v>0</v>
          </cell>
          <cell r="AC1453">
            <v>0</v>
          </cell>
          <cell r="AE1453">
            <v>0</v>
          </cell>
          <cell r="AN1453">
            <v>0</v>
          </cell>
          <cell r="AU1453">
            <v>0</v>
          </cell>
        </row>
        <row r="1454">
          <cell r="C1454" t="str">
            <v>42750TAllcustom2Allcustom3USD Total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L1454">
            <v>0</v>
          </cell>
          <cell r="AM1454">
            <v>0</v>
          </cell>
          <cell r="AN1454">
            <v>0</v>
          </cell>
          <cell r="AU1454">
            <v>0</v>
          </cell>
        </row>
        <row r="1455">
          <cell r="C1455" t="str">
            <v>42770Allcustom2Allcustom3USD Total</v>
          </cell>
          <cell r="AB1455">
            <v>0</v>
          </cell>
          <cell r="AC1455">
            <v>0</v>
          </cell>
          <cell r="AE1455">
            <v>0</v>
          </cell>
          <cell r="AN1455">
            <v>0</v>
          </cell>
          <cell r="AU1455">
            <v>0</v>
          </cell>
        </row>
        <row r="1456">
          <cell r="C1456" t="str">
            <v>42800TAllcustom2Allcustom3USD Total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L1456">
            <v>0</v>
          </cell>
          <cell r="AM1456">
            <v>0</v>
          </cell>
          <cell r="AN1456">
            <v>0</v>
          </cell>
          <cell r="AU1456">
            <v>0</v>
          </cell>
        </row>
        <row r="1457">
          <cell r="C1457" t="str">
            <v>42810Allcustom2Allcustom3USD Total</v>
          </cell>
          <cell r="AB1457">
            <v>0</v>
          </cell>
          <cell r="AE1457">
            <v>-2.5853482800799497E-2</v>
          </cell>
          <cell r="AN1457">
            <v>0</v>
          </cell>
          <cell r="AU1457">
            <v>0</v>
          </cell>
        </row>
        <row r="1458">
          <cell r="C1458" t="str">
            <v>42830Allcustom2Allcustom3USD Total</v>
          </cell>
          <cell r="AB1458">
            <v>0</v>
          </cell>
          <cell r="AE1458">
            <v>0</v>
          </cell>
          <cell r="AN1458">
            <v>0</v>
          </cell>
          <cell r="AU1458">
            <v>0</v>
          </cell>
        </row>
        <row r="1459">
          <cell r="C1459" t="str">
            <v>42820Allcustom2Allcustom3USD Total</v>
          </cell>
          <cell r="AB1459">
            <v>0</v>
          </cell>
          <cell r="AC1459">
            <v>0</v>
          </cell>
          <cell r="AE1459">
            <v>0</v>
          </cell>
          <cell r="AN1459">
            <v>0</v>
          </cell>
          <cell r="AU1459">
            <v>0</v>
          </cell>
        </row>
        <row r="1460">
          <cell r="AB1460">
            <v>0</v>
          </cell>
          <cell r="AC1460">
            <v>0</v>
          </cell>
          <cell r="AD1460">
            <v>0</v>
          </cell>
          <cell r="AE1460">
            <v>-2.5853482800799497E-2</v>
          </cell>
          <cell r="AL1460">
            <v>0</v>
          </cell>
          <cell r="AM1460">
            <v>0</v>
          </cell>
          <cell r="AN1460">
            <v>0</v>
          </cell>
          <cell r="AY1460">
            <v>0</v>
          </cell>
        </row>
        <row r="1463">
          <cell r="C1463" t="str">
            <v>27210Allcustom2M420USD Total</v>
          </cell>
          <cell r="AB1463">
            <v>0</v>
          </cell>
          <cell r="AE1463">
            <v>0</v>
          </cell>
          <cell r="AN1463">
            <v>0</v>
          </cell>
          <cell r="AU1463">
            <v>0</v>
          </cell>
        </row>
        <row r="1464">
          <cell r="C1464" t="str">
            <v>27220Allcustom2M420USD Total</v>
          </cell>
          <cell r="AB1464">
            <v>0</v>
          </cell>
          <cell r="AC1464">
            <v>0</v>
          </cell>
          <cell r="AE1464">
            <v>0</v>
          </cell>
          <cell r="AN1464">
            <v>0</v>
          </cell>
          <cell r="AU1464">
            <v>0</v>
          </cell>
        </row>
        <row r="1465">
          <cell r="C1465" t="str">
            <v>27222Allcustom2M420USD Total</v>
          </cell>
          <cell r="AB1465">
            <v>0</v>
          </cell>
          <cell r="AE1465">
            <v>0</v>
          </cell>
          <cell r="AN1465">
            <v>0</v>
          </cell>
          <cell r="AU1465">
            <v>0</v>
          </cell>
        </row>
        <row r="1466">
          <cell r="C1466" t="str">
            <v>35310Allcustom2M420USD Total</v>
          </cell>
          <cell r="AB1466">
            <v>0</v>
          </cell>
          <cell r="AE1466">
            <v>0</v>
          </cell>
          <cell r="AN1466">
            <v>0</v>
          </cell>
          <cell r="AU1466">
            <v>0</v>
          </cell>
        </row>
        <row r="1469">
          <cell r="C1469" t="str">
            <v>42320Allcustom2Allcustom3USD Total</v>
          </cell>
          <cell r="AB1469">
            <v>-1055</v>
          </cell>
          <cell r="AC1469">
            <v>0</v>
          </cell>
          <cell r="AE1469">
            <v>-1054.7346866343401</v>
          </cell>
          <cell r="AN1469">
            <v>-1055</v>
          </cell>
          <cell r="AU1469">
            <v>0</v>
          </cell>
        </row>
        <row r="1470">
          <cell r="C1470" t="str">
            <v>42330Allcustom2Allcustom3USD Total</v>
          </cell>
          <cell r="AB1470">
            <v>-392</v>
          </cell>
          <cell r="AE1470">
            <v>-392.30503475831904</v>
          </cell>
          <cell r="AN1470">
            <v>-392</v>
          </cell>
          <cell r="AU1470">
            <v>0</v>
          </cell>
        </row>
        <row r="1471">
          <cell r="C1471" t="str">
            <v>42340Allcustom2Allcustom3USD Total</v>
          </cell>
          <cell r="AB1471">
            <v>-36</v>
          </cell>
          <cell r="AE1471">
            <v>-36.091848055211798</v>
          </cell>
          <cell r="AN1471">
            <v>-36</v>
          </cell>
          <cell r="AU1471">
            <v>0</v>
          </cell>
        </row>
        <row r="1472">
          <cell r="C1472" t="str">
            <v>42350Allcustom2Allcustom3USD Total</v>
          </cell>
          <cell r="AB1472">
            <v>-34</v>
          </cell>
          <cell r="AE1472">
            <v>-33.8304959861144</v>
          </cell>
          <cell r="AN1472">
            <v>-34</v>
          </cell>
          <cell r="AU1472">
            <v>0</v>
          </cell>
        </row>
        <row r="1473">
          <cell r="C1473" t="str">
            <v>42360Allcustom2Allcustom3USD Total</v>
          </cell>
          <cell r="AB1473">
            <v>-228</v>
          </cell>
          <cell r="AE1473">
            <v>-227.77559711006401</v>
          </cell>
          <cell r="AN1473">
            <v>-228</v>
          </cell>
          <cell r="AU1473">
            <v>0</v>
          </cell>
        </row>
        <row r="1474">
          <cell r="C1474" t="str">
            <v>42370Allcustom2Allcustom3USD Total</v>
          </cell>
          <cell r="AB1474">
            <v>5</v>
          </cell>
          <cell r="AE1474">
            <v>5.0292679601219898</v>
          </cell>
          <cell r="AN1474">
            <v>5</v>
          </cell>
          <cell r="AU1474">
            <v>0</v>
          </cell>
        </row>
        <row r="1475">
          <cell r="C1475" t="str">
            <v>42380Allcustom2Allcustom3USD Total</v>
          </cell>
          <cell r="AB1475">
            <v>867</v>
          </cell>
          <cell r="AE1475">
            <v>866.63690232393708</v>
          </cell>
          <cell r="AN1475">
            <v>867</v>
          </cell>
          <cell r="AU1475">
            <v>0</v>
          </cell>
        </row>
        <row r="1476">
          <cell r="C1476" t="str">
            <v>42400TAllcustom2Allcustom3USD Total</v>
          </cell>
          <cell r="AB1476">
            <v>-873</v>
          </cell>
          <cell r="AC1476">
            <v>0</v>
          </cell>
          <cell r="AD1476">
            <v>0</v>
          </cell>
          <cell r="AE1476">
            <v>-873.0714922599899</v>
          </cell>
          <cell r="AL1476">
            <v>0</v>
          </cell>
          <cell r="AM1476">
            <v>0</v>
          </cell>
          <cell r="AN1476">
            <v>-873</v>
          </cell>
          <cell r="AU1476">
            <v>0</v>
          </cell>
        </row>
        <row r="1477">
          <cell r="C1477" t="str">
            <v>42410Allcustom2Allcustom3USD Total</v>
          </cell>
          <cell r="AB1477">
            <v>56</v>
          </cell>
          <cell r="AC1477">
            <v>0</v>
          </cell>
          <cell r="AE1477">
            <v>55.701334041351103</v>
          </cell>
          <cell r="AN1477">
            <v>56</v>
          </cell>
          <cell r="AU1477">
            <v>0</v>
          </cell>
        </row>
        <row r="1478">
          <cell r="C1478" t="str">
            <v>42450TAllcustom2Allcustom3USD Total</v>
          </cell>
          <cell r="AB1478">
            <v>-817</v>
          </cell>
          <cell r="AC1478">
            <v>0</v>
          </cell>
          <cell r="AD1478">
            <v>0</v>
          </cell>
          <cell r="AE1478">
            <v>-817.37015821863884</v>
          </cell>
          <cell r="AL1478">
            <v>0</v>
          </cell>
          <cell r="AM1478">
            <v>0</v>
          </cell>
          <cell r="AN1478">
            <v>-817</v>
          </cell>
          <cell r="AU1478">
            <v>0</v>
          </cell>
        </row>
        <row r="1479">
          <cell r="C1479" t="str">
            <v>42460Allcustom2Allcustom3USD Total</v>
          </cell>
          <cell r="AB1479">
            <v>0</v>
          </cell>
          <cell r="AC1479">
            <v>0</v>
          </cell>
          <cell r="AE1479">
            <v>0</v>
          </cell>
          <cell r="AN1479">
            <v>0</v>
          </cell>
          <cell r="AU1479">
            <v>0</v>
          </cell>
        </row>
        <row r="1480">
          <cell r="C1480" t="str">
            <v>42470Allcustom2Allcustom3USD Total</v>
          </cell>
          <cell r="AB1480">
            <v>0</v>
          </cell>
          <cell r="AE1480">
            <v>5.3664840157600698E-3</v>
          </cell>
          <cell r="AN1480">
            <v>0</v>
          </cell>
          <cell r="AU1480">
            <v>0</v>
          </cell>
        </row>
        <row r="1481">
          <cell r="C1481" t="str">
            <v>42500TAllcustom2Allcustom3USD Total</v>
          </cell>
          <cell r="AB1481">
            <v>-817</v>
          </cell>
          <cell r="AC1481">
            <v>0</v>
          </cell>
          <cell r="AD1481">
            <v>0</v>
          </cell>
          <cell r="AE1481">
            <v>-817.36479173462305</v>
          </cell>
          <cell r="AL1481">
            <v>0</v>
          </cell>
          <cell r="AM1481">
            <v>0</v>
          </cell>
          <cell r="AN1481">
            <v>-817</v>
          </cell>
          <cell r="AU1481">
            <v>0</v>
          </cell>
        </row>
        <row r="1482">
          <cell r="C1482" t="str">
            <v>42510Allcustom2Allcustom3USD Total</v>
          </cell>
          <cell r="AB1482">
            <v>0</v>
          </cell>
          <cell r="AE1482">
            <v>0</v>
          </cell>
          <cell r="AN1482">
            <v>0</v>
          </cell>
          <cell r="AU1482">
            <v>0</v>
          </cell>
        </row>
        <row r="1483">
          <cell r="C1483" t="str">
            <v>42530Allcustom2Allcustom3USD Total</v>
          </cell>
          <cell r="AB1483">
            <v>0</v>
          </cell>
          <cell r="AE1483">
            <v>0</v>
          </cell>
          <cell r="AN1483">
            <v>0</v>
          </cell>
          <cell r="AU1483">
            <v>0</v>
          </cell>
        </row>
        <row r="1484">
          <cell r="C1484" t="str">
            <v>42540Allcustom2Allcustom3USD Total</v>
          </cell>
          <cell r="AB1484">
            <v>-10</v>
          </cell>
          <cell r="AE1484">
            <v>-9.5920000000000005</v>
          </cell>
          <cell r="AN1484">
            <v>-10</v>
          </cell>
          <cell r="AU1484">
            <v>0</v>
          </cell>
        </row>
        <row r="1485">
          <cell r="C1485" t="str">
            <v>42551Allcustom2Allcustom3USD Total</v>
          </cell>
          <cell r="AB1485">
            <v>0</v>
          </cell>
          <cell r="AE1485">
            <v>0</v>
          </cell>
          <cell r="AN1485">
            <v>0</v>
          </cell>
          <cell r="AU1485">
            <v>0</v>
          </cell>
        </row>
        <row r="1486">
          <cell r="C1486" t="str">
            <v>42552Allcustom2Allcustom3USD Total</v>
          </cell>
          <cell r="AB1486">
            <v>-1</v>
          </cell>
          <cell r="AE1486">
            <v>-0.54630300010180999</v>
          </cell>
          <cell r="AN1486">
            <v>-1</v>
          </cell>
          <cell r="AU1486">
            <v>0</v>
          </cell>
        </row>
        <row r="1487">
          <cell r="C1487" t="str">
            <v>42520Allcustom2Allcustom3USD Total</v>
          </cell>
          <cell r="AB1487">
            <v>120</v>
          </cell>
          <cell r="AC1487">
            <v>0</v>
          </cell>
          <cell r="AE1487">
            <v>119.75134123570601</v>
          </cell>
          <cell r="AN1487">
            <v>120</v>
          </cell>
          <cell r="AU1487">
            <v>0</v>
          </cell>
        </row>
        <row r="1488">
          <cell r="AB1488">
            <v>-708</v>
          </cell>
          <cell r="AC1488">
            <v>0</v>
          </cell>
          <cell r="AD1488">
            <v>0</v>
          </cell>
          <cell r="AE1488">
            <v>-707.75175349901883</v>
          </cell>
          <cell r="AL1488">
            <v>0</v>
          </cell>
          <cell r="AM1488">
            <v>0</v>
          </cell>
          <cell r="AN1488">
            <v>-708</v>
          </cell>
          <cell r="AY1488">
            <v>0</v>
          </cell>
        </row>
      </sheetData>
      <sheetData sheetId="61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20715</v>
          </cell>
          <cell r="H14">
            <v>20715.2855744396</v>
          </cell>
          <cell r="J14">
            <v>4808</v>
          </cell>
          <cell r="M14">
            <v>4808.1147367698404</v>
          </cell>
          <cell r="O14">
            <v>4176</v>
          </cell>
          <cell r="R14">
            <v>4176.4964462923199</v>
          </cell>
          <cell r="T14">
            <v>2297</v>
          </cell>
          <cell r="W14">
            <v>2297.2895557535699</v>
          </cell>
          <cell r="Y14">
            <v>386</v>
          </cell>
          <cell r="AB14">
            <v>385.84255292069201</v>
          </cell>
          <cell r="AD14">
            <v>877</v>
          </cell>
          <cell r="AG14">
            <v>876.67049587999998</v>
          </cell>
          <cell r="AI14">
            <v>2507</v>
          </cell>
          <cell r="AL14">
            <v>2506.9432068810502</v>
          </cell>
          <cell r="AN14">
            <v>642</v>
          </cell>
          <cell r="AQ14">
            <v>641.98322677949</v>
          </cell>
          <cell r="AS14">
            <v>915</v>
          </cell>
          <cell r="AV14">
            <v>914.54265614978897</v>
          </cell>
          <cell r="AX14">
            <v>312</v>
          </cell>
          <cell r="BA14">
            <v>311.953222186765</v>
          </cell>
          <cell r="BC14">
            <v>-2171</v>
          </cell>
          <cell r="BE14">
            <v>0</v>
          </cell>
          <cell r="BH14">
            <v>0</v>
          </cell>
          <cell r="BI14">
            <v>-2171.0445074239601</v>
          </cell>
          <cell r="BK14">
            <v>35464</v>
          </cell>
          <cell r="BM14">
            <v>0</v>
          </cell>
          <cell r="BN14">
            <v>35464.077166629206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35464</v>
          </cell>
          <cell r="BY14">
            <v>36408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280</v>
          </cell>
          <cell r="CL14">
            <v>280.47070399699402</v>
          </cell>
          <cell r="CN14">
            <v>3</v>
          </cell>
          <cell r="CQ14">
            <v>2.6854137599999999</v>
          </cell>
          <cell r="CS14">
            <v>3</v>
          </cell>
          <cell r="CU14">
            <v>0</v>
          </cell>
          <cell r="CX14">
            <v>2.6854137599999999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76</v>
          </cell>
          <cell r="DM14">
            <v>75.73137659999999</v>
          </cell>
          <cell r="DO14">
            <v>0</v>
          </cell>
          <cell r="DR14">
            <v>0</v>
          </cell>
          <cell r="DT14">
            <v>4412</v>
          </cell>
          <cell r="DU14">
            <v>0.98087676851992001</v>
          </cell>
          <cell r="DW14">
            <v>4411.0191232314801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40</v>
          </cell>
          <cell r="EL14">
            <v>40.064574133157699</v>
          </cell>
          <cell r="EN14">
            <v>564</v>
          </cell>
          <cell r="EQ14">
            <v>564.02206218889501</v>
          </cell>
        </row>
        <row r="15">
          <cell r="C15" t="str">
            <v>13900TAllcustom2Allcustom3USD Total</v>
          </cell>
          <cell r="E15">
            <v>-19190</v>
          </cell>
          <cell r="F15">
            <v>0</v>
          </cell>
          <cell r="H15">
            <v>-19190.163525449298</v>
          </cell>
          <cell r="J15">
            <v>-2190</v>
          </cell>
          <cell r="K15">
            <v>0</v>
          </cell>
          <cell r="M15">
            <v>-2189.8543647350798</v>
          </cell>
          <cell r="O15">
            <v>-3427</v>
          </cell>
          <cell r="P15">
            <v>0</v>
          </cell>
          <cell r="R15">
            <v>-3427.4189071268202</v>
          </cell>
          <cell r="T15">
            <v>-924</v>
          </cell>
          <cell r="U15">
            <v>1</v>
          </cell>
          <cell r="W15">
            <v>-925.02037985746711</v>
          </cell>
          <cell r="Y15">
            <v>-282</v>
          </cell>
          <cell r="Z15">
            <v>0</v>
          </cell>
          <cell r="AB15">
            <v>-281.92199678383798</v>
          </cell>
          <cell r="AD15">
            <v>-672</v>
          </cell>
          <cell r="AE15">
            <v>0</v>
          </cell>
          <cell r="AG15">
            <v>-671.86657779999996</v>
          </cell>
          <cell r="AI15">
            <v>-2437</v>
          </cell>
          <cell r="AJ15">
            <v>0</v>
          </cell>
          <cell r="AL15">
            <v>-2437.36267420887</v>
          </cell>
          <cell r="AN15">
            <v>-476</v>
          </cell>
          <cell r="AO15">
            <v>0</v>
          </cell>
          <cell r="AQ15">
            <v>-475.818706115282</v>
          </cell>
          <cell r="AS15">
            <v>-828</v>
          </cell>
          <cell r="AT15">
            <v>-1</v>
          </cell>
          <cell r="AV15">
            <v>-827.30272619781601</v>
          </cell>
          <cell r="AX15">
            <v>-462</v>
          </cell>
          <cell r="AY15">
            <v>0</v>
          </cell>
          <cell r="BA15">
            <v>-462.43771570972103</v>
          </cell>
          <cell r="BC15">
            <v>2190</v>
          </cell>
          <cell r="BD15">
            <v>-1</v>
          </cell>
          <cell r="BE15">
            <v>-1</v>
          </cell>
          <cell r="BF15">
            <v>1</v>
          </cell>
          <cell r="BH15">
            <v>0</v>
          </cell>
          <cell r="BI15">
            <v>2190.5233750195298</v>
          </cell>
          <cell r="BK15">
            <v>-28698</v>
          </cell>
          <cell r="BL15">
            <v>1</v>
          </cell>
          <cell r="BM15">
            <v>0</v>
          </cell>
          <cell r="BN15">
            <v>-28698.644198964699</v>
          </cell>
          <cell r="BP15">
            <v>0</v>
          </cell>
          <cell r="BQ15">
            <v>0</v>
          </cell>
          <cell r="BS15">
            <v>0</v>
          </cell>
          <cell r="BU15">
            <v>1</v>
          </cell>
          <cell r="BV15">
            <v>0</v>
          </cell>
          <cell r="BW15">
            <v>-28698</v>
          </cell>
          <cell r="BY15">
            <v>-29598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-267</v>
          </cell>
          <cell r="CJ15">
            <v>0</v>
          </cell>
          <cell r="CL15">
            <v>-266.90670565661003</v>
          </cell>
          <cell r="CN15">
            <v>-1</v>
          </cell>
          <cell r="CO15">
            <v>-1</v>
          </cell>
          <cell r="CQ15">
            <v>-0.42912809000000002</v>
          </cell>
          <cell r="CS15">
            <v>-1</v>
          </cell>
          <cell r="CT15">
            <v>-1</v>
          </cell>
          <cell r="CU15">
            <v>0</v>
          </cell>
          <cell r="CV15">
            <v>0</v>
          </cell>
          <cell r="CX15">
            <v>-0.42912809000000002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-70</v>
          </cell>
          <cell r="DK15">
            <v>0</v>
          </cell>
          <cell r="DM15">
            <v>-69.922451370000005</v>
          </cell>
          <cell r="DO15">
            <v>0</v>
          </cell>
          <cell r="DP15">
            <v>0</v>
          </cell>
          <cell r="DR15">
            <v>0</v>
          </cell>
          <cell r="DT15">
            <v>-3867</v>
          </cell>
          <cell r="DU15">
            <v>-0.45040432176028844</v>
          </cell>
          <cell r="DW15">
            <v>-3866.5495956782397</v>
          </cell>
          <cell r="DY15">
            <v>0</v>
          </cell>
          <cell r="DZ15">
            <v>0</v>
          </cell>
          <cell r="EB15">
            <v>-0.37273238662210501</v>
          </cell>
          <cell r="ED15">
            <v>0</v>
          </cell>
          <cell r="EE15">
            <v>0</v>
          </cell>
          <cell r="EG15">
            <v>0</v>
          </cell>
          <cell r="EI15">
            <v>-39</v>
          </cell>
          <cell r="EJ15">
            <v>0</v>
          </cell>
          <cell r="EL15">
            <v>-38.992726063519704</v>
          </cell>
          <cell r="EN15">
            <v>-595</v>
          </cell>
          <cell r="EO15">
            <v>1</v>
          </cell>
          <cell r="EQ15">
            <v>-595.51262521788897</v>
          </cell>
        </row>
        <row r="16">
          <cell r="C16" t="str">
            <v>10950TAllcustom2Allcustom3USD Total</v>
          </cell>
          <cell r="E16">
            <v>0</v>
          </cell>
          <cell r="H16">
            <v>0.28264691269080799</v>
          </cell>
          <cell r="J16">
            <v>57</v>
          </cell>
          <cell r="M16">
            <v>57.39969765</v>
          </cell>
          <cell r="O16">
            <v>15</v>
          </cell>
          <cell r="R16">
            <v>14.821810041569901</v>
          </cell>
          <cell r="T16">
            <v>17</v>
          </cell>
          <cell r="W16">
            <v>17.242890539999998</v>
          </cell>
          <cell r="Y16">
            <v>0</v>
          </cell>
          <cell r="AB16">
            <v>0</v>
          </cell>
          <cell r="AD16">
            <v>5</v>
          </cell>
          <cell r="AG16">
            <v>5.0411658099999999</v>
          </cell>
          <cell r="AI16">
            <v>0</v>
          </cell>
          <cell r="AL16">
            <v>5.06630088698376E-3</v>
          </cell>
          <cell r="AN16">
            <v>0</v>
          </cell>
          <cell r="AQ16">
            <v>-0.19642627298281498</v>
          </cell>
          <cell r="AS16">
            <v>2</v>
          </cell>
          <cell r="AV16">
            <v>2.09170255380918</v>
          </cell>
          <cell r="AX16">
            <v>152</v>
          </cell>
          <cell r="BA16">
            <v>152.41553368000001</v>
          </cell>
          <cell r="BC16">
            <v>-1</v>
          </cell>
          <cell r="BE16">
            <v>1</v>
          </cell>
          <cell r="BH16">
            <v>0</v>
          </cell>
          <cell r="BI16">
            <v>-1.9131990201720199</v>
          </cell>
          <cell r="BK16">
            <v>247</v>
          </cell>
          <cell r="BM16">
            <v>0</v>
          </cell>
          <cell r="BN16">
            <v>247.19088819580199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247</v>
          </cell>
          <cell r="BY16">
            <v>94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143</v>
          </cell>
          <cell r="CL16">
            <v>142.662373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5</v>
          </cell>
          <cell r="DU16">
            <v>0.15019416209583003</v>
          </cell>
          <cell r="DW16">
            <v>4.84980583790417</v>
          </cell>
          <cell r="DY16">
            <v>0</v>
          </cell>
          <cell r="EB16">
            <v>0.29958346990169199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-75</v>
          </cell>
          <cell r="M17">
            <v>-75.313688189999993</v>
          </cell>
          <cell r="O17">
            <v>0</v>
          </cell>
          <cell r="R17">
            <v>3.30318391481167E-2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-11</v>
          </cell>
          <cell r="AG17">
            <v>-11.225135400000001</v>
          </cell>
          <cell r="AI17">
            <v>0</v>
          </cell>
          <cell r="AL17">
            <v>0</v>
          </cell>
          <cell r="AN17">
            <v>0</v>
          </cell>
          <cell r="AQ17">
            <v>-4.5999999999556699E-7</v>
          </cell>
          <cell r="AS17">
            <v>0</v>
          </cell>
          <cell r="AV17">
            <v>0</v>
          </cell>
          <cell r="AX17">
            <v>-161</v>
          </cell>
          <cell r="BA17">
            <v>-161.044939835002</v>
          </cell>
          <cell r="BC17">
            <v>1</v>
          </cell>
          <cell r="BE17">
            <v>-1</v>
          </cell>
          <cell r="BH17">
            <v>0</v>
          </cell>
          <cell r="BI17">
            <v>1.9131990201720299</v>
          </cell>
          <cell r="BK17">
            <v>-246</v>
          </cell>
          <cell r="BM17">
            <v>0</v>
          </cell>
          <cell r="BN17">
            <v>-245.63753302568199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-246</v>
          </cell>
          <cell r="BY17">
            <v>-86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-161</v>
          </cell>
          <cell r="CL17">
            <v>-160.73566374999999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-11</v>
          </cell>
          <cell r="DU17">
            <v>0.22513585999999997</v>
          </cell>
          <cell r="DW17">
            <v>-11.22513586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1525</v>
          </cell>
          <cell r="F18">
            <v>0</v>
          </cell>
          <cell r="G18">
            <v>0</v>
          </cell>
          <cell r="H18">
            <v>1525.4046959029934</v>
          </cell>
          <cell r="J18">
            <v>2600</v>
          </cell>
          <cell r="K18">
            <v>0</v>
          </cell>
          <cell r="L18">
            <v>0</v>
          </cell>
          <cell r="M18">
            <v>2600.3463814947604</v>
          </cell>
          <cell r="O18">
            <v>764</v>
          </cell>
          <cell r="P18">
            <v>0</v>
          </cell>
          <cell r="Q18">
            <v>0</v>
          </cell>
          <cell r="R18">
            <v>763.93238104621764</v>
          </cell>
          <cell r="T18">
            <v>1390</v>
          </cell>
          <cell r="U18">
            <v>1</v>
          </cell>
          <cell r="V18">
            <v>0</v>
          </cell>
          <cell r="W18">
            <v>1389.5120664361027</v>
          </cell>
          <cell r="Y18">
            <v>104</v>
          </cell>
          <cell r="Z18">
            <v>0</v>
          </cell>
          <cell r="AA18">
            <v>0</v>
          </cell>
          <cell r="AB18">
            <v>103.92055613685403</v>
          </cell>
          <cell r="AD18">
            <v>199</v>
          </cell>
          <cell r="AE18">
            <v>0</v>
          </cell>
          <cell r="AF18">
            <v>0</v>
          </cell>
          <cell r="AG18">
            <v>198.61994849000001</v>
          </cell>
          <cell r="AI18">
            <v>70</v>
          </cell>
          <cell r="AJ18">
            <v>0</v>
          </cell>
          <cell r="AK18">
            <v>0</v>
          </cell>
          <cell r="AL18">
            <v>69.585598973067178</v>
          </cell>
          <cell r="AN18">
            <v>166</v>
          </cell>
          <cell r="AO18">
            <v>0</v>
          </cell>
          <cell r="AP18">
            <v>0</v>
          </cell>
          <cell r="AQ18">
            <v>165.96809393122518</v>
          </cell>
          <cell r="AS18">
            <v>89</v>
          </cell>
          <cell r="AT18">
            <v>-1</v>
          </cell>
          <cell r="AU18">
            <v>0</v>
          </cell>
          <cell r="AV18">
            <v>89.331632505782139</v>
          </cell>
          <cell r="AX18">
            <v>-159</v>
          </cell>
          <cell r="AY18">
            <v>0</v>
          </cell>
          <cell r="AZ18">
            <v>0</v>
          </cell>
          <cell r="BA18">
            <v>-159.11389967795802</v>
          </cell>
          <cell r="BC18">
            <v>19</v>
          </cell>
          <cell r="BD18">
            <v>-1</v>
          </cell>
          <cell r="BE18">
            <v>-1</v>
          </cell>
          <cell r="BF18">
            <v>1</v>
          </cell>
          <cell r="BG18">
            <v>0</v>
          </cell>
          <cell r="BH18">
            <v>0</v>
          </cell>
          <cell r="BI18">
            <v>19.478867595569692</v>
          </cell>
          <cell r="BK18">
            <v>6767</v>
          </cell>
          <cell r="BL18">
            <v>1</v>
          </cell>
          <cell r="BM18">
            <v>0</v>
          </cell>
          <cell r="BN18">
            <v>6766.9863228346258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1</v>
          </cell>
          <cell r="BV18">
            <v>0</v>
          </cell>
          <cell r="BW18">
            <v>6767</v>
          </cell>
          <cell r="BY18">
            <v>6818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-5</v>
          </cell>
          <cell r="CJ18">
            <v>0</v>
          </cell>
          <cell r="CK18">
            <v>0</v>
          </cell>
          <cell r="CL18">
            <v>-4.5092924096159948</v>
          </cell>
          <cell r="CN18">
            <v>2</v>
          </cell>
          <cell r="CO18">
            <v>-1</v>
          </cell>
          <cell r="CP18">
            <v>0</v>
          </cell>
          <cell r="CQ18">
            <v>2.25628567</v>
          </cell>
          <cell r="CS18">
            <v>2</v>
          </cell>
          <cell r="CT18">
            <v>-1</v>
          </cell>
          <cell r="CU18">
            <v>0</v>
          </cell>
          <cell r="CV18">
            <v>0</v>
          </cell>
          <cell r="CW18">
            <v>0</v>
          </cell>
          <cell r="CX18">
            <v>2.25628567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6</v>
          </cell>
          <cell r="DK18">
            <v>0</v>
          </cell>
          <cell r="DL18">
            <v>0</v>
          </cell>
          <cell r="DM18">
            <v>5.8089252299999856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T18">
            <v>539</v>
          </cell>
          <cell r="DU18">
            <v>0.90580246885546156</v>
          </cell>
          <cell r="DV18">
            <v>0</v>
          </cell>
          <cell r="DW18">
            <v>538.09419753114446</v>
          </cell>
          <cell r="DY18">
            <v>0</v>
          </cell>
          <cell r="DZ18">
            <v>0</v>
          </cell>
          <cell r="EA18">
            <v>0</v>
          </cell>
          <cell r="EB18">
            <v>-7.3148916720413015E-2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1</v>
          </cell>
          <cell r="EJ18">
            <v>0</v>
          </cell>
          <cell r="EK18">
            <v>0</v>
          </cell>
          <cell r="EL18">
            <v>1.0718480696379942</v>
          </cell>
          <cell r="EN18">
            <v>-31</v>
          </cell>
          <cell r="EO18">
            <v>1</v>
          </cell>
          <cell r="EP18">
            <v>0</v>
          </cell>
          <cell r="EQ18">
            <v>-31.490563028993961</v>
          </cell>
        </row>
        <row r="19">
          <cell r="C19" t="str">
            <v>15100TAllcustom2Allcustom3USD Total</v>
          </cell>
          <cell r="E19">
            <v>-1946</v>
          </cell>
          <cell r="F19">
            <v>0</v>
          </cell>
          <cell r="H19">
            <v>-1946.06496849923</v>
          </cell>
          <cell r="J19">
            <v>-1178</v>
          </cell>
          <cell r="K19">
            <v>0</v>
          </cell>
          <cell r="M19">
            <v>-1178.26226894</v>
          </cell>
          <cell r="O19">
            <v>-388</v>
          </cell>
          <cell r="P19">
            <v>0</v>
          </cell>
          <cell r="R19">
            <v>-388.21866176069199</v>
          </cell>
          <cell r="T19">
            <v>-2099</v>
          </cell>
          <cell r="U19">
            <v>-1</v>
          </cell>
          <cell r="W19">
            <v>-2098.2143710262599</v>
          </cell>
          <cell r="Y19">
            <v>-1355</v>
          </cell>
          <cell r="Z19">
            <v>0</v>
          </cell>
          <cell r="AB19">
            <v>-1355.3719648614799</v>
          </cell>
          <cell r="AD19">
            <v>-139</v>
          </cell>
          <cell r="AE19">
            <v>0</v>
          </cell>
          <cell r="AG19">
            <v>-138.92286287000002</v>
          </cell>
          <cell r="AI19">
            <v>-26</v>
          </cell>
          <cell r="AJ19">
            <v>0</v>
          </cell>
          <cell r="AL19">
            <v>-25.788204608199802</v>
          </cell>
          <cell r="AN19">
            <v>-86</v>
          </cell>
          <cell r="AO19">
            <v>-1</v>
          </cell>
          <cell r="AQ19">
            <v>-84.785352708450205</v>
          </cell>
          <cell r="AS19">
            <v>-56</v>
          </cell>
          <cell r="AT19">
            <v>1</v>
          </cell>
          <cell r="AV19">
            <v>-56.549402812111495</v>
          </cell>
          <cell r="AX19">
            <v>-5</v>
          </cell>
          <cell r="AY19">
            <v>0</v>
          </cell>
          <cell r="BA19">
            <v>-4.8683660108501297</v>
          </cell>
          <cell r="BC19">
            <v>13</v>
          </cell>
          <cell r="BD19">
            <v>1</v>
          </cell>
          <cell r="BE19">
            <v>0</v>
          </cell>
          <cell r="BF19">
            <v>1</v>
          </cell>
          <cell r="BH19">
            <v>0</v>
          </cell>
          <cell r="BI19">
            <v>10.770233808231801</v>
          </cell>
          <cell r="BK19">
            <v>-7265</v>
          </cell>
          <cell r="BL19">
            <v>1</v>
          </cell>
          <cell r="BM19">
            <v>0</v>
          </cell>
          <cell r="BN19">
            <v>-7266.2761902890297</v>
          </cell>
          <cell r="BP19">
            <v>0</v>
          </cell>
          <cell r="BQ19">
            <v>0</v>
          </cell>
          <cell r="BS19">
            <v>0</v>
          </cell>
          <cell r="BU19">
            <v>1</v>
          </cell>
          <cell r="BV19">
            <v>0</v>
          </cell>
          <cell r="BW19">
            <v>-7265</v>
          </cell>
          <cell r="BY19">
            <v>-7217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-0.17100000000000001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0</v>
          </cell>
          <cell r="DP19">
            <v>0</v>
          </cell>
          <cell r="DR19">
            <v>0</v>
          </cell>
          <cell r="DT19">
            <v>-1606</v>
          </cell>
          <cell r="DU19">
            <v>-1.1316149518700058</v>
          </cell>
          <cell r="DW19">
            <v>-1604.86838504813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-5</v>
          </cell>
          <cell r="EJ19">
            <v>1</v>
          </cell>
          <cell r="EL19">
            <v>-5.5297773879624099</v>
          </cell>
          <cell r="EN19">
            <v>-30</v>
          </cell>
          <cell r="EO19">
            <v>0</v>
          </cell>
          <cell r="EQ19">
            <v>-29.883950757403401</v>
          </cell>
        </row>
        <row r="20">
          <cell r="C20" t="str">
            <v>16500TAllcustom2Allcustom3USD Total</v>
          </cell>
          <cell r="E20">
            <v>25</v>
          </cell>
          <cell r="H20">
            <v>24.872920846445499</v>
          </cell>
          <cell r="J20">
            <v>-14</v>
          </cell>
          <cell r="M20">
            <v>-14.062601539999999</v>
          </cell>
          <cell r="O20">
            <v>18</v>
          </cell>
          <cell r="R20">
            <v>17.798017431852699</v>
          </cell>
          <cell r="T20">
            <v>-1</v>
          </cell>
          <cell r="W20">
            <v>-1.0990698799999998</v>
          </cell>
          <cell r="Y20">
            <v>-1</v>
          </cell>
          <cell r="AB20">
            <v>-0.82098509888687199</v>
          </cell>
          <cell r="AD20">
            <v>4</v>
          </cell>
          <cell r="AG20">
            <v>4.0892772900000001</v>
          </cell>
          <cell r="AI20">
            <v>0</v>
          </cell>
          <cell r="AL20">
            <v>0.21361321306943098</v>
          </cell>
          <cell r="AN20">
            <v>5</v>
          </cell>
          <cell r="AQ20">
            <v>4.7155402008637806</v>
          </cell>
          <cell r="AS20">
            <v>0</v>
          </cell>
          <cell r="AV20">
            <v>0.42066286868507996</v>
          </cell>
          <cell r="AX20">
            <v>142</v>
          </cell>
          <cell r="BA20">
            <v>141.78438080530802</v>
          </cell>
          <cell r="BC20">
            <v>0</v>
          </cell>
          <cell r="BE20">
            <v>0</v>
          </cell>
          <cell r="BH20">
            <v>0</v>
          </cell>
          <cell r="BI20">
            <v>0.33925220078584201</v>
          </cell>
          <cell r="BK20">
            <v>178</v>
          </cell>
          <cell r="BM20">
            <v>0</v>
          </cell>
          <cell r="BN20">
            <v>178.251008338124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178</v>
          </cell>
          <cell r="BY20">
            <v>36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1.8900200000000001E-3</v>
          </cell>
          <cell r="CS20">
            <v>0</v>
          </cell>
          <cell r="CU20">
            <v>0</v>
          </cell>
          <cell r="CX20">
            <v>1.8900200000000001E-3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0</v>
          </cell>
          <cell r="DT20">
            <v>8</v>
          </cell>
          <cell r="DU20">
            <v>-0.19744560504632958</v>
          </cell>
          <cell r="DW20">
            <v>8.1974456050463296</v>
          </cell>
          <cell r="DY20">
            <v>0</v>
          </cell>
          <cell r="EB20">
            <v>0</v>
          </cell>
          <cell r="ED20">
            <v>0</v>
          </cell>
          <cell r="EG20">
            <v>0</v>
          </cell>
          <cell r="EI20">
            <v>1</v>
          </cell>
          <cell r="EL20">
            <v>1.0032311733360399</v>
          </cell>
          <cell r="EN20">
            <v>-2</v>
          </cell>
          <cell r="EQ20">
            <v>-1.6960809173902001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101</v>
          </cell>
          <cell r="R21">
            <v>100.784461293836</v>
          </cell>
          <cell r="T21">
            <v>19</v>
          </cell>
          <cell r="W21">
            <v>19.264175367361201</v>
          </cell>
          <cell r="Y21">
            <v>0</v>
          </cell>
          <cell r="AB21">
            <v>0</v>
          </cell>
          <cell r="AD21">
            <v>0</v>
          </cell>
          <cell r="AG21">
            <v>1.9373000000000001E-2</v>
          </cell>
          <cell r="AI21">
            <v>11</v>
          </cell>
          <cell r="AL21">
            <v>10.6498395016167</v>
          </cell>
          <cell r="AN21">
            <v>11</v>
          </cell>
          <cell r="AQ21">
            <v>10.5381536371192</v>
          </cell>
          <cell r="AS21">
            <v>8</v>
          </cell>
          <cell r="AV21">
            <v>8.0429945811504098</v>
          </cell>
          <cell r="AX21">
            <v>0</v>
          </cell>
          <cell r="BA21">
            <v>0</v>
          </cell>
          <cell r="BC21">
            <v>-1</v>
          </cell>
          <cell r="BE21">
            <v>-1</v>
          </cell>
          <cell r="BH21">
            <v>0</v>
          </cell>
          <cell r="BI21">
            <v>0</v>
          </cell>
          <cell r="BK21">
            <v>149</v>
          </cell>
          <cell r="BM21">
            <v>0</v>
          </cell>
          <cell r="BN21">
            <v>149.29899738108401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149</v>
          </cell>
          <cell r="BY21">
            <v>142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8</v>
          </cell>
          <cell r="CQ21">
            <v>8.0429945811504098</v>
          </cell>
          <cell r="CS21">
            <v>8</v>
          </cell>
          <cell r="CU21">
            <v>0</v>
          </cell>
          <cell r="CX21">
            <v>8.0429945811504098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22</v>
          </cell>
          <cell r="DU21">
            <v>0.79263386126400093</v>
          </cell>
          <cell r="DW21">
            <v>21.207366138735999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0</v>
          </cell>
          <cell r="H22">
            <v>0.243893179883232</v>
          </cell>
          <cell r="J22">
            <v>0</v>
          </cell>
          <cell r="M22">
            <v>0</v>
          </cell>
          <cell r="O22">
            <v>92</v>
          </cell>
          <cell r="R22">
            <v>92.316336666135797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0</v>
          </cell>
          <cell r="AI22">
            <v>0</v>
          </cell>
          <cell r="AL22">
            <v>9.1316763125558503E-2</v>
          </cell>
          <cell r="AN22">
            <v>1</v>
          </cell>
          <cell r="AQ22">
            <v>0.80120595876437495</v>
          </cell>
          <cell r="AS22">
            <v>-148</v>
          </cell>
          <cell r="AV22">
            <v>-147.95592081959001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-55</v>
          </cell>
          <cell r="BM22">
            <v>0</v>
          </cell>
          <cell r="BN22">
            <v>-54.503168251681402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-55</v>
          </cell>
          <cell r="BY22">
            <v>93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-148</v>
          </cell>
          <cell r="DM22">
            <v>-147.95592081959001</v>
          </cell>
          <cell r="DO22">
            <v>0</v>
          </cell>
          <cell r="DR22">
            <v>0</v>
          </cell>
          <cell r="DT22">
            <v>1</v>
          </cell>
          <cell r="DU22">
            <v>0.10747727811006702</v>
          </cell>
          <cell r="DW22">
            <v>0.89252272188993298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-396</v>
          </cell>
          <cell r="F23">
            <v>0</v>
          </cell>
          <cell r="G23">
            <v>0</v>
          </cell>
          <cell r="H23">
            <v>-395.5434585699079</v>
          </cell>
          <cell r="J23">
            <v>1408</v>
          </cell>
          <cell r="K23">
            <v>0</v>
          </cell>
          <cell r="L23">
            <v>0</v>
          </cell>
          <cell r="M23">
            <v>1408.0215110147603</v>
          </cell>
          <cell r="O23">
            <v>587</v>
          </cell>
          <cell r="P23">
            <v>0</v>
          </cell>
          <cell r="Q23">
            <v>0</v>
          </cell>
          <cell r="R23">
            <v>586.61253467735014</v>
          </cell>
          <cell r="T23">
            <v>-691</v>
          </cell>
          <cell r="U23">
            <v>0</v>
          </cell>
          <cell r="V23">
            <v>0</v>
          </cell>
          <cell r="W23">
            <v>-690.53719910279597</v>
          </cell>
          <cell r="Y23">
            <v>-1252</v>
          </cell>
          <cell r="Z23">
            <v>0</v>
          </cell>
          <cell r="AA23">
            <v>0</v>
          </cell>
          <cell r="AB23">
            <v>-1252.2723938235129</v>
          </cell>
          <cell r="AD23">
            <v>64</v>
          </cell>
          <cell r="AE23">
            <v>0</v>
          </cell>
          <cell r="AF23">
            <v>0</v>
          </cell>
          <cell r="AG23">
            <v>63.805735909999996</v>
          </cell>
          <cell r="AI23">
            <v>55</v>
          </cell>
          <cell r="AJ23">
            <v>0</v>
          </cell>
          <cell r="AK23">
            <v>0</v>
          </cell>
          <cell r="AL23">
            <v>54.752163842679067</v>
          </cell>
          <cell r="AN23">
            <v>97</v>
          </cell>
          <cell r="AO23">
            <v>-1</v>
          </cell>
          <cell r="AP23">
            <v>0</v>
          </cell>
          <cell r="AQ23">
            <v>97.237641019522329</v>
          </cell>
          <cell r="AS23">
            <v>-107</v>
          </cell>
          <cell r="AT23">
            <v>0</v>
          </cell>
          <cell r="AU23">
            <v>0</v>
          </cell>
          <cell r="AV23">
            <v>-106.71003367608387</v>
          </cell>
          <cell r="AX23">
            <v>-22</v>
          </cell>
          <cell r="AY23">
            <v>0</v>
          </cell>
          <cell r="AZ23">
            <v>0</v>
          </cell>
          <cell r="BA23">
            <v>-22.197884883500137</v>
          </cell>
          <cell r="BC23">
            <v>31</v>
          </cell>
          <cell r="BD23">
            <v>0</v>
          </cell>
          <cell r="BE23">
            <v>-2</v>
          </cell>
          <cell r="BF23">
            <v>2</v>
          </cell>
          <cell r="BG23">
            <v>0</v>
          </cell>
          <cell r="BH23">
            <v>0</v>
          </cell>
          <cell r="BI23">
            <v>30.588353604587336</v>
          </cell>
          <cell r="BK23">
            <v>-226</v>
          </cell>
          <cell r="BL23">
            <v>2</v>
          </cell>
          <cell r="BM23">
            <v>0</v>
          </cell>
          <cell r="BN23">
            <v>-226.24302998687739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2</v>
          </cell>
          <cell r="BV23">
            <v>0</v>
          </cell>
          <cell r="BW23">
            <v>-226</v>
          </cell>
          <cell r="BY23">
            <v>-128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-5</v>
          </cell>
          <cell r="CJ23">
            <v>0</v>
          </cell>
          <cell r="CK23">
            <v>0</v>
          </cell>
          <cell r="CL23">
            <v>-4.680292409615995</v>
          </cell>
          <cell r="CN23">
            <v>10</v>
          </cell>
          <cell r="CO23">
            <v>-1</v>
          </cell>
          <cell r="CP23">
            <v>0</v>
          </cell>
          <cell r="CQ23">
            <v>10.30117027115041</v>
          </cell>
          <cell r="CS23">
            <v>10</v>
          </cell>
          <cell r="CT23">
            <v>-1</v>
          </cell>
          <cell r="CU23">
            <v>0</v>
          </cell>
          <cell r="CV23">
            <v>0</v>
          </cell>
          <cell r="CW23">
            <v>0</v>
          </cell>
          <cell r="CX23">
            <v>10.30117027115041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-142</v>
          </cell>
          <cell r="DK23">
            <v>0</v>
          </cell>
          <cell r="DL23">
            <v>0</v>
          </cell>
          <cell r="DM23">
            <v>-142.14699558959001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-1036</v>
          </cell>
          <cell r="DU23">
            <v>0.47685305131319411</v>
          </cell>
          <cell r="DV23">
            <v>0</v>
          </cell>
          <cell r="DW23">
            <v>-1036.4768530513131</v>
          </cell>
          <cell r="DY23">
            <v>0</v>
          </cell>
          <cell r="DZ23">
            <v>0</v>
          </cell>
          <cell r="EA23">
            <v>0</v>
          </cell>
          <cell r="EB23">
            <v>-7.3148916720413015E-2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I23">
            <v>-3</v>
          </cell>
          <cell r="EJ23">
            <v>1</v>
          </cell>
          <cell r="EK23">
            <v>0</v>
          </cell>
          <cell r="EL23">
            <v>-3.4546981449883756</v>
          </cell>
          <cell r="EN23">
            <v>-63</v>
          </cell>
          <cell r="EO23">
            <v>1</v>
          </cell>
          <cell r="EP23">
            <v>0</v>
          </cell>
          <cell r="EQ23">
            <v>-63.070594703787556</v>
          </cell>
        </row>
        <row r="24">
          <cell r="C24" t="str">
            <v>17800TAllcustom2Allcustom3USD Total</v>
          </cell>
          <cell r="E24">
            <v>-559</v>
          </cell>
          <cell r="F24">
            <v>1</v>
          </cell>
          <cell r="H24">
            <v>-559.84969041778197</v>
          </cell>
          <cell r="J24">
            <v>-166</v>
          </cell>
          <cell r="K24">
            <v>0</v>
          </cell>
          <cell r="M24">
            <v>-166.02884775999999</v>
          </cell>
          <cell r="O24">
            <v>-201</v>
          </cell>
          <cell r="P24">
            <v>0</v>
          </cell>
          <cell r="R24">
            <v>-200.83442535376301</v>
          </cell>
          <cell r="T24">
            <v>-89</v>
          </cell>
          <cell r="U24">
            <v>0</v>
          </cell>
          <cell r="W24">
            <v>-89.079654251326104</v>
          </cell>
          <cell r="Y24">
            <v>-13</v>
          </cell>
          <cell r="Z24">
            <v>0</v>
          </cell>
          <cell r="AB24">
            <v>-12.994108259530901</v>
          </cell>
          <cell r="AD24">
            <v>-26</v>
          </cell>
          <cell r="AE24">
            <v>0</v>
          </cell>
          <cell r="AG24">
            <v>-25.91895002</v>
          </cell>
          <cell r="AI24">
            <v>-4</v>
          </cell>
          <cell r="AJ24">
            <v>0</v>
          </cell>
          <cell r="AL24">
            <v>-3.5065493780983901</v>
          </cell>
          <cell r="AN24">
            <v>-48</v>
          </cell>
          <cell r="AO24">
            <v>0</v>
          </cell>
          <cell r="AQ24">
            <v>-48.4215394190214</v>
          </cell>
          <cell r="AS24">
            <v>5</v>
          </cell>
          <cell r="AT24">
            <v>0</v>
          </cell>
          <cell r="AV24">
            <v>4.6538682307623995</v>
          </cell>
          <cell r="AX24">
            <v>486</v>
          </cell>
          <cell r="AY24">
            <v>0</v>
          </cell>
          <cell r="BA24">
            <v>485.95426191975599</v>
          </cell>
          <cell r="BC24">
            <v>-2</v>
          </cell>
          <cell r="BD24">
            <v>0</v>
          </cell>
          <cell r="BE24">
            <v>-1</v>
          </cell>
          <cell r="BF24">
            <v>0</v>
          </cell>
          <cell r="BH24">
            <v>0</v>
          </cell>
          <cell r="BI24">
            <v>-1.0705380000103399</v>
          </cell>
          <cell r="BK24">
            <v>-617</v>
          </cell>
          <cell r="BL24">
            <v>0</v>
          </cell>
          <cell r="BM24">
            <v>0</v>
          </cell>
          <cell r="BN24">
            <v>-617.09617270901299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-617</v>
          </cell>
          <cell r="BY24">
            <v>-1106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1</v>
          </cell>
          <cell r="CJ24">
            <v>1</v>
          </cell>
          <cell r="CL24">
            <v>0.26844708051722999</v>
          </cell>
          <cell r="CN24">
            <v>2</v>
          </cell>
          <cell r="CO24">
            <v>0</v>
          </cell>
          <cell r="CQ24">
            <v>2.0096152476765599</v>
          </cell>
          <cell r="CS24">
            <v>2</v>
          </cell>
          <cell r="CT24">
            <v>0</v>
          </cell>
          <cell r="CU24">
            <v>0</v>
          </cell>
          <cell r="CV24">
            <v>0</v>
          </cell>
          <cell r="CX24">
            <v>2.0096152476765599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3.0333600000000001E-3</v>
          </cell>
          <cell r="DO24">
            <v>0</v>
          </cell>
          <cell r="DP24">
            <v>0</v>
          </cell>
          <cell r="DR24">
            <v>0</v>
          </cell>
          <cell r="DT24">
            <v>-91</v>
          </cell>
          <cell r="DU24">
            <v>-0.15885292334930057</v>
          </cell>
          <cell r="DW24">
            <v>-90.841147076650699</v>
          </cell>
          <cell r="DY24">
            <v>0</v>
          </cell>
          <cell r="DZ24">
            <v>0</v>
          </cell>
          <cell r="EB24">
            <v>5.2482860980296399E-2</v>
          </cell>
          <cell r="ED24">
            <v>0</v>
          </cell>
          <cell r="EE24">
            <v>0</v>
          </cell>
          <cell r="EG24">
            <v>0</v>
          </cell>
          <cell r="EI24">
            <v>-4</v>
          </cell>
          <cell r="EJ24">
            <v>-1</v>
          </cell>
          <cell r="EL24">
            <v>-3.15004339759997</v>
          </cell>
          <cell r="EN24">
            <v>2</v>
          </cell>
          <cell r="EO24">
            <v>0</v>
          </cell>
          <cell r="EQ24">
            <v>1.8034026094451099</v>
          </cell>
        </row>
        <row r="25">
          <cell r="C25" t="str">
            <v>17900TAllcustom2Allcustom3USD Total</v>
          </cell>
          <cell r="E25">
            <v>-955</v>
          </cell>
          <cell r="F25">
            <v>1</v>
          </cell>
          <cell r="G25">
            <v>0</v>
          </cell>
          <cell r="H25">
            <v>-955.39314898768987</v>
          </cell>
          <cell r="J25">
            <v>1242</v>
          </cell>
          <cell r="K25">
            <v>0</v>
          </cell>
          <cell r="L25">
            <v>0</v>
          </cell>
          <cell r="M25">
            <v>1241.9926632547604</v>
          </cell>
          <cell r="O25">
            <v>386</v>
          </cell>
          <cell r="P25">
            <v>0</v>
          </cell>
          <cell r="Q25">
            <v>0</v>
          </cell>
          <cell r="R25">
            <v>385.77810932358716</v>
          </cell>
          <cell r="T25">
            <v>-780</v>
          </cell>
          <cell r="U25">
            <v>0</v>
          </cell>
          <cell r="V25">
            <v>0</v>
          </cell>
          <cell r="W25">
            <v>-779.6168533541221</v>
          </cell>
          <cell r="Y25">
            <v>-1265</v>
          </cell>
          <cell r="Z25">
            <v>0</v>
          </cell>
          <cell r="AA25">
            <v>0</v>
          </cell>
          <cell r="AB25">
            <v>-1265.2665020830439</v>
          </cell>
          <cell r="AD25">
            <v>38</v>
          </cell>
          <cell r="AE25">
            <v>0</v>
          </cell>
          <cell r="AF25">
            <v>0</v>
          </cell>
          <cell r="AG25">
            <v>37.886785889999999</v>
          </cell>
          <cell r="AI25">
            <v>51</v>
          </cell>
          <cell r="AJ25">
            <v>0</v>
          </cell>
          <cell r="AK25">
            <v>0</v>
          </cell>
          <cell r="AL25">
            <v>51.245614464580676</v>
          </cell>
          <cell r="AN25">
            <v>49</v>
          </cell>
          <cell r="AO25">
            <v>-1</v>
          </cell>
          <cell r="AP25">
            <v>0</v>
          </cell>
          <cell r="AQ25">
            <v>48.816101600500929</v>
          </cell>
          <cell r="AS25">
            <v>-102</v>
          </cell>
          <cell r="AT25">
            <v>0</v>
          </cell>
          <cell r="AU25">
            <v>0</v>
          </cell>
          <cell r="AV25">
            <v>-102.05616544532147</v>
          </cell>
          <cell r="AX25">
            <v>464</v>
          </cell>
          <cell r="AY25">
            <v>0</v>
          </cell>
          <cell r="AZ25">
            <v>0</v>
          </cell>
          <cell r="BA25">
            <v>463.75637703625586</v>
          </cell>
          <cell r="BC25">
            <v>29</v>
          </cell>
          <cell r="BD25">
            <v>0</v>
          </cell>
          <cell r="BE25">
            <v>-3</v>
          </cell>
          <cell r="BF25">
            <v>2</v>
          </cell>
          <cell r="BG25">
            <v>0</v>
          </cell>
          <cell r="BH25">
            <v>0</v>
          </cell>
          <cell r="BI25">
            <v>29.517815604576995</v>
          </cell>
          <cell r="BK25">
            <v>-843</v>
          </cell>
          <cell r="BL25">
            <v>2</v>
          </cell>
          <cell r="BM25">
            <v>0</v>
          </cell>
          <cell r="BN25">
            <v>-843.33920269589044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2</v>
          </cell>
          <cell r="BV25">
            <v>0</v>
          </cell>
          <cell r="BW25">
            <v>-843</v>
          </cell>
          <cell r="BY25">
            <v>-1234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-4</v>
          </cell>
          <cell r="CJ25">
            <v>1</v>
          </cell>
          <cell r="CK25">
            <v>0</v>
          </cell>
          <cell r="CL25">
            <v>-4.4118453290987647</v>
          </cell>
          <cell r="CN25">
            <v>12</v>
          </cell>
          <cell r="CO25">
            <v>-1</v>
          </cell>
          <cell r="CP25">
            <v>0</v>
          </cell>
          <cell r="CQ25">
            <v>12.31078551882697</v>
          </cell>
          <cell r="CS25">
            <v>12</v>
          </cell>
          <cell r="CT25">
            <v>-1</v>
          </cell>
          <cell r="CU25">
            <v>0</v>
          </cell>
          <cell r="CV25">
            <v>0</v>
          </cell>
          <cell r="CW25">
            <v>0</v>
          </cell>
          <cell r="CX25">
            <v>12.31078551882697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-142</v>
          </cell>
          <cell r="DK25">
            <v>0</v>
          </cell>
          <cell r="DL25">
            <v>0</v>
          </cell>
          <cell r="DM25">
            <v>-142.14396222959002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T25">
            <v>-1127</v>
          </cell>
          <cell r="DU25">
            <v>0.31800012796389354</v>
          </cell>
          <cell r="DV25">
            <v>0</v>
          </cell>
          <cell r="DW25">
            <v>-1127.3180001279638</v>
          </cell>
          <cell r="DY25">
            <v>0</v>
          </cell>
          <cell r="DZ25">
            <v>0</v>
          </cell>
          <cell r="EA25">
            <v>0</v>
          </cell>
          <cell r="EB25">
            <v>-2.0666055740116616E-2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I25">
            <v>-7</v>
          </cell>
          <cell r="EJ25">
            <v>0</v>
          </cell>
          <cell r="EK25">
            <v>0</v>
          </cell>
          <cell r="EL25">
            <v>-6.6047415425883456</v>
          </cell>
          <cell r="EN25">
            <v>-61</v>
          </cell>
          <cell r="EO25">
            <v>1</v>
          </cell>
          <cell r="EP25">
            <v>0</v>
          </cell>
          <cell r="EQ25">
            <v>-61.267192094342448</v>
          </cell>
        </row>
        <row r="26">
          <cell r="C26" t="str">
            <v>18800TAllcustom2Allcustom3USD Total</v>
          </cell>
          <cell r="E26">
            <v>48</v>
          </cell>
          <cell r="F26">
            <v>0</v>
          </cell>
          <cell r="H26">
            <v>48.101918792382101</v>
          </cell>
          <cell r="J26">
            <v>-911</v>
          </cell>
          <cell r="K26">
            <v>0</v>
          </cell>
          <cell r="M26">
            <v>-910.89267009000002</v>
          </cell>
          <cell r="O26">
            <v>-134</v>
          </cell>
          <cell r="P26">
            <v>0</v>
          </cell>
          <cell r="R26">
            <v>-133.91059478893999</v>
          </cell>
          <cell r="T26">
            <v>3</v>
          </cell>
          <cell r="U26">
            <v>1</v>
          </cell>
          <cell r="W26">
            <v>2.2444585839930298</v>
          </cell>
          <cell r="Y26">
            <v>25</v>
          </cell>
          <cell r="Z26">
            <v>0</v>
          </cell>
          <cell r="AB26">
            <v>25.390669592397803</v>
          </cell>
          <cell r="AD26">
            <v>0</v>
          </cell>
          <cell r="AE26">
            <v>-1</v>
          </cell>
          <cell r="AG26">
            <v>0.51640823999999996</v>
          </cell>
          <cell r="AI26">
            <v>-23</v>
          </cell>
          <cell r="AJ26">
            <v>1</v>
          </cell>
          <cell r="AL26">
            <v>-23.673629631952302</v>
          </cell>
          <cell r="AN26">
            <v>4</v>
          </cell>
          <cell r="AO26">
            <v>0</v>
          </cell>
          <cell r="AQ26">
            <v>3.77417125015885</v>
          </cell>
          <cell r="AS26">
            <v>-11</v>
          </cell>
          <cell r="AT26">
            <v>0</v>
          </cell>
          <cell r="AV26">
            <v>-10.7277830678693</v>
          </cell>
          <cell r="AX26">
            <v>-54</v>
          </cell>
          <cell r="AY26">
            <v>0</v>
          </cell>
          <cell r="BA26">
            <v>-53.7716367494533</v>
          </cell>
          <cell r="BC26">
            <v>-1</v>
          </cell>
          <cell r="BD26">
            <v>-1</v>
          </cell>
          <cell r="BE26">
            <v>1</v>
          </cell>
          <cell r="BF26">
            <v>0</v>
          </cell>
          <cell r="BH26">
            <v>0</v>
          </cell>
          <cell r="BI26">
            <v>-1.0855332799999999</v>
          </cell>
          <cell r="BK26">
            <v>-1054</v>
          </cell>
          <cell r="BL26">
            <v>0</v>
          </cell>
          <cell r="BM26">
            <v>0</v>
          </cell>
          <cell r="BN26">
            <v>-1054.03422114928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-1054</v>
          </cell>
          <cell r="BY26">
            <v>-988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2</v>
          </cell>
          <cell r="CJ26">
            <v>-1</v>
          </cell>
          <cell r="CL26">
            <v>2.6624028801185999</v>
          </cell>
          <cell r="CN26">
            <v>1</v>
          </cell>
          <cell r="CO26">
            <v>0</v>
          </cell>
          <cell r="CQ26">
            <v>0.83514675000000005</v>
          </cell>
          <cell r="CS26">
            <v>1</v>
          </cell>
          <cell r="CT26">
            <v>0</v>
          </cell>
          <cell r="CU26">
            <v>0</v>
          </cell>
          <cell r="CV26">
            <v>0</v>
          </cell>
          <cell r="CX26">
            <v>0.83514675000000005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-9.3525599999999993E-3</v>
          </cell>
          <cell r="DO26">
            <v>0</v>
          </cell>
          <cell r="DP26">
            <v>0</v>
          </cell>
          <cell r="DR26">
            <v>0</v>
          </cell>
          <cell r="DT26">
            <v>6</v>
          </cell>
          <cell r="DU26">
            <v>-7.6194506042801535E-3</v>
          </cell>
          <cell r="DW26">
            <v>6.0076194506042802</v>
          </cell>
          <cell r="DY26">
            <v>0</v>
          </cell>
          <cell r="DZ26">
            <v>0</v>
          </cell>
          <cell r="EB26">
            <v>0.11834662136066799</v>
          </cell>
          <cell r="ED26">
            <v>0</v>
          </cell>
          <cell r="EE26">
            <v>0</v>
          </cell>
          <cell r="EG26">
            <v>0</v>
          </cell>
          <cell r="EI26">
            <v>1</v>
          </cell>
          <cell r="EJ26">
            <v>0</v>
          </cell>
          <cell r="EL26">
            <v>0.57579789097547707</v>
          </cell>
          <cell r="EN26">
            <v>8</v>
          </cell>
          <cell r="EO26">
            <v>-1</v>
          </cell>
          <cell r="EQ26">
            <v>8.522791567982809</v>
          </cell>
        </row>
        <row r="27">
          <cell r="C27" t="str">
            <v>Profit_continuing_USD</v>
          </cell>
          <cell r="E27">
            <v>-907</v>
          </cell>
          <cell r="F27">
            <v>1</v>
          </cell>
          <cell r="G27">
            <v>0</v>
          </cell>
          <cell r="H27">
            <v>-907.29123019530778</v>
          </cell>
          <cell r="J27">
            <v>331</v>
          </cell>
          <cell r="K27">
            <v>0</v>
          </cell>
          <cell r="L27">
            <v>0</v>
          </cell>
          <cell r="M27">
            <v>331.09999316476035</v>
          </cell>
          <cell r="O27">
            <v>252</v>
          </cell>
          <cell r="P27">
            <v>0</v>
          </cell>
          <cell r="Q27">
            <v>0</v>
          </cell>
          <cell r="R27">
            <v>251.86751453464717</v>
          </cell>
          <cell r="T27">
            <v>-777</v>
          </cell>
          <cell r="U27">
            <v>1</v>
          </cell>
          <cell r="V27">
            <v>0</v>
          </cell>
          <cell r="W27">
            <v>-777.37239477012906</v>
          </cell>
          <cell r="Y27">
            <v>-1240</v>
          </cell>
          <cell r="Z27">
            <v>0</v>
          </cell>
          <cell r="AA27">
            <v>0</v>
          </cell>
          <cell r="AB27">
            <v>-1239.875832490646</v>
          </cell>
          <cell r="AD27">
            <v>38</v>
          </cell>
          <cell r="AE27">
            <v>-1</v>
          </cell>
          <cell r="AF27">
            <v>0</v>
          </cell>
          <cell r="AG27">
            <v>38.403194129999996</v>
          </cell>
          <cell r="AI27">
            <v>28</v>
          </cell>
          <cell r="AJ27">
            <v>1</v>
          </cell>
          <cell r="AK27">
            <v>0</v>
          </cell>
          <cell r="AL27">
            <v>27.571984832628374</v>
          </cell>
          <cell r="AN27">
            <v>53</v>
          </cell>
          <cell r="AO27">
            <v>-1</v>
          </cell>
          <cell r="AP27">
            <v>0</v>
          </cell>
          <cell r="AQ27">
            <v>52.59027285065978</v>
          </cell>
          <cell r="AS27">
            <v>-113</v>
          </cell>
          <cell r="AT27">
            <v>0</v>
          </cell>
          <cell r="AU27">
            <v>0</v>
          </cell>
          <cell r="AV27">
            <v>-112.78394851319077</v>
          </cell>
          <cell r="AX27">
            <v>410</v>
          </cell>
          <cell r="AY27">
            <v>0</v>
          </cell>
          <cell r="AZ27">
            <v>0</v>
          </cell>
          <cell r="BA27">
            <v>409.98474028680255</v>
          </cell>
          <cell r="BC27">
            <v>28</v>
          </cell>
          <cell r="BD27">
            <v>-1</v>
          </cell>
          <cell r="BE27">
            <v>-2</v>
          </cell>
          <cell r="BF27">
            <v>2</v>
          </cell>
          <cell r="BG27">
            <v>0</v>
          </cell>
          <cell r="BH27">
            <v>0</v>
          </cell>
          <cell r="BI27">
            <v>28.432282324576995</v>
          </cell>
          <cell r="BK27">
            <v>-1897</v>
          </cell>
          <cell r="BL27">
            <v>2</v>
          </cell>
          <cell r="BM27">
            <v>0</v>
          </cell>
          <cell r="BN27">
            <v>-1897.3734238451705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2</v>
          </cell>
          <cell r="BV27">
            <v>0</v>
          </cell>
          <cell r="BW27">
            <v>-1897</v>
          </cell>
          <cell r="BY27">
            <v>-2222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-2</v>
          </cell>
          <cell r="CJ27">
            <v>0</v>
          </cell>
          <cell r="CK27">
            <v>0</v>
          </cell>
          <cell r="CL27">
            <v>-1.7494424489801648</v>
          </cell>
          <cell r="CN27">
            <v>13</v>
          </cell>
          <cell r="CO27">
            <v>-1</v>
          </cell>
          <cell r="CP27">
            <v>0</v>
          </cell>
          <cell r="CQ27">
            <v>13.14593226882697</v>
          </cell>
          <cell r="CS27">
            <v>13</v>
          </cell>
          <cell r="CT27">
            <v>-1</v>
          </cell>
          <cell r="CU27">
            <v>0</v>
          </cell>
          <cell r="CV27">
            <v>0</v>
          </cell>
          <cell r="CW27">
            <v>0</v>
          </cell>
          <cell r="CX27">
            <v>13.14593226882697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-142</v>
          </cell>
          <cell r="DK27">
            <v>0</v>
          </cell>
          <cell r="DL27">
            <v>0</v>
          </cell>
          <cell r="DM27">
            <v>-142.15331478959001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-1121</v>
          </cell>
          <cell r="DU27">
            <v>0.31038067735961339</v>
          </cell>
          <cell r="DV27">
            <v>0</v>
          </cell>
          <cell r="DW27">
            <v>-1121.3103806773595</v>
          </cell>
          <cell r="DY27">
            <v>0</v>
          </cell>
          <cell r="DZ27">
            <v>0</v>
          </cell>
          <cell r="EA27">
            <v>0</v>
          </cell>
          <cell r="EB27">
            <v>9.7680565620551385E-2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I27">
            <v>-6</v>
          </cell>
          <cell r="EJ27">
            <v>0</v>
          </cell>
          <cell r="EK27">
            <v>0</v>
          </cell>
          <cell r="EL27">
            <v>-6.0289436516128685</v>
          </cell>
          <cell r="EN27">
            <v>-53</v>
          </cell>
          <cell r="EO27">
            <v>0</v>
          </cell>
          <cell r="EP27">
            <v>0</v>
          </cell>
          <cell r="EQ27">
            <v>-52.744400526359641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C29" t="str">
            <v>18900TAllcustom2Allcustom3USD Total</v>
          </cell>
          <cell r="E29">
            <v>-907</v>
          </cell>
          <cell r="F29">
            <v>1</v>
          </cell>
          <cell r="G29">
            <v>0</v>
          </cell>
          <cell r="H29">
            <v>-907.29123019530778</v>
          </cell>
          <cell r="J29">
            <v>331</v>
          </cell>
          <cell r="K29">
            <v>0</v>
          </cell>
          <cell r="L29">
            <v>0</v>
          </cell>
          <cell r="M29">
            <v>331.09999316476035</v>
          </cell>
          <cell r="O29">
            <v>252</v>
          </cell>
          <cell r="P29">
            <v>0</v>
          </cell>
          <cell r="Q29">
            <v>0</v>
          </cell>
          <cell r="R29">
            <v>251.86751453464717</v>
          </cell>
          <cell r="T29">
            <v>-777</v>
          </cell>
          <cell r="U29">
            <v>1</v>
          </cell>
          <cell r="V29">
            <v>0</v>
          </cell>
          <cell r="W29">
            <v>-777.37239477012906</v>
          </cell>
          <cell r="Y29">
            <v>-1240</v>
          </cell>
          <cell r="Z29">
            <v>0</v>
          </cell>
          <cell r="AA29">
            <v>0</v>
          </cell>
          <cell r="AB29">
            <v>-1239.875832490646</v>
          </cell>
          <cell r="AD29">
            <v>38</v>
          </cell>
          <cell r="AE29">
            <v>-1</v>
          </cell>
          <cell r="AF29">
            <v>0</v>
          </cell>
          <cell r="AG29">
            <v>38.403194129999996</v>
          </cell>
          <cell r="AI29">
            <v>28</v>
          </cell>
          <cell r="AJ29">
            <v>1</v>
          </cell>
          <cell r="AK29">
            <v>0</v>
          </cell>
          <cell r="AL29">
            <v>27.571984832628374</v>
          </cell>
          <cell r="AN29">
            <v>53</v>
          </cell>
          <cell r="AO29">
            <v>-1</v>
          </cell>
          <cell r="AP29">
            <v>0</v>
          </cell>
          <cell r="AQ29">
            <v>52.59027285065978</v>
          </cell>
          <cell r="AS29">
            <v>-113</v>
          </cell>
          <cell r="AT29">
            <v>0</v>
          </cell>
          <cell r="AU29">
            <v>0</v>
          </cell>
          <cell r="AV29">
            <v>-112.78394851319077</v>
          </cell>
          <cell r="AX29">
            <v>410</v>
          </cell>
          <cell r="AY29">
            <v>0</v>
          </cell>
          <cell r="AZ29">
            <v>0</v>
          </cell>
          <cell r="BA29">
            <v>409.98474028680255</v>
          </cell>
          <cell r="BC29">
            <v>28</v>
          </cell>
          <cell r="BD29">
            <v>-1</v>
          </cell>
          <cell r="BE29">
            <v>-2</v>
          </cell>
          <cell r="BF29">
            <v>2</v>
          </cell>
          <cell r="BG29">
            <v>0</v>
          </cell>
          <cell r="BH29">
            <v>0</v>
          </cell>
          <cell r="BI29">
            <v>28.432282324576995</v>
          </cell>
          <cell r="BK29">
            <v>-1897</v>
          </cell>
          <cell r="BL29">
            <v>2</v>
          </cell>
          <cell r="BM29">
            <v>0</v>
          </cell>
          <cell r="BN29">
            <v>-1897.3734238451705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2</v>
          </cell>
          <cell r="BV29">
            <v>0</v>
          </cell>
          <cell r="BW29">
            <v>-1897</v>
          </cell>
          <cell r="BY29">
            <v>346122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-2</v>
          </cell>
          <cell r="CJ29">
            <v>0</v>
          </cell>
          <cell r="CK29">
            <v>0</v>
          </cell>
          <cell r="CL29">
            <v>-1.7494424489801648</v>
          </cell>
          <cell r="CN29">
            <v>13</v>
          </cell>
          <cell r="CO29">
            <v>-1</v>
          </cell>
          <cell r="CP29">
            <v>0</v>
          </cell>
          <cell r="CQ29">
            <v>13.14593226882697</v>
          </cell>
          <cell r="CS29">
            <v>13</v>
          </cell>
          <cell r="CT29">
            <v>-1</v>
          </cell>
          <cell r="CU29">
            <v>0</v>
          </cell>
          <cell r="CV29">
            <v>0</v>
          </cell>
          <cell r="CW29">
            <v>0</v>
          </cell>
          <cell r="CX29">
            <v>13.14593226882697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-142</v>
          </cell>
          <cell r="DK29">
            <v>0</v>
          </cell>
          <cell r="DL29">
            <v>0</v>
          </cell>
          <cell r="DM29">
            <v>-142.15331478959001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T29">
            <v>-1121</v>
          </cell>
          <cell r="DU29">
            <v>0.31038067735961339</v>
          </cell>
          <cell r="DV29">
            <v>0</v>
          </cell>
          <cell r="DW29">
            <v>-1121.3103806773595</v>
          </cell>
          <cell r="DY29">
            <v>0</v>
          </cell>
          <cell r="DZ29">
            <v>0</v>
          </cell>
          <cell r="EA29">
            <v>0</v>
          </cell>
          <cell r="EB29">
            <v>9.7680565620551385E-2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I29">
            <v>-6</v>
          </cell>
          <cell r="EJ29">
            <v>0</v>
          </cell>
          <cell r="EK29">
            <v>0</v>
          </cell>
          <cell r="EL29">
            <v>-6.0289436516128685</v>
          </cell>
          <cell r="EN29">
            <v>-53</v>
          </cell>
          <cell r="EO29">
            <v>0</v>
          </cell>
          <cell r="EP29">
            <v>0</v>
          </cell>
          <cell r="EQ29">
            <v>-52.744400526359641</v>
          </cell>
        </row>
        <row r="32">
          <cell r="C32" t="str">
            <v>19100TAllcustom2Allcustom3USD Total</v>
          </cell>
          <cell r="E32">
            <v>-5</v>
          </cell>
          <cell r="F32">
            <v>0</v>
          </cell>
          <cell r="H32">
            <v>-5.1200068050699805</v>
          </cell>
          <cell r="J32">
            <v>0</v>
          </cell>
          <cell r="K32">
            <v>0</v>
          </cell>
          <cell r="M32">
            <v>0</v>
          </cell>
          <cell r="O32">
            <v>-37</v>
          </cell>
          <cell r="P32">
            <v>0</v>
          </cell>
          <cell r="R32">
            <v>-37.125005567525299</v>
          </cell>
          <cell r="T32">
            <v>0</v>
          </cell>
          <cell r="U32">
            <v>0</v>
          </cell>
          <cell r="W32">
            <v>-4.4759141421240305E-3</v>
          </cell>
          <cell r="Y32">
            <v>0</v>
          </cell>
          <cell r="Z32">
            <v>0</v>
          </cell>
          <cell r="AB32">
            <v>0.35722415116301998</v>
          </cell>
          <cell r="AD32">
            <v>0</v>
          </cell>
          <cell r="AE32">
            <v>0</v>
          </cell>
          <cell r="AG32">
            <v>0</v>
          </cell>
          <cell r="AI32">
            <v>-1</v>
          </cell>
          <cell r="AJ32">
            <v>-1</v>
          </cell>
          <cell r="AL32">
            <v>-0.170497335134319</v>
          </cell>
          <cell r="AN32">
            <v>0</v>
          </cell>
          <cell r="AO32">
            <v>-1</v>
          </cell>
          <cell r="AQ32">
            <v>0.50205642655076599</v>
          </cell>
          <cell r="AS32">
            <v>0</v>
          </cell>
          <cell r="AT32">
            <v>0</v>
          </cell>
          <cell r="AV32">
            <v>-1.2367936597930401E-2</v>
          </cell>
          <cell r="AX32">
            <v>0</v>
          </cell>
          <cell r="AY32">
            <v>0</v>
          </cell>
          <cell r="BA32">
            <v>0</v>
          </cell>
          <cell r="BC32">
            <v>1</v>
          </cell>
          <cell r="BD32">
            <v>0</v>
          </cell>
          <cell r="BE32">
            <v>1</v>
          </cell>
          <cell r="BF32">
            <v>0</v>
          </cell>
          <cell r="BH32">
            <v>0</v>
          </cell>
          <cell r="BI32">
            <v>0</v>
          </cell>
          <cell r="BK32">
            <v>-42</v>
          </cell>
          <cell r="BL32">
            <v>0</v>
          </cell>
          <cell r="BM32">
            <v>0</v>
          </cell>
          <cell r="BN32">
            <v>-41.573072980755796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-42</v>
          </cell>
          <cell r="BY32">
            <v>-43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0</v>
          </cell>
          <cell r="DP32">
            <v>0</v>
          </cell>
          <cell r="DR32">
            <v>0</v>
          </cell>
          <cell r="DT32">
            <v>-1</v>
          </cell>
          <cell r="DU32">
            <v>-1.6887832425794671</v>
          </cell>
          <cell r="DW32">
            <v>0.68878324257946699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-1.2367936597930401E-2</v>
          </cell>
        </row>
        <row r="33">
          <cell r="C33" t="str">
            <v>19900TAllcustom2Allcustom3USD Total</v>
          </cell>
          <cell r="E33">
            <v>-912</v>
          </cell>
          <cell r="F33">
            <v>1</v>
          </cell>
          <cell r="G33">
            <v>0</v>
          </cell>
          <cell r="H33">
            <v>-912.41123700037781</v>
          </cell>
          <cell r="J33">
            <v>331</v>
          </cell>
          <cell r="K33">
            <v>0</v>
          </cell>
          <cell r="L33">
            <v>0</v>
          </cell>
          <cell r="M33">
            <v>331.09999316476035</v>
          </cell>
          <cell r="O33">
            <v>215</v>
          </cell>
          <cell r="P33">
            <v>0</v>
          </cell>
          <cell r="Q33">
            <v>0</v>
          </cell>
          <cell r="R33">
            <v>214.74250896712186</v>
          </cell>
          <cell r="T33">
            <v>-777</v>
          </cell>
          <cell r="U33">
            <v>1</v>
          </cell>
          <cell r="V33">
            <v>0</v>
          </cell>
          <cell r="W33">
            <v>-777.37687068427124</v>
          </cell>
          <cell r="Y33">
            <v>-1240</v>
          </cell>
          <cell r="Z33">
            <v>0</v>
          </cell>
          <cell r="AA33">
            <v>0</v>
          </cell>
          <cell r="AB33">
            <v>-1239.5186083394829</v>
          </cell>
          <cell r="AD33">
            <v>38</v>
          </cell>
          <cell r="AE33">
            <v>-1</v>
          </cell>
          <cell r="AF33">
            <v>0</v>
          </cell>
          <cell r="AG33">
            <v>38.403194129999996</v>
          </cell>
          <cell r="AI33">
            <v>27</v>
          </cell>
          <cell r="AJ33">
            <v>0</v>
          </cell>
          <cell r="AK33">
            <v>0</v>
          </cell>
          <cell r="AL33">
            <v>27.401487497494056</v>
          </cell>
          <cell r="AN33">
            <v>53</v>
          </cell>
          <cell r="AO33">
            <v>-2</v>
          </cell>
          <cell r="AP33">
            <v>0</v>
          </cell>
          <cell r="AQ33">
            <v>53.092329277210546</v>
          </cell>
          <cell r="AS33">
            <v>-113</v>
          </cell>
          <cell r="AT33">
            <v>0</v>
          </cell>
          <cell r="AU33">
            <v>0</v>
          </cell>
          <cell r="AV33">
            <v>-112.79631644978869</v>
          </cell>
          <cell r="AX33">
            <v>410</v>
          </cell>
          <cell r="AY33">
            <v>0</v>
          </cell>
          <cell r="AZ33">
            <v>0</v>
          </cell>
          <cell r="BA33">
            <v>409.98474028680255</v>
          </cell>
          <cell r="BC33">
            <v>29</v>
          </cell>
          <cell r="BD33">
            <v>-1</v>
          </cell>
          <cell r="BE33">
            <v>-1</v>
          </cell>
          <cell r="BF33">
            <v>2</v>
          </cell>
          <cell r="BG33">
            <v>0</v>
          </cell>
          <cell r="BH33">
            <v>0</v>
          </cell>
          <cell r="BI33">
            <v>28.432282324576995</v>
          </cell>
          <cell r="BK33">
            <v>-1939</v>
          </cell>
          <cell r="BL33">
            <v>2</v>
          </cell>
          <cell r="BM33">
            <v>0</v>
          </cell>
          <cell r="BN33">
            <v>-1938.9464968259263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2</v>
          </cell>
          <cell r="BV33">
            <v>0</v>
          </cell>
          <cell r="BW33">
            <v>-1939</v>
          </cell>
          <cell r="BY33">
            <v>-2265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-2</v>
          </cell>
          <cell r="CJ33">
            <v>0</v>
          </cell>
          <cell r="CK33">
            <v>0</v>
          </cell>
          <cell r="CL33">
            <v>-1.7494424489801648</v>
          </cell>
          <cell r="CN33">
            <v>13</v>
          </cell>
          <cell r="CO33">
            <v>-1</v>
          </cell>
          <cell r="CP33">
            <v>0</v>
          </cell>
          <cell r="CQ33">
            <v>13.14593226882697</v>
          </cell>
          <cell r="CS33">
            <v>13</v>
          </cell>
          <cell r="CT33">
            <v>-1</v>
          </cell>
          <cell r="CU33">
            <v>0</v>
          </cell>
          <cell r="CV33">
            <v>0</v>
          </cell>
          <cell r="CW33">
            <v>0</v>
          </cell>
          <cell r="CX33">
            <v>13.14593226882697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-142</v>
          </cell>
          <cell r="DK33">
            <v>0</v>
          </cell>
          <cell r="DL33">
            <v>0</v>
          </cell>
          <cell r="DM33">
            <v>-142.15331478959001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T33">
            <v>-1122</v>
          </cell>
          <cell r="DU33">
            <v>-1.3784025652198537</v>
          </cell>
          <cell r="DV33">
            <v>0</v>
          </cell>
          <cell r="DW33">
            <v>-1120.6215974347799</v>
          </cell>
          <cell r="DY33">
            <v>0</v>
          </cell>
          <cell r="DZ33">
            <v>0</v>
          </cell>
          <cell r="EA33">
            <v>0</v>
          </cell>
          <cell r="EB33">
            <v>9.7680565620551385E-2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I33">
            <v>-6</v>
          </cell>
          <cell r="EJ33">
            <v>0</v>
          </cell>
          <cell r="EK33">
            <v>0</v>
          </cell>
          <cell r="EL33">
            <v>-6.0289436516128685</v>
          </cell>
          <cell r="EN33">
            <v>-53</v>
          </cell>
          <cell r="EO33">
            <v>0</v>
          </cell>
          <cell r="EP33">
            <v>0</v>
          </cell>
          <cell r="EQ33">
            <v>-52.756768462957574</v>
          </cell>
        </row>
        <row r="37">
          <cell r="C37" t="str">
            <v>68670TAllcustom2Allcustom3USD Total</v>
          </cell>
          <cell r="E37">
            <v>20416</v>
          </cell>
          <cell r="F37">
            <v>-1</v>
          </cell>
          <cell r="H37">
            <v>20416.509549047401</v>
          </cell>
          <cell r="J37">
            <v>4718</v>
          </cell>
          <cell r="K37">
            <v>0</v>
          </cell>
          <cell r="M37">
            <v>4718.18359107984</v>
          </cell>
          <cell r="O37">
            <v>2821</v>
          </cell>
          <cell r="P37">
            <v>0</v>
          </cell>
          <cell r="R37">
            <v>2821.4439930969502</v>
          </cell>
          <cell r="T37">
            <v>2222</v>
          </cell>
          <cell r="U37">
            <v>0</v>
          </cell>
          <cell r="W37">
            <v>2221.9060671300003</v>
          </cell>
          <cell r="Y37">
            <v>374</v>
          </cell>
          <cell r="Z37">
            <v>1</v>
          </cell>
          <cell r="AB37">
            <v>373.47718263956602</v>
          </cell>
          <cell r="AD37">
            <v>875</v>
          </cell>
          <cell r="AE37">
            <v>0</v>
          </cell>
          <cell r="AG37">
            <v>874.80067163000001</v>
          </cell>
          <cell r="AI37">
            <v>2507</v>
          </cell>
          <cell r="AJ37">
            <v>0</v>
          </cell>
          <cell r="AL37">
            <v>2506.9432045122799</v>
          </cell>
          <cell r="AN37">
            <v>611</v>
          </cell>
          <cell r="AO37">
            <v>0</v>
          </cell>
          <cell r="AQ37">
            <v>611.06970767692098</v>
          </cell>
          <cell r="AS37">
            <v>578</v>
          </cell>
          <cell r="AT37">
            <v>1</v>
          </cell>
          <cell r="AV37">
            <v>577.45811483161197</v>
          </cell>
          <cell r="AX37">
            <v>316</v>
          </cell>
          <cell r="AY37">
            <v>0</v>
          </cell>
          <cell r="BA37">
            <v>316.12262022401899</v>
          </cell>
          <cell r="BC37">
            <v>26</v>
          </cell>
          <cell r="BD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26.1624647606676</v>
          </cell>
          <cell r="BK37">
            <v>35464</v>
          </cell>
          <cell r="BL37">
            <v>0</v>
          </cell>
          <cell r="BM37">
            <v>0</v>
          </cell>
          <cell r="BN37">
            <v>35464.0771666293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35464</v>
          </cell>
          <cell r="BY37">
            <v>34544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280</v>
          </cell>
          <cell r="CJ37">
            <v>0</v>
          </cell>
          <cell r="CL37">
            <v>280.47043066871998</v>
          </cell>
          <cell r="CN37">
            <v>3</v>
          </cell>
          <cell r="CO37">
            <v>0</v>
          </cell>
          <cell r="CQ37">
            <v>2.5184454600000001</v>
          </cell>
          <cell r="CS37">
            <v>3</v>
          </cell>
          <cell r="CT37">
            <v>0</v>
          </cell>
          <cell r="CU37">
            <v>0</v>
          </cell>
          <cell r="CV37">
            <v>0</v>
          </cell>
          <cell r="CX37">
            <v>2.5184454600000001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76</v>
          </cell>
          <cell r="DK37">
            <v>0</v>
          </cell>
          <cell r="DM37">
            <v>75.73137659999999</v>
          </cell>
          <cell r="DO37">
            <v>0</v>
          </cell>
          <cell r="DP37">
            <v>0</v>
          </cell>
          <cell r="DR37">
            <v>0</v>
          </cell>
          <cell r="DT37">
            <v>4367</v>
          </cell>
          <cell r="DU37">
            <v>0.70923354122987803</v>
          </cell>
          <cell r="DW37">
            <v>4366.2907664587701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30</v>
          </cell>
          <cell r="EJ37">
            <v>0</v>
          </cell>
          <cell r="EL37">
            <v>30.126466584327499</v>
          </cell>
          <cell r="EN37">
            <v>253</v>
          </cell>
          <cell r="EO37">
            <v>0</v>
          </cell>
          <cell r="EQ37">
            <v>252.85062732056201</v>
          </cell>
        </row>
        <row r="38">
          <cell r="C38" t="str">
            <v>68680TAllcustom2Allcustom3USD Total</v>
          </cell>
          <cell r="E38">
            <v>299</v>
          </cell>
          <cell r="H38">
            <v>298.77602539222403</v>
          </cell>
          <cell r="J38">
            <v>90</v>
          </cell>
          <cell r="M38">
            <v>89.931145689999994</v>
          </cell>
          <cell r="O38">
            <v>1355</v>
          </cell>
          <cell r="R38">
            <v>1355.0524531953599</v>
          </cell>
          <cell r="T38">
            <v>75</v>
          </cell>
          <cell r="W38">
            <v>75.383488623567189</v>
          </cell>
          <cell r="Y38">
            <v>12</v>
          </cell>
          <cell r="AB38">
            <v>12.3653702811262</v>
          </cell>
          <cell r="AD38">
            <v>2</v>
          </cell>
          <cell r="AG38">
            <v>1.86982425</v>
          </cell>
          <cell r="AI38">
            <v>0</v>
          </cell>
          <cell r="AL38">
            <v>2.3687737267941902E-6</v>
          </cell>
          <cell r="AN38">
            <v>31</v>
          </cell>
          <cell r="AQ38">
            <v>30.9135191025693</v>
          </cell>
          <cell r="AS38">
            <v>337</v>
          </cell>
          <cell r="AV38">
            <v>337.084541318177</v>
          </cell>
          <cell r="AX38">
            <v>-4</v>
          </cell>
          <cell r="BA38">
            <v>-4.1693980372543198</v>
          </cell>
          <cell r="BC38">
            <v>-2197</v>
          </cell>
          <cell r="BE38">
            <v>0</v>
          </cell>
          <cell r="BH38">
            <v>0</v>
          </cell>
          <cell r="BI38">
            <v>-2197.2069721845396</v>
          </cell>
          <cell r="BK38">
            <v>0</v>
          </cell>
          <cell r="BM38">
            <v>0</v>
          </cell>
          <cell r="BN38">
            <v>-1.80089728019084E-12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1864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2.7332827403370175E-4</v>
          </cell>
          <cell r="CN38">
            <v>0</v>
          </cell>
          <cell r="CQ38">
            <v>0.16696829999999999</v>
          </cell>
          <cell r="CS38">
            <v>0</v>
          </cell>
          <cell r="CU38">
            <v>0</v>
          </cell>
          <cell r="CW38">
            <v>0</v>
          </cell>
          <cell r="CX38">
            <v>0.16696829999999974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0</v>
          </cell>
          <cell r="DQ38">
            <v>0</v>
          </cell>
          <cell r="DR38">
            <v>0</v>
          </cell>
          <cell r="DT38">
            <v>45</v>
          </cell>
          <cell r="DU38">
            <v>0.27164322729004198</v>
          </cell>
          <cell r="DW38">
            <v>44.728356772709958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10</v>
          </cell>
          <cell r="EK38">
            <v>0</v>
          </cell>
          <cell r="EL38">
            <v>9.9381075488301995</v>
          </cell>
          <cell r="EN38">
            <v>311</v>
          </cell>
          <cell r="EP38">
            <v>0</v>
          </cell>
          <cell r="EQ38">
            <v>311.17143486833299</v>
          </cell>
        </row>
        <row r="39">
          <cell r="E39">
            <v>20715</v>
          </cell>
          <cell r="F39">
            <v>-1</v>
          </cell>
          <cell r="G39">
            <v>0</v>
          </cell>
          <cell r="H39">
            <v>20715.285574439626</v>
          </cell>
          <cell r="J39">
            <v>4808</v>
          </cell>
          <cell r="K39">
            <v>0</v>
          </cell>
          <cell r="L39">
            <v>0</v>
          </cell>
          <cell r="M39">
            <v>4808.1147367698395</v>
          </cell>
          <cell r="O39">
            <v>4176</v>
          </cell>
          <cell r="P39">
            <v>0</v>
          </cell>
          <cell r="Q39">
            <v>0</v>
          </cell>
          <cell r="R39">
            <v>4176.4964462923099</v>
          </cell>
          <cell r="T39">
            <v>2297</v>
          </cell>
          <cell r="U39">
            <v>0</v>
          </cell>
          <cell r="V39">
            <v>0</v>
          </cell>
          <cell r="W39">
            <v>2297.2895557535676</v>
          </cell>
          <cell r="Y39">
            <v>386</v>
          </cell>
          <cell r="Z39">
            <v>1</v>
          </cell>
          <cell r="AA39">
            <v>0</v>
          </cell>
          <cell r="AB39">
            <v>385.84255292069224</v>
          </cell>
          <cell r="AD39">
            <v>877</v>
          </cell>
          <cell r="AE39">
            <v>0</v>
          </cell>
          <cell r="AF39">
            <v>0</v>
          </cell>
          <cell r="AG39">
            <v>876.67049587999998</v>
          </cell>
          <cell r="AI39">
            <v>2507</v>
          </cell>
          <cell r="AJ39">
            <v>0</v>
          </cell>
          <cell r="AK39">
            <v>0</v>
          </cell>
          <cell r="AL39">
            <v>2506.9432068810538</v>
          </cell>
          <cell r="AN39">
            <v>642</v>
          </cell>
          <cell r="AO39">
            <v>0</v>
          </cell>
          <cell r="AP39">
            <v>0</v>
          </cell>
          <cell r="AQ39">
            <v>641.98322677949034</v>
          </cell>
          <cell r="AS39">
            <v>915</v>
          </cell>
          <cell r="AT39">
            <v>1</v>
          </cell>
          <cell r="AU39">
            <v>0</v>
          </cell>
          <cell r="AV39">
            <v>914.54265614978897</v>
          </cell>
          <cell r="AX39">
            <v>312</v>
          </cell>
          <cell r="AY39">
            <v>0</v>
          </cell>
          <cell r="AZ39">
            <v>0</v>
          </cell>
          <cell r="BA39">
            <v>311.95322218676466</v>
          </cell>
          <cell r="BC39">
            <v>-2171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-2171.0445074238719</v>
          </cell>
          <cell r="BK39">
            <v>35464</v>
          </cell>
          <cell r="BL39">
            <v>0</v>
          </cell>
          <cell r="BM39">
            <v>0</v>
          </cell>
          <cell r="BN39">
            <v>35464.0771666293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35464</v>
          </cell>
          <cell r="BY39">
            <v>36408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280</v>
          </cell>
          <cell r="CJ39">
            <v>0</v>
          </cell>
          <cell r="CK39">
            <v>0</v>
          </cell>
          <cell r="CL39">
            <v>280.47070399699402</v>
          </cell>
          <cell r="CN39">
            <v>3</v>
          </cell>
          <cell r="CO39">
            <v>0</v>
          </cell>
          <cell r="CP39">
            <v>0</v>
          </cell>
          <cell r="CQ39">
            <v>2.6854137600000003</v>
          </cell>
          <cell r="CS39">
            <v>3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2.6854137599999999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76</v>
          </cell>
          <cell r="DK39">
            <v>0</v>
          </cell>
          <cell r="DL39">
            <v>0</v>
          </cell>
          <cell r="DM39">
            <v>75.73137659999999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4412</v>
          </cell>
          <cell r="DU39">
            <v>0.98087676851992001</v>
          </cell>
          <cell r="DV39">
            <v>0</v>
          </cell>
          <cell r="DW39">
            <v>4411.0191232314801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40</v>
          </cell>
          <cell r="EJ39">
            <v>0</v>
          </cell>
          <cell r="EK39">
            <v>0</v>
          </cell>
          <cell r="EL39">
            <v>40.064574133157699</v>
          </cell>
          <cell r="EN39">
            <v>564</v>
          </cell>
          <cell r="EO39">
            <v>0</v>
          </cell>
          <cell r="EP39">
            <v>0</v>
          </cell>
          <cell r="EQ39">
            <v>564.02206218889501</v>
          </cell>
        </row>
        <row r="41">
          <cell r="C41" t="str">
            <v>15010CAllcustom2Allcustom3USD Total</v>
          </cell>
          <cell r="E41">
            <v>-1929</v>
          </cell>
          <cell r="F41">
            <v>0</v>
          </cell>
          <cell r="G41">
            <v>0</v>
          </cell>
          <cell r="H41">
            <v>-1929.13789527531</v>
          </cell>
          <cell r="J41">
            <v>-1175</v>
          </cell>
          <cell r="K41">
            <v>1</v>
          </cell>
          <cell r="L41">
            <v>0</v>
          </cell>
          <cell r="M41">
            <v>-1175.7285879400001</v>
          </cell>
          <cell r="O41">
            <v>-378</v>
          </cell>
          <cell r="P41">
            <v>0</v>
          </cell>
          <cell r="Q41">
            <v>0</v>
          </cell>
          <cell r="R41">
            <v>-378.401383480692</v>
          </cell>
          <cell r="T41">
            <v>-589</v>
          </cell>
          <cell r="U41">
            <v>0</v>
          </cell>
          <cell r="V41">
            <v>0</v>
          </cell>
          <cell r="W41">
            <v>-588.71437102625896</v>
          </cell>
          <cell r="Y41">
            <v>-136</v>
          </cell>
          <cell r="Z41">
            <v>0</v>
          </cell>
          <cell r="AA41">
            <v>0</v>
          </cell>
          <cell r="AB41">
            <v>-136.06948677669999</v>
          </cell>
          <cell r="AD41">
            <v>-139</v>
          </cell>
          <cell r="AE41">
            <v>0</v>
          </cell>
          <cell r="AF41">
            <v>0</v>
          </cell>
          <cell r="AG41">
            <v>-138.92286287000002</v>
          </cell>
          <cell r="AI41">
            <v>-26</v>
          </cell>
          <cell r="AJ41">
            <v>0</v>
          </cell>
          <cell r="AK41">
            <v>0</v>
          </cell>
          <cell r="AL41">
            <v>-25.788204608199802</v>
          </cell>
          <cell r="AN41">
            <v>-83</v>
          </cell>
          <cell r="AO41">
            <v>-1</v>
          </cell>
          <cell r="AP41">
            <v>0</v>
          </cell>
          <cell r="AQ41">
            <v>-81.680544801429193</v>
          </cell>
          <cell r="AS41">
            <v>-56</v>
          </cell>
          <cell r="AT41">
            <v>1</v>
          </cell>
          <cell r="AU41">
            <v>0</v>
          </cell>
          <cell r="AV41">
            <v>-56.549402812111495</v>
          </cell>
          <cell r="AX41">
            <v>-5</v>
          </cell>
          <cell r="AY41">
            <v>0</v>
          </cell>
          <cell r="AZ41">
            <v>0</v>
          </cell>
          <cell r="BA41">
            <v>-4.8683660108501297</v>
          </cell>
          <cell r="BC41">
            <v>12</v>
          </cell>
          <cell r="BD41">
            <v>0</v>
          </cell>
          <cell r="BE41">
            <v>0</v>
          </cell>
          <cell r="BF41">
            <v>1</v>
          </cell>
          <cell r="BG41">
            <v>0</v>
          </cell>
          <cell r="BH41">
            <v>0</v>
          </cell>
          <cell r="BI41">
            <v>10.770233808231801</v>
          </cell>
          <cell r="BK41">
            <v>-4504</v>
          </cell>
          <cell r="BL41">
            <v>1</v>
          </cell>
          <cell r="BM41">
            <v>0</v>
          </cell>
          <cell r="BN41">
            <v>-4505.0908717933198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1</v>
          </cell>
          <cell r="BV41">
            <v>0</v>
          </cell>
          <cell r="BW41">
            <v>-4504</v>
          </cell>
          <cell r="BY41">
            <v>-4455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-0.17100000000000001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-384</v>
          </cell>
          <cell r="DU41">
            <v>-1.5389009436709671</v>
          </cell>
          <cell r="DW41">
            <v>-382.46109905632903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-5</v>
          </cell>
          <cell r="EJ41">
            <v>1</v>
          </cell>
          <cell r="EK41">
            <v>0</v>
          </cell>
          <cell r="EL41">
            <v>-5.5297773879624099</v>
          </cell>
          <cell r="EN41">
            <v>-30</v>
          </cell>
          <cell r="EO41">
            <v>0</v>
          </cell>
          <cell r="EP41">
            <v>0</v>
          </cell>
          <cell r="EQ41">
            <v>-29.883950757403401</v>
          </cell>
        </row>
        <row r="42">
          <cell r="C42" t="str">
            <v>15150TAllcustom2Allcustom3USD Total</v>
          </cell>
          <cell r="E42">
            <v>-17</v>
          </cell>
          <cell r="H42">
            <v>-16.927073223917201</v>
          </cell>
          <cell r="J42">
            <v>-3</v>
          </cell>
          <cell r="M42">
            <v>-2.5336810000000001</v>
          </cell>
          <cell r="O42">
            <v>-10</v>
          </cell>
          <cell r="R42">
            <v>-9.81727828</v>
          </cell>
          <cell r="T42">
            <v>-1510</v>
          </cell>
          <cell r="W42">
            <v>-1509.5</v>
          </cell>
          <cell r="Y42">
            <v>-1219</v>
          </cell>
          <cell r="AB42">
            <v>-1219.30247808478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-3</v>
          </cell>
          <cell r="AQ42">
            <v>-3.1048079070210002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1</v>
          </cell>
          <cell r="BE42">
            <v>1</v>
          </cell>
          <cell r="BH42">
            <v>0</v>
          </cell>
          <cell r="BI42">
            <v>0</v>
          </cell>
          <cell r="BK42">
            <v>-2761</v>
          </cell>
          <cell r="BM42">
            <v>0</v>
          </cell>
          <cell r="BN42">
            <v>-2761.1853184957199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-2761</v>
          </cell>
          <cell r="BY42">
            <v>-2762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-1222</v>
          </cell>
          <cell r="DU42">
            <v>0.4072859918001086</v>
          </cell>
          <cell r="DW42">
            <v>-1222.4072859918001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U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-1946</v>
          </cell>
          <cell r="F44">
            <v>0</v>
          </cell>
          <cell r="G44">
            <v>0</v>
          </cell>
          <cell r="H44">
            <v>-1946.0649684992272</v>
          </cell>
          <cell r="J44">
            <v>-1178</v>
          </cell>
          <cell r="K44">
            <v>1</v>
          </cell>
          <cell r="L44">
            <v>0</v>
          </cell>
          <cell r="M44">
            <v>-1178.26226894</v>
          </cell>
          <cell r="O44">
            <v>-388</v>
          </cell>
          <cell r="P44">
            <v>0</v>
          </cell>
          <cell r="Q44">
            <v>0</v>
          </cell>
          <cell r="R44">
            <v>-388.21866176069199</v>
          </cell>
          <cell r="T44">
            <v>-2099</v>
          </cell>
          <cell r="U44">
            <v>0</v>
          </cell>
          <cell r="V44">
            <v>0</v>
          </cell>
          <cell r="W44">
            <v>-2098.214371026259</v>
          </cell>
          <cell r="Y44">
            <v>-1355</v>
          </cell>
          <cell r="Z44">
            <v>0</v>
          </cell>
          <cell r="AA44">
            <v>0</v>
          </cell>
          <cell r="AB44">
            <v>-1355.3719648614799</v>
          </cell>
          <cell r="AD44">
            <v>-139</v>
          </cell>
          <cell r="AE44">
            <v>0</v>
          </cell>
          <cell r="AF44">
            <v>0</v>
          </cell>
          <cell r="AG44">
            <v>-138.92286287000002</v>
          </cell>
          <cell r="AI44">
            <v>-26</v>
          </cell>
          <cell r="AJ44">
            <v>0</v>
          </cell>
          <cell r="AK44">
            <v>0</v>
          </cell>
          <cell r="AL44">
            <v>-25.788204608199802</v>
          </cell>
          <cell r="AN44">
            <v>-86</v>
          </cell>
          <cell r="AO44">
            <v>-1</v>
          </cell>
          <cell r="AP44">
            <v>0</v>
          </cell>
          <cell r="AQ44">
            <v>-84.785352708450191</v>
          </cell>
          <cell r="AS44">
            <v>-56</v>
          </cell>
          <cell r="AT44">
            <v>1</v>
          </cell>
          <cell r="AU44">
            <v>0</v>
          </cell>
          <cell r="AV44">
            <v>-56.549402812111495</v>
          </cell>
          <cell r="AX44">
            <v>-5</v>
          </cell>
          <cell r="AY44">
            <v>0</v>
          </cell>
          <cell r="AZ44">
            <v>0</v>
          </cell>
          <cell r="BA44">
            <v>-4.8683660108501297</v>
          </cell>
          <cell r="BC44">
            <v>13</v>
          </cell>
          <cell r="BD44">
            <v>0</v>
          </cell>
          <cell r="BE44">
            <v>1</v>
          </cell>
          <cell r="BF44">
            <v>1</v>
          </cell>
          <cell r="BG44">
            <v>0</v>
          </cell>
          <cell r="BH44">
            <v>0</v>
          </cell>
          <cell r="BI44">
            <v>10.770233808231801</v>
          </cell>
          <cell r="BK44">
            <v>-7265</v>
          </cell>
          <cell r="BL44">
            <v>1</v>
          </cell>
          <cell r="BM44">
            <v>0</v>
          </cell>
          <cell r="BN44">
            <v>-7266.2761902890397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1</v>
          </cell>
          <cell r="BV44">
            <v>0</v>
          </cell>
          <cell r="BW44">
            <v>-7265</v>
          </cell>
          <cell r="BY44">
            <v>-7217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-0.17100000000000001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T44">
            <v>-1606</v>
          </cell>
          <cell r="DU44">
            <v>-1.1316149518708585</v>
          </cell>
          <cell r="DV44">
            <v>0</v>
          </cell>
          <cell r="DW44">
            <v>-1604.8683850481291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-5</v>
          </cell>
          <cell r="EJ44">
            <v>1</v>
          </cell>
          <cell r="EK44">
            <v>0</v>
          </cell>
          <cell r="EL44">
            <v>-5.5297773879624099</v>
          </cell>
          <cell r="EN44">
            <v>-30</v>
          </cell>
          <cell r="EO44">
            <v>0</v>
          </cell>
          <cell r="EP44">
            <v>0</v>
          </cell>
          <cell r="EQ44">
            <v>-29.883950757403401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U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48">
          <cell r="C48" t="str">
            <v>15010CTAN200TAllcustom3USD Total</v>
          </cell>
          <cell r="E48">
            <v>-1928</v>
          </cell>
          <cell r="F48">
            <v>0</v>
          </cell>
          <cell r="H48">
            <v>-1928.4923151425701</v>
          </cell>
          <cell r="J48">
            <v>-1103</v>
          </cell>
          <cell r="K48">
            <v>0</v>
          </cell>
          <cell r="M48">
            <v>-1103.32363358</v>
          </cell>
          <cell r="O48">
            <v>-296</v>
          </cell>
          <cell r="P48">
            <v>0</v>
          </cell>
          <cell r="R48">
            <v>-296.29330493665896</v>
          </cell>
          <cell r="T48">
            <v>-575</v>
          </cell>
          <cell r="U48">
            <v>-1</v>
          </cell>
          <cell r="W48">
            <v>-574.47951779953394</v>
          </cell>
          <cell r="Y48">
            <v>-131</v>
          </cell>
          <cell r="Z48">
            <v>0</v>
          </cell>
          <cell r="AB48">
            <v>-131.37977380936098</v>
          </cell>
          <cell r="AD48">
            <v>-139</v>
          </cell>
          <cell r="AE48">
            <v>0</v>
          </cell>
          <cell r="AG48">
            <v>-138.65747238999998</v>
          </cell>
          <cell r="AI48">
            <v>-13</v>
          </cell>
          <cell r="AJ48">
            <v>0</v>
          </cell>
          <cell r="AL48">
            <v>-13.247727978193401</v>
          </cell>
          <cell r="AN48">
            <v>-82</v>
          </cell>
          <cell r="AO48">
            <v>-1</v>
          </cell>
          <cell r="AQ48">
            <v>-81.103704924357103</v>
          </cell>
          <cell r="AS48">
            <v>-55</v>
          </cell>
          <cell r="AT48">
            <v>1</v>
          </cell>
          <cell r="AV48">
            <v>-55.805873082769203</v>
          </cell>
          <cell r="AX48">
            <v>-5</v>
          </cell>
          <cell r="AY48">
            <v>0</v>
          </cell>
          <cell r="BA48">
            <v>-4.7483660108501295</v>
          </cell>
          <cell r="BC48">
            <v>11</v>
          </cell>
          <cell r="BD48">
            <v>0</v>
          </cell>
          <cell r="BE48">
            <v>-1</v>
          </cell>
          <cell r="BF48">
            <v>1</v>
          </cell>
          <cell r="BH48">
            <v>0</v>
          </cell>
          <cell r="BI48">
            <v>10.770233808231801</v>
          </cell>
          <cell r="BK48">
            <v>-4316</v>
          </cell>
          <cell r="BL48">
            <v>1</v>
          </cell>
          <cell r="BM48">
            <v>0</v>
          </cell>
          <cell r="BN48">
            <v>-4316.76145584606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1</v>
          </cell>
          <cell r="BV48">
            <v>0</v>
          </cell>
          <cell r="BW48">
            <v>-4316</v>
          </cell>
          <cell r="BY48">
            <v>-4267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I48">
            <v>0</v>
          </cell>
          <cell r="CL48">
            <v>-5.0999999999999997E-2</v>
          </cell>
          <cell r="CN48">
            <v>0</v>
          </cell>
          <cell r="CO48">
            <v>0</v>
          </cell>
          <cell r="CQ48">
            <v>0</v>
          </cell>
          <cell r="CS48">
            <v>0</v>
          </cell>
          <cell r="CU48">
            <v>0</v>
          </cell>
          <cell r="CX48">
            <v>0</v>
          </cell>
          <cell r="CZ48">
            <v>0</v>
          </cell>
          <cell r="DC48">
            <v>0</v>
          </cell>
          <cell r="DE48">
            <v>0</v>
          </cell>
          <cell r="DH48">
            <v>0</v>
          </cell>
          <cell r="DJ48">
            <v>0</v>
          </cell>
          <cell r="DM48">
            <v>0</v>
          </cell>
          <cell r="DO48">
            <v>0</v>
          </cell>
          <cell r="DR48">
            <v>0</v>
          </cell>
          <cell r="DT48">
            <v>-365</v>
          </cell>
          <cell r="DU48">
            <v>-0.61132089808899082</v>
          </cell>
          <cell r="DW48">
            <v>-364.38867910191101</v>
          </cell>
          <cell r="DY48">
            <v>0</v>
          </cell>
          <cell r="EB48">
            <v>0</v>
          </cell>
          <cell r="ED48">
            <v>0</v>
          </cell>
          <cell r="EG48">
            <v>0</v>
          </cell>
          <cell r="EI48">
            <v>-5</v>
          </cell>
          <cell r="EL48">
            <v>-5.4926477979227402</v>
          </cell>
          <cell r="EN48">
            <v>-29</v>
          </cell>
          <cell r="EQ48">
            <v>-29.422309728100799</v>
          </cell>
        </row>
        <row r="49">
          <cell r="C49" t="str">
            <v>15010CINA200TAllcustom3USD Total</v>
          </cell>
          <cell r="E49">
            <v>-1</v>
          </cell>
          <cell r="H49">
            <v>-0.64558013274023995</v>
          </cell>
          <cell r="J49">
            <v>-72</v>
          </cell>
          <cell r="M49">
            <v>-72.404954360000005</v>
          </cell>
          <cell r="O49">
            <v>-82</v>
          </cell>
          <cell r="R49">
            <v>-82.108078544033205</v>
          </cell>
          <cell r="T49">
            <v>-14</v>
          </cell>
          <cell r="W49">
            <v>-14.2348532267251</v>
          </cell>
          <cell r="Y49">
            <v>-5</v>
          </cell>
          <cell r="AB49">
            <v>-4.6897129673391893</v>
          </cell>
          <cell r="AD49">
            <v>0</v>
          </cell>
          <cell r="AG49">
            <v>-0.26539047999999998</v>
          </cell>
          <cell r="AI49">
            <v>-13</v>
          </cell>
          <cell r="AL49">
            <v>-12.5404766300063</v>
          </cell>
          <cell r="AN49">
            <v>-1</v>
          </cell>
          <cell r="AQ49">
            <v>-0.57683987707214701</v>
          </cell>
          <cell r="AS49">
            <v>-1</v>
          </cell>
          <cell r="AV49">
            <v>-0.74352972934228101</v>
          </cell>
          <cell r="AX49">
            <v>0</v>
          </cell>
          <cell r="BA49">
            <v>-0.12</v>
          </cell>
          <cell r="BC49">
            <v>1</v>
          </cell>
          <cell r="BE49">
            <v>1</v>
          </cell>
          <cell r="BH49">
            <v>0</v>
          </cell>
          <cell r="BI49">
            <v>0</v>
          </cell>
          <cell r="BK49">
            <v>-188</v>
          </cell>
          <cell r="BM49">
            <v>0</v>
          </cell>
          <cell r="BN49">
            <v>-188.32941594725798</v>
          </cell>
          <cell r="BP49">
            <v>0</v>
          </cell>
          <cell r="BS49">
            <v>0</v>
          </cell>
          <cell r="BU49">
            <v>0</v>
          </cell>
          <cell r="BV49">
            <v>0</v>
          </cell>
          <cell r="BW49">
            <v>-188</v>
          </cell>
          <cell r="BY49">
            <v>-188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I49">
            <v>0</v>
          </cell>
          <cell r="CL49">
            <v>-0.12</v>
          </cell>
          <cell r="CN49">
            <v>0</v>
          </cell>
          <cell r="CQ49">
            <v>0</v>
          </cell>
          <cell r="CS49">
            <v>0</v>
          </cell>
          <cell r="CU49">
            <v>0</v>
          </cell>
          <cell r="CX49">
            <v>0</v>
          </cell>
          <cell r="CZ49">
            <v>0</v>
          </cell>
          <cell r="DC49">
            <v>0</v>
          </cell>
          <cell r="DE49">
            <v>0</v>
          </cell>
          <cell r="DH49">
            <v>0</v>
          </cell>
          <cell r="DJ49">
            <v>0</v>
          </cell>
          <cell r="DM49">
            <v>0</v>
          </cell>
          <cell r="DO49">
            <v>0</v>
          </cell>
          <cell r="DR49">
            <v>0</v>
          </cell>
          <cell r="DT49">
            <v>-19</v>
          </cell>
          <cell r="DU49">
            <v>-0.92758004558229956</v>
          </cell>
          <cell r="DW49">
            <v>-18.0724199544177</v>
          </cell>
          <cell r="DY49">
            <v>0</v>
          </cell>
          <cell r="EB49">
            <v>0</v>
          </cell>
          <cell r="ED49">
            <v>0</v>
          </cell>
          <cell r="EG49">
            <v>0</v>
          </cell>
          <cell r="EI49">
            <v>0</v>
          </cell>
          <cell r="EL49">
            <v>-3.71295900396744E-2</v>
          </cell>
          <cell r="EN49">
            <v>0</v>
          </cell>
          <cell r="EQ49">
            <v>-0.46164102930260698</v>
          </cell>
        </row>
        <row r="50">
          <cell r="C50" t="str">
            <v>15020CTAN200TAllcustom3USD Total</v>
          </cell>
          <cell r="E50">
            <v>-17</v>
          </cell>
          <cell r="H50">
            <v>-16.927073223917201</v>
          </cell>
          <cell r="J50">
            <v>-3</v>
          </cell>
          <cell r="M50">
            <v>-2.5336810000000001</v>
          </cell>
          <cell r="O50">
            <v>-10</v>
          </cell>
          <cell r="R50">
            <v>-9.81727828</v>
          </cell>
          <cell r="T50">
            <v>-1510</v>
          </cell>
          <cell r="W50">
            <v>-1509.5</v>
          </cell>
          <cell r="Y50">
            <v>-1208</v>
          </cell>
          <cell r="AB50">
            <v>-1208.3474780847801</v>
          </cell>
          <cell r="AD50">
            <v>0</v>
          </cell>
          <cell r="AG50">
            <v>0</v>
          </cell>
          <cell r="AI50">
            <v>0</v>
          </cell>
          <cell r="AL50">
            <v>0</v>
          </cell>
          <cell r="AN50">
            <v>-3</v>
          </cell>
          <cell r="AQ50">
            <v>-3.1048079070210002</v>
          </cell>
          <cell r="AS50">
            <v>0</v>
          </cell>
          <cell r="AV50">
            <v>0</v>
          </cell>
          <cell r="AX50">
            <v>0</v>
          </cell>
          <cell r="BA50">
            <v>0</v>
          </cell>
          <cell r="BC50">
            <v>1</v>
          </cell>
          <cell r="BE50">
            <v>1</v>
          </cell>
          <cell r="BH50">
            <v>0</v>
          </cell>
          <cell r="BI50">
            <v>0</v>
          </cell>
          <cell r="BK50">
            <v>-2750</v>
          </cell>
          <cell r="BM50">
            <v>0</v>
          </cell>
          <cell r="BN50">
            <v>-2750.23031849572</v>
          </cell>
          <cell r="BP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-2750</v>
          </cell>
          <cell r="BY50">
            <v>-2751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-1211</v>
          </cell>
          <cell r="DU50">
            <v>0.45228599180018136</v>
          </cell>
          <cell r="DW50">
            <v>-1211.4522859918002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</v>
          </cell>
          <cell r="EN50">
            <v>0</v>
          </cell>
          <cell r="EQ50">
            <v>0</v>
          </cell>
        </row>
        <row r="51">
          <cell r="C51" t="str">
            <v>15020CINA200TAllcustom3USD Total</v>
          </cell>
          <cell r="E51">
            <v>0</v>
          </cell>
          <cell r="H51">
            <v>0</v>
          </cell>
          <cell r="J51">
            <v>0</v>
          </cell>
          <cell r="M51">
            <v>0</v>
          </cell>
          <cell r="O51">
            <v>0</v>
          </cell>
          <cell r="R51">
            <v>0</v>
          </cell>
          <cell r="T51">
            <v>0</v>
          </cell>
          <cell r="W51">
            <v>0</v>
          </cell>
          <cell r="Y51">
            <v>-11</v>
          </cell>
          <cell r="AB51">
            <v>-10.955</v>
          </cell>
          <cell r="AD51">
            <v>0</v>
          </cell>
          <cell r="AG51">
            <v>0</v>
          </cell>
          <cell r="AI51">
            <v>0</v>
          </cell>
          <cell r="AL51">
            <v>0</v>
          </cell>
          <cell r="AN51">
            <v>0</v>
          </cell>
          <cell r="AQ51">
            <v>0</v>
          </cell>
          <cell r="AS51">
            <v>0</v>
          </cell>
          <cell r="AV51">
            <v>0</v>
          </cell>
          <cell r="AX51">
            <v>0</v>
          </cell>
          <cell r="BA51">
            <v>0</v>
          </cell>
          <cell r="BC51">
            <v>0</v>
          </cell>
          <cell r="BE51">
            <v>0</v>
          </cell>
          <cell r="BH51">
            <v>0</v>
          </cell>
          <cell r="BI51">
            <v>0</v>
          </cell>
          <cell r="BK51">
            <v>-11</v>
          </cell>
          <cell r="BM51">
            <v>0</v>
          </cell>
          <cell r="BN51">
            <v>-10.955</v>
          </cell>
          <cell r="BP51">
            <v>0</v>
          </cell>
          <cell r="BS51">
            <v>0</v>
          </cell>
          <cell r="BU51">
            <v>0</v>
          </cell>
          <cell r="BV51">
            <v>0</v>
          </cell>
          <cell r="BW51">
            <v>-11</v>
          </cell>
          <cell r="BY51">
            <v>-11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I51">
            <v>0</v>
          </cell>
          <cell r="CL51">
            <v>0</v>
          </cell>
          <cell r="CN51">
            <v>0</v>
          </cell>
          <cell r="CQ51">
            <v>0</v>
          </cell>
          <cell r="CS51">
            <v>0</v>
          </cell>
          <cell r="CU51">
            <v>0</v>
          </cell>
          <cell r="CX51">
            <v>0</v>
          </cell>
          <cell r="CZ51">
            <v>0</v>
          </cell>
          <cell r="DC51">
            <v>0</v>
          </cell>
          <cell r="DE51">
            <v>0</v>
          </cell>
          <cell r="DH51">
            <v>0</v>
          </cell>
          <cell r="DJ51">
            <v>0</v>
          </cell>
          <cell r="DM51">
            <v>0</v>
          </cell>
          <cell r="DO51">
            <v>0</v>
          </cell>
          <cell r="DR51">
            <v>0</v>
          </cell>
          <cell r="DT51">
            <v>-11</v>
          </cell>
          <cell r="DU51">
            <v>-4.4999999999999929E-2</v>
          </cell>
          <cell r="DW51">
            <v>-10.955</v>
          </cell>
          <cell r="DY51">
            <v>0</v>
          </cell>
          <cell r="EB51">
            <v>0</v>
          </cell>
          <cell r="ED51">
            <v>0</v>
          </cell>
          <cell r="EG51">
            <v>0</v>
          </cell>
          <cell r="EI51">
            <v>0</v>
          </cell>
          <cell r="EL51">
            <v>0</v>
          </cell>
          <cell r="EN51">
            <v>0</v>
          </cell>
          <cell r="EQ51">
            <v>0</v>
          </cell>
        </row>
        <row r="55">
          <cell r="C55" t="str">
            <v>20900TAllcustom2Allcustom3USD Total</v>
          </cell>
          <cell r="E55">
            <v>0</v>
          </cell>
          <cell r="H55">
            <v>0.22858626017786099</v>
          </cell>
          <cell r="J55">
            <v>760</v>
          </cell>
          <cell r="M55">
            <v>760.12813096000104</v>
          </cell>
          <cell r="O55">
            <v>2627</v>
          </cell>
          <cell r="R55">
            <v>2627.0875760306803</v>
          </cell>
          <cell r="T55">
            <v>109</v>
          </cell>
          <cell r="W55">
            <v>109.09796577327501</v>
          </cell>
          <cell r="Y55">
            <v>6</v>
          </cell>
          <cell r="AB55">
            <v>5.5773116571793402</v>
          </cell>
          <cell r="AD55">
            <v>5</v>
          </cell>
          <cell r="AG55">
            <v>4.9196521600000001</v>
          </cell>
          <cell r="AI55">
            <v>90</v>
          </cell>
          <cell r="AL55">
            <v>89.996802228919293</v>
          </cell>
          <cell r="AN55">
            <v>17</v>
          </cell>
          <cell r="AQ55">
            <v>16.918628120664298</v>
          </cell>
          <cell r="AS55">
            <v>6</v>
          </cell>
          <cell r="AV55">
            <v>5.6000791369561602</v>
          </cell>
          <cell r="AX55">
            <v>0</v>
          </cell>
          <cell r="BA55">
            <v>0.35598724999999998</v>
          </cell>
          <cell r="BC55">
            <v>0</v>
          </cell>
          <cell r="BE55">
            <v>0</v>
          </cell>
          <cell r="BH55">
            <v>0</v>
          </cell>
          <cell r="BI55">
            <v>0</v>
          </cell>
          <cell r="BK55">
            <v>3620</v>
          </cell>
          <cell r="BM55">
            <v>0</v>
          </cell>
          <cell r="BN55">
            <v>3619.9107195778597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3620</v>
          </cell>
          <cell r="BY55">
            <v>3614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0.35598724999999998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118</v>
          </cell>
          <cell r="DU55">
            <v>0.58760583323700644</v>
          </cell>
          <cell r="DW55">
            <v>117.41239416676299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0</v>
          </cell>
          <cell r="EL55">
            <v>0.30829574990940201</v>
          </cell>
          <cell r="EN55">
            <v>5</v>
          </cell>
          <cell r="EQ55">
            <v>5.2293378970467508</v>
          </cell>
        </row>
        <row r="57">
          <cell r="C57" t="str">
            <v>21900TTAN142TAllcustom3USD Total</v>
          </cell>
          <cell r="E57">
            <v>20522</v>
          </cell>
          <cell r="F57">
            <v>-1</v>
          </cell>
          <cell r="H57">
            <v>20522.5404830312</v>
          </cell>
          <cell r="J57">
            <v>0</v>
          </cell>
          <cell r="K57">
            <v>0</v>
          </cell>
          <cell r="M57">
            <v>0</v>
          </cell>
          <cell r="O57">
            <v>20</v>
          </cell>
          <cell r="P57">
            <v>-1</v>
          </cell>
          <cell r="R57">
            <v>20.519647639990698</v>
          </cell>
          <cell r="T57">
            <v>0</v>
          </cell>
          <cell r="U57">
            <v>0</v>
          </cell>
          <cell r="W57">
            <v>0</v>
          </cell>
          <cell r="Y57">
            <v>782</v>
          </cell>
          <cell r="Z57">
            <v>0</v>
          </cell>
          <cell r="AB57">
            <v>781.73105039845302</v>
          </cell>
          <cell r="AD57">
            <v>1639</v>
          </cell>
          <cell r="AE57">
            <v>0</v>
          </cell>
          <cell r="AG57">
            <v>1639.1795664700001</v>
          </cell>
          <cell r="AI57">
            <v>1</v>
          </cell>
          <cell r="AJ57">
            <v>0</v>
          </cell>
          <cell r="AL57">
            <v>0.72425627864632003</v>
          </cell>
          <cell r="AN57">
            <v>966</v>
          </cell>
          <cell r="AO57">
            <v>0</v>
          </cell>
          <cell r="AQ57">
            <v>965.55423524893297</v>
          </cell>
          <cell r="AS57">
            <v>151</v>
          </cell>
          <cell r="AT57">
            <v>0</v>
          </cell>
          <cell r="AV57">
            <v>151.00918955077401</v>
          </cell>
          <cell r="AX57">
            <v>-1</v>
          </cell>
          <cell r="AY57">
            <v>-1</v>
          </cell>
          <cell r="BA57">
            <v>0</v>
          </cell>
          <cell r="BC57">
            <v>-16</v>
          </cell>
          <cell r="BD57">
            <v>1</v>
          </cell>
          <cell r="BE57">
            <v>0</v>
          </cell>
          <cell r="BF57">
            <v>1</v>
          </cell>
          <cell r="BH57">
            <v>0</v>
          </cell>
          <cell r="BI57">
            <v>-17.803295897036499</v>
          </cell>
          <cell r="BK57">
            <v>24064</v>
          </cell>
          <cell r="BL57">
            <v>1</v>
          </cell>
          <cell r="BM57">
            <v>0</v>
          </cell>
          <cell r="BN57">
            <v>24063.455132720901</v>
          </cell>
          <cell r="BP57">
            <v>0</v>
          </cell>
          <cell r="BQ57">
            <v>0</v>
          </cell>
          <cell r="BS57">
            <v>0</v>
          </cell>
          <cell r="BU57">
            <v>1</v>
          </cell>
          <cell r="BV57">
            <v>0</v>
          </cell>
          <cell r="BW57">
            <v>24064</v>
          </cell>
          <cell r="BY57">
            <v>23930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I57">
            <v>0</v>
          </cell>
          <cell r="CJ57">
            <v>0</v>
          </cell>
          <cell r="CL57">
            <v>0</v>
          </cell>
          <cell r="CN57">
            <v>0</v>
          </cell>
          <cell r="CO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Z57">
            <v>0</v>
          </cell>
          <cell r="DA57">
            <v>0</v>
          </cell>
          <cell r="DC57">
            <v>0</v>
          </cell>
          <cell r="DE57">
            <v>0</v>
          </cell>
          <cell r="DF57">
            <v>0</v>
          </cell>
          <cell r="DH57">
            <v>0</v>
          </cell>
          <cell r="DJ57">
            <v>0</v>
          </cell>
          <cell r="DK57">
            <v>0</v>
          </cell>
          <cell r="DM57">
            <v>0</v>
          </cell>
          <cell r="DO57">
            <v>0</v>
          </cell>
          <cell r="DP57">
            <v>0</v>
          </cell>
          <cell r="DR57">
            <v>0</v>
          </cell>
          <cell r="DT57">
            <v>3388</v>
          </cell>
          <cell r="DU57">
            <v>0.81089160397004889</v>
          </cell>
          <cell r="DW57">
            <v>3387.18910839603</v>
          </cell>
          <cell r="DY57">
            <v>0</v>
          </cell>
          <cell r="DZ57">
            <v>0</v>
          </cell>
          <cell r="EB57">
            <v>0</v>
          </cell>
          <cell r="ED57">
            <v>0</v>
          </cell>
          <cell r="EE57">
            <v>0</v>
          </cell>
          <cell r="EG57">
            <v>0</v>
          </cell>
          <cell r="EI57">
            <v>1</v>
          </cell>
          <cell r="EJ57">
            <v>1</v>
          </cell>
          <cell r="EL57">
            <v>0</v>
          </cell>
          <cell r="EN57">
            <v>1</v>
          </cell>
          <cell r="EO57">
            <v>1</v>
          </cell>
          <cell r="EQ57">
            <v>0</v>
          </cell>
        </row>
        <row r="58">
          <cell r="C58" t="str">
            <v>21900TTAN150Allcustom3USD Total</v>
          </cell>
          <cell r="E58">
            <v>29</v>
          </cell>
          <cell r="H58">
            <v>28.610593094441001</v>
          </cell>
          <cell r="J58">
            <v>3878</v>
          </cell>
          <cell r="M58">
            <v>3878.29638621</v>
          </cell>
          <cell r="O58">
            <v>2619</v>
          </cell>
          <cell r="R58">
            <v>2619.0465397139101</v>
          </cell>
          <cell r="T58">
            <v>67</v>
          </cell>
          <cell r="W58">
            <v>66.631968200000003</v>
          </cell>
          <cell r="Y58">
            <v>1</v>
          </cell>
          <cell r="AB58">
            <v>0.59695392481898002</v>
          </cell>
          <cell r="AD58">
            <v>0</v>
          </cell>
          <cell r="AG58">
            <v>0.19416871999999999</v>
          </cell>
          <cell r="AI58">
            <v>23</v>
          </cell>
          <cell r="AL58">
            <v>22.9679249852441</v>
          </cell>
          <cell r="AN58">
            <v>3</v>
          </cell>
          <cell r="AQ58">
            <v>3.4444510022679999</v>
          </cell>
          <cell r="AS58">
            <v>137</v>
          </cell>
          <cell r="AV58">
            <v>136.740819044528</v>
          </cell>
          <cell r="AX58">
            <v>1</v>
          </cell>
          <cell r="BA58">
            <v>0.90312919817077797</v>
          </cell>
          <cell r="BC58">
            <v>-5</v>
          </cell>
          <cell r="BE58">
            <v>0</v>
          </cell>
          <cell r="BH58">
            <v>0</v>
          </cell>
          <cell r="BI58">
            <v>-4.5236147809400995</v>
          </cell>
          <cell r="BK58">
            <v>6753</v>
          </cell>
          <cell r="BM58">
            <v>0</v>
          </cell>
          <cell r="BN58">
            <v>6752.9093193124509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6753</v>
          </cell>
          <cell r="BY58">
            <v>6620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0.17790385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0</v>
          </cell>
          <cell r="DM58">
            <v>0</v>
          </cell>
          <cell r="DO58">
            <v>0</v>
          </cell>
          <cell r="DR58">
            <v>0</v>
          </cell>
          <cell r="DT58">
            <v>27</v>
          </cell>
          <cell r="DU58">
            <v>-0.20349863233110099</v>
          </cell>
          <cell r="DW58">
            <v>27.203498632331101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29</v>
          </cell>
          <cell r="EL58">
            <v>29.329238651605099</v>
          </cell>
          <cell r="EN58">
            <v>102</v>
          </cell>
          <cell r="EQ58">
            <v>102.323304941917</v>
          </cell>
        </row>
        <row r="59">
          <cell r="C59" t="str">
            <v>21900TTAN141TAllcustom3USD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0</v>
          </cell>
          <cell r="R59">
            <v>0</v>
          </cell>
          <cell r="T59">
            <v>5704</v>
          </cell>
          <cell r="W59">
            <v>5704.4096641860997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</v>
          </cell>
          <cell r="AN59">
            <v>0</v>
          </cell>
          <cell r="AQ59">
            <v>0</v>
          </cell>
          <cell r="AS59">
            <v>0</v>
          </cell>
          <cell r="AV59">
            <v>0</v>
          </cell>
          <cell r="AX59">
            <v>0</v>
          </cell>
          <cell r="BA59">
            <v>0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5704</v>
          </cell>
          <cell r="BM59">
            <v>0</v>
          </cell>
          <cell r="BN59">
            <v>5704.4096641860997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5704</v>
          </cell>
          <cell r="BY59">
            <v>5704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0</v>
          </cell>
          <cell r="DU59">
            <v>0</v>
          </cell>
          <cell r="DW59">
            <v>0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21900TTAN180TAllcustom3USD Total</v>
          </cell>
          <cell r="E60">
            <v>37</v>
          </cell>
          <cell r="H60">
            <v>37.4494132255384</v>
          </cell>
          <cell r="J60">
            <v>7</v>
          </cell>
          <cell r="M60">
            <v>6.71472757</v>
          </cell>
          <cell r="O60">
            <v>319</v>
          </cell>
          <cell r="R60">
            <v>318.50082506796997</v>
          </cell>
          <cell r="T60">
            <v>2</v>
          </cell>
          <cell r="W60">
            <v>2.1993469000000001</v>
          </cell>
          <cell r="Y60">
            <v>1</v>
          </cell>
          <cell r="AB60">
            <v>1.07201702053046</v>
          </cell>
          <cell r="AD60">
            <v>0</v>
          </cell>
          <cell r="AG60">
            <v>0</v>
          </cell>
          <cell r="AI60">
            <v>45</v>
          </cell>
          <cell r="AL60">
            <v>45.352552070482901</v>
          </cell>
          <cell r="AN60">
            <v>6</v>
          </cell>
          <cell r="AQ60">
            <v>6.0232005473419994</v>
          </cell>
          <cell r="AS60">
            <v>144</v>
          </cell>
          <cell r="AV60">
            <v>143.94029447333898</v>
          </cell>
          <cell r="AX60">
            <v>88</v>
          </cell>
          <cell r="BA60">
            <v>87.571815810800999</v>
          </cell>
          <cell r="BC60">
            <v>-4</v>
          </cell>
          <cell r="BE60">
            <v>0</v>
          </cell>
          <cell r="BH60">
            <v>0</v>
          </cell>
          <cell r="BI60">
            <v>-3.5630726046413002</v>
          </cell>
          <cell r="BK60">
            <v>645</v>
          </cell>
          <cell r="BM60">
            <v>0</v>
          </cell>
          <cell r="BN60">
            <v>645.26112008136204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645</v>
          </cell>
          <cell r="BY60">
            <v>417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52</v>
          </cell>
          <cell r="DU60">
            <v>-0.44776963835539618</v>
          </cell>
          <cell r="DW60">
            <v>52.447769638355396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17</v>
          </cell>
          <cell r="EL60">
            <v>17.355982632525599</v>
          </cell>
          <cell r="EN60">
            <v>126</v>
          </cell>
          <cell r="EQ60">
            <v>126.333425952014</v>
          </cell>
        </row>
        <row r="61">
          <cell r="C61" t="str">
            <v>21900TTAN190Allcustom3USD Total</v>
          </cell>
          <cell r="E61">
            <v>1008</v>
          </cell>
          <cell r="H61">
            <v>1007.67942378668</v>
          </cell>
          <cell r="J61">
            <v>2336</v>
          </cell>
          <cell r="M61">
            <v>2336.4316155500001</v>
          </cell>
          <cell r="O61">
            <v>512</v>
          </cell>
          <cell r="R61">
            <v>511.55618764388799</v>
          </cell>
          <cell r="T61">
            <v>152</v>
          </cell>
          <cell r="W61">
            <v>152.22701043000001</v>
          </cell>
          <cell r="Y61">
            <v>107</v>
          </cell>
          <cell r="AB61">
            <v>107.346583222535</v>
          </cell>
          <cell r="AD61">
            <v>86</v>
          </cell>
          <cell r="AG61">
            <v>85.886960290000005</v>
          </cell>
          <cell r="AI61">
            <v>1</v>
          </cell>
          <cell r="AL61">
            <v>0.82463343994756799</v>
          </cell>
          <cell r="AN61">
            <v>119</v>
          </cell>
          <cell r="AQ61">
            <v>118.801999983702</v>
          </cell>
          <cell r="AS61">
            <v>9</v>
          </cell>
          <cell r="AV61">
            <v>8.9945219143085193</v>
          </cell>
          <cell r="AX61">
            <v>0</v>
          </cell>
          <cell r="BA61">
            <v>0</v>
          </cell>
          <cell r="BC61">
            <v>0</v>
          </cell>
          <cell r="BE61">
            <v>0</v>
          </cell>
          <cell r="BH61">
            <v>0</v>
          </cell>
          <cell r="BI61">
            <v>0</v>
          </cell>
          <cell r="BK61">
            <v>4330</v>
          </cell>
          <cell r="BM61">
            <v>0</v>
          </cell>
          <cell r="BN61">
            <v>4329.7489362610595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4330</v>
          </cell>
          <cell r="BY61">
            <v>4321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313</v>
          </cell>
          <cell r="DU61">
            <v>0.1398230638150153</v>
          </cell>
          <cell r="DW61">
            <v>312.86017693618498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8.0085043599932002E-2</v>
          </cell>
          <cell r="EN61">
            <v>9</v>
          </cell>
          <cell r="EQ61">
            <v>8.9144368707085899</v>
          </cell>
        </row>
        <row r="62">
          <cell r="C62" t="str">
            <v>21900TAllcustom2Allcustom3USD Total</v>
          </cell>
          <cell r="E62">
            <v>21596</v>
          </cell>
          <cell r="F62">
            <v>-1</v>
          </cell>
          <cell r="G62">
            <v>0</v>
          </cell>
          <cell r="H62">
            <v>21596.27991313786</v>
          </cell>
          <cell r="J62">
            <v>6221</v>
          </cell>
          <cell r="K62">
            <v>0</v>
          </cell>
          <cell r="L62">
            <v>0</v>
          </cell>
          <cell r="M62">
            <v>6221.4427293299996</v>
          </cell>
          <cell r="O62">
            <v>3470</v>
          </cell>
          <cell r="P62">
            <v>-1</v>
          </cell>
          <cell r="Q62">
            <v>0</v>
          </cell>
          <cell r="R62">
            <v>3469.6232000657583</v>
          </cell>
          <cell r="T62">
            <v>5925</v>
          </cell>
          <cell r="U62">
            <v>0</v>
          </cell>
          <cell r="V62">
            <v>0</v>
          </cell>
          <cell r="W62">
            <v>5925.4679897160995</v>
          </cell>
          <cell r="Y62">
            <v>891</v>
          </cell>
          <cell r="Z62">
            <v>0</v>
          </cell>
          <cell r="AA62">
            <v>0</v>
          </cell>
          <cell r="AB62">
            <v>890.74660456633751</v>
          </cell>
          <cell r="AD62">
            <v>1725</v>
          </cell>
          <cell r="AE62">
            <v>0</v>
          </cell>
          <cell r="AF62">
            <v>0</v>
          </cell>
          <cell r="AG62">
            <v>1725.2606954800001</v>
          </cell>
          <cell r="AI62">
            <v>70</v>
          </cell>
          <cell r="AJ62">
            <v>0</v>
          </cell>
          <cell r="AK62">
            <v>0</v>
          </cell>
          <cell r="AL62">
            <v>69.869366774320881</v>
          </cell>
          <cell r="AN62">
            <v>1094</v>
          </cell>
          <cell r="AO62">
            <v>0</v>
          </cell>
          <cell r="AP62">
            <v>0</v>
          </cell>
          <cell r="AQ62">
            <v>1093.8238867822449</v>
          </cell>
          <cell r="AS62">
            <v>441</v>
          </cell>
          <cell r="AT62">
            <v>0</v>
          </cell>
          <cell r="AU62">
            <v>0</v>
          </cell>
          <cell r="AV62">
            <v>440.68482498294952</v>
          </cell>
          <cell r="AX62">
            <v>88</v>
          </cell>
          <cell r="AY62">
            <v>-1</v>
          </cell>
          <cell r="AZ62">
            <v>0</v>
          </cell>
          <cell r="BA62">
            <v>88.474945008971773</v>
          </cell>
          <cell r="BC62">
            <v>-25</v>
          </cell>
          <cell r="BD62">
            <v>1</v>
          </cell>
          <cell r="BE62">
            <v>0</v>
          </cell>
          <cell r="BF62">
            <v>1</v>
          </cell>
          <cell r="BG62">
            <v>0</v>
          </cell>
          <cell r="BH62">
            <v>0</v>
          </cell>
          <cell r="BI62">
            <v>-25.889983282617898</v>
          </cell>
          <cell r="BK62">
            <v>41496</v>
          </cell>
          <cell r="BL62">
            <v>1</v>
          </cell>
          <cell r="BM62">
            <v>0</v>
          </cell>
          <cell r="BN62">
            <v>41495.784172561871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1</v>
          </cell>
          <cell r="BV62">
            <v>0</v>
          </cell>
          <cell r="BW62">
            <v>41496</v>
          </cell>
          <cell r="BY62">
            <v>40992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0.17790385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3780</v>
          </cell>
          <cell r="DU62">
            <v>0.29944639709856702</v>
          </cell>
          <cell r="DV62">
            <v>0</v>
          </cell>
          <cell r="DW62">
            <v>3779.7005536029014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I62">
            <v>47</v>
          </cell>
          <cell r="EJ62">
            <v>1</v>
          </cell>
          <cell r="EK62">
            <v>0</v>
          </cell>
          <cell r="EL62">
            <v>46.765306327730627</v>
          </cell>
          <cell r="EN62">
            <v>238</v>
          </cell>
          <cell r="EO62">
            <v>1</v>
          </cell>
          <cell r="EP62">
            <v>0</v>
          </cell>
          <cell r="EQ62">
            <v>237.5711677646396</v>
          </cell>
        </row>
        <row r="64">
          <cell r="C64" t="str">
            <v>22300TAllcustom2Allcustom3USD Total</v>
          </cell>
          <cell r="E64">
            <v>0</v>
          </cell>
          <cell r="H64">
            <v>0.2774123161541</v>
          </cell>
          <cell r="J64">
            <v>0</v>
          </cell>
          <cell r="M64">
            <v>0</v>
          </cell>
          <cell r="O64">
            <v>641</v>
          </cell>
          <cell r="R64">
            <v>640.78214527429793</v>
          </cell>
          <cell r="T64">
            <v>0</v>
          </cell>
          <cell r="W64">
            <v>8.8463258771999995E-2</v>
          </cell>
          <cell r="Y64">
            <v>0</v>
          </cell>
          <cell r="AB64">
            <v>0</v>
          </cell>
          <cell r="AD64">
            <v>0</v>
          </cell>
          <cell r="AG64">
            <v>0</v>
          </cell>
          <cell r="AI64">
            <v>0</v>
          </cell>
          <cell r="AL64">
            <v>0.267529879196167</v>
          </cell>
          <cell r="AN64">
            <v>14</v>
          </cell>
          <cell r="AQ64">
            <v>14.468399175685501</v>
          </cell>
          <cell r="AS64">
            <v>199</v>
          </cell>
          <cell r="AV64">
            <v>199.150262043212</v>
          </cell>
          <cell r="AX64">
            <v>0</v>
          </cell>
          <cell r="BA64">
            <v>0</v>
          </cell>
          <cell r="BC64">
            <v>1</v>
          </cell>
          <cell r="BE64">
            <v>1</v>
          </cell>
          <cell r="BH64">
            <v>0</v>
          </cell>
          <cell r="BI64">
            <v>0</v>
          </cell>
          <cell r="BK64">
            <v>855</v>
          </cell>
          <cell r="BM64">
            <v>0</v>
          </cell>
          <cell r="BN64">
            <v>855.03421194731698</v>
          </cell>
          <cell r="BP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855</v>
          </cell>
          <cell r="BY64">
            <v>655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L64">
            <v>0</v>
          </cell>
          <cell r="CN64">
            <v>0</v>
          </cell>
          <cell r="CQ64">
            <v>0</v>
          </cell>
          <cell r="CS64">
            <v>0</v>
          </cell>
          <cell r="CU64">
            <v>0</v>
          </cell>
          <cell r="CX64">
            <v>0</v>
          </cell>
          <cell r="CZ64">
            <v>0</v>
          </cell>
          <cell r="DC64">
            <v>0</v>
          </cell>
          <cell r="DE64">
            <v>0</v>
          </cell>
          <cell r="DH64">
            <v>0</v>
          </cell>
          <cell r="DJ64">
            <v>199</v>
          </cell>
          <cell r="DM64">
            <v>199.150262043212</v>
          </cell>
          <cell r="DO64">
            <v>0</v>
          </cell>
          <cell r="DR64">
            <v>0</v>
          </cell>
          <cell r="DT64">
            <v>14</v>
          </cell>
          <cell r="DU64">
            <v>-0.73592905488169968</v>
          </cell>
          <cell r="DW64">
            <v>14.7359290548817</v>
          </cell>
          <cell r="DY64">
            <v>0</v>
          </cell>
          <cell r="EB64">
            <v>0</v>
          </cell>
          <cell r="ED64">
            <v>0</v>
          </cell>
          <cell r="EG64">
            <v>0</v>
          </cell>
          <cell r="EI64">
            <v>0</v>
          </cell>
          <cell r="EL64">
            <v>0</v>
          </cell>
          <cell r="EN64">
            <v>0</v>
          </cell>
          <cell r="EQ64">
            <v>0</v>
          </cell>
        </row>
        <row r="65">
          <cell r="C65" t="str">
            <v>22850TAllcustom2Allcustom3USD Total</v>
          </cell>
          <cell r="E65">
            <v>0</v>
          </cell>
          <cell r="H65">
            <v>0</v>
          </cell>
          <cell r="J65">
            <v>0</v>
          </cell>
          <cell r="M65">
            <v>0</v>
          </cell>
          <cell r="O65">
            <v>1479</v>
          </cell>
          <cell r="R65">
            <v>1479.331465947942</v>
          </cell>
          <cell r="T65">
            <v>155</v>
          </cell>
          <cell r="W65">
            <v>155.190629562037</v>
          </cell>
          <cell r="Y65">
            <v>0</v>
          </cell>
          <cell r="AB65">
            <v>0</v>
          </cell>
          <cell r="AD65">
            <v>1</v>
          </cell>
          <cell r="AG65">
            <v>0.51030633333335007</v>
          </cell>
          <cell r="AI65">
            <v>27</v>
          </cell>
          <cell r="AL65">
            <v>26.784329066297435</v>
          </cell>
          <cell r="AN65">
            <v>82</v>
          </cell>
          <cell r="AQ65">
            <v>81.873421481958388</v>
          </cell>
          <cell r="AS65">
            <v>5</v>
          </cell>
          <cell r="AV65">
            <v>4.7394020839780069</v>
          </cell>
          <cell r="AX65">
            <v>0</v>
          </cell>
          <cell r="BA65">
            <v>0.25457121823978401</v>
          </cell>
          <cell r="BC65">
            <v>0</v>
          </cell>
          <cell r="BE65">
            <v>0</v>
          </cell>
          <cell r="BH65">
            <v>0</v>
          </cell>
          <cell r="BI65">
            <v>0</v>
          </cell>
          <cell r="BK65">
            <v>1749</v>
          </cell>
          <cell r="BM65">
            <v>0</v>
          </cell>
          <cell r="BN65">
            <v>1748.6841256937828</v>
          </cell>
          <cell r="BP65">
            <v>0</v>
          </cell>
          <cell r="BS65">
            <v>0</v>
          </cell>
          <cell r="BU65">
            <v>0</v>
          </cell>
          <cell r="BV65">
            <v>0</v>
          </cell>
          <cell r="BW65">
            <v>1749</v>
          </cell>
          <cell r="BY65">
            <v>1744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L65">
            <v>0</v>
          </cell>
          <cell r="CN65">
            <v>5</v>
          </cell>
          <cell r="CQ65">
            <v>4.7394020839783106</v>
          </cell>
          <cell r="CS65">
            <v>5</v>
          </cell>
          <cell r="CU65">
            <v>0</v>
          </cell>
          <cell r="CX65">
            <v>4.7394020839783106</v>
          </cell>
          <cell r="CZ65">
            <v>0</v>
          </cell>
          <cell r="DC65">
            <v>0</v>
          </cell>
          <cell r="DE65">
            <v>0</v>
          </cell>
          <cell r="DH65">
            <v>0</v>
          </cell>
          <cell r="DJ65">
            <v>0</v>
          </cell>
          <cell r="DM65">
            <v>0</v>
          </cell>
          <cell r="DO65">
            <v>0</v>
          </cell>
          <cell r="DR65">
            <v>0</v>
          </cell>
          <cell r="DT65">
            <v>110</v>
          </cell>
          <cell r="DU65">
            <v>0.8319431184106918</v>
          </cell>
          <cell r="DW65">
            <v>109.16805688158931</v>
          </cell>
          <cell r="DY65">
            <v>0</v>
          </cell>
          <cell r="EB65">
            <v>0</v>
          </cell>
          <cell r="ED65">
            <v>0</v>
          </cell>
          <cell r="EG65">
            <v>0</v>
          </cell>
          <cell r="EI65">
            <v>0</v>
          </cell>
          <cell r="EL65">
            <v>0</v>
          </cell>
          <cell r="EN65">
            <v>0</v>
          </cell>
          <cell r="EQ65">
            <v>0</v>
          </cell>
        </row>
        <row r="66">
          <cell r="C66" t="str">
            <v>22500TAllcustom2Allcustom3USD Total</v>
          </cell>
          <cell r="E66">
            <v>16</v>
          </cell>
          <cell r="H66">
            <v>15.6242054989269</v>
          </cell>
          <cell r="J66">
            <v>1</v>
          </cell>
          <cell r="M66">
            <v>0.98398374</v>
          </cell>
          <cell r="O66">
            <v>14</v>
          </cell>
          <cell r="R66">
            <v>14.371920619537201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G66">
            <v>0</v>
          </cell>
          <cell r="AI66">
            <v>0</v>
          </cell>
          <cell r="AL66">
            <v>9.32543217269627E-2</v>
          </cell>
          <cell r="AN66">
            <v>6</v>
          </cell>
          <cell r="AQ66">
            <v>6.1558747702185803</v>
          </cell>
          <cell r="AS66">
            <v>0</v>
          </cell>
          <cell r="AV66">
            <v>0</v>
          </cell>
          <cell r="AX66">
            <v>759</v>
          </cell>
          <cell r="BA66">
            <v>758.96347223949692</v>
          </cell>
          <cell r="BC66">
            <v>0</v>
          </cell>
          <cell r="BE66">
            <v>0</v>
          </cell>
          <cell r="BH66">
            <v>0</v>
          </cell>
          <cell r="BI66">
            <v>0</v>
          </cell>
          <cell r="BK66">
            <v>796</v>
          </cell>
          <cell r="BM66">
            <v>0</v>
          </cell>
          <cell r="BN66">
            <v>796.19271118990696</v>
          </cell>
          <cell r="BP66">
            <v>0</v>
          </cell>
          <cell r="BS66">
            <v>0</v>
          </cell>
          <cell r="BU66">
            <v>0</v>
          </cell>
          <cell r="BV66">
            <v>0</v>
          </cell>
          <cell r="BW66">
            <v>796</v>
          </cell>
          <cell r="BY66">
            <v>37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0</v>
          </cell>
          <cell r="CL66">
            <v>0</v>
          </cell>
          <cell r="CN66">
            <v>0</v>
          </cell>
          <cell r="CQ66">
            <v>0</v>
          </cell>
          <cell r="CS66">
            <v>0</v>
          </cell>
          <cell r="CU66">
            <v>0</v>
          </cell>
          <cell r="CX66">
            <v>0</v>
          </cell>
          <cell r="CZ66">
            <v>0</v>
          </cell>
          <cell r="DC66">
            <v>0</v>
          </cell>
          <cell r="DE66">
            <v>0</v>
          </cell>
          <cell r="DH66">
            <v>0</v>
          </cell>
          <cell r="DJ66">
            <v>0</v>
          </cell>
          <cell r="DM66">
            <v>0</v>
          </cell>
          <cell r="DO66">
            <v>0</v>
          </cell>
          <cell r="DR66">
            <v>0</v>
          </cell>
          <cell r="DT66">
            <v>6</v>
          </cell>
          <cell r="DU66">
            <v>-0.24912909194554</v>
          </cell>
          <cell r="DW66">
            <v>6.24912909194554</v>
          </cell>
          <cell r="DY66">
            <v>0</v>
          </cell>
          <cell r="EB66">
            <v>0</v>
          </cell>
          <cell r="ED66">
            <v>0</v>
          </cell>
          <cell r="EG66">
            <v>0</v>
          </cell>
          <cell r="EI66">
            <v>0</v>
          </cell>
          <cell r="EL66">
            <v>0</v>
          </cell>
          <cell r="EN66">
            <v>0</v>
          </cell>
          <cell r="EQ66">
            <v>0</v>
          </cell>
        </row>
        <row r="67">
          <cell r="C67" t="str">
            <v>22400TAllcustom2Allcustom3USD Total</v>
          </cell>
          <cell r="E67">
            <v>0</v>
          </cell>
          <cell r="H67">
            <v>0</v>
          </cell>
          <cell r="J67">
            <v>0</v>
          </cell>
          <cell r="M67">
            <v>0</v>
          </cell>
          <cell r="O67">
            <v>0</v>
          </cell>
          <cell r="R67">
            <v>0.22128200000000001</v>
          </cell>
          <cell r="T67">
            <v>0</v>
          </cell>
          <cell r="W67">
            <v>0</v>
          </cell>
          <cell r="Y67">
            <v>0</v>
          </cell>
          <cell r="AB67">
            <v>0</v>
          </cell>
          <cell r="AD67">
            <v>0</v>
          </cell>
          <cell r="AG67">
            <v>0</v>
          </cell>
          <cell r="AI67">
            <v>0</v>
          </cell>
          <cell r="AL67">
            <v>0</v>
          </cell>
          <cell r="AN67">
            <v>0</v>
          </cell>
          <cell r="AQ67">
            <v>1.0000000000000001E-7</v>
          </cell>
          <cell r="AS67">
            <v>0</v>
          </cell>
          <cell r="AV67">
            <v>0</v>
          </cell>
          <cell r="AX67">
            <v>59</v>
          </cell>
          <cell r="BA67">
            <v>58.521153700000006</v>
          </cell>
          <cell r="BC67">
            <v>-45</v>
          </cell>
          <cell r="BE67">
            <v>0</v>
          </cell>
          <cell r="BH67">
            <v>0</v>
          </cell>
          <cell r="BI67">
            <v>-45.210149399999999</v>
          </cell>
          <cell r="BK67">
            <v>14</v>
          </cell>
          <cell r="BM67">
            <v>0</v>
          </cell>
          <cell r="BN67">
            <v>13.5322864</v>
          </cell>
          <cell r="BP67">
            <v>0</v>
          </cell>
          <cell r="BS67">
            <v>0</v>
          </cell>
          <cell r="BU67">
            <v>0</v>
          </cell>
          <cell r="BV67">
            <v>0</v>
          </cell>
          <cell r="BW67">
            <v>14</v>
          </cell>
          <cell r="BY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0</v>
          </cell>
          <cell r="CL67">
            <v>0</v>
          </cell>
          <cell r="CN67">
            <v>0</v>
          </cell>
          <cell r="CQ67">
            <v>0</v>
          </cell>
          <cell r="CS67">
            <v>0</v>
          </cell>
          <cell r="CU67">
            <v>0</v>
          </cell>
          <cell r="CX67">
            <v>0</v>
          </cell>
          <cell r="CZ67">
            <v>0</v>
          </cell>
          <cell r="DC67">
            <v>0</v>
          </cell>
          <cell r="DE67">
            <v>0</v>
          </cell>
          <cell r="DH67">
            <v>0</v>
          </cell>
          <cell r="DJ67">
            <v>0</v>
          </cell>
          <cell r="DM67">
            <v>0</v>
          </cell>
          <cell r="DO67">
            <v>0</v>
          </cell>
          <cell r="DR67">
            <v>0</v>
          </cell>
          <cell r="DT67">
            <v>0</v>
          </cell>
          <cell r="DU67">
            <v>-1.0000000000000001E-7</v>
          </cell>
          <cell r="DW67">
            <v>1.0000000000000001E-7</v>
          </cell>
          <cell r="DY67">
            <v>0</v>
          </cell>
          <cell r="EB67">
            <v>0</v>
          </cell>
          <cell r="ED67">
            <v>0</v>
          </cell>
          <cell r="EG67">
            <v>0</v>
          </cell>
          <cell r="EI67">
            <v>0</v>
          </cell>
          <cell r="EL67">
            <v>0</v>
          </cell>
          <cell r="EN67">
            <v>0</v>
          </cell>
          <cell r="EQ67">
            <v>0</v>
          </cell>
        </row>
        <row r="68">
          <cell r="C68" t="str">
            <v>23020Allcustom2Allcustom3USD Total</v>
          </cell>
          <cell r="E68">
            <v>93</v>
          </cell>
          <cell r="H68">
            <v>93.158152551005386</v>
          </cell>
          <cell r="J68">
            <v>0</v>
          </cell>
          <cell r="M68">
            <v>0</v>
          </cell>
          <cell r="O68">
            <v>0</v>
          </cell>
          <cell r="R68">
            <v>3.0897302849979599E-2</v>
          </cell>
          <cell r="T68">
            <v>1</v>
          </cell>
          <cell r="W68">
            <v>0.89283900000000005</v>
          </cell>
          <cell r="Y68">
            <v>0</v>
          </cell>
          <cell r="AB68">
            <v>0</v>
          </cell>
          <cell r="AD68">
            <v>0</v>
          </cell>
          <cell r="AG68">
            <v>0</v>
          </cell>
          <cell r="AI68">
            <v>0</v>
          </cell>
          <cell r="AL68">
            <v>1E-3</v>
          </cell>
          <cell r="AN68">
            <v>2</v>
          </cell>
          <cell r="AQ68">
            <v>1.5670237165484802</v>
          </cell>
          <cell r="AS68">
            <v>0</v>
          </cell>
          <cell r="AV68">
            <v>0</v>
          </cell>
          <cell r="AX68">
            <v>0</v>
          </cell>
          <cell r="BA68">
            <v>0</v>
          </cell>
          <cell r="BC68">
            <v>0</v>
          </cell>
          <cell r="BE68">
            <v>0</v>
          </cell>
          <cell r="BH68">
            <v>0</v>
          </cell>
          <cell r="BI68">
            <v>0</v>
          </cell>
          <cell r="BK68">
            <v>96</v>
          </cell>
          <cell r="BM68">
            <v>0</v>
          </cell>
          <cell r="BN68">
            <v>95.649912570403899</v>
          </cell>
          <cell r="BP68">
            <v>0</v>
          </cell>
          <cell r="BS68">
            <v>0</v>
          </cell>
          <cell r="BU68">
            <v>0</v>
          </cell>
          <cell r="BV68">
            <v>0</v>
          </cell>
          <cell r="BW68">
            <v>96</v>
          </cell>
          <cell r="BY68">
            <v>96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I68">
            <v>0</v>
          </cell>
          <cell r="CL68">
            <v>0</v>
          </cell>
          <cell r="CN68">
            <v>0</v>
          </cell>
          <cell r="CQ68">
            <v>0</v>
          </cell>
          <cell r="CS68">
            <v>0</v>
          </cell>
          <cell r="CU68">
            <v>0</v>
          </cell>
          <cell r="CX68">
            <v>0</v>
          </cell>
          <cell r="CZ68">
            <v>0</v>
          </cell>
          <cell r="DC68">
            <v>0</v>
          </cell>
          <cell r="DE68">
            <v>0</v>
          </cell>
          <cell r="DH68">
            <v>0</v>
          </cell>
          <cell r="DJ68">
            <v>0</v>
          </cell>
          <cell r="DM68">
            <v>0</v>
          </cell>
          <cell r="DO68">
            <v>0</v>
          </cell>
          <cell r="DR68">
            <v>0</v>
          </cell>
          <cell r="DT68">
            <v>2</v>
          </cell>
          <cell r="DU68">
            <v>0.43197628345151995</v>
          </cell>
          <cell r="DW68">
            <v>1.5680237165484801</v>
          </cell>
          <cell r="DY68">
            <v>0</v>
          </cell>
          <cell r="EB68">
            <v>0</v>
          </cell>
          <cell r="ED68">
            <v>0</v>
          </cell>
          <cell r="EG68">
            <v>0</v>
          </cell>
          <cell r="EI68">
            <v>0</v>
          </cell>
          <cell r="EL68">
            <v>0</v>
          </cell>
          <cell r="EN68">
            <v>0</v>
          </cell>
          <cell r="EQ68">
            <v>0</v>
          </cell>
        </row>
        <row r="69">
          <cell r="C69" t="str">
            <v>22800TAllcustom2Allcustom3USD Total</v>
          </cell>
          <cell r="E69">
            <v>54</v>
          </cell>
          <cell r="F69">
            <v>0</v>
          </cell>
          <cell r="H69">
            <v>53.720873936046502</v>
          </cell>
          <cell r="J69">
            <v>438</v>
          </cell>
          <cell r="K69">
            <v>0</v>
          </cell>
          <cell r="M69">
            <v>438.41171510999999</v>
          </cell>
          <cell r="O69">
            <v>278</v>
          </cell>
          <cell r="P69">
            <v>1</v>
          </cell>
          <cell r="R69">
            <v>277.08444424972203</v>
          </cell>
          <cell r="T69">
            <v>30</v>
          </cell>
          <cell r="U69">
            <v>0</v>
          </cell>
          <cell r="W69">
            <v>29.550331170000003</v>
          </cell>
          <cell r="Y69">
            <v>0</v>
          </cell>
          <cell r="Z69">
            <v>-1</v>
          </cell>
          <cell r="AB69">
            <v>0.55280004206947098</v>
          </cell>
          <cell r="AD69">
            <v>9</v>
          </cell>
          <cell r="AE69">
            <v>0</v>
          </cell>
          <cell r="AG69">
            <v>9.2007895899999994</v>
          </cell>
          <cell r="AI69">
            <v>12</v>
          </cell>
          <cell r="AJ69">
            <v>0</v>
          </cell>
          <cell r="AL69">
            <v>11.9341131912702</v>
          </cell>
          <cell r="AN69">
            <v>36</v>
          </cell>
          <cell r="AO69">
            <v>0</v>
          </cell>
          <cell r="AQ69">
            <v>35.647801858203799</v>
          </cell>
          <cell r="AS69">
            <v>5</v>
          </cell>
          <cell r="AT69">
            <v>0</v>
          </cell>
          <cell r="AV69">
            <v>5.0442233407951393</v>
          </cell>
          <cell r="AX69">
            <v>7801</v>
          </cell>
          <cell r="AY69">
            <v>0</v>
          </cell>
          <cell r="BA69">
            <v>7801.3186427491701</v>
          </cell>
          <cell r="BC69">
            <v>-7904</v>
          </cell>
          <cell r="BD69">
            <v>0</v>
          </cell>
          <cell r="BE69">
            <v>0</v>
          </cell>
          <cell r="BF69">
            <v>-1</v>
          </cell>
          <cell r="BH69">
            <v>0</v>
          </cell>
          <cell r="BI69">
            <v>-7902.9145297379</v>
          </cell>
          <cell r="BK69">
            <v>759</v>
          </cell>
          <cell r="BL69">
            <v>-1</v>
          </cell>
          <cell r="BM69">
            <v>0</v>
          </cell>
          <cell r="BN69">
            <v>759.5512054993809</v>
          </cell>
          <cell r="BP69">
            <v>0</v>
          </cell>
          <cell r="BQ69">
            <v>0</v>
          </cell>
          <cell r="BS69">
            <v>0</v>
          </cell>
          <cell r="BU69">
            <v>-1</v>
          </cell>
          <cell r="BV69">
            <v>0</v>
          </cell>
          <cell r="BW69">
            <v>759</v>
          </cell>
          <cell r="BY69">
            <v>857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0</v>
          </cell>
          <cell r="CJ69">
            <v>0</v>
          </cell>
          <cell r="CL69">
            <v>0</v>
          </cell>
          <cell r="CN69">
            <v>0</v>
          </cell>
          <cell r="CO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Z69">
            <v>0</v>
          </cell>
          <cell r="DA69">
            <v>0</v>
          </cell>
          <cell r="DC69">
            <v>0</v>
          </cell>
          <cell r="DE69">
            <v>0</v>
          </cell>
          <cell r="DF69">
            <v>0</v>
          </cell>
          <cell r="DH69">
            <v>0</v>
          </cell>
          <cell r="DJ69">
            <v>0</v>
          </cell>
          <cell r="DK69">
            <v>0</v>
          </cell>
          <cell r="DM69">
            <v>0</v>
          </cell>
          <cell r="DO69">
            <v>0</v>
          </cell>
          <cell r="DP69">
            <v>0</v>
          </cell>
          <cell r="DR69">
            <v>0</v>
          </cell>
          <cell r="DT69">
            <v>57</v>
          </cell>
          <cell r="DU69">
            <v>-0.33550468154349744</v>
          </cell>
          <cell r="DW69">
            <v>57.335504681543497</v>
          </cell>
          <cell r="DY69">
            <v>0</v>
          </cell>
          <cell r="DZ69">
            <v>0</v>
          </cell>
          <cell r="EB69">
            <v>0</v>
          </cell>
          <cell r="ED69">
            <v>0</v>
          </cell>
          <cell r="EE69">
            <v>0</v>
          </cell>
          <cell r="EG69">
            <v>0</v>
          </cell>
          <cell r="EI69">
            <v>0</v>
          </cell>
          <cell r="EJ69">
            <v>0</v>
          </cell>
          <cell r="EL69">
            <v>1.55913199194114E-2</v>
          </cell>
          <cell r="EN69">
            <v>0</v>
          </cell>
          <cell r="EO69">
            <v>0</v>
          </cell>
          <cell r="EQ69">
            <v>0</v>
          </cell>
        </row>
        <row r="70">
          <cell r="C70" t="str">
            <v>22900TAllcustom2Allcustom3USD Total</v>
          </cell>
          <cell r="E70">
            <v>163</v>
          </cell>
          <cell r="F70">
            <v>0</v>
          </cell>
          <cell r="G70">
            <v>0</v>
          </cell>
          <cell r="H70">
            <v>162.78064430213288</v>
          </cell>
          <cell r="J70">
            <v>439</v>
          </cell>
          <cell r="K70">
            <v>0</v>
          </cell>
          <cell r="L70">
            <v>0</v>
          </cell>
          <cell r="M70">
            <v>439.39569884999997</v>
          </cell>
          <cell r="O70">
            <v>2412</v>
          </cell>
          <cell r="P70">
            <v>1</v>
          </cell>
          <cell r="Q70">
            <v>0</v>
          </cell>
          <cell r="R70">
            <v>2411.822155394349</v>
          </cell>
          <cell r="T70">
            <v>186</v>
          </cell>
          <cell r="U70">
            <v>0</v>
          </cell>
          <cell r="V70">
            <v>0</v>
          </cell>
          <cell r="W70">
            <v>185.72226299080901</v>
          </cell>
          <cell r="Y70">
            <v>0</v>
          </cell>
          <cell r="Z70">
            <v>-1</v>
          </cell>
          <cell r="AA70">
            <v>0</v>
          </cell>
          <cell r="AB70">
            <v>0.55280004206947098</v>
          </cell>
          <cell r="AD70">
            <v>10</v>
          </cell>
          <cell r="AE70">
            <v>0</v>
          </cell>
          <cell r="AF70">
            <v>0</v>
          </cell>
          <cell r="AG70">
            <v>9.7110959233333496</v>
          </cell>
          <cell r="AI70">
            <v>39</v>
          </cell>
          <cell r="AJ70">
            <v>0</v>
          </cell>
          <cell r="AK70">
            <v>0</v>
          </cell>
          <cell r="AL70">
            <v>39.08022645849077</v>
          </cell>
          <cell r="AN70">
            <v>140</v>
          </cell>
          <cell r="AO70">
            <v>0</v>
          </cell>
          <cell r="AP70">
            <v>0</v>
          </cell>
          <cell r="AQ70">
            <v>139.71252110261474</v>
          </cell>
          <cell r="AS70">
            <v>209</v>
          </cell>
          <cell r="AT70">
            <v>0</v>
          </cell>
          <cell r="AU70">
            <v>0</v>
          </cell>
          <cell r="AV70">
            <v>208.93388746798513</v>
          </cell>
          <cell r="AX70">
            <v>8619</v>
          </cell>
          <cell r="AY70">
            <v>0</v>
          </cell>
          <cell r="AZ70">
            <v>0</v>
          </cell>
          <cell r="BA70">
            <v>8619.0578399069072</v>
          </cell>
          <cell r="BC70">
            <v>-7948</v>
          </cell>
          <cell r="BD70">
            <v>0</v>
          </cell>
          <cell r="BE70">
            <v>1</v>
          </cell>
          <cell r="BF70">
            <v>-1</v>
          </cell>
          <cell r="BG70">
            <v>0</v>
          </cell>
          <cell r="BH70">
            <v>0</v>
          </cell>
          <cell r="BI70">
            <v>-7948.1246791378999</v>
          </cell>
          <cell r="BK70">
            <v>4269</v>
          </cell>
          <cell r="BL70">
            <v>-1</v>
          </cell>
          <cell r="BM70">
            <v>0</v>
          </cell>
          <cell r="BN70">
            <v>4268.6444533007916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-1</v>
          </cell>
          <cell r="BV70">
            <v>0</v>
          </cell>
          <cell r="BW70">
            <v>4269</v>
          </cell>
          <cell r="BY70">
            <v>3389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5</v>
          </cell>
          <cell r="CO70">
            <v>0</v>
          </cell>
          <cell r="CP70">
            <v>0</v>
          </cell>
          <cell r="CQ70">
            <v>4.7394020839783106</v>
          </cell>
          <cell r="CS70">
            <v>5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4.7394020839783106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J70">
            <v>199</v>
          </cell>
          <cell r="DK70">
            <v>0</v>
          </cell>
          <cell r="DL70">
            <v>0</v>
          </cell>
          <cell r="DM70">
            <v>199.150262043212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T70">
            <v>189</v>
          </cell>
          <cell r="DU70">
            <v>-5.6643526508525388E-2</v>
          </cell>
          <cell r="DV70">
            <v>0</v>
          </cell>
          <cell r="DW70">
            <v>189.05664352650854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1.55913199194114E-2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</row>
        <row r="72">
          <cell r="C72" t="str">
            <v>23010Allcustom2Allcustom3USD Total</v>
          </cell>
          <cell r="E72">
            <v>71</v>
          </cell>
          <cell r="F72">
            <v>0</v>
          </cell>
          <cell r="H72">
            <v>70.73240878301489</v>
          </cell>
          <cell r="J72">
            <v>326</v>
          </cell>
          <cell r="K72">
            <v>1</v>
          </cell>
          <cell r="M72">
            <v>324.54250311999999</v>
          </cell>
          <cell r="O72">
            <v>98</v>
          </cell>
          <cell r="P72">
            <v>-1</v>
          </cell>
          <cell r="R72">
            <v>98.892824710253109</v>
          </cell>
          <cell r="T72">
            <v>16</v>
          </cell>
          <cell r="U72">
            <v>1</v>
          </cell>
          <cell r="W72">
            <v>15.446742336103801</v>
          </cell>
          <cell r="Y72">
            <v>0</v>
          </cell>
          <cell r="Z72">
            <v>0</v>
          </cell>
          <cell r="AB72">
            <v>-2.4022872403031201E-4</v>
          </cell>
          <cell r="AD72">
            <v>0</v>
          </cell>
          <cell r="AE72">
            <v>0</v>
          </cell>
          <cell r="AG72">
            <v>0</v>
          </cell>
          <cell r="AI72">
            <v>29</v>
          </cell>
          <cell r="AJ72">
            <v>0</v>
          </cell>
          <cell r="AL72">
            <v>29.1476344510506</v>
          </cell>
          <cell r="AN72">
            <v>48</v>
          </cell>
          <cell r="AO72">
            <v>0</v>
          </cell>
          <cell r="AQ72">
            <v>48.217278491147802</v>
          </cell>
          <cell r="AS72">
            <v>43</v>
          </cell>
          <cell r="AT72">
            <v>0</v>
          </cell>
          <cell r="AV72">
            <v>43.458688170564898</v>
          </cell>
          <cell r="AX72">
            <v>11</v>
          </cell>
          <cell r="AY72">
            <v>1</v>
          </cell>
          <cell r="BA72">
            <v>9.7323358100000004</v>
          </cell>
          <cell r="BC72">
            <v>-52</v>
          </cell>
          <cell r="BD72">
            <v>0</v>
          </cell>
          <cell r="BE72">
            <v>-2</v>
          </cell>
          <cell r="BF72">
            <v>-1</v>
          </cell>
          <cell r="BH72">
            <v>0</v>
          </cell>
          <cell r="BI72">
            <v>-49.264384522386003</v>
          </cell>
          <cell r="BK72">
            <v>590</v>
          </cell>
          <cell r="BL72">
            <v>-1</v>
          </cell>
          <cell r="BM72">
            <v>0</v>
          </cell>
          <cell r="BN72">
            <v>590.905791121025</v>
          </cell>
          <cell r="BP72">
            <v>0</v>
          </cell>
          <cell r="BQ72">
            <v>0</v>
          </cell>
          <cell r="BS72">
            <v>0</v>
          </cell>
          <cell r="BU72">
            <v>-1</v>
          </cell>
          <cell r="BV72">
            <v>0</v>
          </cell>
          <cell r="BW72">
            <v>590</v>
          </cell>
          <cell r="BY72">
            <v>588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3</v>
          </cell>
          <cell r="CJ72">
            <v>1</v>
          </cell>
          <cell r="CL72">
            <v>2.2634869599999998</v>
          </cell>
          <cell r="CN72">
            <v>0</v>
          </cell>
          <cell r="CO72">
            <v>0</v>
          </cell>
          <cell r="CQ72">
            <v>0.46200000000000002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0.46200000000000002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0</v>
          </cell>
          <cell r="DK72">
            <v>0</v>
          </cell>
          <cell r="DM72">
            <v>0</v>
          </cell>
          <cell r="DO72">
            <v>0</v>
          </cell>
          <cell r="DP72">
            <v>0</v>
          </cell>
          <cell r="DR72">
            <v>0</v>
          </cell>
          <cell r="DT72">
            <v>77</v>
          </cell>
          <cell r="DU72">
            <v>-0.36467271347439123</v>
          </cell>
          <cell r="DW72">
            <v>77.364672713474391</v>
          </cell>
          <cell r="DY72">
            <v>0</v>
          </cell>
          <cell r="DZ72">
            <v>0</v>
          </cell>
          <cell r="EB72">
            <v>0.19092841367983801</v>
          </cell>
          <cell r="ED72">
            <v>0</v>
          </cell>
          <cell r="EE72">
            <v>0</v>
          </cell>
          <cell r="EG72">
            <v>0</v>
          </cell>
          <cell r="EI72">
            <v>3</v>
          </cell>
          <cell r="EJ72">
            <v>0</v>
          </cell>
          <cell r="EL72">
            <v>2.7884118560209399</v>
          </cell>
          <cell r="EN72">
            <v>33</v>
          </cell>
          <cell r="EO72">
            <v>0</v>
          </cell>
          <cell r="EQ72">
            <v>32.940803486406303</v>
          </cell>
        </row>
        <row r="73">
          <cell r="C73" t="str">
            <v>23900TAllcustom2Allcustom3USD Total</v>
          </cell>
          <cell r="E73">
            <v>21830</v>
          </cell>
          <cell r="F73">
            <v>-1</v>
          </cell>
          <cell r="G73">
            <v>0</v>
          </cell>
          <cell r="H73">
            <v>21830.021552483187</v>
          </cell>
          <cell r="J73">
            <v>7746</v>
          </cell>
          <cell r="K73">
            <v>1</v>
          </cell>
          <cell r="L73">
            <v>0</v>
          </cell>
          <cell r="M73">
            <v>7745.509062260001</v>
          </cell>
          <cell r="O73">
            <v>8607</v>
          </cell>
          <cell r="P73">
            <v>-1</v>
          </cell>
          <cell r="Q73">
            <v>0</v>
          </cell>
          <cell r="R73">
            <v>8607.4257562010425</v>
          </cell>
          <cell r="T73">
            <v>6236</v>
          </cell>
          <cell r="U73">
            <v>1</v>
          </cell>
          <cell r="V73">
            <v>0</v>
          </cell>
          <cell r="W73">
            <v>6235.7349608162876</v>
          </cell>
          <cell r="Y73">
            <v>897</v>
          </cell>
          <cell r="Z73">
            <v>-1</v>
          </cell>
          <cell r="AA73">
            <v>0</v>
          </cell>
          <cell r="AB73">
            <v>896.87647603686241</v>
          </cell>
          <cell r="AD73">
            <v>1740</v>
          </cell>
          <cell r="AE73">
            <v>0</v>
          </cell>
          <cell r="AF73">
            <v>0</v>
          </cell>
          <cell r="AG73">
            <v>1739.8914435633335</v>
          </cell>
          <cell r="AI73">
            <v>228</v>
          </cell>
          <cell r="AJ73">
            <v>0</v>
          </cell>
          <cell r="AK73">
            <v>0</v>
          </cell>
          <cell r="AL73">
            <v>228.09402991278156</v>
          </cell>
          <cell r="AN73">
            <v>1299</v>
          </cell>
          <cell r="AO73">
            <v>0</v>
          </cell>
          <cell r="AP73">
            <v>0</v>
          </cell>
          <cell r="AQ73">
            <v>1298.672314496672</v>
          </cell>
          <cell r="AS73">
            <v>699</v>
          </cell>
          <cell r="AT73">
            <v>0</v>
          </cell>
          <cell r="AU73">
            <v>0</v>
          </cell>
          <cell r="AV73">
            <v>698.67747975845566</v>
          </cell>
          <cell r="AX73">
            <v>8718</v>
          </cell>
          <cell r="AY73">
            <v>0</v>
          </cell>
          <cell r="AZ73">
            <v>0</v>
          </cell>
          <cell r="BA73">
            <v>8717.6211079758796</v>
          </cell>
          <cell r="BC73">
            <v>-8025</v>
          </cell>
          <cell r="BD73">
            <v>1</v>
          </cell>
          <cell r="BE73">
            <v>-1</v>
          </cell>
          <cell r="BF73">
            <v>-1</v>
          </cell>
          <cell r="BG73">
            <v>0</v>
          </cell>
          <cell r="BH73">
            <v>0</v>
          </cell>
          <cell r="BI73">
            <v>-8023.2790469429037</v>
          </cell>
          <cell r="BK73">
            <v>49975</v>
          </cell>
          <cell r="BL73">
            <v>-1</v>
          </cell>
          <cell r="BM73">
            <v>0</v>
          </cell>
          <cell r="BN73">
            <v>49975.245136561542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-1</v>
          </cell>
          <cell r="BV73">
            <v>0</v>
          </cell>
          <cell r="BW73">
            <v>49975</v>
          </cell>
          <cell r="BY73">
            <v>48583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I73">
            <v>3</v>
          </cell>
          <cell r="CJ73">
            <v>1</v>
          </cell>
          <cell r="CK73">
            <v>0</v>
          </cell>
          <cell r="CL73">
            <v>2.7973780599999998</v>
          </cell>
          <cell r="CN73">
            <v>5</v>
          </cell>
          <cell r="CO73">
            <v>0</v>
          </cell>
          <cell r="CP73">
            <v>0</v>
          </cell>
          <cell r="CQ73">
            <v>5.2014020839783104</v>
          </cell>
          <cell r="CS73">
            <v>5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5.2014020839783104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J73">
            <v>199</v>
          </cell>
          <cell r="DK73">
            <v>0</v>
          </cell>
          <cell r="DL73">
            <v>0</v>
          </cell>
          <cell r="DM73">
            <v>199.150262043212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T73">
            <v>4164</v>
          </cell>
          <cell r="DU73">
            <v>0.46573599035265678</v>
          </cell>
          <cell r="DV73">
            <v>0</v>
          </cell>
          <cell r="DW73">
            <v>4163.5342640096478</v>
          </cell>
          <cell r="DY73">
            <v>0</v>
          </cell>
          <cell r="DZ73">
            <v>0</v>
          </cell>
          <cell r="EA73">
            <v>0</v>
          </cell>
          <cell r="EB73">
            <v>0.19092841367983801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I73">
            <v>50</v>
          </cell>
          <cell r="EJ73">
            <v>1</v>
          </cell>
          <cell r="EK73">
            <v>0</v>
          </cell>
          <cell r="EL73">
            <v>49.877605253580384</v>
          </cell>
          <cell r="EN73">
            <v>276</v>
          </cell>
          <cell r="EO73">
            <v>1</v>
          </cell>
          <cell r="EP73">
            <v>0</v>
          </cell>
          <cell r="EQ73">
            <v>275.74130914809263</v>
          </cell>
        </row>
        <row r="75">
          <cell r="C75" t="str">
            <v>24900TAllcustom2Allcustom3USD Total</v>
          </cell>
          <cell r="E75">
            <v>369</v>
          </cell>
          <cell r="H75">
            <v>369.169916647337</v>
          </cell>
          <cell r="J75">
            <v>147</v>
          </cell>
          <cell r="M75">
            <v>146.92286963999999</v>
          </cell>
          <cell r="O75">
            <v>68</v>
          </cell>
          <cell r="R75">
            <v>68.172269427696406</v>
          </cell>
          <cell r="T75">
            <v>50</v>
          </cell>
          <cell r="W75">
            <v>50.021920000000001</v>
          </cell>
          <cell r="Y75">
            <v>9</v>
          </cell>
          <cell r="AB75">
            <v>8.9943911019318996</v>
          </cell>
          <cell r="AD75">
            <v>20</v>
          </cell>
          <cell r="AG75">
            <v>20.373166579999999</v>
          </cell>
          <cell r="AI75">
            <v>0</v>
          </cell>
          <cell r="AL75">
            <v>0.24826553762164799</v>
          </cell>
          <cell r="AN75">
            <v>7</v>
          </cell>
          <cell r="AQ75">
            <v>7.2695471995807406</v>
          </cell>
          <cell r="AS75">
            <v>153</v>
          </cell>
          <cell r="AV75">
            <v>153.06283150476</v>
          </cell>
          <cell r="AX75">
            <v>38</v>
          </cell>
          <cell r="BA75">
            <v>38.189203078780302</v>
          </cell>
          <cell r="BC75">
            <v>1</v>
          </cell>
          <cell r="BE75">
            <v>1</v>
          </cell>
          <cell r="BH75">
            <v>0</v>
          </cell>
          <cell r="BI75">
            <v>0</v>
          </cell>
          <cell r="BK75">
            <v>862</v>
          </cell>
          <cell r="BM75">
            <v>0</v>
          </cell>
          <cell r="BN75">
            <v>862.424380717708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862</v>
          </cell>
          <cell r="BY75">
            <v>670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38</v>
          </cell>
          <cell r="CL75">
            <v>38.189203078780302</v>
          </cell>
          <cell r="CN75">
            <v>0</v>
          </cell>
          <cell r="CQ75">
            <v>1E-8</v>
          </cell>
          <cell r="CS75">
            <v>0</v>
          </cell>
          <cell r="CU75">
            <v>0</v>
          </cell>
          <cell r="CX75">
            <v>1E-8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0</v>
          </cell>
          <cell r="DM75">
            <v>0</v>
          </cell>
          <cell r="DO75">
            <v>0</v>
          </cell>
          <cell r="DR75">
            <v>0</v>
          </cell>
          <cell r="DT75">
            <v>36</v>
          </cell>
          <cell r="DU75">
            <v>-0.88537041913429704</v>
          </cell>
          <cell r="DW75">
            <v>36.885370419134297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0</v>
          </cell>
          <cell r="EL75">
            <v>0</v>
          </cell>
          <cell r="EN75">
            <v>140</v>
          </cell>
          <cell r="EQ75">
            <v>139.541556978892</v>
          </cell>
        </row>
        <row r="77">
          <cell r="C77" t="str">
            <v>25500TAllcustom2Allcustom3USD Total</v>
          </cell>
          <cell r="E77">
            <v>1952</v>
          </cell>
          <cell r="F77">
            <v>0</v>
          </cell>
          <cell r="H77">
            <v>1952.1344120855899</v>
          </cell>
          <cell r="J77">
            <v>491</v>
          </cell>
          <cell r="K77">
            <v>-1</v>
          </cell>
          <cell r="M77">
            <v>492.29509443000001</v>
          </cell>
          <cell r="O77">
            <v>482</v>
          </cell>
          <cell r="P77">
            <v>-1</v>
          </cell>
          <cell r="R77">
            <v>482.50590076017704</v>
          </cell>
          <cell r="T77">
            <v>288</v>
          </cell>
          <cell r="U77">
            <v>0</v>
          </cell>
          <cell r="W77">
            <v>288.25149893496001</v>
          </cell>
          <cell r="Y77">
            <v>73</v>
          </cell>
          <cell r="Z77">
            <v>0</v>
          </cell>
          <cell r="AB77">
            <v>72.899410149473596</v>
          </cell>
          <cell r="AD77">
            <v>106</v>
          </cell>
          <cell r="AE77">
            <v>-1</v>
          </cell>
          <cell r="AG77">
            <v>106.68090645000001</v>
          </cell>
          <cell r="AI77">
            <v>441</v>
          </cell>
          <cell r="AJ77">
            <v>0</v>
          </cell>
          <cell r="AL77">
            <v>441.20918121788799</v>
          </cell>
          <cell r="AN77">
            <v>77</v>
          </cell>
          <cell r="AO77">
            <v>0</v>
          </cell>
          <cell r="AQ77">
            <v>77.085163582027491</v>
          </cell>
          <cell r="AS77">
            <v>178</v>
          </cell>
          <cell r="AT77">
            <v>0</v>
          </cell>
          <cell r="AV77">
            <v>177.894161648596</v>
          </cell>
          <cell r="AX77">
            <v>440</v>
          </cell>
          <cell r="AY77">
            <v>1</v>
          </cell>
          <cell r="BA77">
            <v>438.85943598567803</v>
          </cell>
          <cell r="BC77">
            <v>-714</v>
          </cell>
          <cell r="BD77">
            <v>0</v>
          </cell>
          <cell r="BE77">
            <v>2</v>
          </cell>
          <cell r="BF77">
            <v>2</v>
          </cell>
          <cell r="BH77">
            <v>0</v>
          </cell>
          <cell r="BI77">
            <v>-717.63034198368393</v>
          </cell>
          <cell r="BK77">
            <v>3814</v>
          </cell>
          <cell r="BL77">
            <v>2</v>
          </cell>
          <cell r="BM77">
            <v>0</v>
          </cell>
          <cell r="BN77">
            <v>3812.1848232607003</v>
          </cell>
          <cell r="BP77">
            <v>0</v>
          </cell>
          <cell r="BQ77">
            <v>0</v>
          </cell>
          <cell r="BS77">
            <v>0</v>
          </cell>
          <cell r="BU77">
            <v>2</v>
          </cell>
          <cell r="BV77">
            <v>0</v>
          </cell>
          <cell r="BW77">
            <v>3814</v>
          </cell>
          <cell r="BY77">
            <v>3910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242</v>
          </cell>
          <cell r="CJ77">
            <v>1</v>
          </cell>
          <cell r="CL77">
            <v>241.14962325623</v>
          </cell>
          <cell r="CN77">
            <v>6</v>
          </cell>
          <cell r="CO77">
            <v>1</v>
          </cell>
          <cell r="CQ77">
            <v>5.3302620000000003</v>
          </cell>
          <cell r="CS77">
            <v>6</v>
          </cell>
          <cell r="CT77">
            <v>1</v>
          </cell>
          <cell r="CU77">
            <v>0</v>
          </cell>
          <cell r="CV77">
            <v>0</v>
          </cell>
          <cell r="CX77">
            <v>5.3302620000000003</v>
          </cell>
          <cell r="CZ77">
            <v>0</v>
          </cell>
          <cell r="DA77">
            <v>0</v>
          </cell>
          <cell r="DC77">
            <v>0</v>
          </cell>
          <cell r="DE77">
            <v>0</v>
          </cell>
          <cell r="DF77">
            <v>0</v>
          </cell>
          <cell r="DH77">
            <v>0</v>
          </cell>
          <cell r="DJ77">
            <v>10</v>
          </cell>
          <cell r="DK77">
            <v>-1</v>
          </cell>
          <cell r="DM77">
            <v>10.721270669999999</v>
          </cell>
          <cell r="DO77">
            <v>0</v>
          </cell>
          <cell r="DP77">
            <v>0</v>
          </cell>
          <cell r="DR77">
            <v>0</v>
          </cell>
          <cell r="DT77">
            <v>697</v>
          </cell>
          <cell r="DU77">
            <v>-0.19205169816098078</v>
          </cell>
          <cell r="DW77">
            <v>697.19205169816098</v>
          </cell>
          <cell r="DY77">
            <v>1</v>
          </cell>
          <cell r="DZ77">
            <v>1</v>
          </cell>
          <cell r="EB77">
            <v>0</v>
          </cell>
          <cell r="ED77">
            <v>0</v>
          </cell>
          <cell r="EE77">
            <v>0</v>
          </cell>
          <cell r="EG77">
            <v>0</v>
          </cell>
          <cell r="EI77">
            <v>12</v>
          </cell>
          <cell r="EJ77">
            <v>0</v>
          </cell>
          <cell r="EL77">
            <v>11.6964516033877</v>
          </cell>
          <cell r="EN77">
            <v>114</v>
          </cell>
          <cell r="EO77">
            <v>-1</v>
          </cell>
          <cell r="EQ77">
            <v>114.53515038821401</v>
          </cell>
        </row>
        <row r="78">
          <cell r="C78" t="str">
            <v>25600TAllcustom2Allcustom3USD Total</v>
          </cell>
          <cell r="E78">
            <v>123</v>
          </cell>
          <cell r="H78">
            <v>123.056190730425</v>
          </cell>
          <cell r="J78">
            <v>83</v>
          </cell>
          <cell r="M78">
            <v>82.950084400000009</v>
          </cell>
          <cell r="O78">
            <v>28</v>
          </cell>
          <cell r="R78">
            <v>27.582698255690399</v>
          </cell>
          <cell r="T78">
            <v>35</v>
          </cell>
          <cell r="W78">
            <v>35.142929170000002</v>
          </cell>
          <cell r="Y78">
            <v>12</v>
          </cell>
          <cell r="AB78">
            <v>11.5792576657523</v>
          </cell>
          <cell r="AD78">
            <v>2</v>
          </cell>
          <cell r="AG78">
            <v>1.95744297848</v>
          </cell>
          <cell r="AI78">
            <v>24</v>
          </cell>
          <cell r="AL78">
            <v>23.8585803503621</v>
          </cell>
          <cell r="AN78">
            <v>9</v>
          </cell>
          <cell r="AQ78">
            <v>9.3995224490855005</v>
          </cell>
          <cell r="AS78">
            <v>17</v>
          </cell>
          <cell r="AV78">
            <v>17.199456459000899</v>
          </cell>
          <cell r="AX78">
            <v>149</v>
          </cell>
          <cell r="BA78">
            <v>148.88968083399999</v>
          </cell>
          <cell r="BC78">
            <v>-191</v>
          </cell>
          <cell r="BE78">
            <v>-1</v>
          </cell>
          <cell r="BH78">
            <v>0</v>
          </cell>
          <cell r="BI78">
            <v>-190.27875049935599</v>
          </cell>
          <cell r="BK78">
            <v>291</v>
          </cell>
          <cell r="BM78">
            <v>0</v>
          </cell>
          <cell r="BN78">
            <v>291.33709279343998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291</v>
          </cell>
          <cell r="BY78">
            <v>316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0.41221483400000997</v>
          </cell>
          <cell r="CN78">
            <v>0</v>
          </cell>
          <cell r="CQ78">
            <v>-0.26925518999999998</v>
          </cell>
          <cell r="CS78">
            <v>0</v>
          </cell>
          <cell r="CU78">
            <v>0</v>
          </cell>
          <cell r="CX78">
            <v>-0.26925518999999998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9.2482700000000011E-3</v>
          </cell>
          <cell r="DO78">
            <v>0</v>
          </cell>
          <cell r="DR78">
            <v>0</v>
          </cell>
          <cell r="DT78">
            <v>47</v>
          </cell>
          <cell r="DU78">
            <v>0.2051965563201037</v>
          </cell>
          <cell r="DW78">
            <v>46.794803443679896</v>
          </cell>
          <cell r="DY78">
            <v>0</v>
          </cell>
          <cell r="EB78">
            <v>6.8036851199942206E-3</v>
          </cell>
          <cell r="ED78">
            <v>0</v>
          </cell>
          <cell r="EG78">
            <v>0</v>
          </cell>
          <cell r="EI78">
            <v>1</v>
          </cell>
          <cell r="EL78">
            <v>1.34708806188813</v>
          </cell>
          <cell r="EN78">
            <v>15</v>
          </cell>
          <cell r="EQ78">
            <v>14.794471549987399</v>
          </cell>
        </row>
        <row r="79">
          <cell r="C79" t="str">
            <v>25700TAllcustom2Allcustom3USD Total</v>
          </cell>
          <cell r="E79">
            <v>21</v>
          </cell>
          <cell r="H79">
            <v>21.354555050000002</v>
          </cell>
          <cell r="J79">
            <v>13</v>
          </cell>
          <cell r="M79">
            <v>13.174192079999999</v>
          </cell>
          <cell r="O79">
            <v>4</v>
          </cell>
          <cell r="R79">
            <v>3.7736242835777101</v>
          </cell>
          <cell r="T79">
            <v>1</v>
          </cell>
          <cell r="W79">
            <v>1.4158701699999998</v>
          </cell>
          <cell r="Y79">
            <v>4</v>
          </cell>
          <cell r="AB79">
            <v>3.7394495299999999</v>
          </cell>
          <cell r="AD79">
            <v>2</v>
          </cell>
          <cell r="AG79">
            <v>1.6408368899999999</v>
          </cell>
          <cell r="AI79">
            <v>0</v>
          </cell>
          <cell r="AL79">
            <v>0</v>
          </cell>
          <cell r="AN79">
            <v>0</v>
          </cell>
          <cell r="AQ79">
            <v>3.8426470159977202E-2</v>
          </cell>
          <cell r="AS79">
            <v>0</v>
          </cell>
          <cell r="AV79">
            <v>0</v>
          </cell>
          <cell r="AX79">
            <v>339</v>
          </cell>
          <cell r="BA79">
            <v>339.35608214999996</v>
          </cell>
          <cell r="BC79">
            <v>-223</v>
          </cell>
          <cell r="BE79">
            <v>1</v>
          </cell>
          <cell r="BH79">
            <v>0</v>
          </cell>
          <cell r="BI79">
            <v>-223.78699261015601</v>
          </cell>
          <cell r="BK79">
            <v>161</v>
          </cell>
          <cell r="BM79">
            <v>0</v>
          </cell>
          <cell r="BN79">
            <v>160.70604401358102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161</v>
          </cell>
          <cell r="BY79">
            <v>45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62</v>
          </cell>
          <cell r="CL79">
            <v>62.351655000000001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6</v>
          </cell>
          <cell r="DU79">
            <v>0.58128710984001941</v>
          </cell>
          <cell r="DW79">
            <v>5.4187128901599806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25800TAllcustom2Allcustom3USD Total</v>
          </cell>
          <cell r="E80">
            <v>2253</v>
          </cell>
          <cell r="H80">
            <v>2253.1170083738498</v>
          </cell>
          <cell r="J80">
            <v>3581</v>
          </cell>
          <cell r="M80">
            <v>3580.7541832399997</v>
          </cell>
          <cell r="O80">
            <v>1798</v>
          </cell>
          <cell r="R80">
            <v>1797.6273689925301</v>
          </cell>
          <cell r="T80">
            <v>4194</v>
          </cell>
          <cell r="W80">
            <v>4194.26729693375</v>
          </cell>
          <cell r="Y80">
            <v>91</v>
          </cell>
          <cell r="AB80">
            <v>91.280675592659293</v>
          </cell>
          <cell r="AD80">
            <v>144</v>
          </cell>
          <cell r="AG80">
            <v>143.87072471055998</v>
          </cell>
          <cell r="AI80">
            <v>314</v>
          </cell>
          <cell r="AL80">
            <v>314.27518080015898</v>
          </cell>
          <cell r="AN80">
            <v>206</v>
          </cell>
          <cell r="AQ80">
            <v>206.49169515968299</v>
          </cell>
          <cell r="AS80">
            <v>577</v>
          </cell>
          <cell r="AV80">
            <v>577.10277145568</v>
          </cell>
          <cell r="AX80">
            <v>14554</v>
          </cell>
          <cell r="BA80">
            <v>14554.4409961982</v>
          </cell>
          <cell r="BC80">
            <v>-26558</v>
          </cell>
          <cell r="BE80">
            <v>1</v>
          </cell>
          <cell r="BH80">
            <v>0</v>
          </cell>
          <cell r="BI80">
            <v>-26558.926400765398</v>
          </cell>
          <cell r="BK80">
            <v>1154</v>
          </cell>
          <cell r="BM80">
            <v>0</v>
          </cell>
          <cell r="BN80">
            <v>1154.30150069162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1154</v>
          </cell>
          <cell r="BY80">
            <v>12581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83</v>
          </cell>
          <cell r="CL80">
            <v>83.228819163482001</v>
          </cell>
          <cell r="CN80">
            <v>244</v>
          </cell>
          <cell r="CQ80">
            <v>244.05994400670801</v>
          </cell>
          <cell r="CS80">
            <v>244</v>
          </cell>
          <cell r="CU80">
            <v>0</v>
          </cell>
          <cell r="CX80">
            <v>244.05994400670801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3</v>
          </cell>
          <cell r="DM80">
            <v>2.5723782900000001</v>
          </cell>
          <cell r="DO80">
            <v>0</v>
          </cell>
          <cell r="DR80">
            <v>0</v>
          </cell>
          <cell r="DT80">
            <v>755</v>
          </cell>
          <cell r="DU80">
            <v>7.6209437369379884</v>
          </cell>
          <cell r="DW80">
            <v>747.37905626306201</v>
          </cell>
          <cell r="DY80">
            <v>25</v>
          </cell>
          <cell r="EB80">
            <v>25.4632167918984</v>
          </cell>
          <cell r="ED80">
            <v>0</v>
          </cell>
          <cell r="EG80">
            <v>0</v>
          </cell>
          <cell r="EI80">
            <v>15</v>
          </cell>
          <cell r="EL80">
            <v>14.8975326573206</v>
          </cell>
          <cell r="EN80">
            <v>107</v>
          </cell>
          <cell r="EQ80">
            <v>107.467415894666</v>
          </cell>
        </row>
        <row r="81">
          <cell r="C81" t="str">
            <v>26100TAllcustom2Allcustom3USD Total</v>
          </cell>
          <cell r="E81">
            <v>160</v>
          </cell>
          <cell r="H81">
            <v>159.50537640273203</v>
          </cell>
          <cell r="J81">
            <v>108</v>
          </cell>
          <cell r="M81">
            <v>107.90214535</v>
          </cell>
          <cell r="O81">
            <v>83</v>
          </cell>
          <cell r="R81">
            <v>82.879980916282705</v>
          </cell>
          <cell r="T81">
            <v>100</v>
          </cell>
          <cell r="W81">
            <v>99.792852088402</v>
          </cell>
          <cell r="Y81">
            <v>2</v>
          </cell>
          <cell r="AB81">
            <v>1.7010336448832999</v>
          </cell>
          <cell r="AD81">
            <v>11</v>
          </cell>
          <cell r="AG81">
            <v>11.18397283</v>
          </cell>
          <cell r="AI81">
            <v>17</v>
          </cell>
          <cell r="AL81">
            <v>16.708350855640401</v>
          </cell>
          <cell r="AN81">
            <v>9</v>
          </cell>
          <cell r="AQ81">
            <v>8.570683126198599</v>
          </cell>
          <cell r="AS81">
            <v>26</v>
          </cell>
          <cell r="AV81">
            <v>25.6690023864229</v>
          </cell>
          <cell r="AX81">
            <v>88</v>
          </cell>
          <cell r="BA81">
            <v>87.667770029653695</v>
          </cell>
          <cell r="BC81">
            <v>-3</v>
          </cell>
          <cell r="BE81">
            <v>-3</v>
          </cell>
          <cell r="BH81">
            <v>0</v>
          </cell>
          <cell r="BI81">
            <v>-0.15848714358666999</v>
          </cell>
          <cell r="BK81">
            <v>601</v>
          </cell>
          <cell r="BM81">
            <v>0</v>
          </cell>
          <cell r="BN81">
            <v>601.42268048662902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601</v>
          </cell>
          <cell r="BY81">
            <v>490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2</v>
          </cell>
          <cell r="CL81">
            <v>2.2366489199999999</v>
          </cell>
          <cell r="CN81">
            <v>0</v>
          </cell>
          <cell r="CQ81">
            <v>0</v>
          </cell>
          <cell r="CS81">
            <v>0</v>
          </cell>
          <cell r="CU81">
            <v>0</v>
          </cell>
          <cell r="CX81">
            <v>0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1.173481E-2</v>
          </cell>
          <cell r="DO81">
            <v>0</v>
          </cell>
          <cell r="DR81">
            <v>0</v>
          </cell>
          <cell r="DT81">
            <v>39</v>
          </cell>
          <cell r="DU81">
            <v>0.83595954327770272</v>
          </cell>
          <cell r="DW81">
            <v>38.164040456722297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1</v>
          </cell>
          <cell r="EL81">
            <v>0.85662138058955695</v>
          </cell>
          <cell r="EN81">
            <v>21</v>
          </cell>
          <cell r="EQ81">
            <v>20.560896753647</v>
          </cell>
        </row>
        <row r="82">
          <cell r="C82" t="str">
            <v>26900TAllcustom2Allcustom3USD Total</v>
          </cell>
          <cell r="E82">
            <v>4509</v>
          </cell>
          <cell r="F82">
            <v>0</v>
          </cell>
          <cell r="G82">
            <v>0</v>
          </cell>
          <cell r="H82">
            <v>4509.1675426425963</v>
          </cell>
          <cell r="J82">
            <v>4276</v>
          </cell>
          <cell r="K82">
            <v>-1</v>
          </cell>
          <cell r="L82">
            <v>0</v>
          </cell>
          <cell r="M82">
            <v>4277.0756995000002</v>
          </cell>
          <cell r="O82">
            <v>2395</v>
          </cell>
          <cell r="P82">
            <v>-1</v>
          </cell>
          <cell r="Q82">
            <v>0</v>
          </cell>
          <cell r="R82">
            <v>2394.3695732082583</v>
          </cell>
          <cell r="T82">
            <v>4618</v>
          </cell>
          <cell r="U82">
            <v>0</v>
          </cell>
          <cell r="V82">
            <v>0</v>
          </cell>
          <cell r="W82">
            <v>4618.8704472971112</v>
          </cell>
          <cell r="Y82">
            <v>182</v>
          </cell>
          <cell r="Z82">
            <v>0</v>
          </cell>
          <cell r="AA82">
            <v>0</v>
          </cell>
          <cell r="AB82">
            <v>181.19982658276848</v>
          </cell>
          <cell r="AD82">
            <v>265</v>
          </cell>
          <cell r="AE82">
            <v>-1</v>
          </cell>
          <cell r="AF82">
            <v>0</v>
          </cell>
          <cell r="AG82">
            <v>265.33388385903999</v>
          </cell>
          <cell r="AI82">
            <v>796</v>
          </cell>
          <cell r="AJ82">
            <v>0</v>
          </cell>
          <cell r="AK82">
            <v>0</v>
          </cell>
          <cell r="AL82">
            <v>796.05129322404946</v>
          </cell>
          <cell r="AN82">
            <v>301</v>
          </cell>
          <cell r="AO82">
            <v>0</v>
          </cell>
          <cell r="AP82">
            <v>0</v>
          </cell>
          <cell r="AQ82">
            <v>301.58549078715458</v>
          </cell>
          <cell r="AS82">
            <v>798</v>
          </cell>
          <cell r="AT82">
            <v>0</v>
          </cell>
          <cell r="AU82">
            <v>0</v>
          </cell>
          <cell r="AV82">
            <v>797.86539194969976</v>
          </cell>
          <cell r="AX82">
            <v>15570</v>
          </cell>
          <cell r="AY82">
            <v>1</v>
          </cell>
          <cell r="AZ82">
            <v>0</v>
          </cell>
          <cell r="BA82">
            <v>15569.21396519753</v>
          </cell>
          <cell r="BC82">
            <v>-27689</v>
          </cell>
          <cell r="BD82">
            <v>0</v>
          </cell>
          <cell r="BE82">
            <v>0</v>
          </cell>
          <cell r="BF82">
            <v>2</v>
          </cell>
          <cell r="BG82">
            <v>0</v>
          </cell>
          <cell r="BH82">
            <v>0</v>
          </cell>
          <cell r="BI82">
            <v>-27690.780973002184</v>
          </cell>
          <cell r="BK82">
            <v>6021</v>
          </cell>
          <cell r="BL82">
            <v>2</v>
          </cell>
          <cell r="BM82">
            <v>0</v>
          </cell>
          <cell r="BN82">
            <v>6019.9521412459708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2</v>
          </cell>
          <cell r="BV82">
            <v>0</v>
          </cell>
          <cell r="BW82">
            <v>6021</v>
          </cell>
          <cell r="BY82">
            <v>17342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389</v>
          </cell>
          <cell r="CJ82">
            <v>1</v>
          </cell>
          <cell r="CK82">
            <v>0</v>
          </cell>
          <cell r="CL82">
            <v>389.37896117371201</v>
          </cell>
          <cell r="CN82">
            <v>250</v>
          </cell>
          <cell r="CO82">
            <v>1</v>
          </cell>
          <cell r="CP82">
            <v>0</v>
          </cell>
          <cell r="CQ82">
            <v>249.12095081670802</v>
          </cell>
          <cell r="CS82">
            <v>250</v>
          </cell>
          <cell r="CT82">
            <v>1</v>
          </cell>
          <cell r="CU82">
            <v>0</v>
          </cell>
          <cell r="CV82">
            <v>0</v>
          </cell>
          <cell r="CW82">
            <v>0</v>
          </cell>
          <cell r="CX82">
            <v>249.12095081670802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13</v>
          </cell>
          <cell r="DK82">
            <v>-1</v>
          </cell>
          <cell r="DL82">
            <v>0</v>
          </cell>
          <cell r="DM82">
            <v>13.314632039999999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1544</v>
          </cell>
          <cell r="DU82">
            <v>9.0513352482148335</v>
          </cell>
          <cell r="DV82">
            <v>0</v>
          </cell>
          <cell r="DW82">
            <v>1534.9486647517851</v>
          </cell>
          <cell r="DY82">
            <v>26</v>
          </cell>
          <cell r="DZ82">
            <v>1</v>
          </cell>
          <cell r="EA82">
            <v>0</v>
          </cell>
          <cell r="EB82">
            <v>25.470020477018394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I82">
            <v>29</v>
          </cell>
          <cell r="EJ82">
            <v>0</v>
          </cell>
          <cell r="EK82">
            <v>0</v>
          </cell>
          <cell r="EL82">
            <v>28.797693703185988</v>
          </cell>
          <cell r="EN82">
            <v>257</v>
          </cell>
          <cell r="EO82">
            <v>-1</v>
          </cell>
          <cell r="EP82">
            <v>0</v>
          </cell>
          <cell r="EQ82">
            <v>257.35793458651438</v>
          </cell>
        </row>
        <row r="84">
          <cell r="C84" t="str">
            <v>27010Allcustom2Allcustom3USD Total</v>
          </cell>
          <cell r="E84">
            <v>1</v>
          </cell>
          <cell r="H84">
            <v>0.82057865720647094</v>
          </cell>
          <cell r="J84">
            <v>0</v>
          </cell>
          <cell r="M84">
            <v>0</v>
          </cell>
          <cell r="O84">
            <v>11</v>
          </cell>
          <cell r="R84">
            <v>10.818244439999999</v>
          </cell>
          <cell r="T84">
            <v>0</v>
          </cell>
          <cell r="W84">
            <v>0</v>
          </cell>
          <cell r="Y84">
            <v>0</v>
          </cell>
          <cell r="AB84">
            <v>0</v>
          </cell>
          <cell r="AD84">
            <v>0</v>
          </cell>
          <cell r="AG84">
            <v>0</v>
          </cell>
          <cell r="AI84">
            <v>0</v>
          </cell>
          <cell r="AL84">
            <v>4.6171949018404302E-4</v>
          </cell>
          <cell r="AN84">
            <v>0</v>
          </cell>
          <cell r="AQ84">
            <v>0</v>
          </cell>
          <cell r="AS84">
            <v>0</v>
          </cell>
          <cell r="AV84">
            <v>5.9532244799949403E-2</v>
          </cell>
          <cell r="AX84">
            <v>40</v>
          </cell>
          <cell r="BA84">
            <v>40.485050770000001</v>
          </cell>
          <cell r="BC84">
            <v>0</v>
          </cell>
          <cell r="BE84">
            <v>0</v>
          </cell>
          <cell r="BH84">
            <v>0</v>
          </cell>
          <cell r="BI84">
            <v>0</v>
          </cell>
          <cell r="BK84">
            <v>52</v>
          </cell>
          <cell r="BM84">
            <v>0</v>
          </cell>
          <cell r="BN84">
            <v>52.183867831496599</v>
          </cell>
          <cell r="BP84">
            <v>0</v>
          </cell>
          <cell r="BS84">
            <v>0</v>
          </cell>
          <cell r="BU84">
            <v>0</v>
          </cell>
          <cell r="BV84">
            <v>0</v>
          </cell>
          <cell r="BW84">
            <v>52</v>
          </cell>
          <cell r="BY84">
            <v>12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I84">
            <v>0</v>
          </cell>
          <cell r="CL84">
            <v>0</v>
          </cell>
          <cell r="CN84">
            <v>0</v>
          </cell>
          <cell r="CQ84">
            <v>0</v>
          </cell>
          <cell r="CS84">
            <v>0</v>
          </cell>
          <cell r="CU84">
            <v>0</v>
          </cell>
          <cell r="CX84">
            <v>0</v>
          </cell>
          <cell r="CZ84">
            <v>0</v>
          </cell>
          <cell r="DC84">
            <v>0</v>
          </cell>
          <cell r="DE84">
            <v>0</v>
          </cell>
          <cell r="DH84">
            <v>0</v>
          </cell>
          <cell r="DJ84">
            <v>0</v>
          </cell>
          <cell r="DM84">
            <v>0</v>
          </cell>
          <cell r="DO84">
            <v>0</v>
          </cell>
          <cell r="DR84">
            <v>0</v>
          </cell>
          <cell r="DT84">
            <v>0</v>
          </cell>
          <cell r="DU84">
            <v>-4.6171949018404302E-4</v>
          </cell>
          <cell r="DW84">
            <v>4.6171949018404302E-4</v>
          </cell>
          <cell r="DY84">
            <v>0</v>
          </cell>
          <cell r="EB84">
            <v>5.9532244799949403E-2</v>
          </cell>
          <cell r="ED84">
            <v>0</v>
          </cell>
          <cell r="EG84">
            <v>0</v>
          </cell>
          <cell r="EI84">
            <v>0</v>
          </cell>
          <cell r="EL84">
            <v>0</v>
          </cell>
          <cell r="EN84">
            <v>0</v>
          </cell>
          <cell r="EQ84">
            <v>0</v>
          </cell>
        </row>
        <row r="85">
          <cell r="C85" t="str">
            <v>27200TAllcustom2Allcustom3USD Total</v>
          </cell>
          <cell r="E85">
            <v>678</v>
          </cell>
          <cell r="H85">
            <v>678.04591501118898</v>
          </cell>
          <cell r="J85">
            <v>33</v>
          </cell>
          <cell r="M85">
            <v>32.620863899999996</v>
          </cell>
          <cell r="O85">
            <v>511</v>
          </cell>
          <cell r="R85">
            <v>511.14176705565103</v>
          </cell>
          <cell r="T85">
            <v>460</v>
          </cell>
          <cell r="W85">
            <v>459.62394762000002</v>
          </cell>
          <cell r="Y85">
            <v>6</v>
          </cell>
          <cell r="AB85">
            <v>6.4473420477053898</v>
          </cell>
          <cell r="AD85">
            <v>39</v>
          </cell>
          <cell r="AG85">
            <v>39.281729900000002</v>
          </cell>
          <cell r="AI85">
            <v>192</v>
          </cell>
          <cell r="AL85">
            <v>191.85023290944201</v>
          </cell>
          <cell r="AN85">
            <v>52</v>
          </cell>
          <cell r="AQ85">
            <v>51.956535625242203</v>
          </cell>
          <cell r="AS85">
            <v>28</v>
          </cell>
          <cell r="AV85">
            <v>28.371623447577498</v>
          </cell>
          <cell r="AX85">
            <v>2105</v>
          </cell>
          <cell r="BA85">
            <v>2105.3945539046699</v>
          </cell>
          <cell r="BC85">
            <v>1</v>
          </cell>
          <cell r="BE85">
            <v>1</v>
          </cell>
          <cell r="BH85">
            <v>0</v>
          </cell>
          <cell r="BI85">
            <v>0</v>
          </cell>
          <cell r="BK85">
            <v>4105</v>
          </cell>
          <cell r="BM85">
            <v>0</v>
          </cell>
          <cell r="BN85">
            <v>4104.7345114214804</v>
          </cell>
          <cell r="BP85">
            <v>0</v>
          </cell>
          <cell r="BS85">
            <v>0</v>
          </cell>
          <cell r="BU85">
            <v>0</v>
          </cell>
          <cell r="BV85">
            <v>0</v>
          </cell>
          <cell r="BW85">
            <v>4105</v>
          </cell>
          <cell r="BY85">
            <v>1971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I85">
            <v>0</v>
          </cell>
          <cell r="CL85">
            <v>0</v>
          </cell>
          <cell r="CN85">
            <v>0</v>
          </cell>
          <cell r="CQ85">
            <v>0.41444417329165001</v>
          </cell>
          <cell r="CS85">
            <v>0</v>
          </cell>
          <cell r="CU85">
            <v>0</v>
          </cell>
          <cell r="CX85">
            <v>0.41444417329165001</v>
          </cell>
          <cell r="CZ85">
            <v>0</v>
          </cell>
          <cell r="DC85">
            <v>0</v>
          </cell>
          <cell r="DE85">
            <v>0</v>
          </cell>
          <cell r="DH85">
            <v>0</v>
          </cell>
          <cell r="DJ85">
            <v>0</v>
          </cell>
          <cell r="DM85">
            <v>1.7690589999999999E-2</v>
          </cell>
          <cell r="DO85">
            <v>0</v>
          </cell>
          <cell r="DR85">
            <v>0</v>
          </cell>
          <cell r="DT85">
            <v>289</v>
          </cell>
          <cell r="DU85">
            <v>-0.53584048238997184</v>
          </cell>
          <cell r="DW85">
            <v>289.53584048238997</v>
          </cell>
          <cell r="DY85">
            <v>0</v>
          </cell>
          <cell r="EB85">
            <v>0</v>
          </cell>
          <cell r="ED85">
            <v>0</v>
          </cell>
          <cell r="EG85">
            <v>0</v>
          </cell>
          <cell r="EI85">
            <v>2</v>
          </cell>
          <cell r="EL85">
            <v>1.8987302006725302</v>
          </cell>
          <cell r="EN85">
            <v>24</v>
          </cell>
          <cell r="EQ85">
            <v>24.041681150564102</v>
          </cell>
        </row>
        <row r="87">
          <cell r="C87" t="str">
            <v>27300TAllcustom2Allcustom3USD Total</v>
          </cell>
          <cell r="E87">
            <v>2</v>
          </cell>
          <cell r="H87">
            <v>1.8846529999999999</v>
          </cell>
          <cell r="J87">
            <v>0</v>
          </cell>
          <cell r="M87">
            <v>0</v>
          </cell>
          <cell r="O87">
            <v>90</v>
          </cell>
          <cell r="R87">
            <v>89.581564914180404</v>
          </cell>
          <cell r="T87">
            <v>0</v>
          </cell>
          <cell r="W87">
            <v>0</v>
          </cell>
          <cell r="Y87">
            <v>0</v>
          </cell>
          <cell r="AB87">
            <v>0</v>
          </cell>
          <cell r="AD87">
            <v>10</v>
          </cell>
          <cell r="AG87">
            <v>9.5399644400000003</v>
          </cell>
          <cell r="AI87">
            <v>0</v>
          </cell>
          <cell r="AL87">
            <v>0</v>
          </cell>
          <cell r="AN87">
            <v>3</v>
          </cell>
          <cell r="AQ87">
            <v>2.8500547180646101</v>
          </cell>
          <cell r="AS87">
            <v>0</v>
          </cell>
          <cell r="AV87">
            <v>0.11084337007990601</v>
          </cell>
          <cell r="AX87">
            <v>0</v>
          </cell>
          <cell r="BA87">
            <v>0</v>
          </cell>
          <cell r="BC87">
            <v>-2</v>
          </cell>
          <cell r="BE87">
            <v>-1</v>
          </cell>
          <cell r="BH87">
            <v>0</v>
          </cell>
          <cell r="BI87">
            <v>-0.71</v>
          </cell>
          <cell r="BK87">
            <v>103</v>
          </cell>
          <cell r="BL87">
            <v>0</v>
          </cell>
          <cell r="BM87">
            <v>0</v>
          </cell>
          <cell r="BN87">
            <v>103.25708044232499</v>
          </cell>
          <cell r="BP87">
            <v>0</v>
          </cell>
          <cell r="BS87">
            <v>0</v>
          </cell>
          <cell r="BU87">
            <v>0</v>
          </cell>
          <cell r="BV87">
            <v>0</v>
          </cell>
          <cell r="BW87">
            <v>103</v>
          </cell>
          <cell r="BY87">
            <v>105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I87">
            <v>0</v>
          </cell>
          <cell r="CL87">
            <v>0</v>
          </cell>
          <cell r="CN87">
            <v>0</v>
          </cell>
          <cell r="CQ87">
            <v>0</v>
          </cell>
          <cell r="CS87">
            <v>0</v>
          </cell>
          <cell r="CU87">
            <v>0</v>
          </cell>
          <cell r="CX87">
            <v>0</v>
          </cell>
          <cell r="CZ87">
            <v>0</v>
          </cell>
          <cell r="DC87">
            <v>0</v>
          </cell>
          <cell r="DE87">
            <v>0</v>
          </cell>
          <cell r="DH87">
            <v>0</v>
          </cell>
          <cell r="DJ87">
            <v>0</v>
          </cell>
          <cell r="DM87">
            <v>0</v>
          </cell>
          <cell r="DO87">
            <v>0</v>
          </cell>
          <cell r="DR87">
            <v>0</v>
          </cell>
          <cell r="DT87">
            <v>13</v>
          </cell>
          <cell r="DU87">
            <v>0.60998084193539981</v>
          </cell>
          <cell r="DW87">
            <v>12.3900191580646</v>
          </cell>
          <cell r="DY87">
            <v>0</v>
          </cell>
          <cell r="EB87">
            <v>0</v>
          </cell>
          <cell r="ED87">
            <v>0</v>
          </cell>
          <cell r="EG87">
            <v>0</v>
          </cell>
          <cell r="EI87">
            <v>0</v>
          </cell>
          <cell r="EL87">
            <v>0</v>
          </cell>
          <cell r="EN87">
            <v>0</v>
          </cell>
          <cell r="EQ87">
            <v>0</v>
          </cell>
        </row>
        <row r="88">
          <cell r="C88" t="str">
            <v>28900TAllcustom2Allcustom3USD Total</v>
          </cell>
          <cell r="E88">
            <v>5559</v>
          </cell>
          <cell r="F88">
            <v>0</v>
          </cell>
          <cell r="G88">
            <v>0</v>
          </cell>
          <cell r="H88">
            <v>5559.088605958329</v>
          </cell>
          <cell r="J88">
            <v>4456</v>
          </cell>
          <cell r="K88">
            <v>-1</v>
          </cell>
          <cell r="L88">
            <v>0</v>
          </cell>
          <cell r="M88">
            <v>4456.6194330399994</v>
          </cell>
          <cell r="O88">
            <v>3075</v>
          </cell>
          <cell r="P88">
            <v>-1</v>
          </cell>
          <cell r="Q88">
            <v>0</v>
          </cell>
          <cell r="R88">
            <v>3074.0834190457863</v>
          </cell>
          <cell r="T88">
            <v>5128</v>
          </cell>
          <cell r="U88">
            <v>0</v>
          </cell>
          <cell r="V88">
            <v>0</v>
          </cell>
          <cell r="W88">
            <v>5128.5163149171112</v>
          </cell>
          <cell r="Y88">
            <v>197</v>
          </cell>
          <cell r="Z88">
            <v>0</v>
          </cell>
          <cell r="AA88">
            <v>0</v>
          </cell>
          <cell r="AB88">
            <v>196.64155973240577</v>
          </cell>
          <cell r="AD88">
            <v>334</v>
          </cell>
          <cell r="AE88">
            <v>-1</v>
          </cell>
          <cell r="AF88">
            <v>0</v>
          </cell>
          <cell r="AG88">
            <v>334.52874477903998</v>
          </cell>
          <cell r="AI88">
            <v>988</v>
          </cell>
          <cell r="AJ88">
            <v>0</v>
          </cell>
          <cell r="AK88">
            <v>0</v>
          </cell>
          <cell r="AL88">
            <v>988.15025339060321</v>
          </cell>
          <cell r="AN88">
            <v>363</v>
          </cell>
          <cell r="AO88">
            <v>0</v>
          </cell>
          <cell r="AP88">
            <v>0</v>
          </cell>
          <cell r="AQ88">
            <v>363.66162833004216</v>
          </cell>
          <cell r="AS88">
            <v>979</v>
          </cell>
          <cell r="AT88">
            <v>0</v>
          </cell>
          <cell r="AU88">
            <v>0</v>
          </cell>
          <cell r="AV88">
            <v>979.47022251691703</v>
          </cell>
          <cell r="AX88">
            <v>17753</v>
          </cell>
          <cell r="AY88">
            <v>1</v>
          </cell>
          <cell r="AZ88">
            <v>0</v>
          </cell>
          <cell r="BA88">
            <v>17753.282772950977</v>
          </cell>
          <cell r="BC88">
            <v>-27689</v>
          </cell>
          <cell r="BD88">
            <v>0</v>
          </cell>
          <cell r="BE88">
            <v>1</v>
          </cell>
          <cell r="BF88">
            <v>2</v>
          </cell>
          <cell r="BG88">
            <v>0</v>
          </cell>
          <cell r="BH88">
            <v>0</v>
          </cell>
          <cell r="BI88">
            <v>-27691.490973002183</v>
          </cell>
          <cell r="BK88">
            <v>11143</v>
          </cell>
          <cell r="BL88">
            <v>2</v>
          </cell>
          <cell r="BM88">
            <v>0</v>
          </cell>
          <cell r="BN88">
            <v>11142.55198165898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2</v>
          </cell>
          <cell r="BV88">
            <v>0</v>
          </cell>
          <cell r="BW88">
            <v>11143</v>
          </cell>
          <cell r="BY88">
            <v>20100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I88">
            <v>427</v>
          </cell>
          <cell r="CJ88">
            <v>1</v>
          </cell>
          <cell r="CK88">
            <v>0</v>
          </cell>
          <cell r="CL88">
            <v>427.56816425249229</v>
          </cell>
          <cell r="CN88">
            <v>250</v>
          </cell>
          <cell r="CO88">
            <v>1</v>
          </cell>
          <cell r="CP88">
            <v>0</v>
          </cell>
          <cell r="CQ88">
            <v>249.53539499999968</v>
          </cell>
          <cell r="CS88">
            <v>250</v>
          </cell>
          <cell r="CT88">
            <v>1</v>
          </cell>
          <cell r="CU88">
            <v>0</v>
          </cell>
          <cell r="CV88">
            <v>0</v>
          </cell>
          <cell r="CW88">
            <v>0</v>
          </cell>
          <cell r="CX88">
            <v>249.53539499999968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J88">
            <v>13</v>
          </cell>
          <cell r="DK88">
            <v>-1</v>
          </cell>
          <cell r="DL88">
            <v>0</v>
          </cell>
          <cell r="DM88">
            <v>13.33232263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T88">
            <v>1882</v>
          </cell>
          <cell r="DU88">
            <v>8.2396434691357801</v>
          </cell>
          <cell r="DV88">
            <v>0</v>
          </cell>
          <cell r="DW88">
            <v>1873.7603565308641</v>
          </cell>
          <cell r="DY88">
            <v>26</v>
          </cell>
          <cell r="DZ88">
            <v>1</v>
          </cell>
          <cell r="EA88">
            <v>0</v>
          </cell>
          <cell r="EB88">
            <v>25.529552721818344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I88">
            <v>31</v>
          </cell>
          <cell r="EJ88">
            <v>0</v>
          </cell>
          <cell r="EK88">
            <v>0</v>
          </cell>
          <cell r="EL88">
            <v>30.69642390385852</v>
          </cell>
          <cell r="EN88">
            <v>421</v>
          </cell>
          <cell r="EO88">
            <v>-1</v>
          </cell>
          <cell r="EP88">
            <v>0</v>
          </cell>
          <cell r="EQ88">
            <v>420.94117271597048</v>
          </cell>
        </row>
        <row r="89">
          <cell r="C89" t="str">
            <v>29900TAllcustom2Allcustom3USD Total</v>
          </cell>
          <cell r="E89">
            <v>27389</v>
          </cell>
          <cell r="F89">
            <v>-1</v>
          </cell>
          <cell r="G89">
            <v>0</v>
          </cell>
          <cell r="H89">
            <v>27389.110158441516</v>
          </cell>
          <cell r="J89">
            <v>12202</v>
          </cell>
          <cell r="K89">
            <v>0</v>
          </cell>
          <cell r="L89">
            <v>0</v>
          </cell>
          <cell r="M89">
            <v>12202.128495299999</v>
          </cell>
          <cell r="O89">
            <v>11682</v>
          </cell>
          <cell r="P89">
            <v>-2</v>
          </cell>
          <cell r="Q89">
            <v>0</v>
          </cell>
          <cell r="R89">
            <v>11681.509175246829</v>
          </cell>
          <cell r="T89">
            <v>11364</v>
          </cell>
          <cell r="U89">
            <v>1</v>
          </cell>
          <cell r="V89">
            <v>0</v>
          </cell>
          <cell r="W89">
            <v>11364.251275733399</v>
          </cell>
          <cell r="Y89">
            <v>1094</v>
          </cell>
          <cell r="Z89">
            <v>-1</v>
          </cell>
          <cell r="AA89">
            <v>0</v>
          </cell>
          <cell r="AB89">
            <v>1093.5180357692682</v>
          </cell>
          <cell r="AD89">
            <v>2074</v>
          </cell>
          <cell r="AE89">
            <v>-1</v>
          </cell>
          <cell r="AF89">
            <v>0</v>
          </cell>
          <cell r="AG89">
            <v>2074.4201883423734</v>
          </cell>
          <cell r="AI89">
            <v>1216</v>
          </cell>
          <cell r="AJ89">
            <v>0</v>
          </cell>
          <cell r="AK89">
            <v>0</v>
          </cell>
          <cell r="AL89">
            <v>1216.2442833033847</v>
          </cell>
          <cell r="AN89">
            <v>1662</v>
          </cell>
          <cell r="AO89">
            <v>0</v>
          </cell>
          <cell r="AP89">
            <v>0</v>
          </cell>
          <cell r="AQ89">
            <v>1662.3339428267141</v>
          </cell>
          <cell r="AS89">
            <v>1678</v>
          </cell>
          <cell r="AT89">
            <v>0</v>
          </cell>
          <cell r="AU89">
            <v>0</v>
          </cell>
          <cell r="AV89">
            <v>1678.1477022753727</v>
          </cell>
          <cell r="AX89">
            <v>26471</v>
          </cell>
          <cell r="AY89">
            <v>1</v>
          </cell>
          <cell r="AZ89">
            <v>0</v>
          </cell>
          <cell r="BA89">
            <v>26470.903880926857</v>
          </cell>
          <cell r="BC89">
            <v>-35714</v>
          </cell>
          <cell r="BD89">
            <v>1</v>
          </cell>
          <cell r="BE89">
            <v>0</v>
          </cell>
          <cell r="BF89">
            <v>1</v>
          </cell>
          <cell r="BG89">
            <v>0</v>
          </cell>
          <cell r="BH89">
            <v>0</v>
          </cell>
          <cell r="BI89">
            <v>-35714.770019945085</v>
          </cell>
          <cell r="BK89">
            <v>61118</v>
          </cell>
          <cell r="BL89">
            <v>1</v>
          </cell>
          <cell r="BM89">
            <v>0</v>
          </cell>
          <cell r="BN89">
            <v>61117.797118220522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1</v>
          </cell>
          <cell r="BV89">
            <v>0</v>
          </cell>
          <cell r="BW89">
            <v>61118</v>
          </cell>
          <cell r="BY89">
            <v>68683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I89">
            <v>430</v>
          </cell>
          <cell r="CJ89">
            <v>2</v>
          </cell>
          <cell r="CK89">
            <v>0</v>
          </cell>
          <cell r="CL89">
            <v>430.36554231249227</v>
          </cell>
          <cell r="CN89">
            <v>255</v>
          </cell>
          <cell r="CO89">
            <v>1</v>
          </cell>
          <cell r="CP89">
            <v>0</v>
          </cell>
          <cell r="CQ89">
            <v>254.73679708397799</v>
          </cell>
          <cell r="CS89">
            <v>255</v>
          </cell>
          <cell r="CT89">
            <v>1</v>
          </cell>
          <cell r="CU89">
            <v>0</v>
          </cell>
          <cell r="CV89">
            <v>0</v>
          </cell>
          <cell r="CW89">
            <v>0</v>
          </cell>
          <cell r="CX89">
            <v>254.73679708397799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J89">
            <v>212</v>
          </cell>
          <cell r="DK89">
            <v>-1</v>
          </cell>
          <cell r="DL89">
            <v>0</v>
          </cell>
          <cell r="DM89">
            <v>212.48258467321199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6046</v>
          </cell>
          <cell r="DU89">
            <v>8.7053794594884373</v>
          </cell>
          <cell r="DV89">
            <v>0</v>
          </cell>
          <cell r="DW89">
            <v>6037.2946205405115</v>
          </cell>
          <cell r="DY89">
            <v>26</v>
          </cell>
          <cell r="DZ89">
            <v>1</v>
          </cell>
          <cell r="EA89">
            <v>0</v>
          </cell>
          <cell r="EB89">
            <v>25.720481135498183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I89">
            <v>81</v>
          </cell>
          <cell r="EJ89">
            <v>1</v>
          </cell>
          <cell r="EK89">
            <v>0</v>
          </cell>
          <cell r="EL89">
            <v>80.5740291574389</v>
          </cell>
          <cell r="EN89">
            <v>697</v>
          </cell>
          <cell r="EO89">
            <v>0</v>
          </cell>
          <cell r="EP89">
            <v>0</v>
          </cell>
          <cell r="EQ89">
            <v>696.68248186406311</v>
          </cell>
        </row>
        <row r="95">
          <cell r="C95" t="str">
            <v>30900TAllcustom2Allcustom3USD Total</v>
          </cell>
          <cell r="E95">
            <v>9661</v>
          </cell>
          <cell r="F95">
            <v>0</v>
          </cell>
          <cell r="H95">
            <v>9660.7140565215486</v>
          </cell>
          <cell r="J95">
            <v>4942</v>
          </cell>
          <cell r="K95">
            <v>0</v>
          </cell>
          <cell r="M95">
            <v>4942.2849428700401</v>
          </cell>
          <cell r="O95">
            <v>5336</v>
          </cell>
          <cell r="P95">
            <v>0</v>
          </cell>
          <cell r="R95">
            <v>5336.28086349349</v>
          </cell>
          <cell r="T95">
            <v>8160</v>
          </cell>
          <cell r="U95">
            <v>0</v>
          </cell>
          <cell r="W95">
            <v>8159.60924261941</v>
          </cell>
          <cell r="Y95">
            <v>153</v>
          </cell>
          <cell r="Z95">
            <v>0</v>
          </cell>
          <cell r="AB95">
            <v>152.61773124329702</v>
          </cell>
          <cell r="AD95">
            <v>1148</v>
          </cell>
          <cell r="AE95">
            <v>0</v>
          </cell>
          <cell r="AG95">
            <v>1148.0383427633301</v>
          </cell>
          <cell r="AI95">
            <v>328</v>
          </cell>
          <cell r="AJ95">
            <v>0</v>
          </cell>
          <cell r="AL95">
            <v>327.93892228601698</v>
          </cell>
          <cell r="AN95">
            <v>451</v>
          </cell>
          <cell r="AO95">
            <v>0</v>
          </cell>
          <cell r="AQ95">
            <v>450.68179364737398</v>
          </cell>
          <cell r="AS95">
            <v>882</v>
          </cell>
          <cell r="AT95">
            <v>0</v>
          </cell>
          <cell r="AV95">
            <v>882.00013659773697</v>
          </cell>
          <cell r="AX95">
            <v>213</v>
          </cell>
          <cell r="AY95">
            <v>0</v>
          </cell>
          <cell r="BA95">
            <v>213.12097841546699</v>
          </cell>
          <cell r="BC95">
            <v>-16</v>
          </cell>
          <cell r="BD95">
            <v>0</v>
          </cell>
          <cell r="BE95">
            <v>-1</v>
          </cell>
          <cell r="BF95">
            <v>0</v>
          </cell>
          <cell r="BH95">
            <v>0</v>
          </cell>
          <cell r="BI95">
            <v>-15.2007446716669</v>
          </cell>
          <cell r="BK95">
            <v>31258</v>
          </cell>
          <cell r="BL95">
            <v>0</v>
          </cell>
          <cell r="BM95">
            <v>0</v>
          </cell>
          <cell r="BN95">
            <v>31258.086265785998</v>
          </cell>
          <cell r="BP95">
            <v>0</v>
          </cell>
          <cell r="BQ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31258</v>
          </cell>
          <cell r="BY95">
            <v>30179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-347</v>
          </cell>
          <cell r="CJ95">
            <v>0</v>
          </cell>
          <cell r="CL95">
            <v>-346.82956901106797</v>
          </cell>
          <cell r="CN95">
            <v>247</v>
          </cell>
          <cell r="CO95">
            <v>0</v>
          </cell>
          <cell r="CQ95">
            <v>246.96733492397902</v>
          </cell>
          <cell r="CS95">
            <v>247</v>
          </cell>
          <cell r="CT95">
            <v>0</v>
          </cell>
          <cell r="CU95">
            <v>0</v>
          </cell>
          <cell r="CV95">
            <v>0</v>
          </cell>
          <cell r="CX95">
            <v>246.96733492397902</v>
          </cell>
          <cell r="CZ95">
            <v>0</v>
          </cell>
          <cell r="DA95">
            <v>0</v>
          </cell>
          <cell r="DC95">
            <v>0</v>
          </cell>
          <cell r="DE95">
            <v>0</v>
          </cell>
          <cell r="DF95">
            <v>0</v>
          </cell>
          <cell r="DH95">
            <v>0</v>
          </cell>
          <cell r="DJ95">
            <v>203</v>
          </cell>
          <cell r="DK95">
            <v>0</v>
          </cell>
          <cell r="DM95">
            <v>203.17520055121201</v>
          </cell>
          <cell r="DO95">
            <v>0</v>
          </cell>
          <cell r="DP95">
            <v>0</v>
          </cell>
          <cell r="DR95">
            <v>0</v>
          </cell>
          <cell r="DT95">
            <v>2080</v>
          </cell>
          <cell r="DU95">
            <v>0.72321005997991961</v>
          </cell>
          <cell r="DW95">
            <v>2079.2767899400201</v>
          </cell>
          <cell r="DY95">
            <v>23</v>
          </cell>
          <cell r="DZ95">
            <v>0</v>
          </cell>
          <cell r="EB95">
            <v>23.461515932220102</v>
          </cell>
          <cell r="ED95">
            <v>0</v>
          </cell>
          <cell r="EE95">
            <v>0</v>
          </cell>
          <cell r="EG95">
            <v>0</v>
          </cell>
          <cell r="EI95">
            <v>8</v>
          </cell>
          <cell r="EJ95">
            <v>0</v>
          </cell>
          <cell r="EL95">
            <v>8.167354800127999</v>
          </cell>
          <cell r="EN95">
            <v>158</v>
          </cell>
          <cell r="EO95">
            <v>0</v>
          </cell>
          <cell r="EQ95">
            <v>158.43111344860603</v>
          </cell>
        </row>
        <row r="96">
          <cell r="CA96">
            <v>0</v>
          </cell>
          <cell r="CB96">
            <v>0</v>
          </cell>
          <cell r="CC96">
            <v>0</v>
          </cell>
          <cell r="CE96">
            <v>0</v>
          </cell>
        </row>
        <row r="97">
          <cell r="E97">
            <v>9661</v>
          </cell>
          <cell r="F97">
            <v>0</v>
          </cell>
          <cell r="G97">
            <v>0</v>
          </cell>
          <cell r="H97">
            <v>9660.7140565215486</v>
          </cell>
          <cell r="J97">
            <v>4942</v>
          </cell>
          <cell r="K97">
            <v>0</v>
          </cell>
          <cell r="L97">
            <v>0</v>
          </cell>
          <cell r="M97">
            <v>4942.2849428700401</v>
          </cell>
          <cell r="O97">
            <v>5336</v>
          </cell>
          <cell r="P97">
            <v>0</v>
          </cell>
          <cell r="Q97">
            <v>0</v>
          </cell>
          <cell r="R97">
            <v>5336.28086349349</v>
          </cell>
          <cell r="T97">
            <v>8160</v>
          </cell>
          <cell r="U97">
            <v>0</v>
          </cell>
          <cell r="V97">
            <v>0</v>
          </cell>
          <cell r="W97">
            <v>8159.60924261941</v>
          </cell>
          <cell r="Y97">
            <v>153</v>
          </cell>
          <cell r="Z97">
            <v>0</v>
          </cell>
          <cell r="AA97">
            <v>0</v>
          </cell>
          <cell r="AB97">
            <v>152.61773124329702</v>
          </cell>
          <cell r="AD97">
            <v>1148</v>
          </cell>
          <cell r="AE97">
            <v>0</v>
          </cell>
          <cell r="AF97">
            <v>0</v>
          </cell>
          <cell r="AG97">
            <v>1148.0383427633301</v>
          </cell>
          <cell r="AI97">
            <v>328</v>
          </cell>
          <cell r="AJ97">
            <v>0</v>
          </cell>
          <cell r="AK97">
            <v>0</v>
          </cell>
          <cell r="AL97">
            <v>327.93892228601698</v>
          </cell>
          <cell r="AN97">
            <v>451</v>
          </cell>
          <cell r="AO97">
            <v>0</v>
          </cell>
          <cell r="AP97">
            <v>0</v>
          </cell>
          <cell r="AQ97">
            <v>450.68179364737398</v>
          </cell>
          <cell r="AS97">
            <v>882</v>
          </cell>
          <cell r="AT97">
            <v>0</v>
          </cell>
          <cell r="AU97">
            <v>0</v>
          </cell>
          <cell r="AV97">
            <v>882.00013659773697</v>
          </cell>
          <cell r="AX97">
            <v>213</v>
          </cell>
          <cell r="AY97">
            <v>0</v>
          </cell>
          <cell r="AZ97">
            <v>0</v>
          </cell>
          <cell r="BA97">
            <v>213.12097841546699</v>
          </cell>
          <cell r="BC97">
            <v>-16</v>
          </cell>
          <cell r="BD97">
            <v>0</v>
          </cell>
          <cell r="BE97">
            <v>-1</v>
          </cell>
          <cell r="BF97">
            <v>0</v>
          </cell>
          <cell r="BG97">
            <v>0</v>
          </cell>
          <cell r="BH97">
            <v>0</v>
          </cell>
          <cell r="BI97">
            <v>-15.2007446716669</v>
          </cell>
          <cell r="BK97">
            <v>31258</v>
          </cell>
          <cell r="BL97">
            <v>0</v>
          </cell>
          <cell r="BM97">
            <v>0</v>
          </cell>
          <cell r="BN97">
            <v>31258.086265785998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31258</v>
          </cell>
          <cell r="BY97">
            <v>30179</v>
          </cell>
          <cell r="CA97">
            <v>0</v>
          </cell>
          <cell r="CB97">
            <v>0</v>
          </cell>
          <cell r="CC97">
            <v>0</v>
          </cell>
          <cell r="CE97">
            <v>0</v>
          </cell>
          <cell r="CF97">
            <v>0</v>
          </cell>
          <cell r="CI97">
            <v>-347</v>
          </cell>
          <cell r="CJ97">
            <v>0</v>
          </cell>
          <cell r="CK97">
            <v>0</v>
          </cell>
          <cell r="CL97">
            <v>-346.82956901106797</v>
          </cell>
          <cell r="CN97">
            <v>247</v>
          </cell>
          <cell r="CO97">
            <v>0</v>
          </cell>
          <cell r="CP97">
            <v>0</v>
          </cell>
          <cell r="CQ97">
            <v>246.96733492397902</v>
          </cell>
          <cell r="CS97">
            <v>247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246.96733492397902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J97">
            <v>203</v>
          </cell>
          <cell r="DK97">
            <v>0</v>
          </cell>
          <cell r="DL97">
            <v>0</v>
          </cell>
          <cell r="DM97">
            <v>203.17520055121201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2080</v>
          </cell>
          <cell r="DU97">
            <v>0.72321005997991961</v>
          </cell>
          <cell r="DV97">
            <v>0</v>
          </cell>
          <cell r="DW97">
            <v>2079.2767899400201</v>
          </cell>
          <cell r="DY97">
            <v>23</v>
          </cell>
          <cell r="DZ97">
            <v>0</v>
          </cell>
          <cell r="EA97">
            <v>0</v>
          </cell>
          <cell r="EB97">
            <v>23.461515932220102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I97">
            <v>8</v>
          </cell>
          <cell r="EJ97">
            <v>0</v>
          </cell>
          <cell r="EK97">
            <v>0</v>
          </cell>
          <cell r="EL97">
            <v>8.167354800127999</v>
          </cell>
          <cell r="EN97">
            <v>158</v>
          </cell>
          <cell r="EO97">
            <v>0</v>
          </cell>
          <cell r="EP97">
            <v>0</v>
          </cell>
          <cell r="EQ97">
            <v>158.43111344860603</v>
          </cell>
        </row>
        <row r="98">
          <cell r="C98" t="str">
            <v>31900TAllcustom2Allcustom3USD Total</v>
          </cell>
          <cell r="E98">
            <v>4</v>
          </cell>
          <cell r="F98">
            <v>0</v>
          </cell>
          <cell r="H98">
            <v>4.32719353311328</v>
          </cell>
          <cell r="J98">
            <v>0</v>
          </cell>
          <cell r="K98">
            <v>0</v>
          </cell>
          <cell r="M98">
            <v>0</v>
          </cell>
          <cell r="O98">
            <v>811</v>
          </cell>
          <cell r="P98">
            <v>0</v>
          </cell>
          <cell r="R98">
            <v>810.59645214915201</v>
          </cell>
          <cell r="T98">
            <v>0</v>
          </cell>
          <cell r="U98">
            <v>0</v>
          </cell>
          <cell r="W98">
            <v>0.388842627147995</v>
          </cell>
          <cell r="Y98">
            <v>-1</v>
          </cell>
          <cell r="Z98">
            <v>-1</v>
          </cell>
          <cell r="AB98">
            <v>-0.39168546167337703</v>
          </cell>
          <cell r="AD98">
            <v>0</v>
          </cell>
          <cell r="AE98">
            <v>0</v>
          </cell>
          <cell r="AG98">
            <v>0</v>
          </cell>
          <cell r="AI98">
            <v>0</v>
          </cell>
          <cell r="AJ98">
            <v>0</v>
          </cell>
          <cell r="AL98">
            <v>0.22924749072053002</v>
          </cell>
          <cell r="AN98">
            <v>17</v>
          </cell>
          <cell r="AO98">
            <v>0</v>
          </cell>
          <cell r="AQ98">
            <v>16.869538186364402</v>
          </cell>
          <cell r="AS98">
            <v>0</v>
          </cell>
          <cell r="AT98">
            <v>0</v>
          </cell>
          <cell r="AV98">
            <v>0.178349127346452</v>
          </cell>
          <cell r="AX98">
            <v>0</v>
          </cell>
          <cell r="AY98">
            <v>0</v>
          </cell>
          <cell r="BA98">
            <v>0</v>
          </cell>
          <cell r="BC98">
            <v>1</v>
          </cell>
          <cell r="BD98">
            <v>0</v>
          </cell>
          <cell r="BE98">
            <v>1</v>
          </cell>
          <cell r="BF98">
            <v>0</v>
          </cell>
          <cell r="BH98">
            <v>0</v>
          </cell>
          <cell r="BI98">
            <v>0</v>
          </cell>
          <cell r="BK98">
            <v>832</v>
          </cell>
          <cell r="BL98">
            <v>0</v>
          </cell>
          <cell r="BM98">
            <v>0</v>
          </cell>
          <cell r="BN98">
            <v>832.19793765217105</v>
          </cell>
          <cell r="BP98">
            <v>0</v>
          </cell>
          <cell r="BQ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832</v>
          </cell>
          <cell r="BY98">
            <v>831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O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16</v>
          </cell>
          <cell r="DU98">
            <v>-0.70710021541160017</v>
          </cell>
          <cell r="DW98">
            <v>16.7071002154116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0</v>
          </cell>
          <cell r="EQ98">
            <v>0.178349127346452</v>
          </cell>
        </row>
        <row r="99">
          <cell r="C99" t="str">
            <v>32900TAllcustom2Allcustom3USD Total</v>
          </cell>
          <cell r="E99">
            <v>9665</v>
          </cell>
          <cell r="F99">
            <v>0</v>
          </cell>
          <cell r="G99">
            <v>0</v>
          </cell>
          <cell r="H99">
            <v>9665.0412500546627</v>
          </cell>
          <cell r="J99">
            <v>4942</v>
          </cell>
          <cell r="K99">
            <v>0</v>
          </cell>
          <cell r="L99">
            <v>0</v>
          </cell>
          <cell r="M99">
            <v>4942.2849428700401</v>
          </cell>
          <cell r="O99">
            <v>6147</v>
          </cell>
          <cell r="P99">
            <v>0</v>
          </cell>
          <cell r="Q99">
            <v>0</v>
          </cell>
          <cell r="R99">
            <v>6146.8773156426423</v>
          </cell>
          <cell r="T99">
            <v>8160</v>
          </cell>
          <cell r="U99">
            <v>0</v>
          </cell>
          <cell r="V99">
            <v>0</v>
          </cell>
          <cell r="W99">
            <v>8159.9980852465578</v>
          </cell>
          <cell r="Y99">
            <v>152</v>
          </cell>
          <cell r="Z99">
            <v>-1</v>
          </cell>
          <cell r="AA99">
            <v>0</v>
          </cell>
          <cell r="AB99">
            <v>152.22604578162364</v>
          </cell>
          <cell r="AD99">
            <v>1148</v>
          </cell>
          <cell r="AE99">
            <v>0</v>
          </cell>
          <cell r="AF99">
            <v>0</v>
          </cell>
          <cell r="AG99">
            <v>1148.0383427633301</v>
          </cell>
          <cell r="AI99">
            <v>328</v>
          </cell>
          <cell r="AJ99">
            <v>0</v>
          </cell>
          <cell r="AK99">
            <v>0</v>
          </cell>
          <cell r="AL99">
            <v>328.1681697767375</v>
          </cell>
          <cell r="AN99">
            <v>468</v>
          </cell>
          <cell r="AO99">
            <v>0</v>
          </cell>
          <cell r="AP99">
            <v>0</v>
          </cell>
          <cell r="AQ99">
            <v>467.5513318337384</v>
          </cell>
          <cell r="AS99">
            <v>882</v>
          </cell>
          <cell r="AT99">
            <v>0</v>
          </cell>
          <cell r="AU99">
            <v>0</v>
          </cell>
          <cell r="AV99">
            <v>882.17848572508342</v>
          </cell>
          <cell r="AX99">
            <v>213</v>
          </cell>
          <cell r="AY99">
            <v>0</v>
          </cell>
          <cell r="AZ99">
            <v>0</v>
          </cell>
          <cell r="BA99">
            <v>213.12097841546699</v>
          </cell>
          <cell r="BC99">
            <v>-15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-15.2007446716669</v>
          </cell>
          <cell r="BK99">
            <v>32090</v>
          </cell>
          <cell r="BL99">
            <v>0</v>
          </cell>
          <cell r="BM99">
            <v>0</v>
          </cell>
          <cell r="BN99">
            <v>32090.284203438168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32090</v>
          </cell>
          <cell r="BY99">
            <v>31010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I99">
            <v>-347</v>
          </cell>
          <cell r="CJ99">
            <v>0</v>
          </cell>
          <cell r="CK99">
            <v>0</v>
          </cell>
          <cell r="CL99">
            <v>-346.82956901106797</v>
          </cell>
          <cell r="CN99">
            <v>247</v>
          </cell>
          <cell r="CO99">
            <v>0</v>
          </cell>
          <cell r="CP99">
            <v>0</v>
          </cell>
          <cell r="CQ99">
            <v>246.96733492397902</v>
          </cell>
          <cell r="CS99">
            <v>247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246.96733492397902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J99">
            <v>203</v>
          </cell>
          <cell r="DK99">
            <v>0</v>
          </cell>
          <cell r="DL99">
            <v>0</v>
          </cell>
          <cell r="DM99">
            <v>203.17520055121201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2096</v>
          </cell>
          <cell r="DU99">
            <v>1.6109844568319431E-2</v>
          </cell>
          <cell r="DV99">
            <v>0</v>
          </cell>
          <cell r="DW99">
            <v>2095.9838901554317</v>
          </cell>
          <cell r="DY99">
            <v>23</v>
          </cell>
          <cell r="DZ99">
            <v>0</v>
          </cell>
          <cell r="EA99">
            <v>0</v>
          </cell>
          <cell r="EB99">
            <v>23.461515932220102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I99">
            <v>8</v>
          </cell>
          <cell r="EJ99">
            <v>0</v>
          </cell>
          <cell r="EK99">
            <v>0</v>
          </cell>
          <cell r="EL99">
            <v>8.167354800127999</v>
          </cell>
          <cell r="EN99">
            <v>158</v>
          </cell>
          <cell r="EO99">
            <v>0</v>
          </cell>
          <cell r="EP99">
            <v>0</v>
          </cell>
          <cell r="EQ99">
            <v>158.60946257595248</v>
          </cell>
        </row>
        <row r="101">
          <cell r="C101" t="str">
            <v>33500TAllcustom2Allcustom3USD Total</v>
          </cell>
          <cell r="E101">
            <v>10178</v>
          </cell>
          <cell r="H101">
            <v>10177.8387361442</v>
          </cell>
          <cell r="J101">
            <v>2179</v>
          </cell>
          <cell r="M101">
            <v>2178.52615612</v>
          </cell>
          <cell r="O101">
            <v>2428</v>
          </cell>
          <cell r="R101">
            <v>2428.1047926787201</v>
          </cell>
          <cell r="T101">
            <v>245</v>
          </cell>
          <cell r="W101">
            <v>245.00000000999998</v>
          </cell>
          <cell r="Y101">
            <v>179</v>
          </cell>
          <cell r="AB101">
            <v>179.126415559842</v>
          </cell>
          <cell r="AD101">
            <v>600</v>
          </cell>
          <cell r="AG101">
            <v>600</v>
          </cell>
          <cell r="AI101">
            <v>21</v>
          </cell>
          <cell r="AL101">
            <v>21.139873503380201</v>
          </cell>
          <cell r="AN101">
            <v>938</v>
          </cell>
          <cell r="AQ101">
            <v>937.51663508792399</v>
          </cell>
          <cell r="AS101">
            <v>55</v>
          </cell>
          <cell r="AV101">
            <v>55.433803998565899</v>
          </cell>
          <cell r="AX101">
            <v>9772</v>
          </cell>
          <cell r="BA101">
            <v>9772.3581609899993</v>
          </cell>
          <cell r="BC101">
            <v>-13275</v>
          </cell>
          <cell r="BE101">
            <v>0</v>
          </cell>
          <cell r="BH101">
            <v>0</v>
          </cell>
          <cell r="BI101">
            <v>-13275.0849154647</v>
          </cell>
          <cell r="BK101">
            <v>13320</v>
          </cell>
          <cell r="BM101">
            <v>0</v>
          </cell>
          <cell r="BN101">
            <v>13319.959658627899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13320</v>
          </cell>
          <cell r="BY101">
            <v>16768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1738</v>
          </cell>
          <cell r="DU101">
            <v>0.21707584885007236</v>
          </cell>
          <cell r="DW101">
            <v>1737.7829241511499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59</v>
          </cell>
          <cell r="EL101">
            <v>58.519381305251599</v>
          </cell>
          <cell r="EN101">
            <v>0</v>
          </cell>
          <cell r="EQ101">
            <v>0</v>
          </cell>
        </row>
        <row r="103">
          <cell r="C103" t="str">
            <v>33010Allcustom2Allcustom3USD Total</v>
          </cell>
          <cell r="E103">
            <v>137</v>
          </cell>
          <cell r="H103">
            <v>137.34002048964101</v>
          </cell>
          <cell r="J103">
            <v>13</v>
          </cell>
          <cell r="M103">
            <v>13.3250625</v>
          </cell>
          <cell r="O103">
            <v>13</v>
          </cell>
          <cell r="R103">
            <v>13.1244957558543</v>
          </cell>
          <cell r="T103">
            <v>0</v>
          </cell>
          <cell r="W103">
            <v>0</v>
          </cell>
          <cell r="Y103">
            <v>9</v>
          </cell>
          <cell r="AB103">
            <v>8.6985562216773697</v>
          </cell>
          <cell r="AD103">
            <v>0</v>
          </cell>
          <cell r="AG103">
            <v>0</v>
          </cell>
          <cell r="AI103">
            <v>7</v>
          </cell>
          <cell r="AL103">
            <v>6.7135412067036997</v>
          </cell>
          <cell r="AN103">
            <v>58</v>
          </cell>
          <cell r="AQ103">
            <v>58.297294360109902</v>
          </cell>
          <cell r="AS103">
            <v>0</v>
          </cell>
          <cell r="AV103">
            <v>0.46633591759960402</v>
          </cell>
          <cell r="AX103">
            <v>0</v>
          </cell>
          <cell r="BA103">
            <v>0</v>
          </cell>
          <cell r="BC103">
            <v>1</v>
          </cell>
          <cell r="BE103">
            <v>1</v>
          </cell>
          <cell r="BH103">
            <v>0</v>
          </cell>
          <cell r="BI103">
            <v>0</v>
          </cell>
          <cell r="BK103">
            <v>238</v>
          </cell>
          <cell r="BM103">
            <v>0</v>
          </cell>
          <cell r="BN103">
            <v>237.965306451586</v>
          </cell>
          <cell r="BP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238</v>
          </cell>
          <cell r="BY103">
            <v>237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I103">
            <v>0</v>
          </cell>
          <cell r="CL103">
            <v>0</v>
          </cell>
          <cell r="CN103">
            <v>0</v>
          </cell>
          <cell r="CQ103">
            <v>0</v>
          </cell>
          <cell r="CS103">
            <v>0</v>
          </cell>
          <cell r="CU103">
            <v>0</v>
          </cell>
          <cell r="CX103">
            <v>0</v>
          </cell>
          <cell r="CZ103">
            <v>0</v>
          </cell>
          <cell r="DC103">
            <v>0</v>
          </cell>
          <cell r="DE103">
            <v>0</v>
          </cell>
          <cell r="DH103">
            <v>0</v>
          </cell>
          <cell r="DJ103">
            <v>0</v>
          </cell>
          <cell r="DM103">
            <v>0</v>
          </cell>
          <cell r="DO103">
            <v>0</v>
          </cell>
          <cell r="DR103">
            <v>0</v>
          </cell>
          <cell r="DT103">
            <v>74</v>
          </cell>
          <cell r="DU103">
            <v>0.29060821150901006</v>
          </cell>
          <cell r="DW103">
            <v>73.70939178849099</v>
          </cell>
          <cell r="DY103">
            <v>0</v>
          </cell>
          <cell r="EB103">
            <v>0</v>
          </cell>
          <cell r="ED103">
            <v>0</v>
          </cell>
          <cell r="EG103">
            <v>0</v>
          </cell>
          <cell r="EI103">
            <v>0</v>
          </cell>
          <cell r="EL103">
            <v>0</v>
          </cell>
          <cell r="EN103">
            <v>0</v>
          </cell>
          <cell r="EQ103">
            <v>0</v>
          </cell>
        </row>
        <row r="104">
          <cell r="C104" t="str">
            <v>33020Allcustom2Allcustom3USD Total</v>
          </cell>
          <cell r="E104">
            <v>294</v>
          </cell>
          <cell r="F104">
            <v>1</v>
          </cell>
          <cell r="H104">
            <v>293.08583190357103</v>
          </cell>
          <cell r="J104">
            <v>2917</v>
          </cell>
          <cell r="K104">
            <v>0</v>
          </cell>
          <cell r="M104">
            <v>2916.5657163400001</v>
          </cell>
          <cell r="O104">
            <v>147</v>
          </cell>
          <cell r="P104">
            <v>1</v>
          </cell>
          <cell r="R104">
            <v>146.45532594970101</v>
          </cell>
          <cell r="T104">
            <v>4</v>
          </cell>
          <cell r="U104">
            <v>0</v>
          </cell>
          <cell r="W104">
            <v>4.3482728799999997</v>
          </cell>
          <cell r="Y104">
            <v>24</v>
          </cell>
          <cell r="Z104">
            <v>0</v>
          </cell>
          <cell r="AB104">
            <v>23.897713266499697</v>
          </cell>
          <cell r="AD104">
            <v>0</v>
          </cell>
          <cell r="AE104">
            <v>-1</v>
          </cell>
          <cell r="AG104">
            <v>0.51333333999999997</v>
          </cell>
          <cell r="AI104">
            <v>50</v>
          </cell>
          <cell r="AJ104">
            <v>0</v>
          </cell>
          <cell r="AL104">
            <v>49.975412414939704</v>
          </cell>
          <cell r="AN104">
            <v>4</v>
          </cell>
          <cell r="AO104">
            <v>0</v>
          </cell>
          <cell r="AQ104">
            <v>3.5707289509113598</v>
          </cell>
          <cell r="AS104">
            <v>63</v>
          </cell>
          <cell r="AT104">
            <v>1</v>
          </cell>
          <cell r="AV104">
            <v>61.790527827606901</v>
          </cell>
          <cell r="AX104">
            <v>82</v>
          </cell>
          <cell r="AY104">
            <v>0</v>
          </cell>
          <cell r="BA104">
            <v>81.7186466</v>
          </cell>
          <cell r="BC104">
            <v>-12</v>
          </cell>
          <cell r="BD104">
            <v>1</v>
          </cell>
          <cell r="BE104">
            <v>-4</v>
          </cell>
          <cell r="BF104">
            <v>1</v>
          </cell>
          <cell r="BH104">
            <v>0</v>
          </cell>
          <cell r="BI104">
            <v>-9.5208739999999992</v>
          </cell>
          <cell r="BK104">
            <v>3573</v>
          </cell>
          <cell r="BL104">
            <v>1</v>
          </cell>
          <cell r="BM104">
            <v>0</v>
          </cell>
          <cell r="BN104">
            <v>3572.4006354732301</v>
          </cell>
          <cell r="BP104">
            <v>0</v>
          </cell>
          <cell r="BQ104">
            <v>0</v>
          </cell>
          <cell r="BS104">
            <v>0</v>
          </cell>
          <cell r="BU104">
            <v>1</v>
          </cell>
          <cell r="BV104">
            <v>0</v>
          </cell>
          <cell r="BW104">
            <v>3573</v>
          </cell>
          <cell r="BY104">
            <v>3440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I104">
            <v>8</v>
          </cell>
          <cell r="CL104">
            <v>8</v>
          </cell>
          <cell r="CN104">
            <v>2</v>
          </cell>
          <cell r="CQ104">
            <v>2.1</v>
          </cell>
          <cell r="CS104">
            <v>2</v>
          </cell>
          <cell r="CU104">
            <v>0</v>
          </cell>
          <cell r="CX104">
            <v>2.1</v>
          </cell>
          <cell r="CZ104">
            <v>0</v>
          </cell>
          <cell r="DC104">
            <v>0</v>
          </cell>
          <cell r="DE104">
            <v>0</v>
          </cell>
          <cell r="DH104">
            <v>0</v>
          </cell>
          <cell r="DJ104">
            <v>0</v>
          </cell>
          <cell r="DM104">
            <v>0</v>
          </cell>
          <cell r="DO104">
            <v>0</v>
          </cell>
          <cell r="DR104">
            <v>0</v>
          </cell>
          <cell r="DT104">
            <v>78</v>
          </cell>
          <cell r="DU104">
            <v>4.2812027649191009E-2</v>
          </cell>
          <cell r="DW104">
            <v>77.957187972350809</v>
          </cell>
          <cell r="DY104">
            <v>0</v>
          </cell>
          <cell r="EB104">
            <v>0</v>
          </cell>
          <cell r="ED104">
            <v>0</v>
          </cell>
          <cell r="EG104">
            <v>0</v>
          </cell>
          <cell r="EI104">
            <v>0</v>
          </cell>
          <cell r="EL104">
            <v>0</v>
          </cell>
          <cell r="EN104">
            <v>16</v>
          </cell>
          <cell r="EQ104">
            <v>15.9746913137537</v>
          </cell>
        </row>
        <row r="105">
          <cell r="C105" t="str">
            <v>33600TAllcustom2Allcustom3USD Total</v>
          </cell>
          <cell r="E105">
            <v>0</v>
          </cell>
          <cell r="H105">
            <v>-7.0000000000000005E-8</v>
          </cell>
          <cell r="J105">
            <v>0</v>
          </cell>
          <cell r="M105">
            <v>0</v>
          </cell>
          <cell r="O105">
            <v>14</v>
          </cell>
          <cell r="R105">
            <v>14.4518242714851</v>
          </cell>
          <cell r="T105">
            <v>0</v>
          </cell>
          <cell r="W105">
            <v>0</v>
          </cell>
          <cell r="Y105">
            <v>44</v>
          </cell>
          <cell r="AB105">
            <v>44.4618015</v>
          </cell>
          <cell r="AD105">
            <v>0</v>
          </cell>
          <cell r="AG105">
            <v>0</v>
          </cell>
          <cell r="AI105">
            <v>0</v>
          </cell>
          <cell r="AL105">
            <v>0</v>
          </cell>
          <cell r="AN105">
            <v>0</v>
          </cell>
          <cell r="AQ105">
            <v>0</v>
          </cell>
          <cell r="AS105">
            <v>0</v>
          </cell>
          <cell r="AV105">
            <v>0</v>
          </cell>
          <cell r="AX105">
            <v>513</v>
          </cell>
          <cell r="BA105">
            <v>513.40106605000005</v>
          </cell>
          <cell r="BC105">
            <v>-45</v>
          </cell>
          <cell r="BE105">
            <v>1</v>
          </cell>
          <cell r="BH105">
            <v>0</v>
          </cell>
          <cell r="BI105">
            <v>-45.873502209999998</v>
          </cell>
          <cell r="BK105">
            <v>526</v>
          </cell>
          <cell r="BM105">
            <v>0</v>
          </cell>
          <cell r="BN105">
            <v>526.44118954148496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526</v>
          </cell>
          <cell r="BY105">
            <v>58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0</v>
          </cell>
          <cell r="CL105">
            <v>0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0</v>
          </cell>
          <cell r="DR105">
            <v>0</v>
          </cell>
          <cell r="DT105">
            <v>44</v>
          </cell>
          <cell r="DU105">
            <v>-0.46180149999999998</v>
          </cell>
          <cell r="DW105">
            <v>44.4618015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0</v>
          </cell>
          <cell r="EL105">
            <v>0</v>
          </cell>
          <cell r="EN105">
            <v>0</v>
          </cell>
          <cell r="EQ105">
            <v>0</v>
          </cell>
        </row>
        <row r="106">
          <cell r="C106" t="str">
            <v>33030Allcustom2Allcustom3USD Total</v>
          </cell>
          <cell r="E106">
            <v>77</v>
          </cell>
          <cell r="H106">
            <v>77.251741173705398</v>
          </cell>
          <cell r="J106">
            <v>55</v>
          </cell>
          <cell r="M106">
            <v>55.27178722</v>
          </cell>
          <cell r="O106">
            <v>338</v>
          </cell>
          <cell r="R106">
            <v>338.38424205528202</v>
          </cell>
          <cell r="T106">
            <v>107</v>
          </cell>
          <cell r="W106">
            <v>107.01871075355599</v>
          </cell>
          <cell r="Y106">
            <v>0</v>
          </cell>
          <cell r="AB106">
            <v>2.0751794893062501E-15</v>
          </cell>
          <cell r="AD106">
            <v>9</v>
          </cell>
          <cell r="AG106">
            <v>8.7570082899999999</v>
          </cell>
          <cell r="AI106">
            <v>3</v>
          </cell>
          <cell r="AL106">
            <v>2.9146944557049497</v>
          </cell>
          <cell r="AN106">
            <v>9</v>
          </cell>
          <cell r="AQ106">
            <v>8.9389382661106094</v>
          </cell>
          <cell r="AS106">
            <v>3</v>
          </cell>
          <cell r="AV106">
            <v>3.4359972600992603</v>
          </cell>
          <cell r="AX106">
            <v>52</v>
          </cell>
          <cell r="BA106">
            <v>51.924081999999999</v>
          </cell>
          <cell r="BC106">
            <v>-48</v>
          </cell>
          <cell r="BE106">
            <v>1</v>
          </cell>
          <cell r="BH106">
            <v>0</v>
          </cell>
          <cell r="BI106">
            <v>-48.761530133337494</v>
          </cell>
          <cell r="BK106">
            <v>605</v>
          </cell>
          <cell r="BM106">
            <v>0</v>
          </cell>
          <cell r="BN106">
            <v>605.13567134111997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605</v>
          </cell>
          <cell r="BY106">
            <v>598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0</v>
          </cell>
          <cell r="CL106">
            <v>0</v>
          </cell>
          <cell r="CN106">
            <v>0</v>
          </cell>
          <cell r="CQ106">
            <v>0</v>
          </cell>
          <cell r="CS106">
            <v>0</v>
          </cell>
          <cell r="CU106">
            <v>0</v>
          </cell>
          <cell r="CX106">
            <v>0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21</v>
          </cell>
          <cell r="DU106">
            <v>0.38935898818440151</v>
          </cell>
          <cell r="DW106">
            <v>20.610641011815598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0</v>
          </cell>
          <cell r="EL106">
            <v>4.6108447499787202E-2</v>
          </cell>
          <cell r="EN106">
            <v>1</v>
          </cell>
          <cell r="EQ106">
            <v>0.93064022435968907</v>
          </cell>
        </row>
        <row r="107">
          <cell r="C107" t="str">
            <v>33250TAllcustom2Allcustom3USD Total</v>
          </cell>
          <cell r="E107">
            <v>0</v>
          </cell>
          <cell r="H107">
            <v>0.230276717718643</v>
          </cell>
          <cell r="J107">
            <v>0</v>
          </cell>
          <cell r="M107">
            <v>0</v>
          </cell>
          <cell r="O107">
            <v>28</v>
          </cell>
          <cell r="R107">
            <v>27.5878905736311</v>
          </cell>
          <cell r="T107">
            <v>0</v>
          </cell>
          <cell r="W107">
            <v>0</v>
          </cell>
          <cell r="Y107">
            <v>0</v>
          </cell>
          <cell r="AB107">
            <v>0</v>
          </cell>
          <cell r="AD107">
            <v>0</v>
          </cell>
          <cell r="AG107">
            <v>0</v>
          </cell>
          <cell r="AI107">
            <v>0</v>
          </cell>
          <cell r="AL107">
            <v>6.3918455640005699E-5</v>
          </cell>
          <cell r="AN107">
            <v>5</v>
          </cell>
          <cell r="AQ107">
            <v>5.1959881988434899</v>
          </cell>
          <cell r="AS107">
            <v>0</v>
          </cell>
          <cell r="AV107">
            <v>0</v>
          </cell>
          <cell r="AX107">
            <v>0</v>
          </cell>
          <cell r="BA107">
            <v>0</v>
          </cell>
          <cell r="BC107">
            <v>0</v>
          </cell>
          <cell r="BE107">
            <v>0</v>
          </cell>
          <cell r="BH107">
            <v>0</v>
          </cell>
          <cell r="BI107">
            <v>0</v>
          </cell>
          <cell r="BK107">
            <v>33</v>
          </cell>
          <cell r="BM107">
            <v>0</v>
          </cell>
          <cell r="BN107">
            <v>33.014219408648799</v>
          </cell>
          <cell r="BP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33</v>
          </cell>
          <cell r="BY107">
            <v>33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J107">
            <v>0</v>
          </cell>
          <cell r="CL107">
            <v>0</v>
          </cell>
          <cell r="CN107">
            <v>0</v>
          </cell>
          <cell r="CO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Z107">
            <v>0</v>
          </cell>
          <cell r="DA107">
            <v>0</v>
          </cell>
          <cell r="DC107">
            <v>0</v>
          </cell>
          <cell r="DE107">
            <v>0</v>
          </cell>
          <cell r="DF107">
            <v>0</v>
          </cell>
          <cell r="DH107">
            <v>0</v>
          </cell>
          <cell r="DJ107">
            <v>0</v>
          </cell>
          <cell r="DK107">
            <v>0</v>
          </cell>
          <cell r="DM107">
            <v>0</v>
          </cell>
          <cell r="DO107">
            <v>0</v>
          </cell>
          <cell r="DP107">
            <v>0</v>
          </cell>
          <cell r="DR107">
            <v>0</v>
          </cell>
          <cell r="DT107">
            <v>5</v>
          </cell>
          <cell r="DU107">
            <v>-0.1960521172991303</v>
          </cell>
          <cell r="DW107">
            <v>5.1960521172991303</v>
          </cell>
          <cell r="DY107">
            <v>0</v>
          </cell>
          <cell r="DZ107">
            <v>0</v>
          </cell>
          <cell r="EB107">
            <v>0</v>
          </cell>
          <cell r="ED107">
            <v>0</v>
          </cell>
          <cell r="EE107">
            <v>0</v>
          </cell>
          <cell r="EG107">
            <v>0</v>
          </cell>
          <cell r="EI107">
            <v>0</v>
          </cell>
          <cell r="EJ107">
            <v>0</v>
          </cell>
          <cell r="EL107">
            <v>0</v>
          </cell>
          <cell r="EN107">
            <v>0</v>
          </cell>
          <cell r="EO107">
            <v>0</v>
          </cell>
          <cell r="EQ107">
            <v>0</v>
          </cell>
        </row>
        <row r="108">
          <cell r="C108" t="str">
            <v>33650TAllcustom2Allcustom3USD Total</v>
          </cell>
          <cell r="E108">
            <v>508</v>
          </cell>
          <cell r="F108">
            <v>1</v>
          </cell>
          <cell r="G108">
            <v>0</v>
          </cell>
          <cell r="H108">
            <v>507.90787021463609</v>
          </cell>
          <cell r="J108">
            <v>2985</v>
          </cell>
          <cell r="K108">
            <v>0</v>
          </cell>
          <cell r="L108">
            <v>0</v>
          </cell>
          <cell r="M108">
            <v>2985.1625660600002</v>
          </cell>
          <cell r="O108">
            <v>540</v>
          </cell>
          <cell r="P108">
            <v>1</v>
          </cell>
          <cell r="Q108">
            <v>0</v>
          </cell>
          <cell r="R108">
            <v>540.00377860595347</v>
          </cell>
          <cell r="T108">
            <v>111</v>
          </cell>
          <cell r="U108">
            <v>0</v>
          </cell>
          <cell r="V108">
            <v>0</v>
          </cell>
          <cell r="W108">
            <v>111.36698363355599</v>
          </cell>
          <cell r="Y108">
            <v>77</v>
          </cell>
          <cell r="Z108">
            <v>0</v>
          </cell>
          <cell r="AA108">
            <v>0</v>
          </cell>
          <cell r="AB108">
            <v>77.058070988177064</v>
          </cell>
          <cell r="AD108">
            <v>9</v>
          </cell>
          <cell r="AE108">
            <v>-1</v>
          </cell>
          <cell r="AF108">
            <v>0</v>
          </cell>
          <cell r="AG108">
            <v>9.2703416300000008</v>
          </cell>
          <cell r="AI108">
            <v>60</v>
          </cell>
          <cell r="AJ108">
            <v>0</v>
          </cell>
          <cell r="AK108">
            <v>0</v>
          </cell>
          <cell r="AL108">
            <v>59.603711995803991</v>
          </cell>
          <cell r="AN108">
            <v>76</v>
          </cell>
          <cell r="AO108">
            <v>0</v>
          </cell>
          <cell r="AP108">
            <v>0</v>
          </cell>
          <cell r="AQ108">
            <v>76.002949775975367</v>
          </cell>
          <cell r="AS108">
            <v>66</v>
          </cell>
          <cell r="AT108">
            <v>1</v>
          </cell>
          <cell r="AU108">
            <v>0</v>
          </cell>
          <cell r="AV108">
            <v>65.692861005305758</v>
          </cell>
          <cell r="AX108">
            <v>647</v>
          </cell>
          <cell r="AY108">
            <v>0</v>
          </cell>
          <cell r="AZ108">
            <v>0</v>
          </cell>
          <cell r="BA108">
            <v>647.04379465000011</v>
          </cell>
          <cell r="BC108">
            <v>-104</v>
          </cell>
          <cell r="BD108">
            <v>1</v>
          </cell>
          <cell r="BE108">
            <v>-1</v>
          </cell>
          <cell r="BF108">
            <v>1</v>
          </cell>
          <cell r="BG108">
            <v>0</v>
          </cell>
          <cell r="BH108">
            <v>0</v>
          </cell>
          <cell r="BI108">
            <v>-104.15590634333749</v>
          </cell>
          <cell r="BK108">
            <v>4975</v>
          </cell>
          <cell r="BL108">
            <v>1</v>
          </cell>
          <cell r="BM108">
            <v>0</v>
          </cell>
          <cell r="BN108">
            <v>4974.9570222160692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1</v>
          </cell>
          <cell r="BV108">
            <v>0</v>
          </cell>
          <cell r="BW108">
            <v>4975</v>
          </cell>
          <cell r="BY108">
            <v>4366</v>
          </cell>
          <cell r="CD108">
            <v>0</v>
          </cell>
          <cell r="CE108">
            <v>0</v>
          </cell>
          <cell r="CI108">
            <v>8</v>
          </cell>
          <cell r="CJ108">
            <v>0</v>
          </cell>
          <cell r="CK108">
            <v>0</v>
          </cell>
          <cell r="CL108">
            <v>8</v>
          </cell>
          <cell r="CN108">
            <v>2</v>
          </cell>
          <cell r="CO108">
            <v>0</v>
          </cell>
          <cell r="CP108">
            <v>0</v>
          </cell>
          <cell r="CQ108">
            <v>2.1</v>
          </cell>
          <cell r="CS108">
            <v>2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2.1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T108">
            <v>222</v>
          </cell>
          <cell r="DU108">
            <v>6.4925610043472304E-2</v>
          </cell>
          <cell r="DV108">
            <v>0</v>
          </cell>
          <cell r="DW108">
            <v>221.93507438995653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4.6108447499787202E-2</v>
          </cell>
          <cell r="EN108">
            <v>17</v>
          </cell>
          <cell r="EO108">
            <v>0</v>
          </cell>
          <cell r="EP108">
            <v>0</v>
          </cell>
          <cell r="EQ108">
            <v>16.905331538113391</v>
          </cell>
        </row>
        <row r="109">
          <cell r="C109" t="str">
            <v>33900TAllcustom2Allcustom3USD Total</v>
          </cell>
          <cell r="E109">
            <v>10686</v>
          </cell>
          <cell r="F109">
            <v>1</v>
          </cell>
          <cell r="G109">
            <v>0</v>
          </cell>
          <cell r="H109">
            <v>10685.746606358836</v>
          </cell>
          <cell r="J109">
            <v>5164</v>
          </cell>
          <cell r="K109">
            <v>0</v>
          </cell>
          <cell r="L109">
            <v>0</v>
          </cell>
          <cell r="M109">
            <v>5163.6887221800007</v>
          </cell>
          <cell r="O109">
            <v>2968</v>
          </cell>
          <cell r="P109">
            <v>1</v>
          </cell>
          <cell r="Q109">
            <v>0</v>
          </cell>
          <cell r="R109">
            <v>2968.1085712846734</v>
          </cell>
          <cell r="T109">
            <v>356</v>
          </cell>
          <cell r="U109">
            <v>0</v>
          </cell>
          <cell r="V109">
            <v>0</v>
          </cell>
          <cell r="W109">
            <v>356.36698364355595</v>
          </cell>
          <cell r="Y109">
            <v>256</v>
          </cell>
          <cell r="Z109">
            <v>0</v>
          </cell>
          <cell r="AA109">
            <v>0</v>
          </cell>
          <cell r="AB109">
            <v>256.18448654801909</v>
          </cell>
          <cell r="AD109">
            <v>609</v>
          </cell>
          <cell r="AE109">
            <v>-1</v>
          </cell>
          <cell r="AF109">
            <v>0</v>
          </cell>
          <cell r="AG109">
            <v>609.27034162999996</v>
          </cell>
          <cell r="AI109">
            <v>81</v>
          </cell>
          <cell r="AJ109">
            <v>0</v>
          </cell>
          <cell r="AK109">
            <v>0</v>
          </cell>
          <cell r="AL109">
            <v>80.743585499184192</v>
          </cell>
          <cell r="AN109">
            <v>1014</v>
          </cell>
          <cell r="AO109">
            <v>0</v>
          </cell>
          <cell r="AP109">
            <v>0</v>
          </cell>
          <cell r="AQ109">
            <v>1013.5195848638994</v>
          </cell>
          <cell r="AS109">
            <v>121</v>
          </cell>
          <cell r="AT109">
            <v>1</v>
          </cell>
          <cell r="AU109">
            <v>0</v>
          </cell>
          <cell r="AV109">
            <v>121.12666500387166</v>
          </cell>
          <cell r="AX109">
            <v>10419</v>
          </cell>
          <cell r="AY109">
            <v>0</v>
          </cell>
          <cell r="AZ109">
            <v>0</v>
          </cell>
          <cell r="BA109">
            <v>10419.40195564</v>
          </cell>
          <cell r="BC109">
            <v>-13379</v>
          </cell>
          <cell r="BD109">
            <v>1</v>
          </cell>
          <cell r="BE109">
            <v>-1</v>
          </cell>
          <cell r="BF109">
            <v>1</v>
          </cell>
          <cell r="BG109">
            <v>0</v>
          </cell>
          <cell r="BH109">
            <v>0</v>
          </cell>
          <cell r="BI109">
            <v>-13379.240821808038</v>
          </cell>
          <cell r="BK109">
            <v>18295</v>
          </cell>
          <cell r="BL109">
            <v>1</v>
          </cell>
          <cell r="BM109">
            <v>0</v>
          </cell>
          <cell r="BN109">
            <v>18294.91668084397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1</v>
          </cell>
          <cell r="BV109">
            <v>0</v>
          </cell>
          <cell r="BW109">
            <v>18295</v>
          </cell>
          <cell r="BY109">
            <v>21134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I109">
            <v>8</v>
          </cell>
          <cell r="CJ109">
            <v>0</v>
          </cell>
          <cell r="CK109">
            <v>0</v>
          </cell>
          <cell r="CL109">
            <v>8</v>
          </cell>
          <cell r="CN109">
            <v>2</v>
          </cell>
          <cell r="CO109">
            <v>0</v>
          </cell>
          <cell r="CP109">
            <v>0</v>
          </cell>
          <cell r="CQ109">
            <v>2.1</v>
          </cell>
          <cell r="CS109">
            <v>2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2.1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T109">
            <v>1960</v>
          </cell>
          <cell r="DU109">
            <v>0.28200145889354467</v>
          </cell>
          <cell r="DV109">
            <v>0</v>
          </cell>
          <cell r="DW109">
            <v>1959.7179985411065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I109">
            <v>59</v>
          </cell>
          <cell r="EJ109">
            <v>0</v>
          </cell>
          <cell r="EK109">
            <v>0</v>
          </cell>
          <cell r="EL109">
            <v>58.56548975275139</v>
          </cell>
          <cell r="EN109">
            <v>17</v>
          </cell>
          <cell r="EO109">
            <v>0</v>
          </cell>
          <cell r="EP109">
            <v>0</v>
          </cell>
          <cell r="EQ109">
            <v>16.905331538113391</v>
          </cell>
        </row>
        <row r="111">
          <cell r="C111" t="str">
            <v>34700TAllcustom2Allcustom3USD Total</v>
          </cell>
          <cell r="E111">
            <v>2459</v>
          </cell>
          <cell r="H111">
            <v>2459.44629583902</v>
          </cell>
          <cell r="J111">
            <v>457</v>
          </cell>
          <cell r="M111">
            <v>457.29071636000003</v>
          </cell>
          <cell r="O111">
            <v>1628</v>
          </cell>
          <cell r="R111">
            <v>1627.74294412683</v>
          </cell>
          <cell r="T111">
            <v>2450</v>
          </cell>
          <cell r="W111">
            <v>2449.8666621693901</v>
          </cell>
          <cell r="Y111">
            <v>201</v>
          </cell>
          <cell r="AB111">
            <v>201.29955476763999</v>
          </cell>
          <cell r="AD111">
            <v>146</v>
          </cell>
          <cell r="AG111">
            <v>146.39941683000001</v>
          </cell>
          <cell r="AI111">
            <v>381</v>
          </cell>
          <cell r="AL111">
            <v>381.23867810547802</v>
          </cell>
          <cell r="AN111">
            <v>53</v>
          </cell>
          <cell r="AQ111">
            <v>53.442305239006195</v>
          </cell>
          <cell r="AS111">
            <v>303</v>
          </cell>
          <cell r="AV111">
            <v>303.22235419998196</v>
          </cell>
          <cell r="AX111">
            <v>14156</v>
          </cell>
          <cell r="BA111">
            <v>14155.718260044599</v>
          </cell>
          <cell r="BC111">
            <v>-20219</v>
          </cell>
          <cell r="BE111">
            <v>2</v>
          </cell>
          <cell r="BH111">
            <v>0</v>
          </cell>
          <cell r="BI111">
            <v>-20220.857994291902</v>
          </cell>
          <cell r="BK111">
            <v>2015</v>
          </cell>
          <cell r="BM111">
            <v>0</v>
          </cell>
          <cell r="BN111">
            <v>2014.8091933900801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2015</v>
          </cell>
          <cell r="BY111">
            <v>7775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516</v>
          </cell>
          <cell r="CL111">
            <v>516.28763518999995</v>
          </cell>
          <cell r="CN111">
            <v>0</v>
          </cell>
          <cell r="CQ111">
            <v>0</v>
          </cell>
          <cell r="CS111">
            <v>0</v>
          </cell>
          <cell r="CU111">
            <v>0</v>
          </cell>
          <cell r="CX111">
            <v>0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0</v>
          </cell>
          <cell r="DT111">
            <v>781</v>
          </cell>
          <cell r="DU111">
            <v>7.1592650578750181</v>
          </cell>
          <cell r="DW111">
            <v>773.84073494212498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0</v>
          </cell>
          <cell r="EL111">
            <v>0.49480817963958701</v>
          </cell>
          <cell r="EN111">
            <v>303</v>
          </cell>
          <cell r="EQ111">
            <v>302.72696871365702</v>
          </cell>
        </row>
        <row r="113">
          <cell r="C113" t="str">
            <v>34010Allcustom2Allcustom3USD Total</v>
          </cell>
          <cell r="E113">
            <v>278</v>
          </cell>
          <cell r="H113">
            <v>277.680174026781</v>
          </cell>
          <cell r="J113">
            <v>416</v>
          </cell>
          <cell r="M113">
            <v>416.15966678899997</v>
          </cell>
          <cell r="O113">
            <v>106</v>
          </cell>
          <cell r="R113">
            <v>105.70892208634301</v>
          </cell>
          <cell r="T113">
            <v>27</v>
          </cell>
          <cell r="W113">
            <v>26.543769319999999</v>
          </cell>
          <cell r="Y113">
            <v>320</v>
          </cell>
          <cell r="AB113">
            <v>319.65547888681198</v>
          </cell>
          <cell r="AD113">
            <v>12</v>
          </cell>
          <cell r="AG113">
            <v>12.440655420000001</v>
          </cell>
          <cell r="AI113">
            <v>15</v>
          </cell>
          <cell r="AL113">
            <v>15.417707536051401</v>
          </cell>
          <cell r="AN113">
            <v>7</v>
          </cell>
          <cell r="AQ113">
            <v>7.2110413039990098</v>
          </cell>
          <cell r="AS113">
            <v>23</v>
          </cell>
          <cell r="AV113">
            <v>23.278723238320399</v>
          </cell>
          <cell r="AX113">
            <v>54</v>
          </cell>
          <cell r="BA113">
            <v>53.533726680000001</v>
          </cell>
          <cell r="BC113">
            <v>-3</v>
          </cell>
          <cell r="BE113">
            <v>-1</v>
          </cell>
          <cell r="BH113">
            <v>0</v>
          </cell>
          <cell r="BI113">
            <v>-2.3802189999999999</v>
          </cell>
          <cell r="BK113">
            <v>1255</v>
          </cell>
          <cell r="BM113">
            <v>0</v>
          </cell>
          <cell r="BN113">
            <v>1255.2496462873098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1255</v>
          </cell>
          <cell r="BY113">
            <v>1181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0</v>
          </cell>
          <cell r="CL113">
            <v>0</v>
          </cell>
          <cell r="CN113">
            <v>3</v>
          </cell>
          <cell r="CQ113">
            <v>3</v>
          </cell>
          <cell r="CS113">
            <v>3</v>
          </cell>
          <cell r="CU113">
            <v>0</v>
          </cell>
          <cell r="CX113">
            <v>3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1</v>
          </cell>
          <cell r="DM113">
            <v>1.28295925</v>
          </cell>
          <cell r="DO113">
            <v>0</v>
          </cell>
          <cell r="DR113">
            <v>0</v>
          </cell>
          <cell r="DT113">
            <v>354</v>
          </cell>
          <cell r="DU113">
            <v>-0.72488314686296462</v>
          </cell>
          <cell r="DW113">
            <v>354.72488314686296</v>
          </cell>
          <cell r="DY113">
            <v>1</v>
          </cell>
          <cell r="EB113">
            <v>0.83090004527929406</v>
          </cell>
          <cell r="ED113">
            <v>0</v>
          </cell>
          <cell r="EG113">
            <v>0</v>
          </cell>
          <cell r="EI113">
            <v>0</v>
          </cell>
          <cell r="EL113">
            <v>3.4566081299977097E-2</v>
          </cell>
          <cell r="EN113">
            <v>5</v>
          </cell>
          <cell r="EQ113">
            <v>4.59978784038816</v>
          </cell>
        </row>
        <row r="114">
          <cell r="C114" t="str">
            <v>34200TAllcustom2Allcustom3USD Total</v>
          </cell>
          <cell r="E114">
            <v>3188</v>
          </cell>
          <cell r="F114">
            <v>0</v>
          </cell>
          <cell r="H114">
            <v>3188.3114436301298</v>
          </cell>
          <cell r="J114">
            <v>646</v>
          </cell>
          <cell r="K114">
            <v>1</v>
          </cell>
          <cell r="M114">
            <v>645.27555640684204</v>
          </cell>
          <cell r="O114">
            <v>485</v>
          </cell>
          <cell r="P114">
            <v>1</v>
          </cell>
          <cell r="R114">
            <v>484.34519262266099</v>
          </cell>
          <cell r="T114">
            <v>160</v>
          </cell>
          <cell r="U114">
            <v>-1</v>
          </cell>
          <cell r="W114">
            <v>160.55925291403099</v>
          </cell>
          <cell r="Y114">
            <v>44</v>
          </cell>
          <cell r="Z114">
            <v>1</v>
          </cell>
          <cell r="AB114">
            <v>43.046161550477997</v>
          </cell>
          <cell r="AD114">
            <v>100</v>
          </cell>
          <cell r="AE114">
            <v>1</v>
          </cell>
          <cell r="AG114">
            <v>99.03003685984001</v>
          </cell>
          <cell r="AI114">
            <v>333</v>
          </cell>
          <cell r="AJ114">
            <v>-1</v>
          </cell>
          <cell r="AL114">
            <v>333.64172583659899</v>
          </cell>
          <cell r="AN114">
            <v>92</v>
          </cell>
          <cell r="AO114">
            <v>-1</v>
          </cell>
          <cell r="AQ114">
            <v>92.77554765434509</v>
          </cell>
          <cell r="AS114">
            <v>221</v>
          </cell>
          <cell r="AT114">
            <v>0</v>
          </cell>
          <cell r="AV114">
            <v>220.80940782406802</v>
          </cell>
          <cell r="AX114">
            <v>313</v>
          </cell>
          <cell r="AY114">
            <v>0</v>
          </cell>
          <cell r="BA114">
            <v>312.52008155242504</v>
          </cell>
          <cell r="BC114">
            <v>-681</v>
          </cell>
          <cell r="BD114">
            <v>-2</v>
          </cell>
          <cell r="BE114">
            <v>0</v>
          </cell>
          <cell r="BF114">
            <v>0</v>
          </cell>
          <cell r="BH114">
            <v>0</v>
          </cell>
          <cell r="BI114">
            <v>-679.07864412368599</v>
          </cell>
          <cell r="BK114">
            <v>4901</v>
          </cell>
          <cell r="BL114">
            <v>0</v>
          </cell>
          <cell r="BM114">
            <v>0</v>
          </cell>
          <cell r="BN114">
            <v>4901.2357627277406</v>
          </cell>
          <cell r="BP114">
            <v>0</v>
          </cell>
          <cell r="BQ114">
            <v>0</v>
          </cell>
          <cell r="BS114">
            <v>0</v>
          </cell>
          <cell r="BU114">
            <v>0</v>
          </cell>
          <cell r="BV114">
            <v>0</v>
          </cell>
          <cell r="BW114">
            <v>4901</v>
          </cell>
          <cell r="BY114">
            <v>5048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146</v>
          </cell>
          <cell r="CJ114">
            <v>0</v>
          </cell>
          <cell r="CL114">
            <v>145.59469820832899</v>
          </cell>
          <cell r="CN114">
            <v>3</v>
          </cell>
          <cell r="CO114">
            <v>1</v>
          </cell>
          <cell r="CQ114">
            <v>2.1154959600000001</v>
          </cell>
          <cell r="CS114">
            <v>3</v>
          </cell>
          <cell r="CT114">
            <v>1</v>
          </cell>
          <cell r="CU114">
            <v>0</v>
          </cell>
          <cell r="CV114">
            <v>0</v>
          </cell>
          <cell r="CX114">
            <v>2.1154959600000001</v>
          </cell>
          <cell r="CZ114">
            <v>0</v>
          </cell>
          <cell r="DA114">
            <v>0</v>
          </cell>
          <cell r="DC114">
            <v>0</v>
          </cell>
          <cell r="DE114">
            <v>0</v>
          </cell>
          <cell r="DF114">
            <v>0</v>
          </cell>
          <cell r="DH114">
            <v>0</v>
          </cell>
          <cell r="DJ114">
            <v>6</v>
          </cell>
          <cell r="DK114">
            <v>0</v>
          </cell>
          <cell r="DM114">
            <v>6.4609322019999995</v>
          </cell>
          <cell r="DO114">
            <v>0</v>
          </cell>
          <cell r="DP114">
            <v>0</v>
          </cell>
          <cell r="DR114">
            <v>0</v>
          </cell>
          <cell r="DT114">
            <v>569</v>
          </cell>
          <cell r="DU114">
            <v>1.1891377999670567</v>
          </cell>
          <cell r="DW114">
            <v>567.81086220003294</v>
          </cell>
          <cell r="DY114">
            <v>1</v>
          </cell>
          <cell r="DZ114">
            <v>1</v>
          </cell>
          <cell r="EB114">
            <v>1.0630757999990999E-2</v>
          </cell>
          <cell r="ED114">
            <v>0</v>
          </cell>
          <cell r="EE114">
            <v>0</v>
          </cell>
          <cell r="EG114">
            <v>0</v>
          </cell>
          <cell r="EI114">
            <v>8</v>
          </cell>
          <cell r="EJ114">
            <v>1</v>
          </cell>
          <cell r="EL114">
            <v>7.2111580716581001</v>
          </cell>
          <cell r="EN114">
            <v>188</v>
          </cell>
          <cell r="EO114">
            <v>-1</v>
          </cell>
          <cell r="EQ114">
            <v>189.04774342563002</v>
          </cell>
        </row>
        <row r="115">
          <cell r="C115" t="str">
            <v>34300TAllcustom2Allcustom3USD Total</v>
          </cell>
          <cell r="E115">
            <v>64</v>
          </cell>
          <cell r="H115">
            <v>63.610541937734403</v>
          </cell>
          <cell r="J115">
            <v>79</v>
          </cell>
          <cell r="M115">
            <v>79.011021790000001</v>
          </cell>
          <cell r="O115">
            <v>46</v>
          </cell>
          <cell r="R115">
            <v>46.449161174722796</v>
          </cell>
          <cell r="T115">
            <v>59</v>
          </cell>
          <cell r="W115">
            <v>58.676335358633196</v>
          </cell>
          <cell r="Y115">
            <v>1</v>
          </cell>
          <cell r="AB115">
            <v>0.73331932098312103</v>
          </cell>
          <cell r="AD115">
            <v>0</v>
          </cell>
          <cell r="AG115">
            <v>8.8155320000000092E-2</v>
          </cell>
          <cell r="AI115">
            <v>17</v>
          </cell>
          <cell r="AL115">
            <v>16.6097586942366</v>
          </cell>
          <cell r="AN115">
            <v>1</v>
          </cell>
          <cell r="AQ115">
            <v>1.23416391038683</v>
          </cell>
          <cell r="AS115">
            <v>11</v>
          </cell>
          <cell r="AV115">
            <v>11.035210697985999</v>
          </cell>
          <cell r="AX115">
            <v>124</v>
          </cell>
          <cell r="BA115">
            <v>124.33554992244001</v>
          </cell>
          <cell r="BC115">
            <v>-190</v>
          </cell>
          <cell r="BE115">
            <v>0</v>
          </cell>
          <cell r="BH115">
            <v>0</v>
          </cell>
          <cell r="BI115">
            <v>-190.27875049935599</v>
          </cell>
          <cell r="BK115">
            <v>212</v>
          </cell>
          <cell r="BM115">
            <v>0</v>
          </cell>
          <cell r="BN115">
            <v>211.50446762776699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212</v>
          </cell>
          <cell r="BY115">
            <v>267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1</v>
          </cell>
          <cell r="CL115">
            <v>0.79345564349410103</v>
          </cell>
          <cell r="CN115">
            <v>0</v>
          </cell>
          <cell r="CQ115">
            <v>0.40901320000000002</v>
          </cell>
          <cell r="CS115">
            <v>0</v>
          </cell>
          <cell r="CU115">
            <v>0</v>
          </cell>
          <cell r="CX115">
            <v>0.40901320000000002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5.0281640000000002E-2</v>
          </cell>
          <cell r="DO115">
            <v>0</v>
          </cell>
          <cell r="DR115">
            <v>0</v>
          </cell>
          <cell r="DT115">
            <v>19</v>
          </cell>
          <cell r="DU115">
            <v>0.33460275439350085</v>
          </cell>
          <cell r="DW115">
            <v>18.665397245606499</v>
          </cell>
          <cell r="DY115">
            <v>0</v>
          </cell>
          <cell r="EB115">
            <v>0</v>
          </cell>
          <cell r="ED115">
            <v>0</v>
          </cell>
          <cell r="EG115">
            <v>0</v>
          </cell>
          <cell r="EI115">
            <v>1</v>
          </cell>
          <cell r="EL115">
            <v>0.93511202464905607</v>
          </cell>
          <cell r="EN115">
            <v>2</v>
          </cell>
          <cell r="EQ115">
            <v>1.5343362358238899</v>
          </cell>
        </row>
        <row r="116">
          <cell r="C116" t="str">
            <v>34400TAllcustom2Allcustom3USD Total</v>
          </cell>
          <cell r="E116">
            <v>106</v>
          </cell>
          <cell r="H116">
            <v>106.22138422800001</v>
          </cell>
          <cell r="J116">
            <v>52</v>
          </cell>
          <cell r="M116">
            <v>51.842198229999994</v>
          </cell>
          <cell r="O116">
            <v>1</v>
          </cell>
          <cell r="R116">
            <v>0.96805300000000005</v>
          </cell>
          <cell r="T116">
            <v>2</v>
          </cell>
          <cell r="W116">
            <v>2.4217129599999998</v>
          </cell>
          <cell r="Y116">
            <v>89</v>
          </cell>
          <cell r="AB116">
            <v>89.268353279999999</v>
          </cell>
          <cell r="AD116">
            <v>2</v>
          </cell>
          <cell r="AG116">
            <v>2.4343596199999999</v>
          </cell>
          <cell r="AI116">
            <v>0</v>
          </cell>
          <cell r="AL116">
            <v>0</v>
          </cell>
          <cell r="AN116">
            <v>2</v>
          </cell>
          <cell r="AQ116">
            <v>1.7578025663111401</v>
          </cell>
          <cell r="AS116">
            <v>7</v>
          </cell>
          <cell r="AV116">
            <v>6.7409546244977498</v>
          </cell>
          <cell r="AX116">
            <v>497</v>
          </cell>
          <cell r="BA116">
            <v>497.03477525</v>
          </cell>
          <cell r="BC116">
            <v>-222</v>
          </cell>
          <cell r="BE116">
            <v>1</v>
          </cell>
          <cell r="BH116">
            <v>0</v>
          </cell>
          <cell r="BI116">
            <v>-223.12363980015701</v>
          </cell>
          <cell r="BK116">
            <v>536</v>
          </cell>
          <cell r="BM116">
            <v>0</v>
          </cell>
          <cell r="BN116">
            <v>535.56595395865202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536</v>
          </cell>
          <cell r="BY116">
            <v>254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67</v>
          </cell>
          <cell r="CL116">
            <v>67.099403069999994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93</v>
          </cell>
          <cell r="DU116">
            <v>-0.46051546631109375</v>
          </cell>
          <cell r="DW116">
            <v>93.460515466311094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7</v>
          </cell>
          <cell r="EQ116">
            <v>6.7409546244977498</v>
          </cell>
        </row>
        <row r="117">
          <cell r="C117" t="str">
            <v>35200TAllcustom2Allcustom3USD Total</v>
          </cell>
          <cell r="E117">
            <v>878</v>
          </cell>
          <cell r="H117">
            <v>878.04142912725194</v>
          </cell>
          <cell r="J117">
            <v>273</v>
          </cell>
          <cell r="M117">
            <v>273.32757007315803</v>
          </cell>
          <cell r="O117">
            <v>280</v>
          </cell>
          <cell r="R117">
            <v>280.47430759083005</v>
          </cell>
          <cell r="T117">
            <v>93</v>
          </cell>
          <cell r="W117">
            <v>93.073046226955</v>
          </cell>
          <cell r="Y117">
            <v>31</v>
          </cell>
          <cell r="AB117">
            <v>31.104598331256099</v>
          </cell>
          <cell r="AD117">
            <v>43</v>
          </cell>
          <cell r="AG117">
            <v>42.801877139200002</v>
          </cell>
          <cell r="AI117">
            <v>62</v>
          </cell>
          <cell r="AL117">
            <v>61.789458720732299</v>
          </cell>
          <cell r="AN117">
            <v>22</v>
          </cell>
          <cell r="AQ117">
            <v>22.049787657299898</v>
          </cell>
          <cell r="AS117">
            <v>36</v>
          </cell>
          <cell r="AV117">
            <v>35.790735733319799</v>
          </cell>
          <cell r="AX117">
            <v>634</v>
          </cell>
          <cell r="BA117">
            <v>634.05909977495696</v>
          </cell>
          <cell r="BC117">
            <v>-1004</v>
          </cell>
          <cell r="BE117">
            <v>0</v>
          </cell>
          <cell r="BH117">
            <v>0</v>
          </cell>
          <cell r="BI117">
            <v>-1004.44971860667</v>
          </cell>
          <cell r="BK117">
            <v>1348</v>
          </cell>
          <cell r="BM117">
            <v>0</v>
          </cell>
          <cell r="BN117">
            <v>1348.0621917683</v>
          </cell>
          <cell r="BP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1348</v>
          </cell>
          <cell r="BY117">
            <v>1682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I117">
            <v>39</v>
          </cell>
          <cell r="CL117">
            <v>39.249979369999998</v>
          </cell>
          <cell r="CN117">
            <v>0</v>
          </cell>
          <cell r="CQ117">
            <v>0.146313</v>
          </cell>
          <cell r="CS117">
            <v>0</v>
          </cell>
          <cell r="CU117">
            <v>0</v>
          </cell>
          <cell r="CX117">
            <v>0.146313</v>
          </cell>
          <cell r="CZ117">
            <v>0</v>
          </cell>
          <cell r="DC117">
            <v>0</v>
          </cell>
          <cell r="DE117">
            <v>0</v>
          </cell>
          <cell r="DH117">
            <v>0</v>
          </cell>
          <cell r="DJ117">
            <v>2</v>
          </cell>
          <cell r="DM117">
            <v>1.5153565099999999</v>
          </cell>
          <cell r="DO117">
            <v>0</v>
          </cell>
          <cell r="DR117">
            <v>0</v>
          </cell>
          <cell r="DT117">
            <v>158</v>
          </cell>
          <cell r="DU117">
            <v>0.25427815151201116</v>
          </cell>
          <cell r="DW117">
            <v>157.74572184848799</v>
          </cell>
          <cell r="DY117">
            <v>1</v>
          </cell>
          <cell r="EB117">
            <v>1.4174343999987999</v>
          </cell>
          <cell r="ED117">
            <v>0</v>
          </cell>
          <cell r="EG117">
            <v>0</v>
          </cell>
          <cell r="EI117">
            <v>5</v>
          </cell>
          <cell r="EL117">
            <v>4.8853282004827507</v>
          </cell>
          <cell r="EN117">
            <v>17</v>
          </cell>
          <cell r="EQ117">
            <v>16.517765160582599</v>
          </cell>
        </row>
        <row r="118">
          <cell r="C118" t="str">
            <v>35300TAllcustom2Allcustom3USD Total</v>
          </cell>
          <cell r="E118">
            <v>65</v>
          </cell>
          <cell r="H118">
            <v>65.009310259987004</v>
          </cell>
          <cell r="J118">
            <v>173</v>
          </cell>
          <cell r="M118">
            <v>173.24772335</v>
          </cell>
          <cell r="O118">
            <v>5</v>
          </cell>
          <cell r="R118">
            <v>4.8234576397444995</v>
          </cell>
          <cell r="T118">
            <v>57</v>
          </cell>
          <cell r="W118">
            <v>56.749643570000003</v>
          </cell>
          <cell r="Y118">
            <v>0</v>
          </cell>
          <cell r="AB118">
            <v>-3.8719999999999998E-4</v>
          </cell>
          <cell r="AD118">
            <v>14</v>
          </cell>
          <cell r="AG118">
            <v>13.91758284</v>
          </cell>
          <cell r="AI118">
            <v>-1</v>
          </cell>
          <cell r="AL118">
            <v>-1.3654012334640699</v>
          </cell>
          <cell r="AN118">
            <v>3</v>
          </cell>
          <cell r="AQ118">
            <v>2.8035407808692101</v>
          </cell>
          <cell r="AS118">
            <v>74</v>
          </cell>
          <cell r="AV118">
            <v>73.967054152875093</v>
          </cell>
          <cell r="AX118">
            <v>61</v>
          </cell>
          <cell r="BA118">
            <v>61.180815837816496</v>
          </cell>
          <cell r="BC118">
            <v>-1</v>
          </cell>
          <cell r="BE118">
            <v>-1</v>
          </cell>
          <cell r="BH118">
            <v>0</v>
          </cell>
          <cell r="BI118">
            <v>-0.15848714358667101</v>
          </cell>
          <cell r="BK118">
            <v>450</v>
          </cell>
          <cell r="BM118">
            <v>0</v>
          </cell>
          <cell r="BN118">
            <v>450.17485285424101</v>
          </cell>
          <cell r="BP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450</v>
          </cell>
          <cell r="BY118">
            <v>316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I118">
            <v>0</v>
          </cell>
          <cell r="CL118">
            <v>0.169985825039983</v>
          </cell>
          <cell r="CN118">
            <v>0</v>
          </cell>
          <cell r="CQ118">
            <v>0</v>
          </cell>
          <cell r="CS118">
            <v>0</v>
          </cell>
          <cell r="CU118">
            <v>0</v>
          </cell>
          <cell r="CX118">
            <v>0</v>
          </cell>
          <cell r="CZ118">
            <v>0</v>
          </cell>
          <cell r="DC118">
            <v>0</v>
          </cell>
          <cell r="DE118">
            <v>0</v>
          </cell>
          <cell r="DH118">
            <v>0</v>
          </cell>
          <cell r="DJ118">
            <v>0</v>
          </cell>
          <cell r="DM118">
            <v>0</v>
          </cell>
          <cell r="DO118">
            <v>0</v>
          </cell>
          <cell r="DR118">
            <v>0</v>
          </cell>
          <cell r="DT118">
            <v>16</v>
          </cell>
          <cell r="DU118">
            <v>0.64466481259490038</v>
          </cell>
          <cell r="DW118">
            <v>15.3553351874051</v>
          </cell>
          <cell r="DY118">
            <v>0</v>
          </cell>
          <cell r="EB118">
            <v>0</v>
          </cell>
          <cell r="ED118">
            <v>0</v>
          </cell>
          <cell r="EG118">
            <v>0</v>
          </cell>
          <cell r="EI118">
            <v>0</v>
          </cell>
          <cell r="EL118">
            <v>0.28022678087976205</v>
          </cell>
          <cell r="EN118">
            <v>0</v>
          </cell>
          <cell r="EQ118">
            <v>0</v>
          </cell>
        </row>
        <row r="119">
          <cell r="C119" t="str">
            <v>35350TAllcustom2Allcustom3USD Total</v>
          </cell>
          <cell r="E119">
            <v>4579</v>
          </cell>
          <cell r="F119">
            <v>0</v>
          </cell>
          <cell r="G119">
            <v>0</v>
          </cell>
          <cell r="H119">
            <v>4578.8742832098842</v>
          </cell>
          <cell r="J119">
            <v>1639</v>
          </cell>
          <cell r="K119">
            <v>1</v>
          </cell>
          <cell r="L119">
            <v>0</v>
          </cell>
          <cell r="M119">
            <v>1638.8637366389999</v>
          </cell>
          <cell r="O119">
            <v>923</v>
          </cell>
          <cell r="P119">
            <v>1</v>
          </cell>
          <cell r="Q119">
            <v>0</v>
          </cell>
          <cell r="R119">
            <v>922.76909411430142</v>
          </cell>
          <cell r="T119">
            <v>398</v>
          </cell>
          <cell r="U119">
            <v>-1</v>
          </cell>
          <cell r="V119">
            <v>0</v>
          </cell>
          <cell r="W119">
            <v>398.02376034961918</v>
          </cell>
          <cell r="Y119">
            <v>485</v>
          </cell>
          <cell r="Z119">
            <v>1</v>
          </cell>
          <cell r="AA119">
            <v>0</v>
          </cell>
          <cell r="AB119">
            <v>483.80752416952924</v>
          </cell>
          <cell r="AD119">
            <v>171</v>
          </cell>
          <cell r="AE119">
            <v>1</v>
          </cell>
          <cell r="AF119">
            <v>0</v>
          </cell>
          <cell r="AG119">
            <v>170.71266719904</v>
          </cell>
          <cell r="AI119">
            <v>426</v>
          </cell>
          <cell r="AJ119">
            <v>-1</v>
          </cell>
          <cell r="AK119">
            <v>0</v>
          </cell>
          <cell r="AL119">
            <v>426.09324955415519</v>
          </cell>
          <cell r="AN119">
            <v>127</v>
          </cell>
          <cell r="AO119">
            <v>-1</v>
          </cell>
          <cell r="AP119">
            <v>0</v>
          </cell>
          <cell r="AQ119">
            <v>127.83188387321118</v>
          </cell>
          <cell r="AS119">
            <v>372</v>
          </cell>
          <cell r="AT119">
            <v>0</v>
          </cell>
          <cell r="AU119">
            <v>0</v>
          </cell>
          <cell r="AV119">
            <v>371.62208627106708</v>
          </cell>
          <cell r="AX119">
            <v>1683</v>
          </cell>
          <cell r="AY119">
            <v>0</v>
          </cell>
          <cell r="AZ119">
            <v>0</v>
          </cell>
          <cell r="BA119">
            <v>1682.6640490176385</v>
          </cell>
          <cell r="BC119">
            <v>-2101</v>
          </cell>
          <cell r="BD119">
            <v>-2</v>
          </cell>
          <cell r="BE119">
            <v>-1</v>
          </cell>
          <cell r="BF119">
            <v>0</v>
          </cell>
          <cell r="BG119">
            <v>0</v>
          </cell>
          <cell r="BH119">
            <v>0</v>
          </cell>
          <cell r="BI119">
            <v>-2099.4694591734556</v>
          </cell>
          <cell r="BK119">
            <v>8702</v>
          </cell>
          <cell r="BL119">
            <v>0</v>
          </cell>
          <cell r="BM119">
            <v>0</v>
          </cell>
          <cell r="BN119">
            <v>8701.7928752240095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V119">
            <v>0</v>
          </cell>
          <cell r="BW119">
            <v>8702</v>
          </cell>
          <cell r="BY119">
            <v>8748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I119">
            <v>253</v>
          </cell>
          <cell r="CJ119">
            <v>0</v>
          </cell>
          <cell r="CK119">
            <v>0</v>
          </cell>
          <cell r="CL119">
            <v>252.90752211686308</v>
          </cell>
          <cell r="CN119">
            <v>6</v>
          </cell>
          <cell r="CO119">
            <v>1</v>
          </cell>
          <cell r="CP119">
            <v>0</v>
          </cell>
          <cell r="CQ119">
            <v>5.6708221600000011</v>
          </cell>
          <cell r="CS119">
            <v>6</v>
          </cell>
          <cell r="CT119">
            <v>1</v>
          </cell>
          <cell r="CU119">
            <v>0</v>
          </cell>
          <cell r="CV119">
            <v>0</v>
          </cell>
          <cell r="CW119">
            <v>0</v>
          </cell>
          <cell r="CX119">
            <v>5.6708221600000011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9</v>
          </cell>
          <cell r="DK119">
            <v>0</v>
          </cell>
          <cell r="DL119">
            <v>0</v>
          </cell>
          <cell r="DM119">
            <v>9.3095296019999996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1209</v>
          </cell>
          <cell r="DU119">
            <v>1.2372849052934107</v>
          </cell>
          <cell r="DV119">
            <v>0</v>
          </cell>
          <cell r="DW119">
            <v>1207.7627150947067</v>
          </cell>
          <cell r="DY119">
            <v>3</v>
          </cell>
          <cell r="DZ119">
            <v>1</v>
          </cell>
          <cell r="EA119">
            <v>0</v>
          </cell>
          <cell r="EB119">
            <v>2.2589652032780849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14</v>
          </cell>
          <cell r="EJ119">
            <v>1</v>
          </cell>
          <cell r="EK119">
            <v>0</v>
          </cell>
          <cell r="EL119">
            <v>13.346391158969645</v>
          </cell>
          <cell r="EN119">
            <v>219</v>
          </cell>
          <cell r="EO119">
            <v>-1</v>
          </cell>
          <cell r="EP119">
            <v>0</v>
          </cell>
          <cell r="EQ119">
            <v>218.44058728692244</v>
          </cell>
        </row>
        <row r="121">
          <cell r="C121" t="str">
            <v>35400TAllcustom2Allcustom3USD Total</v>
          </cell>
          <cell r="E121">
            <v>0</v>
          </cell>
          <cell r="H121">
            <v>0</v>
          </cell>
          <cell r="J121">
            <v>0</v>
          </cell>
          <cell r="M121">
            <v>0</v>
          </cell>
          <cell r="O121">
            <v>16</v>
          </cell>
          <cell r="R121">
            <v>16.030454565217099</v>
          </cell>
          <cell r="T121">
            <v>0</v>
          </cell>
          <cell r="W121">
            <v>0</v>
          </cell>
          <cell r="Y121">
            <v>0</v>
          </cell>
          <cell r="AB121">
            <v>0</v>
          </cell>
          <cell r="AD121">
            <v>0</v>
          </cell>
          <cell r="AG121">
            <v>0</v>
          </cell>
          <cell r="AI121">
            <v>0</v>
          </cell>
          <cell r="AL121">
            <v>0</v>
          </cell>
          <cell r="AN121">
            <v>0</v>
          </cell>
          <cell r="AQ121">
            <v>0</v>
          </cell>
          <cell r="AS121">
            <v>0</v>
          </cell>
          <cell r="AV121">
            <v>0</v>
          </cell>
          <cell r="AX121">
            <v>0</v>
          </cell>
          <cell r="BA121">
            <v>0</v>
          </cell>
          <cell r="BC121">
            <v>0</v>
          </cell>
          <cell r="BE121">
            <v>0</v>
          </cell>
          <cell r="BH121">
            <v>0</v>
          </cell>
          <cell r="BI121">
            <v>0</v>
          </cell>
          <cell r="BK121">
            <v>16</v>
          </cell>
          <cell r="BL121">
            <v>0</v>
          </cell>
          <cell r="BM121">
            <v>0</v>
          </cell>
          <cell r="BN121">
            <v>16.030454565217099</v>
          </cell>
          <cell r="BP121">
            <v>0</v>
          </cell>
          <cell r="BS121">
            <v>0</v>
          </cell>
          <cell r="BU121">
            <v>0</v>
          </cell>
          <cell r="BV121">
            <v>0</v>
          </cell>
          <cell r="BW121">
            <v>16</v>
          </cell>
          <cell r="BY121">
            <v>16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I121">
            <v>0</v>
          </cell>
          <cell r="CL121">
            <v>0</v>
          </cell>
          <cell r="CN121">
            <v>0</v>
          </cell>
          <cell r="CQ121">
            <v>0</v>
          </cell>
          <cell r="CS121">
            <v>0</v>
          </cell>
          <cell r="CU121">
            <v>0</v>
          </cell>
          <cell r="CX121">
            <v>0</v>
          </cell>
          <cell r="CZ121">
            <v>0</v>
          </cell>
          <cell r="DC121">
            <v>0</v>
          </cell>
          <cell r="DE121">
            <v>0</v>
          </cell>
          <cell r="DH121">
            <v>0</v>
          </cell>
          <cell r="DJ121">
            <v>0</v>
          </cell>
          <cell r="DM121">
            <v>0</v>
          </cell>
          <cell r="DO121">
            <v>0</v>
          </cell>
          <cell r="DR121">
            <v>0</v>
          </cell>
          <cell r="DT121">
            <v>0</v>
          </cell>
          <cell r="DU121">
            <v>0</v>
          </cell>
          <cell r="DW121">
            <v>0</v>
          </cell>
          <cell r="DY121">
            <v>0</v>
          </cell>
          <cell r="EB121">
            <v>0</v>
          </cell>
          <cell r="ED121">
            <v>0</v>
          </cell>
          <cell r="EG121">
            <v>0</v>
          </cell>
          <cell r="EI121">
            <v>0</v>
          </cell>
          <cell r="EL121">
            <v>0</v>
          </cell>
          <cell r="EN121">
            <v>0</v>
          </cell>
          <cell r="EQ121">
            <v>0</v>
          </cell>
        </row>
        <row r="122">
          <cell r="C122" t="str">
            <v>37900TAllcustom2Allcustom3USD Total</v>
          </cell>
          <cell r="E122">
            <v>7038</v>
          </cell>
          <cell r="F122">
            <v>0</v>
          </cell>
          <cell r="G122">
            <v>0</v>
          </cell>
          <cell r="H122">
            <v>7038.3205790489046</v>
          </cell>
          <cell r="J122">
            <v>2096</v>
          </cell>
          <cell r="K122">
            <v>1</v>
          </cell>
          <cell r="L122">
            <v>0</v>
          </cell>
          <cell r="M122">
            <v>2096.1544529989997</v>
          </cell>
          <cell r="O122">
            <v>2567</v>
          </cell>
          <cell r="P122">
            <v>1</v>
          </cell>
          <cell r="Q122">
            <v>0</v>
          </cell>
          <cell r="R122">
            <v>2566.5424928063485</v>
          </cell>
          <cell r="T122">
            <v>2848</v>
          </cell>
          <cell r="U122">
            <v>-1</v>
          </cell>
          <cell r="V122">
            <v>0</v>
          </cell>
          <cell r="W122">
            <v>2847.8904225190095</v>
          </cell>
          <cell r="Y122">
            <v>686</v>
          </cell>
          <cell r="Z122">
            <v>1</v>
          </cell>
          <cell r="AA122">
            <v>0</v>
          </cell>
          <cell r="AB122">
            <v>685.10707893716926</v>
          </cell>
          <cell r="AD122">
            <v>317</v>
          </cell>
          <cell r="AE122">
            <v>1</v>
          </cell>
          <cell r="AF122">
            <v>0</v>
          </cell>
          <cell r="AG122">
            <v>317.11208402904003</v>
          </cell>
          <cell r="AI122">
            <v>807</v>
          </cell>
          <cell r="AJ122">
            <v>-1</v>
          </cell>
          <cell r="AK122">
            <v>0</v>
          </cell>
          <cell r="AL122">
            <v>807.33192765963327</v>
          </cell>
          <cell r="AN122">
            <v>180</v>
          </cell>
          <cell r="AO122">
            <v>-1</v>
          </cell>
          <cell r="AP122">
            <v>0</v>
          </cell>
          <cell r="AQ122">
            <v>181.27418911221739</v>
          </cell>
          <cell r="AS122">
            <v>675</v>
          </cell>
          <cell r="AT122">
            <v>0</v>
          </cell>
          <cell r="AU122">
            <v>0</v>
          </cell>
          <cell r="AV122">
            <v>674.84444047104898</v>
          </cell>
          <cell r="AX122">
            <v>15839</v>
          </cell>
          <cell r="AY122">
            <v>0</v>
          </cell>
          <cell r="AZ122">
            <v>0</v>
          </cell>
          <cell r="BA122">
            <v>15838.382309062237</v>
          </cell>
          <cell r="BC122">
            <v>-22320</v>
          </cell>
          <cell r="BD122">
            <v>-2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-22320.327453465357</v>
          </cell>
          <cell r="BK122">
            <v>10733</v>
          </cell>
          <cell r="BL122">
            <v>0</v>
          </cell>
          <cell r="BM122">
            <v>0</v>
          </cell>
          <cell r="BN122">
            <v>10732.632523179307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0</v>
          </cell>
          <cell r="BV122">
            <v>0</v>
          </cell>
          <cell r="BW122">
            <v>10733</v>
          </cell>
          <cell r="BY122">
            <v>16539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I122">
            <v>769</v>
          </cell>
          <cell r="CJ122">
            <v>0</v>
          </cell>
          <cell r="CK122">
            <v>0</v>
          </cell>
          <cell r="CL122">
            <v>769.19515730686305</v>
          </cell>
          <cell r="CN122">
            <v>6</v>
          </cell>
          <cell r="CO122">
            <v>1</v>
          </cell>
          <cell r="CP122">
            <v>0</v>
          </cell>
          <cell r="CQ122">
            <v>5.6708221600000011</v>
          </cell>
          <cell r="CS122">
            <v>6</v>
          </cell>
          <cell r="CT122">
            <v>1</v>
          </cell>
          <cell r="CU122">
            <v>0</v>
          </cell>
          <cell r="CV122">
            <v>0</v>
          </cell>
          <cell r="CW122">
            <v>0</v>
          </cell>
          <cell r="CX122">
            <v>5.6708221600000011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J122">
            <v>9</v>
          </cell>
          <cell r="DK122">
            <v>0</v>
          </cell>
          <cell r="DL122">
            <v>0</v>
          </cell>
          <cell r="DM122">
            <v>9.3095296019999996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1990</v>
          </cell>
          <cell r="DU122">
            <v>8.3965499631684288</v>
          </cell>
          <cell r="DV122">
            <v>0</v>
          </cell>
          <cell r="DW122">
            <v>1981.6034500368316</v>
          </cell>
          <cell r="DY122">
            <v>3</v>
          </cell>
          <cell r="DZ122">
            <v>1</v>
          </cell>
          <cell r="EA122">
            <v>0</v>
          </cell>
          <cell r="EB122">
            <v>2.2589652032780849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I122">
            <v>14</v>
          </cell>
          <cell r="EJ122">
            <v>1</v>
          </cell>
          <cell r="EK122">
            <v>0</v>
          </cell>
          <cell r="EL122">
            <v>13.841199338609233</v>
          </cell>
          <cell r="EN122">
            <v>522</v>
          </cell>
          <cell r="EO122">
            <v>-1</v>
          </cell>
          <cell r="EP122">
            <v>0</v>
          </cell>
          <cell r="EQ122">
            <v>521.16755600057945</v>
          </cell>
        </row>
        <row r="123">
          <cell r="C123" t="str">
            <v>38900TAllcustom2Allcustom3USD Total</v>
          </cell>
          <cell r="E123">
            <v>17724</v>
          </cell>
          <cell r="F123">
            <v>1</v>
          </cell>
          <cell r="G123">
            <v>0</v>
          </cell>
          <cell r="H123">
            <v>17724.067185407741</v>
          </cell>
          <cell r="J123">
            <v>7260</v>
          </cell>
          <cell r="K123">
            <v>1</v>
          </cell>
          <cell r="L123">
            <v>0</v>
          </cell>
          <cell r="M123">
            <v>7259.8431751790004</v>
          </cell>
          <cell r="O123">
            <v>5535</v>
          </cell>
          <cell r="P123">
            <v>2</v>
          </cell>
          <cell r="Q123">
            <v>0</v>
          </cell>
          <cell r="R123">
            <v>5534.6510640910219</v>
          </cell>
          <cell r="T123">
            <v>3204</v>
          </cell>
          <cell r="U123">
            <v>-1</v>
          </cell>
          <cell r="V123">
            <v>0</v>
          </cell>
          <cell r="W123">
            <v>3204.2574061625655</v>
          </cell>
          <cell r="Y123">
            <v>942</v>
          </cell>
          <cell r="Z123">
            <v>1</v>
          </cell>
          <cell r="AA123">
            <v>0</v>
          </cell>
          <cell r="AB123">
            <v>941.29156548518836</v>
          </cell>
          <cell r="AD123">
            <v>926</v>
          </cell>
          <cell r="AE123">
            <v>0</v>
          </cell>
          <cell r="AF123">
            <v>0</v>
          </cell>
          <cell r="AG123">
            <v>926.38242565904</v>
          </cell>
          <cell r="AI123">
            <v>888</v>
          </cell>
          <cell r="AJ123">
            <v>-1</v>
          </cell>
          <cell r="AK123">
            <v>0</v>
          </cell>
          <cell r="AL123">
            <v>888.07551315881744</v>
          </cell>
          <cell r="AN123">
            <v>1194</v>
          </cell>
          <cell r="AO123">
            <v>-1</v>
          </cell>
          <cell r="AP123">
            <v>0</v>
          </cell>
          <cell r="AQ123">
            <v>1194.7937739761167</v>
          </cell>
          <cell r="AS123">
            <v>796</v>
          </cell>
          <cell r="AT123">
            <v>1</v>
          </cell>
          <cell r="AU123">
            <v>0</v>
          </cell>
          <cell r="AV123">
            <v>795.97110547492071</v>
          </cell>
          <cell r="AX123">
            <v>26258</v>
          </cell>
          <cell r="AY123">
            <v>0</v>
          </cell>
          <cell r="AZ123">
            <v>0</v>
          </cell>
          <cell r="BA123">
            <v>26257.784264702237</v>
          </cell>
          <cell r="BC123">
            <v>-35699</v>
          </cell>
          <cell r="BD123">
            <v>-1</v>
          </cell>
          <cell r="BE123">
            <v>0</v>
          </cell>
          <cell r="BF123">
            <v>1</v>
          </cell>
          <cell r="BG123">
            <v>0</v>
          </cell>
          <cell r="BH123">
            <v>0</v>
          </cell>
          <cell r="BI123">
            <v>-35699.568275273399</v>
          </cell>
          <cell r="BK123">
            <v>29028</v>
          </cell>
          <cell r="BL123">
            <v>1</v>
          </cell>
          <cell r="BM123">
            <v>0</v>
          </cell>
          <cell r="BN123">
            <v>29027.549204023278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U123">
            <v>1</v>
          </cell>
          <cell r="BV123">
            <v>0</v>
          </cell>
          <cell r="BW123">
            <v>29028</v>
          </cell>
          <cell r="BY123">
            <v>37673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I123">
            <v>777</v>
          </cell>
          <cell r="CJ123">
            <v>0</v>
          </cell>
          <cell r="CK123">
            <v>0</v>
          </cell>
          <cell r="CL123">
            <v>777.19515730686305</v>
          </cell>
          <cell r="CN123">
            <v>8</v>
          </cell>
          <cell r="CO123">
            <v>1</v>
          </cell>
          <cell r="CP123">
            <v>0</v>
          </cell>
          <cell r="CQ123">
            <v>7.7708221600000016</v>
          </cell>
          <cell r="CS123">
            <v>8</v>
          </cell>
          <cell r="CT123">
            <v>1</v>
          </cell>
          <cell r="CU123">
            <v>0</v>
          </cell>
          <cell r="CV123">
            <v>0</v>
          </cell>
          <cell r="CW123">
            <v>0</v>
          </cell>
          <cell r="CX123">
            <v>7.7708221600000016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J123">
            <v>9</v>
          </cell>
          <cell r="DK123">
            <v>0</v>
          </cell>
          <cell r="DL123">
            <v>0</v>
          </cell>
          <cell r="DM123">
            <v>9.3095296019999996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T123">
            <v>3950</v>
          </cell>
          <cell r="DU123">
            <v>8.6785514220619735</v>
          </cell>
          <cell r="DV123">
            <v>0</v>
          </cell>
          <cell r="DW123">
            <v>3941.3214485779381</v>
          </cell>
          <cell r="DY123">
            <v>3</v>
          </cell>
          <cell r="DZ123">
            <v>1</v>
          </cell>
          <cell r="EA123">
            <v>0</v>
          </cell>
          <cell r="EB123">
            <v>2.2589652032780849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I123">
            <v>73</v>
          </cell>
          <cell r="EJ123">
            <v>1</v>
          </cell>
          <cell r="EK123">
            <v>0</v>
          </cell>
          <cell r="EL123">
            <v>72.406689091360619</v>
          </cell>
          <cell r="EN123">
            <v>539</v>
          </cell>
          <cell r="EO123">
            <v>-1</v>
          </cell>
          <cell r="EP123">
            <v>0</v>
          </cell>
          <cell r="EQ123">
            <v>538.07288753869284</v>
          </cell>
        </row>
        <row r="124">
          <cell r="C124" t="str">
            <v>39900TAllcustom2Allcustom3USD Total</v>
          </cell>
          <cell r="E124">
            <v>27389</v>
          </cell>
          <cell r="F124">
            <v>1</v>
          </cell>
          <cell r="G124">
            <v>0</v>
          </cell>
          <cell r="H124">
            <v>27389.108435462404</v>
          </cell>
          <cell r="J124">
            <v>12202</v>
          </cell>
          <cell r="K124">
            <v>1</v>
          </cell>
          <cell r="L124">
            <v>0</v>
          </cell>
          <cell r="M124">
            <v>12202.12811804904</v>
          </cell>
          <cell r="O124">
            <v>11682</v>
          </cell>
          <cell r="P124">
            <v>2</v>
          </cell>
          <cell r="Q124">
            <v>0</v>
          </cell>
          <cell r="R124">
            <v>11681.528379733663</v>
          </cell>
          <cell r="T124">
            <v>11364</v>
          </cell>
          <cell r="U124">
            <v>-1</v>
          </cell>
          <cell r="V124">
            <v>0</v>
          </cell>
          <cell r="W124">
            <v>11364.255491409123</v>
          </cell>
          <cell r="Y124">
            <v>1094</v>
          </cell>
          <cell r="Z124">
            <v>0</v>
          </cell>
          <cell r="AA124">
            <v>0</v>
          </cell>
          <cell r="AB124">
            <v>1093.5176112668121</v>
          </cell>
          <cell r="AD124">
            <v>2074</v>
          </cell>
          <cell r="AE124">
            <v>0</v>
          </cell>
          <cell r="AF124">
            <v>0</v>
          </cell>
          <cell r="AG124">
            <v>2074.4207684223702</v>
          </cell>
          <cell r="AI124">
            <v>1216</v>
          </cell>
          <cell r="AJ124">
            <v>-1</v>
          </cell>
          <cell r="AK124">
            <v>0</v>
          </cell>
          <cell r="AL124">
            <v>1216.2436829355549</v>
          </cell>
          <cell r="AN124">
            <v>1662</v>
          </cell>
          <cell r="AO124">
            <v>-1</v>
          </cell>
          <cell r="AP124">
            <v>0</v>
          </cell>
          <cell r="AQ124">
            <v>1662.3451058098551</v>
          </cell>
          <cell r="AS124">
            <v>1678</v>
          </cell>
          <cell r="AT124">
            <v>1</v>
          </cell>
          <cell r="AU124">
            <v>0</v>
          </cell>
          <cell r="AV124">
            <v>1678.1495912000041</v>
          </cell>
          <cell r="AX124">
            <v>26471</v>
          </cell>
          <cell r="AY124">
            <v>0</v>
          </cell>
          <cell r="AZ124">
            <v>0</v>
          </cell>
          <cell r="BA124">
            <v>26470.905243117704</v>
          </cell>
          <cell r="BC124">
            <v>-35714</v>
          </cell>
          <cell r="BD124">
            <v>-1</v>
          </cell>
          <cell r="BE124">
            <v>0</v>
          </cell>
          <cell r="BF124">
            <v>1</v>
          </cell>
          <cell r="BG124">
            <v>0</v>
          </cell>
          <cell r="BH124">
            <v>0</v>
          </cell>
          <cell r="BI124">
            <v>-35714.769019945066</v>
          </cell>
          <cell r="BK124">
            <v>61118</v>
          </cell>
          <cell r="BL124">
            <v>1</v>
          </cell>
          <cell r="BM124">
            <v>0</v>
          </cell>
          <cell r="BN124">
            <v>61117.833407461447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1</v>
          </cell>
          <cell r="BV124">
            <v>0</v>
          </cell>
          <cell r="BW124">
            <v>61118</v>
          </cell>
          <cell r="BY124">
            <v>68683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I124">
            <v>430</v>
          </cell>
          <cell r="CJ124">
            <v>0</v>
          </cell>
          <cell r="CK124">
            <v>0</v>
          </cell>
          <cell r="CL124">
            <v>430.36558829579508</v>
          </cell>
          <cell r="CN124">
            <v>255</v>
          </cell>
          <cell r="CO124">
            <v>1</v>
          </cell>
          <cell r="CP124">
            <v>0</v>
          </cell>
          <cell r="CQ124">
            <v>254.73815708397902</v>
          </cell>
          <cell r="CS124">
            <v>255</v>
          </cell>
          <cell r="CT124">
            <v>1</v>
          </cell>
          <cell r="CU124">
            <v>0</v>
          </cell>
          <cell r="CV124">
            <v>0</v>
          </cell>
          <cell r="CW124">
            <v>0</v>
          </cell>
          <cell r="CX124">
            <v>254.73815708397902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J124">
            <v>212</v>
          </cell>
          <cell r="DK124">
            <v>0</v>
          </cell>
          <cell r="DL124">
            <v>0</v>
          </cell>
          <cell r="DM124">
            <v>212.48473015321201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6046</v>
          </cell>
          <cell r="DU124">
            <v>8.6946612666302929</v>
          </cell>
          <cell r="DV124">
            <v>0</v>
          </cell>
          <cell r="DW124">
            <v>6037.3053387333694</v>
          </cell>
          <cell r="DY124">
            <v>26</v>
          </cell>
          <cell r="DZ124">
            <v>1</v>
          </cell>
          <cell r="EA124">
            <v>0</v>
          </cell>
          <cell r="EB124">
            <v>25.720481135498186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I124">
            <v>81</v>
          </cell>
          <cell r="EJ124">
            <v>1</v>
          </cell>
          <cell r="EK124">
            <v>0</v>
          </cell>
          <cell r="EL124">
            <v>80.574043891488614</v>
          </cell>
          <cell r="EN124">
            <v>697</v>
          </cell>
          <cell r="EO124">
            <v>-1</v>
          </cell>
          <cell r="EP124">
            <v>0</v>
          </cell>
          <cell r="EQ124">
            <v>696.68235011464526</v>
          </cell>
        </row>
        <row r="129">
          <cell r="C129" t="str">
            <v>50561TAllcustom2Allcustom3USD Total</v>
          </cell>
          <cell r="BK129">
            <v>15335</v>
          </cell>
          <cell r="BL129">
            <v>0</v>
          </cell>
          <cell r="BN129">
            <v>15334.768852018</v>
          </cell>
          <cell r="BP129">
            <v>0</v>
          </cell>
          <cell r="BQ129">
            <v>0</v>
          </cell>
          <cell r="BS129">
            <v>0</v>
          </cell>
          <cell r="BW129">
            <v>15335</v>
          </cell>
          <cell r="CB129">
            <v>0</v>
          </cell>
          <cell r="CC129">
            <v>0</v>
          </cell>
          <cell r="CD129">
            <v>0</v>
          </cell>
        </row>
        <row r="130">
          <cell r="C130" t="str">
            <v>50565TAllcustom2Allcustom3USD Total</v>
          </cell>
          <cell r="BK130">
            <v>4598</v>
          </cell>
          <cell r="BL130">
            <v>0</v>
          </cell>
          <cell r="BN130">
            <v>4597.5489239523204</v>
          </cell>
          <cell r="BP130">
            <v>0</v>
          </cell>
          <cell r="BQ130">
            <v>0</v>
          </cell>
          <cell r="BS130">
            <v>0</v>
          </cell>
          <cell r="BW130">
            <v>4598</v>
          </cell>
          <cell r="CC130">
            <v>0</v>
          </cell>
          <cell r="CD130">
            <v>0</v>
          </cell>
        </row>
        <row r="131">
          <cell r="C131" t="str">
            <v>50571TAllcustom2Allcustom3USD Total</v>
          </cell>
          <cell r="BK131">
            <v>10737</v>
          </cell>
          <cell r="BL131">
            <v>0</v>
          </cell>
          <cell r="BM131">
            <v>0</v>
          </cell>
          <cell r="BN131">
            <v>10737.219928065679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W131">
            <v>10737</v>
          </cell>
          <cell r="CD131">
            <v>0</v>
          </cell>
          <cell r="CF131">
            <v>0</v>
          </cell>
        </row>
        <row r="132">
          <cell r="C132" t="str">
            <v>27260Allcustom2Allcustom3USD Total</v>
          </cell>
          <cell r="BK132">
            <v>19</v>
          </cell>
          <cell r="BN132">
            <v>19.187415236276298</v>
          </cell>
          <cell r="BP132">
            <v>0</v>
          </cell>
          <cell r="BS132">
            <v>0</v>
          </cell>
          <cell r="BW132">
            <v>19</v>
          </cell>
          <cell r="CC132">
            <v>0</v>
          </cell>
          <cell r="CD132">
            <v>0</v>
          </cell>
        </row>
        <row r="133">
          <cell r="C133" t="str">
            <v>35318Allcustom2Allcustom3USD Total</v>
          </cell>
          <cell r="BK133">
            <v>0</v>
          </cell>
          <cell r="BN133">
            <v>0</v>
          </cell>
          <cell r="BP133">
            <v>0</v>
          </cell>
          <cell r="BS133">
            <v>0</v>
          </cell>
          <cell r="BW133">
            <v>0</v>
          </cell>
          <cell r="CC133">
            <v>0</v>
          </cell>
          <cell r="CD133">
            <v>0</v>
          </cell>
        </row>
        <row r="134">
          <cell r="C134" t="str">
            <v>35320Allcustom2Allcustom3USD Total</v>
          </cell>
          <cell r="BK134">
            <v>0</v>
          </cell>
          <cell r="BL134">
            <v>0</v>
          </cell>
          <cell r="BN134">
            <v>0</v>
          </cell>
          <cell r="BP134">
            <v>0</v>
          </cell>
          <cell r="BS134">
            <v>0</v>
          </cell>
          <cell r="BW134">
            <v>0</v>
          </cell>
          <cell r="CC134">
            <v>0</v>
          </cell>
          <cell r="CD134">
            <v>0</v>
          </cell>
        </row>
        <row r="135">
          <cell r="C135" t="str">
            <v>50560TAllcustom2Allcustom3USD Total</v>
          </cell>
          <cell r="BK135">
            <v>10718</v>
          </cell>
          <cell r="BL135">
            <v>0</v>
          </cell>
          <cell r="BM135">
            <v>0</v>
          </cell>
          <cell r="BN135">
            <v>10718.032512829403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10718</v>
          </cell>
          <cell r="CD135">
            <v>0</v>
          </cell>
          <cell r="CF135">
            <v>0</v>
          </cell>
        </row>
        <row r="140">
          <cell r="E140">
            <v>-396</v>
          </cell>
          <cell r="F140">
            <v>0</v>
          </cell>
          <cell r="G140">
            <v>0</v>
          </cell>
          <cell r="H140">
            <v>-395.5434585699079</v>
          </cell>
          <cell r="J140">
            <v>1408</v>
          </cell>
          <cell r="K140">
            <v>0</v>
          </cell>
          <cell r="L140">
            <v>0</v>
          </cell>
          <cell r="M140">
            <v>1408.0215110147603</v>
          </cell>
          <cell r="O140">
            <v>587</v>
          </cell>
          <cell r="P140">
            <v>0</v>
          </cell>
          <cell r="Q140">
            <v>0</v>
          </cell>
          <cell r="R140">
            <v>586.61253467735014</v>
          </cell>
          <cell r="T140">
            <v>-691</v>
          </cell>
          <cell r="U140">
            <v>0</v>
          </cell>
          <cell r="V140">
            <v>0</v>
          </cell>
          <cell r="W140">
            <v>-690.53719910279597</v>
          </cell>
          <cell r="Y140">
            <v>-1252</v>
          </cell>
          <cell r="Z140">
            <v>0</v>
          </cell>
          <cell r="AA140">
            <v>0</v>
          </cell>
          <cell r="AB140">
            <v>-1252.2723938235129</v>
          </cell>
          <cell r="AD140">
            <v>64</v>
          </cell>
          <cell r="AE140">
            <v>0</v>
          </cell>
          <cell r="AF140">
            <v>0</v>
          </cell>
          <cell r="AG140">
            <v>63.805735909999996</v>
          </cell>
          <cell r="AI140">
            <v>55</v>
          </cell>
          <cell r="AJ140">
            <v>0</v>
          </cell>
          <cell r="AK140">
            <v>0</v>
          </cell>
          <cell r="AL140">
            <v>54.752163842679067</v>
          </cell>
          <cell r="AN140">
            <v>97</v>
          </cell>
          <cell r="AO140">
            <v>-1</v>
          </cell>
          <cell r="AP140">
            <v>0</v>
          </cell>
          <cell r="AQ140">
            <v>97.237641019522329</v>
          </cell>
          <cell r="AS140">
            <v>-107</v>
          </cell>
          <cell r="AT140">
            <v>0</v>
          </cell>
          <cell r="AU140">
            <v>0</v>
          </cell>
          <cell r="AV140">
            <v>-106.71003367608387</v>
          </cell>
          <cell r="AX140">
            <v>-22</v>
          </cell>
          <cell r="AY140">
            <v>0</v>
          </cell>
          <cell r="AZ140">
            <v>0</v>
          </cell>
          <cell r="BA140">
            <v>-22.197884883500137</v>
          </cell>
          <cell r="BC140">
            <v>31</v>
          </cell>
          <cell r="BD140">
            <v>0</v>
          </cell>
          <cell r="BE140">
            <v>-2</v>
          </cell>
          <cell r="BF140">
            <v>2</v>
          </cell>
          <cell r="BG140">
            <v>0</v>
          </cell>
          <cell r="BH140">
            <v>0</v>
          </cell>
          <cell r="BI140">
            <v>30.588353604587336</v>
          </cell>
          <cell r="BK140">
            <v>-226</v>
          </cell>
          <cell r="BL140">
            <v>2</v>
          </cell>
          <cell r="BM140">
            <v>0</v>
          </cell>
          <cell r="BN140">
            <v>-226.24302998687739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2</v>
          </cell>
          <cell r="BV140">
            <v>0</v>
          </cell>
          <cell r="BW140">
            <v>-226</v>
          </cell>
          <cell r="BY140">
            <v>-128</v>
          </cell>
          <cell r="CB140">
            <v>0</v>
          </cell>
          <cell r="CC140">
            <v>0</v>
          </cell>
          <cell r="CE140">
            <v>0</v>
          </cell>
          <cell r="CF140">
            <v>0</v>
          </cell>
          <cell r="CI140">
            <v>-5</v>
          </cell>
          <cell r="CJ140">
            <v>0</v>
          </cell>
          <cell r="CK140">
            <v>0</v>
          </cell>
          <cell r="CL140">
            <v>-4.680292409615995</v>
          </cell>
          <cell r="CN140">
            <v>10</v>
          </cell>
          <cell r="CO140">
            <v>-1</v>
          </cell>
          <cell r="CP140">
            <v>0</v>
          </cell>
          <cell r="CQ140">
            <v>10.30117027115041</v>
          </cell>
          <cell r="CS140">
            <v>10</v>
          </cell>
          <cell r="CT140">
            <v>-1</v>
          </cell>
          <cell r="CU140">
            <v>0</v>
          </cell>
          <cell r="CV140">
            <v>0</v>
          </cell>
          <cell r="CW140">
            <v>0</v>
          </cell>
          <cell r="CX140">
            <v>10.30117027115041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J140">
            <v>-142</v>
          </cell>
          <cell r="DK140">
            <v>0</v>
          </cell>
          <cell r="DL140">
            <v>0</v>
          </cell>
          <cell r="DM140">
            <v>-142.14699558959001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T140">
            <v>-1036</v>
          </cell>
          <cell r="DU140">
            <v>0.47685305131312816</v>
          </cell>
          <cell r="DW140">
            <v>-1036.4768530513131</v>
          </cell>
          <cell r="DY140">
            <v>0</v>
          </cell>
          <cell r="DZ140">
            <v>0</v>
          </cell>
          <cell r="EA140">
            <v>0</v>
          </cell>
          <cell r="EB140">
            <v>-7.3148916720413015E-2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I140">
            <v>-3</v>
          </cell>
          <cell r="EJ140">
            <v>1</v>
          </cell>
          <cell r="EK140">
            <v>0</v>
          </cell>
          <cell r="EL140">
            <v>-3.4546981449883756</v>
          </cell>
          <cell r="EN140">
            <v>-63</v>
          </cell>
          <cell r="EO140">
            <v>1</v>
          </cell>
          <cell r="EP140">
            <v>0</v>
          </cell>
          <cell r="EQ140">
            <v>-63.070594703787556</v>
          </cell>
        </row>
        <row r="141">
          <cell r="C141" t="str">
            <v>Segment_financial_items_USD</v>
          </cell>
          <cell r="AX141">
            <v>-617</v>
          </cell>
          <cell r="AY141">
            <v>0</v>
          </cell>
          <cell r="BA141">
            <v>-617.09617270901299</v>
          </cell>
          <cell r="BK141">
            <v>-617</v>
          </cell>
          <cell r="BL141">
            <v>0</v>
          </cell>
          <cell r="BM141">
            <v>0</v>
          </cell>
          <cell r="BN141">
            <v>-617.09617270901299</v>
          </cell>
          <cell r="BP141">
            <v>0</v>
          </cell>
          <cell r="BR141">
            <v>0</v>
          </cell>
          <cell r="BS141">
            <v>0</v>
          </cell>
          <cell r="BW141">
            <v>-617</v>
          </cell>
          <cell r="BY141">
            <v>0</v>
          </cell>
          <cell r="CB141">
            <v>0</v>
          </cell>
          <cell r="CC141">
            <v>0</v>
          </cell>
          <cell r="CE141">
            <v>0</v>
          </cell>
          <cell r="CF141">
            <v>0</v>
          </cell>
        </row>
        <row r="142">
          <cell r="C142" t="str">
            <v>Segment_profit_before_tax_USD</v>
          </cell>
          <cell r="E142">
            <v>-396</v>
          </cell>
          <cell r="F142">
            <v>0</v>
          </cell>
          <cell r="G142">
            <v>0</v>
          </cell>
          <cell r="H142">
            <v>-395.5434585699079</v>
          </cell>
          <cell r="J142">
            <v>1408</v>
          </cell>
          <cell r="K142">
            <v>0</v>
          </cell>
          <cell r="L142">
            <v>0</v>
          </cell>
          <cell r="M142">
            <v>1408.0215110147603</v>
          </cell>
          <cell r="O142">
            <v>587</v>
          </cell>
          <cell r="P142">
            <v>0</v>
          </cell>
          <cell r="Q142">
            <v>0</v>
          </cell>
          <cell r="R142">
            <v>586.61253467735014</v>
          </cell>
          <cell r="T142">
            <v>-691</v>
          </cell>
          <cell r="U142">
            <v>0</v>
          </cell>
          <cell r="V142">
            <v>0</v>
          </cell>
          <cell r="W142">
            <v>-690.53719910279597</v>
          </cell>
          <cell r="Y142">
            <v>-1252</v>
          </cell>
          <cell r="Z142">
            <v>0</v>
          </cell>
          <cell r="AA142">
            <v>0</v>
          </cell>
          <cell r="AB142">
            <v>-1252.2723938235129</v>
          </cell>
          <cell r="AD142">
            <v>64</v>
          </cell>
          <cell r="AE142">
            <v>0</v>
          </cell>
          <cell r="AF142">
            <v>0</v>
          </cell>
          <cell r="AG142">
            <v>63.805735909999996</v>
          </cell>
          <cell r="AI142">
            <v>55</v>
          </cell>
          <cell r="AJ142">
            <v>0</v>
          </cell>
          <cell r="AK142">
            <v>0</v>
          </cell>
          <cell r="AL142">
            <v>54.752163842679067</v>
          </cell>
          <cell r="AN142">
            <v>97</v>
          </cell>
          <cell r="AO142">
            <v>-1</v>
          </cell>
          <cell r="AP142">
            <v>0</v>
          </cell>
          <cell r="AQ142">
            <v>97.237641019522329</v>
          </cell>
          <cell r="AS142">
            <v>-107</v>
          </cell>
          <cell r="AT142">
            <v>0</v>
          </cell>
          <cell r="AU142">
            <v>0</v>
          </cell>
          <cell r="AV142">
            <v>-106.71003367608387</v>
          </cell>
          <cell r="AX142">
            <v>-639</v>
          </cell>
          <cell r="AY142">
            <v>0</v>
          </cell>
          <cell r="AZ142">
            <v>0</v>
          </cell>
          <cell r="BA142">
            <v>-639.29405759251313</v>
          </cell>
          <cell r="BC142">
            <v>31</v>
          </cell>
          <cell r="BD142">
            <v>0</v>
          </cell>
          <cell r="BE142">
            <v>-2</v>
          </cell>
          <cell r="BF142">
            <v>2</v>
          </cell>
          <cell r="BG142">
            <v>0</v>
          </cell>
          <cell r="BH142">
            <v>0</v>
          </cell>
          <cell r="BI142">
            <v>30.588353604587336</v>
          </cell>
          <cell r="BK142">
            <v>-843</v>
          </cell>
          <cell r="BL142">
            <v>2</v>
          </cell>
          <cell r="BM142">
            <v>0</v>
          </cell>
          <cell r="BN142">
            <v>-843.33920269589044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2</v>
          </cell>
          <cell r="BV142">
            <v>0</v>
          </cell>
          <cell r="BW142">
            <v>-843</v>
          </cell>
          <cell r="BY142">
            <v>-128</v>
          </cell>
          <cell r="CB142">
            <v>0</v>
          </cell>
          <cell r="CC142">
            <v>0</v>
          </cell>
          <cell r="CE142">
            <v>0</v>
          </cell>
          <cell r="CF142">
            <v>0</v>
          </cell>
          <cell r="CI142">
            <v>-5</v>
          </cell>
          <cell r="CJ142">
            <v>0</v>
          </cell>
          <cell r="CK142">
            <v>0</v>
          </cell>
          <cell r="CL142">
            <v>-4.680292409615995</v>
          </cell>
          <cell r="CN142">
            <v>10</v>
          </cell>
          <cell r="CO142">
            <v>-1</v>
          </cell>
          <cell r="CP142">
            <v>0</v>
          </cell>
          <cell r="CQ142">
            <v>10.30117027115041</v>
          </cell>
          <cell r="CS142">
            <v>10</v>
          </cell>
          <cell r="CT142">
            <v>-1</v>
          </cell>
          <cell r="CU142">
            <v>0</v>
          </cell>
          <cell r="CV142">
            <v>0</v>
          </cell>
          <cell r="CW142">
            <v>0</v>
          </cell>
          <cell r="CX142">
            <v>10.30117027115041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-142</v>
          </cell>
          <cell r="DK142">
            <v>0</v>
          </cell>
          <cell r="DL142">
            <v>0</v>
          </cell>
          <cell r="DM142">
            <v>-142.14699558959001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T142">
            <v>-1036</v>
          </cell>
          <cell r="DU142">
            <v>0.47685305131312816</v>
          </cell>
          <cell r="DV142">
            <v>0</v>
          </cell>
          <cell r="DW142">
            <v>-1036.4768530513131</v>
          </cell>
          <cell r="DY142">
            <v>0</v>
          </cell>
          <cell r="DZ142">
            <v>0</v>
          </cell>
          <cell r="EA142">
            <v>0</v>
          </cell>
          <cell r="EB142">
            <v>-7.3148916720413015E-2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I142">
            <v>-3</v>
          </cell>
          <cell r="EJ142">
            <v>1</v>
          </cell>
          <cell r="EK142">
            <v>0</v>
          </cell>
          <cell r="EL142">
            <v>-3.4546981449883756</v>
          </cell>
          <cell r="EN142">
            <v>-63</v>
          </cell>
          <cell r="EO142">
            <v>1</v>
          </cell>
          <cell r="EP142">
            <v>0</v>
          </cell>
          <cell r="EQ142">
            <v>-63.070594703787556</v>
          </cell>
        </row>
        <row r="144">
          <cell r="C144" t="str">
            <v>70110CAllcustom2Allcustom3USD Total</v>
          </cell>
          <cell r="E144">
            <v>20</v>
          </cell>
          <cell r="F144">
            <v>1</v>
          </cell>
          <cell r="G144">
            <v>0</v>
          </cell>
          <cell r="H144">
            <v>19.369239240367801</v>
          </cell>
          <cell r="J144">
            <v>-931</v>
          </cell>
          <cell r="K144">
            <v>0</v>
          </cell>
          <cell r="L144">
            <v>0</v>
          </cell>
          <cell r="M144">
            <v>-930.88282904319999</v>
          </cell>
          <cell r="O144">
            <v>-149</v>
          </cell>
          <cell r="P144">
            <v>0</v>
          </cell>
          <cell r="Q144">
            <v>0</v>
          </cell>
          <cell r="R144">
            <v>-148.99227121941999</v>
          </cell>
          <cell r="T144">
            <v>-3</v>
          </cell>
          <cell r="U144">
            <v>0</v>
          </cell>
          <cell r="V144">
            <v>0</v>
          </cell>
          <cell r="W144">
            <v>-3.4479809642426198</v>
          </cell>
          <cell r="Y144">
            <v>24</v>
          </cell>
          <cell r="Z144">
            <v>0</v>
          </cell>
          <cell r="AA144">
            <v>0</v>
          </cell>
          <cell r="AB144">
            <v>24.443669947627399</v>
          </cell>
          <cell r="AD144">
            <v>-2</v>
          </cell>
          <cell r="AE144">
            <v>-1</v>
          </cell>
          <cell r="AF144">
            <v>0</v>
          </cell>
          <cell r="AG144">
            <v>-1.4961109350000001</v>
          </cell>
          <cell r="AI144">
            <v>-24</v>
          </cell>
          <cell r="AJ144">
            <v>-1</v>
          </cell>
          <cell r="AK144">
            <v>0</v>
          </cell>
          <cell r="AL144">
            <v>-23.3445797589089</v>
          </cell>
          <cell r="AN144">
            <v>-6</v>
          </cell>
          <cell r="AO144">
            <v>0</v>
          </cell>
          <cell r="AP144">
            <v>0</v>
          </cell>
          <cell r="AQ144">
            <v>-6.2483806020260202</v>
          </cell>
          <cell r="AS144">
            <v>-10</v>
          </cell>
          <cell r="AT144">
            <v>0</v>
          </cell>
          <cell r="AU144">
            <v>0</v>
          </cell>
          <cell r="AV144">
            <v>-10.1862246987698</v>
          </cell>
          <cell r="AX144">
            <v>66</v>
          </cell>
          <cell r="AY144">
            <v>0</v>
          </cell>
          <cell r="AZ144">
            <v>0</v>
          </cell>
          <cell r="BA144">
            <v>65.984384356547807</v>
          </cell>
          <cell r="BC144">
            <v>-1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-1.0855332799999999</v>
          </cell>
          <cell r="BK144">
            <v>-1016</v>
          </cell>
          <cell r="BM144">
            <v>0</v>
          </cell>
          <cell r="BN144">
            <v>-1015.88661695702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-1016</v>
          </cell>
          <cell r="BY144">
            <v>-1071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I144">
            <v>3</v>
          </cell>
          <cell r="CJ144">
            <v>0</v>
          </cell>
          <cell r="CK144">
            <v>0</v>
          </cell>
          <cell r="CL144">
            <v>2.6624028801185999</v>
          </cell>
          <cell r="CN144">
            <v>1</v>
          </cell>
          <cell r="CO144">
            <v>0</v>
          </cell>
          <cell r="CP144">
            <v>0</v>
          </cell>
          <cell r="CQ144">
            <v>1.1447850988000001</v>
          </cell>
          <cell r="CS144">
            <v>1</v>
          </cell>
          <cell r="CT144">
            <v>0</v>
          </cell>
          <cell r="CU144">
            <v>0</v>
          </cell>
          <cell r="CV144">
            <v>0</v>
          </cell>
          <cell r="CX144">
            <v>1.1447850988000001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-9.3525599999999993E-3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-8</v>
          </cell>
          <cell r="DU144">
            <v>-1.35459865169247</v>
          </cell>
          <cell r="DW144">
            <v>-6.64540134830753</v>
          </cell>
          <cell r="DY144">
            <v>0</v>
          </cell>
          <cell r="DZ144">
            <v>0</v>
          </cell>
          <cell r="EA144">
            <v>0</v>
          </cell>
          <cell r="EB144">
            <v>0.11834662136066799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5.8262714155485895E-2</v>
          </cell>
          <cell r="EN144">
            <v>8</v>
          </cell>
          <cell r="EO144">
            <v>0</v>
          </cell>
          <cell r="EP144">
            <v>0</v>
          </cell>
          <cell r="EQ144">
            <v>8.4864906169979406</v>
          </cell>
        </row>
        <row r="145">
          <cell r="C145" t="str">
            <v>18210Allcustom2Allcustom3USD Total</v>
          </cell>
          <cell r="AX145">
            <v>-25</v>
          </cell>
          <cell r="AY145">
            <v>0</v>
          </cell>
          <cell r="BA145">
            <v>-25.100886253273401</v>
          </cell>
          <cell r="BK145">
            <v>-25</v>
          </cell>
          <cell r="BN145">
            <v>-25.100886253273401</v>
          </cell>
          <cell r="BP145">
            <v>0</v>
          </cell>
          <cell r="BR145">
            <v>0</v>
          </cell>
          <cell r="BS145">
            <v>0</v>
          </cell>
          <cell r="BU145">
            <v>0</v>
          </cell>
          <cell r="BV145">
            <v>0</v>
          </cell>
          <cell r="BW145">
            <v>-25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</row>
        <row r="146">
          <cell r="C146" t="str">
            <v>18220Allcustom2Allcustom3USD Total</v>
          </cell>
          <cell r="AX146">
            <v>-4</v>
          </cell>
          <cell r="AY146">
            <v>0</v>
          </cell>
          <cell r="BA146">
            <v>-3.6760648455578</v>
          </cell>
          <cell r="BK146">
            <v>-4</v>
          </cell>
          <cell r="BN146">
            <v>-3.6760648455578</v>
          </cell>
          <cell r="BP146">
            <v>0</v>
          </cell>
          <cell r="BR146">
            <v>0</v>
          </cell>
          <cell r="BS146">
            <v>0</v>
          </cell>
          <cell r="BU146">
            <v>0</v>
          </cell>
          <cell r="BV146">
            <v>0</v>
          </cell>
          <cell r="BW146">
            <v>-4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</row>
        <row r="147">
          <cell r="C147" t="str">
            <v>70130Allcustom2Allcustom3USD Total</v>
          </cell>
          <cell r="AX147">
            <v>-9</v>
          </cell>
          <cell r="AY147">
            <v>0</v>
          </cell>
          <cell r="BA147">
            <v>-9.3706530934251813</v>
          </cell>
          <cell r="BK147">
            <v>-9</v>
          </cell>
          <cell r="BL147">
            <v>0</v>
          </cell>
          <cell r="BN147">
            <v>-9.3706530934251813</v>
          </cell>
          <cell r="BP147">
            <v>0</v>
          </cell>
          <cell r="BS147">
            <v>0</v>
          </cell>
          <cell r="BU147">
            <v>0</v>
          </cell>
          <cell r="BV147">
            <v>0</v>
          </cell>
          <cell r="BW147">
            <v>-9</v>
          </cell>
          <cell r="BY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</row>
        <row r="148">
          <cell r="C148" t="str">
            <v>70200TAllcustom2Allcustom3USD Total</v>
          </cell>
          <cell r="E148">
            <v>20</v>
          </cell>
          <cell r="F148">
            <v>1</v>
          </cell>
          <cell r="G148">
            <v>0</v>
          </cell>
          <cell r="H148">
            <v>19.369239240367801</v>
          </cell>
          <cell r="J148">
            <v>-931</v>
          </cell>
          <cell r="K148">
            <v>0</v>
          </cell>
          <cell r="L148">
            <v>0</v>
          </cell>
          <cell r="M148">
            <v>-930.88282904319999</v>
          </cell>
          <cell r="O148">
            <v>-149</v>
          </cell>
          <cell r="P148">
            <v>0</v>
          </cell>
          <cell r="Q148">
            <v>0</v>
          </cell>
          <cell r="R148">
            <v>-148.99227121941999</v>
          </cell>
          <cell r="T148">
            <v>-3</v>
          </cell>
          <cell r="U148">
            <v>0</v>
          </cell>
          <cell r="V148">
            <v>0</v>
          </cell>
          <cell r="W148">
            <v>-3.4479809642426198</v>
          </cell>
          <cell r="Y148">
            <v>24</v>
          </cell>
          <cell r="Z148">
            <v>0</v>
          </cell>
          <cell r="AA148">
            <v>0</v>
          </cell>
          <cell r="AB148">
            <v>24.443669947627399</v>
          </cell>
          <cell r="AD148">
            <v>-2</v>
          </cell>
          <cell r="AE148">
            <v>-1</v>
          </cell>
          <cell r="AF148">
            <v>0</v>
          </cell>
          <cell r="AG148">
            <v>-1.4961109350000001</v>
          </cell>
          <cell r="AI148">
            <v>-24</v>
          </cell>
          <cell r="AJ148">
            <v>-1</v>
          </cell>
          <cell r="AK148">
            <v>0</v>
          </cell>
          <cell r="AL148">
            <v>-23.3445797589089</v>
          </cell>
          <cell r="AN148">
            <v>-6</v>
          </cell>
          <cell r="AO148">
            <v>0</v>
          </cell>
          <cell r="AP148">
            <v>0</v>
          </cell>
          <cell r="AQ148">
            <v>-6.2483806020260202</v>
          </cell>
          <cell r="AS148">
            <v>-10</v>
          </cell>
          <cell r="AT148">
            <v>0</v>
          </cell>
          <cell r="AU148">
            <v>0</v>
          </cell>
          <cell r="AV148">
            <v>-10.1862246987698</v>
          </cell>
          <cell r="AX148">
            <v>28</v>
          </cell>
          <cell r="AY148">
            <v>0</v>
          </cell>
          <cell r="AZ148">
            <v>0</v>
          </cell>
          <cell r="BA148">
            <v>27.836780164291419</v>
          </cell>
          <cell r="BC148">
            <v>-1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-1.0855332799999999</v>
          </cell>
          <cell r="BK148">
            <v>-1054</v>
          </cell>
          <cell r="BL148">
            <v>0</v>
          </cell>
          <cell r="BM148">
            <v>0</v>
          </cell>
          <cell r="BN148">
            <v>-1054.0342211492766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-1054</v>
          </cell>
          <cell r="BY148">
            <v>-1071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3</v>
          </cell>
          <cell r="CJ148">
            <v>0</v>
          </cell>
          <cell r="CK148">
            <v>0</v>
          </cell>
          <cell r="CL148">
            <v>2.6624028801185999</v>
          </cell>
          <cell r="CN148">
            <v>1</v>
          </cell>
          <cell r="CO148">
            <v>0</v>
          </cell>
          <cell r="CP148">
            <v>0</v>
          </cell>
          <cell r="CQ148">
            <v>1.1447850988000001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1.1447850988000001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-9.3525599999999993E-3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-8</v>
          </cell>
          <cell r="DU148">
            <v>-1.35459865169247</v>
          </cell>
          <cell r="DV148">
            <v>0</v>
          </cell>
          <cell r="DW148">
            <v>-6.64540134830753</v>
          </cell>
          <cell r="DY148">
            <v>0</v>
          </cell>
          <cell r="DZ148">
            <v>0</v>
          </cell>
          <cell r="EA148">
            <v>0</v>
          </cell>
          <cell r="EB148">
            <v>0.11834662136066799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5.8262714155485895E-2</v>
          </cell>
          <cell r="EN148">
            <v>8</v>
          </cell>
          <cell r="EO148">
            <v>0</v>
          </cell>
          <cell r="EP148">
            <v>0</v>
          </cell>
          <cell r="EQ148">
            <v>8.4864906169979406</v>
          </cell>
        </row>
        <row r="150">
          <cell r="C150" t="str">
            <v>50100TAllcustom2Allcustom3USD Total</v>
          </cell>
          <cell r="E150">
            <v>-376</v>
          </cell>
          <cell r="F150">
            <v>1</v>
          </cell>
          <cell r="G150">
            <v>0</v>
          </cell>
          <cell r="H150">
            <v>-376.17421932954011</v>
          </cell>
          <cell r="J150">
            <v>477</v>
          </cell>
          <cell r="K150">
            <v>0</v>
          </cell>
          <cell r="L150">
            <v>0</v>
          </cell>
          <cell r="M150">
            <v>477.13868197156035</v>
          </cell>
          <cell r="O150">
            <v>438</v>
          </cell>
          <cell r="P150">
            <v>0</v>
          </cell>
          <cell r="Q150">
            <v>0</v>
          </cell>
          <cell r="R150">
            <v>437.62026345793015</v>
          </cell>
          <cell r="T150">
            <v>-694</v>
          </cell>
          <cell r="U150">
            <v>0</v>
          </cell>
          <cell r="V150">
            <v>0</v>
          </cell>
          <cell r="W150">
            <v>-693.98518006703864</v>
          </cell>
          <cell r="Y150">
            <v>-1228</v>
          </cell>
          <cell r="Z150">
            <v>0</v>
          </cell>
          <cell r="AA150">
            <v>0</v>
          </cell>
          <cell r="AB150">
            <v>-1227.8287238758855</v>
          </cell>
          <cell r="AD150">
            <v>62</v>
          </cell>
          <cell r="AE150">
            <v>-1</v>
          </cell>
          <cell r="AF150">
            <v>0</v>
          </cell>
          <cell r="AG150">
            <v>62.309624974999998</v>
          </cell>
          <cell r="AI150">
            <v>31</v>
          </cell>
          <cell r="AJ150">
            <v>-1</v>
          </cell>
          <cell r="AK150">
            <v>0</v>
          </cell>
          <cell r="AL150">
            <v>31.407584083770168</v>
          </cell>
          <cell r="AN150">
            <v>91</v>
          </cell>
          <cell r="AO150">
            <v>-1</v>
          </cell>
          <cell r="AP150">
            <v>0</v>
          </cell>
          <cell r="AQ150">
            <v>90.989260417496311</v>
          </cell>
          <cell r="AS150">
            <v>-117</v>
          </cell>
          <cell r="AT150">
            <v>0</v>
          </cell>
          <cell r="AU150">
            <v>0</v>
          </cell>
          <cell r="AV150">
            <v>-116.89625837485367</v>
          </cell>
          <cell r="AX150">
            <v>-611</v>
          </cell>
          <cell r="AY150">
            <v>0</v>
          </cell>
          <cell r="AZ150">
            <v>0</v>
          </cell>
          <cell r="BA150">
            <v>-611.45727742822169</v>
          </cell>
          <cell r="BC150">
            <v>30</v>
          </cell>
          <cell r="BD150">
            <v>0</v>
          </cell>
          <cell r="BE150">
            <v>-2</v>
          </cell>
          <cell r="BF150">
            <v>2</v>
          </cell>
          <cell r="BG150">
            <v>0</v>
          </cell>
          <cell r="BH150">
            <v>0</v>
          </cell>
          <cell r="BI150">
            <v>29.502820324587336</v>
          </cell>
          <cell r="BK150">
            <v>-1897</v>
          </cell>
          <cell r="BL150">
            <v>2</v>
          </cell>
          <cell r="BM150">
            <v>0</v>
          </cell>
          <cell r="BN150">
            <v>-1897.3734238451671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2</v>
          </cell>
          <cell r="BV150">
            <v>0</v>
          </cell>
          <cell r="BW150">
            <v>-1897</v>
          </cell>
          <cell r="BY150">
            <v>-1199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I150">
            <v>-2</v>
          </cell>
          <cell r="CJ150">
            <v>0</v>
          </cell>
          <cell r="CK150">
            <v>0</v>
          </cell>
          <cell r="CL150">
            <v>-2.0178895294973951</v>
          </cell>
          <cell r="CN150">
            <v>11</v>
          </cell>
          <cell r="CO150">
            <v>-1</v>
          </cell>
          <cell r="CP150">
            <v>0</v>
          </cell>
          <cell r="CQ150">
            <v>11.44595536995041</v>
          </cell>
          <cell r="CS150">
            <v>11</v>
          </cell>
          <cell r="CT150">
            <v>-1</v>
          </cell>
          <cell r="CU150">
            <v>0</v>
          </cell>
          <cell r="CV150">
            <v>0</v>
          </cell>
          <cell r="CW150">
            <v>0</v>
          </cell>
          <cell r="CX150">
            <v>11.44595536995041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-142</v>
          </cell>
          <cell r="DK150">
            <v>0</v>
          </cell>
          <cell r="DL150">
            <v>0</v>
          </cell>
          <cell r="DM150">
            <v>-142.15634814959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T150">
            <v>-1044</v>
          </cell>
          <cell r="DU150">
            <v>-0.87774560037934179</v>
          </cell>
          <cell r="DV150">
            <v>0</v>
          </cell>
          <cell r="DW150">
            <v>-1043.1222543996207</v>
          </cell>
          <cell r="DY150">
            <v>0</v>
          </cell>
          <cell r="DZ150">
            <v>0</v>
          </cell>
          <cell r="EA150">
            <v>0</v>
          </cell>
          <cell r="EB150">
            <v>4.5197704640254979E-2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I150">
            <v>-3</v>
          </cell>
          <cell r="EJ150">
            <v>1</v>
          </cell>
          <cell r="EK150">
            <v>0</v>
          </cell>
          <cell r="EL150">
            <v>-3.3964354308328897</v>
          </cell>
          <cell r="EN150">
            <v>-55</v>
          </cell>
          <cell r="EO150">
            <v>1</v>
          </cell>
          <cell r="EP150">
            <v>0</v>
          </cell>
          <cell r="EQ150">
            <v>-54.584104086789615</v>
          </cell>
        </row>
        <row r="153">
          <cell r="C153" t="str">
            <v>50440TAllcustom2Allcustom3USD Total</v>
          </cell>
          <cell r="E153">
            <v>0</v>
          </cell>
          <cell r="F153">
            <v>0</v>
          </cell>
          <cell r="H153">
            <v>0</v>
          </cell>
          <cell r="J153">
            <v>0</v>
          </cell>
          <cell r="K153">
            <v>0</v>
          </cell>
          <cell r="M153">
            <v>0</v>
          </cell>
          <cell r="O153">
            <v>1</v>
          </cell>
          <cell r="P153">
            <v>1</v>
          </cell>
          <cell r="R153">
            <v>0.22128200000000001</v>
          </cell>
          <cell r="T153">
            <v>0</v>
          </cell>
          <cell r="U153">
            <v>0</v>
          </cell>
          <cell r="W153">
            <v>0</v>
          </cell>
          <cell r="Y153">
            <v>0</v>
          </cell>
          <cell r="Z153">
            <v>0</v>
          </cell>
          <cell r="AB153">
            <v>0</v>
          </cell>
          <cell r="AD153">
            <v>-1</v>
          </cell>
          <cell r="AE153">
            <v>-1</v>
          </cell>
          <cell r="AG153">
            <v>0</v>
          </cell>
          <cell r="AI153">
            <v>0</v>
          </cell>
          <cell r="AJ153">
            <v>0</v>
          </cell>
          <cell r="AL153">
            <v>0</v>
          </cell>
          <cell r="AN153">
            <v>0</v>
          </cell>
          <cell r="AO153">
            <v>0</v>
          </cell>
          <cell r="AQ153">
            <v>1.0000000000000001E-7</v>
          </cell>
          <cell r="AS153">
            <v>0</v>
          </cell>
          <cell r="AT153">
            <v>0</v>
          </cell>
          <cell r="AV153">
            <v>0</v>
          </cell>
          <cell r="AX153">
            <v>58</v>
          </cell>
          <cell r="AY153">
            <v>-1</v>
          </cell>
          <cell r="BA153">
            <v>58.521153700000006</v>
          </cell>
          <cell r="BC153">
            <v>-45</v>
          </cell>
          <cell r="BD153">
            <v>0</v>
          </cell>
          <cell r="BE153">
            <v>1</v>
          </cell>
          <cell r="BF153">
            <v>-1</v>
          </cell>
          <cell r="BH153">
            <v>0</v>
          </cell>
          <cell r="BI153">
            <v>-45.210149399999999</v>
          </cell>
          <cell r="BK153">
            <v>13</v>
          </cell>
          <cell r="BL153">
            <v>-1</v>
          </cell>
          <cell r="BM153">
            <v>0</v>
          </cell>
          <cell r="BN153">
            <v>13.5322864</v>
          </cell>
          <cell r="BU153">
            <v>-1</v>
          </cell>
          <cell r="BV153">
            <v>0</v>
          </cell>
          <cell r="BW153">
            <v>13</v>
          </cell>
          <cell r="BY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I153">
            <v>0</v>
          </cell>
          <cell r="CJ153">
            <v>0</v>
          </cell>
          <cell r="CL153">
            <v>0</v>
          </cell>
          <cell r="CN153">
            <v>-1</v>
          </cell>
          <cell r="CO153">
            <v>-1</v>
          </cell>
          <cell r="CQ153">
            <v>0</v>
          </cell>
          <cell r="CS153">
            <v>-1</v>
          </cell>
          <cell r="CT153">
            <v>-1</v>
          </cell>
          <cell r="CU153">
            <v>0</v>
          </cell>
          <cell r="CV153">
            <v>0</v>
          </cell>
          <cell r="CX153">
            <v>0</v>
          </cell>
          <cell r="CZ153">
            <v>0</v>
          </cell>
          <cell r="DA153">
            <v>0</v>
          </cell>
          <cell r="DC153">
            <v>0</v>
          </cell>
          <cell r="DE153">
            <v>0</v>
          </cell>
          <cell r="DF153">
            <v>0</v>
          </cell>
          <cell r="DH153">
            <v>0</v>
          </cell>
          <cell r="DJ153">
            <v>0</v>
          </cell>
          <cell r="DK153">
            <v>0</v>
          </cell>
          <cell r="DM153">
            <v>0</v>
          </cell>
          <cell r="DO153">
            <v>0</v>
          </cell>
          <cell r="DP153">
            <v>0</v>
          </cell>
          <cell r="DR153">
            <v>0</v>
          </cell>
          <cell r="DT153">
            <v>-1</v>
          </cell>
          <cell r="DU153">
            <v>-1.0000001000000001</v>
          </cell>
          <cell r="DW153">
            <v>1.0000000000000001E-7</v>
          </cell>
          <cell r="DY153">
            <v>0</v>
          </cell>
          <cell r="DZ153">
            <v>0</v>
          </cell>
          <cell r="EB153">
            <v>0</v>
          </cell>
          <cell r="ED153">
            <v>0</v>
          </cell>
          <cell r="EE153">
            <v>0</v>
          </cell>
          <cell r="EG153">
            <v>0</v>
          </cell>
          <cell r="EI153">
            <v>0</v>
          </cell>
          <cell r="EJ153">
            <v>0</v>
          </cell>
          <cell r="EL153">
            <v>0</v>
          </cell>
          <cell r="EN153">
            <v>0</v>
          </cell>
          <cell r="EO153">
            <v>0</v>
          </cell>
          <cell r="EQ153">
            <v>0</v>
          </cell>
        </row>
        <row r="154">
          <cell r="C154" t="str">
            <v>50430TAllcustom2Allcustom3USD Total</v>
          </cell>
          <cell r="E154">
            <v>27</v>
          </cell>
          <cell r="H154">
            <v>26.513937729724301</v>
          </cell>
          <cell r="J154">
            <v>6</v>
          </cell>
          <cell r="M154">
            <v>6.2495920800000002</v>
          </cell>
          <cell r="O154">
            <v>34</v>
          </cell>
          <cell r="R154">
            <v>34.404354868211499</v>
          </cell>
          <cell r="T154">
            <v>2</v>
          </cell>
          <cell r="W154">
            <v>1.6035515404777101</v>
          </cell>
          <cell r="Y154">
            <v>4</v>
          </cell>
          <cell r="AB154">
            <v>3.7444299300000004</v>
          </cell>
          <cell r="AD154">
            <v>2</v>
          </cell>
          <cell r="AG154">
            <v>1.6416708899999999</v>
          </cell>
          <cell r="AI154">
            <v>0</v>
          </cell>
          <cell r="AL154">
            <v>3.92280621388712E-2</v>
          </cell>
          <cell r="AN154">
            <v>0</v>
          </cell>
          <cell r="AQ154">
            <v>8.9815709661589499E-2</v>
          </cell>
          <cell r="AS154">
            <v>0</v>
          </cell>
          <cell r="AV154">
            <v>0.36781889992014599</v>
          </cell>
          <cell r="AX154">
            <v>481</v>
          </cell>
          <cell r="BA154">
            <v>480.55857388445003</v>
          </cell>
          <cell r="BC154">
            <v>-394</v>
          </cell>
          <cell r="BE154">
            <v>-1</v>
          </cell>
          <cell r="BH154">
            <v>0</v>
          </cell>
          <cell r="BI154">
            <v>-393.207976725028</v>
          </cell>
          <cell r="BK154">
            <v>162</v>
          </cell>
          <cell r="BM154">
            <v>0</v>
          </cell>
          <cell r="BN154">
            <v>162.00499686955601</v>
          </cell>
          <cell r="BP154">
            <v>0</v>
          </cell>
          <cell r="BR154">
            <v>0</v>
          </cell>
          <cell r="BS154">
            <v>0</v>
          </cell>
          <cell r="BU154">
            <v>0</v>
          </cell>
          <cell r="BV154">
            <v>0</v>
          </cell>
          <cell r="BW154">
            <v>162</v>
          </cell>
          <cell r="BY154">
            <v>75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I154">
            <v>0</v>
          </cell>
          <cell r="CL154">
            <v>0</v>
          </cell>
          <cell r="CN154">
            <v>1</v>
          </cell>
          <cell r="CQ154">
            <v>0.52476100000000003</v>
          </cell>
          <cell r="CS154">
            <v>1</v>
          </cell>
          <cell r="CU154">
            <v>0</v>
          </cell>
          <cell r="CX154">
            <v>0.52476100000000003</v>
          </cell>
          <cell r="CZ154">
            <v>0</v>
          </cell>
          <cell r="DC154">
            <v>0</v>
          </cell>
          <cell r="DE154">
            <v>0</v>
          </cell>
          <cell r="DH154">
            <v>0</v>
          </cell>
          <cell r="DJ154">
            <v>0</v>
          </cell>
          <cell r="DM154">
            <v>0</v>
          </cell>
          <cell r="DO154">
            <v>0</v>
          </cell>
          <cell r="DR154">
            <v>0</v>
          </cell>
          <cell r="DT154">
            <v>6</v>
          </cell>
          <cell r="DU154">
            <v>0.48485540819954043</v>
          </cell>
          <cell r="DW154">
            <v>5.5151445918004596</v>
          </cell>
          <cell r="DY154">
            <v>0</v>
          </cell>
          <cell r="EB154">
            <v>5.9532244799949403E-2</v>
          </cell>
          <cell r="ED154">
            <v>0</v>
          </cell>
          <cell r="EG154">
            <v>0</v>
          </cell>
          <cell r="EI154">
            <v>0</v>
          </cell>
          <cell r="EL154">
            <v>0</v>
          </cell>
          <cell r="EN154">
            <v>0</v>
          </cell>
          <cell r="EQ154">
            <v>9.3810779202268702E-3</v>
          </cell>
        </row>
        <row r="155">
          <cell r="C155" t="str">
            <v>50420TAllcustom2Allcustom3USD Total</v>
          </cell>
          <cell r="E155">
            <v>135</v>
          </cell>
          <cell r="F155">
            <v>0</v>
          </cell>
          <cell r="H155">
            <v>135.02295274854498</v>
          </cell>
          <cell r="J155">
            <v>78</v>
          </cell>
          <cell r="K155">
            <v>0</v>
          </cell>
          <cell r="M155">
            <v>78.413933680000014</v>
          </cell>
          <cell r="O155">
            <v>89</v>
          </cell>
          <cell r="P155">
            <v>0</v>
          </cell>
          <cell r="R155">
            <v>88.834628647670101</v>
          </cell>
          <cell r="T155">
            <v>34</v>
          </cell>
          <cell r="U155">
            <v>1</v>
          </cell>
          <cell r="W155">
            <v>32.84398496</v>
          </cell>
          <cell r="Y155">
            <v>137</v>
          </cell>
          <cell r="Z155">
            <v>0</v>
          </cell>
          <cell r="AB155">
            <v>136.976718566475</v>
          </cell>
          <cell r="AD155">
            <v>4</v>
          </cell>
          <cell r="AE155">
            <v>-1</v>
          </cell>
          <cell r="AG155">
            <v>4.9250099800000005</v>
          </cell>
          <cell r="AI155">
            <v>0</v>
          </cell>
          <cell r="AJ155">
            <v>-1</v>
          </cell>
          <cell r="AL155">
            <v>0.56791996640512798</v>
          </cell>
          <cell r="AN155">
            <v>14</v>
          </cell>
          <cell r="AO155">
            <v>0</v>
          </cell>
          <cell r="AQ155">
            <v>13.8415009849417</v>
          </cell>
          <cell r="AS155">
            <v>8</v>
          </cell>
          <cell r="AT155">
            <v>0</v>
          </cell>
          <cell r="AV155">
            <v>8.2155479144772201</v>
          </cell>
          <cell r="AX155">
            <v>1050</v>
          </cell>
          <cell r="AY155">
            <v>-1</v>
          </cell>
          <cell r="BA155">
            <v>1050.5638870499999</v>
          </cell>
          <cell r="BC155">
            <v>-437</v>
          </cell>
          <cell r="BD155">
            <v>1</v>
          </cell>
          <cell r="BE155">
            <v>0</v>
          </cell>
          <cell r="BF155">
            <v>0</v>
          </cell>
          <cell r="BH155">
            <v>0</v>
          </cell>
          <cell r="BI155">
            <v>-438.41812612502804</v>
          </cell>
          <cell r="BK155">
            <v>1112</v>
          </cell>
          <cell r="BL155">
            <v>0</v>
          </cell>
          <cell r="BM155">
            <v>0</v>
          </cell>
          <cell r="BN155">
            <v>1111.78795837349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U155">
            <v>0</v>
          </cell>
          <cell r="BV155">
            <v>0</v>
          </cell>
          <cell r="BW155">
            <v>1112</v>
          </cell>
          <cell r="BY155">
            <v>491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I155">
            <v>0</v>
          </cell>
          <cell r="CJ155">
            <v>0</v>
          </cell>
          <cell r="CL155">
            <v>0.13267499999999999</v>
          </cell>
          <cell r="CN155">
            <v>0</v>
          </cell>
          <cell r="CO155">
            <v>0</v>
          </cell>
          <cell r="CQ155">
            <v>0</v>
          </cell>
          <cell r="CS155">
            <v>0</v>
          </cell>
          <cell r="CT155">
            <v>1</v>
          </cell>
          <cell r="CU155">
            <v>-1</v>
          </cell>
          <cell r="CV155">
            <v>0</v>
          </cell>
          <cell r="CX155">
            <v>0</v>
          </cell>
          <cell r="CZ155">
            <v>0</v>
          </cell>
          <cell r="DA155">
            <v>0</v>
          </cell>
          <cell r="DC155">
            <v>0</v>
          </cell>
          <cell r="DE155">
            <v>0</v>
          </cell>
          <cell r="DF155">
            <v>0</v>
          </cell>
          <cell r="DH155">
            <v>0</v>
          </cell>
          <cell r="DJ155">
            <v>0</v>
          </cell>
          <cell r="DK155">
            <v>0</v>
          </cell>
          <cell r="DM155">
            <v>0</v>
          </cell>
          <cell r="DO155">
            <v>0</v>
          </cell>
          <cell r="DP155">
            <v>0</v>
          </cell>
          <cell r="DR155">
            <v>0</v>
          </cell>
          <cell r="DT155">
            <v>155</v>
          </cell>
          <cell r="DU155">
            <v>-1.3111494978209919</v>
          </cell>
          <cell r="DW155">
            <v>156.31114949782099</v>
          </cell>
          <cell r="DY155">
            <v>0</v>
          </cell>
          <cell r="DZ155">
            <v>0</v>
          </cell>
          <cell r="EB155">
            <v>0</v>
          </cell>
          <cell r="ED155">
            <v>0</v>
          </cell>
          <cell r="EE155">
            <v>0</v>
          </cell>
          <cell r="EG155">
            <v>0</v>
          </cell>
          <cell r="EI155">
            <v>1</v>
          </cell>
          <cell r="EJ155">
            <v>0</v>
          </cell>
          <cell r="EL155">
            <v>0.70907156866367405</v>
          </cell>
          <cell r="EN155">
            <v>8</v>
          </cell>
          <cell r="EO155">
            <v>0</v>
          </cell>
          <cell r="EQ155">
            <v>7.7684762558135398</v>
          </cell>
        </row>
        <row r="156">
          <cell r="C156" t="str">
            <v>50450TAllcustom2Allcustom3USD Total</v>
          </cell>
          <cell r="E156">
            <v>-108</v>
          </cell>
          <cell r="F156">
            <v>0</v>
          </cell>
          <cell r="G156">
            <v>0</v>
          </cell>
          <cell r="H156">
            <v>-108.50901501882068</v>
          </cell>
          <cell r="J156">
            <v>-72</v>
          </cell>
          <cell r="K156">
            <v>0</v>
          </cell>
          <cell r="L156">
            <v>0</v>
          </cell>
          <cell r="M156">
            <v>-72.164341600000014</v>
          </cell>
          <cell r="O156">
            <v>-54</v>
          </cell>
          <cell r="P156">
            <v>1</v>
          </cell>
          <cell r="Q156">
            <v>0</v>
          </cell>
          <cell r="R156">
            <v>-54.2089917794586</v>
          </cell>
          <cell r="T156">
            <v>-32</v>
          </cell>
          <cell r="U156">
            <v>-1</v>
          </cell>
          <cell r="V156">
            <v>0</v>
          </cell>
          <cell r="W156">
            <v>-31.24043341952229</v>
          </cell>
          <cell r="Y156">
            <v>-133</v>
          </cell>
          <cell r="Z156">
            <v>0</v>
          </cell>
          <cell r="AA156">
            <v>0</v>
          </cell>
          <cell r="AB156">
            <v>-133.232288636475</v>
          </cell>
          <cell r="AD156">
            <v>-3</v>
          </cell>
          <cell r="AE156">
            <v>0</v>
          </cell>
          <cell r="AF156">
            <v>0</v>
          </cell>
          <cell r="AG156">
            <v>-3.2833390900000006</v>
          </cell>
          <cell r="AI156">
            <v>0</v>
          </cell>
          <cell r="AJ156">
            <v>1</v>
          </cell>
          <cell r="AK156">
            <v>0</v>
          </cell>
          <cell r="AL156">
            <v>-0.52869190426625678</v>
          </cell>
          <cell r="AN156">
            <v>-14</v>
          </cell>
          <cell r="AO156">
            <v>0</v>
          </cell>
          <cell r="AP156">
            <v>0</v>
          </cell>
          <cell r="AQ156">
            <v>-13.751685175280111</v>
          </cell>
          <cell r="AS156">
            <v>-8</v>
          </cell>
          <cell r="AT156">
            <v>0</v>
          </cell>
          <cell r="AU156">
            <v>0</v>
          </cell>
          <cell r="AV156">
            <v>-7.8477290145570739</v>
          </cell>
          <cell r="AX156">
            <v>-511</v>
          </cell>
          <cell r="AY156">
            <v>0</v>
          </cell>
          <cell r="AZ156">
            <v>0</v>
          </cell>
          <cell r="BA156">
            <v>-511.48415946554996</v>
          </cell>
          <cell r="BC156">
            <v>-2</v>
          </cell>
          <cell r="BD156">
            <v>-1</v>
          </cell>
          <cell r="BE156">
            <v>0</v>
          </cell>
          <cell r="BF156">
            <v>-1</v>
          </cell>
          <cell r="BG156">
            <v>0</v>
          </cell>
          <cell r="BH156">
            <v>0</v>
          </cell>
          <cell r="BI156">
            <v>0</v>
          </cell>
          <cell r="BK156">
            <v>-937</v>
          </cell>
          <cell r="BL156">
            <v>-1</v>
          </cell>
          <cell r="BM156">
            <v>0</v>
          </cell>
          <cell r="BN156">
            <v>-936.25067510393399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U156">
            <v>-1</v>
          </cell>
          <cell r="BV156">
            <v>0</v>
          </cell>
          <cell r="BW156">
            <v>-937</v>
          </cell>
          <cell r="BY156">
            <v>-416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-0.13267499999999999</v>
          </cell>
          <cell r="CN156">
            <v>0</v>
          </cell>
          <cell r="CO156">
            <v>-1</v>
          </cell>
          <cell r="CP156">
            <v>0</v>
          </cell>
          <cell r="CQ156">
            <v>0.52476100000000003</v>
          </cell>
          <cell r="CS156">
            <v>0</v>
          </cell>
          <cell r="CT156">
            <v>-2</v>
          </cell>
          <cell r="CU156">
            <v>1</v>
          </cell>
          <cell r="CV156">
            <v>0</v>
          </cell>
          <cell r="CW156">
            <v>0</v>
          </cell>
          <cell r="CX156">
            <v>0.52476100000000003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-150</v>
          </cell>
          <cell r="DU156">
            <v>0.79600480602053225</v>
          </cell>
          <cell r="DV156">
            <v>0</v>
          </cell>
          <cell r="DW156">
            <v>-150.79600480602053</v>
          </cell>
          <cell r="DY156">
            <v>0</v>
          </cell>
          <cell r="DZ156">
            <v>0</v>
          </cell>
          <cell r="EA156">
            <v>0</v>
          </cell>
          <cell r="EB156">
            <v>5.9532244799949403E-2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-1</v>
          </cell>
          <cell r="EJ156">
            <v>0</v>
          </cell>
          <cell r="EK156">
            <v>0</v>
          </cell>
          <cell r="EL156">
            <v>-0.70907156866367405</v>
          </cell>
          <cell r="EN156">
            <v>-8</v>
          </cell>
          <cell r="EO156">
            <v>0</v>
          </cell>
          <cell r="EP156">
            <v>0</v>
          </cell>
          <cell r="EQ156">
            <v>-7.7590951778933128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0.2774123161541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641</v>
          </cell>
          <cell r="P159">
            <v>0</v>
          </cell>
          <cell r="Q159">
            <v>0</v>
          </cell>
          <cell r="R159">
            <v>640.78214527429793</v>
          </cell>
          <cell r="T159">
            <v>0</v>
          </cell>
          <cell r="U159">
            <v>0</v>
          </cell>
          <cell r="V159">
            <v>0</v>
          </cell>
          <cell r="W159">
            <v>8.8463258771999995E-2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0.267529879196167</v>
          </cell>
          <cell r="AN159">
            <v>14</v>
          </cell>
          <cell r="AO159">
            <v>0</v>
          </cell>
          <cell r="AP159">
            <v>0</v>
          </cell>
          <cell r="AQ159">
            <v>14.468399175685501</v>
          </cell>
          <cell r="AS159">
            <v>199</v>
          </cell>
          <cell r="AT159">
            <v>0</v>
          </cell>
          <cell r="AU159">
            <v>0</v>
          </cell>
          <cell r="AV159">
            <v>199.150262043212</v>
          </cell>
          <cell r="AX159">
            <v>0</v>
          </cell>
          <cell r="BA159">
            <v>0</v>
          </cell>
          <cell r="BC159">
            <v>1</v>
          </cell>
          <cell r="BD159">
            <v>0</v>
          </cell>
          <cell r="BE159">
            <v>1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K159">
            <v>855</v>
          </cell>
          <cell r="BL159">
            <v>0</v>
          </cell>
          <cell r="BM159">
            <v>0</v>
          </cell>
          <cell r="BN159">
            <v>855.03421194731698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W159">
            <v>855</v>
          </cell>
          <cell r="BY159">
            <v>655</v>
          </cell>
          <cell r="CC159">
            <v>0</v>
          </cell>
          <cell r="CE159">
            <v>0</v>
          </cell>
          <cell r="CF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199</v>
          </cell>
          <cell r="DK159">
            <v>0</v>
          </cell>
          <cell r="DL159">
            <v>0</v>
          </cell>
          <cell r="DM159">
            <v>199.150262043212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14</v>
          </cell>
          <cell r="DU159">
            <v>-0.73592905488169968</v>
          </cell>
          <cell r="DV159">
            <v>0</v>
          </cell>
          <cell r="DW159">
            <v>14.7359290548817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1479</v>
          </cell>
          <cell r="P160">
            <v>0</v>
          </cell>
          <cell r="Q160">
            <v>0</v>
          </cell>
          <cell r="R160">
            <v>1479.331465947942</v>
          </cell>
          <cell r="T160">
            <v>155</v>
          </cell>
          <cell r="U160">
            <v>0</v>
          </cell>
          <cell r="V160">
            <v>0</v>
          </cell>
          <cell r="W160">
            <v>155.190629562037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1</v>
          </cell>
          <cell r="AE160">
            <v>0</v>
          </cell>
          <cell r="AF160">
            <v>0</v>
          </cell>
          <cell r="AG160">
            <v>0.51030633333335007</v>
          </cell>
          <cell r="AI160">
            <v>27</v>
          </cell>
          <cell r="AJ160">
            <v>0</v>
          </cell>
          <cell r="AK160">
            <v>0</v>
          </cell>
          <cell r="AL160">
            <v>26.784329066297435</v>
          </cell>
          <cell r="AN160">
            <v>82</v>
          </cell>
          <cell r="AO160">
            <v>0</v>
          </cell>
          <cell r="AP160">
            <v>0</v>
          </cell>
          <cell r="AQ160">
            <v>81.873421481958388</v>
          </cell>
          <cell r="AS160">
            <v>5</v>
          </cell>
          <cell r="AT160">
            <v>0</v>
          </cell>
          <cell r="AU160">
            <v>0</v>
          </cell>
          <cell r="AV160">
            <v>4.7394020839780069</v>
          </cell>
          <cell r="AX160">
            <v>0</v>
          </cell>
          <cell r="BA160">
            <v>-0.25457121823978401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K160">
            <v>1749</v>
          </cell>
          <cell r="BL160">
            <v>0</v>
          </cell>
          <cell r="BM160">
            <v>0</v>
          </cell>
          <cell r="BN160">
            <v>1748.6841256937828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W160">
            <v>1749</v>
          </cell>
          <cell r="BY160">
            <v>1744</v>
          </cell>
          <cell r="CC160">
            <v>0</v>
          </cell>
          <cell r="CE160">
            <v>0</v>
          </cell>
          <cell r="CF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N160">
            <v>5</v>
          </cell>
          <cell r="CO160">
            <v>0</v>
          </cell>
          <cell r="CP160">
            <v>0</v>
          </cell>
          <cell r="CQ160">
            <v>4.7394020839783106</v>
          </cell>
          <cell r="CS160">
            <v>5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4.7394020839783106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110</v>
          </cell>
          <cell r="DU160">
            <v>0.8319431184106918</v>
          </cell>
          <cell r="DV160">
            <v>0</v>
          </cell>
          <cell r="DW160">
            <v>109.16805688158931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0.22858626017786099</v>
          </cell>
          <cell r="J161">
            <v>760</v>
          </cell>
          <cell r="K161">
            <v>0</v>
          </cell>
          <cell r="L161">
            <v>0</v>
          </cell>
          <cell r="M161">
            <v>760.12813096000104</v>
          </cell>
          <cell r="O161">
            <v>2627</v>
          </cell>
          <cell r="P161">
            <v>0</v>
          </cell>
          <cell r="Q161">
            <v>0</v>
          </cell>
          <cell r="R161">
            <v>2627.0875760306803</v>
          </cell>
          <cell r="T161">
            <v>109</v>
          </cell>
          <cell r="U161">
            <v>0</v>
          </cell>
          <cell r="V161">
            <v>0</v>
          </cell>
          <cell r="W161">
            <v>109.09796577327501</v>
          </cell>
          <cell r="Y161">
            <v>6</v>
          </cell>
          <cell r="Z161">
            <v>0</v>
          </cell>
          <cell r="AA161">
            <v>0</v>
          </cell>
          <cell r="AB161">
            <v>5.5773116571793402</v>
          </cell>
          <cell r="AD161">
            <v>5</v>
          </cell>
          <cell r="AE161">
            <v>0</v>
          </cell>
          <cell r="AF161">
            <v>0</v>
          </cell>
          <cell r="AG161">
            <v>4.9196521600000001</v>
          </cell>
          <cell r="AI161">
            <v>90</v>
          </cell>
          <cell r="AJ161">
            <v>0</v>
          </cell>
          <cell r="AK161">
            <v>0</v>
          </cell>
          <cell r="AL161">
            <v>89.996802228919293</v>
          </cell>
          <cell r="AN161">
            <v>17</v>
          </cell>
          <cell r="AO161">
            <v>0</v>
          </cell>
          <cell r="AP161">
            <v>0</v>
          </cell>
          <cell r="AQ161">
            <v>16.918628120664298</v>
          </cell>
          <cell r="AS161">
            <v>6</v>
          </cell>
          <cell r="AT161">
            <v>0</v>
          </cell>
          <cell r="AU161">
            <v>0</v>
          </cell>
          <cell r="AV161">
            <v>5.6000791369561602</v>
          </cell>
          <cell r="AX161">
            <v>0</v>
          </cell>
          <cell r="AY161">
            <v>0</v>
          </cell>
          <cell r="AZ161">
            <v>0</v>
          </cell>
          <cell r="BA161">
            <v>0.35598724999999998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3620</v>
          </cell>
          <cell r="BL161">
            <v>0</v>
          </cell>
          <cell r="BM161">
            <v>0</v>
          </cell>
          <cell r="BN161">
            <v>3619.9107195778597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W161">
            <v>3620</v>
          </cell>
          <cell r="BY161">
            <v>3614</v>
          </cell>
          <cell r="CC161">
            <v>0</v>
          </cell>
          <cell r="CE161">
            <v>0</v>
          </cell>
          <cell r="CF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0.35598724999999998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118</v>
          </cell>
          <cell r="DU161">
            <v>0.58760583323700644</v>
          </cell>
          <cell r="DV161">
            <v>0</v>
          </cell>
          <cell r="DW161">
            <v>117.41239416676299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0.30829574990940201</v>
          </cell>
          <cell r="EN161">
            <v>5</v>
          </cell>
          <cell r="EO161">
            <v>0</v>
          </cell>
          <cell r="EP161">
            <v>0</v>
          </cell>
          <cell r="EQ161">
            <v>5.2293378970467508</v>
          </cell>
        </row>
        <row r="162">
          <cell r="E162">
            <v>21596</v>
          </cell>
          <cell r="F162">
            <v>-1</v>
          </cell>
          <cell r="G162">
            <v>0</v>
          </cell>
          <cell r="H162">
            <v>21596.27991313786</v>
          </cell>
          <cell r="J162">
            <v>6221</v>
          </cell>
          <cell r="K162">
            <v>0</v>
          </cell>
          <cell r="L162">
            <v>0</v>
          </cell>
          <cell r="M162">
            <v>6221.4427293299996</v>
          </cell>
          <cell r="O162">
            <v>3470</v>
          </cell>
          <cell r="P162">
            <v>-1</v>
          </cell>
          <cell r="Q162">
            <v>0</v>
          </cell>
          <cell r="R162">
            <v>3469.6232000657583</v>
          </cell>
          <cell r="T162">
            <v>5925</v>
          </cell>
          <cell r="U162">
            <v>0</v>
          </cell>
          <cell r="V162">
            <v>0</v>
          </cell>
          <cell r="W162">
            <v>5925.4679897160995</v>
          </cell>
          <cell r="Y162">
            <v>891</v>
          </cell>
          <cell r="Z162">
            <v>0</v>
          </cell>
          <cell r="AA162">
            <v>0</v>
          </cell>
          <cell r="AB162">
            <v>890.74660456633751</v>
          </cell>
          <cell r="AD162">
            <v>1725</v>
          </cell>
          <cell r="AE162">
            <v>0</v>
          </cell>
          <cell r="AF162">
            <v>0</v>
          </cell>
          <cell r="AG162">
            <v>1725.2606954800001</v>
          </cell>
          <cell r="AI162">
            <v>70</v>
          </cell>
          <cell r="AJ162">
            <v>0</v>
          </cell>
          <cell r="AK162">
            <v>0</v>
          </cell>
          <cell r="AL162">
            <v>69.869366774320881</v>
          </cell>
          <cell r="AN162">
            <v>1094</v>
          </cell>
          <cell r="AO162">
            <v>0</v>
          </cell>
          <cell r="AP162">
            <v>0</v>
          </cell>
          <cell r="AQ162">
            <v>1093.8238867822449</v>
          </cell>
          <cell r="AS162">
            <v>441</v>
          </cell>
          <cell r="AT162">
            <v>0</v>
          </cell>
          <cell r="AU162">
            <v>0</v>
          </cell>
          <cell r="AV162">
            <v>440.68482498294952</v>
          </cell>
          <cell r="AX162">
            <v>88</v>
          </cell>
          <cell r="AY162">
            <v>-1</v>
          </cell>
          <cell r="AZ162">
            <v>0</v>
          </cell>
          <cell r="BA162">
            <v>88.474945008971773</v>
          </cell>
          <cell r="BC162">
            <v>-25</v>
          </cell>
          <cell r="BD162">
            <v>1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-25.889983282617898</v>
          </cell>
          <cell r="BK162">
            <v>41496</v>
          </cell>
          <cell r="BL162">
            <v>1</v>
          </cell>
          <cell r="BM162">
            <v>0</v>
          </cell>
          <cell r="BN162">
            <v>41495.784172561871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W162">
            <v>41496</v>
          </cell>
          <cell r="BY162">
            <v>40992</v>
          </cell>
          <cell r="CC162">
            <v>0</v>
          </cell>
          <cell r="CE162">
            <v>0</v>
          </cell>
          <cell r="CF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0.17790385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3388</v>
          </cell>
          <cell r="DU162">
            <v>0.81089160397004889</v>
          </cell>
          <cell r="DV162">
            <v>0</v>
          </cell>
          <cell r="DW162">
            <v>3387.18910839603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47</v>
          </cell>
          <cell r="EJ162">
            <v>1</v>
          </cell>
          <cell r="EK162">
            <v>0</v>
          </cell>
          <cell r="EL162">
            <v>46.765306327730627</v>
          </cell>
          <cell r="EN162">
            <v>238</v>
          </cell>
          <cell r="EO162">
            <v>1</v>
          </cell>
          <cell r="EP162">
            <v>0</v>
          </cell>
          <cell r="EQ162">
            <v>237.5711677646396</v>
          </cell>
        </row>
        <row r="163">
          <cell r="C163" t="str">
            <v>60301CAllcustom2Allcustom3USD Total</v>
          </cell>
          <cell r="E163">
            <v>189</v>
          </cell>
          <cell r="H163">
            <v>189.10581809296127</v>
          </cell>
          <cell r="J163">
            <v>742</v>
          </cell>
          <cell r="M163">
            <v>741.75463089999903</v>
          </cell>
          <cell r="O163">
            <v>198</v>
          </cell>
          <cell r="R163">
            <v>197.86899046973031</v>
          </cell>
          <cell r="T163">
            <v>16</v>
          </cell>
          <cell r="W163">
            <v>16.339581336115771</v>
          </cell>
          <cell r="Y163">
            <v>0</v>
          </cell>
          <cell r="AB163">
            <v>-2.4022872287332575E-4</v>
          </cell>
          <cell r="AD163">
            <v>0</v>
          </cell>
          <cell r="AG163">
            <v>0</v>
          </cell>
          <cell r="AI163">
            <v>30</v>
          </cell>
          <cell r="AL163">
            <v>30.193750082526833</v>
          </cell>
          <cell r="AN163">
            <v>57</v>
          </cell>
          <cell r="AQ163">
            <v>56.947904723250531</v>
          </cell>
          <cell r="AS163">
            <v>43</v>
          </cell>
          <cell r="AV163">
            <v>43.458688170565381</v>
          </cell>
          <cell r="AX163">
            <v>769</v>
          </cell>
          <cell r="BA163">
            <v>769.38842923949426</v>
          </cell>
          <cell r="BC163">
            <v>-48</v>
          </cell>
          <cell r="BE163">
            <v>1</v>
          </cell>
          <cell r="BH163">
            <v>0</v>
          </cell>
          <cell r="BI163">
            <v>-49.264384522386003</v>
          </cell>
          <cell r="BK163">
            <v>1995</v>
          </cell>
          <cell r="BL163">
            <v>-1</v>
          </cell>
          <cell r="BM163">
            <v>0</v>
          </cell>
          <cell r="BN163">
            <v>1995.7931682635681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1995</v>
          </cell>
          <cell r="BY163">
            <v>1232</v>
          </cell>
          <cell r="CC163">
            <v>0</v>
          </cell>
          <cell r="CD163">
            <v>0</v>
          </cell>
          <cell r="CE163">
            <v>0</v>
          </cell>
          <cell r="CI163">
            <v>2</v>
          </cell>
          <cell r="CL163">
            <v>2.2634869600000003</v>
          </cell>
          <cell r="CN163">
            <v>0</v>
          </cell>
          <cell r="CQ163">
            <v>0.46200000000000002</v>
          </cell>
          <cell r="CS163">
            <v>0</v>
          </cell>
          <cell r="CU163">
            <v>0</v>
          </cell>
          <cell r="CX163">
            <v>0.46200000000000002</v>
          </cell>
          <cell r="CZ163">
            <v>0</v>
          </cell>
          <cell r="DC163">
            <v>0</v>
          </cell>
          <cell r="DE163">
            <v>0</v>
          </cell>
          <cell r="DH163">
            <v>0</v>
          </cell>
          <cell r="DJ163">
            <v>0</v>
          </cell>
          <cell r="DM163">
            <v>0</v>
          </cell>
          <cell r="DO163">
            <v>0</v>
          </cell>
          <cell r="DR163">
            <v>0</v>
          </cell>
          <cell r="DT163">
            <v>480</v>
          </cell>
          <cell r="DW163">
            <v>479.6528597839274</v>
          </cell>
          <cell r="DY163">
            <v>0</v>
          </cell>
          <cell r="EB163">
            <v>0.19092841367983801</v>
          </cell>
          <cell r="ED163">
            <v>0</v>
          </cell>
          <cell r="EG163">
            <v>0</v>
          </cell>
          <cell r="EI163">
            <v>3</v>
          </cell>
          <cell r="EL163">
            <v>2.7884118560207654</v>
          </cell>
          <cell r="EN163">
            <v>33</v>
          </cell>
          <cell r="EQ163">
            <v>32.940803486406622</v>
          </cell>
        </row>
        <row r="164">
          <cell r="C164" t="str">
            <v>50530TAllcustom2Allcustom3USD Total</v>
          </cell>
          <cell r="E164">
            <v>2</v>
          </cell>
          <cell r="H164">
            <v>1.8846529999999999</v>
          </cell>
          <cell r="J164">
            <v>0</v>
          </cell>
          <cell r="M164">
            <v>0</v>
          </cell>
          <cell r="O164">
            <v>70</v>
          </cell>
          <cell r="R164">
            <v>70.394149677904096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10</v>
          </cell>
          <cell r="AG164">
            <v>9.5399644400000003</v>
          </cell>
          <cell r="AI164">
            <v>0</v>
          </cell>
          <cell r="AL164">
            <v>0</v>
          </cell>
          <cell r="AN164">
            <v>3</v>
          </cell>
          <cell r="AQ164">
            <v>2.8500547180646101</v>
          </cell>
          <cell r="AS164">
            <v>0</v>
          </cell>
          <cell r="AV164">
            <v>0.11084337007990601</v>
          </cell>
          <cell r="AX164">
            <v>0</v>
          </cell>
          <cell r="BA164">
            <v>0</v>
          </cell>
          <cell r="BC164">
            <v>-1</v>
          </cell>
          <cell r="BE164">
            <v>0</v>
          </cell>
          <cell r="BH164">
            <v>0</v>
          </cell>
          <cell r="BI164">
            <v>-0.71</v>
          </cell>
          <cell r="BK164">
            <v>84</v>
          </cell>
          <cell r="BM164">
            <v>0</v>
          </cell>
          <cell r="BN164">
            <v>84.069665206048597</v>
          </cell>
          <cell r="BP164">
            <v>0</v>
          </cell>
          <cell r="BR164">
            <v>0</v>
          </cell>
          <cell r="BS164">
            <v>0</v>
          </cell>
          <cell r="BU164">
            <v>0</v>
          </cell>
          <cell r="BV164">
            <v>0</v>
          </cell>
          <cell r="BW164">
            <v>84</v>
          </cell>
          <cell r="BY164">
            <v>85</v>
          </cell>
          <cell r="CC164">
            <v>0</v>
          </cell>
          <cell r="CD164">
            <v>0</v>
          </cell>
          <cell r="CE164">
            <v>0</v>
          </cell>
          <cell r="CI164">
            <v>0</v>
          </cell>
          <cell r="CL164">
            <v>0</v>
          </cell>
          <cell r="CN164">
            <v>0</v>
          </cell>
          <cell r="CQ164">
            <v>0</v>
          </cell>
          <cell r="CS164">
            <v>0</v>
          </cell>
          <cell r="CU164">
            <v>0</v>
          </cell>
          <cell r="CX164">
            <v>0</v>
          </cell>
          <cell r="CZ164">
            <v>0</v>
          </cell>
          <cell r="DC164">
            <v>0</v>
          </cell>
          <cell r="DE164">
            <v>0</v>
          </cell>
          <cell r="DH164">
            <v>0</v>
          </cell>
          <cell r="DJ164">
            <v>0</v>
          </cell>
          <cell r="DM164">
            <v>0</v>
          </cell>
          <cell r="DO164">
            <v>0</v>
          </cell>
          <cell r="DR164">
            <v>0</v>
          </cell>
          <cell r="DT164">
            <v>12</v>
          </cell>
          <cell r="DW164">
            <v>12.3900191580646</v>
          </cell>
          <cell r="DY164">
            <v>0</v>
          </cell>
          <cell r="EB164">
            <v>0</v>
          </cell>
          <cell r="ED164">
            <v>0</v>
          </cell>
          <cell r="EG164">
            <v>0</v>
          </cell>
          <cell r="EI164">
            <v>0</v>
          </cell>
          <cell r="EL164">
            <v>0</v>
          </cell>
          <cell r="EN164">
            <v>0</v>
          </cell>
          <cell r="EQ164">
            <v>0</v>
          </cell>
        </row>
        <row r="165">
          <cell r="C165" t="str">
            <v>50211TAllcustom2Allcustom3USD Total</v>
          </cell>
          <cell r="E165">
            <v>3247</v>
          </cell>
          <cell r="F165">
            <v>1</v>
          </cell>
          <cell r="H165">
            <v>3246.4714240146</v>
          </cell>
          <cell r="J165">
            <v>912</v>
          </cell>
          <cell r="K165">
            <v>1</v>
          </cell>
          <cell r="M165">
            <v>911.45915820000005</v>
          </cell>
          <cell r="O165">
            <v>872</v>
          </cell>
          <cell r="P165">
            <v>0</v>
          </cell>
          <cell r="R165">
            <v>871.99756003863592</v>
          </cell>
          <cell r="T165">
            <v>535</v>
          </cell>
          <cell r="U165">
            <v>1</v>
          </cell>
          <cell r="W165">
            <v>534.03409645373802</v>
          </cell>
          <cell r="Y165">
            <v>109</v>
          </cell>
          <cell r="Z165">
            <v>-1</v>
          </cell>
          <cell r="AB165">
            <v>109.61119337295901</v>
          </cell>
          <cell r="AD165">
            <v>156</v>
          </cell>
          <cell r="AE165">
            <v>0</v>
          </cell>
          <cell r="AG165">
            <v>156.03811875848001</v>
          </cell>
          <cell r="AI165">
            <v>500</v>
          </cell>
          <cell r="AJ165">
            <v>0</v>
          </cell>
          <cell r="AL165">
            <v>500.343274064512</v>
          </cell>
          <cell r="AN165">
            <v>126</v>
          </cell>
          <cell r="AO165">
            <v>0</v>
          </cell>
          <cell r="AQ165">
            <v>126.22350144551399</v>
          </cell>
          <cell r="AS165">
            <v>425</v>
          </cell>
          <cell r="AT165">
            <v>0</v>
          </cell>
          <cell r="AV165">
            <v>424.942879714848</v>
          </cell>
          <cell r="AX165">
            <v>1351</v>
          </cell>
          <cell r="AY165">
            <v>1</v>
          </cell>
          <cell r="BA165">
            <v>1350.1708427071501</v>
          </cell>
          <cell r="BC165">
            <v>-1707</v>
          </cell>
          <cell r="BD165">
            <v>-2</v>
          </cell>
          <cell r="BE165">
            <v>1</v>
          </cell>
          <cell r="BF165">
            <v>-1</v>
          </cell>
          <cell r="BH165">
            <v>0</v>
          </cell>
          <cell r="BI165">
            <v>-1704.5446162584201</v>
          </cell>
          <cell r="BK165">
            <v>6527</v>
          </cell>
          <cell r="BM165">
            <v>0</v>
          </cell>
          <cell r="BN165">
            <v>6526.7474325120093</v>
          </cell>
          <cell r="BP165">
            <v>0</v>
          </cell>
          <cell r="BR165">
            <v>0</v>
          </cell>
          <cell r="BS165">
            <v>0</v>
          </cell>
          <cell r="BU165">
            <v>-1</v>
          </cell>
          <cell r="BV165">
            <v>0</v>
          </cell>
          <cell r="BW165">
            <v>6527</v>
          </cell>
          <cell r="BY165">
            <v>6457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413</v>
          </cell>
          <cell r="CJ165">
            <v>1</v>
          </cell>
          <cell r="CL165">
            <v>412.26056394467702</v>
          </cell>
          <cell r="CN165">
            <v>6</v>
          </cell>
          <cell r="CO165">
            <v>1</v>
          </cell>
          <cell r="CQ165">
            <v>5.1091845400000002</v>
          </cell>
          <cell r="CS165">
            <v>6</v>
          </cell>
          <cell r="CT165">
            <v>1</v>
          </cell>
          <cell r="CU165">
            <v>0</v>
          </cell>
          <cell r="CV165">
            <v>0</v>
          </cell>
          <cell r="CX165">
            <v>5.1091845400000002</v>
          </cell>
          <cell r="CZ165">
            <v>0</v>
          </cell>
          <cell r="DA165">
            <v>0</v>
          </cell>
          <cell r="DC165">
            <v>0</v>
          </cell>
          <cell r="DE165">
            <v>0</v>
          </cell>
          <cell r="DF165">
            <v>0</v>
          </cell>
          <cell r="DH165">
            <v>0</v>
          </cell>
          <cell r="DJ165">
            <v>11</v>
          </cell>
          <cell r="DK165">
            <v>0</v>
          </cell>
          <cell r="DM165">
            <v>10.710080099999999</v>
          </cell>
          <cell r="DO165">
            <v>0</v>
          </cell>
          <cell r="DP165">
            <v>0</v>
          </cell>
          <cell r="DR165">
            <v>0</v>
          </cell>
          <cell r="DT165">
            <v>890</v>
          </cell>
          <cell r="DU165">
            <v>-2</v>
          </cell>
          <cell r="DW165">
            <v>891.53347794023898</v>
          </cell>
          <cell r="DY165">
            <v>0</v>
          </cell>
          <cell r="DZ165">
            <v>0</v>
          </cell>
          <cell r="EB165">
            <v>1.19064489599899E-2</v>
          </cell>
          <cell r="ED165">
            <v>0</v>
          </cell>
          <cell r="EE165">
            <v>0</v>
          </cell>
          <cell r="EG165">
            <v>0</v>
          </cell>
          <cell r="EI165">
            <v>19</v>
          </cell>
          <cell r="EJ165">
            <v>0</v>
          </cell>
          <cell r="EL165">
            <v>19.3902897781396</v>
          </cell>
          <cell r="EN165">
            <v>308</v>
          </cell>
          <cell r="EO165">
            <v>-1</v>
          </cell>
          <cell r="EQ165">
            <v>308.627909998478</v>
          </cell>
        </row>
        <row r="166">
          <cell r="C166" t="str">
            <v>50300TAllcustom2Allcustom3USD Total</v>
          </cell>
          <cell r="E166">
            <v>4952</v>
          </cell>
          <cell r="F166">
            <v>0</v>
          </cell>
          <cell r="H166">
            <v>4951.7592006759796</v>
          </cell>
          <cell r="J166">
            <v>4546</v>
          </cell>
          <cell r="K166">
            <v>0</v>
          </cell>
          <cell r="M166">
            <v>4545.6123690189997</v>
          </cell>
          <cell r="O166">
            <v>1390</v>
          </cell>
          <cell r="P166">
            <v>0</v>
          </cell>
          <cell r="R166">
            <v>1389.9686986377999</v>
          </cell>
          <cell r="T166">
            <v>476</v>
          </cell>
          <cell r="U166">
            <v>-1</v>
          </cell>
          <cell r="W166">
            <v>476.54675902317399</v>
          </cell>
          <cell r="Y166">
            <v>424</v>
          </cell>
          <cell r="Z166">
            <v>0</v>
          </cell>
          <cell r="AB166">
            <v>423.88887659123202</v>
          </cell>
          <cell r="AD166">
            <v>176</v>
          </cell>
          <cell r="AE166">
            <v>1</v>
          </cell>
          <cell r="AG166">
            <v>175.05799884903999</v>
          </cell>
          <cell r="AI166">
            <v>485</v>
          </cell>
          <cell r="AJ166">
            <v>0</v>
          </cell>
          <cell r="AL166">
            <v>485.12904158355406</v>
          </cell>
          <cell r="AN166">
            <v>190</v>
          </cell>
          <cell r="AO166">
            <v>0</v>
          </cell>
          <cell r="AQ166">
            <v>189.993332664245</v>
          </cell>
          <cell r="AS166">
            <v>429</v>
          </cell>
          <cell r="AT166">
            <v>0</v>
          </cell>
          <cell r="AV166">
            <v>429.09939936189596</v>
          </cell>
          <cell r="AX166">
            <v>1279</v>
          </cell>
          <cell r="AY166">
            <v>0</v>
          </cell>
          <cell r="BA166">
            <v>1279.14395661764</v>
          </cell>
          <cell r="BC166">
            <v>-1766</v>
          </cell>
          <cell r="BD166">
            <v>0</v>
          </cell>
          <cell r="BE166">
            <v>-1</v>
          </cell>
          <cell r="BF166">
            <v>0</v>
          </cell>
          <cell r="BH166">
            <v>0</v>
          </cell>
          <cell r="BI166">
            <v>-1765.2072393917601</v>
          </cell>
          <cell r="BK166">
            <v>12581</v>
          </cell>
          <cell r="BL166">
            <v>0</v>
          </cell>
          <cell r="BM166">
            <v>0</v>
          </cell>
          <cell r="BN166">
            <v>12580.992393631799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U166">
            <v>0</v>
          </cell>
          <cell r="BV166">
            <v>0</v>
          </cell>
          <cell r="BW166">
            <v>12581</v>
          </cell>
          <cell r="BY166">
            <v>12639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261</v>
          </cell>
          <cell r="CJ166">
            <v>0</v>
          </cell>
          <cell r="CL166">
            <v>260.77484711686299</v>
          </cell>
          <cell r="CN166">
            <v>8</v>
          </cell>
          <cell r="CO166">
            <v>0</v>
          </cell>
          <cell r="CQ166">
            <v>7.7708221599999998</v>
          </cell>
          <cell r="CS166">
            <v>8</v>
          </cell>
          <cell r="CT166">
            <v>-1</v>
          </cell>
          <cell r="CU166">
            <v>1</v>
          </cell>
          <cell r="CV166">
            <v>0</v>
          </cell>
          <cell r="CX166">
            <v>7.7708221599999998</v>
          </cell>
          <cell r="CZ166">
            <v>0</v>
          </cell>
          <cell r="DA166">
            <v>0</v>
          </cell>
          <cell r="DC166">
            <v>0</v>
          </cell>
          <cell r="DE166">
            <v>0</v>
          </cell>
          <cell r="DF166">
            <v>0</v>
          </cell>
          <cell r="DH166">
            <v>0</v>
          </cell>
          <cell r="DJ166">
            <v>9</v>
          </cell>
          <cell r="DK166">
            <v>0</v>
          </cell>
          <cell r="DM166">
            <v>9.3095296019999996</v>
          </cell>
          <cell r="DO166">
            <v>0</v>
          </cell>
          <cell r="DP166">
            <v>0</v>
          </cell>
          <cell r="DR166">
            <v>0</v>
          </cell>
          <cell r="DT166">
            <v>1274</v>
          </cell>
          <cell r="DU166">
            <v>1</v>
          </cell>
          <cell r="DW166">
            <v>1273.38663998684</v>
          </cell>
          <cell r="DY166">
            <v>2</v>
          </cell>
          <cell r="DZ166">
            <v>0</v>
          </cell>
          <cell r="EB166">
            <v>2.25896520327808</v>
          </cell>
          <cell r="ED166">
            <v>0</v>
          </cell>
          <cell r="EE166">
            <v>0</v>
          </cell>
          <cell r="EG166">
            <v>0</v>
          </cell>
          <cell r="EI166">
            <v>12</v>
          </cell>
          <cell r="EJ166">
            <v>-1</v>
          </cell>
          <cell r="EL166">
            <v>12.683428037805799</v>
          </cell>
          <cell r="EN166">
            <v>227</v>
          </cell>
          <cell r="EO166">
            <v>-1</v>
          </cell>
          <cell r="EQ166">
            <v>227.577442569222</v>
          </cell>
        </row>
        <row r="167">
          <cell r="C167" t="str">
            <v>50400TAllcustom2Allcustom3USD Total</v>
          </cell>
          <cell r="E167">
            <v>20082</v>
          </cell>
          <cell r="F167">
            <v>0</v>
          </cell>
          <cell r="G167">
            <v>0</v>
          </cell>
          <cell r="H167">
            <v>20082.488606145773</v>
          </cell>
          <cell r="J167">
            <v>4089</v>
          </cell>
          <cell r="K167">
            <v>1</v>
          </cell>
          <cell r="L167">
            <v>0</v>
          </cell>
          <cell r="M167">
            <v>4089.1722803709999</v>
          </cell>
          <cell r="O167">
            <v>7967</v>
          </cell>
          <cell r="P167">
            <v>-1</v>
          </cell>
          <cell r="Q167">
            <v>0</v>
          </cell>
          <cell r="R167">
            <v>7967.1163888671472</v>
          </cell>
          <cell r="T167">
            <v>6264</v>
          </cell>
          <cell r="U167">
            <v>2</v>
          </cell>
          <cell r="V167">
            <v>0</v>
          </cell>
          <cell r="W167">
            <v>6263.6719670768634</v>
          </cell>
          <cell r="Y167">
            <v>582</v>
          </cell>
          <cell r="Z167">
            <v>-1</v>
          </cell>
          <cell r="AA167">
            <v>0</v>
          </cell>
          <cell r="AB167">
            <v>582.04599277652096</v>
          </cell>
          <cell r="AD167">
            <v>1721</v>
          </cell>
          <cell r="AE167">
            <v>-1</v>
          </cell>
          <cell r="AF167">
            <v>0</v>
          </cell>
          <cell r="AG167">
            <v>1721.2107383227735</v>
          </cell>
          <cell r="AI167">
            <v>232</v>
          </cell>
          <cell r="AJ167">
            <v>0</v>
          </cell>
          <cell r="AK167">
            <v>0</v>
          </cell>
          <cell r="AL167">
            <v>232.32601051221849</v>
          </cell>
          <cell r="AN167">
            <v>1203</v>
          </cell>
          <cell r="AO167">
            <v>0</v>
          </cell>
          <cell r="AP167">
            <v>0</v>
          </cell>
          <cell r="AQ167">
            <v>1203.1124637831376</v>
          </cell>
          <cell r="AS167">
            <v>690</v>
          </cell>
          <cell r="AT167">
            <v>0</v>
          </cell>
          <cell r="AU167">
            <v>0</v>
          </cell>
          <cell r="AV167">
            <v>689.58758014069315</v>
          </cell>
          <cell r="AX167">
            <v>929</v>
          </cell>
          <cell r="AY167">
            <v>0</v>
          </cell>
          <cell r="AZ167">
            <v>0</v>
          </cell>
          <cell r="BA167">
            <v>928.99167636973607</v>
          </cell>
          <cell r="BC167">
            <v>-14</v>
          </cell>
          <cell r="BD167">
            <v>-1</v>
          </cell>
          <cell r="BE167">
            <v>4</v>
          </cell>
          <cell r="BF167">
            <v>0</v>
          </cell>
          <cell r="BG167">
            <v>0</v>
          </cell>
          <cell r="BH167">
            <v>0</v>
          </cell>
          <cell r="BI167">
            <v>-15.201744671663846</v>
          </cell>
          <cell r="BK167">
            <v>43745</v>
          </cell>
          <cell r="BL167">
            <v>0</v>
          </cell>
          <cell r="BM167">
            <v>0</v>
          </cell>
          <cell r="BN167">
            <v>43745.031102130662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U167">
            <v>-1</v>
          </cell>
          <cell r="BV167">
            <v>0</v>
          </cell>
          <cell r="BW167">
            <v>43745</v>
          </cell>
          <cell r="BY167">
            <v>42140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154</v>
          </cell>
          <cell r="CJ167">
            <v>1</v>
          </cell>
          <cell r="CK167">
            <v>0</v>
          </cell>
          <cell r="CL167">
            <v>154.28309488781406</v>
          </cell>
          <cell r="CN167">
            <v>3</v>
          </cell>
          <cell r="CO167">
            <v>1</v>
          </cell>
          <cell r="CP167">
            <v>0</v>
          </cell>
          <cell r="CQ167">
            <v>2.5397644639783099</v>
          </cell>
          <cell r="CS167">
            <v>3</v>
          </cell>
          <cell r="CT167">
            <v>2</v>
          </cell>
          <cell r="CU167">
            <v>-1</v>
          </cell>
          <cell r="CV167">
            <v>0</v>
          </cell>
          <cell r="CW167">
            <v>0</v>
          </cell>
          <cell r="CX167">
            <v>2.5397644639783099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201</v>
          </cell>
          <cell r="DK167">
            <v>0</v>
          </cell>
          <cell r="DL167">
            <v>0</v>
          </cell>
          <cell r="DM167">
            <v>200.550812541212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3738</v>
          </cell>
          <cell r="DU167">
            <v>-0.69520539465520415</v>
          </cell>
          <cell r="DW167">
            <v>3738.6952053946552</v>
          </cell>
          <cell r="DY167">
            <v>-2</v>
          </cell>
          <cell r="DZ167">
            <v>0</v>
          </cell>
          <cell r="EA167">
            <v>0</v>
          </cell>
          <cell r="EB167">
            <v>-2.0561303406382523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57</v>
          </cell>
          <cell r="EJ167">
            <v>2</v>
          </cell>
          <cell r="EK167">
            <v>0</v>
          </cell>
          <cell r="EL167">
            <v>56.568875673994597</v>
          </cell>
          <cell r="EN167">
            <v>357</v>
          </cell>
          <cell r="EO167">
            <v>1</v>
          </cell>
          <cell r="EP167">
            <v>0</v>
          </cell>
          <cell r="EQ167">
            <v>356.79177657734891</v>
          </cell>
        </row>
        <row r="169">
          <cell r="C169" t="str">
            <v>Segment_invested_capital_USD</v>
          </cell>
          <cell r="E169">
            <v>20082</v>
          </cell>
          <cell r="F169">
            <v>0</v>
          </cell>
          <cell r="G169">
            <v>0</v>
          </cell>
          <cell r="H169">
            <v>20082.488606145773</v>
          </cell>
          <cell r="J169">
            <v>4089</v>
          </cell>
          <cell r="K169">
            <v>1</v>
          </cell>
          <cell r="L169">
            <v>0</v>
          </cell>
          <cell r="M169">
            <v>4089.1722803709999</v>
          </cell>
          <cell r="O169">
            <v>7967</v>
          </cell>
          <cell r="P169">
            <v>-1</v>
          </cell>
          <cell r="Q169">
            <v>0</v>
          </cell>
          <cell r="R169">
            <v>7967.1163888671472</v>
          </cell>
          <cell r="T169">
            <v>6264</v>
          </cell>
          <cell r="U169">
            <v>2</v>
          </cell>
          <cell r="V169">
            <v>0</v>
          </cell>
          <cell r="W169">
            <v>6263.6719670768634</v>
          </cell>
          <cell r="Y169">
            <v>582</v>
          </cell>
          <cell r="Z169">
            <v>-1</v>
          </cell>
          <cell r="AA169">
            <v>0</v>
          </cell>
          <cell r="AB169">
            <v>582.04599277652096</v>
          </cell>
          <cell r="AD169">
            <v>1721</v>
          </cell>
          <cell r="AE169">
            <v>-1</v>
          </cell>
          <cell r="AF169">
            <v>0</v>
          </cell>
          <cell r="AG169">
            <v>1721.2107383227735</v>
          </cell>
          <cell r="AI169">
            <v>232</v>
          </cell>
          <cell r="AJ169">
            <v>0</v>
          </cell>
          <cell r="AK169">
            <v>0</v>
          </cell>
          <cell r="AL169">
            <v>232.32601051221849</v>
          </cell>
          <cell r="AN169">
            <v>1203</v>
          </cell>
          <cell r="AO169">
            <v>0</v>
          </cell>
          <cell r="AP169">
            <v>0</v>
          </cell>
          <cell r="AQ169">
            <v>1203.1124637831376</v>
          </cell>
          <cell r="AS169">
            <v>690</v>
          </cell>
          <cell r="AT169">
            <v>0</v>
          </cell>
          <cell r="AU169">
            <v>0</v>
          </cell>
          <cell r="AV169">
            <v>689.58758014069315</v>
          </cell>
          <cell r="AX169">
            <v>-8</v>
          </cell>
          <cell r="AY169">
            <v>-1</v>
          </cell>
          <cell r="AZ169">
            <v>0</v>
          </cell>
          <cell r="BA169">
            <v>-7.2589987341979167</v>
          </cell>
          <cell r="BC169">
            <v>-14</v>
          </cell>
          <cell r="BD169">
            <v>-1</v>
          </cell>
          <cell r="BE169">
            <v>4</v>
          </cell>
          <cell r="BF169">
            <v>0</v>
          </cell>
          <cell r="BG169">
            <v>0</v>
          </cell>
          <cell r="BH169">
            <v>0</v>
          </cell>
          <cell r="BI169">
            <v>-15.201744671663846</v>
          </cell>
          <cell r="BK169">
            <v>42808</v>
          </cell>
          <cell r="BL169">
            <v>0</v>
          </cell>
          <cell r="BM169">
            <v>0</v>
          </cell>
          <cell r="BN169">
            <v>43745.031102130662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U169">
            <v>-2</v>
          </cell>
          <cell r="BV169">
            <v>0</v>
          </cell>
          <cell r="BW169">
            <v>42808</v>
          </cell>
          <cell r="BY169">
            <v>42140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I169">
            <v>154</v>
          </cell>
          <cell r="CJ169">
            <v>1</v>
          </cell>
          <cell r="CK169">
            <v>0</v>
          </cell>
          <cell r="CL169">
            <v>154.28309488781406</v>
          </cell>
          <cell r="CN169">
            <v>3</v>
          </cell>
          <cell r="CO169">
            <v>1</v>
          </cell>
          <cell r="CP169">
            <v>0</v>
          </cell>
          <cell r="CQ169">
            <v>2.5397644639783099</v>
          </cell>
          <cell r="CS169">
            <v>3</v>
          </cell>
          <cell r="CT169">
            <v>2</v>
          </cell>
          <cell r="CU169">
            <v>-1</v>
          </cell>
          <cell r="CV169">
            <v>0</v>
          </cell>
          <cell r="CW169">
            <v>0</v>
          </cell>
          <cell r="CX169">
            <v>2.5397644639783099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201</v>
          </cell>
          <cell r="DK169">
            <v>0</v>
          </cell>
          <cell r="DL169">
            <v>0</v>
          </cell>
          <cell r="DM169">
            <v>200.550812541212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T169">
            <v>3738</v>
          </cell>
          <cell r="DU169">
            <v>-0.69520539465520415</v>
          </cell>
          <cell r="DW169">
            <v>3738.6952053946552</v>
          </cell>
          <cell r="DY169">
            <v>-2</v>
          </cell>
          <cell r="DZ169">
            <v>0</v>
          </cell>
          <cell r="EA169">
            <v>0</v>
          </cell>
          <cell r="EB169">
            <v>-2.0561303406382523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I169">
            <v>57</v>
          </cell>
          <cell r="EJ169">
            <v>2</v>
          </cell>
          <cell r="EK169">
            <v>0</v>
          </cell>
          <cell r="EL169">
            <v>56.568875673994597</v>
          </cell>
          <cell r="EN169">
            <v>357</v>
          </cell>
          <cell r="EO169">
            <v>1</v>
          </cell>
          <cell r="EP169">
            <v>0</v>
          </cell>
          <cell r="EQ169">
            <v>356.79177657734891</v>
          </cell>
        </row>
        <row r="171">
          <cell r="C171" t="str">
            <v>Segment_information_assets</v>
          </cell>
          <cell r="E171">
            <v>25034</v>
          </cell>
          <cell r="F171">
            <v>0</v>
          </cell>
          <cell r="G171">
            <v>0</v>
          </cell>
          <cell r="H171">
            <v>25034.247806821753</v>
          </cell>
          <cell r="J171">
            <v>8635</v>
          </cell>
          <cell r="K171">
            <v>1</v>
          </cell>
          <cell r="L171">
            <v>0</v>
          </cell>
          <cell r="M171">
            <v>8634.7846493899997</v>
          </cell>
          <cell r="O171">
            <v>9357</v>
          </cell>
          <cell r="P171">
            <v>-1</v>
          </cell>
          <cell r="Q171">
            <v>0</v>
          </cell>
          <cell r="R171">
            <v>9357.0850875049473</v>
          </cell>
          <cell r="T171">
            <v>6740</v>
          </cell>
          <cell r="U171">
            <v>1</v>
          </cell>
          <cell r="V171">
            <v>0</v>
          </cell>
          <cell r="W171">
            <v>6740.2187261000372</v>
          </cell>
          <cell r="Y171">
            <v>1006</v>
          </cell>
          <cell r="Z171">
            <v>-1</v>
          </cell>
          <cell r="AA171">
            <v>0</v>
          </cell>
          <cell r="AB171">
            <v>1005.934869367753</v>
          </cell>
          <cell r="AD171">
            <v>1897</v>
          </cell>
          <cell r="AE171">
            <v>0</v>
          </cell>
          <cell r="AF171">
            <v>0</v>
          </cell>
          <cell r="AG171">
            <v>1896.2687371718134</v>
          </cell>
          <cell r="AI171">
            <v>717</v>
          </cell>
          <cell r="AJ171">
            <v>0</v>
          </cell>
          <cell r="AK171">
            <v>0</v>
          </cell>
          <cell r="AL171">
            <v>717.45505209577254</v>
          </cell>
          <cell r="AN171">
            <v>1393</v>
          </cell>
          <cell r="AO171">
            <v>0</v>
          </cell>
          <cell r="AP171">
            <v>0</v>
          </cell>
          <cell r="AQ171">
            <v>1393.1057964473825</v>
          </cell>
          <cell r="AS171">
            <v>1119</v>
          </cell>
          <cell r="AT171">
            <v>0</v>
          </cell>
          <cell r="AU171">
            <v>0</v>
          </cell>
          <cell r="AV171">
            <v>1118.6869795025891</v>
          </cell>
          <cell r="AX171">
            <v>7000</v>
          </cell>
          <cell r="AY171">
            <v>-1</v>
          </cell>
          <cell r="AZ171">
            <v>0</v>
          </cell>
          <cell r="BA171">
            <v>7000.4092554455283</v>
          </cell>
          <cell r="BC171">
            <v>-1780</v>
          </cell>
          <cell r="BD171">
            <v>-1</v>
          </cell>
          <cell r="BE171">
            <v>3</v>
          </cell>
          <cell r="BF171">
            <v>0</v>
          </cell>
          <cell r="BG171">
            <v>0</v>
          </cell>
          <cell r="BH171">
            <v>0</v>
          </cell>
          <cell r="BI171">
            <v>-1780.408984063424</v>
          </cell>
          <cell r="BK171">
            <v>61118</v>
          </cell>
          <cell r="BL171">
            <v>-1</v>
          </cell>
          <cell r="BM171">
            <v>0</v>
          </cell>
          <cell r="BN171">
            <v>61118.297118220609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W171">
            <v>61118</v>
          </cell>
          <cell r="BY171">
            <v>54779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415</v>
          </cell>
          <cell r="CJ171">
            <v>1</v>
          </cell>
          <cell r="CK171">
            <v>0</v>
          </cell>
          <cell r="CL171">
            <v>415.05794200467705</v>
          </cell>
          <cell r="CN171">
            <v>11</v>
          </cell>
          <cell r="CO171">
            <v>1</v>
          </cell>
          <cell r="CP171">
            <v>0</v>
          </cell>
          <cell r="CQ171">
            <v>10.31058662397831</v>
          </cell>
          <cell r="CS171">
            <v>11</v>
          </cell>
          <cell r="CT171">
            <v>1</v>
          </cell>
          <cell r="CU171">
            <v>0</v>
          </cell>
          <cell r="CV171">
            <v>0</v>
          </cell>
          <cell r="CW171">
            <v>0</v>
          </cell>
          <cell r="CX171">
            <v>10.31058662397831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210</v>
          </cell>
          <cell r="DK171">
            <v>0</v>
          </cell>
          <cell r="DL171">
            <v>0</v>
          </cell>
          <cell r="DM171">
            <v>209.86034214321199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5012</v>
          </cell>
          <cell r="DU171">
            <v>0.91815461850455904</v>
          </cell>
          <cell r="DW171">
            <v>5012.0818453814954</v>
          </cell>
          <cell r="DY171">
            <v>0</v>
          </cell>
          <cell r="DZ171">
            <v>0</v>
          </cell>
          <cell r="EA171">
            <v>0</v>
          </cell>
          <cell r="EB171">
            <v>0.20283486263982792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I171">
            <v>69</v>
          </cell>
          <cell r="EJ171">
            <v>1</v>
          </cell>
          <cell r="EK171">
            <v>0</v>
          </cell>
          <cell r="EL171">
            <v>69.252303711800394</v>
          </cell>
          <cell r="EN171">
            <v>584</v>
          </cell>
          <cell r="EO171">
            <v>0</v>
          </cell>
          <cell r="EP171">
            <v>0</v>
          </cell>
          <cell r="EQ171">
            <v>584.36921914657091</v>
          </cell>
        </row>
        <row r="172">
          <cell r="C172" t="str">
            <v>Segment_information_liabilities</v>
          </cell>
          <cell r="E172">
            <v>4952</v>
          </cell>
          <cell r="F172">
            <v>0</v>
          </cell>
          <cell r="G172">
            <v>0</v>
          </cell>
          <cell r="H172">
            <v>4951.7592006759796</v>
          </cell>
          <cell r="J172">
            <v>4546</v>
          </cell>
          <cell r="K172">
            <v>0</v>
          </cell>
          <cell r="L172">
            <v>0</v>
          </cell>
          <cell r="M172">
            <v>4545.6123690189997</v>
          </cell>
          <cell r="O172">
            <v>1390</v>
          </cell>
          <cell r="P172">
            <v>0</v>
          </cell>
          <cell r="Q172">
            <v>0</v>
          </cell>
          <cell r="R172">
            <v>1389.9686986377999</v>
          </cell>
          <cell r="T172">
            <v>476</v>
          </cell>
          <cell r="U172">
            <v>-1</v>
          </cell>
          <cell r="V172">
            <v>0</v>
          </cell>
          <cell r="W172">
            <v>476.54675902317399</v>
          </cell>
          <cell r="Y172">
            <v>424</v>
          </cell>
          <cell r="Z172">
            <v>0</v>
          </cell>
          <cell r="AA172">
            <v>0</v>
          </cell>
          <cell r="AB172">
            <v>423.88887659123202</v>
          </cell>
          <cell r="AD172">
            <v>176</v>
          </cell>
          <cell r="AE172">
            <v>1</v>
          </cell>
          <cell r="AF172">
            <v>0</v>
          </cell>
          <cell r="AG172">
            <v>175.05799884903999</v>
          </cell>
          <cell r="AI172">
            <v>485</v>
          </cell>
          <cell r="AJ172">
            <v>0</v>
          </cell>
          <cell r="AK172">
            <v>0</v>
          </cell>
          <cell r="AL172">
            <v>485.12904158355406</v>
          </cell>
          <cell r="AN172">
            <v>190</v>
          </cell>
          <cell r="AO172">
            <v>0</v>
          </cell>
          <cell r="AP172">
            <v>0</v>
          </cell>
          <cell r="AQ172">
            <v>189.993332664245</v>
          </cell>
          <cell r="AS172">
            <v>429</v>
          </cell>
          <cell r="AT172">
            <v>0</v>
          </cell>
          <cell r="AU172">
            <v>0</v>
          </cell>
          <cell r="AV172">
            <v>429.09939936189596</v>
          </cell>
          <cell r="AX172">
            <v>17726</v>
          </cell>
          <cell r="AY172">
            <v>0</v>
          </cell>
          <cell r="AZ172">
            <v>0</v>
          </cell>
          <cell r="BA172">
            <v>17725.70076700913</v>
          </cell>
          <cell r="BC172">
            <v>-1766</v>
          </cell>
          <cell r="BD172">
            <v>0</v>
          </cell>
          <cell r="BE172">
            <v>-1</v>
          </cell>
          <cell r="BF172">
            <v>0</v>
          </cell>
          <cell r="BG172">
            <v>0</v>
          </cell>
          <cell r="BH172">
            <v>0</v>
          </cell>
          <cell r="BI172">
            <v>-1765.2072393917601</v>
          </cell>
          <cell r="BK172">
            <v>29028</v>
          </cell>
          <cell r="BL172">
            <v>0</v>
          </cell>
          <cell r="BM172">
            <v>0</v>
          </cell>
          <cell r="BN172">
            <v>29027.549204023286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W172">
            <v>29028</v>
          </cell>
          <cell r="BY172">
            <v>12639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261</v>
          </cell>
          <cell r="CJ172">
            <v>0</v>
          </cell>
          <cell r="CK172">
            <v>0</v>
          </cell>
          <cell r="CL172">
            <v>260.77484711686299</v>
          </cell>
          <cell r="CN172">
            <v>8</v>
          </cell>
          <cell r="CO172">
            <v>0</v>
          </cell>
          <cell r="CP172">
            <v>0</v>
          </cell>
          <cell r="CQ172">
            <v>7.7708221599999998</v>
          </cell>
          <cell r="CS172">
            <v>8</v>
          </cell>
          <cell r="CT172">
            <v>-1</v>
          </cell>
          <cell r="CU172">
            <v>1</v>
          </cell>
          <cell r="CV172">
            <v>0</v>
          </cell>
          <cell r="CW172">
            <v>0</v>
          </cell>
          <cell r="CX172">
            <v>7.7708221599999998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9</v>
          </cell>
          <cell r="DK172">
            <v>0</v>
          </cell>
          <cell r="DL172">
            <v>0</v>
          </cell>
          <cell r="DM172">
            <v>9.3095296019999996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T172">
            <v>1274</v>
          </cell>
          <cell r="DU172">
            <v>1.6133600131599906</v>
          </cell>
          <cell r="DW172">
            <v>1273.38663998684</v>
          </cell>
          <cell r="DY172">
            <v>2</v>
          </cell>
          <cell r="DZ172">
            <v>0</v>
          </cell>
          <cell r="EA172">
            <v>0</v>
          </cell>
          <cell r="EB172">
            <v>2.25896520327808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12</v>
          </cell>
          <cell r="EJ172">
            <v>-1</v>
          </cell>
          <cell r="EK172">
            <v>0</v>
          </cell>
          <cell r="EL172">
            <v>12.683428037805799</v>
          </cell>
          <cell r="EN172">
            <v>227</v>
          </cell>
          <cell r="EO172">
            <v>-1</v>
          </cell>
          <cell r="EP172">
            <v>0</v>
          </cell>
          <cell r="EQ172">
            <v>227.577442569222</v>
          </cell>
        </row>
        <row r="175">
          <cell r="C175" t="str">
            <v>50517TAllcustom2Allcustom3USD Total</v>
          </cell>
          <cell r="E175">
            <v>3110</v>
          </cell>
          <cell r="H175">
            <v>3110.4793030241799</v>
          </cell>
          <cell r="J175">
            <v>829</v>
          </cell>
          <cell r="M175">
            <v>828.5090737999999</v>
          </cell>
          <cell r="O175">
            <v>844</v>
          </cell>
          <cell r="R175">
            <v>844.382348782946</v>
          </cell>
          <cell r="T175">
            <v>499</v>
          </cell>
          <cell r="W175">
            <v>498.89116728373801</v>
          </cell>
          <cell r="Y175">
            <v>98</v>
          </cell>
          <cell r="AB175">
            <v>98.031935707206799</v>
          </cell>
          <cell r="AD175">
            <v>154</v>
          </cell>
          <cell r="AG175">
            <v>154.08067578000001</v>
          </cell>
          <cell r="AI175">
            <v>476</v>
          </cell>
          <cell r="AL175">
            <v>476.48469371415001</v>
          </cell>
          <cell r="AN175">
            <v>117</v>
          </cell>
          <cell r="AQ175">
            <v>116.82397899642899</v>
          </cell>
          <cell r="AS175">
            <v>403</v>
          </cell>
          <cell r="AV175">
            <v>403.20763317585102</v>
          </cell>
          <cell r="AX175">
            <v>1139</v>
          </cell>
          <cell r="BA175">
            <v>1138.7819077731499</v>
          </cell>
          <cell r="BC175">
            <v>-1445</v>
          </cell>
          <cell r="BE175">
            <v>1</v>
          </cell>
          <cell r="BH175">
            <v>0</v>
          </cell>
          <cell r="BI175">
            <v>-1445.51983328907</v>
          </cell>
          <cell r="BK175">
            <v>6224</v>
          </cell>
          <cell r="BN175">
            <v>6224.1528847485706</v>
          </cell>
          <cell r="BU175">
            <v>0</v>
          </cell>
          <cell r="BV175">
            <v>0</v>
          </cell>
          <cell r="BW175">
            <v>6224</v>
          </cell>
          <cell r="BY175">
            <v>6127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412</v>
          </cell>
          <cell r="CL175">
            <v>411.848349110676</v>
          </cell>
          <cell r="CN175">
            <v>5</v>
          </cell>
          <cell r="CQ175">
            <v>5.3784397300000002</v>
          </cell>
          <cell r="CS175">
            <v>5</v>
          </cell>
          <cell r="CU175">
            <v>0</v>
          </cell>
          <cell r="CX175">
            <v>5.3784397300000002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11</v>
          </cell>
          <cell r="DM175">
            <v>10.70083183</v>
          </cell>
          <cell r="DO175">
            <v>0</v>
          </cell>
          <cell r="DR175">
            <v>0</v>
          </cell>
          <cell r="DT175">
            <v>845</v>
          </cell>
          <cell r="DU175">
            <v>0.26132550344095762</v>
          </cell>
          <cell r="DW175">
            <v>844.73867449655904</v>
          </cell>
          <cell r="DY175">
            <v>0</v>
          </cell>
          <cell r="EB175">
            <v>5.1027638399956709E-3</v>
          </cell>
          <cell r="ED175">
            <v>0</v>
          </cell>
          <cell r="EG175">
            <v>0</v>
          </cell>
          <cell r="EI175">
            <v>14</v>
          </cell>
          <cell r="EL175">
            <v>13.5074116362553</v>
          </cell>
          <cell r="EN175">
            <v>294</v>
          </cell>
          <cell r="EQ175">
            <v>293.83343844849099</v>
          </cell>
        </row>
        <row r="176">
          <cell r="C176" t="str">
            <v>50523TAllcustom2Allcustom3USD Total</v>
          </cell>
          <cell r="E176">
            <v>4002</v>
          </cell>
          <cell r="F176">
            <v>0</v>
          </cell>
          <cell r="H176">
            <v>4002.27134829738</v>
          </cell>
          <cell r="J176">
            <v>863</v>
          </cell>
          <cell r="K176">
            <v>1</v>
          </cell>
          <cell r="M176">
            <v>862.19949172999998</v>
          </cell>
          <cell r="O176">
            <v>595</v>
          </cell>
          <cell r="P176">
            <v>-1</v>
          </cell>
          <cell r="R176">
            <v>595.74181846794602</v>
          </cell>
          <cell r="T176">
            <v>261</v>
          </cell>
          <cell r="U176">
            <v>0</v>
          </cell>
          <cell r="W176">
            <v>261.04938831098599</v>
          </cell>
          <cell r="Y176">
            <v>60</v>
          </cell>
          <cell r="Z176">
            <v>0</v>
          </cell>
          <cell r="AB176">
            <v>59.5998105087331</v>
          </cell>
          <cell r="AD176">
            <v>152</v>
          </cell>
          <cell r="AE176">
            <v>0</v>
          </cell>
          <cell r="AG176">
            <v>152.08271246904002</v>
          </cell>
          <cell r="AI176">
            <v>392</v>
          </cell>
          <cell r="AJ176">
            <v>-1</v>
          </cell>
          <cell r="AL176">
            <v>392.83020301251202</v>
          </cell>
          <cell r="AN176">
            <v>83</v>
          </cell>
          <cell r="AO176">
            <v>0</v>
          </cell>
          <cell r="AQ176">
            <v>82.680374698052304</v>
          </cell>
          <cell r="AS176">
            <v>329</v>
          </cell>
          <cell r="AT176">
            <v>0</v>
          </cell>
          <cell r="AV176">
            <v>328.88722472698601</v>
          </cell>
          <cell r="AX176">
            <v>963</v>
          </cell>
          <cell r="AY176">
            <v>0</v>
          </cell>
          <cell r="BA176">
            <v>963.06116133519799</v>
          </cell>
          <cell r="BC176">
            <v>-1407</v>
          </cell>
          <cell r="BD176">
            <v>1</v>
          </cell>
          <cell r="BE176">
            <v>-1</v>
          </cell>
          <cell r="BF176">
            <v>0</v>
          </cell>
          <cell r="BH176">
            <v>0</v>
          </cell>
          <cell r="BI176">
            <v>-1406.9681354290699</v>
          </cell>
          <cell r="BK176">
            <v>6293</v>
          </cell>
          <cell r="BL176">
            <v>0</v>
          </cell>
          <cell r="BN176">
            <v>6293.43539812776</v>
          </cell>
          <cell r="BU176">
            <v>0</v>
          </cell>
          <cell r="BV176">
            <v>0</v>
          </cell>
          <cell r="BW176">
            <v>6293</v>
          </cell>
          <cell r="BY176">
            <v>6408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I176">
            <v>252</v>
          </cell>
          <cell r="CJ176">
            <v>0</v>
          </cell>
          <cell r="CL176">
            <v>251.981391473369</v>
          </cell>
          <cell r="CN176">
            <v>2</v>
          </cell>
          <cell r="CO176">
            <v>0</v>
          </cell>
          <cell r="CQ176">
            <v>2.2618089599999998</v>
          </cell>
          <cell r="CS176">
            <v>2</v>
          </cell>
          <cell r="CT176">
            <v>0</v>
          </cell>
          <cell r="CU176">
            <v>0</v>
          </cell>
          <cell r="CV176">
            <v>0</v>
          </cell>
          <cell r="CX176">
            <v>2.2618089599999998</v>
          </cell>
          <cell r="CZ176">
            <v>0</v>
          </cell>
          <cell r="DA176">
            <v>0</v>
          </cell>
          <cell r="DC176">
            <v>0</v>
          </cell>
          <cell r="DE176">
            <v>0</v>
          </cell>
          <cell r="DF176">
            <v>0</v>
          </cell>
          <cell r="DH176">
            <v>0</v>
          </cell>
          <cell r="DJ176">
            <v>8</v>
          </cell>
          <cell r="DK176">
            <v>0</v>
          </cell>
          <cell r="DM176">
            <v>7.9762887120000006</v>
          </cell>
          <cell r="DO176">
            <v>0</v>
          </cell>
          <cell r="DP176">
            <v>0</v>
          </cell>
          <cell r="DR176">
            <v>0</v>
          </cell>
          <cell r="DT176">
            <v>687</v>
          </cell>
          <cell r="DU176">
            <v>0.48950901289197191</v>
          </cell>
          <cell r="DW176">
            <v>686.51049098710803</v>
          </cell>
          <cell r="DY176">
            <v>1</v>
          </cell>
          <cell r="DZ176">
            <v>0</v>
          </cell>
          <cell r="EB176">
            <v>1.42806515799879</v>
          </cell>
          <cell r="ED176">
            <v>0</v>
          </cell>
          <cell r="EE176">
            <v>0</v>
          </cell>
          <cell r="EG176">
            <v>0</v>
          </cell>
          <cell r="EI176">
            <v>12</v>
          </cell>
          <cell r="EJ176">
            <v>0</v>
          </cell>
          <cell r="EL176">
            <v>11.667641484356901</v>
          </cell>
          <cell r="EN176">
            <v>204</v>
          </cell>
          <cell r="EO176">
            <v>0</v>
          </cell>
          <cell r="EQ176">
            <v>204.33260726159901</v>
          </cell>
        </row>
        <row r="177">
          <cell r="C177" t="str">
            <v>50516TAllcustom2Allcustom3USD Total</v>
          </cell>
          <cell r="E177">
            <v>-892</v>
          </cell>
          <cell r="F177">
            <v>0</v>
          </cell>
          <cell r="G177">
            <v>0</v>
          </cell>
          <cell r="H177">
            <v>-891.79204527320007</v>
          </cell>
          <cell r="J177">
            <v>-34</v>
          </cell>
          <cell r="K177">
            <v>-1</v>
          </cell>
          <cell r="L177">
            <v>0</v>
          </cell>
          <cell r="M177">
            <v>-33.690417930000081</v>
          </cell>
          <cell r="O177">
            <v>249</v>
          </cell>
          <cell r="P177">
            <v>1</v>
          </cell>
          <cell r="Q177">
            <v>0</v>
          </cell>
          <cell r="R177">
            <v>248.64053031499998</v>
          </cell>
          <cell r="T177">
            <v>238</v>
          </cell>
          <cell r="U177">
            <v>0</v>
          </cell>
          <cell r="V177">
            <v>0</v>
          </cell>
          <cell r="W177">
            <v>237.84177897275202</v>
          </cell>
          <cell r="Y177">
            <v>38</v>
          </cell>
          <cell r="Z177">
            <v>0</v>
          </cell>
          <cell r="AA177">
            <v>0</v>
          </cell>
          <cell r="AB177">
            <v>38.432125198473699</v>
          </cell>
          <cell r="AD177">
            <v>2</v>
          </cell>
          <cell r="AE177">
            <v>0</v>
          </cell>
          <cell r="AF177">
            <v>0</v>
          </cell>
          <cell r="AG177">
            <v>1.9979633109599888</v>
          </cell>
          <cell r="AI177">
            <v>84</v>
          </cell>
          <cell r="AJ177">
            <v>1</v>
          </cell>
          <cell r="AK177">
            <v>0</v>
          </cell>
          <cell r="AL177">
            <v>83.654490701637997</v>
          </cell>
          <cell r="AN177">
            <v>34</v>
          </cell>
          <cell r="AO177">
            <v>0</v>
          </cell>
          <cell r="AP177">
            <v>0</v>
          </cell>
          <cell r="AQ177">
            <v>34.143604298376687</v>
          </cell>
          <cell r="AS177">
            <v>74</v>
          </cell>
          <cell r="AT177">
            <v>0</v>
          </cell>
          <cell r="AU177">
            <v>0</v>
          </cell>
          <cell r="AV177">
            <v>74.32040844886501</v>
          </cell>
          <cell r="AX177">
            <v>176</v>
          </cell>
          <cell r="AY177">
            <v>0</v>
          </cell>
          <cell r="AZ177">
            <v>0</v>
          </cell>
          <cell r="BA177">
            <v>175.7207464379519</v>
          </cell>
          <cell r="BC177">
            <v>-38</v>
          </cell>
          <cell r="BD177">
            <v>-1</v>
          </cell>
          <cell r="BE177">
            <v>2</v>
          </cell>
          <cell r="BF177">
            <v>0</v>
          </cell>
          <cell r="BG177">
            <v>0</v>
          </cell>
          <cell r="BH177">
            <v>0</v>
          </cell>
          <cell r="BI177">
            <v>-38.551697860000104</v>
          </cell>
          <cell r="BK177">
            <v>-69</v>
          </cell>
          <cell r="BL177">
            <v>0</v>
          </cell>
          <cell r="BM177">
            <v>0</v>
          </cell>
          <cell r="BN177">
            <v>-69.282513379189368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-69</v>
          </cell>
          <cell r="BY177">
            <v>-281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I177">
            <v>160</v>
          </cell>
          <cell r="CJ177">
            <v>0</v>
          </cell>
          <cell r="CK177">
            <v>0</v>
          </cell>
          <cell r="CL177">
            <v>159.866957637307</v>
          </cell>
          <cell r="CN177">
            <v>3</v>
          </cell>
          <cell r="CO177">
            <v>0</v>
          </cell>
          <cell r="CP177">
            <v>0</v>
          </cell>
          <cell r="CQ177">
            <v>3.1166307700000004</v>
          </cell>
          <cell r="CS177">
            <v>3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3.1166307700000004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J177">
            <v>3</v>
          </cell>
          <cell r="DK177">
            <v>0</v>
          </cell>
          <cell r="DL177">
            <v>0</v>
          </cell>
          <cell r="DM177">
            <v>2.7245431179999997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158</v>
          </cell>
          <cell r="DU177">
            <v>-0.22818350945101429</v>
          </cell>
          <cell r="DV177">
            <v>0</v>
          </cell>
          <cell r="DW177">
            <v>158.22818350945101</v>
          </cell>
          <cell r="DY177">
            <v>-1</v>
          </cell>
          <cell r="DZ177">
            <v>0</v>
          </cell>
          <cell r="EA177">
            <v>0</v>
          </cell>
          <cell r="EB177">
            <v>-1.4229623941587943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I177">
            <v>2</v>
          </cell>
          <cell r="EJ177">
            <v>0</v>
          </cell>
          <cell r="EK177">
            <v>0</v>
          </cell>
          <cell r="EL177">
            <v>1.8397701518983993</v>
          </cell>
          <cell r="EN177">
            <v>90</v>
          </cell>
          <cell r="EO177">
            <v>0</v>
          </cell>
          <cell r="EP177">
            <v>0</v>
          </cell>
          <cell r="EQ177">
            <v>89.500831186891986</v>
          </cell>
        </row>
        <row r="180">
          <cell r="C180" t="str">
            <v>60317CAllcustom2Allcustom3USD Total</v>
          </cell>
          <cell r="E180">
            <v>1892</v>
          </cell>
          <cell r="H180">
            <v>1891.6699244735</v>
          </cell>
          <cell r="J180">
            <v>1511</v>
          </cell>
          <cell r="M180">
            <v>1510.8605333099999</v>
          </cell>
          <cell r="O180">
            <v>2402</v>
          </cell>
          <cell r="R180">
            <v>2402.1342632414899</v>
          </cell>
          <cell r="T180">
            <v>296</v>
          </cell>
          <cell r="W180">
            <v>295.75657505000004</v>
          </cell>
          <cell r="Y180">
            <v>125</v>
          </cell>
          <cell r="AB180">
            <v>124.94723343035299</v>
          </cell>
          <cell r="AD180">
            <v>231</v>
          </cell>
          <cell r="AG180">
            <v>231.43693497000001</v>
          </cell>
          <cell r="AI180">
            <v>9</v>
          </cell>
          <cell r="AL180">
            <v>8.8497560743684609</v>
          </cell>
          <cell r="AN180">
            <v>215</v>
          </cell>
          <cell r="AQ180">
            <v>215.417921238449</v>
          </cell>
          <cell r="AS180">
            <v>39</v>
          </cell>
          <cell r="AV180">
            <v>39.180230236544702</v>
          </cell>
          <cell r="AX180">
            <v>8</v>
          </cell>
          <cell r="BA180">
            <v>8.3147753898010492</v>
          </cell>
          <cell r="BC180">
            <v>20</v>
          </cell>
          <cell r="BE180">
            <v>1</v>
          </cell>
          <cell r="BF180">
            <v>0</v>
          </cell>
          <cell r="BH180">
            <v>0</v>
          </cell>
          <cell r="BI180">
            <v>18.937560796433502</v>
          </cell>
          <cell r="BK180">
            <v>6748</v>
          </cell>
          <cell r="BL180">
            <v>0</v>
          </cell>
          <cell r="BM180">
            <v>0</v>
          </cell>
          <cell r="BN180">
            <v>6747.5057082109406</v>
          </cell>
          <cell r="BP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6748</v>
          </cell>
          <cell r="BY180">
            <v>6681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I180">
            <v>0</v>
          </cell>
          <cell r="CL180">
            <v>0.21299999999999999</v>
          </cell>
          <cell r="CN180">
            <v>0</v>
          </cell>
          <cell r="CQ180">
            <v>0</v>
          </cell>
          <cell r="CS180">
            <v>0</v>
          </cell>
          <cell r="CU180">
            <v>0</v>
          </cell>
          <cell r="CX180">
            <v>0</v>
          </cell>
          <cell r="CZ180">
            <v>0</v>
          </cell>
          <cell r="DC180">
            <v>0</v>
          </cell>
          <cell r="DE180">
            <v>0</v>
          </cell>
          <cell r="DH180">
            <v>0</v>
          </cell>
          <cell r="DJ180">
            <v>0</v>
          </cell>
          <cell r="DM180">
            <v>0</v>
          </cell>
          <cell r="DO180">
            <v>0</v>
          </cell>
          <cell r="DR180">
            <v>0</v>
          </cell>
          <cell r="DT180">
            <v>580</v>
          </cell>
          <cell r="DU180">
            <v>-0.65184571317104201</v>
          </cell>
          <cell r="DW180">
            <v>580.65184571317104</v>
          </cell>
          <cell r="DY180">
            <v>0</v>
          </cell>
          <cell r="EB180">
            <v>0</v>
          </cell>
          <cell r="ED180">
            <v>0</v>
          </cell>
          <cell r="EG180">
            <v>0</v>
          </cell>
          <cell r="EI180">
            <v>3</v>
          </cell>
          <cell r="EL180">
            <v>3.1796655266280003</v>
          </cell>
          <cell r="EN180">
            <v>25</v>
          </cell>
          <cell r="EQ180">
            <v>24.634402885846701</v>
          </cell>
        </row>
        <row r="183">
          <cell r="C183" t="str">
            <v>50630TAllcustom2Allcustom3USD Total</v>
          </cell>
          <cell r="E183">
            <v>1060</v>
          </cell>
          <cell r="F183">
            <v>0</v>
          </cell>
          <cell r="H183">
            <v>1059.97104992409</v>
          </cell>
          <cell r="J183">
            <v>1484</v>
          </cell>
          <cell r="K183">
            <v>1</v>
          </cell>
          <cell r="M183">
            <v>1483.2411097653001</v>
          </cell>
          <cell r="O183">
            <v>819</v>
          </cell>
          <cell r="P183">
            <v>-1</v>
          </cell>
          <cell r="R183">
            <v>819.56398155320198</v>
          </cell>
          <cell r="T183">
            <v>1345</v>
          </cell>
          <cell r="U183">
            <v>0</v>
          </cell>
          <cell r="W183">
            <v>1344.7367207309201</v>
          </cell>
          <cell r="Y183">
            <v>81</v>
          </cell>
          <cell r="Z183">
            <v>1</v>
          </cell>
          <cell r="AB183">
            <v>80.433057113448399</v>
          </cell>
          <cell r="AD183">
            <v>180</v>
          </cell>
          <cell r="AE183">
            <v>0</v>
          </cell>
          <cell r="AG183">
            <v>180.0866538949</v>
          </cell>
          <cell r="AI183">
            <v>4</v>
          </cell>
          <cell r="AJ183">
            <v>-1</v>
          </cell>
          <cell r="AL183">
            <v>4.55907679983346</v>
          </cell>
          <cell r="AN183">
            <v>144</v>
          </cell>
          <cell r="AO183">
            <v>0</v>
          </cell>
          <cell r="AQ183">
            <v>144.050002359921</v>
          </cell>
          <cell r="AS183">
            <v>97</v>
          </cell>
          <cell r="AT183">
            <v>0</v>
          </cell>
          <cell r="AV183">
            <v>96.839395437379892</v>
          </cell>
          <cell r="AX183">
            <v>-310</v>
          </cell>
          <cell r="AY183">
            <v>1</v>
          </cell>
          <cell r="BA183">
            <v>-310.81490061046901</v>
          </cell>
          <cell r="BC183">
            <v>29</v>
          </cell>
          <cell r="BD183">
            <v>-1</v>
          </cell>
          <cell r="BE183">
            <v>0</v>
          </cell>
          <cell r="BH183">
            <v>0</v>
          </cell>
          <cell r="BI183">
            <v>30.1092215761904</v>
          </cell>
          <cell r="BK183">
            <v>4933</v>
          </cell>
          <cell r="BM183">
            <v>0</v>
          </cell>
          <cell r="BN183">
            <v>4932.7753685447196</v>
          </cell>
          <cell r="BP183">
            <v>0</v>
          </cell>
          <cell r="BQ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4933</v>
          </cell>
          <cell r="BY183">
            <v>5117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I183">
            <v>-143</v>
          </cell>
          <cell r="CJ183">
            <v>0</v>
          </cell>
          <cell r="CL183">
            <v>-143.08922430108601</v>
          </cell>
          <cell r="CN183">
            <v>5</v>
          </cell>
          <cell r="CO183">
            <v>0</v>
          </cell>
          <cell r="CQ183">
            <v>5.34871109144229</v>
          </cell>
          <cell r="CS183">
            <v>5</v>
          </cell>
          <cell r="CU183">
            <v>0</v>
          </cell>
          <cell r="CX183">
            <v>5.34871109144229</v>
          </cell>
          <cell r="CZ183">
            <v>0</v>
          </cell>
          <cell r="DA183">
            <v>0</v>
          </cell>
          <cell r="DC183">
            <v>0</v>
          </cell>
          <cell r="DE183">
            <v>0</v>
          </cell>
          <cell r="DF183">
            <v>0</v>
          </cell>
          <cell r="DH183">
            <v>0</v>
          </cell>
          <cell r="DJ183">
            <v>0</v>
          </cell>
          <cell r="DK183">
            <v>0</v>
          </cell>
          <cell r="DM183">
            <v>0.228458210000024</v>
          </cell>
          <cell r="DO183">
            <v>0</v>
          </cell>
          <cell r="DP183">
            <v>0</v>
          </cell>
          <cell r="DR183">
            <v>-7.7609216520438496E-5</v>
          </cell>
          <cell r="DT183">
            <v>409</v>
          </cell>
          <cell r="DU183">
            <v>-0.12879016810103394</v>
          </cell>
          <cell r="DW183">
            <v>409.12879016810103</v>
          </cell>
          <cell r="DY183">
            <v>0</v>
          </cell>
          <cell r="DZ183">
            <v>0</v>
          </cell>
          <cell r="EB183">
            <v>-0.38231489471247798</v>
          </cell>
          <cell r="ED183">
            <v>0</v>
          </cell>
          <cell r="EE183">
            <v>0</v>
          </cell>
          <cell r="EG183">
            <v>0</v>
          </cell>
          <cell r="EI183">
            <v>-9</v>
          </cell>
          <cell r="EJ183">
            <v>0</v>
          </cell>
          <cell r="EL183">
            <v>-8.8148191189734391</v>
          </cell>
          <cell r="EN183">
            <v>4</v>
          </cell>
          <cell r="EO183">
            <v>0</v>
          </cell>
          <cell r="EQ183">
            <v>3.6145300009696402</v>
          </cell>
        </row>
        <row r="184">
          <cell r="AX184">
            <v>-607</v>
          </cell>
          <cell r="AY184">
            <v>1</v>
          </cell>
          <cell r="AZ184">
            <v>0</v>
          </cell>
          <cell r="BA184">
            <v>-606.61824093845371</v>
          </cell>
          <cell r="BK184">
            <v>-607</v>
          </cell>
          <cell r="BL184">
            <v>1</v>
          </cell>
          <cell r="BM184">
            <v>0</v>
          </cell>
          <cell r="BN184">
            <v>-606.61824093845371</v>
          </cell>
          <cell r="BV184">
            <v>0</v>
          </cell>
          <cell r="BW184">
            <v>-607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</row>
        <row r="185">
          <cell r="C185" t="str">
            <v>Segment_CFFO_USD</v>
          </cell>
          <cell r="E185">
            <v>1060</v>
          </cell>
          <cell r="F185">
            <v>0</v>
          </cell>
          <cell r="G185">
            <v>0</v>
          </cell>
          <cell r="H185">
            <v>1059.97104992409</v>
          </cell>
          <cell r="J185">
            <v>1484</v>
          </cell>
          <cell r="K185">
            <v>1</v>
          </cell>
          <cell r="L185">
            <v>0</v>
          </cell>
          <cell r="M185">
            <v>1483.2411097653001</v>
          </cell>
          <cell r="O185">
            <v>819</v>
          </cell>
          <cell r="P185">
            <v>-1</v>
          </cell>
          <cell r="Q185">
            <v>0</v>
          </cell>
          <cell r="R185">
            <v>819.56398155320198</v>
          </cell>
          <cell r="T185">
            <v>1345</v>
          </cell>
          <cell r="U185">
            <v>0</v>
          </cell>
          <cell r="V185">
            <v>0</v>
          </cell>
          <cell r="W185">
            <v>1344.7367207309201</v>
          </cell>
          <cell r="Y185">
            <v>81</v>
          </cell>
          <cell r="Z185">
            <v>1</v>
          </cell>
          <cell r="AA185">
            <v>0</v>
          </cell>
          <cell r="AB185">
            <v>80.433057113448399</v>
          </cell>
          <cell r="AD185">
            <v>180</v>
          </cell>
          <cell r="AE185">
            <v>0</v>
          </cell>
          <cell r="AF185">
            <v>0</v>
          </cell>
          <cell r="AG185">
            <v>180.0866538949</v>
          </cell>
          <cell r="AI185">
            <v>4</v>
          </cell>
          <cell r="AJ185">
            <v>-1</v>
          </cell>
          <cell r="AK185">
            <v>0</v>
          </cell>
          <cell r="AL185">
            <v>4.55907679983346</v>
          </cell>
          <cell r="AN185">
            <v>144</v>
          </cell>
          <cell r="AO185">
            <v>0</v>
          </cell>
          <cell r="AP185">
            <v>0</v>
          </cell>
          <cell r="AQ185">
            <v>144.050002359921</v>
          </cell>
          <cell r="AS185">
            <v>97</v>
          </cell>
          <cell r="AT185">
            <v>0</v>
          </cell>
          <cell r="AU185">
            <v>0</v>
          </cell>
          <cell r="AV185">
            <v>96.839395437379892</v>
          </cell>
          <cell r="AX185">
            <v>-917</v>
          </cell>
          <cell r="AY185">
            <v>2</v>
          </cell>
          <cell r="AZ185">
            <v>0</v>
          </cell>
          <cell r="BA185">
            <v>-917.43314154892278</v>
          </cell>
          <cell r="BC185">
            <v>29</v>
          </cell>
          <cell r="BD185">
            <v>-1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30.1092215761904</v>
          </cell>
          <cell r="BK185">
            <v>4326</v>
          </cell>
          <cell r="BL185">
            <v>1</v>
          </cell>
          <cell r="BM185">
            <v>0</v>
          </cell>
          <cell r="BN185">
            <v>4326.1571276062659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4326</v>
          </cell>
          <cell r="BY185">
            <v>5117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I185">
            <v>-143</v>
          </cell>
          <cell r="CJ185">
            <v>0</v>
          </cell>
          <cell r="CK185">
            <v>0</v>
          </cell>
          <cell r="CL185">
            <v>-143.08922430108601</v>
          </cell>
          <cell r="CN185">
            <v>5</v>
          </cell>
          <cell r="CO185">
            <v>0</v>
          </cell>
          <cell r="CP185">
            <v>0</v>
          </cell>
          <cell r="CQ185">
            <v>5.34871109144229</v>
          </cell>
          <cell r="CS185">
            <v>5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5.34871109144229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0.228458210000024</v>
          </cell>
          <cell r="DO185">
            <v>0</v>
          </cell>
          <cell r="DP185">
            <v>0</v>
          </cell>
          <cell r="DQ185">
            <v>0</v>
          </cell>
          <cell r="DR185">
            <v>-7.7609216520438496E-5</v>
          </cell>
          <cell r="DT185">
            <v>409</v>
          </cell>
          <cell r="DU185">
            <v>-0.12879016810103394</v>
          </cell>
          <cell r="DV185">
            <v>0</v>
          </cell>
          <cell r="DW185">
            <v>409.12879016810103</v>
          </cell>
          <cell r="DY185">
            <v>0</v>
          </cell>
          <cell r="DZ185">
            <v>0</v>
          </cell>
          <cell r="EA185">
            <v>0</v>
          </cell>
          <cell r="EB185">
            <v>-0.38231489471247798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I185">
            <v>-9</v>
          </cell>
          <cell r="EJ185">
            <v>0</v>
          </cell>
          <cell r="EK185">
            <v>0</v>
          </cell>
          <cell r="EL185">
            <v>-8.8148191189734391</v>
          </cell>
          <cell r="EN185">
            <v>4</v>
          </cell>
          <cell r="EO185">
            <v>0</v>
          </cell>
          <cell r="EP185">
            <v>0</v>
          </cell>
          <cell r="EQ185">
            <v>3.6145300009696402</v>
          </cell>
        </row>
        <row r="187">
          <cell r="C187" t="str">
            <v>50600TAllcustom2Allcustom3USD Total</v>
          </cell>
          <cell r="E187">
            <v>-586</v>
          </cell>
          <cell r="H187">
            <v>-586.23711830711602</v>
          </cell>
          <cell r="J187">
            <v>-1675</v>
          </cell>
          <cell r="M187">
            <v>-1674.55444072</v>
          </cell>
          <cell r="O187">
            <v>-1549</v>
          </cell>
          <cell r="R187">
            <v>-1549.16900596612</v>
          </cell>
          <cell r="T187">
            <v>-315</v>
          </cell>
          <cell r="W187">
            <v>-314.76860195371302</v>
          </cell>
          <cell r="Y187">
            <v>-103</v>
          </cell>
          <cell r="AB187">
            <v>-102.516936756658</v>
          </cell>
          <cell r="AD187">
            <v>-190</v>
          </cell>
          <cell r="AG187">
            <v>-190.13142531</v>
          </cell>
          <cell r="AI187">
            <v>-8</v>
          </cell>
          <cell r="AL187">
            <v>-8.4110986662972103</v>
          </cell>
          <cell r="AN187">
            <v>-192</v>
          </cell>
          <cell r="AQ187">
            <v>-191.75692455664</v>
          </cell>
          <cell r="AS187">
            <v>-36</v>
          </cell>
          <cell r="AV187">
            <v>-35.821507538753004</v>
          </cell>
          <cell r="AX187">
            <v>128</v>
          </cell>
          <cell r="BA187">
            <v>128.459875933185</v>
          </cell>
          <cell r="BC187">
            <v>-28</v>
          </cell>
          <cell r="BE187">
            <v>1</v>
          </cell>
          <cell r="BF187">
            <v>0</v>
          </cell>
          <cell r="BH187">
            <v>0</v>
          </cell>
          <cell r="BI187">
            <v>-29.3959274356477</v>
          </cell>
          <cell r="BK187">
            <v>-4554</v>
          </cell>
          <cell r="BM187">
            <v>0</v>
          </cell>
          <cell r="BN187">
            <v>-4554.3031112777599</v>
          </cell>
          <cell r="BP187">
            <v>0</v>
          </cell>
          <cell r="BS187">
            <v>0</v>
          </cell>
          <cell r="BU187">
            <v>0</v>
          </cell>
          <cell r="BV187">
            <v>0</v>
          </cell>
          <cell r="BW187">
            <v>-4554</v>
          </cell>
          <cell r="BY187">
            <v>-4618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I187">
            <v>0</v>
          </cell>
          <cell r="CL187">
            <v>-0.21299999999999999</v>
          </cell>
          <cell r="CN187">
            <v>0</v>
          </cell>
          <cell r="CQ187">
            <v>1.8900200000000001E-3</v>
          </cell>
          <cell r="CS187">
            <v>0</v>
          </cell>
          <cell r="CU187">
            <v>0</v>
          </cell>
          <cell r="CX187">
            <v>1.8900200000000001E-3</v>
          </cell>
          <cell r="CZ187">
            <v>0</v>
          </cell>
          <cell r="DC187">
            <v>0</v>
          </cell>
          <cell r="DE187">
            <v>0</v>
          </cell>
          <cell r="DH187">
            <v>0</v>
          </cell>
          <cell r="DJ187">
            <v>0</v>
          </cell>
          <cell r="DM187">
            <v>0</v>
          </cell>
          <cell r="DO187">
            <v>0</v>
          </cell>
          <cell r="DR187">
            <v>0</v>
          </cell>
          <cell r="DT187">
            <v>-493</v>
          </cell>
          <cell r="DU187">
            <v>-0.18361471040498145</v>
          </cell>
          <cell r="DW187">
            <v>-492.81638528959502</v>
          </cell>
          <cell r="DY187">
            <v>0</v>
          </cell>
          <cell r="EB187">
            <v>0</v>
          </cell>
          <cell r="ED187">
            <v>0</v>
          </cell>
          <cell r="EG187">
            <v>0</v>
          </cell>
          <cell r="EI187">
            <v>-1</v>
          </cell>
          <cell r="EL187">
            <v>-1.39384047483242</v>
          </cell>
          <cell r="EN187">
            <v>-26</v>
          </cell>
          <cell r="EQ187">
            <v>-25.599044856912201</v>
          </cell>
        </row>
        <row r="188">
          <cell r="AX188">
            <v>199</v>
          </cell>
          <cell r="AY188">
            <v>0</v>
          </cell>
          <cell r="AZ188">
            <v>0</v>
          </cell>
          <cell r="BA188">
            <v>199.3515623426656</v>
          </cell>
          <cell r="BK188">
            <v>199</v>
          </cell>
          <cell r="BL188">
            <v>0</v>
          </cell>
          <cell r="BM188">
            <v>0</v>
          </cell>
          <cell r="BN188">
            <v>199.3515623426656</v>
          </cell>
          <cell r="BV188">
            <v>0</v>
          </cell>
          <cell r="BW188">
            <v>199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</row>
        <row r="189">
          <cell r="C189" t="str">
            <v>Segment_CFFI_USD</v>
          </cell>
          <cell r="E189">
            <v>-586</v>
          </cell>
          <cell r="F189">
            <v>0</v>
          </cell>
          <cell r="G189">
            <v>0</v>
          </cell>
          <cell r="H189">
            <v>-586.23711830711602</v>
          </cell>
          <cell r="J189">
            <v>-1675</v>
          </cell>
          <cell r="K189">
            <v>0</v>
          </cell>
          <cell r="L189">
            <v>0</v>
          </cell>
          <cell r="M189">
            <v>-1674.55444072</v>
          </cell>
          <cell r="O189">
            <v>-1549</v>
          </cell>
          <cell r="P189">
            <v>0</v>
          </cell>
          <cell r="Q189">
            <v>0</v>
          </cell>
          <cell r="R189">
            <v>-1549.16900596612</v>
          </cell>
          <cell r="T189">
            <v>-315</v>
          </cell>
          <cell r="U189">
            <v>0</v>
          </cell>
          <cell r="V189">
            <v>0</v>
          </cell>
          <cell r="W189">
            <v>-314.76860195371302</v>
          </cell>
          <cell r="Y189">
            <v>-103</v>
          </cell>
          <cell r="Z189">
            <v>0</v>
          </cell>
          <cell r="AA189">
            <v>0</v>
          </cell>
          <cell r="AB189">
            <v>-102.516936756658</v>
          </cell>
          <cell r="AD189">
            <v>-190</v>
          </cell>
          <cell r="AE189">
            <v>0</v>
          </cell>
          <cell r="AF189">
            <v>0</v>
          </cell>
          <cell r="AG189">
            <v>-190.13142531</v>
          </cell>
          <cell r="AI189">
            <v>-8</v>
          </cell>
          <cell r="AJ189">
            <v>0</v>
          </cell>
          <cell r="AK189">
            <v>0</v>
          </cell>
          <cell r="AL189">
            <v>-8.4110986662972103</v>
          </cell>
          <cell r="AN189">
            <v>-192</v>
          </cell>
          <cell r="AO189">
            <v>0</v>
          </cell>
          <cell r="AP189">
            <v>0</v>
          </cell>
          <cell r="AQ189">
            <v>-191.75692455664</v>
          </cell>
          <cell r="AS189">
            <v>-36</v>
          </cell>
          <cell r="AT189">
            <v>0</v>
          </cell>
          <cell r="AU189">
            <v>0</v>
          </cell>
          <cell r="AV189">
            <v>-35.821507538753004</v>
          </cell>
          <cell r="AX189">
            <v>327</v>
          </cell>
          <cell r="AY189">
            <v>0</v>
          </cell>
          <cell r="AZ189">
            <v>0</v>
          </cell>
          <cell r="BA189">
            <v>327.81143827585061</v>
          </cell>
          <cell r="BC189">
            <v>-28</v>
          </cell>
          <cell r="BD189">
            <v>0</v>
          </cell>
          <cell r="BE189">
            <v>1</v>
          </cell>
          <cell r="BF189">
            <v>0</v>
          </cell>
          <cell r="BG189">
            <v>0</v>
          </cell>
          <cell r="BH189">
            <v>0</v>
          </cell>
          <cell r="BI189">
            <v>-29.3959274356477</v>
          </cell>
          <cell r="BK189">
            <v>-4355</v>
          </cell>
          <cell r="BL189">
            <v>0</v>
          </cell>
          <cell r="BM189">
            <v>0</v>
          </cell>
          <cell r="BN189">
            <v>-4354.9515489350943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U189">
            <v>0</v>
          </cell>
          <cell r="BV189">
            <v>0</v>
          </cell>
          <cell r="BW189">
            <v>-4355</v>
          </cell>
          <cell r="BY189">
            <v>-4618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-0.21299999999999999</v>
          </cell>
          <cell r="CN189">
            <v>0</v>
          </cell>
          <cell r="CO189">
            <v>0</v>
          </cell>
          <cell r="CP189">
            <v>0</v>
          </cell>
          <cell r="CQ189">
            <v>1.8900200000000001E-3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1.8900200000000001E-3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-493</v>
          </cell>
          <cell r="DU189">
            <v>-0.18361471040498145</v>
          </cell>
          <cell r="DV189">
            <v>0</v>
          </cell>
          <cell r="DW189">
            <v>-492.81638528959502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I189">
            <v>-1</v>
          </cell>
          <cell r="EJ189">
            <v>0</v>
          </cell>
          <cell r="EK189">
            <v>0</v>
          </cell>
          <cell r="EL189">
            <v>-1.39384047483242</v>
          </cell>
          <cell r="EN189">
            <v>-26</v>
          </cell>
          <cell r="EO189">
            <v>0</v>
          </cell>
          <cell r="EP189">
            <v>0</v>
          </cell>
          <cell r="EQ189">
            <v>-25.599044856912201</v>
          </cell>
        </row>
        <row r="191">
          <cell r="C191" t="str">
            <v>50700TAllcustom2Allcustom3USD Total</v>
          </cell>
          <cell r="E191">
            <v>474</v>
          </cell>
          <cell r="F191">
            <v>0</v>
          </cell>
          <cell r="G191">
            <v>0</v>
          </cell>
          <cell r="H191">
            <v>473.73393161697402</v>
          </cell>
          <cell r="J191">
            <v>-191</v>
          </cell>
          <cell r="K191">
            <v>1</v>
          </cell>
          <cell r="L191">
            <v>0</v>
          </cell>
          <cell r="M191">
            <v>-191.31333095469995</v>
          </cell>
          <cell r="O191">
            <v>-730</v>
          </cell>
          <cell r="P191">
            <v>-1</v>
          </cell>
          <cell r="Q191">
            <v>0</v>
          </cell>
          <cell r="R191">
            <v>-729.60502441291806</v>
          </cell>
          <cell r="T191">
            <v>1030</v>
          </cell>
          <cell r="U191">
            <v>0</v>
          </cell>
          <cell r="V191">
            <v>0</v>
          </cell>
          <cell r="W191">
            <v>1029.9681187772071</v>
          </cell>
          <cell r="Y191">
            <v>-22</v>
          </cell>
          <cell r="Z191">
            <v>1</v>
          </cell>
          <cell r="AA191">
            <v>0</v>
          </cell>
          <cell r="AB191">
            <v>-22.083879643209599</v>
          </cell>
          <cell r="AD191">
            <v>-10</v>
          </cell>
          <cell r="AE191">
            <v>0</v>
          </cell>
          <cell r="AF191">
            <v>0</v>
          </cell>
          <cell r="AG191">
            <v>-10.044771415100001</v>
          </cell>
          <cell r="AI191">
            <v>-4</v>
          </cell>
          <cell r="AJ191">
            <v>-1</v>
          </cell>
          <cell r="AK191">
            <v>0</v>
          </cell>
          <cell r="AL191">
            <v>-3.8520218664637502</v>
          </cell>
          <cell r="AN191">
            <v>-48</v>
          </cell>
          <cell r="AO191">
            <v>0</v>
          </cell>
          <cell r="AP191">
            <v>0</v>
          </cell>
          <cell r="AQ191">
            <v>-47.706922196719006</v>
          </cell>
          <cell r="AS191">
            <v>61</v>
          </cell>
          <cell r="AT191">
            <v>0</v>
          </cell>
          <cell r="AU191">
            <v>0</v>
          </cell>
          <cell r="AV191">
            <v>61.017887898626888</v>
          </cell>
          <cell r="AX191">
            <v>-590</v>
          </cell>
          <cell r="AY191">
            <v>2</v>
          </cell>
          <cell r="AZ191">
            <v>0</v>
          </cell>
          <cell r="BA191">
            <v>-589.62170327307217</v>
          </cell>
          <cell r="BC191">
            <v>1</v>
          </cell>
          <cell r="BD191">
            <v>-1</v>
          </cell>
          <cell r="BE191">
            <v>1</v>
          </cell>
          <cell r="BF191">
            <v>0</v>
          </cell>
          <cell r="BG191">
            <v>0</v>
          </cell>
          <cell r="BH191">
            <v>0</v>
          </cell>
          <cell r="BI191">
            <v>0.71329414054270046</v>
          </cell>
          <cell r="BK191">
            <v>-29</v>
          </cell>
          <cell r="BL191">
            <v>1</v>
          </cell>
          <cell r="BM191">
            <v>0</v>
          </cell>
          <cell r="BN191">
            <v>-28.794421328828321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U191">
            <v>0</v>
          </cell>
          <cell r="BV191">
            <v>0</v>
          </cell>
          <cell r="BW191">
            <v>-29</v>
          </cell>
          <cell r="BY191">
            <v>499</v>
          </cell>
          <cell r="CD191">
            <v>0</v>
          </cell>
          <cell r="CE191">
            <v>0</v>
          </cell>
          <cell r="CF191">
            <v>0</v>
          </cell>
          <cell r="CI191">
            <v>-143</v>
          </cell>
          <cell r="CJ191">
            <v>0</v>
          </cell>
          <cell r="CK191">
            <v>0</v>
          </cell>
          <cell r="CL191">
            <v>-143.302224301086</v>
          </cell>
          <cell r="CN191">
            <v>5</v>
          </cell>
          <cell r="CO191">
            <v>0</v>
          </cell>
          <cell r="CP191">
            <v>0</v>
          </cell>
          <cell r="CQ191">
            <v>5.3506011114422902</v>
          </cell>
          <cell r="CS191">
            <v>5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5.3506011114422902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0.228458210000024</v>
          </cell>
          <cell r="DO191">
            <v>0</v>
          </cell>
          <cell r="DP191">
            <v>0</v>
          </cell>
          <cell r="DQ191">
            <v>0</v>
          </cell>
          <cell r="DR191">
            <v>-7.7609216520438496E-5</v>
          </cell>
          <cell r="DT191">
            <v>-84</v>
          </cell>
          <cell r="DU191">
            <v>-0.31240487850601539</v>
          </cell>
          <cell r="DV191">
            <v>0</v>
          </cell>
          <cell r="DW191">
            <v>-83.687595121493985</v>
          </cell>
          <cell r="DY191">
            <v>0</v>
          </cell>
          <cell r="DZ191">
            <v>0</v>
          </cell>
          <cell r="EA191">
            <v>0</v>
          </cell>
          <cell r="EB191">
            <v>-0.38231489471247798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I191">
            <v>-10</v>
          </cell>
          <cell r="EJ191">
            <v>0</v>
          </cell>
          <cell r="EK191">
            <v>0</v>
          </cell>
          <cell r="EL191">
            <v>-10.208659593805859</v>
          </cell>
          <cell r="EN191">
            <v>-22</v>
          </cell>
          <cell r="EO191">
            <v>0</v>
          </cell>
          <cell r="EP191">
            <v>0</v>
          </cell>
          <cell r="EQ191">
            <v>-21.98451485594256</v>
          </cell>
        </row>
        <row r="194">
          <cell r="C194" t="str">
            <v>Segment_revenue_ratio_USD</v>
          </cell>
          <cell r="E194">
            <v>0.56000000000000005</v>
          </cell>
          <cell r="J194">
            <v>0.13</v>
          </cell>
          <cell r="O194">
            <v>0.11</v>
          </cell>
          <cell r="T194">
            <v>0.06</v>
          </cell>
          <cell r="Y194">
            <v>0.01</v>
          </cell>
          <cell r="AD194">
            <v>0.02</v>
          </cell>
          <cell r="AI194">
            <v>7.0000000000000007E-2</v>
          </cell>
          <cell r="AN194">
            <v>0.02</v>
          </cell>
          <cell r="AS194">
            <v>1.9999999999999796E-2</v>
          </cell>
          <cell r="BY194">
            <v>1</v>
          </cell>
          <cell r="CN194">
            <v>0</v>
          </cell>
        </row>
        <row r="196">
          <cell r="C196" t="str">
            <v>Segment_invested_capital_ratio_USD</v>
          </cell>
          <cell r="E196">
            <v>0.47</v>
          </cell>
          <cell r="J196">
            <v>0.1</v>
          </cell>
          <cell r="O196">
            <v>0.19</v>
          </cell>
          <cell r="T196">
            <v>0.15</v>
          </cell>
          <cell r="Y196">
            <v>0.01</v>
          </cell>
          <cell r="AD196">
            <v>0.04</v>
          </cell>
          <cell r="AI196">
            <v>0.01</v>
          </cell>
          <cell r="AN196">
            <v>0.03</v>
          </cell>
          <cell r="AS196">
            <v>0</v>
          </cell>
          <cell r="BY196">
            <v>1</v>
          </cell>
          <cell r="CN196">
            <v>0</v>
          </cell>
        </row>
        <row r="201">
          <cell r="C201" t="str">
            <v>60080TAllcustom2Allcustom3USD Total</v>
          </cell>
          <cell r="E201">
            <v>25</v>
          </cell>
          <cell r="F201">
            <v>0</v>
          </cell>
          <cell r="G201">
            <v>0</v>
          </cell>
          <cell r="H201">
            <v>24.872920846445499</v>
          </cell>
          <cell r="J201">
            <v>-14</v>
          </cell>
          <cell r="K201">
            <v>0</v>
          </cell>
          <cell r="L201">
            <v>0</v>
          </cell>
          <cell r="M201">
            <v>-14.062601539999999</v>
          </cell>
          <cell r="O201">
            <v>18</v>
          </cell>
          <cell r="P201">
            <v>0</v>
          </cell>
          <cell r="Q201">
            <v>0</v>
          </cell>
          <cell r="R201">
            <v>17.798017431852699</v>
          </cell>
          <cell r="T201">
            <v>-1</v>
          </cell>
          <cell r="U201">
            <v>0</v>
          </cell>
          <cell r="V201">
            <v>0</v>
          </cell>
          <cell r="W201">
            <v>-1.0990698799999998</v>
          </cell>
          <cell r="Y201">
            <v>-1</v>
          </cell>
          <cell r="Z201">
            <v>0</v>
          </cell>
          <cell r="AA201">
            <v>0</v>
          </cell>
          <cell r="AB201">
            <v>-0.82098509888687199</v>
          </cell>
          <cell r="AD201">
            <v>4</v>
          </cell>
          <cell r="AE201">
            <v>0</v>
          </cell>
          <cell r="AF201">
            <v>0</v>
          </cell>
          <cell r="AG201">
            <v>4.0892772900000001</v>
          </cell>
          <cell r="AI201">
            <v>0</v>
          </cell>
          <cell r="AJ201">
            <v>0</v>
          </cell>
          <cell r="AK201">
            <v>0</v>
          </cell>
          <cell r="AL201">
            <v>0.21361321306943098</v>
          </cell>
          <cell r="AN201">
            <v>5</v>
          </cell>
          <cell r="AO201">
            <v>0</v>
          </cell>
          <cell r="AP201">
            <v>0</v>
          </cell>
          <cell r="AQ201">
            <v>4.7155402008637806</v>
          </cell>
          <cell r="AS201">
            <v>0</v>
          </cell>
          <cell r="AT201">
            <v>0</v>
          </cell>
          <cell r="AU201">
            <v>0</v>
          </cell>
          <cell r="AV201">
            <v>0.42066286868507996</v>
          </cell>
          <cell r="AX201">
            <v>142</v>
          </cell>
          <cell r="AY201">
            <v>0</v>
          </cell>
          <cell r="AZ201">
            <v>0</v>
          </cell>
          <cell r="BA201">
            <v>141.78438080530802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0.33925220078584201</v>
          </cell>
          <cell r="BK201">
            <v>178</v>
          </cell>
          <cell r="BL201">
            <v>0</v>
          </cell>
          <cell r="BM201">
            <v>0</v>
          </cell>
          <cell r="BN201">
            <v>178.251008338124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W201">
            <v>178</v>
          </cell>
          <cell r="BY201">
            <v>36</v>
          </cell>
          <cell r="CB201">
            <v>0</v>
          </cell>
          <cell r="CC201">
            <v>0</v>
          </cell>
          <cell r="CD201">
            <v>0</v>
          </cell>
          <cell r="CI201">
            <v>0</v>
          </cell>
          <cell r="CJ201">
            <v>0</v>
          </cell>
          <cell r="CL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1.8900200000000001E-3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1.8900200000000001E-3</v>
          </cell>
          <cell r="CZ201">
            <v>0</v>
          </cell>
          <cell r="DA201">
            <v>0</v>
          </cell>
          <cell r="DC201">
            <v>0</v>
          </cell>
          <cell r="DE201">
            <v>0</v>
          </cell>
          <cell r="DF201">
            <v>0</v>
          </cell>
          <cell r="DH201">
            <v>0</v>
          </cell>
          <cell r="DJ201">
            <v>0</v>
          </cell>
          <cell r="DK201">
            <v>0</v>
          </cell>
          <cell r="DM201">
            <v>0</v>
          </cell>
          <cell r="DO201">
            <v>0</v>
          </cell>
          <cell r="DP201">
            <v>0</v>
          </cell>
          <cell r="DR201">
            <v>0</v>
          </cell>
          <cell r="DT201">
            <v>8</v>
          </cell>
          <cell r="DU201">
            <v>-0.19744560504632958</v>
          </cell>
          <cell r="DW201">
            <v>8.1974456050463296</v>
          </cell>
          <cell r="DY201">
            <v>0</v>
          </cell>
          <cell r="DZ201">
            <v>0</v>
          </cell>
          <cell r="EB201">
            <v>0</v>
          </cell>
          <cell r="ED201">
            <v>0</v>
          </cell>
          <cell r="EE201">
            <v>0</v>
          </cell>
          <cell r="EG201">
            <v>0</v>
          </cell>
          <cell r="EI201">
            <v>1</v>
          </cell>
          <cell r="EJ201">
            <v>0</v>
          </cell>
          <cell r="EL201">
            <v>1.0032311733360399</v>
          </cell>
          <cell r="EN201">
            <v>-2</v>
          </cell>
          <cell r="EO201">
            <v>0</v>
          </cell>
          <cell r="EQ201">
            <v>-1.6960809173902001</v>
          </cell>
        </row>
        <row r="202">
          <cell r="C202" t="str">
            <v>60052TAllcustom2Allcustom3USD Total</v>
          </cell>
          <cell r="E202">
            <v>-17</v>
          </cell>
          <cell r="H202">
            <v>-16.927073223917201</v>
          </cell>
          <cell r="J202">
            <v>-3</v>
          </cell>
          <cell r="M202">
            <v>-2.5336810000000001</v>
          </cell>
          <cell r="O202">
            <v>-10</v>
          </cell>
          <cell r="R202">
            <v>-9.81727828</v>
          </cell>
          <cell r="T202">
            <v>-1510</v>
          </cell>
          <cell r="W202">
            <v>-1509.5</v>
          </cell>
          <cell r="Y202">
            <v>-1219</v>
          </cell>
          <cell r="AB202">
            <v>-1219.30247808478</v>
          </cell>
          <cell r="AD202">
            <v>0</v>
          </cell>
          <cell r="AG202">
            <v>0</v>
          </cell>
          <cell r="AI202">
            <v>0</v>
          </cell>
          <cell r="AL202">
            <v>0</v>
          </cell>
          <cell r="AN202">
            <v>-3</v>
          </cell>
          <cell r="AQ202">
            <v>-3.1048079070210002</v>
          </cell>
          <cell r="AS202">
            <v>0</v>
          </cell>
          <cell r="AV202">
            <v>0</v>
          </cell>
          <cell r="AX202">
            <v>0</v>
          </cell>
          <cell r="BA202">
            <v>0</v>
          </cell>
          <cell r="BC202">
            <v>1</v>
          </cell>
          <cell r="BE202">
            <v>1</v>
          </cell>
          <cell r="BH202">
            <v>0</v>
          </cell>
          <cell r="BI202">
            <v>0</v>
          </cell>
          <cell r="BK202">
            <v>-2761</v>
          </cell>
          <cell r="BN202">
            <v>-2761.1853184957199</v>
          </cell>
          <cell r="BP202">
            <v>0</v>
          </cell>
          <cell r="BR202">
            <v>0</v>
          </cell>
          <cell r="BS202">
            <v>0</v>
          </cell>
          <cell r="BW202">
            <v>-2761</v>
          </cell>
          <cell r="BY202">
            <v>-2762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J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A202">
            <v>0</v>
          </cell>
          <cell r="DC202">
            <v>0</v>
          </cell>
          <cell r="DE202">
            <v>0</v>
          </cell>
          <cell r="DF202">
            <v>0</v>
          </cell>
          <cell r="DH202">
            <v>0</v>
          </cell>
          <cell r="DJ202">
            <v>0</v>
          </cell>
          <cell r="DK202">
            <v>0</v>
          </cell>
          <cell r="DM202">
            <v>0</v>
          </cell>
          <cell r="DO202">
            <v>0</v>
          </cell>
          <cell r="DP202">
            <v>0</v>
          </cell>
          <cell r="DR202">
            <v>0</v>
          </cell>
          <cell r="DT202">
            <v>-1222</v>
          </cell>
          <cell r="DU202">
            <v>0.4072859918001086</v>
          </cell>
          <cell r="DW202">
            <v>-1222.4072859918001</v>
          </cell>
          <cell r="DY202">
            <v>0</v>
          </cell>
          <cell r="DZ202">
            <v>0</v>
          </cell>
          <cell r="EB202">
            <v>0</v>
          </cell>
          <cell r="ED202">
            <v>0</v>
          </cell>
          <cell r="EE202">
            <v>0</v>
          </cell>
          <cell r="EG202">
            <v>0</v>
          </cell>
          <cell r="EI202">
            <v>0</v>
          </cell>
          <cell r="EJ202">
            <v>0</v>
          </cell>
          <cell r="EL202">
            <v>0</v>
          </cell>
          <cell r="EN202">
            <v>0</v>
          </cell>
          <cell r="EO202">
            <v>0</v>
          </cell>
          <cell r="EQ202">
            <v>0</v>
          </cell>
        </row>
        <row r="203">
          <cell r="C203" t="str">
            <v>60020Allcustom2Allcustom3USD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5</v>
          </cell>
          <cell r="R203">
            <v>5.0170000000000003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-131</v>
          </cell>
          <cell r="AV203">
            <v>-131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-126</v>
          </cell>
          <cell r="BN203">
            <v>-125.983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-126</v>
          </cell>
          <cell r="BY203">
            <v>5</v>
          </cell>
          <cell r="CB203">
            <v>0</v>
          </cell>
          <cell r="CC203">
            <v>0</v>
          </cell>
          <cell r="CI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C203">
            <v>0</v>
          </cell>
          <cell r="DE203">
            <v>0</v>
          </cell>
          <cell r="DH203">
            <v>0</v>
          </cell>
          <cell r="DJ203">
            <v>-131</v>
          </cell>
          <cell r="DM203">
            <v>-131</v>
          </cell>
          <cell r="DO203">
            <v>0</v>
          </cell>
          <cell r="DR203">
            <v>0</v>
          </cell>
          <cell r="DT203">
            <v>0</v>
          </cell>
          <cell r="DU203">
            <v>0</v>
          </cell>
          <cell r="DW203">
            <v>0</v>
          </cell>
          <cell r="DY203">
            <v>0</v>
          </cell>
          <cell r="EB203">
            <v>0</v>
          </cell>
          <cell r="ED203">
            <v>0</v>
          </cell>
          <cell r="EG203">
            <v>0</v>
          </cell>
          <cell r="EI203">
            <v>0</v>
          </cell>
          <cell r="EL203">
            <v>0</v>
          </cell>
          <cell r="EN203">
            <v>0</v>
          </cell>
          <cell r="EQ203">
            <v>0</v>
          </cell>
        </row>
        <row r="204">
          <cell r="C204" t="str">
            <v>One-off_total_USD</v>
          </cell>
          <cell r="E204">
            <v>8</v>
          </cell>
          <cell r="F204">
            <v>0</v>
          </cell>
          <cell r="G204">
            <v>0</v>
          </cell>
          <cell r="H204">
            <v>7.9458476225282979</v>
          </cell>
          <cell r="J204">
            <v>-17</v>
          </cell>
          <cell r="K204">
            <v>0</v>
          </cell>
          <cell r="L204">
            <v>0</v>
          </cell>
          <cell r="M204">
            <v>-16.596282540000001</v>
          </cell>
          <cell r="O204">
            <v>13</v>
          </cell>
          <cell r="P204">
            <v>0</v>
          </cell>
          <cell r="Q204">
            <v>0</v>
          </cell>
          <cell r="R204">
            <v>12.997739151852699</v>
          </cell>
          <cell r="T204">
            <v>-1511</v>
          </cell>
          <cell r="U204">
            <v>0</v>
          </cell>
          <cell r="V204">
            <v>0</v>
          </cell>
          <cell r="W204">
            <v>-1510.5990698799999</v>
          </cell>
          <cell r="Y204">
            <v>-1220</v>
          </cell>
          <cell r="Z204">
            <v>0</v>
          </cell>
          <cell r="AA204">
            <v>0</v>
          </cell>
          <cell r="AB204">
            <v>-1220.1234631836669</v>
          </cell>
          <cell r="AD204">
            <v>4</v>
          </cell>
          <cell r="AE204">
            <v>0</v>
          </cell>
          <cell r="AF204">
            <v>0</v>
          </cell>
          <cell r="AG204">
            <v>4.0892772900000001</v>
          </cell>
          <cell r="AI204">
            <v>0</v>
          </cell>
          <cell r="AJ204">
            <v>0</v>
          </cell>
          <cell r="AK204">
            <v>0</v>
          </cell>
          <cell r="AL204">
            <v>0.21361321306943098</v>
          </cell>
          <cell r="AN204">
            <v>2</v>
          </cell>
          <cell r="AO204">
            <v>0</v>
          </cell>
          <cell r="AP204">
            <v>0</v>
          </cell>
          <cell r="AQ204">
            <v>1.6107322938427804</v>
          </cell>
          <cell r="AS204">
            <v>-131</v>
          </cell>
          <cell r="AT204">
            <v>0</v>
          </cell>
          <cell r="AU204">
            <v>0</v>
          </cell>
          <cell r="AV204">
            <v>-130.57933713131493</v>
          </cell>
          <cell r="AX204">
            <v>142</v>
          </cell>
          <cell r="AY204">
            <v>0</v>
          </cell>
          <cell r="AZ204">
            <v>0</v>
          </cell>
          <cell r="BA204">
            <v>141.78438080530802</v>
          </cell>
          <cell r="BC204">
            <v>1</v>
          </cell>
          <cell r="BD204">
            <v>0</v>
          </cell>
          <cell r="BE204">
            <v>1</v>
          </cell>
          <cell r="BF204">
            <v>0</v>
          </cell>
          <cell r="BG204">
            <v>0</v>
          </cell>
          <cell r="BH204">
            <v>0</v>
          </cell>
          <cell r="BI204">
            <v>0.33925220078584201</v>
          </cell>
          <cell r="BK204">
            <v>-2709</v>
          </cell>
          <cell r="BL204">
            <v>0</v>
          </cell>
          <cell r="BM204">
            <v>0</v>
          </cell>
          <cell r="BN204">
            <v>-2708.9173101575961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-2709</v>
          </cell>
          <cell r="BY204">
            <v>-2721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1.8900200000000001E-3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1.8900200000000001E-3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J204">
            <v>-131</v>
          </cell>
          <cell r="DK204">
            <v>0</v>
          </cell>
          <cell r="DL204">
            <v>0</v>
          </cell>
          <cell r="DM204">
            <v>-131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-1214</v>
          </cell>
          <cell r="DU204">
            <v>0.20984038675377903</v>
          </cell>
          <cell r="DV204">
            <v>0</v>
          </cell>
          <cell r="DW204">
            <v>-1214.2098403867537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I204">
            <v>1</v>
          </cell>
          <cell r="EJ204">
            <v>0</v>
          </cell>
          <cell r="EK204">
            <v>0</v>
          </cell>
          <cell r="EL204">
            <v>1.0032311733360399</v>
          </cell>
          <cell r="EN204">
            <v>-2</v>
          </cell>
          <cell r="EO204">
            <v>0</v>
          </cell>
          <cell r="EP204">
            <v>0</v>
          </cell>
          <cell r="EQ204">
            <v>-1.6960809173902001</v>
          </cell>
        </row>
        <row r="207">
          <cell r="C207" t="str">
            <v>60071Allcustom2Allcustom3USD Total</v>
          </cell>
          <cell r="E207">
            <v>0</v>
          </cell>
          <cell r="H207">
            <v>-5.6194712771947E-2</v>
          </cell>
          <cell r="J207">
            <v>-4</v>
          </cell>
          <cell r="M207">
            <v>-3.7</v>
          </cell>
          <cell r="O207">
            <v>-8</v>
          </cell>
          <cell r="R207">
            <v>-7.6213376422289008</v>
          </cell>
          <cell r="T207">
            <v>1</v>
          </cell>
          <cell r="W207">
            <v>0.87950154000000003</v>
          </cell>
          <cell r="Y207">
            <v>0</v>
          </cell>
          <cell r="AB207">
            <v>-1.8818009610121898E-2</v>
          </cell>
          <cell r="AD207">
            <v>0</v>
          </cell>
          <cell r="AG207">
            <v>0</v>
          </cell>
          <cell r="AI207">
            <v>0</v>
          </cell>
          <cell r="AL207">
            <v>2.3370108814165E-2</v>
          </cell>
          <cell r="AN207">
            <v>-1</v>
          </cell>
          <cell r="AQ207">
            <v>-0.53415325701943406</v>
          </cell>
          <cell r="AS207">
            <v>0</v>
          </cell>
          <cell r="AV207">
            <v>0.21729367649253101</v>
          </cell>
          <cell r="AX207">
            <v>0</v>
          </cell>
          <cell r="BA207">
            <v>0</v>
          </cell>
          <cell r="BC207">
            <v>1</v>
          </cell>
          <cell r="BE207">
            <v>1</v>
          </cell>
          <cell r="BH207">
            <v>0</v>
          </cell>
          <cell r="BI207">
            <v>0</v>
          </cell>
          <cell r="BK207">
            <v>-11</v>
          </cell>
          <cell r="BM207">
            <v>0</v>
          </cell>
          <cell r="BN207">
            <v>-10.8103382963237</v>
          </cell>
          <cell r="BP207">
            <v>0</v>
          </cell>
          <cell r="BR207">
            <v>0</v>
          </cell>
          <cell r="BS207">
            <v>0</v>
          </cell>
          <cell r="BU207">
            <v>0</v>
          </cell>
          <cell r="BV207">
            <v>0</v>
          </cell>
          <cell r="BW207">
            <v>-11</v>
          </cell>
          <cell r="BY207">
            <v>-12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I207">
            <v>0</v>
          </cell>
          <cell r="CK207">
            <v>0</v>
          </cell>
          <cell r="CL207">
            <v>0</v>
          </cell>
          <cell r="CN207">
            <v>0</v>
          </cell>
          <cell r="CQ207">
            <v>0</v>
          </cell>
          <cell r="CS207">
            <v>0</v>
          </cell>
          <cell r="CU207">
            <v>0</v>
          </cell>
          <cell r="CX207">
            <v>0</v>
          </cell>
          <cell r="CZ207">
            <v>0</v>
          </cell>
          <cell r="DB207">
            <v>0</v>
          </cell>
          <cell r="DC207">
            <v>0</v>
          </cell>
          <cell r="DE207">
            <v>0</v>
          </cell>
          <cell r="DG207">
            <v>0</v>
          </cell>
          <cell r="DH207">
            <v>0</v>
          </cell>
          <cell r="DJ207">
            <v>0</v>
          </cell>
          <cell r="DL207">
            <v>0</v>
          </cell>
          <cell r="DM207">
            <v>0</v>
          </cell>
          <cell r="DO207">
            <v>0</v>
          </cell>
          <cell r="DQ207">
            <v>0</v>
          </cell>
          <cell r="DR207">
            <v>0</v>
          </cell>
          <cell r="DT207">
            <v>-1</v>
          </cell>
          <cell r="DU207">
            <v>-0.47039884218460903</v>
          </cell>
          <cell r="DW207">
            <v>-0.52960115781539097</v>
          </cell>
          <cell r="DY207">
            <v>0</v>
          </cell>
          <cell r="EA207">
            <v>0</v>
          </cell>
          <cell r="EB207">
            <v>0</v>
          </cell>
          <cell r="ED207">
            <v>0</v>
          </cell>
          <cell r="EF207">
            <v>0</v>
          </cell>
          <cell r="EG207">
            <v>0</v>
          </cell>
          <cell r="EI207">
            <v>0</v>
          </cell>
          <cell r="EK207">
            <v>0</v>
          </cell>
          <cell r="EL207">
            <v>0.12166338715000201</v>
          </cell>
          <cell r="EN207">
            <v>0</v>
          </cell>
          <cell r="EP207">
            <v>0</v>
          </cell>
          <cell r="EQ207">
            <v>9.5630289342529498E-2</v>
          </cell>
        </row>
        <row r="208">
          <cell r="C208" t="str">
            <v>60061Allcustom2Allcustom3USD Total</v>
          </cell>
          <cell r="E208">
            <v>0</v>
          </cell>
          <cell r="H208">
            <v>0</v>
          </cell>
          <cell r="J208">
            <v>1</v>
          </cell>
          <cell r="M208">
            <v>0.96399999999999997</v>
          </cell>
          <cell r="O208">
            <v>0</v>
          </cell>
          <cell r="R208">
            <v>0</v>
          </cell>
          <cell r="T208">
            <v>73</v>
          </cell>
          <cell r="W208">
            <v>73.414000000000001</v>
          </cell>
          <cell r="Y208">
            <v>36</v>
          </cell>
          <cell r="AB208">
            <v>36.345495261610004</v>
          </cell>
          <cell r="AD208">
            <v>0</v>
          </cell>
          <cell r="AG208">
            <v>0</v>
          </cell>
          <cell r="AI208">
            <v>0</v>
          </cell>
          <cell r="AL208">
            <v>0</v>
          </cell>
          <cell r="AN208">
            <v>1</v>
          </cell>
          <cell r="AQ208">
            <v>1.05563513578248</v>
          </cell>
          <cell r="AS208">
            <v>0</v>
          </cell>
          <cell r="AV208">
            <v>0</v>
          </cell>
          <cell r="AX208">
            <v>0</v>
          </cell>
          <cell r="BA208">
            <v>0</v>
          </cell>
          <cell r="BC208">
            <v>1</v>
          </cell>
          <cell r="BE208">
            <v>1</v>
          </cell>
          <cell r="BH208">
            <v>0</v>
          </cell>
          <cell r="BI208">
            <v>0</v>
          </cell>
          <cell r="BK208">
            <v>112</v>
          </cell>
          <cell r="BM208">
            <v>0</v>
          </cell>
          <cell r="BN208">
            <v>111.77913039739201</v>
          </cell>
          <cell r="BP208">
            <v>0</v>
          </cell>
          <cell r="BR208">
            <v>0</v>
          </cell>
          <cell r="BS208">
            <v>0</v>
          </cell>
          <cell r="BU208">
            <v>0</v>
          </cell>
          <cell r="BV208">
            <v>0</v>
          </cell>
          <cell r="BW208">
            <v>112</v>
          </cell>
          <cell r="BY208">
            <v>111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K208">
            <v>0</v>
          </cell>
          <cell r="CL208">
            <v>0</v>
          </cell>
          <cell r="CN208">
            <v>0</v>
          </cell>
          <cell r="CQ208">
            <v>0</v>
          </cell>
          <cell r="CS208">
            <v>0</v>
          </cell>
          <cell r="CU208">
            <v>0</v>
          </cell>
          <cell r="CX208">
            <v>0</v>
          </cell>
          <cell r="CZ208">
            <v>0</v>
          </cell>
          <cell r="DB208">
            <v>0</v>
          </cell>
          <cell r="DC208">
            <v>0</v>
          </cell>
          <cell r="DE208">
            <v>0</v>
          </cell>
          <cell r="DG208">
            <v>0</v>
          </cell>
          <cell r="DH208">
            <v>0</v>
          </cell>
          <cell r="DJ208">
            <v>0</v>
          </cell>
          <cell r="DL208">
            <v>0</v>
          </cell>
          <cell r="DM208">
            <v>0</v>
          </cell>
          <cell r="DO208">
            <v>0</v>
          </cell>
          <cell r="DQ208">
            <v>0</v>
          </cell>
          <cell r="DR208">
            <v>0</v>
          </cell>
          <cell r="DT208">
            <v>37</v>
          </cell>
          <cell r="DU208">
            <v>-0.40113039739249956</v>
          </cell>
          <cell r="DW208">
            <v>37.4011303973925</v>
          </cell>
          <cell r="DY208">
            <v>0</v>
          </cell>
          <cell r="EA208">
            <v>0</v>
          </cell>
          <cell r="EB208">
            <v>0</v>
          </cell>
          <cell r="ED208">
            <v>0</v>
          </cell>
          <cell r="EF208">
            <v>0</v>
          </cell>
          <cell r="EG208">
            <v>0</v>
          </cell>
          <cell r="EI208">
            <v>0</v>
          </cell>
          <cell r="EK208">
            <v>0</v>
          </cell>
          <cell r="EL208">
            <v>0</v>
          </cell>
          <cell r="EN208">
            <v>0</v>
          </cell>
          <cell r="EP208">
            <v>0</v>
          </cell>
          <cell r="EQ208">
            <v>0</v>
          </cell>
        </row>
        <row r="209">
          <cell r="C209" t="str">
            <v>60025Allcustom2Allcustom3USD Total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1.2E-2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D209">
            <v>0</v>
          </cell>
          <cell r="AG209">
            <v>0</v>
          </cell>
          <cell r="AI209">
            <v>0</v>
          </cell>
          <cell r="AL209">
            <v>0</v>
          </cell>
          <cell r="AN209">
            <v>0</v>
          </cell>
          <cell r="AQ209">
            <v>0</v>
          </cell>
          <cell r="AS209">
            <v>0</v>
          </cell>
          <cell r="AV209">
            <v>0</v>
          </cell>
          <cell r="AX209">
            <v>0</v>
          </cell>
          <cell r="BA209">
            <v>0</v>
          </cell>
          <cell r="BC209">
            <v>0</v>
          </cell>
          <cell r="BE209">
            <v>0</v>
          </cell>
          <cell r="BH209">
            <v>0</v>
          </cell>
          <cell r="BI209">
            <v>0</v>
          </cell>
          <cell r="BK209">
            <v>0</v>
          </cell>
          <cell r="BM209">
            <v>0</v>
          </cell>
          <cell r="BN209">
            <v>1.2E-2</v>
          </cell>
          <cell r="BP209">
            <v>0</v>
          </cell>
          <cell r="BR209">
            <v>0</v>
          </cell>
          <cell r="BS209">
            <v>0</v>
          </cell>
          <cell r="BU209">
            <v>0</v>
          </cell>
          <cell r="BV209">
            <v>0</v>
          </cell>
          <cell r="BW209">
            <v>0</v>
          </cell>
          <cell r="BY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I209">
            <v>0</v>
          </cell>
          <cell r="CK209">
            <v>0</v>
          </cell>
          <cell r="CL209">
            <v>0</v>
          </cell>
          <cell r="CN209">
            <v>0</v>
          </cell>
          <cell r="CQ209">
            <v>0</v>
          </cell>
          <cell r="CS209">
            <v>0</v>
          </cell>
          <cell r="CU209">
            <v>0</v>
          </cell>
          <cell r="CX209">
            <v>0</v>
          </cell>
          <cell r="CZ209">
            <v>0</v>
          </cell>
          <cell r="DB209">
            <v>0</v>
          </cell>
          <cell r="DC209">
            <v>0</v>
          </cell>
          <cell r="DE209">
            <v>0</v>
          </cell>
          <cell r="DG209">
            <v>0</v>
          </cell>
          <cell r="DH209">
            <v>0</v>
          </cell>
          <cell r="DJ209">
            <v>0</v>
          </cell>
          <cell r="DL209">
            <v>0</v>
          </cell>
          <cell r="DM209">
            <v>0</v>
          </cell>
          <cell r="DO209">
            <v>0</v>
          </cell>
          <cell r="DQ209">
            <v>0</v>
          </cell>
          <cell r="DR209">
            <v>0</v>
          </cell>
          <cell r="DT209">
            <v>0</v>
          </cell>
          <cell r="DU209">
            <v>0</v>
          </cell>
          <cell r="DW209">
            <v>0</v>
          </cell>
          <cell r="DY209">
            <v>0</v>
          </cell>
          <cell r="EA209">
            <v>0</v>
          </cell>
          <cell r="EB209">
            <v>0</v>
          </cell>
          <cell r="ED209">
            <v>0</v>
          </cell>
          <cell r="EF209">
            <v>0</v>
          </cell>
          <cell r="EG209">
            <v>0</v>
          </cell>
          <cell r="EI209">
            <v>0</v>
          </cell>
          <cell r="EK209">
            <v>0</v>
          </cell>
          <cell r="EL209">
            <v>0</v>
          </cell>
          <cell r="EN209">
            <v>0</v>
          </cell>
          <cell r="EP209">
            <v>0</v>
          </cell>
          <cell r="EQ209">
            <v>0</v>
          </cell>
        </row>
        <row r="210">
          <cell r="C210" t="str">
            <v>One-off_tax_effect_USD</v>
          </cell>
          <cell r="E210">
            <v>0</v>
          </cell>
          <cell r="F210">
            <v>0</v>
          </cell>
          <cell r="G210">
            <v>0</v>
          </cell>
          <cell r="H210">
            <v>-5.6194712771947E-2</v>
          </cell>
          <cell r="J210">
            <v>-3</v>
          </cell>
          <cell r="K210">
            <v>0</v>
          </cell>
          <cell r="L210">
            <v>0</v>
          </cell>
          <cell r="M210">
            <v>-2.7360000000000002</v>
          </cell>
          <cell r="O210">
            <v>-8</v>
          </cell>
          <cell r="P210">
            <v>0</v>
          </cell>
          <cell r="Q210">
            <v>0</v>
          </cell>
          <cell r="R210">
            <v>-7.6093376422289012</v>
          </cell>
          <cell r="T210">
            <v>74</v>
          </cell>
          <cell r="U210">
            <v>0</v>
          </cell>
          <cell r="V210">
            <v>0</v>
          </cell>
          <cell r="W210">
            <v>74.293501540000008</v>
          </cell>
          <cell r="Y210">
            <v>36</v>
          </cell>
          <cell r="Z210">
            <v>0</v>
          </cell>
          <cell r="AA210">
            <v>0</v>
          </cell>
          <cell r="AB210">
            <v>36.326677251999882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2.3370108814165E-2</v>
          </cell>
          <cell r="AN210">
            <v>0</v>
          </cell>
          <cell r="AO210">
            <v>0</v>
          </cell>
          <cell r="AP210">
            <v>0</v>
          </cell>
          <cell r="AQ210">
            <v>0.52148187876304597</v>
          </cell>
          <cell r="AS210">
            <v>0</v>
          </cell>
          <cell r="AT210">
            <v>0</v>
          </cell>
          <cell r="AU210">
            <v>0</v>
          </cell>
          <cell r="AV210">
            <v>0.21729367649253101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C210">
            <v>2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101</v>
          </cell>
          <cell r="BL210">
            <v>0</v>
          </cell>
          <cell r="BM210">
            <v>0</v>
          </cell>
          <cell r="BN210">
            <v>100.98079210106832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U210">
            <v>0</v>
          </cell>
          <cell r="BV210">
            <v>0</v>
          </cell>
          <cell r="BW210">
            <v>101</v>
          </cell>
          <cell r="BY210">
            <v>99</v>
          </cell>
          <cell r="CD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T210">
            <v>36</v>
          </cell>
          <cell r="DU210">
            <v>-0.87152923957710859</v>
          </cell>
          <cell r="DV210">
            <v>0</v>
          </cell>
          <cell r="DW210">
            <v>36.871529239577107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0.12166338715000201</v>
          </cell>
          <cell r="EN210">
            <v>0</v>
          </cell>
          <cell r="EO210">
            <v>0</v>
          </cell>
          <cell r="EP210">
            <v>0</v>
          </cell>
          <cell r="EQ210">
            <v>9.5630289342529498E-2</v>
          </cell>
        </row>
        <row r="213">
          <cell r="C213" t="str">
            <v>One-off_adjusted_revenue_USD</v>
          </cell>
          <cell r="E213">
            <v>20715</v>
          </cell>
          <cell r="F213">
            <v>0</v>
          </cell>
          <cell r="G213">
            <v>0</v>
          </cell>
          <cell r="H213">
            <v>20715.2855744396</v>
          </cell>
          <cell r="J213">
            <v>4808</v>
          </cell>
          <cell r="K213">
            <v>0</v>
          </cell>
          <cell r="L213">
            <v>0</v>
          </cell>
          <cell r="M213">
            <v>4808.1147367698404</v>
          </cell>
          <cell r="O213">
            <v>4176</v>
          </cell>
          <cell r="P213">
            <v>0</v>
          </cell>
          <cell r="Q213">
            <v>0</v>
          </cell>
          <cell r="R213">
            <v>4176.4964462923199</v>
          </cell>
          <cell r="T213">
            <v>2297</v>
          </cell>
          <cell r="U213">
            <v>0</v>
          </cell>
          <cell r="V213">
            <v>0</v>
          </cell>
          <cell r="W213">
            <v>2297.2895557535699</v>
          </cell>
          <cell r="Y213">
            <v>386</v>
          </cell>
          <cell r="Z213">
            <v>0</v>
          </cell>
          <cell r="AA213">
            <v>0</v>
          </cell>
          <cell r="AB213">
            <v>385.84255292069201</v>
          </cell>
          <cell r="AD213">
            <v>877</v>
          </cell>
          <cell r="AE213">
            <v>0</v>
          </cell>
          <cell r="AF213">
            <v>0</v>
          </cell>
          <cell r="AG213">
            <v>876.67049587999998</v>
          </cell>
          <cell r="AI213">
            <v>2507</v>
          </cell>
          <cell r="AJ213">
            <v>0</v>
          </cell>
          <cell r="AK213">
            <v>0</v>
          </cell>
          <cell r="AL213">
            <v>2506.9432068810502</v>
          </cell>
          <cell r="AN213">
            <v>642</v>
          </cell>
          <cell r="AO213">
            <v>0</v>
          </cell>
          <cell r="AP213">
            <v>0</v>
          </cell>
          <cell r="AQ213">
            <v>641.98322677949</v>
          </cell>
          <cell r="AS213">
            <v>915</v>
          </cell>
          <cell r="AT213">
            <v>0</v>
          </cell>
          <cell r="AU213">
            <v>0</v>
          </cell>
          <cell r="AV213">
            <v>914.54265614978897</v>
          </cell>
          <cell r="AX213">
            <v>312</v>
          </cell>
          <cell r="AY213">
            <v>0</v>
          </cell>
          <cell r="AZ213">
            <v>0</v>
          </cell>
          <cell r="BA213">
            <v>311.953222186765</v>
          </cell>
          <cell r="BC213">
            <v>-2171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-2171.0445074239601</v>
          </cell>
          <cell r="BK213">
            <v>35464</v>
          </cell>
          <cell r="BL213">
            <v>0</v>
          </cell>
          <cell r="BM213">
            <v>0</v>
          </cell>
          <cell r="BN213">
            <v>35464.077166629206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W213">
            <v>35464</v>
          </cell>
          <cell r="BY213">
            <v>36408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I213">
            <v>280</v>
          </cell>
          <cell r="CJ213">
            <v>0</v>
          </cell>
          <cell r="CK213">
            <v>0</v>
          </cell>
          <cell r="CL213">
            <v>280.47070399699402</v>
          </cell>
          <cell r="CN213">
            <v>3</v>
          </cell>
          <cell r="CO213">
            <v>0</v>
          </cell>
          <cell r="CP213">
            <v>0</v>
          </cell>
          <cell r="CQ213">
            <v>2.6854137599999999</v>
          </cell>
          <cell r="CS213">
            <v>3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2.6854137599999999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76</v>
          </cell>
          <cell r="DK213">
            <v>0</v>
          </cell>
          <cell r="DL213">
            <v>0</v>
          </cell>
          <cell r="DM213">
            <v>75.73137659999999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T213">
            <v>4412</v>
          </cell>
          <cell r="DU213">
            <v>0.98087676851992001</v>
          </cell>
          <cell r="DW213">
            <v>4411.0191232314801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40</v>
          </cell>
          <cell r="EJ213">
            <v>0</v>
          </cell>
          <cell r="EK213">
            <v>0</v>
          </cell>
          <cell r="EL213">
            <v>40.064574133157699</v>
          </cell>
          <cell r="EN213">
            <v>564</v>
          </cell>
          <cell r="EO213">
            <v>0</v>
          </cell>
          <cell r="EP213">
            <v>0</v>
          </cell>
          <cell r="EQ213">
            <v>564.02206218889501</v>
          </cell>
        </row>
        <row r="214">
          <cell r="C214" t="str">
            <v>One-off_adjusted_operating_costs_USD</v>
          </cell>
          <cell r="E214">
            <v>-19190</v>
          </cell>
          <cell r="F214">
            <v>0</v>
          </cell>
          <cell r="G214">
            <v>0</v>
          </cell>
          <cell r="H214">
            <v>-19190.163525449298</v>
          </cell>
          <cell r="J214">
            <v>-2190</v>
          </cell>
          <cell r="K214">
            <v>0</v>
          </cell>
          <cell r="L214">
            <v>0</v>
          </cell>
          <cell r="M214">
            <v>-2189.8543647350798</v>
          </cell>
          <cell r="O214">
            <v>-3427</v>
          </cell>
          <cell r="P214">
            <v>0</v>
          </cell>
          <cell r="Q214">
            <v>0</v>
          </cell>
          <cell r="R214">
            <v>-3427.4189071268202</v>
          </cell>
          <cell r="T214">
            <v>-924</v>
          </cell>
          <cell r="U214">
            <v>1</v>
          </cell>
          <cell r="V214">
            <v>0</v>
          </cell>
          <cell r="W214">
            <v>-925.02037985746711</v>
          </cell>
          <cell r="Y214">
            <v>-282</v>
          </cell>
          <cell r="Z214">
            <v>0</v>
          </cell>
          <cell r="AA214">
            <v>0</v>
          </cell>
          <cell r="AB214">
            <v>-281.92199678383798</v>
          </cell>
          <cell r="AD214">
            <v>-672</v>
          </cell>
          <cell r="AE214">
            <v>0</v>
          </cell>
          <cell r="AF214">
            <v>0</v>
          </cell>
          <cell r="AG214">
            <v>-671.86657779999996</v>
          </cell>
          <cell r="AI214">
            <v>-2437</v>
          </cell>
          <cell r="AJ214">
            <v>0</v>
          </cell>
          <cell r="AK214">
            <v>0</v>
          </cell>
          <cell r="AL214">
            <v>-2437.36267420887</v>
          </cell>
          <cell r="AN214">
            <v>-476</v>
          </cell>
          <cell r="AO214">
            <v>0</v>
          </cell>
          <cell r="AP214">
            <v>0</v>
          </cell>
          <cell r="AQ214">
            <v>-475.818706115282</v>
          </cell>
          <cell r="AS214">
            <v>-828</v>
          </cell>
          <cell r="AT214">
            <v>-1</v>
          </cell>
          <cell r="AU214">
            <v>0</v>
          </cell>
          <cell r="AV214">
            <v>-827.30272619781601</v>
          </cell>
          <cell r="AX214">
            <v>-462</v>
          </cell>
          <cell r="AY214">
            <v>0</v>
          </cell>
          <cell r="AZ214">
            <v>0</v>
          </cell>
          <cell r="BA214">
            <v>-462.43771570972103</v>
          </cell>
          <cell r="BC214">
            <v>2190</v>
          </cell>
          <cell r="BD214">
            <v>-1</v>
          </cell>
          <cell r="BE214">
            <v>-1</v>
          </cell>
          <cell r="BF214">
            <v>1</v>
          </cell>
          <cell r="BG214">
            <v>0</v>
          </cell>
          <cell r="BH214">
            <v>0</v>
          </cell>
          <cell r="BI214">
            <v>2190.5233750195298</v>
          </cell>
          <cell r="BK214">
            <v>-28698</v>
          </cell>
          <cell r="BL214">
            <v>1</v>
          </cell>
          <cell r="BM214">
            <v>0</v>
          </cell>
          <cell r="BN214">
            <v>-28698.644198964699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-28698</v>
          </cell>
          <cell r="BY214">
            <v>-29598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-267</v>
          </cell>
          <cell r="CJ214">
            <v>0</v>
          </cell>
          <cell r="CK214">
            <v>0</v>
          </cell>
          <cell r="CL214">
            <v>-266.90670565661003</v>
          </cell>
          <cell r="CN214">
            <v>-1</v>
          </cell>
          <cell r="CO214">
            <v>-1</v>
          </cell>
          <cell r="CP214">
            <v>0</v>
          </cell>
          <cell r="CQ214">
            <v>-0.42912809000000002</v>
          </cell>
          <cell r="CS214">
            <v>-1</v>
          </cell>
          <cell r="CT214">
            <v>-1</v>
          </cell>
          <cell r="CU214">
            <v>0</v>
          </cell>
          <cell r="CV214">
            <v>0</v>
          </cell>
          <cell r="CW214">
            <v>0</v>
          </cell>
          <cell r="CX214">
            <v>-0.42912809000000002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61</v>
          </cell>
          <cell r="DK214">
            <v>0</v>
          </cell>
          <cell r="DL214">
            <v>0</v>
          </cell>
          <cell r="DM214">
            <v>61.077548629999995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-3867</v>
          </cell>
          <cell r="DU214">
            <v>-0.45040432176028844</v>
          </cell>
          <cell r="DW214">
            <v>-3866.5495956782397</v>
          </cell>
          <cell r="DY214">
            <v>0</v>
          </cell>
          <cell r="DZ214">
            <v>0</v>
          </cell>
          <cell r="EA214">
            <v>0</v>
          </cell>
          <cell r="EB214">
            <v>-0.37273238662210501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-39</v>
          </cell>
          <cell r="EJ214">
            <v>0</v>
          </cell>
          <cell r="EK214">
            <v>0</v>
          </cell>
          <cell r="EL214">
            <v>-38.992726063519704</v>
          </cell>
          <cell r="EN214">
            <v>-595</v>
          </cell>
          <cell r="EO214">
            <v>1</v>
          </cell>
          <cell r="EP214">
            <v>0</v>
          </cell>
          <cell r="EQ214">
            <v>-595.51262521788897</v>
          </cell>
        </row>
        <row r="215">
          <cell r="C215" t="str">
            <v>One-off_adjusted_other_income_USD</v>
          </cell>
          <cell r="E215">
            <v>0</v>
          </cell>
          <cell r="F215">
            <v>0</v>
          </cell>
          <cell r="G215">
            <v>0</v>
          </cell>
          <cell r="H215">
            <v>0.28264691269080799</v>
          </cell>
          <cell r="J215">
            <v>57</v>
          </cell>
          <cell r="K215">
            <v>0</v>
          </cell>
          <cell r="L215">
            <v>0</v>
          </cell>
          <cell r="M215">
            <v>57.39969765</v>
          </cell>
          <cell r="O215">
            <v>15</v>
          </cell>
          <cell r="P215">
            <v>0</v>
          </cell>
          <cell r="Q215">
            <v>0</v>
          </cell>
          <cell r="R215">
            <v>14.821810041569901</v>
          </cell>
          <cell r="T215">
            <v>17</v>
          </cell>
          <cell r="U215">
            <v>0</v>
          </cell>
          <cell r="V215">
            <v>0</v>
          </cell>
          <cell r="W215">
            <v>17.242890539999998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5</v>
          </cell>
          <cell r="AE215">
            <v>0</v>
          </cell>
          <cell r="AF215">
            <v>0</v>
          </cell>
          <cell r="AG215">
            <v>5.0411658099999999</v>
          </cell>
          <cell r="AI215">
            <v>0</v>
          </cell>
          <cell r="AJ215">
            <v>0</v>
          </cell>
          <cell r="AK215">
            <v>0</v>
          </cell>
          <cell r="AL215">
            <v>5.06630088698376E-3</v>
          </cell>
          <cell r="AN215">
            <v>0</v>
          </cell>
          <cell r="AO215">
            <v>0</v>
          </cell>
          <cell r="AP215">
            <v>0</v>
          </cell>
          <cell r="AQ215">
            <v>-0.19642627298281498</v>
          </cell>
          <cell r="AS215">
            <v>2</v>
          </cell>
          <cell r="AT215">
            <v>0</v>
          </cell>
          <cell r="AU215">
            <v>0</v>
          </cell>
          <cell r="AV215">
            <v>2.09170255380918</v>
          </cell>
          <cell r="AX215">
            <v>152</v>
          </cell>
          <cell r="AY215">
            <v>0</v>
          </cell>
          <cell r="AZ215">
            <v>0</v>
          </cell>
          <cell r="BA215">
            <v>152.41553368000001</v>
          </cell>
          <cell r="BC215">
            <v>-1</v>
          </cell>
          <cell r="BD215">
            <v>0</v>
          </cell>
          <cell r="BE215">
            <v>1</v>
          </cell>
          <cell r="BF215">
            <v>0</v>
          </cell>
          <cell r="BG215">
            <v>0</v>
          </cell>
          <cell r="BH215">
            <v>0</v>
          </cell>
          <cell r="BI215">
            <v>-1.9131990201720199</v>
          </cell>
          <cell r="BK215">
            <v>247</v>
          </cell>
          <cell r="BL215">
            <v>0</v>
          </cell>
          <cell r="BM215">
            <v>0</v>
          </cell>
          <cell r="BN215">
            <v>247.19088819580199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247</v>
          </cell>
          <cell r="BY215">
            <v>94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I215">
            <v>143</v>
          </cell>
          <cell r="CJ215">
            <v>0</v>
          </cell>
          <cell r="CK215">
            <v>0</v>
          </cell>
          <cell r="CL215">
            <v>142.662373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5</v>
          </cell>
          <cell r="DU215">
            <v>0.15019416209583003</v>
          </cell>
          <cell r="DW215">
            <v>4.84980583790417</v>
          </cell>
          <cell r="DY215">
            <v>0</v>
          </cell>
          <cell r="DZ215">
            <v>0</v>
          </cell>
          <cell r="EA215">
            <v>0</v>
          </cell>
          <cell r="EB215">
            <v>0.29958346990169199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</row>
        <row r="216">
          <cell r="C216" t="str">
            <v>One-off_adjusted_other_costs_USD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J216">
            <v>-75</v>
          </cell>
          <cell r="K216">
            <v>0</v>
          </cell>
          <cell r="L216">
            <v>0</v>
          </cell>
          <cell r="M216">
            <v>-75.313688189999993</v>
          </cell>
          <cell r="O216">
            <v>0</v>
          </cell>
          <cell r="P216">
            <v>0</v>
          </cell>
          <cell r="Q216">
            <v>0</v>
          </cell>
          <cell r="R216">
            <v>3.30318391481167E-2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-11</v>
          </cell>
          <cell r="AE216">
            <v>0</v>
          </cell>
          <cell r="AF216">
            <v>0</v>
          </cell>
          <cell r="AG216">
            <v>-11.225135400000001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-4.5999999999556699E-7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>
            <v>-161</v>
          </cell>
          <cell r="AY216">
            <v>0</v>
          </cell>
          <cell r="AZ216">
            <v>0</v>
          </cell>
          <cell r="BA216">
            <v>-161.044939835002</v>
          </cell>
          <cell r="BC216">
            <v>1</v>
          </cell>
          <cell r="BD216">
            <v>0</v>
          </cell>
          <cell r="BE216">
            <v>-1</v>
          </cell>
          <cell r="BF216">
            <v>0</v>
          </cell>
          <cell r="BG216">
            <v>0</v>
          </cell>
          <cell r="BH216">
            <v>0</v>
          </cell>
          <cell r="BI216">
            <v>1.9131990201720299</v>
          </cell>
          <cell r="BK216">
            <v>-246</v>
          </cell>
          <cell r="BL216">
            <v>0</v>
          </cell>
          <cell r="BM216">
            <v>0</v>
          </cell>
          <cell r="BN216">
            <v>-245.63753302568199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-246</v>
          </cell>
          <cell r="BY216">
            <v>-86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I216">
            <v>-161</v>
          </cell>
          <cell r="CJ216">
            <v>0</v>
          </cell>
          <cell r="CK216">
            <v>0</v>
          </cell>
          <cell r="CL216">
            <v>-160.73566374999999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-11</v>
          </cell>
          <cell r="DU216">
            <v>0.22513585999999997</v>
          </cell>
          <cell r="DW216">
            <v>-11.22513586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C217" t="str">
            <v>One-off_adjusted_EBITDA_USD</v>
          </cell>
          <cell r="E217">
            <v>1525</v>
          </cell>
          <cell r="F217">
            <v>0</v>
          </cell>
          <cell r="G217">
            <v>0</v>
          </cell>
          <cell r="H217">
            <v>1525.4046959029934</v>
          </cell>
          <cell r="J217">
            <v>2600</v>
          </cell>
          <cell r="K217">
            <v>0</v>
          </cell>
          <cell r="L217">
            <v>0</v>
          </cell>
          <cell r="M217">
            <v>2600.3463814947604</v>
          </cell>
          <cell r="O217">
            <v>764</v>
          </cell>
          <cell r="P217">
            <v>0</v>
          </cell>
          <cell r="Q217">
            <v>0</v>
          </cell>
          <cell r="R217">
            <v>763.93238104621764</v>
          </cell>
          <cell r="T217">
            <v>1390</v>
          </cell>
          <cell r="U217">
            <v>1</v>
          </cell>
          <cell r="V217">
            <v>0</v>
          </cell>
          <cell r="W217">
            <v>1389.5120664361027</v>
          </cell>
          <cell r="Y217">
            <v>104</v>
          </cell>
          <cell r="Z217">
            <v>0</v>
          </cell>
          <cell r="AA217">
            <v>0</v>
          </cell>
          <cell r="AB217">
            <v>103.92055613685403</v>
          </cell>
          <cell r="AD217">
            <v>199</v>
          </cell>
          <cell r="AE217">
            <v>0</v>
          </cell>
          <cell r="AF217">
            <v>0</v>
          </cell>
          <cell r="AG217">
            <v>198.61994849000001</v>
          </cell>
          <cell r="AI217">
            <v>70</v>
          </cell>
          <cell r="AJ217">
            <v>0</v>
          </cell>
          <cell r="AK217">
            <v>0</v>
          </cell>
          <cell r="AL217">
            <v>69.585598973067178</v>
          </cell>
          <cell r="AN217">
            <v>166</v>
          </cell>
          <cell r="AO217">
            <v>0</v>
          </cell>
          <cell r="AP217">
            <v>0</v>
          </cell>
          <cell r="AQ217">
            <v>165.96809393122518</v>
          </cell>
          <cell r="AS217">
            <v>89</v>
          </cell>
          <cell r="AT217">
            <v>-1</v>
          </cell>
          <cell r="AU217">
            <v>0</v>
          </cell>
          <cell r="AV217">
            <v>89.331632505782139</v>
          </cell>
          <cell r="AX217">
            <v>-159</v>
          </cell>
          <cell r="AY217">
            <v>0</v>
          </cell>
          <cell r="AZ217">
            <v>0</v>
          </cell>
          <cell r="BA217">
            <v>-159.11389967795802</v>
          </cell>
          <cell r="BC217">
            <v>19</v>
          </cell>
          <cell r="BD217">
            <v>-1</v>
          </cell>
          <cell r="BE217">
            <v>-1</v>
          </cell>
          <cell r="BF217">
            <v>1</v>
          </cell>
          <cell r="BG217">
            <v>0</v>
          </cell>
          <cell r="BH217">
            <v>0</v>
          </cell>
          <cell r="BI217">
            <v>19.478867595569692</v>
          </cell>
          <cell r="BK217">
            <v>6767</v>
          </cell>
          <cell r="BL217">
            <v>1</v>
          </cell>
          <cell r="BM217">
            <v>0</v>
          </cell>
          <cell r="BN217">
            <v>6766.9863228346258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6767</v>
          </cell>
          <cell r="BY217">
            <v>6818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I217">
            <v>-5</v>
          </cell>
          <cell r="CJ217">
            <v>0</v>
          </cell>
          <cell r="CK217">
            <v>0</v>
          </cell>
          <cell r="CL217">
            <v>-4.5092924096159948</v>
          </cell>
          <cell r="CN217">
            <v>2</v>
          </cell>
          <cell r="CO217">
            <v>-1</v>
          </cell>
          <cell r="CP217">
            <v>0</v>
          </cell>
          <cell r="CQ217">
            <v>2.25628567</v>
          </cell>
          <cell r="CS217">
            <v>2</v>
          </cell>
          <cell r="CT217">
            <v>-1</v>
          </cell>
          <cell r="CU217">
            <v>0</v>
          </cell>
          <cell r="CV217">
            <v>0</v>
          </cell>
          <cell r="CW217">
            <v>0</v>
          </cell>
          <cell r="CX217">
            <v>2.25628567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137</v>
          </cell>
          <cell r="DK217">
            <v>0</v>
          </cell>
          <cell r="DL217">
            <v>0</v>
          </cell>
          <cell r="DM217">
            <v>136.80892523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539</v>
          </cell>
          <cell r="DU217">
            <v>0.90580246885546156</v>
          </cell>
          <cell r="DV217">
            <v>0</v>
          </cell>
          <cell r="DW217">
            <v>538.09419753114446</v>
          </cell>
          <cell r="DY217">
            <v>0</v>
          </cell>
          <cell r="DZ217">
            <v>0</v>
          </cell>
          <cell r="EA217">
            <v>0</v>
          </cell>
          <cell r="EB217">
            <v>-7.3148916720413015E-2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1</v>
          </cell>
          <cell r="EJ217">
            <v>0</v>
          </cell>
          <cell r="EK217">
            <v>0</v>
          </cell>
          <cell r="EL217">
            <v>1.0718480696379942</v>
          </cell>
          <cell r="EN217">
            <v>-31</v>
          </cell>
          <cell r="EO217">
            <v>1</v>
          </cell>
          <cell r="EP217">
            <v>0</v>
          </cell>
          <cell r="EQ217">
            <v>-31.490563028993961</v>
          </cell>
        </row>
        <row r="218">
          <cell r="C218" t="str">
            <v>One-off_adjusted_depreciation_USD</v>
          </cell>
          <cell r="E218">
            <v>-1929</v>
          </cell>
          <cell r="F218">
            <v>0</v>
          </cell>
          <cell r="G218">
            <v>0</v>
          </cell>
          <cell r="H218">
            <v>-1929.1378952753128</v>
          </cell>
          <cell r="J218">
            <v>-1175</v>
          </cell>
          <cell r="K218">
            <v>0</v>
          </cell>
          <cell r="L218">
            <v>0</v>
          </cell>
          <cell r="M218">
            <v>-1175.7285879400001</v>
          </cell>
          <cell r="O218">
            <v>-378</v>
          </cell>
          <cell r="P218">
            <v>0</v>
          </cell>
          <cell r="Q218">
            <v>0</v>
          </cell>
          <cell r="R218">
            <v>-378.401383480692</v>
          </cell>
          <cell r="T218">
            <v>-589</v>
          </cell>
          <cell r="U218">
            <v>-1</v>
          </cell>
          <cell r="V218">
            <v>0</v>
          </cell>
          <cell r="W218">
            <v>-588.71437102625987</v>
          </cell>
          <cell r="Y218">
            <v>-136</v>
          </cell>
          <cell r="Z218">
            <v>0</v>
          </cell>
          <cell r="AA218">
            <v>0</v>
          </cell>
          <cell r="AB218">
            <v>-136.06948677669993</v>
          </cell>
          <cell r="AD218">
            <v>-139</v>
          </cell>
          <cell r="AE218">
            <v>0</v>
          </cell>
          <cell r="AF218">
            <v>0</v>
          </cell>
          <cell r="AG218">
            <v>-138.92286287000002</v>
          </cell>
          <cell r="AI218">
            <v>-26</v>
          </cell>
          <cell r="AJ218">
            <v>0</v>
          </cell>
          <cell r="AK218">
            <v>0</v>
          </cell>
          <cell r="AL218">
            <v>-25.788204608199802</v>
          </cell>
          <cell r="AN218">
            <v>-83</v>
          </cell>
          <cell r="AO218">
            <v>-1</v>
          </cell>
          <cell r="AP218">
            <v>0</v>
          </cell>
          <cell r="AQ218">
            <v>-81.680544801429207</v>
          </cell>
          <cell r="AS218">
            <v>-56</v>
          </cell>
          <cell r="AT218">
            <v>1</v>
          </cell>
          <cell r="AU218">
            <v>0</v>
          </cell>
          <cell r="AV218">
            <v>-56.549402812111495</v>
          </cell>
          <cell r="AX218">
            <v>-5</v>
          </cell>
          <cell r="AY218">
            <v>0</v>
          </cell>
          <cell r="AZ218">
            <v>0</v>
          </cell>
          <cell r="BA218">
            <v>-4.8683660108501297</v>
          </cell>
          <cell r="BC218">
            <v>12</v>
          </cell>
          <cell r="BD218">
            <v>1</v>
          </cell>
          <cell r="BE218">
            <v>-1</v>
          </cell>
          <cell r="BF218">
            <v>1</v>
          </cell>
          <cell r="BG218">
            <v>0</v>
          </cell>
          <cell r="BH218">
            <v>0</v>
          </cell>
          <cell r="BI218">
            <v>10.770233808231801</v>
          </cell>
          <cell r="BK218">
            <v>-4504</v>
          </cell>
          <cell r="BL218">
            <v>1</v>
          </cell>
          <cell r="BM218">
            <v>0</v>
          </cell>
          <cell r="BN218">
            <v>-4505.0908717933098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-4504</v>
          </cell>
          <cell r="BY218">
            <v>-4455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-0.17100000000000001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-384</v>
          </cell>
          <cell r="DU218">
            <v>-1.5389009436701144</v>
          </cell>
          <cell r="DW218">
            <v>-382.46109905632989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-5</v>
          </cell>
          <cell r="EJ218">
            <v>1</v>
          </cell>
          <cell r="EK218">
            <v>0</v>
          </cell>
          <cell r="EL218">
            <v>-5.5297773879624099</v>
          </cell>
          <cell r="EN218">
            <v>-30</v>
          </cell>
          <cell r="EO218">
            <v>0</v>
          </cell>
          <cell r="EP218">
            <v>0</v>
          </cell>
          <cell r="EQ218">
            <v>-29.883950757403401</v>
          </cell>
        </row>
        <row r="219">
          <cell r="C219" t="str">
            <v>One-off_adjusted_Joint_Ventures_USD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101</v>
          </cell>
          <cell r="P219">
            <v>0</v>
          </cell>
          <cell r="Q219">
            <v>0</v>
          </cell>
          <cell r="R219">
            <v>100.784461293836</v>
          </cell>
          <cell r="T219">
            <v>19</v>
          </cell>
          <cell r="U219">
            <v>0</v>
          </cell>
          <cell r="V219">
            <v>0</v>
          </cell>
          <cell r="W219">
            <v>19.264175367361201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1.9373000000000001E-2</v>
          </cell>
          <cell r="AI219">
            <v>11</v>
          </cell>
          <cell r="AJ219">
            <v>0</v>
          </cell>
          <cell r="AK219">
            <v>0</v>
          </cell>
          <cell r="AL219">
            <v>10.6498395016167</v>
          </cell>
          <cell r="AN219">
            <v>11</v>
          </cell>
          <cell r="AO219">
            <v>0</v>
          </cell>
          <cell r="AP219">
            <v>0</v>
          </cell>
          <cell r="AQ219">
            <v>10.5381536371192</v>
          </cell>
          <cell r="AS219">
            <v>8</v>
          </cell>
          <cell r="AT219">
            <v>0</v>
          </cell>
          <cell r="AU219">
            <v>0</v>
          </cell>
          <cell r="AV219">
            <v>8.0429945811504098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C219">
            <v>-1</v>
          </cell>
          <cell r="BD219">
            <v>0</v>
          </cell>
          <cell r="BE219">
            <v>-1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K219">
            <v>149</v>
          </cell>
          <cell r="BL219">
            <v>0</v>
          </cell>
          <cell r="BM219">
            <v>0</v>
          </cell>
          <cell r="BN219">
            <v>149.29899738108401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W219">
            <v>149</v>
          </cell>
          <cell r="BY219">
            <v>142</v>
          </cell>
          <cell r="CB219">
            <v>0</v>
          </cell>
          <cell r="CC219">
            <v>0</v>
          </cell>
          <cell r="CI219">
            <v>0</v>
          </cell>
          <cell r="CJ219">
            <v>0</v>
          </cell>
          <cell r="CL219">
            <v>0</v>
          </cell>
          <cell r="CN219">
            <v>8</v>
          </cell>
          <cell r="CO219">
            <v>0</v>
          </cell>
          <cell r="CP219">
            <v>0</v>
          </cell>
          <cell r="CQ219">
            <v>8.0429945811504098</v>
          </cell>
          <cell r="CS219">
            <v>8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8.0429945811504098</v>
          </cell>
          <cell r="CZ219">
            <v>0</v>
          </cell>
          <cell r="DA219">
            <v>0</v>
          </cell>
          <cell r="DC219">
            <v>0</v>
          </cell>
          <cell r="DE219">
            <v>0</v>
          </cell>
          <cell r="DF219">
            <v>0</v>
          </cell>
          <cell r="DH219">
            <v>0</v>
          </cell>
          <cell r="DJ219">
            <v>0</v>
          </cell>
          <cell r="DK219">
            <v>0</v>
          </cell>
          <cell r="DM219">
            <v>0</v>
          </cell>
          <cell r="DO219">
            <v>0</v>
          </cell>
          <cell r="DP219">
            <v>0</v>
          </cell>
          <cell r="DR219">
            <v>0</v>
          </cell>
          <cell r="DT219">
            <v>22</v>
          </cell>
          <cell r="DU219">
            <v>0.79263386126400093</v>
          </cell>
          <cell r="DW219">
            <v>21.207366138735999</v>
          </cell>
          <cell r="DY219">
            <v>0</v>
          </cell>
          <cell r="DZ219">
            <v>0</v>
          </cell>
          <cell r="EB219">
            <v>0</v>
          </cell>
          <cell r="ED219">
            <v>0</v>
          </cell>
          <cell r="EE219">
            <v>0</v>
          </cell>
          <cell r="EG219">
            <v>0</v>
          </cell>
          <cell r="EI219">
            <v>0</v>
          </cell>
          <cell r="EJ219">
            <v>0</v>
          </cell>
          <cell r="EL219">
            <v>0</v>
          </cell>
          <cell r="EN219">
            <v>0</v>
          </cell>
          <cell r="EO219">
            <v>0</v>
          </cell>
          <cell r="EQ219">
            <v>0</v>
          </cell>
        </row>
        <row r="220">
          <cell r="C220" t="str">
            <v>One-off_adjusted_associated_companies_USD</v>
          </cell>
          <cell r="E220">
            <v>0</v>
          </cell>
          <cell r="F220">
            <v>0</v>
          </cell>
          <cell r="G220">
            <v>0</v>
          </cell>
          <cell r="H220">
            <v>0.243893179883232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87</v>
          </cell>
          <cell r="P220">
            <v>0</v>
          </cell>
          <cell r="Q220">
            <v>0</v>
          </cell>
          <cell r="R220">
            <v>87.299336666135801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9.1316763125558503E-2</v>
          </cell>
          <cell r="AN220">
            <v>1</v>
          </cell>
          <cell r="AO220">
            <v>0</v>
          </cell>
          <cell r="AP220">
            <v>0</v>
          </cell>
          <cell r="AQ220">
            <v>0.80120595876437495</v>
          </cell>
          <cell r="AS220">
            <v>-17</v>
          </cell>
          <cell r="AT220">
            <v>0</v>
          </cell>
          <cell r="AU220">
            <v>0</v>
          </cell>
          <cell r="AV220">
            <v>-16.955920819590006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K220">
            <v>71</v>
          </cell>
          <cell r="BL220">
            <v>0</v>
          </cell>
          <cell r="BM220">
            <v>0</v>
          </cell>
          <cell r="BN220">
            <v>71.479831748318603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71</v>
          </cell>
          <cell r="BY220">
            <v>88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-148</v>
          </cell>
          <cell r="DK220">
            <v>0</v>
          </cell>
          <cell r="DL220">
            <v>0</v>
          </cell>
          <cell r="DM220">
            <v>-147.95592081959001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T220">
            <v>1</v>
          </cell>
          <cell r="DU220">
            <v>0.10747727811006702</v>
          </cell>
          <cell r="DW220">
            <v>0.89252272188993298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</row>
        <row r="221">
          <cell r="C221" t="str">
            <v>One-off_adjusted_EBIT_USD</v>
          </cell>
          <cell r="E221">
            <v>-404</v>
          </cell>
          <cell r="F221">
            <v>0</v>
          </cell>
          <cell r="G221">
            <v>0</v>
          </cell>
          <cell r="H221">
            <v>-403.48930619243617</v>
          </cell>
          <cell r="J221">
            <v>1425</v>
          </cell>
          <cell r="K221">
            <v>0</v>
          </cell>
          <cell r="L221">
            <v>0</v>
          </cell>
          <cell r="M221">
            <v>1424.6177935547603</v>
          </cell>
          <cell r="O221">
            <v>574</v>
          </cell>
          <cell r="P221">
            <v>0</v>
          </cell>
          <cell r="Q221">
            <v>0</v>
          </cell>
          <cell r="R221">
            <v>573.61479552549747</v>
          </cell>
          <cell r="T221">
            <v>820</v>
          </cell>
          <cell r="U221">
            <v>0</v>
          </cell>
          <cell r="V221">
            <v>0</v>
          </cell>
          <cell r="W221">
            <v>820.06187077720404</v>
          </cell>
          <cell r="Y221">
            <v>-32</v>
          </cell>
          <cell r="Z221">
            <v>0</v>
          </cell>
          <cell r="AA221">
            <v>0</v>
          </cell>
          <cell r="AB221">
            <v>-32.148930639845901</v>
          </cell>
          <cell r="AD221">
            <v>60</v>
          </cell>
          <cell r="AE221">
            <v>0</v>
          </cell>
          <cell r="AF221">
            <v>0</v>
          </cell>
          <cell r="AG221">
            <v>59.716458619999997</v>
          </cell>
          <cell r="AI221">
            <v>55</v>
          </cell>
          <cell r="AJ221">
            <v>0</v>
          </cell>
          <cell r="AK221">
            <v>0</v>
          </cell>
          <cell r="AL221">
            <v>54.538550629609631</v>
          </cell>
          <cell r="AN221">
            <v>95</v>
          </cell>
          <cell r="AO221">
            <v>-1</v>
          </cell>
          <cell r="AP221">
            <v>0</v>
          </cell>
          <cell r="AQ221">
            <v>95.626908725679542</v>
          </cell>
          <cell r="AS221">
            <v>24</v>
          </cell>
          <cell r="AT221">
            <v>0</v>
          </cell>
          <cell r="AU221">
            <v>0</v>
          </cell>
          <cell r="AV221">
            <v>23.869303455231048</v>
          </cell>
          <cell r="AX221">
            <v>-164</v>
          </cell>
          <cell r="AY221">
            <v>0</v>
          </cell>
          <cell r="AZ221">
            <v>0</v>
          </cell>
          <cell r="BA221">
            <v>-163.98226568880816</v>
          </cell>
          <cell r="BC221">
            <v>30</v>
          </cell>
          <cell r="BD221">
            <v>0</v>
          </cell>
          <cell r="BE221">
            <v>-3</v>
          </cell>
          <cell r="BF221">
            <v>2</v>
          </cell>
          <cell r="BG221">
            <v>0</v>
          </cell>
          <cell r="BH221">
            <v>0</v>
          </cell>
          <cell r="BI221">
            <v>30.249101403801493</v>
          </cell>
          <cell r="BK221">
            <v>2483</v>
          </cell>
          <cell r="BL221">
            <v>2</v>
          </cell>
          <cell r="BM221">
            <v>0</v>
          </cell>
          <cell r="BN221">
            <v>2482.6742801707187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2483</v>
          </cell>
          <cell r="BY221">
            <v>2593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-5</v>
          </cell>
          <cell r="CJ221">
            <v>0</v>
          </cell>
          <cell r="CK221">
            <v>0</v>
          </cell>
          <cell r="CL221">
            <v>-4.680292409615995</v>
          </cell>
          <cell r="CN221">
            <v>10</v>
          </cell>
          <cell r="CO221">
            <v>-1</v>
          </cell>
          <cell r="CP221">
            <v>0</v>
          </cell>
          <cell r="CQ221">
            <v>10.29928025115041</v>
          </cell>
          <cell r="CS221">
            <v>10</v>
          </cell>
          <cell r="CT221">
            <v>-1</v>
          </cell>
          <cell r="CU221">
            <v>0</v>
          </cell>
          <cell r="CV221">
            <v>0</v>
          </cell>
          <cell r="CW221">
            <v>0</v>
          </cell>
          <cell r="CX221">
            <v>10.29928025115041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-11</v>
          </cell>
          <cell r="DK221">
            <v>0</v>
          </cell>
          <cell r="DL221">
            <v>0</v>
          </cell>
          <cell r="DM221">
            <v>-11.146995589590006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T221">
            <v>178</v>
          </cell>
          <cell r="DU221">
            <v>0.26701266455941508</v>
          </cell>
          <cell r="DV221">
            <v>0</v>
          </cell>
          <cell r="DW221">
            <v>177.73298733544053</v>
          </cell>
          <cell r="DY221">
            <v>0</v>
          </cell>
          <cell r="DZ221">
            <v>0</v>
          </cell>
          <cell r="EA221">
            <v>0</v>
          </cell>
          <cell r="EB221">
            <v>-7.3148916720413015E-2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I221">
            <v>-4</v>
          </cell>
          <cell r="EJ221">
            <v>1</v>
          </cell>
          <cell r="EK221">
            <v>0</v>
          </cell>
          <cell r="EL221">
            <v>-4.4579293183244157</v>
          </cell>
          <cell r="EN221">
            <v>-61</v>
          </cell>
          <cell r="EO221">
            <v>1</v>
          </cell>
          <cell r="EP221">
            <v>0</v>
          </cell>
          <cell r="EQ221">
            <v>-61.374513786397358</v>
          </cell>
        </row>
        <row r="222">
          <cell r="C222" t="str">
            <v>One-off_adjusted_financial_items_USD</v>
          </cell>
          <cell r="E222">
            <v>-559</v>
          </cell>
          <cell r="F222">
            <v>1</v>
          </cell>
          <cell r="G222">
            <v>0</v>
          </cell>
          <cell r="H222">
            <v>-559.84969041778197</v>
          </cell>
          <cell r="J222">
            <v>-166</v>
          </cell>
          <cell r="K222">
            <v>0</v>
          </cell>
          <cell r="L222">
            <v>0</v>
          </cell>
          <cell r="M222">
            <v>-166.02884775999999</v>
          </cell>
          <cell r="O222">
            <v>-201</v>
          </cell>
          <cell r="P222">
            <v>0</v>
          </cell>
          <cell r="Q222">
            <v>0</v>
          </cell>
          <cell r="R222">
            <v>-200.83442535376301</v>
          </cell>
          <cell r="T222">
            <v>-89</v>
          </cell>
          <cell r="U222">
            <v>0</v>
          </cell>
          <cell r="V222">
            <v>0</v>
          </cell>
          <cell r="W222">
            <v>-89.079654251326104</v>
          </cell>
          <cell r="Y222">
            <v>-13</v>
          </cell>
          <cell r="Z222">
            <v>0</v>
          </cell>
          <cell r="AA222">
            <v>0</v>
          </cell>
          <cell r="AB222">
            <v>-12.994108259530901</v>
          </cell>
          <cell r="AD222">
            <v>-26</v>
          </cell>
          <cell r="AE222">
            <v>0</v>
          </cell>
          <cell r="AF222">
            <v>0</v>
          </cell>
          <cell r="AG222">
            <v>-25.91895002</v>
          </cell>
          <cell r="AI222">
            <v>-4</v>
          </cell>
          <cell r="AJ222">
            <v>0</v>
          </cell>
          <cell r="AK222">
            <v>0</v>
          </cell>
          <cell r="AL222">
            <v>-3.5065493780983901</v>
          </cell>
          <cell r="AN222">
            <v>-48</v>
          </cell>
          <cell r="AO222">
            <v>0</v>
          </cell>
          <cell r="AP222">
            <v>0</v>
          </cell>
          <cell r="AQ222">
            <v>-48.4215394190214</v>
          </cell>
          <cell r="AS222">
            <v>5</v>
          </cell>
          <cell r="AT222">
            <v>0</v>
          </cell>
          <cell r="AU222">
            <v>0</v>
          </cell>
          <cell r="AV222">
            <v>4.6538682307623995</v>
          </cell>
          <cell r="AX222">
            <v>486</v>
          </cell>
          <cell r="AY222">
            <v>0</v>
          </cell>
          <cell r="AZ222">
            <v>0</v>
          </cell>
          <cell r="BA222">
            <v>485.95426191975599</v>
          </cell>
          <cell r="BC222">
            <v>-2</v>
          </cell>
          <cell r="BD222">
            <v>0</v>
          </cell>
          <cell r="BE222">
            <v>-1</v>
          </cell>
          <cell r="BF222">
            <v>0</v>
          </cell>
          <cell r="BG222">
            <v>0</v>
          </cell>
          <cell r="BH222">
            <v>0</v>
          </cell>
          <cell r="BI222">
            <v>-1.0705380000103399</v>
          </cell>
          <cell r="BK222">
            <v>-617</v>
          </cell>
          <cell r="BL222">
            <v>0</v>
          </cell>
          <cell r="BM222">
            <v>0</v>
          </cell>
          <cell r="BN222">
            <v>-617.09617270901299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W222">
            <v>-617</v>
          </cell>
          <cell r="BY222">
            <v>-1106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I222">
            <v>1</v>
          </cell>
          <cell r="CJ222">
            <v>1</v>
          </cell>
          <cell r="CK222">
            <v>0</v>
          </cell>
          <cell r="CL222">
            <v>0.26844708051722999</v>
          </cell>
          <cell r="CN222">
            <v>2</v>
          </cell>
          <cell r="CO222">
            <v>0</v>
          </cell>
          <cell r="CP222">
            <v>0</v>
          </cell>
          <cell r="CQ222">
            <v>2.0096152476765599</v>
          </cell>
          <cell r="CS222">
            <v>2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2.0096152476765599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3.0333600000000001E-3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-91</v>
          </cell>
          <cell r="DU222">
            <v>-0.15885292334930057</v>
          </cell>
          <cell r="DW222">
            <v>-90.841147076650699</v>
          </cell>
          <cell r="DY222">
            <v>0</v>
          </cell>
          <cell r="DZ222">
            <v>0</v>
          </cell>
          <cell r="EA222">
            <v>0</v>
          </cell>
          <cell r="EB222">
            <v>5.2482860980296399E-2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-4</v>
          </cell>
          <cell r="EJ222">
            <v>-1</v>
          </cell>
          <cell r="EK222">
            <v>0</v>
          </cell>
          <cell r="EL222">
            <v>-3.15004339759997</v>
          </cell>
          <cell r="EN222">
            <v>2</v>
          </cell>
          <cell r="EO222">
            <v>0</v>
          </cell>
          <cell r="EP222">
            <v>0</v>
          </cell>
          <cell r="EQ222">
            <v>1.8034026094451099</v>
          </cell>
        </row>
        <row r="223">
          <cell r="C223" t="str">
            <v>One-off_adjusted_EBT_USD</v>
          </cell>
          <cell r="E223">
            <v>-963</v>
          </cell>
          <cell r="F223">
            <v>1</v>
          </cell>
          <cell r="G223">
            <v>0</v>
          </cell>
          <cell r="H223">
            <v>-963.33899661021815</v>
          </cell>
          <cell r="J223">
            <v>1259</v>
          </cell>
          <cell r="K223">
            <v>0</v>
          </cell>
          <cell r="L223">
            <v>0</v>
          </cell>
          <cell r="M223">
            <v>1258.5889457947603</v>
          </cell>
          <cell r="O223">
            <v>373</v>
          </cell>
          <cell r="P223">
            <v>0</v>
          </cell>
          <cell r="Q223">
            <v>0</v>
          </cell>
          <cell r="R223">
            <v>372.78037017173449</v>
          </cell>
          <cell r="T223">
            <v>731</v>
          </cell>
          <cell r="U223">
            <v>0</v>
          </cell>
          <cell r="V223">
            <v>0</v>
          </cell>
          <cell r="W223">
            <v>730.9822165258779</v>
          </cell>
          <cell r="Y223">
            <v>-45</v>
          </cell>
          <cell r="Z223">
            <v>0</v>
          </cell>
          <cell r="AA223">
            <v>0</v>
          </cell>
          <cell r="AB223">
            <v>-45.143038899376805</v>
          </cell>
          <cell r="AD223">
            <v>34</v>
          </cell>
          <cell r="AE223">
            <v>0</v>
          </cell>
          <cell r="AF223">
            <v>0</v>
          </cell>
          <cell r="AG223">
            <v>33.7975086</v>
          </cell>
          <cell r="AI223">
            <v>51</v>
          </cell>
          <cell r="AJ223">
            <v>0</v>
          </cell>
          <cell r="AK223">
            <v>0</v>
          </cell>
          <cell r="AL223">
            <v>51.03200125151124</v>
          </cell>
          <cell r="AN223">
            <v>47</v>
          </cell>
          <cell r="AO223">
            <v>-1</v>
          </cell>
          <cell r="AP223">
            <v>0</v>
          </cell>
          <cell r="AQ223">
            <v>47.205369306658142</v>
          </cell>
          <cell r="AS223">
            <v>29</v>
          </cell>
          <cell r="AT223">
            <v>0</v>
          </cell>
          <cell r="AU223">
            <v>0</v>
          </cell>
          <cell r="AV223">
            <v>28.523171685993447</v>
          </cell>
          <cell r="AX223">
            <v>322</v>
          </cell>
          <cell r="AY223">
            <v>0</v>
          </cell>
          <cell r="AZ223">
            <v>0</v>
          </cell>
          <cell r="BA223">
            <v>321.97199623094787</v>
          </cell>
          <cell r="BC223">
            <v>28</v>
          </cell>
          <cell r="BD223">
            <v>0</v>
          </cell>
          <cell r="BE223">
            <v>-4</v>
          </cell>
          <cell r="BF223">
            <v>2</v>
          </cell>
          <cell r="BG223">
            <v>0</v>
          </cell>
          <cell r="BH223">
            <v>0</v>
          </cell>
          <cell r="BI223">
            <v>29.178563403791152</v>
          </cell>
          <cell r="BK223">
            <v>1866</v>
          </cell>
          <cell r="BL223">
            <v>2</v>
          </cell>
          <cell r="BM223">
            <v>0</v>
          </cell>
          <cell r="BN223">
            <v>1865.5781074617057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1866</v>
          </cell>
          <cell r="BY223">
            <v>1487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-4</v>
          </cell>
          <cell r="CJ223">
            <v>1</v>
          </cell>
          <cell r="CK223">
            <v>0</v>
          </cell>
          <cell r="CL223">
            <v>-4.4118453290987647</v>
          </cell>
          <cell r="CN223">
            <v>12</v>
          </cell>
          <cell r="CO223">
            <v>-1</v>
          </cell>
          <cell r="CP223">
            <v>0</v>
          </cell>
          <cell r="CQ223">
            <v>12.308895498826971</v>
          </cell>
          <cell r="CS223">
            <v>12</v>
          </cell>
          <cell r="CT223">
            <v>-1</v>
          </cell>
          <cell r="CU223">
            <v>0</v>
          </cell>
          <cell r="CV223">
            <v>0</v>
          </cell>
          <cell r="CW223">
            <v>0</v>
          </cell>
          <cell r="CX223">
            <v>12.308895498826971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-11</v>
          </cell>
          <cell r="DK223">
            <v>0</v>
          </cell>
          <cell r="DL223">
            <v>0</v>
          </cell>
          <cell r="DM223">
            <v>-11.143962229590006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T223">
            <v>87</v>
          </cell>
          <cell r="DU223">
            <v>0.10815974121011451</v>
          </cell>
          <cell r="DV223">
            <v>0</v>
          </cell>
          <cell r="DW223">
            <v>86.891840258789827</v>
          </cell>
          <cell r="DY223">
            <v>0</v>
          </cell>
          <cell r="DZ223">
            <v>0</v>
          </cell>
          <cell r="EA223">
            <v>0</v>
          </cell>
          <cell r="EB223">
            <v>-2.0666055740116616E-2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I223">
            <v>-8</v>
          </cell>
          <cell r="EJ223">
            <v>0</v>
          </cell>
          <cell r="EK223">
            <v>0</v>
          </cell>
          <cell r="EL223">
            <v>-7.6079727159243857</v>
          </cell>
          <cell r="EN223">
            <v>-59</v>
          </cell>
          <cell r="EO223">
            <v>1</v>
          </cell>
          <cell r="EP223">
            <v>0</v>
          </cell>
          <cell r="EQ223">
            <v>-59.57111117695225</v>
          </cell>
        </row>
        <row r="224">
          <cell r="C224" t="str">
            <v>One-off_adjusted_tax_USD</v>
          </cell>
          <cell r="E224">
            <v>48</v>
          </cell>
          <cell r="F224">
            <v>0</v>
          </cell>
          <cell r="G224">
            <v>0</v>
          </cell>
          <cell r="H224">
            <v>48.158113505154049</v>
          </cell>
          <cell r="J224">
            <v>-908</v>
          </cell>
          <cell r="K224">
            <v>0</v>
          </cell>
          <cell r="L224">
            <v>0</v>
          </cell>
          <cell r="M224">
            <v>-908.15667009000003</v>
          </cell>
          <cell r="O224">
            <v>-126</v>
          </cell>
          <cell r="P224">
            <v>0</v>
          </cell>
          <cell r="Q224">
            <v>0</v>
          </cell>
          <cell r="R224">
            <v>-126.30125714671109</v>
          </cell>
          <cell r="T224">
            <v>-71</v>
          </cell>
          <cell r="U224">
            <v>1</v>
          </cell>
          <cell r="V224">
            <v>0</v>
          </cell>
          <cell r="W224">
            <v>-72.049042956006986</v>
          </cell>
          <cell r="Y224">
            <v>-11</v>
          </cell>
          <cell r="Z224">
            <v>0</v>
          </cell>
          <cell r="AA224">
            <v>0</v>
          </cell>
          <cell r="AB224">
            <v>-10.93600765960208</v>
          </cell>
          <cell r="AD224">
            <v>0</v>
          </cell>
          <cell r="AE224">
            <v>-1</v>
          </cell>
          <cell r="AF224">
            <v>0</v>
          </cell>
          <cell r="AG224">
            <v>0.51640823999999996</v>
          </cell>
          <cell r="AI224">
            <v>-23</v>
          </cell>
          <cell r="AJ224">
            <v>1</v>
          </cell>
          <cell r="AK224">
            <v>0</v>
          </cell>
          <cell r="AL224">
            <v>-23.696999740766469</v>
          </cell>
          <cell r="AN224">
            <v>4</v>
          </cell>
          <cell r="AO224">
            <v>0</v>
          </cell>
          <cell r="AP224">
            <v>0</v>
          </cell>
          <cell r="AQ224">
            <v>3.2526893713958041</v>
          </cell>
          <cell r="AS224">
            <v>-11</v>
          </cell>
          <cell r="AT224">
            <v>0</v>
          </cell>
          <cell r="AU224">
            <v>0</v>
          </cell>
          <cell r="AV224">
            <v>-10.945076744361831</v>
          </cell>
          <cell r="AX224">
            <v>-54</v>
          </cell>
          <cell r="AY224">
            <v>0</v>
          </cell>
          <cell r="AZ224">
            <v>0</v>
          </cell>
          <cell r="BA224">
            <v>-53.7716367494533</v>
          </cell>
          <cell r="BC224">
            <v>-3</v>
          </cell>
          <cell r="BD224">
            <v>-1</v>
          </cell>
          <cell r="BE224">
            <v>-1</v>
          </cell>
          <cell r="BF224">
            <v>0</v>
          </cell>
          <cell r="BG224">
            <v>0</v>
          </cell>
          <cell r="BH224">
            <v>0</v>
          </cell>
          <cell r="BI224">
            <v>-1.0855332799999999</v>
          </cell>
          <cell r="BK224">
            <v>-1155</v>
          </cell>
          <cell r="BL224">
            <v>0</v>
          </cell>
          <cell r="BM224">
            <v>0</v>
          </cell>
          <cell r="BN224">
            <v>-1155.0150132503484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W224">
            <v>-1155</v>
          </cell>
          <cell r="BY224">
            <v>-1087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I224">
            <v>2</v>
          </cell>
          <cell r="CJ224">
            <v>-1</v>
          </cell>
          <cell r="CK224">
            <v>0</v>
          </cell>
          <cell r="CL224">
            <v>2.6624028801185999</v>
          </cell>
          <cell r="CN224">
            <v>1</v>
          </cell>
          <cell r="CO224">
            <v>0</v>
          </cell>
          <cell r="CP224">
            <v>0</v>
          </cell>
          <cell r="CQ224">
            <v>0.83514675000000005</v>
          </cell>
          <cell r="CS224">
            <v>1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0.83514675000000005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-9.3525599999999993E-3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-30</v>
          </cell>
          <cell r="DU224">
            <v>0.86390978897282622</v>
          </cell>
          <cell r="DW224">
            <v>-30.863909788972826</v>
          </cell>
          <cell r="DY224">
            <v>0</v>
          </cell>
          <cell r="DZ224">
            <v>0</v>
          </cell>
          <cell r="EA224">
            <v>0</v>
          </cell>
          <cell r="EB224">
            <v>0.11834662136066799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I224">
            <v>1</v>
          </cell>
          <cell r="EJ224">
            <v>0</v>
          </cell>
          <cell r="EK224">
            <v>0</v>
          </cell>
          <cell r="EL224">
            <v>0.45413450382547504</v>
          </cell>
          <cell r="EN224">
            <v>8</v>
          </cell>
          <cell r="EO224">
            <v>-1</v>
          </cell>
          <cell r="EP224">
            <v>0</v>
          </cell>
          <cell r="EQ224">
            <v>8.4271612786402788</v>
          </cell>
        </row>
        <row r="225">
          <cell r="C225" t="str">
            <v>One-off_adjusted_profit_continuing_USD</v>
          </cell>
          <cell r="E225">
            <v>-915</v>
          </cell>
          <cell r="F225">
            <v>1</v>
          </cell>
          <cell r="G225">
            <v>0</v>
          </cell>
          <cell r="H225">
            <v>-915.18088310506414</v>
          </cell>
          <cell r="J225">
            <v>351</v>
          </cell>
          <cell r="K225">
            <v>0</v>
          </cell>
          <cell r="L225">
            <v>0</v>
          </cell>
          <cell r="M225">
            <v>350.43227570476029</v>
          </cell>
          <cell r="O225">
            <v>247</v>
          </cell>
          <cell r="P225">
            <v>0</v>
          </cell>
          <cell r="Q225">
            <v>0</v>
          </cell>
          <cell r="R225">
            <v>246.47911302502339</v>
          </cell>
          <cell r="T225">
            <v>660</v>
          </cell>
          <cell r="U225">
            <v>1</v>
          </cell>
          <cell r="V225">
            <v>0</v>
          </cell>
          <cell r="W225">
            <v>658.93317356987086</v>
          </cell>
          <cell r="Y225">
            <v>-56</v>
          </cell>
          <cell r="Z225">
            <v>0</v>
          </cell>
          <cell r="AA225">
            <v>0</v>
          </cell>
          <cell r="AB225">
            <v>-56.079046558978888</v>
          </cell>
          <cell r="AD225">
            <v>34</v>
          </cell>
          <cell r="AE225">
            <v>-1</v>
          </cell>
          <cell r="AF225">
            <v>0</v>
          </cell>
          <cell r="AG225">
            <v>34.313916839999997</v>
          </cell>
          <cell r="AI225">
            <v>28</v>
          </cell>
          <cell r="AJ225">
            <v>1</v>
          </cell>
          <cell r="AK225">
            <v>0</v>
          </cell>
          <cell r="AL225">
            <v>27.335001510744771</v>
          </cell>
          <cell r="AN225">
            <v>51</v>
          </cell>
          <cell r="AO225">
            <v>-1</v>
          </cell>
          <cell r="AP225">
            <v>0</v>
          </cell>
          <cell r="AQ225">
            <v>50.458058678053945</v>
          </cell>
          <cell r="AS225">
            <v>18</v>
          </cell>
          <cell r="AT225">
            <v>0</v>
          </cell>
          <cell r="AU225">
            <v>0</v>
          </cell>
          <cell r="AV225">
            <v>17.578094941631615</v>
          </cell>
          <cell r="AX225">
            <v>268</v>
          </cell>
          <cell r="AY225">
            <v>0</v>
          </cell>
          <cell r="AZ225">
            <v>0</v>
          </cell>
          <cell r="BA225">
            <v>268.20035948149456</v>
          </cell>
          <cell r="BC225">
            <v>25</v>
          </cell>
          <cell r="BD225">
            <v>-1</v>
          </cell>
          <cell r="BE225">
            <v>-5</v>
          </cell>
          <cell r="BF225">
            <v>2</v>
          </cell>
          <cell r="BG225">
            <v>0</v>
          </cell>
          <cell r="BH225">
            <v>0</v>
          </cell>
          <cell r="BI225">
            <v>28.093030123791152</v>
          </cell>
          <cell r="BK225">
            <v>711</v>
          </cell>
          <cell r="BL225">
            <v>2</v>
          </cell>
          <cell r="BM225">
            <v>0</v>
          </cell>
          <cell r="BN225">
            <v>710.56309421135734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U225">
            <v>0</v>
          </cell>
          <cell r="BV225">
            <v>0</v>
          </cell>
          <cell r="BW225">
            <v>711</v>
          </cell>
          <cell r="BY225">
            <v>400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I225">
            <v>-2</v>
          </cell>
          <cell r="CJ225">
            <v>0</v>
          </cell>
          <cell r="CK225">
            <v>0</v>
          </cell>
          <cell r="CL225">
            <v>-1.7494424489801648</v>
          </cell>
          <cell r="CN225">
            <v>13</v>
          </cell>
          <cell r="CO225">
            <v>-1</v>
          </cell>
          <cell r="CP225">
            <v>0</v>
          </cell>
          <cell r="CQ225">
            <v>13.14404224882697</v>
          </cell>
          <cell r="CS225">
            <v>13</v>
          </cell>
          <cell r="CT225">
            <v>-1</v>
          </cell>
          <cell r="CU225">
            <v>0</v>
          </cell>
          <cell r="CV225">
            <v>0</v>
          </cell>
          <cell r="CW225">
            <v>0</v>
          </cell>
          <cell r="CX225">
            <v>13.14404224882697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J225">
            <v>-11</v>
          </cell>
          <cell r="DK225">
            <v>0</v>
          </cell>
          <cell r="DL225">
            <v>0</v>
          </cell>
          <cell r="DM225">
            <v>-11.153314789590006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57</v>
          </cell>
          <cell r="DU225">
            <v>0.97206953018294073</v>
          </cell>
          <cell r="DV225">
            <v>0</v>
          </cell>
          <cell r="DW225">
            <v>56.027930469817001</v>
          </cell>
          <cell r="DY225">
            <v>0</v>
          </cell>
          <cell r="DZ225">
            <v>0</v>
          </cell>
          <cell r="EA225">
            <v>0</v>
          </cell>
          <cell r="EB225">
            <v>9.7680565620551385E-2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I225">
            <v>-7</v>
          </cell>
          <cell r="EJ225">
            <v>0</v>
          </cell>
          <cell r="EK225">
            <v>0</v>
          </cell>
          <cell r="EL225">
            <v>-7.1538382120989104</v>
          </cell>
          <cell r="EN225">
            <v>-51</v>
          </cell>
          <cell r="EO225">
            <v>0</v>
          </cell>
          <cell r="EP225">
            <v>0</v>
          </cell>
          <cell r="EQ225">
            <v>-51.143949898311973</v>
          </cell>
        </row>
        <row r="226">
          <cell r="C226" t="str">
            <v>One-off_adjusted_profit_discontinued_USD</v>
          </cell>
          <cell r="BV226">
            <v>0</v>
          </cell>
          <cell r="BW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C227" t="str">
            <v>One-off_adjusted_profit_USD</v>
          </cell>
          <cell r="E227">
            <v>-915</v>
          </cell>
          <cell r="F227">
            <v>1</v>
          </cell>
          <cell r="G227">
            <v>0</v>
          </cell>
          <cell r="H227">
            <v>-915.18088310506414</v>
          </cell>
          <cell r="J227">
            <v>351</v>
          </cell>
          <cell r="K227">
            <v>0</v>
          </cell>
          <cell r="L227">
            <v>0</v>
          </cell>
          <cell r="M227">
            <v>350.43227570476029</v>
          </cell>
          <cell r="O227">
            <v>247</v>
          </cell>
          <cell r="P227">
            <v>0</v>
          </cell>
          <cell r="Q227">
            <v>0</v>
          </cell>
          <cell r="R227">
            <v>246.47911302502339</v>
          </cell>
          <cell r="T227">
            <v>660</v>
          </cell>
          <cell r="U227">
            <v>1</v>
          </cell>
          <cell r="V227">
            <v>0</v>
          </cell>
          <cell r="W227">
            <v>658.93317356987086</v>
          </cell>
          <cell r="Y227">
            <v>-56</v>
          </cell>
          <cell r="Z227">
            <v>0</v>
          </cell>
          <cell r="AA227">
            <v>0</v>
          </cell>
          <cell r="AB227">
            <v>-56.079046558978888</v>
          </cell>
          <cell r="AD227">
            <v>34</v>
          </cell>
          <cell r="AE227">
            <v>-1</v>
          </cell>
          <cell r="AF227">
            <v>0</v>
          </cell>
          <cell r="AG227">
            <v>34.313916839999997</v>
          </cell>
          <cell r="AI227">
            <v>28</v>
          </cell>
          <cell r="AJ227">
            <v>1</v>
          </cell>
          <cell r="AK227">
            <v>0</v>
          </cell>
          <cell r="AL227">
            <v>27.335001510744771</v>
          </cell>
          <cell r="AN227">
            <v>51</v>
          </cell>
          <cell r="AO227">
            <v>-1</v>
          </cell>
          <cell r="AP227">
            <v>0</v>
          </cell>
          <cell r="AQ227">
            <v>50.458058678053945</v>
          </cell>
          <cell r="AS227">
            <v>18</v>
          </cell>
          <cell r="AT227">
            <v>0</v>
          </cell>
          <cell r="AU227">
            <v>0</v>
          </cell>
          <cell r="AV227">
            <v>17.578094941631615</v>
          </cell>
          <cell r="AX227">
            <v>268</v>
          </cell>
          <cell r="AY227">
            <v>0</v>
          </cell>
          <cell r="AZ227">
            <v>0</v>
          </cell>
          <cell r="BA227">
            <v>268.20035948149456</v>
          </cell>
          <cell r="BC227">
            <v>25</v>
          </cell>
          <cell r="BD227">
            <v>-1</v>
          </cell>
          <cell r="BE227">
            <v>-5</v>
          </cell>
          <cell r="BF227">
            <v>2</v>
          </cell>
          <cell r="BG227">
            <v>0</v>
          </cell>
          <cell r="BH227">
            <v>0</v>
          </cell>
          <cell r="BI227">
            <v>28.093030123791152</v>
          </cell>
          <cell r="BK227">
            <v>711</v>
          </cell>
          <cell r="BL227">
            <v>2</v>
          </cell>
          <cell r="BM227">
            <v>0</v>
          </cell>
          <cell r="BN227">
            <v>710.56309421135734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711</v>
          </cell>
          <cell r="BY227">
            <v>400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-2</v>
          </cell>
          <cell r="CJ227">
            <v>0</v>
          </cell>
          <cell r="CK227">
            <v>0</v>
          </cell>
          <cell r="CL227">
            <v>-1.7494424489801648</v>
          </cell>
          <cell r="CN227">
            <v>13</v>
          </cell>
          <cell r="CO227">
            <v>-1</v>
          </cell>
          <cell r="CP227">
            <v>0</v>
          </cell>
          <cell r="CQ227">
            <v>13.14404224882697</v>
          </cell>
          <cell r="CS227">
            <v>13</v>
          </cell>
          <cell r="CT227">
            <v>-1</v>
          </cell>
          <cell r="CU227">
            <v>0</v>
          </cell>
          <cell r="CV227">
            <v>0</v>
          </cell>
          <cell r="CW227">
            <v>0</v>
          </cell>
          <cell r="CX227">
            <v>13.14404224882697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J227">
            <v>-11</v>
          </cell>
          <cell r="DK227">
            <v>0</v>
          </cell>
          <cell r="DL227">
            <v>0</v>
          </cell>
          <cell r="DM227">
            <v>-11.153314789590006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57</v>
          </cell>
          <cell r="DU227">
            <v>0.97206953018299913</v>
          </cell>
          <cell r="DW227">
            <v>56.027930469817001</v>
          </cell>
          <cell r="DY227">
            <v>0</v>
          </cell>
          <cell r="DZ227">
            <v>0</v>
          </cell>
          <cell r="EA227">
            <v>0</v>
          </cell>
          <cell r="EB227">
            <v>9.7680565620551385E-2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I227">
            <v>-7</v>
          </cell>
          <cell r="EJ227">
            <v>0</v>
          </cell>
          <cell r="EK227">
            <v>0</v>
          </cell>
          <cell r="EL227">
            <v>-7.1538382120989104</v>
          </cell>
          <cell r="EN227">
            <v>-51</v>
          </cell>
          <cell r="EO227">
            <v>0</v>
          </cell>
          <cell r="EP227">
            <v>0</v>
          </cell>
          <cell r="EQ227">
            <v>-51.143949898311973</v>
          </cell>
        </row>
        <row r="230">
          <cell r="C230" t="str">
            <v>One-off_adjusted_segment_profit_USD</v>
          </cell>
          <cell r="E230">
            <v>-384</v>
          </cell>
          <cell r="F230">
            <v>1</v>
          </cell>
          <cell r="G230">
            <v>0</v>
          </cell>
          <cell r="H230">
            <v>-384.06387223929642</v>
          </cell>
          <cell r="J230">
            <v>497</v>
          </cell>
          <cell r="K230">
            <v>0</v>
          </cell>
          <cell r="L230">
            <v>0</v>
          </cell>
          <cell r="M230">
            <v>496.47096451156034</v>
          </cell>
          <cell r="O230">
            <v>433</v>
          </cell>
          <cell r="P230">
            <v>0</v>
          </cell>
          <cell r="Q230">
            <v>0</v>
          </cell>
          <cell r="R230">
            <v>432.2318619483064</v>
          </cell>
          <cell r="T230">
            <v>743</v>
          </cell>
          <cell r="U230">
            <v>0</v>
          </cell>
          <cell r="V230">
            <v>0</v>
          </cell>
          <cell r="W230">
            <v>742.32038827296128</v>
          </cell>
          <cell r="Y230">
            <v>-44</v>
          </cell>
          <cell r="Z230">
            <v>0</v>
          </cell>
          <cell r="AA230">
            <v>0</v>
          </cell>
          <cell r="AB230">
            <v>-44.031937944218527</v>
          </cell>
          <cell r="AD230">
            <v>58</v>
          </cell>
          <cell r="AE230">
            <v>-1</v>
          </cell>
          <cell r="AF230">
            <v>0</v>
          </cell>
          <cell r="AG230">
            <v>58.220347685</v>
          </cell>
          <cell r="AI230">
            <v>31</v>
          </cell>
          <cell r="AJ230">
            <v>-1</v>
          </cell>
          <cell r="AK230">
            <v>0</v>
          </cell>
          <cell r="AL230">
            <v>31.170600761886572</v>
          </cell>
          <cell r="AN230">
            <v>89</v>
          </cell>
          <cell r="AO230">
            <v>-1</v>
          </cell>
          <cell r="AP230">
            <v>0</v>
          </cell>
          <cell r="AQ230">
            <v>88.857046244890483</v>
          </cell>
          <cell r="AS230">
            <v>14</v>
          </cell>
          <cell r="AT230">
            <v>0</v>
          </cell>
          <cell r="AU230">
            <v>0</v>
          </cell>
          <cell r="AV230">
            <v>13.465785079968725</v>
          </cell>
          <cell r="AX230">
            <v>-753</v>
          </cell>
          <cell r="AY230">
            <v>0</v>
          </cell>
          <cell r="AZ230">
            <v>0</v>
          </cell>
          <cell r="BA230">
            <v>-753.24165823352973</v>
          </cell>
          <cell r="BC230">
            <v>27</v>
          </cell>
          <cell r="BD230">
            <v>0</v>
          </cell>
          <cell r="BE230">
            <v>-5</v>
          </cell>
          <cell r="BF230">
            <v>2</v>
          </cell>
          <cell r="BG230">
            <v>0</v>
          </cell>
          <cell r="BH230">
            <v>0</v>
          </cell>
          <cell r="BI230">
            <v>29.163568123801493</v>
          </cell>
          <cell r="BK230">
            <v>711</v>
          </cell>
          <cell r="BL230">
            <v>2</v>
          </cell>
          <cell r="BM230">
            <v>0</v>
          </cell>
          <cell r="BN230">
            <v>710.56309421136075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U230">
            <v>2</v>
          </cell>
          <cell r="BV230">
            <v>0</v>
          </cell>
          <cell r="BW230">
            <v>711</v>
          </cell>
          <cell r="BY230">
            <v>1423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I230">
            <v>-2</v>
          </cell>
          <cell r="CJ230">
            <v>0</v>
          </cell>
          <cell r="CK230">
            <v>0</v>
          </cell>
          <cell r="CL230">
            <v>-2.0178895294973951</v>
          </cell>
          <cell r="CN230">
            <v>11</v>
          </cell>
          <cell r="CO230">
            <v>-1</v>
          </cell>
          <cell r="CP230">
            <v>0</v>
          </cell>
          <cell r="CQ230">
            <v>11.44406534995041</v>
          </cell>
          <cell r="CS230">
            <v>11</v>
          </cell>
          <cell r="CT230">
            <v>-1</v>
          </cell>
          <cell r="CU230">
            <v>0</v>
          </cell>
          <cell r="CV230">
            <v>0</v>
          </cell>
          <cell r="CW230">
            <v>0</v>
          </cell>
          <cell r="CX230">
            <v>11.44406534995041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J230">
            <v>-11</v>
          </cell>
          <cell r="DK230">
            <v>0</v>
          </cell>
          <cell r="DL230">
            <v>0</v>
          </cell>
          <cell r="DM230">
            <v>-11.156348149590002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134</v>
          </cell>
          <cell r="DU230">
            <v>-0.21605674755591053</v>
          </cell>
          <cell r="DW230">
            <v>134.21605674755591</v>
          </cell>
          <cell r="DY230">
            <v>0</v>
          </cell>
          <cell r="DZ230">
            <v>0</v>
          </cell>
          <cell r="EA230">
            <v>0</v>
          </cell>
          <cell r="EB230">
            <v>4.5197704640254979E-2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I230">
            <v>-4</v>
          </cell>
          <cell r="EJ230">
            <v>1</v>
          </cell>
          <cell r="EK230">
            <v>0</v>
          </cell>
          <cell r="EL230">
            <v>-4.5213299913189315</v>
          </cell>
          <cell r="EN230">
            <v>-53</v>
          </cell>
          <cell r="EO230">
            <v>1</v>
          </cell>
          <cell r="EP230">
            <v>0</v>
          </cell>
          <cell r="EQ230">
            <v>-52.983653458741948</v>
          </cell>
        </row>
        <row r="235">
          <cell r="C235" t="str">
            <v>50001CAllcustom2ROICUSD Total</v>
          </cell>
          <cell r="E235">
            <v>-1.9E-2</v>
          </cell>
          <cell r="H235">
            <v>-1.8840959165057399E-2</v>
          </cell>
          <cell r="J235">
            <v>0.129</v>
          </cell>
          <cell r="M235">
            <v>0.12876078263072802</v>
          </cell>
          <cell r="O235">
            <v>6.2E-2</v>
          </cell>
          <cell r="R235">
            <v>6.2299694305300697E-2</v>
          </cell>
          <cell r="T235">
            <v>-9.8000000000000004E-2</v>
          </cell>
          <cell r="W235">
            <v>-9.7863959933222305E-2</v>
          </cell>
          <cell r="Y235">
            <v>-1.2130000000000001</v>
          </cell>
          <cell r="AB235">
            <v>-1.2132679858773101</v>
          </cell>
          <cell r="AD235">
            <v>3.6999999999999998E-2</v>
          </cell>
          <cell r="AG235">
            <v>3.71656238154911E-2</v>
          </cell>
          <cell r="AI235">
            <v>0.14499999999999999</v>
          </cell>
          <cell r="AL235">
            <v>0.14497404383805398</v>
          </cell>
          <cell r="AN235">
            <v>7.8E-2</v>
          </cell>
          <cell r="AQ235">
            <v>7.7510021546185609E-2</v>
          </cell>
          <cell r="AS235">
            <v>-0.152</v>
          </cell>
          <cell r="AV235">
            <v>-0.15207582461945002</v>
          </cell>
          <cell r="BK235">
            <v>-2.9000000000000001E-2</v>
          </cell>
          <cell r="BN235">
            <v>-2.8780358288277397E-2</v>
          </cell>
          <cell r="BW235">
            <v>-2.8780358288277397E-2</v>
          </cell>
          <cell r="CD235">
            <v>0</v>
          </cell>
          <cell r="CN235">
            <v>44.143000000000001</v>
          </cell>
          <cell r="CQ235">
            <v>44.142621559203398</v>
          </cell>
        </row>
        <row r="236">
          <cell r="C236" t="str">
            <v>50002CAllcustom2ROICUSD Total</v>
          </cell>
          <cell r="E236">
            <v>-1.9E-2</v>
          </cell>
          <cell r="H236">
            <v>-1.8744929794536101E-2</v>
          </cell>
          <cell r="J236">
            <v>0.127</v>
          </cell>
          <cell r="M236">
            <v>0.12657440735553901</v>
          </cell>
          <cell r="O236">
            <v>6.2E-2</v>
          </cell>
          <cell r="R236">
            <v>6.1878141236035404E-2</v>
          </cell>
          <cell r="T236">
            <v>-9.7000000000000003E-2</v>
          </cell>
          <cell r="W236">
            <v>-9.7459462423689511E-2</v>
          </cell>
          <cell r="Y236">
            <v>-1.0449999999999999</v>
          </cell>
          <cell r="AB236">
            <v>-1.04469459239972</v>
          </cell>
          <cell r="AD236">
            <v>3.6999999999999998E-2</v>
          </cell>
          <cell r="AG236">
            <v>3.7028549511476098E-2</v>
          </cell>
          <cell r="AI236">
            <v>0.14399999999999999</v>
          </cell>
          <cell r="AL236">
            <v>0.14430742022988199</v>
          </cell>
          <cell r="AN236">
            <v>7.8E-2</v>
          </cell>
          <cell r="AQ236">
            <v>7.7920850512626511E-2</v>
          </cell>
          <cell r="AS236">
            <v>-0.151</v>
          </cell>
          <cell r="AV236">
            <v>-0.15077275882459898</v>
          </cell>
          <cell r="BK236">
            <v>-2.8000000000000001E-2</v>
          </cell>
          <cell r="BN236">
            <v>-2.8325448949056298E-2</v>
          </cell>
          <cell r="CD236">
            <v>0</v>
          </cell>
          <cell r="CI236">
            <v>-2.4E-2</v>
          </cell>
          <cell r="CL236">
            <v>-2.4169931024354101E-2</v>
          </cell>
          <cell r="CN236">
            <v>-57.706000000000003</v>
          </cell>
          <cell r="CQ236">
            <v>-57.706062830530406</v>
          </cell>
          <cell r="CS236">
            <v>-57.706000000000003</v>
          </cell>
          <cell r="CX236">
            <v>-57.706062830530406</v>
          </cell>
          <cell r="CZ236">
            <v>0</v>
          </cell>
          <cell r="DC236">
            <v>0</v>
          </cell>
          <cell r="DE236">
            <v>0</v>
          </cell>
          <cell r="DH236">
            <v>0</v>
          </cell>
          <cell r="DJ236">
            <v>-0.52300000000000002</v>
          </cell>
          <cell r="DM236">
            <v>-0.52312916213619698</v>
          </cell>
          <cell r="DO236">
            <v>0</v>
          </cell>
          <cell r="DR236">
            <v>0</v>
          </cell>
          <cell r="DT236">
            <v>-0.246</v>
          </cell>
          <cell r="DW236">
            <v>-0.24582215120477804</v>
          </cell>
          <cell r="DY236">
            <v>-0.02</v>
          </cell>
          <cell r="EB236">
            <v>-1.9646910045964604E-2</v>
          </cell>
          <cell r="ED236">
            <v>0</v>
          </cell>
          <cell r="EG236">
            <v>0</v>
          </cell>
          <cell r="EI236">
            <v>-0.06</v>
          </cell>
          <cell r="EL236">
            <v>-6.0388751577896194E-2</v>
          </cell>
          <cell r="EN236">
            <v>-0.14799999999999999</v>
          </cell>
          <cell r="EQ236">
            <v>-0.14803220560465499</v>
          </cell>
        </row>
        <row r="237">
          <cell r="C237" t="str">
            <v>50005CAllcustom2ROICUSD Total</v>
          </cell>
          <cell r="E237">
            <v>-2.9000000000000001E-2</v>
          </cell>
          <cell r="H237">
            <v>-2.9396913260581598E-2</v>
          </cell>
          <cell r="J237">
            <v>0.224</v>
          </cell>
          <cell r="M237">
            <v>0.22354389091483098</v>
          </cell>
          <cell r="O237">
            <v>4.3999999999999997E-2</v>
          </cell>
          <cell r="R237">
            <v>4.3858637629613603E-2</v>
          </cell>
          <cell r="T237">
            <v>-0.81</v>
          </cell>
          <cell r="W237">
            <v>-0.81039792982777503</v>
          </cell>
          <cell r="Y237">
            <v>-4.4550000000000001</v>
          </cell>
          <cell r="AB237">
            <v>-4.4547719620686097</v>
          </cell>
          <cell r="AD237">
            <v>-0.03</v>
          </cell>
          <cell r="AG237">
            <v>-2.9681704928418599E-2</v>
          </cell>
          <cell r="AI237">
            <v>7.3999999999999996E-2</v>
          </cell>
          <cell r="AL237">
            <v>7.3634365229777204E-2</v>
          </cell>
          <cell r="AN237">
            <v>0.06</v>
          </cell>
          <cell r="AQ237">
            <v>5.9909689314114702E-2</v>
          </cell>
          <cell r="AS237">
            <v>-0.66900000000000004</v>
          </cell>
          <cell r="AV237">
            <v>-0.66870730049012905</v>
          </cell>
          <cell r="BK237">
            <v>-0.21199999999999999</v>
          </cell>
          <cell r="BN237">
            <v>-0.21158747868399999</v>
          </cell>
          <cell r="BW237">
            <v>-0.21158747868399999</v>
          </cell>
          <cell r="CD237">
            <v>0</v>
          </cell>
          <cell r="CN237">
            <v>8.2460000000000004</v>
          </cell>
          <cell r="CQ237">
            <v>8.2459027675781709</v>
          </cell>
        </row>
        <row r="238">
          <cell r="C238" t="str">
            <v>50006CAllcustom2ROICUSD Total</v>
          </cell>
          <cell r="E238">
            <v>-2.9000000000000001E-2</v>
          </cell>
          <cell r="H238">
            <v>-2.9259744021474E-2</v>
          </cell>
          <cell r="J238">
            <v>0.219</v>
          </cell>
          <cell r="M238">
            <v>0.21928289774940901</v>
          </cell>
          <cell r="O238">
            <v>4.3999999999999997E-2</v>
          </cell>
          <cell r="R238">
            <v>4.3540366318797999E-2</v>
          </cell>
          <cell r="T238">
            <v>-0.80800000000000005</v>
          </cell>
          <cell r="W238">
            <v>-0.80756676848243991</v>
          </cell>
          <cell r="Y238">
            <v>-3.923</v>
          </cell>
          <cell r="AB238">
            <v>-3.9234352289755998</v>
          </cell>
          <cell r="AD238">
            <v>-0.03</v>
          </cell>
          <cell r="AG238">
            <v>-2.9638837646945498E-2</v>
          </cell>
          <cell r="AI238">
            <v>7.2999999999999995E-2</v>
          </cell>
          <cell r="AL238">
            <v>7.3043031219652693E-2</v>
          </cell>
          <cell r="AN238">
            <v>0.06</v>
          </cell>
          <cell r="AQ238">
            <v>6.0255214056597006E-2</v>
          </cell>
          <cell r="AS238">
            <v>-0.66300000000000003</v>
          </cell>
          <cell r="AV238">
            <v>-0.663403857154796</v>
          </cell>
          <cell r="BK238">
            <v>-0.20899999999999999</v>
          </cell>
          <cell r="BN238">
            <v>-0.209246256606368</v>
          </cell>
          <cell r="CD238">
            <v>0</v>
          </cell>
          <cell r="CI238">
            <v>-0.31900000000000001</v>
          </cell>
          <cell r="CL238">
            <v>-0.31860511823522603</v>
          </cell>
          <cell r="CN238">
            <v>12.728999999999999</v>
          </cell>
          <cell r="CQ238">
            <v>12.728587560166</v>
          </cell>
          <cell r="CS238">
            <v>12.728999999999999</v>
          </cell>
          <cell r="CX238">
            <v>12.728587560166</v>
          </cell>
          <cell r="CZ238">
            <v>0</v>
          </cell>
          <cell r="DC238">
            <v>0</v>
          </cell>
          <cell r="DE238">
            <v>0</v>
          </cell>
          <cell r="DH238">
            <v>0</v>
          </cell>
          <cell r="DJ238">
            <v>-2.016</v>
          </cell>
          <cell r="DM238">
            <v>-2.0157540334373603</v>
          </cell>
          <cell r="DO238">
            <v>0</v>
          </cell>
          <cell r="DR238">
            <v>0</v>
          </cell>
          <cell r="DT238">
            <v>-1.03</v>
          </cell>
          <cell r="DW238">
            <v>-1.0301924620666201</v>
          </cell>
          <cell r="DY238">
            <v>-0.191</v>
          </cell>
          <cell r="EB238">
            <v>-0.191272111377422</v>
          </cell>
          <cell r="ED238">
            <v>0</v>
          </cell>
          <cell r="EG238">
            <v>0</v>
          </cell>
          <cell r="EI238">
            <v>3.3000000000000002E-2</v>
          </cell>
          <cell r="EL238">
            <v>3.2734306570305197E-2</v>
          </cell>
          <cell r="EN238">
            <v>-0.114</v>
          </cell>
          <cell r="EQ238">
            <v>-0.11350205215009099</v>
          </cell>
        </row>
        <row r="239">
          <cell r="C239" t="str">
            <v>50007CAllcustom2ROICUSD Total</v>
          </cell>
          <cell r="E239">
            <v>-1.9E-2</v>
          </cell>
          <cell r="H239">
            <v>-1.8829853192087499E-2</v>
          </cell>
          <cell r="J239">
            <v>0.11600000000000001</v>
          </cell>
          <cell r="M239">
            <v>0.116367622437155</v>
          </cell>
          <cell r="O239">
            <v>5.8000000000000003E-2</v>
          </cell>
          <cell r="R239">
            <v>5.7516670728595898E-2</v>
          </cell>
          <cell r="T239">
            <v>-9.0999999999999998E-2</v>
          </cell>
          <cell r="W239">
            <v>-9.0521527737846594E-2</v>
          </cell>
          <cell r="Y239">
            <v>-0.84899999999999998</v>
          </cell>
          <cell r="AB239">
            <v>-0.84897491304182693</v>
          </cell>
          <cell r="AD239">
            <v>3.7999999999999999E-2</v>
          </cell>
          <cell r="AG239">
            <v>3.75071757014315E-2</v>
          </cell>
          <cell r="AI239">
            <v>0.14699999999999999</v>
          </cell>
          <cell r="AL239">
            <v>0.146625229039267</v>
          </cell>
          <cell r="AN239">
            <v>7.3999999999999996E-2</v>
          </cell>
          <cell r="AQ239">
            <v>7.3725210891485704E-2</v>
          </cell>
          <cell r="AS239">
            <v>-0.13800000000000001</v>
          </cell>
          <cell r="AV239">
            <v>-0.137863329135227</v>
          </cell>
          <cell r="BK239">
            <v>-2.7E-2</v>
          </cell>
          <cell r="BN239">
            <v>-2.7204055792427399E-2</v>
          </cell>
          <cell r="BW239">
            <v>-2.7204055792427399E-2</v>
          </cell>
          <cell r="CD239">
            <v>0</v>
          </cell>
          <cell r="CN239">
            <v>-7.2889999999999997</v>
          </cell>
          <cell r="CQ239">
            <v>-7.2885797150709903</v>
          </cell>
        </row>
        <row r="240">
          <cell r="C240" t="str">
            <v>50008CAllcustom2ROICUSD Total</v>
          </cell>
          <cell r="E240">
            <v>-1.9E-2</v>
          </cell>
          <cell r="H240">
            <v>-1.8758742569625099E-2</v>
          </cell>
          <cell r="J240">
            <v>0.114</v>
          </cell>
          <cell r="M240">
            <v>0.11432177761151401</v>
          </cell>
          <cell r="O240">
            <v>5.7000000000000002E-2</v>
          </cell>
          <cell r="R240">
            <v>5.7107890751898906E-2</v>
          </cell>
          <cell r="T240">
            <v>-0.09</v>
          </cell>
          <cell r="W240">
            <v>-9.0254294412262806E-2</v>
          </cell>
          <cell r="Y240">
            <v>-0.76700000000000002</v>
          </cell>
          <cell r="AB240">
            <v>-0.76724132983542703</v>
          </cell>
          <cell r="AD240">
            <v>3.6999999999999998E-2</v>
          </cell>
          <cell r="AG240">
            <v>3.7440206590530302E-2</v>
          </cell>
          <cell r="AI240">
            <v>0.14599999999999999</v>
          </cell>
          <cell r="AL240">
            <v>0.145579296984405</v>
          </cell>
          <cell r="AN240">
            <v>7.4999999999999997E-2</v>
          </cell>
          <cell r="AQ240">
            <v>7.5074171736119105E-2</v>
          </cell>
          <cell r="AS240">
            <v>-0.13700000000000001</v>
          </cell>
          <cell r="AV240">
            <v>-0.13711772917970302</v>
          </cell>
          <cell r="BK240">
            <v>-2.7E-2</v>
          </cell>
          <cell r="BN240">
            <v>-2.7015582956111797E-2</v>
          </cell>
          <cell r="CD240">
            <v>0</v>
          </cell>
          <cell r="CI240">
            <v>-3.3000000000000002E-2</v>
          </cell>
          <cell r="CL240">
            <v>-3.3442681494664006E-2</v>
          </cell>
          <cell r="CN240">
            <v>-5.5960000000000001</v>
          </cell>
          <cell r="CQ240">
            <v>-5.5956089521920793</v>
          </cell>
          <cell r="CS240">
            <v>-5.5960000000000001</v>
          </cell>
          <cell r="CX240">
            <v>-5.5956089521920793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-0.44</v>
          </cell>
          <cell r="DM240">
            <v>-0.44033329089016099</v>
          </cell>
          <cell r="DO240">
            <v>0</v>
          </cell>
          <cell r="DR240">
            <v>0</v>
          </cell>
          <cell r="DT240">
            <v>-0.222</v>
          </cell>
          <cell r="DW240">
            <v>-0.22230541743683499</v>
          </cell>
          <cell r="DY240">
            <v>-1.7000000000000001E-2</v>
          </cell>
          <cell r="EB240">
            <v>-1.70215135606193E-2</v>
          </cell>
          <cell r="ED240">
            <v>0</v>
          </cell>
          <cell r="EG240">
            <v>0</v>
          </cell>
          <cell r="EI240">
            <v>-6.0999999999999999E-2</v>
          </cell>
          <cell r="EL240">
            <v>-6.0602745721358098E-2</v>
          </cell>
          <cell r="EN240">
            <v>-0.13300000000000001</v>
          </cell>
          <cell r="EQ240">
            <v>-0.133091990010859</v>
          </cell>
        </row>
        <row r="242">
          <cell r="C242" t="str">
            <v>50880CAllcustom2ROICUSD Total</v>
          </cell>
          <cell r="E242">
            <v>7.0000000000000001E-3</v>
          </cell>
          <cell r="H242">
            <v>6.9061879381129504E-3</v>
          </cell>
          <cell r="J242">
            <v>0.11600000000000001</v>
          </cell>
          <cell r="M242">
            <v>0.1161433634697</v>
          </cell>
          <cell r="O242">
            <v>6.4000000000000001E-2</v>
          </cell>
          <cell r="R242">
            <v>6.3852694665021401E-2</v>
          </cell>
          <cell r="T242">
            <v>-9.6000000000000002E-2</v>
          </cell>
          <cell r="W242">
            <v>-9.6337345349729694E-2</v>
          </cell>
          <cell r="Y242">
            <v>-1.0449999999999999</v>
          </cell>
          <cell r="AB242">
            <v>-1.0445712281275898</v>
          </cell>
          <cell r="AD242">
            <v>4.3999999999999997E-2</v>
          </cell>
          <cell r="AG242">
            <v>4.4150758713307002E-2</v>
          </cell>
          <cell r="AI242">
            <v>9.8000000000000004E-2</v>
          </cell>
          <cell r="AL242">
            <v>9.7881836666901506E-2</v>
          </cell>
          <cell r="AN242">
            <v>7.6999999999999999E-2</v>
          </cell>
          <cell r="AQ242">
            <v>7.6920378239667589E-2</v>
          </cell>
          <cell r="AS242">
            <v>-6.2E-2</v>
          </cell>
          <cell r="AV242">
            <v>-6.21162752075946E-2</v>
          </cell>
          <cell r="BK242">
            <v>-6.0000000000000001E-3</v>
          </cell>
          <cell r="BN242">
            <v>-5.9117998486525004E-3</v>
          </cell>
          <cell r="BW242">
            <v>-5.9117998486525004E-3</v>
          </cell>
          <cell r="CD242">
            <v>0</v>
          </cell>
          <cell r="CN242">
            <v>-57.706000000000003</v>
          </cell>
          <cell r="CQ242">
            <v>-57.706062830530406</v>
          </cell>
          <cell r="DT242">
            <v>-0.186</v>
          </cell>
          <cell r="DW242">
            <v>-0.18583455454937903</v>
          </cell>
        </row>
        <row r="243">
          <cell r="C243" t="str">
            <v>50882CAllcustom2ROICUSD Total</v>
          </cell>
          <cell r="E243">
            <v>7.0000000000000001E-3</v>
          </cell>
          <cell r="H243">
            <v>6.845694723538031E-3</v>
          </cell>
          <cell r="J243">
            <v>0.106</v>
          </cell>
          <cell r="M243">
            <v>0.105537171439431</v>
          </cell>
          <cell r="O243">
            <v>0.06</v>
          </cell>
          <cell r="R243">
            <v>6.01879067691077E-2</v>
          </cell>
          <cell r="T243">
            <v>-8.8999999999999996E-2</v>
          </cell>
          <cell r="W243">
            <v>-8.8899675555742311E-2</v>
          </cell>
          <cell r="Y243">
            <v>-0.76700000000000002</v>
          </cell>
          <cell r="AB243">
            <v>-0.76699574867240705</v>
          </cell>
          <cell r="AD243">
            <v>4.4999999999999998E-2</v>
          </cell>
          <cell r="AG243">
            <v>4.4558471547679106E-2</v>
          </cell>
          <cell r="AI243">
            <v>9.8000000000000004E-2</v>
          </cell>
          <cell r="AL243">
            <v>9.8106355546056109E-2</v>
          </cell>
          <cell r="AN243">
            <v>7.4999999999999997E-2</v>
          </cell>
          <cell r="AQ243">
            <v>7.46078528540286E-2</v>
          </cell>
          <cell r="AS243">
            <v>-6.2E-2</v>
          </cell>
          <cell r="AV243">
            <v>-6.2343009969110005E-2</v>
          </cell>
          <cell r="BK243">
            <v>-6.0000000000000001E-3</v>
          </cell>
          <cell r="BN243">
            <v>-5.6708558347585208E-3</v>
          </cell>
          <cell r="BW243">
            <v>-5.6708558347585208E-3</v>
          </cell>
          <cell r="CD243">
            <v>0</v>
          </cell>
          <cell r="CN243">
            <v>-5.5960000000000001</v>
          </cell>
          <cell r="CQ243">
            <v>-5.5956089521921104</v>
          </cell>
          <cell r="DT243">
            <v>-0.17100000000000001</v>
          </cell>
          <cell r="DW243">
            <v>-0.171258484180074</v>
          </cell>
        </row>
        <row r="244">
          <cell r="C244" t="str">
            <v>50881CAllcustom2ROICUSD Total</v>
          </cell>
          <cell r="E244">
            <v>-3.0000000000000001E-3</v>
          </cell>
          <cell r="H244">
            <v>-2.7273633535987805E-3</v>
          </cell>
          <cell r="J244">
            <v>0.193</v>
          </cell>
          <cell r="M244">
            <v>0.19284767267050601</v>
          </cell>
          <cell r="O244">
            <v>0.05</v>
          </cell>
          <cell r="R244">
            <v>4.9928650487344101E-2</v>
          </cell>
          <cell r="T244">
            <v>-0.80200000000000005</v>
          </cell>
          <cell r="W244">
            <v>-0.80245677858615205</v>
          </cell>
          <cell r="Y244">
            <v>-3.923</v>
          </cell>
          <cell r="AB244">
            <v>-3.9233570239357003</v>
          </cell>
          <cell r="AD244">
            <v>-8.0000000000000002E-3</v>
          </cell>
          <cell r="AG244">
            <v>-7.7426087057589398E-3</v>
          </cell>
          <cell r="AI244">
            <v>7.0000000000000007E-2</v>
          </cell>
          <cell r="AL244">
            <v>6.9858429873864605E-2</v>
          </cell>
          <cell r="AN244">
            <v>6.2E-2</v>
          </cell>
          <cell r="AQ244">
            <v>6.1860947450879805E-2</v>
          </cell>
          <cell r="AS244">
            <v>-0.372</v>
          </cell>
          <cell r="AV244">
            <v>-0.37202861165403195</v>
          </cell>
          <cell r="BK244">
            <v>-0.14899999999999999</v>
          </cell>
          <cell r="BN244">
            <v>-0.149122186854034</v>
          </cell>
          <cell r="BW244">
            <v>-0.149122186854034</v>
          </cell>
          <cell r="CD244">
            <v>0</v>
          </cell>
          <cell r="CI244">
            <v>-0.13500000000000001</v>
          </cell>
          <cell r="CL244">
            <v>-0.13530739199880298</v>
          </cell>
          <cell r="CN244">
            <v>12.728999999999999</v>
          </cell>
          <cell r="CQ244">
            <v>12.7285875601659</v>
          </cell>
          <cell r="CS244">
            <v>12.728999999999999</v>
          </cell>
          <cell r="CX244">
            <v>12.7285875601659</v>
          </cell>
          <cell r="CZ244">
            <v>0</v>
          </cell>
          <cell r="DC244">
            <v>0</v>
          </cell>
          <cell r="DE244">
            <v>0</v>
          </cell>
          <cell r="DH244">
            <v>0</v>
          </cell>
          <cell r="DJ244">
            <v>-1.389</v>
          </cell>
          <cell r="DM244">
            <v>-1.38911085845111</v>
          </cell>
          <cell r="DO244">
            <v>0</v>
          </cell>
          <cell r="DR244">
            <v>0</v>
          </cell>
          <cell r="DT244">
            <v>-0.82199999999999995</v>
          </cell>
          <cell r="DW244">
            <v>-0.8215420871073541</v>
          </cell>
          <cell r="DY244">
            <v>-0.191</v>
          </cell>
          <cell r="EB244">
            <v>-0.191272111377422</v>
          </cell>
          <cell r="ED244">
            <v>0</v>
          </cell>
          <cell r="EG244">
            <v>0</v>
          </cell>
          <cell r="EI244">
            <v>3.3000000000000002E-2</v>
          </cell>
          <cell r="EL244">
            <v>3.2734306570305294E-2</v>
          </cell>
          <cell r="EN244">
            <v>-0.114</v>
          </cell>
          <cell r="EQ244">
            <v>-0.11384781216045001</v>
          </cell>
        </row>
        <row r="246">
          <cell r="C246" t="str">
            <v>50840TAllcustom2Allcustom3USD Total</v>
          </cell>
          <cell r="E246">
            <v>195</v>
          </cell>
          <cell r="H246">
            <v>194.939741195561</v>
          </cell>
          <cell r="J246">
            <v>537</v>
          </cell>
          <cell r="M246">
            <v>536.78934684255603</v>
          </cell>
          <cell r="O246">
            <v>597</v>
          </cell>
          <cell r="R246">
            <v>596.63680678969206</v>
          </cell>
          <cell r="T246">
            <v>-691</v>
          </cell>
          <cell r="W246">
            <v>-690.62260003854101</v>
          </cell>
          <cell r="Y246">
            <v>-1228</v>
          </cell>
          <cell r="AB246">
            <v>-1227.8196178672999</v>
          </cell>
          <cell r="AD246">
            <v>95</v>
          </cell>
          <cell r="AG246">
            <v>94.764758703500007</v>
          </cell>
          <cell r="AI246">
            <v>57</v>
          </cell>
          <cell r="AL246">
            <v>56.775214450994405</v>
          </cell>
          <cell r="AN246">
            <v>103</v>
          </cell>
          <cell r="AQ246">
            <v>102.80632791051599</v>
          </cell>
          <cell r="AS246">
            <v>-80</v>
          </cell>
          <cell r="AV246">
            <v>-80.477096270551996</v>
          </cell>
          <cell r="AX246">
            <v>51</v>
          </cell>
          <cell r="BA246">
            <v>51.059129409120501</v>
          </cell>
          <cell r="BC246">
            <v>28</v>
          </cell>
          <cell r="BE246">
            <v>-1</v>
          </cell>
          <cell r="BH246">
            <v>0</v>
          </cell>
          <cell r="BI246">
            <v>29.358964143144998</v>
          </cell>
          <cell r="BK246">
            <v>-336</v>
          </cell>
          <cell r="BM246">
            <v>0</v>
          </cell>
          <cell r="BN246">
            <v>-335.789024731334</v>
          </cell>
          <cell r="BP246">
            <v>0</v>
          </cell>
          <cell r="BR246">
            <v>0</v>
          </cell>
          <cell r="BS246">
            <v>0</v>
          </cell>
          <cell r="BU246">
            <v>0</v>
          </cell>
          <cell r="BV246">
            <v>0</v>
          </cell>
          <cell r="BW246">
            <v>-336</v>
          </cell>
          <cell r="BY246">
            <v>-335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I246">
            <v>3</v>
          </cell>
          <cell r="CK246">
            <v>0</v>
          </cell>
          <cell r="CL246">
            <v>3.2826077880022599</v>
          </cell>
          <cell r="CN246">
            <v>11</v>
          </cell>
          <cell r="CQ246">
            <v>11.445955369950401</v>
          </cell>
          <cell r="CS246">
            <v>11</v>
          </cell>
          <cell r="CU246">
            <v>0</v>
          </cell>
          <cell r="CX246">
            <v>11.445955369950401</v>
          </cell>
          <cell r="CZ246">
            <v>0</v>
          </cell>
          <cell r="DB246">
            <v>0</v>
          </cell>
          <cell r="DC246">
            <v>0</v>
          </cell>
          <cell r="DE246">
            <v>0</v>
          </cell>
          <cell r="DG246">
            <v>0</v>
          </cell>
          <cell r="DH246">
            <v>0</v>
          </cell>
          <cell r="DJ246">
            <v>-134</v>
          </cell>
          <cell r="DL246">
            <v>0</v>
          </cell>
          <cell r="DM246">
            <v>-134.20023425309</v>
          </cell>
          <cell r="DO246">
            <v>0</v>
          </cell>
          <cell r="DQ246">
            <v>0</v>
          </cell>
          <cell r="DR246">
            <v>0</v>
          </cell>
          <cell r="DT246">
            <v>-973</v>
          </cell>
          <cell r="DU246">
            <v>0</v>
          </cell>
          <cell r="DV246">
            <v>0</v>
          </cell>
          <cell r="DW246">
            <v>-973.47331680228899</v>
          </cell>
          <cell r="DY246">
            <v>0</v>
          </cell>
          <cell r="EA246">
            <v>0</v>
          </cell>
          <cell r="EB246">
            <v>4.5197704640254702E-2</v>
          </cell>
          <cell r="ED246">
            <v>0</v>
          </cell>
          <cell r="EF246">
            <v>0</v>
          </cell>
          <cell r="EG246">
            <v>0</v>
          </cell>
          <cell r="EI246">
            <v>-3</v>
          </cell>
          <cell r="EK246">
            <v>0</v>
          </cell>
          <cell r="EL246">
            <v>-3.3964354308328697</v>
          </cell>
          <cell r="EN246">
            <v>-55</v>
          </cell>
          <cell r="EP246">
            <v>0</v>
          </cell>
          <cell r="EQ246">
            <v>-54.584104034076198</v>
          </cell>
        </row>
        <row r="247">
          <cell r="C247" t="str">
            <v>50870TAllcustom2Allcustom3USD Total</v>
          </cell>
          <cell r="E247">
            <v>28241</v>
          </cell>
          <cell r="H247">
            <v>28241.2594707895</v>
          </cell>
          <cell r="J247">
            <v>4941</v>
          </cell>
          <cell r="M247">
            <v>4941.3246356709897</v>
          </cell>
          <cell r="O247">
            <v>10239</v>
          </cell>
          <cell r="R247">
            <v>10238.7812936066</v>
          </cell>
          <cell r="T247">
            <v>6312</v>
          </cell>
          <cell r="W247">
            <v>6311.7088246268504</v>
          </cell>
          <cell r="Y247">
            <v>582</v>
          </cell>
          <cell r="AB247">
            <v>582.17607861338502</v>
          </cell>
          <cell r="AD247">
            <v>2185</v>
          </cell>
          <cell r="AG247">
            <v>2184.8555058727698</v>
          </cell>
          <cell r="AI247">
            <v>594</v>
          </cell>
          <cell r="AL247">
            <v>594.22073004402</v>
          </cell>
          <cell r="AN247">
            <v>1372</v>
          </cell>
          <cell r="AQ247">
            <v>1371.9277136834201</v>
          </cell>
          <cell r="AS247">
            <v>1210</v>
          </cell>
          <cell r="AV247">
            <v>1209.86132448787</v>
          </cell>
          <cell r="AX247">
            <v>1033</v>
          </cell>
          <cell r="BA247">
            <v>1033.39553217869</v>
          </cell>
          <cell r="BC247">
            <v>-17</v>
          </cell>
          <cell r="BE247">
            <v>0</v>
          </cell>
          <cell r="BH247">
            <v>0</v>
          </cell>
          <cell r="BI247">
            <v>-17.256832977933499</v>
          </cell>
          <cell r="BK247">
            <v>56692</v>
          </cell>
          <cell r="BM247">
            <v>0</v>
          </cell>
          <cell r="BN247">
            <v>56692.254276596002</v>
          </cell>
          <cell r="BP247">
            <v>0</v>
          </cell>
          <cell r="BR247">
            <v>0</v>
          </cell>
          <cell r="BS247">
            <v>0</v>
          </cell>
          <cell r="BU247">
            <v>0</v>
          </cell>
          <cell r="BV247">
            <v>0</v>
          </cell>
          <cell r="BW247">
            <v>56692</v>
          </cell>
          <cell r="BY247">
            <v>54466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I247">
            <v>230</v>
          </cell>
          <cell r="CK247">
            <v>0</v>
          </cell>
          <cell r="CL247">
            <v>230.00448513781299</v>
          </cell>
          <cell r="CN247">
            <v>3</v>
          </cell>
          <cell r="CQ247">
            <v>2.5397644639783099</v>
          </cell>
          <cell r="CS247">
            <v>3</v>
          </cell>
          <cell r="CU247">
            <v>0</v>
          </cell>
          <cell r="CX247">
            <v>2.5397644639783099</v>
          </cell>
          <cell r="CZ247">
            <v>0</v>
          </cell>
          <cell r="DB247">
            <v>0</v>
          </cell>
          <cell r="DC247">
            <v>0</v>
          </cell>
          <cell r="DE247">
            <v>0</v>
          </cell>
          <cell r="DG247">
            <v>0</v>
          </cell>
          <cell r="DH247">
            <v>0</v>
          </cell>
          <cell r="DJ247">
            <v>314</v>
          </cell>
          <cell r="DL247">
            <v>0</v>
          </cell>
          <cell r="DM247">
            <v>314.20958249121202</v>
          </cell>
          <cell r="DO247">
            <v>0</v>
          </cell>
          <cell r="DQ247">
            <v>0</v>
          </cell>
          <cell r="DR247">
            <v>0</v>
          </cell>
          <cell r="DT247">
            <v>4733</v>
          </cell>
          <cell r="DU247">
            <v>0</v>
          </cell>
          <cell r="DV247">
            <v>0</v>
          </cell>
          <cell r="DW247">
            <v>4733.18002821359</v>
          </cell>
          <cell r="DY247">
            <v>-2</v>
          </cell>
          <cell r="EA247">
            <v>0</v>
          </cell>
          <cell r="EB247">
            <v>-2.0561303406382598</v>
          </cell>
          <cell r="ED247">
            <v>0</v>
          </cell>
          <cell r="EF247">
            <v>0</v>
          </cell>
          <cell r="EG247">
            <v>0</v>
          </cell>
          <cell r="EI247">
            <v>57</v>
          </cell>
          <cell r="EK247">
            <v>0</v>
          </cell>
          <cell r="EL247">
            <v>56.568875673994803</v>
          </cell>
          <cell r="EN247">
            <v>357</v>
          </cell>
          <cell r="EP247">
            <v>0</v>
          </cell>
          <cell r="EQ247">
            <v>356.79177733039899</v>
          </cell>
        </row>
        <row r="251">
          <cell r="C251" t="str">
            <v>51101KPI120Allcustom3USD Total</v>
          </cell>
          <cell r="E251">
            <v>1804</v>
          </cell>
          <cell r="H251">
            <v>1803.60767476671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1803.6079999999999</v>
          </cell>
          <cell r="BN251">
            <v>1803.60767476671</v>
          </cell>
          <cell r="BW251">
            <v>1803.6079999999999</v>
          </cell>
          <cell r="CD251">
            <v>0</v>
          </cell>
        </row>
        <row r="252">
          <cell r="C252" t="str">
            <v>51101KPI110Allcustom3USD Total</v>
          </cell>
          <cell r="E252">
            <v>1795</v>
          </cell>
          <cell r="H252">
            <v>1795.4237347436199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1795.424</v>
          </cell>
          <cell r="BN252">
            <v>1795.4237347436199</v>
          </cell>
          <cell r="BW252">
            <v>1795.424</v>
          </cell>
          <cell r="CD252">
            <v>0</v>
          </cell>
        </row>
        <row r="253">
          <cell r="C253" t="str">
            <v>51102KPI120Allcustom3USD Total</v>
          </cell>
          <cell r="E253">
            <v>2701</v>
          </cell>
          <cell r="H253">
            <v>2700.5329999999999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2700.5329999999999</v>
          </cell>
          <cell r="BN253">
            <v>2700.5329999999999</v>
          </cell>
          <cell r="BW253">
            <v>2700.5329999999999</v>
          </cell>
          <cell r="CD253">
            <v>0</v>
          </cell>
        </row>
        <row r="254">
          <cell r="C254" t="str">
            <v>51102KPI110Allcustom3USD Total</v>
          </cell>
          <cell r="E254">
            <v>10415</v>
          </cell>
          <cell r="H254">
            <v>10414.960499999999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10414.960999999999</v>
          </cell>
          <cell r="BN254">
            <v>10414.960499999999</v>
          </cell>
          <cell r="BW254">
            <v>10414.960999999999</v>
          </cell>
          <cell r="CD254">
            <v>0</v>
          </cell>
        </row>
        <row r="255">
          <cell r="C255" t="str">
            <v>51105KPI120Allcustom3USD Total</v>
          </cell>
          <cell r="E255">
            <v>272</v>
          </cell>
          <cell r="H255">
            <v>272.12287177900799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272.12299999999999</v>
          </cell>
          <cell r="BN255">
            <v>272.12287177900799</v>
          </cell>
          <cell r="BW255">
            <v>272.12299999999999</v>
          </cell>
          <cell r="CD255">
            <v>0</v>
          </cell>
        </row>
        <row r="256">
          <cell r="C256" t="str">
            <v>51105KPI110Allcustom3USD Total</v>
          </cell>
          <cell r="E256">
            <v>223</v>
          </cell>
          <cell r="H256">
            <v>223.145990311585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223.14599999999999</v>
          </cell>
          <cell r="BN256">
            <v>223.145990311585</v>
          </cell>
          <cell r="BW256">
            <v>223.14599999999999</v>
          </cell>
          <cell r="CD256">
            <v>0</v>
          </cell>
        </row>
        <row r="257">
          <cell r="C257" t="str">
            <v>51106KPI120Allcustom3USD Total</v>
          </cell>
          <cell r="E257">
            <v>1973</v>
          </cell>
          <cell r="H257">
            <v>1972.6824867836303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1972.682</v>
          </cell>
          <cell r="BN257">
            <v>1972.6824867836303</v>
          </cell>
          <cell r="BW257">
            <v>1972.682</v>
          </cell>
          <cell r="CD257">
            <v>0</v>
          </cell>
        </row>
        <row r="258">
          <cell r="C258" t="str">
            <v>51106KPI110Allcustom3USD Total</v>
          </cell>
          <cell r="E258">
            <v>1982</v>
          </cell>
          <cell r="H258">
            <v>1981.6312811091202</v>
          </cell>
          <cell r="J258">
            <v>0</v>
          </cell>
          <cell r="M258">
            <v>0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1981.6310000000001</v>
          </cell>
          <cell r="BN258">
            <v>1981.6312811091202</v>
          </cell>
          <cell r="BW258">
            <v>1981.6310000000001</v>
          </cell>
          <cell r="CD258">
            <v>0</v>
          </cell>
        </row>
        <row r="259">
          <cell r="C259" t="str">
            <v>52501KPI120Allcustom3USD Total</v>
          </cell>
          <cell r="E259">
            <v>0</v>
          </cell>
          <cell r="H259">
            <v>0</v>
          </cell>
          <cell r="J259">
            <v>49</v>
          </cell>
          <cell r="M259">
            <v>49.46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49.46</v>
          </cell>
          <cell r="BN259">
            <v>49.46</v>
          </cell>
          <cell r="BW259">
            <v>49.46</v>
          </cell>
          <cell r="CD259">
            <v>0</v>
          </cell>
        </row>
        <row r="260">
          <cell r="C260" t="str">
            <v>52501KPI110Allcustom3USD Total</v>
          </cell>
          <cell r="E260">
            <v>0</v>
          </cell>
          <cell r="H260">
            <v>0</v>
          </cell>
          <cell r="J260">
            <v>44</v>
          </cell>
          <cell r="M260">
            <v>43.7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43.7</v>
          </cell>
          <cell r="BN260">
            <v>43.7</v>
          </cell>
          <cell r="BW260">
            <v>43.7</v>
          </cell>
          <cell r="CD260">
            <v>0</v>
          </cell>
        </row>
        <row r="261">
          <cell r="C261" t="str">
            <v>52502TKPI120Allcustom3USD Total</v>
          </cell>
          <cell r="E261">
            <v>0</v>
          </cell>
          <cell r="H261">
            <v>0</v>
          </cell>
          <cell r="J261">
            <v>276</v>
          </cell>
          <cell r="M261">
            <v>276.38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276.38</v>
          </cell>
          <cell r="BN261">
            <v>276.38</v>
          </cell>
          <cell r="BW261">
            <v>276.38</v>
          </cell>
          <cell r="CD261">
            <v>0</v>
          </cell>
        </row>
        <row r="262">
          <cell r="C262" t="str">
            <v>52502TKPI110Allcustom3USD Total</v>
          </cell>
          <cell r="E262">
            <v>0</v>
          </cell>
          <cell r="H262">
            <v>0</v>
          </cell>
          <cell r="J262">
            <v>313</v>
          </cell>
          <cell r="M262">
            <v>312.89999999999998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312.89999999999998</v>
          </cell>
          <cell r="BN262">
            <v>312.89999999999998</v>
          </cell>
          <cell r="BW262">
            <v>312.89999999999998</v>
          </cell>
          <cell r="CD262">
            <v>0</v>
          </cell>
        </row>
        <row r="263">
          <cell r="C263" t="str">
            <v>51020TKPI120Allcustom3USD Total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97.2</v>
          </cell>
          <cell r="R263">
            <v>97.246330399999991</v>
          </cell>
          <cell r="T263">
            <v>0</v>
          </cell>
          <cell r="W263">
            <v>0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97.2</v>
          </cell>
          <cell r="BN263">
            <v>97.246330399999991</v>
          </cell>
          <cell r="BW263">
            <v>97.2</v>
          </cell>
          <cell r="CD263">
            <v>0</v>
          </cell>
        </row>
        <row r="264">
          <cell r="C264" t="str">
            <v>51020TKPI110Allcustom3USD Total</v>
          </cell>
          <cell r="E264">
            <v>0</v>
          </cell>
          <cell r="H264">
            <v>0</v>
          </cell>
          <cell r="J264">
            <v>0</v>
          </cell>
          <cell r="M264">
            <v>0</v>
          </cell>
          <cell r="O264">
            <v>37.299999999999997</v>
          </cell>
          <cell r="R264">
            <v>37.327263889999998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37.299999999999997</v>
          </cell>
          <cell r="BN264">
            <v>37.327263889999998</v>
          </cell>
          <cell r="BW264">
            <v>37.299999999999997</v>
          </cell>
          <cell r="CD264">
            <v>0</v>
          </cell>
        </row>
        <row r="265">
          <cell r="C265" t="str">
            <v>51122KPI120Allcustom3USD Total</v>
          </cell>
          <cell r="E265">
            <v>0</v>
          </cell>
          <cell r="H265">
            <v>0</v>
          </cell>
          <cell r="J265">
            <v>0</v>
          </cell>
          <cell r="M265">
            <v>0</v>
          </cell>
          <cell r="O265">
            <v>0</v>
          </cell>
          <cell r="R265">
            <v>0</v>
          </cell>
          <cell r="T265">
            <v>0</v>
          </cell>
          <cell r="W265">
            <v>0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0</v>
          </cell>
          <cell r="BN265">
            <v>0</v>
          </cell>
          <cell r="BW265">
            <v>0</v>
          </cell>
          <cell r="CD265">
            <v>0</v>
          </cell>
        </row>
        <row r="266">
          <cell r="C266" t="str">
            <v>51122KPI110Allcustom3USD Total</v>
          </cell>
          <cell r="E266">
            <v>292</v>
          </cell>
          <cell r="H266">
            <v>292</v>
          </cell>
          <cell r="J266">
            <v>0</v>
          </cell>
          <cell r="M266">
            <v>0</v>
          </cell>
          <cell r="O266">
            <v>0</v>
          </cell>
          <cell r="R266">
            <v>0</v>
          </cell>
          <cell r="T266">
            <v>0</v>
          </cell>
          <cell r="W266">
            <v>0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292</v>
          </cell>
          <cell r="BN266">
            <v>292</v>
          </cell>
          <cell r="BW266">
            <v>292</v>
          </cell>
          <cell r="CD266">
            <v>0</v>
          </cell>
        </row>
        <row r="267">
          <cell r="C267" t="str">
            <v>51123KPI120Allcustom3USD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0</v>
          </cell>
          <cell r="R267">
            <v>0</v>
          </cell>
          <cell r="T267">
            <v>0</v>
          </cell>
          <cell r="W267">
            <v>0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0</v>
          </cell>
          <cell r="BN267">
            <v>0</v>
          </cell>
          <cell r="BW267">
            <v>0</v>
          </cell>
          <cell r="CD267">
            <v>0</v>
          </cell>
        </row>
        <row r="268">
          <cell r="C268" t="str">
            <v>51123KPI110Allcustom3USD Total</v>
          </cell>
          <cell r="E268">
            <v>347</v>
          </cell>
          <cell r="H268">
            <v>347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0</v>
          </cell>
          <cell r="W268">
            <v>0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347</v>
          </cell>
          <cell r="BN268">
            <v>347</v>
          </cell>
          <cell r="BW268">
            <v>347</v>
          </cell>
          <cell r="CD268">
            <v>0</v>
          </cell>
        </row>
        <row r="269">
          <cell r="C269" t="str">
            <v>51124TKPI120Allcustom3USD Total</v>
          </cell>
          <cell r="E269">
            <v>0</v>
          </cell>
          <cell r="H269">
            <v>0</v>
          </cell>
          <cell r="J269">
            <v>0</v>
          </cell>
          <cell r="M269">
            <v>0</v>
          </cell>
          <cell r="O269">
            <v>0</v>
          </cell>
          <cell r="R269">
            <v>0</v>
          </cell>
          <cell r="T269">
            <v>0</v>
          </cell>
          <cell r="W269">
            <v>0</v>
          </cell>
          <cell r="Y269">
            <v>0</v>
          </cell>
          <cell r="AB269">
            <v>0</v>
          </cell>
          <cell r="AD269">
            <v>0</v>
          </cell>
          <cell r="AG269">
            <v>0</v>
          </cell>
          <cell r="AI269">
            <v>0</v>
          </cell>
          <cell r="AL269">
            <v>0</v>
          </cell>
          <cell r="AN269">
            <v>0</v>
          </cell>
          <cell r="AQ269">
            <v>0</v>
          </cell>
          <cell r="AS269">
            <v>0</v>
          </cell>
          <cell r="AV269">
            <v>0</v>
          </cell>
          <cell r="BK269">
            <v>0</v>
          </cell>
          <cell r="BN269">
            <v>0</v>
          </cell>
          <cell r="BW269">
            <v>0</v>
          </cell>
          <cell r="CD269">
            <v>0</v>
          </cell>
        </row>
        <row r="270">
          <cell r="C270" t="str">
            <v>51124TKPI110Allcustom3USD Total</v>
          </cell>
          <cell r="E270">
            <v>3239</v>
          </cell>
          <cell r="H270">
            <v>3239.4160000000002</v>
          </cell>
          <cell r="J270">
            <v>0</v>
          </cell>
          <cell r="M270">
            <v>0</v>
          </cell>
          <cell r="O270">
            <v>0</v>
          </cell>
          <cell r="R270">
            <v>0</v>
          </cell>
          <cell r="T270">
            <v>0</v>
          </cell>
          <cell r="W270">
            <v>0</v>
          </cell>
          <cell r="Y270">
            <v>0</v>
          </cell>
          <cell r="AB270">
            <v>0</v>
          </cell>
          <cell r="AD270">
            <v>0</v>
          </cell>
          <cell r="AG270">
            <v>0</v>
          </cell>
          <cell r="AI270">
            <v>0</v>
          </cell>
          <cell r="AL270">
            <v>0</v>
          </cell>
          <cell r="AN270">
            <v>0</v>
          </cell>
          <cell r="AQ270">
            <v>0</v>
          </cell>
          <cell r="AS270">
            <v>0</v>
          </cell>
          <cell r="AV270">
            <v>0</v>
          </cell>
          <cell r="BK270">
            <v>3239</v>
          </cell>
          <cell r="BN270">
            <v>3239.4160000000002</v>
          </cell>
          <cell r="BW270">
            <v>3239</v>
          </cell>
          <cell r="CD270">
            <v>0</v>
          </cell>
        </row>
        <row r="271">
          <cell r="C271" t="str">
            <v>51820KPI120Allcustom3USD Total</v>
          </cell>
          <cell r="E271">
            <v>0</v>
          </cell>
          <cell r="H271">
            <v>0</v>
          </cell>
          <cell r="J271">
            <v>0</v>
          </cell>
          <cell r="M271">
            <v>0</v>
          </cell>
          <cell r="O271">
            <v>0</v>
          </cell>
          <cell r="R271">
            <v>0</v>
          </cell>
          <cell r="T271">
            <v>1374</v>
          </cell>
          <cell r="W271">
            <v>1374</v>
          </cell>
          <cell r="Y271">
            <v>0</v>
          </cell>
          <cell r="AB271">
            <v>0</v>
          </cell>
          <cell r="AD271">
            <v>0</v>
          </cell>
          <cell r="AG271">
            <v>0</v>
          </cell>
          <cell r="AI271">
            <v>0</v>
          </cell>
          <cell r="AL271">
            <v>0</v>
          </cell>
          <cell r="AN271">
            <v>0</v>
          </cell>
          <cell r="AQ271">
            <v>0</v>
          </cell>
          <cell r="AS271">
            <v>0</v>
          </cell>
          <cell r="AV271">
            <v>0</v>
          </cell>
          <cell r="BK271">
            <v>1374</v>
          </cell>
          <cell r="BN271">
            <v>1374</v>
          </cell>
          <cell r="BW271">
            <v>1374</v>
          </cell>
          <cell r="CD271">
            <v>0</v>
          </cell>
        </row>
        <row r="272">
          <cell r="C272" t="str">
            <v>51820KPI110Allcustom3USD Total</v>
          </cell>
          <cell r="E272">
            <v>0</v>
          </cell>
          <cell r="H272">
            <v>0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6307</v>
          </cell>
          <cell r="W272">
            <v>6307</v>
          </cell>
          <cell r="Y272">
            <v>0</v>
          </cell>
          <cell r="AB272">
            <v>0</v>
          </cell>
          <cell r="AD272">
            <v>0</v>
          </cell>
          <cell r="AG272">
            <v>0</v>
          </cell>
          <cell r="AI272">
            <v>0</v>
          </cell>
          <cell r="AL272">
            <v>0</v>
          </cell>
          <cell r="AN272">
            <v>0</v>
          </cell>
          <cell r="AQ272">
            <v>0</v>
          </cell>
          <cell r="AS272">
            <v>0</v>
          </cell>
          <cell r="AV272">
            <v>0</v>
          </cell>
          <cell r="BK272">
            <v>6307</v>
          </cell>
          <cell r="BN272">
            <v>6307</v>
          </cell>
          <cell r="BW272">
            <v>6307</v>
          </cell>
          <cell r="CD272">
            <v>0</v>
          </cell>
        </row>
        <row r="273">
          <cell r="C273" t="str">
            <v>51813KPI120Allcustom3USD Total</v>
          </cell>
          <cell r="E273">
            <v>0</v>
          </cell>
          <cell r="H273">
            <v>0</v>
          </cell>
          <cell r="J273">
            <v>0</v>
          </cell>
          <cell r="M273">
            <v>0</v>
          </cell>
          <cell r="O273">
            <v>0</v>
          </cell>
          <cell r="R273">
            <v>0</v>
          </cell>
          <cell r="T273">
            <v>0.99</v>
          </cell>
          <cell r="W273">
            <v>0.988215968</v>
          </cell>
          <cell r="Y273">
            <v>0</v>
          </cell>
          <cell r="AB273">
            <v>0</v>
          </cell>
          <cell r="AD273">
            <v>0</v>
          </cell>
          <cell r="AG273">
            <v>0</v>
          </cell>
          <cell r="AI273">
            <v>0</v>
          </cell>
          <cell r="AL273">
            <v>0</v>
          </cell>
          <cell r="AN273">
            <v>0</v>
          </cell>
          <cell r="AQ273">
            <v>0</v>
          </cell>
          <cell r="AS273">
            <v>0</v>
          </cell>
          <cell r="AV273">
            <v>0</v>
          </cell>
          <cell r="BK273">
            <v>0.99</v>
          </cell>
          <cell r="BN273">
            <v>0.988215968</v>
          </cell>
          <cell r="BW273">
            <v>0.99</v>
          </cell>
          <cell r="CD273">
            <v>0</v>
          </cell>
        </row>
        <row r="274">
          <cell r="C274" t="str">
            <v>51813KPI110Allcustom3USD Total</v>
          </cell>
          <cell r="E274">
            <v>0</v>
          </cell>
          <cell r="H274">
            <v>0</v>
          </cell>
          <cell r="J274">
            <v>0</v>
          </cell>
          <cell r="M274">
            <v>0</v>
          </cell>
          <cell r="O274">
            <v>0</v>
          </cell>
          <cell r="R274">
            <v>0</v>
          </cell>
          <cell r="T274">
            <v>0.98</v>
          </cell>
          <cell r="W274">
            <v>0.98090607590000001</v>
          </cell>
          <cell r="Y274">
            <v>0</v>
          </cell>
          <cell r="AB274">
            <v>0</v>
          </cell>
          <cell r="AD274">
            <v>0</v>
          </cell>
          <cell r="AG274">
            <v>0</v>
          </cell>
          <cell r="AI274">
            <v>0</v>
          </cell>
          <cell r="AL274">
            <v>0</v>
          </cell>
          <cell r="AN274">
            <v>0</v>
          </cell>
          <cell r="AQ274">
            <v>0</v>
          </cell>
          <cell r="AS274">
            <v>0</v>
          </cell>
          <cell r="AV274">
            <v>0</v>
          </cell>
          <cell r="BK274">
            <v>0.98</v>
          </cell>
          <cell r="BN274">
            <v>0.98090607590000001</v>
          </cell>
          <cell r="BW274">
            <v>0.98</v>
          </cell>
          <cell r="CD274">
            <v>0</v>
          </cell>
        </row>
        <row r="275">
          <cell r="C275" t="str">
            <v>51819Allcustom2Allcustom3USD Total</v>
          </cell>
          <cell r="E275">
            <v>0</v>
          </cell>
          <cell r="H275">
            <v>0</v>
          </cell>
          <cell r="J275">
            <v>0</v>
          </cell>
          <cell r="M275">
            <v>0</v>
          </cell>
          <cell r="O275">
            <v>0</v>
          </cell>
          <cell r="R275">
            <v>0</v>
          </cell>
          <cell r="T275">
            <v>3.7</v>
          </cell>
          <cell r="W275">
            <v>3.7368490660251004</v>
          </cell>
          <cell r="Y275">
            <v>0</v>
          </cell>
          <cell r="AB275">
            <v>0</v>
          </cell>
          <cell r="AD275">
            <v>0</v>
          </cell>
          <cell r="AG275">
            <v>0</v>
          </cell>
          <cell r="AI275">
            <v>0</v>
          </cell>
          <cell r="AL275">
            <v>0</v>
          </cell>
          <cell r="AN275">
            <v>0</v>
          </cell>
          <cell r="AQ275">
            <v>0</v>
          </cell>
          <cell r="AS275">
            <v>0</v>
          </cell>
          <cell r="AV275">
            <v>0</v>
          </cell>
          <cell r="BK275">
            <v>3.7</v>
          </cell>
          <cell r="BN275">
            <v>3.7368490660251004</v>
          </cell>
          <cell r="BW275">
            <v>3.7</v>
          </cell>
          <cell r="CD275">
            <v>0</v>
          </cell>
        </row>
        <row r="276">
          <cell r="C276" t="str">
            <v>51821TAllcustom2Allcustom3USD Total</v>
          </cell>
          <cell r="E276">
            <v>0</v>
          </cell>
          <cell r="H276">
            <v>0</v>
          </cell>
          <cell r="J276">
            <v>0</v>
          </cell>
          <cell r="M276">
            <v>0</v>
          </cell>
          <cell r="O276">
            <v>0</v>
          </cell>
          <cell r="R276">
            <v>0</v>
          </cell>
          <cell r="T276">
            <v>0</v>
          </cell>
          <cell r="W276">
            <v>0</v>
          </cell>
          <cell r="Y276">
            <v>0</v>
          </cell>
          <cell r="AB276">
            <v>0</v>
          </cell>
          <cell r="AD276">
            <v>0</v>
          </cell>
          <cell r="AG276">
            <v>0</v>
          </cell>
          <cell r="AI276">
            <v>0</v>
          </cell>
          <cell r="AL276">
            <v>0</v>
          </cell>
          <cell r="AN276">
            <v>0</v>
          </cell>
          <cell r="AQ276">
            <v>0</v>
          </cell>
          <cell r="AS276">
            <v>0</v>
          </cell>
          <cell r="AV276">
            <v>0</v>
          </cell>
          <cell r="BK276">
            <v>0</v>
          </cell>
          <cell r="BN276">
            <v>0</v>
          </cell>
          <cell r="BW276">
            <v>0</v>
          </cell>
          <cell r="CD276">
            <v>0</v>
          </cell>
        </row>
        <row r="280">
          <cell r="C280" t="str">
            <v>50701CAllcustom2Allcustom3USD Total</v>
          </cell>
          <cell r="BK280">
            <v>-5.9126102212641106E-2</v>
          </cell>
          <cell r="BN280">
            <v>-5.9126102212641106E-2</v>
          </cell>
          <cell r="BW280">
            <v>-5.9126102212641106E-2</v>
          </cell>
          <cell r="CD280">
            <v>0</v>
          </cell>
        </row>
        <row r="281">
          <cell r="C281" t="str">
            <v>50702CAllcustom2Allcustom3USD Total</v>
          </cell>
          <cell r="BK281">
            <v>0.52505629647230101</v>
          </cell>
          <cell r="BN281">
            <v>0.52505629647230101</v>
          </cell>
          <cell r="BW281">
            <v>0.52505629647230101</v>
          </cell>
          <cell r="CD281">
            <v>0</v>
          </cell>
        </row>
        <row r="282">
          <cell r="C282" t="str">
            <v>50703CAllcustom2Allcustom3USD Total</v>
          </cell>
          <cell r="BK282">
            <v>-93</v>
          </cell>
          <cell r="BN282">
            <v>-93.328233143393007</v>
          </cell>
          <cell r="BP282">
            <v>0</v>
          </cell>
          <cell r="BS282">
            <v>0</v>
          </cell>
          <cell r="BU282">
            <v>0</v>
          </cell>
          <cell r="BV282">
            <v>0</v>
          </cell>
          <cell r="BW282">
            <v>-93</v>
          </cell>
          <cell r="CD282">
            <v>0</v>
          </cell>
        </row>
        <row r="283">
          <cell r="C283" t="str">
            <v>50704CAllcustom2Allcustom3USD Total</v>
          </cell>
          <cell r="BK283">
            <v>-93</v>
          </cell>
          <cell r="BL283">
            <v>0</v>
          </cell>
          <cell r="BN283">
            <v>-93.323866917415003</v>
          </cell>
          <cell r="BP283">
            <v>0</v>
          </cell>
          <cell r="BS283">
            <v>0</v>
          </cell>
          <cell r="BU283">
            <v>0</v>
          </cell>
          <cell r="BV283">
            <v>0</v>
          </cell>
          <cell r="BW283">
            <v>-93</v>
          </cell>
          <cell r="CD283">
            <v>0</v>
          </cell>
        </row>
        <row r="284">
          <cell r="C284" t="str">
            <v>50705CAllcustom2Allcustom3USD Total</v>
          </cell>
          <cell r="BK284">
            <v>208</v>
          </cell>
          <cell r="BN284">
            <v>208.232976867144</v>
          </cell>
          <cell r="BW284">
            <v>208</v>
          </cell>
          <cell r="CD284">
            <v>0</v>
          </cell>
        </row>
        <row r="287">
          <cell r="C287" t="str">
            <v>61165SHA410Allcustom3USD Total</v>
          </cell>
          <cell r="BK287">
            <v>1512</v>
          </cell>
          <cell r="BN287">
            <v>1512.40250479872</v>
          </cell>
          <cell r="BW287">
            <v>1512</v>
          </cell>
          <cell r="CD287">
            <v>0</v>
          </cell>
        </row>
        <row r="288">
          <cell r="C288" t="str">
            <v>61165SHA420Allcustom3USD Total</v>
          </cell>
          <cell r="BK288">
            <v>1597</v>
          </cell>
          <cell r="BN288">
            <v>1597.4485687986401</v>
          </cell>
          <cell r="BW288">
            <v>1597</v>
          </cell>
          <cell r="CD288">
            <v>0</v>
          </cell>
        </row>
        <row r="290">
          <cell r="C290" t="str">
            <v>61120Allcustom2Allcustom3USD Total</v>
          </cell>
          <cell r="BK290">
            <v>21545382</v>
          </cell>
          <cell r="BN290">
            <v>21545382</v>
          </cell>
          <cell r="BV290">
            <v>0</v>
          </cell>
          <cell r="BW290">
            <v>21545382</v>
          </cell>
          <cell r="CD290">
            <v>0</v>
          </cell>
        </row>
        <row r="291">
          <cell r="C291" t="str">
            <v>61125Allcustom2Allcustom3USD Total</v>
          </cell>
          <cell r="BK291">
            <v>769820</v>
          </cell>
          <cell r="BL291">
            <v>0</v>
          </cell>
          <cell r="BN291">
            <v>769819.96994535497</v>
          </cell>
          <cell r="BV291">
            <v>0</v>
          </cell>
          <cell r="BW291">
            <v>769820</v>
          </cell>
          <cell r="CD291">
            <v>0</v>
          </cell>
        </row>
        <row r="292">
          <cell r="C292" t="str">
            <v>61130CAllcustom2Allcustom3USD Total</v>
          </cell>
          <cell r="BK292">
            <v>20775562</v>
          </cell>
          <cell r="BL292">
            <v>0</v>
          </cell>
          <cell r="BM292">
            <v>0</v>
          </cell>
          <cell r="BN292">
            <v>20775562.030054644</v>
          </cell>
          <cell r="BV292">
            <v>0</v>
          </cell>
          <cell r="BW292">
            <v>20775562</v>
          </cell>
          <cell r="CD292">
            <v>0</v>
          </cell>
          <cell r="CF292">
            <v>0</v>
          </cell>
        </row>
        <row r="294">
          <cell r="C294" t="str">
            <v>61135Allcustom2Allcustom3USD Total</v>
          </cell>
          <cell r="BK294">
            <v>972</v>
          </cell>
          <cell r="BN294">
            <v>972</v>
          </cell>
          <cell r="BW294">
            <v>972</v>
          </cell>
          <cell r="CD294">
            <v>0</v>
          </cell>
        </row>
        <row r="296">
          <cell r="C296" t="str">
            <v>61170CAllcustom2Allcustom3USD Total</v>
          </cell>
          <cell r="BK296">
            <v>32215</v>
          </cell>
          <cell r="BN296">
            <v>32215</v>
          </cell>
          <cell r="BW296">
            <v>32215</v>
          </cell>
          <cell r="CD296">
            <v>0</v>
          </cell>
        </row>
        <row r="301">
          <cell r="BK301">
            <v>-226</v>
          </cell>
          <cell r="BL301">
            <v>2</v>
          </cell>
          <cell r="BM301">
            <v>0</v>
          </cell>
          <cell r="BN301">
            <v>-226.24302998687739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W301">
            <v>-226</v>
          </cell>
        </row>
        <row r="302">
          <cell r="BK302">
            <v>7265</v>
          </cell>
          <cell r="BL302">
            <v>-1</v>
          </cell>
          <cell r="BM302">
            <v>0</v>
          </cell>
          <cell r="BN302">
            <v>7266.2761902890297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W302">
            <v>7265</v>
          </cell>
        </row>
        <row r="303">
          <cell r="C303" t="str">
            <v>40020Allcustom2Allcustom3USD Total</v>
          </cell>
          <cell r="BK303">
            <v>-90</v>
          </cell>
          <cell r="BL303">
            <v>0</v>
          </cell>
          <cell r="BN303">
            <v>-90.104343582422501</v>
          </cell>
          <cell r="BP303">
            <v>0</v>
          </cell>
          <cell r="BQ303">
            <v>0</v>
          </cell>
          <cell r="BS303">
            <v>0</v>
          </cell>
          <cell r="BW303">
            <v>-90</v>
          </cell>
          <cell r="CD303">
            <v>0</v>
          </cell>
        </row>
        <row r="304">
          <cell r="BK304">
            <v>-149</v>
          </cell>
          <cell r="BL304">
            <v>0</v>
          </cell>
          <cell r="BM304">
            <v>0</v>
          </cell>
          <cell r="BN304">
            <v>-149.29899738108401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W304">
            <v>-149</v>
          </cell>
        </row>
        <row r="305">
          <cell r="BK305">
            <v>55</v>
          </cell>
          <cell r="BL305">
            <v>0</v>
          </cell>
          <cell r="BM305">
            <v>0</v>
          </cell>
          <cell r="BN305">
            <v>54.503168251681402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W305">
            <v>55</v>
          </cell>
        </row>
        <row r="306">
          <cell r="C306" t="str">
            <v>40600TAllcustom2Allcustom3USD Total</v>
          </cell>
          <cell r="BK306">
            <v>-265</v>
          </cell>
          <cell r="BN306">
            <v>-265.34784665559499</v>
          </cell>
          <cell r="BP306">
            <v>0</v>
          </cell>
          <cell r="BS306">
            <v>0</v>
          </cell>
          <cell r="BW306">
            <v>-265</v>
          </cell>
          <cell r="CD306">
            <v>0</v>
          </cell>
          <cell r="CE306">
            <v>0</v>
          </cell>
        </row>
        <row r="307">
          <cell r="C307" t="str">
            <v>40800TAllcustom2Allcustom3USD Total</v>
          </cell>
          <cell r="BK307">
            <v>-855</v>
          </cell>
          <cell r="BN307">
            <v>-854.58211241899801</v>
          </cell>
          <cell r="BP307">
            <v>0</v>
          </cell>
          <cell r="BS307">
            <v>0</v>
          </cell>
          <cell r="BW307">
            <v>-855</v>
          </cell>
          <cell r="CD307">
            <v>0</v>
          </cell>
        </row>
        <row r="308">
          <cell r="C308" t="str">
            <v>40200TAllcustom2Allcustom3USD Total</v>
          </cell>
          <cell r="BK308">
            <v>131</v>
          </cell>
          <cell r="BL308">
            <v>0</v>
          </cell>
          <cell r="BN308">
            <v>130.63700809129799</v>
          </cell>
          <cell r="BP308">
            <v>0</v>
          </cell>
          <cell r="BQ308">
            <v>0</v>
          </cell>
          <cell r="BS308">
            <v>0</v>
          </cell>
          <cell r="BW308">
            <v>131</v>
          </cell>
          <cell r="CD308">
            <v>0</v>
          </cell>
        </row>
        <row r="309">
          <cell r="C309" t="str">
            <v>40850TAllcustom2Allcustom3USD Total</v>
          </cell>
          <cell r="BK309">
            <v>5866</v>
          </cell>
          <cell r="BL309">
            <v>1</v>
          </cell>
          <cell r="BM309">
            <v>0</v>
          </cell>
          <cell r="BN309">
            <v>5865.8400366070327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U309">
            <v>0</v>
          </cell>
          <cell r="BV309">
            <v>0</v>
          </cell>
          <cell r="BW309">
            <v>5866</v>
          </cell>
          <cell r="CD309">
            <v>0</v>
          </cell>
          <cell r="CF309">
            <v>0</v>
          </cell>
        </row>
        <row r="311">
          <cell r="C311" t="str">
            <v>40950TAllcustom2Allcustom3USD Total</v>
          </cell>
          <cell r="BK311">
            <v>309</v>
          </cell>
          <cell r="BL311">
            <v>0</v>
          </cell>
          <cell r="BN311">
            <v>309.28385510957202</v>
          </cell>
          <cell r="BP311">
            <v>0</v>
          </cell>
          <cell r="BQ311">
            <v>0</v>
          </cell>
          <cell r="BS311">
            <v>0</v>
          </cell>
          <cell r="BW311">
            <v>309</v>
          </cell>
          <cell r="CD311">
            <v>0</v>
          </cell>
        </row>
        <row r="313">
          <cell r="C313" t="str">
            <v>41300TAllcustom2Allcustom3USD Total</v>
          </cell>
          <cell r="BK313">
            <v>-694</v>
          </cell>
          <cell r="BL313">
            <v>0</v>
          </cell>
          <cell r="BN313">
            <v>-693.52505250767695</v>
          </cell>
          <cell r="BP313">
            <v>0</v>
          </cell>
          <cell r="BQ313">
            <v>0</v>
          </cell>
          <cell r="BS313">
            <v>0</v>
          </cell>
          <cell r="BW313">
            <v>-694</v>
          </cell>
          <cell r="CD313">
            <v>0</v>
          </cell>
        </row>
        <row r="314">
          <cell r="C314" t="str">
            <v>41490TAllcustom2Allcustom3USD Total</v>
          </cell>
          <cell r="BK314">
            <v>0</v>
          </cell>
          <cell r="BN314">
            <v>-1.9073486328124999E-12</v>
          </cell>
          <cell r="BP314">
            <v>0</v>
          </cell>
          <cell r="BS314">
            <v>0</v>
          </cell>
          <cell r="BW314">
            <v>0</v>
          </cell>
          <cell r="CD314">
            <v>0</v>
          </cell>
        </row>
        <row r="315">
          <cell r="C315" t="str">
            <v>CF_financial_expense_USD</v>
          </cell>
          <cell r="BK315">
            <v>-694</v>
          </cell>
          <cell r="BL315">
            <v>0</v>
          </cell>
          <cell r="BM315">
            <v>0</v>
          </cell>
          <cell r="BN315">
            <v>-693.52505250767888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U315">
            <v>0</v>
          </cell>
          <cell r="BV315">
            <v>0</v>
          </cell>
          <cell r="BW315">
            <v>-694</v>
          </cell>
          <cell r="CD315">
            <v>0</v>
          </cell>
        </row>
        <row r="317">
          <cell r="C317" t="str">
            <v>41400TAllcustom2Allcustom3USD Total</v>
          </cell>
          <cell r="BK317">
            <v>-1155</v>
          </cell>
          <cell r="BN317">
            <v>-1155.44171160266</v>
          </cell>
          <cell r="BP317">
            <v>0</v>
          </cell>
          <cell r="BS317">
            <v>0</v>
          </cell>
          <cell r="BW317">
            <v>-1155</v>
          </cell>
          <cell r="CD317">
            <v>0</v>
          </cell>
        </row>
        <row r="318">
          <cell r="C318" t="str">
            <v>41500TAllcustom2Allcustom3USD Total</v>
          </cell>
          <cell r="BK318">
            <v>4326</v>
          </cell>
          <cell r="BL318">
            <v>1</v>
          </cell>
          <cell r="BM318">
            <v>0</v>
          </cell>
          <cell r="BN318">
            <v>4326.1571276062659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U318">
            <v>0</v>
          </cell>
          <cell r="BV318">
            <v>0</v>
          </cell>
          <cell r="BW318">
            <v>4326</v>
          </cell>
          <cell r="CD318">
            <v>0</v>
          </cell>
          <cell r="CF318">
            <v>0</v>
          </cell>
        </row>
        <row r="321">
          <cell r="C321" t="str">
            <v>41850TAllcustom2Allcustom3USD Total</v>
          </cell>
          <cell r="BK321">
            <v>-4373</v>
          </cell>
          <cell r="BN321">
            <v>-4372.84314680839</v>
          </cell>
          <cell r="BP321">
            <v>0</v>
          </cell>
          <cell r="BS321">
            <v>0</v>
          </cell>
          <cell r="BW321">
            <v>-4373</v>
          </cell>
          <cell r="CD321">
            <v>0</v>
          </cell>
        </row>
        <row r="323">
          <cell r="C323" t="str">
            <v>42300TAllcustom2Allcustom3USD Total</v>
          </cell>
          <cell r="BK323">
            <v>486</v>
          </cell>
          <cell r="BL323">
            <v>0</v>
          </cell>
          <cell r="BN323">
            <v>485.94979044634596</v>
          </cell>
          <cell r="BP323">
            <v>0</v>
          </cell>
          <cell r="BQ323">
            <v>0</v>
          </cell>
          <cell r="BS323">
            <v>0</v>
          </cell>
          <cell r="BW323">
            <v>486</v>
          </cell>
          <cell r="CD323">
            <v>0</v>
          </cell>
        </row>
        <row r="324">
          <cell r="C324" t="str">
            <v>44250TAllcustom2Allcustom3USD Total</v>
          </cell>
          <cell r="BK324">
            <v>8</v>
          </cell>
          <cell r="BN324">
            <v>7.5632373098361105</v>
          </cell>
          <cell r="BP324">
            <v>0</v>
          </cell>
          <cell r="BS324">
            <v>0</v>
          </cell>
          <cell r="BW324">
            <v>8</v>
          </cell>
          <cell r="CD324">
            <v>0</v>
          </cell>
        </row>
        <row r="325">
          <cell r="C325" t="str">
            <v>CF_sale_of_assets_USD</v>
          </cell>
          <cell r="BK325">
            <v>494</v>
          </cell>
          <cell r="BL325">
            <v>0</v>
          </cell>
          <cell r="BM325">
            <v>0</v>
          </cell>
          <cell r="BN325">
            <v>493.51302775618205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U325">
            <v>0</v>
          </cell>
          <cell r="BV325">
            <v>0</v>
          </cell>
          <cell r="BW325">
            <v>494</v>
          </cell>
          <cell r="CD325">
            <v>0</v>
          </cell>
        </row>
        <row r="327">
          <cell r="C327" t="str">
            <v>42600TAllcustom2Allcustom3USD Total</v>
          </cell>
          <cell r="BK327">
            <v>-708</v>
          </cell>
          <cell r="BN327">
            <v>-708.43338950601606</v>
          </cell>
          <cell r="BP327">
            <v>0</v>
          </cell>
          <cell r="BS327">
            <v>0</v>
          </cell>
          <cell r="BW327">
            <v>-708</v>
          </cell>
          <cell r="CD327">
            <v>0</v>
          </cell>
        </row>
        <row r="328">
          <cell r="C328" t="str">
            <v>42850TAllcustom2Allcustom3USD Total</v>
          </cell>
          <cell r="BK328">
            <v>14</v>
          </cell>
          <cell r="BN328">
            <v>14.4305941553695</v>
          </cell>
          <cell r="BP328">
            <v>0</v>
          </cell>
          <cell r="BS328">
            <v>0</v>
          </cell>
          <cell r="BW328">
            <v>14</v>
          </cell>
          <cell r="CD328">
            <v>0</v>
          </cell>
        </row>
        <row r="329">
          <cell r="C329" t="str">
            <v>43600TAllcustom2Allcustom3USD Total</v>
          </cell>
          <cell r="BK329">
            <v>218</v>
          </cell>
          <cell r="BN329">
            <v>218.38136546776101</v>
          </cell>
          <cell r="BP329">
            <v>0</v>
          </cell>
          <cell r="BS329">
            <v>0</v>
          </cell>
          <cell r="BW329">
            <v>218</v>
          </cell>
          <cell r="CD329">
            <v>0</v>
          </cell>
        </row>
        <row r="330">
          <cell r="C330" t="str">
            <v>44300TAllcustom2Allcustom3USD Total</v>
          </cell>
          <cell r="BK330">
            <v>-4355</v>
          </cell>
          <cell r="BL330">
            <v>0</v>
          </cell>
          <cell r="BM330">
            <v>0</v>
          </cell>
          <cell r="BN330">
            <v>-4354.9515489350943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U330">
            <v>0</v>
          </cell>
          <cell r="BV330">
            <v>0</v>
          </cell>
          <cell r="BW330">
            <v>-4355</v>
          </cell>
          <cell r="CD330">
            <v>0</v>
          </cell>
          <cell r="CF330">
            <v>0</v>
          </cell>
        </row>
        <row r="331">
          <cell r="C331" t="str">
            <v>44500TAllcustom2Allcustom3USD Total</v>
          </cell>
          <cell r="BK331">
            <v>754</v>
          </cell>
          <cell r="BL331">
            <v>0</v>
          </cell>
          <cell r="BN331">
            <v>753.81762562658889</v>
          </cell>
          <cell r="BP331">
            <v>0</v>
          </cell>
          <cell r="BQ331">
            <v>0</v>
          </cell>
          <cell r="BS331">
            <v>0</v>
          </cell>
          <cell r="BW331">
            <v>754</v>
          </cell>
          <cell r="CD331">
            <v>0</v>
          </cell>
        </row>
        <row r="332">
          <cell r="C332" t="str">
            <v>44900TAllcustom2Allcustom3USD Total</v>
          </cell>
          <cell r="BK332">
            <v>-3601</v>
          </cell>
          <cell r="BL332">
            <v>0</v>
          </cell>
          <cell r="BM332">
            <v>0</v>
          </cell>
          <cell r="BN332">
            <v>-3601.1339233085055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U332">
            <v>0</v>
          </cell>
          <cell r="BV332">
            <v>0</v>
          </cell>
          <cell r="BW332">
            <v>-3601</v>
          </cell>
          <cell r="CD332">
            <v>0</v>
          </cell>
          <cell r="CF332">
            <v>0</v>
          </cell>
        </row>
        <row r="335">
          <cell r="C335" t="str">
            <v>45600TAllcustom2Allcustom3USD Total</v>
          </cell>
          <cell r="BK335">
            <v>-1608</v>
          </cell>
          <cell r="BN335">
            <v>-1607.9299687344601</v>
          </cell>
          <cell r="BP335">
            <v>0</v>
          </cell>
          <cell r="BS335">
            <v>0</v>
          </cell>
          <cell r="BW335">
            <v>-1608</v>
          </cell>
          <cell r="CD335">
            <v>0</v>
          </cell>
        </row>
        <row r="336">
          <cell r="C336" t="str">
            <v>45100TAllcustom2Allcustom3USD Total</v>
          </cell>
          <cell r="BK336">
            <v>2977</v>
          </cell>
          <cell r="BL336">
            <v>0</v>
          </cell>
          <cell r="BN336">
            <v>2977.4499149391399</v>
          </cell>
          <cell r="BP336">
            <v>0</v>
          </cell>
          <cell r="BQ336">
            <v>0</v>
          </cell>
          <cell r="BS336">
            <v>0</v>
          </cell>
          <cell r="BW336">
            <v>2977</v>
          </cell>
          <cell r="CD336">
            <v>0</v>
          </cell>
        </row>
        <row r="337">
          <cell r="C337" t="str">
            <v>45602Allcustom2Allcustom3USD Total</v>
          </cell>
          <cell r="BK337">
            <v>-953</v>
          </cell>
          <cell r="BN337">
            <v>-952.93710199999998</v>
          </cell>
          <cell r="BP337">
            <v>0</v>
          </cell>
          <cell r="BS337">
            <v>0</v>
          </cell>
          <cell r="BW337">
            <v>-953</v>
          </cell>
          <cell r="CD337">
            <v>0</v>
          </cell>
        </row>
        <row r="338">
          <cell r="C338" t="str">
            <v>45604Allcustom2Allcustom3USD Total</v>
          </cell>
          <cell r="BK338">
            <v>-53</v>
          </cell>
          <cell r="BN338">
            <v>-53.366999999999997</v>
          </cell>
          <cell r="BP338">
            <v>0</v>
          </cell>
          <cell r="BS338">
            <v>0</v>
          </cell>
          <cell r="BW338">
            <v>-53</v>
          </cell>
          <cell r="CD338">
            <v>0</v>
          </cell>
        </row>
        <row r="339">
          <cell r="C339" t="str">
            <v>45630Allcustom2Allcustom3USD Total</v>
          </cell>
          <cell r="BK339">
            <v>-475</v>
          </cell>
          <cell r="BN339">
            <v>-475.23447983907596</v>
          </cell>
          <cell r="BP339">
            <v>0</v>
          </cell>
          <cell r="BS339">
            <v>0</v>
          </cell>
          <cell r="BW339">
            <v>-475</v>
          </cell>
          <cell r="CD339">
            <v>0</v>
          </cell>
        </row>
        <row r="340">
          <cell r="C340" t="str">
            <v>45640Allcustom2Allcustom3USD Total</v>
          </cell>
          <cell r="BK340">
            <v>2</v>
          </cell>
          <cell r="BN340">
            <v>2.1482328603317002</v>
          </cell>
          <cell r="BP340">
            <v>0</v>
          </cell>
          <cell r="BS340">
            <v>0</v>
          </cell>
          <cell r="BW340">
            <v>2</v>
          </cell>
          <cell r="CD340">
            <v>0</v>
          </cell>
        </row>
        <row r="341">
          <cell r="C341" t="str">
            <v>45700TAllcustom2Allcustom3USD Total</v>
          </cell>
          <cell r="BK341">
            <v>-34</v>
          </cell>
          <cell r="BN341">
            <v>-33.684569301151726</v>
          </cell>
          <cell r="BP341">
            <v>0</v>
          </cell>
          <cell r="BS341">
            <v>0</v>
          </cell>
          <cell r="BW341">
            <v>-34</v>
          </cell>
          <cell r="CD341">
            <v>0</v>
          </cell>
        </row>
        <row r="342">
          <cell r="C342" t="str">
            <v>45800TAllcustom2Allcustom3USD Total</v>
          </cell>
          <cell r="BK342">
            <v>-144</v>
          </cell>
          <cell r="BL342">
            <v>0</v>
          </cell>
          <cell r="BM342">
            <v>0</v>
          </cell>
          <cell r="BN342">
            <v>-143.55497207521614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U342">
            <v>0</v>
          </cell>
          <cell r="BV342">
            <v>0</v>
          </cell>
          <cell r="BW342">
            <v>-144</v>
          </cell>
          <cell r="CD342">
            <v>0</v>
          </cell>
        </row>
        <row r="345">
          <cell r="C345" t="str">
            <v>45900TAllcustom2Allcustom3USD Total</v>
          </cell>
          <cell r="BK345">
            <v>581</v>
          </cell>
          <cell r="BL345">
            <v>1</v>
          </cell>
          <cell r="BM345">
            <v>0</v>
          </cell>
          <cell r="BN345">
            <v>581.46823222254443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U345">
            <v>0</v>
          </cell>
          <cell r="BV345">
            <v>0</v>
          </cell>
          <cell r="BW345">
            <v>581</v>
          </cell>
          <cell r="CD345">
            <v>0</v>
          </cell>
          <cell r="CF345">
            <v>0</v>
          </cell>
        </row>
        <row r="348">
          <cell r="C348" t="str">
            <v>CF_non-cash_items_USD</v>
          </cell>
          <cell r="BK348">
            <v>6357</v>
          </cell>
          <cell r="BL348">
            <v>-1</v>
          </cell>
          <cell r="BM348">
            <v>0</v>
          </cell>
          <cell r="BN348">
            <v>6357.4309132495055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W348">
            <v>6357</v>
          </cell>
        </row>
        <row r="349">
          <cell r="C349" t="str">
            <v>CF_financial_payments_USD</v>
          </cell>
          <cell r="BK349">
            <v>-385</v>
          </cell>
          <cell r="BL349">
            <v>0</v>
          </cell>
          <cell r="BM349">
            <v>0</v>
          </cell>
          <cell r="BN349">
            <v>-384.24119739810686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W349">
            <v>-385</v>
          </cell>
        </row>
        <row r="350">
          <cell r="C350" t="str">
            <v>CF_acq_sale_subsidiaries_USD</v>
          </cell>
          <cell r="BK350">
            <v>-476</v>
          </cell>
          <cell r="BL350">
            <v>0</v>
          </cell>
          <cell r="BM350">
            <v>0</v>
          </cell>
          <cell r="BN350">
            <v>-475.62142988288554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W350">
            <v>-476</v>
          </cell>
        </row>
        <row r="351">
          <cell r="C351" t="str">
            <v>CF_repayment_proceeds_borrowings_USD</v>
          </cell>
          <cell r="BK351">
            <v>1369</v>
          </cell>
          <cell r="BL351">
            <v>0</v>
          </cell>
          <cell r="BM351">
            <v>0</v>
          </cell>
          <cell r="BN351">
            <v>1369.5199462046799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W351">
            <v>1369</v>
          </cell>
        </row>
        <row r="353">
          <cell r="C353" t="str">
            <v>27200TAllcustom2M100CUSD Total</v>
          </cell>
          <cell r="BK353">
            <v>4008</v>
          </cell>
          <cell r="BN353">
            <v>4007.6528661972798</v>
          </cell>
          <cell r="BW353">
            <v>4008</v>
          </cell>
          <cell r="CD353">
            <v>0</v>
          </cell>
        </row>
        <row r="354">
          <cell r="C354" t="str">
            <v>27200TAllcustom2M990TUSD Total</v>
          </cell>
          <cell r="BK354">
            <v>4105</v>
          </cell>
          <cell r="BN354">
            <v>4104.7345114214804</v>
          </cell>
          <cell r="BW354">
            <v>4105</v>
          </cell>
          <cell r="CD354">
            <v>0</v>
          </cell>
        </row>
        <row r="355">
          <cell r="C355" t="str">
            <v>27260Allcustom2M100CUSD Total</v>
          </cell>
          <cell r="BK355">
            <v>0</v>
          </cell>
          <cell r="BN355">
            <v>0</v>
          </cell>
          <cell r="BW355">
            <v>0</v>
          </cell>
          <cell r="CD355">
            <v>0</v>
          </cell>
        </row>
        <row r="356">
          <cell r="C356" t="str">
            <v>46100Allcustom2Allcustom3USD Total</v>
          </cell>
          <cell r="BK356">
            <v>-251</v>
          </cell>
          <cell r="BN356">
            <v>-250.86484907509501</v>
          </cell>
          <cell r="BW356">
            <v>-251</v>
          </cell>
          <cell r="CD356">
            <v>0</v>
          </cell>
        </row>
        <row r="358">
          <cell r="C358" t="str">
            <v>46900TAllcustom2Allcustom3USD Total</v>
          </cell>
          <cell r="BK358">
            <v>4077</v>
          </cell>
          <cell r="BN358">
            <v>4076.6687294440799</v>
          </cell>
          <cell r="BW358">
            <v>4077</v>
          </cell>
          <cell r="CD358">
            <v>0</v>
          </cell>
        </row>
        <row r="359">
          <cell r="C359" t="str">
            <v>34450Allcustom2M100CUSD Total</v>
          </cell>
          <cell r="BK359">
            <v>12</v>
          </cell>
          <cell r="BN359">
            <v>11.6420280343378</v>
          </cell>
          <cell r="BW359">
            <v>12</v>
          </cell>
          <cell r="CD359">
            <v>0</v>
          </cell>
        </row>
        <row r="360">
          <cell r="C360" t="str">
            <v>34450Allcustom2M990TUSD Total</v>
          </cell>
          <cell r="BK360">
            <v>47</v>
          </cell>
          <cell r="BN360">
            <v>47.272026445858394</v>
          </cell>
          <cell r="BW360">
            <v>47</v>
          </cell>
          <cell r="CD360">
            <v>0</v>
          </cell>
        </row>
        <row r="362">
          <cell r="C362" t="str">
            <v>27130Allcustom2Allcustom3USD Total</v>
          </cell>
          <cell r="BK362">
            <v>646</v>
          </cell>
          <cell r="BN362">
            <v>645.58295710425193</v>
          </cell>
          <cell r="BW362">
            <v>646</v>
          </cell>
          <cell r="CD362">
            <v>0</v>
          </cell>
        </row>
        <row r="364">
          <cell r="C364" t="str">
            <v>45655TAllcustom2Allcustom3USD Total</v>
          </cell>
          <cell r="BK364">
            <v>-45</v>
          </cell>
          <cell r="BN364">
            <v>-45.483841588348497</v>
          </cell>
          <cell r="BW364">
            <v>-45</v>
          </cell>
          <cell r="CD364">
            <v>0</v>
          </cell>
        </row>
        <row r="365">
          <cell r="C365" t="str">
            <v>45664TAllcustom2Allcustom3USD Total</v>
          </cell>
          <cell r="BK365">
            <v>0</v>
          </cell>
          <cell r="BN365">
            <v>0</v>
          </cell>
          <cell r="BW365">
            <v>0</v>
          </cell>
          <cell r="CD365">
            <v>0</v>
          </cell>
        </row>
        <row r="367">
          <cell r="C367" t="str">
            <v>45610Allcustom2Allcustom3USD Total</v>
          </cell>
          <cell r="BK367">
            <v>-6558</v>
          </cell>
          <cell r="BN367">
            <v>-6558.4267536399702</v>
          </cell>
          <cell r="BW367">
            <v>-6558</v>
          </cell>
          <cell r="CD367">
            <v>0</v>
          </cell>
        </row>
        <row r="368">
          <cell r="C368" t="str">
            <v>45615Allcustom2Allcustom3USD Total</v>
          </cell>
          <cell r="BK368">
            <v>-53</v>
          </cell>
          <cell r="BN368">
            <v>-53.366518360148604</v>
          </cell>
          <cell r="BW368">
            <v>-53</v>
          </cell>
          <cell r="CD368">
            <v>0</v>
          </cell>
        </row>
        <row r="369">
          <cell r="C369" t="str">
            <v>45618Allcustom2Allcustom3USD Total</v>
          </cell>
          <cell r="BK369">
            <v>5605</v>
          </cell>
          <cell r="BN369">
            <v>5605.4901888226805</v>
          </cell>
          <cell r="BW369">
            <v>5605</v>
          </cell>
          <cell r="CD369">
            <v>0</v>
          </cell>
        </row>
        <row r="374">
          <cell r="BK374">
            <v>-1897</v>
          </cell>
          <cell r="BL374">
            <v>0</v>
          </cell>
          <cell r="BM374">
            <v>0</v>
          </cell>
          <cell r="BN374">
            <v>-1897.3786628949642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W374">
            <v>-1897</v>
          </cell>
          <cell r="CF374">
            <v>0</v>
          </cell>
        </row>
        <row r="376">
          <cell r="BK376">
            <v>-330</v>
          </cell>
          <cell r="BL376">
            <v>0</v>
          </cell>
          <cell r="BM376">
            <v>-1</v>
          </cell>
          <cell r="BN376">
            <v>-328.97317355621584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W376">
            <v>-330</v>
          </cell>
        </row>
        <row r="377">
          <cell r="C377" t="str">
            <v>Translation_reserve_USD</v>
          </cell>
          <cell r="BK377">
            <v>-325</v>
          </cell>
          <cell r="BL377">
            <v>0</v>
          </cell>
          <cell r="BN377">
            <v>-324.86706355621584</v>
          </cell>
          <cell r="BP377">
            <v>0</v>
          </cell>
          <cell r="BS377">
            <v>0</v>
          </cell>
          <cell r="BV377">
            <v>-5</v>
          </cell>
          <cell r="BW377">
            <v>-330</v>
          </cell>
        </row>
        <row r="378">
          <cell r="C378" t="str">
            <v>68128CEQU300TAllcustom3USD Total</v>
          </cell>
          <cell r="BK378">
            <v>-5</v>
          </cell>
          <cell r="BL378">
            <v>0</v>
          </cell>
          <cell r="BM378">
            <v>-1</v>
          </cell>
          <cell r="BN378">
            <v>-4.1061100000000001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5</v>
          </cell>
          <cell r="BW378">
            <v>0</v>
          </cell>
          <cell r="CD378">
            <v>0</v>
          </cell>
          <cell r="CF378">
            <v>0</v>
          </cell>
        </row>
        <row r="380">
          <cell r="C380" t="str">
            <v>68130CEQU300TAllcustom3USD Total</v>
          </cell>
          <cell r="BK380">
            <v>24</v>
          </cell>
          <cell r="BM380">
            <v>0</v>
          </cell>
          <cell r="BN380">
            <v>23.6867413300753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W380">
            <v>24</v>
          </cell>
          <cell r="CD380">
            <v>0</v>
          </cell>
          <cell r="CF380">
            <v>0</v>
          </cell>
        </row>
        <row r="381">
          <cell r="C381" t="str">
            <v>68131CEQU300TAllcustom3USD Total</v>
          </cell>
          <cell r="BK381">
            <v>-51</v>
          </cell>
          <cell r="BL381">
            <v>-0.45551848577079568</v>
          </cell>
          <cell r="BN381">
            <v>-50.231222844304504</v>
          </cell>
          <cell r="BP381">
            <v>0</v>
          </cell>
          <cell r="BS381">
            <v>0</v>
          </cell>
          <cell r="BW381">
            <v>-51</v>
          </cell>
          <cell r="CD381">
            <v>0</v>
          </cell>
        </row>
        <row r="382">
          <cell r="C382" t="str">
            <v>68132CEQU300TAllcustom3USD Total</v>
          </cell>
          <cell r="BK382">
            <v>0</v>
          </cell>
          <cell r="BN382">
            <v>0</v>
          </cell>
          <cell r="BP382">
            <v>0</v>
          </cell>
          <cell r="BS382">
            <v>0</v>
          </cell>
          <cell r="BW382">
            <v>0</v>
          </cell>
        </row>
        <row r="383">
          <cell r="C383" t="str">
            <v>68133EQU300TAllcustom3USD Total</v>
          </cell>
          <cell r="BK383">
            <v>0</v>
          </cell>
          <cell r="BN383">
            <v>0</v>
          </cell>
          <cell r="BP383">
            <v>0</v>
          </cell>
          <cell r="BS383">
            <v>0</v>
          </cell>
          <cell r="BW383">
            <v>0</v>
          </cell>
        </row>
        <row r="386">
          <cell r="C386" t="str">
            <v>68140CEQU300TAllcustom3USD Total</v>
          </cell>
          <cell r="BK386">
            <v>-231</v>
          </cell>
          <cell r="BL386">
            <v>-5.3290705182007514E-13</v>
          </cell>
          <cell r="BN386">
            <v>-231.21668871229099</v>
          </cell>
          <cell r="BP386">
            <v>0</v>
          </cell>
          <cell r="BQ386">
            <v>0</v>
          </cell>
          <cell r="BS386">
            <v>0</v>
          </cell>
          <cell r="BW386">
            <v>-231</v>
          </cell>
          <cell r="CD386">
            <v>0</v>
          </cell>
          <cell r="CE386">
            <v>0</v>
          </cell>
        </row>
        <row r="388">
          <cell r="C388" t="str">
            <v>68141CEQU300TAllcustom3USD Total</v>
          </cell>
          <cell r="BK388">
            <v>7</v>
          </cell>
          <cell r="BN388">
            <v>7.2987782908575003</v>
          </cell>
          <cell r="BP388">
            <v>0</v>
          </cell>
          <cell r="BS388">
            <v>0</v>
          </cell>
          <cell r="BW388">
            <v>7</v>
          </cell>
          <cell r="CD388">
            <v>0</v>
          </cell>
        </row>
        <row r="389">
          <cell r="C389" t="str">
            <v>68142CEQU300TAllcustom3USD Total</v>
          </cell>
          <cell r="BK389">
            <v>71</v>
          </cell>
          <cell r="BL389">
            <v>0.47969870321465891</v>
          </cell>
          <cell r="BN389">
            <v>70.960402670000008</v>
          </cell>
          <cell r="BP389">
            <v>0</v>
          </cell>
          <cell r="BS389">
            <v>0</v>
          </cell>
          <cell r="BW389">
            <v>71</v>
          </cell>
          <cell r="CD389">
            <v>0</v>
          </cell>
        </row>
        <row r="390">
          <cell r="C390" t="str">
            <v>68143EQU300TAllcustom3USD Total</v>
          </cell>
          <cell r="BK390">
            <v>0</v>
          </cell>
          <cell r="BN390">
            <v>0</v>
          </cell>
          <cell r="BP390">
            <v>0</v>
          </cell>
          <cell r="BS390">
            <v>0</v>
          </cell>
          <cell r="BW390">
            <v>0</v>
          </cell>
          <cell r="CD390">
            <v>0</v>
          </cell>
        </row>
        <row r="391">
          <cell r="C391" t="str">
            <v>68144CEQU300TAllcustom3USD Total</v>
          </cell>
          <cell r="BK391">
            <v>74</v>
          </cell>
          <cell r="BN391">
            <v>73.882410095996804</v>
          </cell>
          <cell r="BP391">
            <v>0</v>
          </cell>
          <cell r="BS391">
            <v>0</v>
          </cell>
          <cell r="BW391">
            <v>74</v>
          </cell>
          <cell r="CD391">
            <v>0</v>
          </cell>
        </row>
        <row r="392">
          <cell r="C392" t="str">
            <v>68145CEQU300TAllcustom3USD Total</v>
          </cell>
          <cell r="BK392">
            <v>0</v>
          </cell>
          <cell r="BN392">
            <v>0</v>
          </cell>
          <cell r="BP392">
            <v>0</v>
          </cell>
          <cell r="BS392">
            <v>0</v>
          </cell>
          <cell r="BW392">
            <v>0</v>
          </cell>
          <cell r="CD392">
            <v>0</v>
          </cell>
        </row>
        <row r="393">
          <cell r="C393" t="str">
            <v>68146CEQU300TAllcustom3USD Total</v>
          </cell>
          <cell r="BK393">
            <v>116</v>
          </cell>
          <cell r="BN393">
            <v>115.70139895222201</v>
          </cell>
          <cell r="BP393">
            <v>0</v>
          </cell>
          <cell r="BS393">
            <v>0</v>
          </cell>
          <cell r="BW393">
            <v>116</v>
          </cell>
          <cell r="CD393">
            <v>0</v>
          </cell>
        </row>
        <row r="394">
          <cell r="C394" t="str">
            <v>68149CEQU300TAllcustom3USD Total</v>
          </cell>
          <cell r="BK394">
            <v>0</v>
          </cell>
          <cell r="BN394">
            <v>0</v>
          </cell>
          <cell r="BP394">
            <v>0</v>
          </cell>
          <cell r="BS394">
            <v>0</v>
          </cell>
          <cell r="BW394">
            <v>0</v>
          </cell>
          <cell r="CD394">
            <v>0</v>
          </cell>
        </row>
        <row r="395">
          <cell r="C395" t="str">
            <v>68147EQU300TAllcustom3USD Total</v>
          </cell>
          <cell r="BK395">
            <v>-4</v>
          </cell>
          <cell r="BN395">
            <v>-4.1059999999999999</v>
          </cell>
          <cell r="BP395">
            <v>0</v>
          </cell>
          <cell r="BS395">
            <v>0</v>
          </cell>
          <cell r="BW395">
            <v>-4</v>
          </cell>
          <cell r="CD395">
            <v>0</v>
          </cell>
          <cell r="CF395">
            <v>0</v>
          </cell>
        </row>
        <row r="397">
          <cell r="C397" t="str">
            <v>68180CEQU300TAllcustom3USD Total</v>
          </cell>
          <cell r="BK397">
            <v>16</v>
          </cell>
          <cell r="BN397">
            <v>15.526533545230999</v>
          </cell>
          <cell r="BP397">
            <v>0</v>
          </cell>
          <cell r="BS397">
            <v>0</v>
          </cell>
          <cell r="BW397">
            <v>16</v>
          </cell>
          <cell r="CD397">
            <v>0</v>
          </cell>
          <cell r="CF397">
            <v>0</v>
          </cell>
        </row>
        <row r="398">
          <cell r="C398" t="str">
            <v>68182EQU300TAllcustom3USD Total</v>
          </cell>
          <cell r="BK398">
            <v>0</v>
          </cell>
          <cell r="BN398">
            <v>0</v>
          </cell>
          <cell r="BP398">
            <v>0</v>
          </cell>
          <cell r="BS398">
            <v>0</v>
          </cell>
          <cell r="BW398">
            <v>0</v>
          </cell>
          <cell r="CD398">
            <v>0</v>
          </cell>
        </row>
        <row r="399">
          <cell r="C399" t="str">
            <v>OCI_JVs_USD</v>
          </cell>
          <cell r="BK399">
            <v>3</v>
          </cell>
          <cell r="BL399">
            <v>0</v>
          </cell>
          <cell r="BM399">
            <v>0</v>
          </cell>
          <cell r="BN399">
            <v>2.78756319312006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W399">
            <v>3</v>
          </cell>
          <cell r="CD399">
            <v>0</v>
          </cell>
        </row>
        <row r="400">
          <cell r="C400" t="str">
            <v>OCI_Associates_USD</v>
          </cell>
          <cell r="BK400">
            <v>0</v>
          </cell>
          <cell r="BL400">
            <v>0</v>
          </cell>
          <cell r="BM400">
            <v>0</v>
          </cell>
          <cell r="BN400">
            <v>0.209232736476482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W400">
            <v>0</v>
          </cell>
          <cell r="CD400">
            <v>0</v>
          </cell>
        </row>
        <row r="401">
          <cell r="C401" t="str">
            <v>68463TEQU300TAllcustom3USD Total</v>
          </cell>
          <cell r="BK401">
            <v>-305</v>
          </cell>
          <cell r="BL401">
            <v>2.4180217443330321E-2</v>
          </cell>
          <cell r="BM401">
            <v>-1</v>
          </cell>
          <cell r="BN401">
            <v>-304.47402429883209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U401">
            <v>0</v>
          </cell>
          <cell r="BV401">
            <v>0</v>
          </cell>
          <cell r="BW401">
            <v>-305</v>
          </cell>
          <cell r="CD401">
            <v>0</v>
          </cell>
        </row>
        <row r="403">
          <cell r="BK403">
            <v>-96</v>
          </cell>
          <cell r="BL403">
            <v>0</v>
          </cell>
          <cell r="BM403">
            <v>0</v>
          </cell>
          <cell r="BN403">
            <v>-96.307470495038729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W403">
            <v>-96</v>
          </cell>
        </row>
        <row r="404">
          <cell r="C404" t="str">
            <v>68181CEQU300TAllcustom3USD Total</v>
          </cell>
          <cell r="BK404">
            <v>0</v>
          </cell>
          <cell r="BN404">
            <v>0.15728696618078702</v>
          </cell>
          <cell r="BP404">
            <v>0</v>
          </cell>
          <cell r="BS404">
            <v>0</v>
          </cell>
          <cell r="BW404">
            <v>0</v>
          </cell>
          <cell r="CD404">
            <v>0</v>
          </cell>
          <cell r="CF404">
            <v>0</v>
          </cell>
        </row>
        <row r="405">
          <cell r="C405" t="str">
            <v>68184TEQU300TAllcustom3USD Total</v>
          </cell>
          <cell r="BK405">
            <v>-96</v>
          </cell>
          <cell r="BL405">
            <v>0</v>
          </cell>
          <cell r="BM405">
            <v>0</v>
          </cell>
          <cell r="BN405">
            <v>-96.150183528857937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U405">
            <v>0</v>
          </cell>
          <cell r="BV405">
            <v>0</v>
          </cell>
          <cell r="BW405">
            <v>-96</v>
          </cell>
          <cell r="CD405">
            <v>0</v>
          </cell>
        </row>
        <row r="408">
          <cell r="C408" t="str">
            <v>OCI_Net_of_tax_USD</v>
          </cell>
          <cell r="BK408">
            <v>-401</v>
          </cell>
          <cell r="BL408">
            <v>0</v>
          </cell>
          <cell r="BM408">
            <v>0</v>
          </cell>
          <cell r="BN408">
            <v>-400.62420782769016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W408">
            <v>-401</v>
          </cell>
          <cell r="CD408">
            <v>0</v>
          </cell>
          <cell r="CE408">
            <v>0</v>
          </cell>
        </row>
        <row r="410">
          <cell r="C410" t="str">
            <v>Total_comprehensive_income_USD</v>
          </cell>
          <cell r="BK410">
            <v>-2298</v>
          </cell>
          <cell r="BL410">
            <v>0</v>
          </cell>
          <cell r="BM410">
            <v>0</v>
          </cell>
          <cell r="BN410">
            <v>-2298.0028707226634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W410">
            <v>-2298</v>
          </cell>
          <cell r="CD410">
            <v>0</v>
          </cell>
          <cell r="CE410">
            <v>0</v>
          </cell>
          <cell r="CF410">
            <v>0</v>
          </cell>
        </row>
        <row r="412">
          <cell r="C412" t="str">
            <v>Total_comprehensive_income_NCI_USD</v>
          </cell>
          <cell r="BK412">
            <v>54</v>
          </cell>
          <cell r="BL412">
            <v>0</v>
          </cell>
          <cell r="BM412">
            <v>0</v>
          </cell>
          <cell r="BN412">
            <v>53.838246994732998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W412">
            <v>54</v>
          </cell>
          <cell r="CD412">
            <v>0</v>
          </cell>
          <cell r="CE412">
            <v>0</v>
          </cell>
          <cell r="CF412">
            <v>0</v>
          </cell>
        </row>
        <row r="413">
          <cell r="C413" t="str">
            <v>Total_comprehensive_income_majority_USD</v>
          </cell>
          <cell r="BK413">
            <v>-2352</v>
          </cell>
          <cell r="BL413">
            <v>0</v>
          </cell>
          <cell r="BM413">
            <v>0</v>
          </cell>
          <cell r="BN413">
            <v>-2351.8411177173962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W413">
            <v>-2352</v>
          </cell>
          <cell r="CD413">
            <v>0</v>
          </cell>
          <cell r="CE413">
            <v>0</v>
          </cell>
          <cell r="CF413">
            <v>0</v>
          </cell>
        </row>
        <row r="417">
          <cell r="C417" t="str">
            <v>68112TEQU100Allcustom3USD Total</v>
          </cell>
          <cell r="BK417">
            <v>3906</v>
          </cell>
          <cell r="BN417">
            <v>3906.374292</v>
          </cell>
          <cell r="BP417">
            <v>0</v>
          </cell>
          <cell r="BS417">
            <v>0</v>
          </cell>
          <cell r="BW417">
            <v>3906</v>
          </cell>
          <cell r="CD417">
            <v>0</v>
          </cell>
        </row>
        <row r="418">
          <cell r="C418" t="str">
            <v>68112TEQU110Allcustom3USD Total</v>
          </cell>
          <cell r="BK418">
            <v>-381</v>
          </cell>
          <cell r="BN418">
            <v>-380.71954325838703</v>
          </cell>
          <cell r="BP418">
            <v>0</v>
          </cell>
          <cell r="BQ418">
            <v>0</v>
          </cell>
          <cell r="BS418">
            <v>1.9740062999725299E-4</v>
          </cell>
          <cell r="BW418">
            <v>-381</v>
          </cell>
          <cell r="CD418">
            <v>0</v>
          </cell>
        </row>
        <row r="419">
          <cell r="C419" t="str">
            <v>68112TEQU120Allcustom3USD Total</v>
          </cell>
          <cell r="BK419">
            <v>-205</v>
          </cell>
          <cell r="BN419">
            <v>-205.23511200641099</v>
          </cell>
          <cell r="BP419">
            <v>0</v>
          </cell>
          <cell r="BS419">
            <v>0</v>
          </cell>
          <cell r="BW419">
            <v>-205</v>
          </cell>
          <cell r="CD419">
            <v>0</v>
          </cell>
        </row>
        <row r="420">
          <cell r="C420" t="str">
            <v>68112TEQU130Allcustom3USD Total</v>
          </cell>
          <cell r="BK420">
            <v>-301</v>
          </cell>
          <cell r="BN420">
            <v>-300.52515944234301</v>
          </cell>
          <cell r="BP420">
            <v>0</v>
          </cell>
          <cell r="BS420">
            <v>-3.6200000000000002E-4</v>
          </cell>
          <cell r="BW420">
            <v>-301</v>
          </cell>
          <cell r="CD420">
            <v>0</v>
          </cell>
        </row>
        <row r="421">
          <cell r="C421" t="str">
            <v>68112TEQU140Allcustom3USD Total</v>
          </cell>
          <cell r="BK421">
            <v>32068</v>
          </cell>
          <cell r="BL421">
            <v>1</v>
          </cell>
          <cell r="BN421">
            <v>32066.7329138635</v>
          </cell>
          <cell r="BP421">
            <v>0</v>
          </cell>
          <cell r="BS421">
            <v>2.9003945016861004E-4</v>
          </cell>
          <cell r="BW421">
            <v>32068</v>
          </cell>
          <cell r="CD421">
            <v>0</v>
          </cell>
        </row>
        <row r="422">
          <cell r="C422" t="str">
            <v>68112TEQU200TAllcustom3USD Total</v>
          </cell>
          <cell r="BK422">
            <v>35087</v>
          </cell>
          <cell r="BL422">
            <v>1</v>
          </cell>
          <cell r="BM422">
            <v>0</v>
          </cell>
          <cell r="BN422">
            <v>35086.627391156406</v>
          </cell>
          <cell r="BP422">
            <v>0</v>
          </cell>
          <cell r="BQ422">
            <v>0</v>
          </cell>
          <cell r="BR422">
            <v>0</v>
          </cell>
          <cell r="BS422">
            <v>1.254400806427E-4</v>
          </cell>
          <cell r="BV422">
            <v>0</v>
          </cell>
          <cell r="BW422">
            <v>35087</v>
          </cell>
          <cell r="CD422">
            <v>0</v>
          </cell>
          <cell r="CF422">
            <v>0</v>
          </cell>
        </row>
        <row r="423">
          <cell r="C423" t="str">
            <v>68112TEQU210Allcustom3USD Total</v>
          </cell>
          <cell r="BK423">
            <v>652</v>
          </cell>
          <cell r="BL423">
            <v>-1</v>
          </cell>
          <cell r="BN423">
            <v>652.78806827186997</v>
          </cell>
          <cell r="BP423">
            <v>0</v>
          </cell>
          <cell r="BQ423">
            <v>0</v>
          </cell>
          <cell r="BS423">
            <v>-1.1001135993003799E-4</v>
          </cell>
          <cell r="BW423">
            <v>652</v>
          </cell>
          <cell r="CD423">
            <v>0</v>
          </cell>
        </row>
        <row r="424">
          <cell r="C424" t="str">
            <v>68112TEQU300TAllcustom3USD Total</v>
          </cell>
          <cell r="BK424">
            <v>35739</v>
          </cell>
          <cell r="BL424">
            <v>0</v>
          </cell>
          <cell r="BM424">
            <v>0</v>
          </cell>
          <cell r="BN424">
            <v>35739.415459428274</v>
          </cell>
          <cell r="BP424">
            <v>0</v>
          </cell>
          <cell r="BQ424">
            <v>0</v>
          </cell>
          <cell r="BR424">
            <v>0</v>
          </cell>
          <cell r="BS424">
            <v>1.542872071266201E-5</v>
          </cell>
          <cell r="BU424">
            <v>0</v>
          </cell>
          <cell r="BV424">
            <v>0</v>
          </cell>
          <cell r="BW424">
            <v>35739</v>
          </cell>
          <cell r="CF424">
            <v>0</v>
          </cell>
        </row>
        <row r="426">
          <cell r="C426" t="str">
            <v>68125TEQU100Allcustom3USD Total</v>
          </cell>
          <cell r="BK426">
            <v>0</v>
          </cell>
          <cell r="BN426">
            <v>0</v>
          </cell>
          <cell r="BP426">
            <v>0</v>
          </cell>
          <cell r="BS426">
            <v>0</v>
          </cell>
          <cell r="BW426">
            <v>0</v>
          </cell>
          <cell r="CD426">
            <v>0</v>
          </cell>
        </row>
        <row r="427">
          <cell r="C427" t="str">
            <v>68125TEQU110Allcustom3USD Total</v>
          </cell>
          <cell r="BK427">
            <v>-325</v>
          </cell>
          <cell r="BL427">
            <v>0</v>
          </cell>
          <cell r="BN427">
            <v>-325.03393134603203</v>
          </cell>
          <cell r="BP427">
            <v>0</v>
          </cell>
          <cell r="BQ427">
            <v>0</v>
          </cell>
          <cell r="BS427">
            <v>0</v>
          </cell>
          <cell r="BW427">
            <v>-325</v>
          </cell>
          <cell r="CD427">
            <v>0</v>
          </cell>
        </row>
        <row r="428">
          <cell r="C428" t="str">
            <v>68125TEQU120Allcustom3USD Total</v>
          </cell>
          <cell r="BK428">
            <v>0</v>
          </cell>
          <cell r="BN428">
            <v>7.5803000207840099E-5</v>
          </cell>
          <cell r="BP428">
            <v>0</v>
          </cell>
          <cell r="BS428">
            <v>0</v>
          </cell>
          <cell r="BW428">
            <v>0</v>
          </cell>
          <cell r="CD428">
            <v>0</v>
          </cell>
        </row>
        <row r="429">
          <cell r="C429" t="str">
            <v>68125TEQU130Allcustom3USD Total</v>
          </cell>
          <cell r="BK429">
            <v>0</v>
          </cell>
          <cell r="BN429">
            <v>1.35961766857393E-2</v>
          </cell>
          <cell r="BP429">
            <v>0</v>
          </cell>
          <cell r="BS429">
            <v>0</v>
          </cell>
          <cell r="BW429">
            <v>0</v>
          </cell>
          <cell r="CD429">
            <v>0</v>
          </cell>
        </row>
        <row r="430">
          <cell r="C430" t="str">
            <v>68125TEQU140Allcustom3USD Total</v>
          </cell>
          <cell r="BK430">
            <v>-15</v>
          </cell>
          <cell r="BN430">
            <v>-14.805</v>
          </cell>
          <cell r="BP430">
            <v>0</v>
          </cell>
          <cell r="BS430">
            <v>0</v>
          </cell>
          <cell r="BW430">
            <v>-15</v>
          </cell>
          <cell r="CD430">
            <v>0</v>
          </cell>
        </row>
        <row r="431">
          <cell r="C431" t="str">
            <v>68125TEQU200TAllcustom3USD Total</v>
          </cell>
          <cell r="BK431">
            <v>-340</v>
          </cell>
          <cell r="BL431">
            <v>0</v>
          </cell>
          <cell r="BM431">
            <v>0</v>
          </cell>
          <cell r="BN431">
            <v>-339.82525936634602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W431">
            <v>-340</v>
          </cell>
          <cell r="CD431">
            <v>0</v>
          </cell>
        </row>
        <row r="432">
          <cell r="C432" t="str">
            <v>68125TEQU210Allcustom3USD Total</v>
          </cell>
          <cell r="BK432">
            <v>10</v>
          </cell>
          <cell r="BL432">
            <v>-1</v>
          </cell>
          <cell r="BN432">
            <v>10.8520858101302</v>
          </cell>
          <cell r="BP432">
            <v>0</v>
          </cell>
          <cell r="BQ432">
            <v>0</v>
          </cell>
          <cell r="BS432">
            <v>0</v>
          </cell>
          <cell r="BW432">
            <v>10</v>
          </cell>
          <cell r="CD432">
            <v>0</v>
          </cell>
        </row>
        <row r="433">
          <cell r="C433" t="str">
            <v>68125TEQU300TAllcustom3USD Total</v>
          </cell>
          <cell r="BK433">
            <v>-330</v>
          </cell>
          <cell r="BL433">
            <v>-1</v>
          </cell>
          <cell r="BM433">
            <v>0</v>
          </cell>
          <cell r="BN433">
            <v>-328.97317355621584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U433">
            <v>0</v>
          </cell>
          <cell r="BV433">
            <v>0</v>
          </cell>
          <cell r="BW433">
            <v>-330</v>
          </cell>
        </row>
        <row r="435">
          <cell r="C435" t="str">
            <v>68135TEQU100Allcustom3USD Total</v>
          </cell>
          <cell r="BK435">
            <v>0</v>
          </cell>
          <cell r="BN435">
            <v>0</v>
          </cell>
          <cell r="BP435">
            <v>0</v>
          </cell>
          <cell r="BS435">
            <v>0</v>
          </cell>
          <cell r="BW435">
            <v>0</v>
          </cell>
          <cell r="CD435">
            <v>0</v>
          </cell>
        </row>
        <row r="436">
          <cell r="C436" t="str">
            <v>68135TEQU110Allcustom3USD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68135TEQU120Allcustom3USD Total</v>
          </cell>
          <cell r="BK437">
            <v>-27</v>
          </cell>
          <cell r="BL437">
            <v>0</v>
          </cell>
          <cell r="BN437">
            <v>-26.544481514229201</v>
          </cell>
          <cell r="BP437">
            <v>0</v>
          </cell>
          <cell r="BQ437">
            <v>0</v>
          </cell>
          <cell r="BS437">
            <v>0</v>
          </cell>
          <cell r="BW437">
            <v>-27</v>
          </cell>
          <cell r="CD437">
            <v>0</v>
          </cell>
        </row>
        <row r="438">
          <cell r="C438" t="str">
            <v>68135TEQU130Allcustom3USD Total</v>
          </cell>
          <cell r="BK438">
            <v>0</v>
          </cell>
          <cell r="BN438">
            <v>0</v>
          </cell>
          <cell r="BP438">
            <v>0</v>
          </cell>
          <cell r="BS438">
            <v>0</v>
          </cell>
          <cell r="BW438">
            <v>0</v>
          </cell>
          <cell r="CD438">
            <v>0</v>
          </cell>
        </row>
        <row r="439">
          <cell r="C439" t="str">
            <v>68135TEQU140Allcustom3USD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68135TEQU200TAllcustom3USD Total</v>
          </cell>
          <cell r="BK440">
            <v>-27</v>
          </cell>
          <cell r="BL440">
            <v>0</v>
          </cell>
          <cell r="BM440">
            <v>0</v>
          </cell>
          <cell r="BN440">
            <v>-26.544481514229201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W440">
            <v>-27</v>
          </cell>
          <cell r="CD440">
            <v>0</v>
          </cell>
        </row>
        <row r="441">
          <cell r="C441" t="str">
            <v>68135TEQU210Allcustom3USD Total</v>
          </cell>
          <cell r="BK441">
            <v>0</v>
          </cell>
          <cell r="BN441">
            <v>0</v>
          </cell>
          <cell r="BP441">
            <v>0</v>
          </cell>
          <cell r="BQ441">
            <v>0</v>
          </cell>
          <cell r="BS441">
            <v>0</v>
          </cell>
          <cell r="BW441">
            <v>0</v>
          </cell>
          <cell r="CD441">
            <v>0</v>
          </cell>
        </row>
        <row r="442">
          <cell r="C442" t="str">
            <v>68135TEQU300TAllcustom3USD Total</v>
          </cell>
          <cell r="BK442">
            <v>-27</v>
          </cell>
          <cell r="BL442">
            <v>0</v>
          </cell>
          <cell r="BM442">
            <v>0</v>
          </cell>
          <cell r="BN442">
            <v>-26.544481514229201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U442">
            <v>0</v>
          </cell>
          <cell r="BV442">
            <v>0</v>
          </cell>
          <cell r="BW442">
            <v>-27</v>
          </cell>
        </row>
        <row r="444">
          <cell r="C444" t="str">
            <v>68148TEQU100Allcustom3USD Total</v>
          </cell>
          <cell r="BK444">
            <v>0</v>
          </cell>
          <cell r="BN444">
            <v>0</v>
          </cell>
          <cell r="BP444">
            <v>0</v>
          </cell>
          <cell r="BS444">
            <v>0</v>
          </cell>
          <cell r="BW444">
            <v>0</v>
          </cell>
          <cell r="CD444">
            <v>0</v>
          </cell>
        </row>
        <row r="445">
          <cell r="C445" t="str">
            <v>68148TEQU110Allcustom3USD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68148TEQU120Allcustom3USD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68148TEQU130Allcustom3USD Total</v>
          </cell>
          <cell r="BK447">
            <v>31</v>
          </cell>
          <cell r="BN447">
            <v>30.7322750944608</v>
          </cell>
          <cell r="BP447">
            <v>0</v>
          </cell>
          <cell r="BQ447">
            <v>0</v>
          </cell>
          <cell r="BS447">
            <v>0</v>
          </cell>
          <cell r="BW447">
            <v>31</v>
          </cell>
          <cell r="CD447">
            <v>0</v>
          </cell>
        </row>
        <row r="448">
          <cell r="C448" t="str">
            <v>68148TEQU140Allcustom3USD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68148TEQU200TAllcustom3USD Total</v>
          </cell>
          <cell r="BK449">
            <v>31</v>
          </cell>
          <cell r="BL449">
            <v>0</v>
          </cell>
          <cell r="BM449">
            <v>0</v>
          </cell>
          <cell r="BN449">
            <v>30.7322750944608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W449">
            <v>31</v>
          </cell>
          <cell r="CD449">
            <v>0</v>
          </cell>
        </row>
        <row r="450">
          <cell r="C450" t="str">
            <v>68148TEQU210Allcustom3USD Total</v>
          </cell>
          <cell r="BK450">
            <v>2</v>
          </cell>
          <cell r="BN450">
            <v>1.7880262023240099</v>
          </cell>
          <cell r="BP450">
            <v>0</v>
          </cell>
          <cell r="BQ450">
            <v>0</v>
          </cell>
          <cell r="BS450">
            <v>0</v>
          </cell>
          <cell r="BW450">
            <v>2</v>
          </cell>
          <cell r="CD450">
            <v>0</v>
          </cell>
        </row>
        <row r="451">
          <cell r="C451" t="str">
            <v>68148TEQU300TAllcustom3USD Total</v>
          </cell>
          <cell r="BK451">
            <v>33</v>
          </cell>
          <cell r="BL451">
            <v>0</v>
          </cell>
          <cell r="BM451">
            <v>0</v>
          </cell>
          <cell r="BN451">
            <v>32.520301296784808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U451">
            <v>0</v>
          </cell>
          <cell r="BV451">
            <v>0</v>
          </cell>
          <cell r="BW451">
            <v>33</v>
          </cell>
        </row>
        <row r="453">
          <cell r="C453" t="str">
            <v>68152TEQU100Allcustom3USD Total</v>
          </cell>
          <cell r="BK453">
            <v>0</v>
          </cell>
          <cell r="BN453">
            <v>0</v>
          </cell>
          <cell r="BP453">
            <v>0</v>
          </cell>
          <cell r="BS453">
            <v>0</v>
          </cell>
          <cell r="BW453">
            <v>0</v>
          </cell>
          <cell r="CD453">
            <v>0</v>
          </cell>
        </row>
        <row r="454">
          <cell r="C454" t="str">
            <v>68152TEQU110Allcustom3USD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68152TEQU120Allcustom3USD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68152TEQU130Allcustom3USD Total</v>
          </cell>
          <cell r="BK456">
            <v>0</v>
          </cell>
          <cell r="BN456">
            <v>0</v>
          </cell>
          <cell r="BP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68152TEQU140Allcustom3USD Total</v>
          </cell>
          <cell r="BK457">
            <v>3</v>
          </cell>
          <cell r="BN457">
            <v>2.78756319312006</v>
          </cell>
          <cell r="BP457">
            <v>0</v>
          </cell>
          <cell r="BQ457">
            <v>0</v>
          </cell>
          <cell r="BS457">
            <v>0</v>
          </cell>
          <cell r="BW457">
            <v>3</v>
          </cell>
          <cell r="CD457">
            <v>0</v>
          </cell>
        </row>
        <row r="458">
          <cell r="C458" t="str">
            <v>68152TEQU200TAllcustom3USD Total</v>
          </cell>
          <cell r="BK458">
            <v>3</v>
          </cell>
          <cell r="BL458">
            <v>0</v>
          </cell>
          <cell r="BM458">
            <v>0</v>
          </cell>
          <cell r="BN458">
            <v>2.78756319312006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W458">
            <v>3</v>
          </cell>
          <cell r="CD458">
            <v>0</v>
          </cell>
        </row>
        <row r="459">
          <cell r="C459" t="str">
            <v>68152TEQU210Allcustom3USD Total</v>
          </cell>
          <cell r="BK459">
            <v>0</v>
          </cell>
          <cell r="BN459">
            <v>0</v>
          </cell>
          <cell r="BP459">
            <v>0</v>
          </cell>
          <cell r="BQ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68152TEQU300TAllcustom3USD Total</v>
          </cell>
          <cell r="BK460">
            <v>3</v>
          </cell>
          <cell r="BL460">
            <v>0</v>
          </cell>
          <cell r="BM460">
            <v>0</v>
          </cell>
          <cell r="BN460">
            <v>2.78756319312006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U460">
            <v>0</v>
          </cell>
          <cell r="BV460">
            <v>0</v>
          </cell>
          <cell r="BW460">
            <v>3</v>
          </cell>
        </row>
        <row r="462">
          <cell r="C462" t="str">
            <v>68162TEQU100Allcustom3USD Total</v>
          </cell>
          <cell r="BK462">
            <v>0</v>
          </cell>
          <cell r="BN462">
            <v>0</v>
          </cell>
          <cell r="BP462">
            <v>0</v>
          </cell>
          <cell r="BS462">
            <v>0</v>
          </cell>
          <cell r="BW462">
            <v>0</v>
          </cell>
          <cell r="CD462">
            <v>0</v>
          </cell>
        </row>
        <row r="463">
          <cell r="C463" t="str">
            <v>68162TEQU110Allcustom3USD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68162TEQU120Allcustom3USD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68162TEQU130Allcustom3USD Total</v>
          </cell>
          <cell r="BK465">
            <v>0</v>
          </cell>
          <cell r="BN465">
            <v>0</v>
          </cell>
          <cell r="BP465">
            <v>0</v>
          </cell>
          <cell r="BS465">
            <v>0</v>
          </cell>
          <cell r="BW465">
            <v>0</v>
          </cell>
          <cell r="CD465">
            <v>0</v>
          </cell>
        </row>
        <row r="466">
          <cell r="C466" t="str">
            <v>68162TEQU140Allcustom3USD Total</v>
          </cell>
          <cell r="BK466">
            <v>0</v>
          </cell>
          <cell r="BL466">
            <v>0</v>
          </cell>
          <cell r="BN466">
            <v>0.209232736476482</v>
          </cell>
          <cell r="BP466">
            <v>0</v>
          </cell>
          <cell r="BQ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68162TEQU200TAllcustom3USD Total</v>
          </cell>
          <cell r="BK467">
            <v>0</v>
          </cell>
          <cell r="BL467">
            <v>0</v>
          </cell>
          <cell r="BM467">
            <v>0</v>
          </cell>
          <cell r="BN467">
            <v>0.209232736476482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W467">
            <v>0</v>
          </cell>
          <cell r="CD467">
            <v>0</v>
          </cell>
          <cell r="CF467">
            <v>0</v>
          </cell>
        </row>
        <row r="468">
          <cell r="C468" t="str">
            <v>68162TEQU210Allcustom3USD Total</v>
          </cell>
          <cell r="BK468">
            <v>0</v>
          </cell>
          <cell r="BN468">
            <v>0</v>
          </cell>
          <cell r="BP468">
            <v>0</v>
          </cell>
          <cell r="BQ468">
            <v>0</v>
          </cell>
          <cell r="BS468">
            <v>0</v>
          </cell>
          <cell r="BW468">
            <v>0</v>
          </cell>
          <cell r="CD468">
            <v>0</v>
          </cell>
        </row>
        <row r="469">
          <cell r="C469" t="str">
            <v>68162TEQU300TAllcustom3USD Total</v>
          </cell>
          <cell r="BK469">
            <v>0</v>
          </cell>
          <cell r="BL469">
            <v>0</v>
          </cell>
          <cell r="BM469">
            <v>0</v>
          </cell>
          <cell r="BN469">
            <v>0.209232736476482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U469">
            <v>0</v>
          </cell>
          <cell r="BV469">
            <v>0</v>
          </cell>
          <cell r="BW469">
            <v>0</v>
          </cell>
          <cell r="CF469">
            <v>0</v>
          </cell>
        </row>
        <row r="471">
          <cell r="C471" t="str">
            <v>68172TEQU100Allcustom3USD Total</v>
          </cell>
          <cell r="BK471">
            <v>0</v>
          </cell>
          <cell r="BN471">
            <v>0</v>
          </cell>
          <cell r="BP471">
            <v>0</v>
          </cell>
          <cell r="BS471">
            <v>0</v>
          </cell>
          <cell r="BW471">
            <v>0</v>
          </cell>
          <cell r="CD471">
            <v>0</v>
          </cell>
        </row>
        <row r="472">
          <cell r="C472" t="str">
            <v>68172TEQU110Allcustom3USD Total</v>
          </cell>
          <cell r="BK472">
            <v>0</v>
          </cell>
          <cell r="BN472">
            <v>0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68172TEQU120Allcustom3USD Total</v>
          </cell>
          <cell r="BK473">
            <v>0</v>
          </cell>
          <cell r="BN473">
            <v>0</v>
          </cell>
          <cell r="BP473">
            <v>0</v>
          </cell>
          <cell r="BS473">
            <v>0</v>
          </cell>
          <cell r="BW473">
            <v>0</v>
          </cell>
          <cell r="CD473">
            <v>0</v>
          </cell>
        </row>
        <row r="474">
          <cell r="C474" t="str">
            <v>68172TEQU130Allcustom3USD Total</v>
          </cell>
          <cell r="BK474">
            <v>0</v>
          </cell>
          <cell r="BN474">
            <v>0</v>
          </cell>
          <cell r="BP474">
            <v>0</v>
          </cell>
          <cell r="BS474">
            <v>0</v>
          </cell>
          <cell r="BW474">
            <v>0</v>
          </cell>
          <cell r="CD474">
            <v>0</v>
          </cell>
        </row>
        <row r="475">
          <cell r="C475" t="str">
            <v>68172TEQU140Allcustom3USD Total</v>
          </cell>
          <cell r="BK475">
            <v>-96</v>
          </cell>
          <cell r="BL475">
            <v>0</v>
          </cell>
          <cell r="BN475">
            <v>-96.313984157196401</v>
          </cell>
          <cell r="BP475">
            <v>0</v>
          </cell>
          <cell r="BQ475">
            <v>0</v>
          </cell>
          <cell r="BS475">
            <v>0</v>
          </cell>
          <cell r="BW475">
            <v>-96</v>
          </cell>
          <cell r="CD475">
            <v>0</v>
          </cell>
        </row>
        <row r="476">
          <cell r="C476" t="str">
            <v>68172TEQU200TAllcustom3USD Total</v>
          </cell>
          <cell r="BK476">
            <v>-96</v>
          </cell>
          <cell r="BL476">
            <v>0</v>
          </cell>
          <cell r="BM476">
            <v>0</v>
          </cell>
          <cell r="BN476">
            <v>-96.313984157196401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W476">
            <v>-96</v>
          </cell>
          <cell r="CD476">
            <v>0</v>
          </cell>
          <cell r="CF476">
            <v>0</v>
          </cell>
        </row>
        <row r="477">
          <cell r="C477" t="str">
            <v>68172TEQU210Allcustom3USD Total</v>
          </cell>
          <cell r="BK477">
            <v>0</v>
          </cell>
          <cell r="BN477">
            <v>6.5136621576775194E-3</v>
          </cell>
          <cell r="BP477">
            <v>0</v>
          </cell>
          <cell r="BQ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68172TEQU300TAllcustom3USD Total</v>
          </cell>
          <cell r="BK478">
            <v>-96</v>
          </cell>
          <cell r="BL478">
            <v>0</v>
          </cell>
          <cell r="BM478">
            <v>0</v>
          </cell>
          <cell r="BN478">
            <v>-96.307470495038729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U478">
            <v>0</v>
          </cell>
          <cell r="BV478">
            <v>0</v>
          </cell>
          <cell r="BW478">
            <v>-96</v>
          </cell>
          <cell r="CF478">
            <v>0</v>
          </cell>
        </row>
        <row r="480">
          <cell r="C480" t="str">
            <v>68183TEQU100Allcustom3USD Total</v>
          </cell>
          <cell r="BK480">
            <v>0</v>
          </cell>
          <cell r="BN480">
            <v>0</v>
          </cell>
          <cell r="BP480">
            <v>0</v>
          </cell>
          <cell r="BS480">
            <v>0</v>
          </cell>
          <cell r="BW480">
            <v>0</v>
          </cell>
          <cell r="CD480">
            <v>0</v>
          </cell>
        </row>
        <row r="481">
          <cell r="C481" t="str">
            <v>68183TEQU110Allcustom3USD Total</v>
          </cell>
          <cell r="BK481">
            <v>0</v>
          </cell>
          <cell r="BN481">
            <v>0</v>
          </cell>
          <cell r="BP481">
            <v>0</v>
          </cell>
          <cell r="BS481">
            <v>0</v>
          </cell>
          <cell r="BW481">
            <v>0</v>
          </cell>
          <cell r="CD481">
            <v>0</v>
          </cell>
        </row>
        <row r="482">
          <cell r="C482" t="str">
            <v>68183TEQU120Allcustom3USD Total</v>
          </cell>
          <cell r="BK482">
            <v>0</v>
          </cell>
          <cell r="BN482">
            <v>9.326870000000001E-3</v>
          </cell>
          <cell r="BP482">
            <v>0</v>
          </cell>
          <cell r="BS482">
            <v>0</v>
          </cell>
          <cell r="BW482">
            <v>0</v>
          </cell>
          <cell r="CD482">
            <v>0</v>
          </cell>
        </row>
        <row r="483">
          <cell r="C483" t="str">
            <v>68183TEQU130Allcustom3USD Total</v>
          </cell>
          <cell r="BK483">
            <v>15</v>
          </cell>
          <cell r="BL483">
            <v>0</v>
          </cell>
          <cell r="BN483">
            <v>15.2620134380981</v>
          </cell>
          <cell r="BP483">
            <v>0</v>
          </cell>
          <cell r="BS483">
            <v>0</v>
          </cell>
          <cell r="BW483">
            <v>15</v>
          </cell>
          <cell r="CD483">
            <v>0</v>
          </cell>
        </row>
        <row r="484">
          <cell r="C484" t="str">
            <v>68183TEQU140Allcustom3USD Total</v>
          </cell>
          <cell r="BK484">
            <v>1</v>
          </cell>
          <cell r="BN484">
            <v>0.79393186394847304</v>
          </cell>
          <cell r="BP484">
            <v>0</v>
          </cell>
          <cell r="BQ484">
            <v>0</v>
          </cell>
          <cell r="BS484">
            <v>0</v>
          </cell>
          <cell r="BW484">
            <v>1</v>
          </cell>
          <cell r="CD484">
            <v>0</v>
          </cell>
        </row>
        <row r="485">
          <cell r="C485" t="str">
            <v>68183TEQU200TAllcustom3USD Total</v>
          </cell>
          <cell r="BK485">
            <v>16</v>
          </cell>
          <cell r="BL485">
            <v>0</v>
          </cell>
          <cell r="BM485">
            <v>0</v>
          </cell>
          <cell r="BN485">
            <v>16.065272172046498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W485">
            <v>16</v>
          </cell>
          <cell r="CD485">
            <v>0</v>
          </cell>
          <cell r="CF485">
            <v>0</v>
          </cell>
        </row>
        <row r="486">
          <cell r="C486" t="str">
            <v>68183TEQU210Allcustom3USD Total</v>
          </cell>
          <cell r="BK486">
            <v>0</v>
          </cell>
          <cell r="BL486">
            <v>0</v>
          </cell>
          <cell r="BN486">
            <v>-0.38145166063472002</v>
          </cell>
          <cell r="BP486">
            <v>0</v>
          </cell>
          <cell r="BQ486">
            <v>0</v>
          </cell>
          <cell r="BS486">
            <v>0</v>
          </cell>
          <cell r="BW486">
            <v>0</v>
          </cell>
          <cell r="CD486">
            <v>0</v>
          </cell>
        </row>
        <row r="487">
          <cell r="C487" t="str">
            <v>68183TEQU300TAllcustom3USD Total</v>
          </cell>
          <cell r="BK487">
            <v>16</v>
          </cell>
          <cell r="BL487">
            <v>0</v>
          </cell>
          <cell r="BM487">
            <v>0</v>
          </cell>
          <cell r="BN487">
            <v>15.683820511411778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U487">
            <v>0</v>
          </cell>
          <cell r="BV487">
            <v>0</v>
          </cell>
          <cell r="BW487">
            <v>16</v>
          </cell>
          <cell r="CF487">
            <v>0</v>
          </cell>
        </row>
        <row r="489">
          <cell r="C489" t="str">
            <v>68190TEQU100Allcustom3USD Total</v>
          </cell>
          <cell r="BK489">
            <v>0</v>
          </cell>
          <cell r="BL489">
            <v>0</v>
          </cell>
          <cell r="BN489">
            <v>0</v>
          </cell>
          <cell r="BP489">
            <v>0</v>
          </cell>
          <cell r="BS489">
            <v>0</v>
          </cell>
          <cell r="BW489">
            <v>0</v>
          </cell>
          <cell r="CD489">
            <v>0</v>
          </cell>
        </row>
        <row r="490">
          <cell r="C490" t="str">
            <v>68190TEQU110Allcustom3USD Total</v>
          </cell>
          <cell r="BK490">
            <v>-325</v>
          </cell>
          <cell r="BL490">
            <v>0</v>
          </cell>
          <cell r="BN490">
            <v>-325.03393134603203</v>
          </cell>
          <cell r="BP490">
            <v>0</v>
          </cell>
          <cell r="BS490">
            <v>0</v>
          </cell>
          <cell r="BW490">
            <v>-325</v>
          </cell>
          <cell r="CD490">
            <v>0</v>
          </cell>
        </row>
        <row r="491">
          <cell r="C491" t="str">
            <v>68190TEQU120Allcustom3USD Total</v>
          </cell>
          <cell r="BK491">
            <v>-27</v>
          </cell>
          <cell r="BL491">
            <v>0</v>
          </cell>
          <cell r="BN491">
            <v>-26.535078841228998</v>
          </cell>
          <cell r="BP491">
            <v>0</v>
          </cell>
          <cell r="BS491">
            <v>0</v>
          </cell>
          <cell r="BW491">
            <v>-27</v>
          </cell>
          <cell r="CD491">
            <v>0</v>
          </cell>
        </row>
        <row r="492">
          <cell r="C492" t="str">
            <v>68190TEQU130Allcustom3USD Total</v>
          </cell>
          <cell r="BK492">
            <v>46</v>
          </cell>
          <cell r="BL492">
            <v>0</v>
          </cell>
          <cell r="BN492">
            <v>46.007884709244699</v>
          </cell>
          <cell r="BP492">
            <v>0</v>
          </cell>
          <cell r="BS492">
            <v>0</v>
          </cell>
          <cell r="BW492">
            <v>46</v>
          </cell>
          <cell r="CD492">
            <v>0</v>
          </cell>
        </row>
        <row r="493">
          <cell r="C493" t="str">
            <v>68190TEQU140Allcustom3USD Total</v>
          </cell>
          <cell r="BK493">
            <v>-107</v>
          </cell>
          <cell r="BL493">
            <v>0</v>
          </cell>
          <cell r="BM493">
            <v>0</v>
          </cell>
          <cell r="BN493">
            <v>-107.32825636365101</v>
          </cell>
          <cell r="BP493">
            <v>0</v>
          </cell>
          <cell r="BQ493">
            <v>0</v>
          </cell>
          <cell r="BS493">
            <v>0</v>
          </cell>
          <cell r="BW493">
            <v>-107</v>
          </cell>
          <cell r="CD493">
            <v>0</v>
          </cell>
        </row>
        <row r="494">
          <cell r="C494" t="str">
            <v>68190TEQU200TAllcustom3USD Total</v>
          </cell>
          <cell r="BK494">
            <v>-413</v>
          </cell>
          <cell r="BL494">
            <v>0</v>
          </cell>
          <cell r="BM494">
            <v>0</v>
          </cell>
          <cell r="BN494">
            <v>-412.88938184166733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W494">
            <v>-413</v>
          </cell>
          <cell r="CD494">
            <v>0</v>
          </cell>
        </row>
        <row r="495">
          <cell r="C495" t="str">
            <v>68190TEQU210Allcustom3USD Total</v>
          </cell>
          <cell r="BK495">
            <v>12</v>
          </cell>
          <cell r="BL495">
            <v>0</v>
          </cell>
          <cell r="BN495">
            <v>12.2651740139772</v>
          </cell>
          <cell r="BP495">
            <v>0</v>
          </cell>
          <cell r="BQ495">
            <v>0</v>
          </cell>
          <cell r="BS495">
            <v>0</v>
          </cell>
          <cell r="BW495">
            <v>12</v>
          </cell>
          <cell r="CD495">
            <v>0</v>
          </cell>
        </row>
        <row r="496">
          <cell r="C496" t="str">
            <v>68190TEQU300TAllcustom3USD Total</v>
          </cell>
          <cell r="BK496">
            <v>-401</v>
          </cell>
          <cell r="BL496">
            <v>0</v>
          </cell>
          <cell r="BM496">
            <v>0</v>
          </cell>
          <cell r="BN496">
            <v>-400.62420782769016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U496">
            <v>0</v>
          </cell>
          <cell r="BV496">
            <v>0</v>
          </cell>
          <cell r="BW496">
            <v>-401</v>
          </cell>
        </row>
        <row r="498">
          <cell r="C498" t="str">
            <v>68202TEQU100Allcustom3USD Total</v>
          </cell>
          <cell r="BK498">
            <v>0</v>
          </cell>
          <cell r="BN498">
            <v>0</v>
          </cell>
          <cell r="BP498">
            <v>0</v>
          </cell>
          <cell r="BS498">
            <v>0</v>
          </cell>
          <cell r="BW498">
            <v>0</v>
          </cell>
          <cell r="CD498">
            <v>0</v>
          </cell>
        </row>
        <row r="499">
          <cell r="C499" t="str">
            <v>68202TEQU110Allcustom3USD Total</v>
          </cell>
          <cell r="BK499">
            <v>0</v>
          </cell>
          <cell r="BN499">
            <v>0</v>
          </cell>
          <cell r="BP499">
            <v>0</v>
          </cell>
          <cell r="BS499">
            <v>0</v>
          </cell>
          <cell r="BW499">
            <v>0</v>
          </cell>
          <cell r="CD499">
            <v>0</v>
          </cell>
        </row>
        <row r="500">
          <cell r="C500" t="str">
            <v>68202TEQU120Allcustom3USD Total</v>
          </cell>
          <cell r="BK500">
            <v>0</v>
          </cell>
          <cell r="BN500">
            <v>0</v>
          </cell>
          <cell r="BP500">
            <v>0</v>
          </cell>
          <cell r="BS500">
            <v>0</v>
          </cell>
          <cell r="BW500">
            <v>0</v>
          </cell>
          <cell r="CD500">
            <v>0</v>
          </cell>
        </row>
        <row r="501">
          <cell r="C501" t="str">
            <v>68202TEQU130Allcustom3USD Total</v>
          </cell>
          <cell r="BK501">
            <v>0</v>
          </cell>
          <cell r="BN501">
            <v>0</v>
          </cell>
          <cell r="BP501">
            <v>0</v>
          </cell>
          <cell r="BS501">
            <v>0</v>
          </cell>
          <cell r="BW501">
            <v>0</v>
          </cell>
          <cell r="CD501">
            <v>0</v>
          </cell>
        </row>
        <row r="502">
          <cell r="C502" t="str">
            <v>68202TEQU140Allcustom3USD Total</v>
          </cell>
          <cell r="BK502">
            <v>-1939</v>
          </cell>
          <cell r="BL502">
            <v>0</v>
          </cell>
          <cell r="BN502">
            <v>-1938.95173587572</v>
          </cell>
          <cell r="BP502">
            <v>0</v>
          </cell>
          <cell r="BS502">
            <v>0</v>
          </cell>
          <cell r="BW502">
            <v>-1939</v>
          </cell>
          <cell r="CD502">
            <v>0</v>
          </cell>
        </row>
        <row r="503">
          <cell r="C503" t="str">
            <v>68202TEQU200TAllcustom3USD Total</v>
          </cell>
          <cell r="BK503">
            <v>-1939</v>
          </cell>
          <cell r="BL503">
            <v>0</v>
          </cell>
          <cell r="BM503">
            <v>0</v>
          </cell>
          <cell r="BN503">
            <v>-1938.95173587572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W503">
            <v>-1939</v>
          </cell>
          <cell r="CD503">
            <v>0</v>
          </cell>
          <cell r="CF503">
            <v>0</v>
          </cell>
        </row>
        <row r="504">
          <cell r="C504" t="str">
            <v>68202TEQU210Allcustom3USD Total</v>
          </cell>
          <cell r="BK504">
            <v>42</v>
          </cell>
          <cell r="BL504">
            <v>0</v>
          </cell>
          <cell r="BN504">
            <v>41.573072980755796</v>
          </cell>
          <cell r="BP504">
            <v>0</v>
          </cell>
          <cell r="BS504">
            <v>0</v>
          </cell>
          <cell r="BW504">
            <v>42</v>
          </cell>
          <cell r="CD504">
            <v>0</v>
          </cell>
          <cell r="CF504">
            <v>0</v>
          </cell>
        </row>
        <row r="505">
          <cell r="C505" t="str">
            <v>68202TEQU300TAllcustom3USD Total</v>
          </cell>
          <cell r="BK505">
            <v>-1897</v>
          </cell>
          <cell r="BL505">
            <v>0</v>
          </cell>
          <cell r="BM505">
            <v>0</v>
          </cell>
          <cell r="BN505">
            <v>-1897.3786628949642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U505">
            <v>0</v>
          </cell>
          <cell r="BV505">
            <v>0</v>
          </cell>
          <cell r="BW505">
            <v>-1897</v>
          </cell>
          <cell r="CF505">
            <v>0</v>
          </cell>
        </row>
        <row r="506">
          <cell r="CF506">
            <v>0</v>
          </cell>
        </row>
        <row r="507">
          <cell r="C507" t="str">
            <v>68300TEQU100Allcustom3USD Total</v>
          </cell>
          <cell r="BK507">
            <v>0</v>
          </cell>
          <cell r="BN507">
            <v>0</v>
          </cell>
          <cell r="BP507">
            <v>0</v>
          </cell>
          <cell r="BQ507">
            <v>0</v>
          </cell>
          <cell r="BS507">
            <v>0</v>
          </cell>
          <cell r="BW507">
            <v>0</v>
          </cell>
          <cell r="CD507">
            <v>0</v>
          </cell>
        </row>
        <row r="508">
          <cell r="C508" t="str">
            <v>68300TEQU110Allcustom3USD Total</v>
          </cell>
          <cell r="BK508">
            <v>-325</v>
          </cell>
          <cell r="BL508">
            <v>0</v>
          </cell>
          <cell r="BN508">
            <v>-325.03393134603203</v>
          </cell>
          <cell r="BP508">
            <v>0</v>
          </cell>
          <cell r="BQ508">
            <v>0</v>
          </cell>
          <cell r="BS508">
            <v>0</v>
          </cell>
          <cell r="BW508">
            <v>-325</v>
          </cell>
          <cell r="CD508">
            <v>0</v>
          </cell>
        </row>
        <row r="509">
          <cell r="C509" t="str">
            <v>68300TEQU120Allcustom3USD Total</v>
          </cell>
          <cell r="BK509">
            <v>-27</v>
          </cell>
          <cell r="BL509">
            <v>0</v>
          </cell>
          <cell r="BN509">
            <v>-26.535078841228998</v>
          </cell>
          <cell r="BP509">
            <v>0</v>
          </cell>
          <cell r="BQ509">
            <v>0</v>
          </cell>
          <cell r="BS509">
            <v>0</v>
          </cell>
          <cell r="BW509">
            <v>-27</v>
          </cell>
          <cell r="CD509">
            <v>0</v>
          </cell>
        </row>
        <row r="510">
          <cell r="C510" t="str">
            <v>68300TEQU130Allcustom3USD Total</v>
          </cell>
          <cell r="BK510">
            <v>46</v>
          </cell>
          <cell r="BL510">
            <v>0</v>
          </cell>
          <cell r="BN510">
            <v>46.007884709244699</v>
          </cell>
          <cell r="BP510">
            <v>0</v>
          </cell>
          <cell r="BQ510">
            <v>0</v>
          </cell>
          <cell r="BS510">
            <v>0</v>
          </cell>
          <cell r="BW510">
            <v>46</v>
          </cell>
          <cell r="CD510">
            <v>0</v>
          </cell>
        </row>
        <row r="511">
          <cell r="C511" t="str">
            <v>68300TEQU140Allcustom3USD Total</v>
          </cell>
          <cell r="BK511">
            <v>-2046</v>
          </cell>
          <cell r="BL511">
            <v>0</v>
          </cell>
          <cell r="BN511">
            <v>-2046.2799922393799</v>
          </cell>
          <cell r="BP511">
            <v>0</v>
          </cell>
          <cell r="BQ511">
            <v>0</v>
          </cell>
          <cell r="BS511">
            <v>0</v>
          </cell>
          <cell r="BW511">
            <v>-2046</v>
          </cell>
          <cell r="CD511">
            <v>0</v>
          </cell>
        </row>
        <row r="512">
          <cell r="C512" t="str">
            <v>68300TEQU200TAllcustom3USD Total</v>
          </cell>
          <cell r="BK512">
            <v>-2352</v>
          </cell>
          <cell r="BL512">
            <v>0</v>
          </cell>
          <cell r="BM512">
            <v>0</v>
          </cell>
          <cell r="BN512">
            <v>-2351.8411177173962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U512">
            <v>0</v>
          </cell>
          <cell r="BV512">
            <v>0</v>
          </cell>
          <cell r="BW512">
            <v>-2352</v>
          </cell>
          <cell r="CD512">
            <v>0</v>
          </cell>
          <cell r="CF512">
            <v>0</v>
          </cell>
        </row>
        <row r="513">
          <cell r="C513" t="str">
            <v>68300TEQU210Allcustom3USD Total</v>
          </cell>
          <cell r="BK513">
            <v>54</v>
          </cell>
          <cell r="BL513">
            <v>0</v>
          </cell>
          <cell r="BN513">
            <v>53.838246994732998</v>
          </cell>
          <cell r="BP513">
            <v>0</v>
          </cell>
          <cell r="BQ513">
            <v>0</v>
          </cell>
          <cell r="BS513">
            <v>0</v>
          </cell>
          <cell r="BW513">
            <v>54</v>
          </cell>
          <cell r="CD513">
            <v>0</v>
          </cell>
        </row>
        <row r="514">
          <cell r="C514" t="str">
            <v>68300TEQU300TAllcustom3USD Total</v>
          </cell>
          <cell r="BK514">
            <v>-2298</v>
          </cell>
          <cell r="BL514">
            <v>0</v>
          </cell>
          <cell r="BM514">
            <v>0</v>
          </cell>
          <cell r="BN514">
            <v>-2298.0028707226634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U514">
            <v>0</v>
          </cell>
          <cell r="BV514">
            <v>0</v>
          </cell>
          <cell r="BW514">
            <v>-2298</v>
          </cell>
        </row>
        <row r="516">
          <cell r="C516" t="str">
            <v>68312TEQU100Allcustom3USD Total</v>
          </cell>
          <cell r="BK516">
            <v>0</v>
          </cell>
          <cell r="BN516">
            <v>0</v>
          </cell>
          <cell r="BP516">
            <v>0</v>
          </cell>
          <cell r="BS516">
            <v>0</v>
          </cell>
          <cell r="BW516">
            <v>0</v>
          </cell>
          <cell r="CD516">
            <v>0</v>
          </cell>
        </row>
        <row r="517">
          <cell r="C517" t="str">
            <v>68312TEQU110Allcustom3USD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68312TEQU120Allcustom3USD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68312TEQU130Allcustom3USD Total</v>
          </cell>
          <cell r="BK519">
            <v>0</v>
          </cell>
          <cell r="BN519">
            <v>0</v>
          </cell>
          <cell r="BP519">
            <v>0</v>
          </cell>
          <cell r="BS519">
            <v>0</v>
          </cell>
          <cell r="BW519">
            <v>0</v>
          </cell>
          <cell r="CD519">
            <v>0</v>
          </cell>
        </row>
        <row r="520">
          <cell r="C520" t="str">
            <v>68312TEQU140Allcustom3USD Total</v>
          </cell>
          <cell r="BK520">
            <v>-953</v>
          </cell>
          <cell r="BL520">
            <v>0</v>
          </cell>
          <cell r="BN520">
            <v>-952.93656481730102</v>
          </cell>
          <cell r="BP520">
            <v>0</v>
          </cell>
          <cell r="BQ520">
            <v>0</v>
          </cell>
          <cell r="BS520">
            <v>0</v>
          </cell>
          <cell r="BW520">
            <v>-953</v>
          </cell>
          <cell r="CD520">
            <v>0</v>
          </cell>
        </row>
        <row r="521">
          <cell r="C521" t="str">
            <v>68312TEQU200TAllcustom3USD Total</v>
          </cell>
          <cell r="BK521">
            <v>-953</v>
          </cell>
          <cell r="BL521">
            <v>0</v>
          </cell>
          <cell r="BM521">
            <v>0</v>
          </cell>
          <cell r="BN521">
            <v>-952.93656481730102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W521">
            <v>-953</v>
          </cell>
          <cell r="CD521">
            <v>0</v>
          </cell>
          <cell r="CF521">
            <v>0</v>
          </cell>
        </row>
        <row r="522">
          <cell r="C522" t="str">
            <v>68312TEQU210Allcustom3USD Total</v>
          </cell>
          <cell r="BK522">
            <v>-53</v>
          </cell>
          <cell r="BL522">
            <v>0</v>
          </cell>
          <cell r="BN522">
            <v>-53.366518360148604</v>
          </cell>
          <cell r="BP522">
            <v>0</v>
          </cell>
          <cell r="BQ522">
            <v>0</v>
          </cell>
          <cell r="BS522">
            <v>0</v>
          </cell>
          <cell r="BW522">
            <v>-53</v>
          </cell>
          <cell r="CD522">
            <v>0</v>
          </cell>
        </row>
        <row r="523">
          <cell r="C523" t="str">
            <v>68312TEQU300TAllcustom3USD Total</v>
          </cell>
          <cell r="BK523">
            <v>-1006</v>
          </cell>
          <cell r="BL523">
            <v>0</v>
          </cell>
          <cell r="BM523">
            <v>0</v>
          </cell>
          <cell r="BN523">
            <v>-1006.3030831774496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U523">
            <v>0</v>
          </cell>
          <cell r="BV523">
            <v>0</v>
          </cell>
          <cell r="BW523">
            <v>-1006</v>
          </cell>
          <cell r="CF523">
            <v>0</v>
          </cell>
        </row>
        <row r="525">
          <cell r="C525" t="str">
            <v>68322TEQU100Allcustom3USD Total</v>
          </cell>
          <cell r="BK525">
            <v>0</v>
          </cell>
          <cell r="BN525">
            <v>0</v>
          </cell>
          <cell r="BP525">
            <v>0</v>
          </cell>
          <cell r="BS525">
            <v>0</v>
          </cell>
          <cell r="BW525">
            <v>0</v>
          </cell>
          <cell r="CD525">
            <v>0</v>
          </cell>
        </row>
        <row r="526">
          <cell r="C526" t="str">
            <v>68322TEQU110Allcustom3USD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68322TEQU120Allcustom3USD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68322TEQU130Allcustom3USD Total</v>
          </cell>
          <cell r="BK528">
            <v>0</v>
          </cell>
          <cell r="BN528">
            <v>0</v>
          </cell>
          <cell r="BP528">
            <v>0</v>
          </cell>
          <cell r="BS528">
            <v>0</v>
          </cell>
          <cell r="BW528">
            <v>0</v>
          </cell>
          <cell r="CD528">
            <v>0</v>
          </cell>
        </row>
        <row r="529">
          <cell r="C529" t="str">
            <v>68322TEQU140Allcustom3USD Total</v>
          </cell>
          <cell r="BK529">
            <v>-7</v>
          </cell>
          <cell r="BL529">
            <v>0</v>
          </cell>
          <cell r="BN529">
            <v>-6.8469410000000002</v>
          </cell>
          <cell r="BP529">
            <v>0</v>
          </cell>
          <cell r="BQ529">
            <v>0</v>
          </cell>
          <cell r="BS529">
            <v>0</v>
          </cell>
          <cell r="BW529">
            <v>-7</v>
          </cell>
          <cell r="CD529">
            <v>0</v>
          </cell>
        </row>
        <row r="530">
          <cell r="C530" t="str">
            <v>68322TEQU200TAllcustom3USD Total</v>
          </cell>
          <cell r="BK530">
            <v>-7</v>
          </cell>
          <cell r="BL530">
            <v>0</v>
          </cell>
          <cell r="BM530">
            <v>0</v>
          </cell>
          <cell r="BN530">
            <v>-6.8469410000000002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W530">
            <v>-7</v>
          </cell>
          <cell r="CD530">
            <v>0</v>
          </cell>
          <cell r="CF530">
            <v>0</v>
          </cell>
        </row>
        <row r="531">
          <cell r="C531" t="str">
            <v>68322TEQU210Allcustom3USD Total</v>
          </cell>
          <cell r="BK531">
            <v>0</v>
          </cell>
          <cell r="BL531">
            <v>0</v>
          </cell>
          <cell r="BN531">
            <v>0</v>
          </cell>
          <cell r="BP531">
            <v>0</v>
          </cell>
          <cell r="BQ531">
            <v>0</v>
          </cell>
          <cell r="BS531">
            <v>0</v>
          </cell>
          <cell r="BW531">
            <v>0</v>
          </cell>
          <cell r="CD531">
            <v>0</v>
          </cell>
        </row>
        <row r="532">
          <cell r="C532" t="str">
            <v>68322TEQU300TAllcustom3USD Total</v>
          </cell>
          <cell r="BK532">
            <v>-7</v>
          </cell>
          <cell r="BL532">
            <v>0</v>
          </cell>
          <cell r="BM532">
            <v>0</v>
          </cell>
          <cell r="BN532">
            <v>-6.8469410000000002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U532">
            <v>0</v>
          </cell>
          <cell r="BV532">
            <v>0</v>
          </cell>
          <cell r="BW532">
            <v>-7</v>
          </cell>
          <cell r="CF532">
            <v>0</v>
          </cell>
        </row>
        <row r="534">
          <cell r="C534" t="str">
            <v>68332TEQU100Allcustom3USD Total</v>
          </cell>
          <cell r="BK534">
            <v>0</v>
          </cell>
          <cell r="BN534">
            <v>0</v>
          </cell>
          <cell r="BP534">
            <v>0</v>
          </cell>
          <cell r="BS534">
            <v>0</v>
          </cell>
          <cell r="BW534">
            <v>0</v>
          </cell>
          <cell r="CD534">
            <v>0</v>
          </cell>
        </row>
        <row r="535">
          <cell r="C535" t="str">
            <v>68332TEQU110Allcustom3USD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68332TEQU120Allcustom3USD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68332TEQU130Allcustom3USD Total</v>
          </cell>
          <cell r="BK537">
            <v>0</v>
          </cell>
          <cell r="BN537">
            <v>0</v>
          </cell>
          <cell r="BP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68332TEQU140Allcustom3USD Total</v>
          </cell>
          <cell r="BK538">
            <v>-44</v>
          </cell>
          <cell r="BL538">
            <v>0</v>
          </cell>
          <cell r="BN538">
            <v>-44.074841588348498</v>
          </cell>
          <cell r="BP538">
            <v>0</v>
          </cell>
          <cell r="BQ538">
            <v>0</v>
          </cell>
          <cell r="BS538">
            <v>0</v>
          </cell>
          <cell r="BW538">
            <v>-44</v>
          </cell>
          <cell r="CD538">
            <v>0</v>
          </cell>
        </row>
        <row r="539">
          <cell r="C539" t="str">
            <v>68332TEQU200TAllcustom3USD Total</v>
          </cell>
          <cell r="BK539">
            <v>-44</v>
          </cell>
          <cell r="BL539">
            <v>0</v>
          </cell>
          <cell r="BM539">
            <v>0</v>
          </cell>
          <cell r="BN539">
            <v>-44.074841588348498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W539">
            <v>-44</v>
          </cell>
          <cell r="CD539">
            <v>0</v>
          </cell>
          <cell r="CF539">
            <v>0</v>
          </cell>
        </row>
        <row r="540">
          <cell r="C540" t="str">
            <v>68332TEQU210Allcustom3USD Total</v>
          </cell>
          <cell r="BK540">
            <v>164</v>
          </cell>
          <cell r="BL540">
            <v>0</v>
          </cell>
          <cell r="BN540">
            <v>164.14450493169798</v>
          </cell>
          <cell r="BP540">
            <v>0</v>
          </cell>
          <cell r="BQ540">
            <v>0</v>
          </cell>
          <cell r="BS540">
            <v>0</v>
          </cell>
          <cell r="BW540">
            <v>164</v>
          </cell>
          <cell r="CD540">
            <v>0</v>
          </cell>
        </row>
        <row r="541">
          <cell r="C541" t="str">
            <v>68332TEQU300TAllcustom3USD Total</v>
          </cell>
          <cell r="BK541">
            <v>120</v>
          </cell>
          <cell r="BL541">
            <v>0</v>
          </cell>
          <cell r="BM541">
            <v>0</v>
          </cell>
          <cell r="BN541">
            <v>120.06966334334948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U541">
            <v>0</v>
          </cell>
          <cell r="BV541">
            <v>0</v>
          </cell>
          <cell r="BW541">
            <v>120</v>
          </cell>
          <cell r="CF541">
            <v>0</v>
          </cell>
        </row>
        <row r="543">
          <cell r="C543" t="str">
            <v>68342TEQU100Allcustom3USD Total</v>
          </cell>
          <cell r="BK543">
            <v>0</v>
          </cell>
          <cell r="BN543">
            <v>0</v>
          </cell>
          <cell r="BP543">
            <v>0</v>
          </cell>
          <cell r="BS543">
            <v>0</v>
          </cell>
          <cell r="BW543">
            <v>0</v>
          </cell>
          <cell r="CD543">
            <v>0</v>
          </cell>
        </row>
        <row r="544">
          <cell r="C544" t="str">
            <v>68342TEQU110Allcustom3USD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68342TEQU120Allcustom3USD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68342TEQU130Allcustom3USD Total</v>
          </cell>
          <cell r="BK546">
            <v>0</v>
          </cell>
          <cell r="BN546">
            <v>0</v>
          </cell>
          <cell r="BP546">
            <v>0</v>
          </cell>
          <cell r="BS546">
            <v>0</v>
          </cell>
          <cell r="BW546">
            <v>0</v>
          </cell>
          <cell r="CD546">
            <v>0</v>
          </cell>
        </row>
        <row r="547">
          <cell r="C547" t="str">
            <v>68342TEQU140Allcustom3USD Total</v>
          </cell>
          <cell r="BK547">
            <v>0</v>
          </cell>
          <cell r="BL547">
            <v>0</v>
          </cell>
          <cell r="BN547">
            <v>-1.5643295615911501E-4</v>
          </cell>
          <cell r="BP547">
            <v>0</v>
          </cell>
          <cell r="BQ547">
            <v>0</v>
          </cell>
          <cell r="BS547">
            <v>0</v>
          </cell>
          <cell r="BW547">
            <v>0</v>
          </cell>
          <cell r="CD547">
            <v>0</v>
          </cell>
        </row>
        <row r="548">
          <cell r="C548" t="str">
            <v>68342TEQU200TAllcustom3USD Total</v>
          </cell>
          <cell r="BK548">
            <v>0</v>
          </cell>
          <cell r="BL548">
            <v>0</v>
          </cell>
          <cell r="BM548">
            <v>0</v>
          </cell>
          <cell r="BN548">
            <v>-1.5643295615911501E-4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W548">
            <v>0</v>
          </cell>
          <cell r="CD548">
            <v>0</v>
          </cell>
          <cell r="CF548">
            <v>0</v>
          </cell>
        </row>
        <row r="549">
          <cell r="C549" t="str">
            <v>68342TEQU210Allcustom3USD Total</v>
          </cell>
          <cell r="BK549">
            <v>0</v>
          </cell>
          <cell r="BL549">
            <v>0</v>
          </cell>
          <cell r="BN549">
            <v>3.4183607320673797E-4</v>
          </cell>
          <cell r="BP549">
            <v>0</v>
          </cell>
          <cell r="BQ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68342TEQU300TAllcustom3USD Total</v>
          </cell>
          <cell r="BK550">
            <v>0</v>
          </cell>
          <cell r="BL550">
            <v>0</v>
          </cell>
          <cell r="BM550">
            <v>0</v>
          </cell>
          <cell r="BN550">
            <v>1.8540311704762295E-4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U550">
            <v>0</v>
          </cell>
          <cell r="BV550">
            <v>0</v>
          </cell>
          <cell r="BW550">
            <v>0</v>
          </cell>
        </row>
        <row r="552">
          <cell r="C552" t="str">
            <v>68352TEQU100Allcustom3USD Total</v>
          </cell>
          <cell r="BK552">
            <v>0</v>
          </cell>
          <cell r="BN552">
            <v>0</v>
          </cell>
          <cell r="BP552">
            <v>0</v>
          </cell>
          <cell r="BS552">
            <v>0</v>
          </cell>
          <cell r="BW552">
            <v>0</v>
          </cell>
          <cell r="CD552">
            <v>0</v>
          </cell>
        </row>
        <row r="553">
          <cell r="C553" t="str">
            <v>68352TEQU110Allcustom3USD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68352TEQU120Allcustom3USD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68352TEQU130Allcustom3USD Total</v>
          </cell>
          <cell r="BK555">
            <v>0</v>
          </cell>
          <cell r="BN555">
            <v>0</v>
          </cell>
          <cell r="BP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68352TEQU140Allcustom3USD Total</v>
          </cell>
          <cell r="BK556">
            <v>-475</v>
          </cell>
          <cell r="BL556">
            <v>0</v>
          </cell>
          <cell r="BN556">
            <v>-475.23447983907596</v>
          </cell>
          <cell r="BP556">
            <v>0</v>
          </cell>
          <cell r="BQ556">
            <v>0</v>
          </cell>
          <cell r="BS556">
            <v>0</v>
          </cell>
          <cell r="BW556">
            <v>-475</v>
          </cell>
          <cell r="CD556">
            <v>0</v>
          </cell>
        </row>
        <row r="557">
          <cell r="C557" t="str">
            <v>68352TEQU200TAllcustom3USD Total</v>
          </cell>
          <cell r="BK557">
            <v>-475</v>
          </cell>
          <cell r="BL557">
            <v>0</v>
          </cell>
          <cell r="BM557">
            <v>0</v>
          </cell>
          <cell r="BN557">
            <v>-475.23447983907596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W557">
            <v>-475</v>
          </cell>
          <cell r="CD557">
            <v>0</v>
          </cell>
          <cell r="CF557">
            <v>0</v>
          </cell>
        </row>
        <row r="558">
          <cell r="C558" t="str">
            <v>68352TEQU210Allcustom3USD Total</v>
          </cell>
          <cell r="BK558">
            <v>0</v>
          </cell>
          <cell r="BL558">
            <v>0</v>
          </cell>
          <cell r="BN558">
            <v>0</v>
          </cell>
          <cell r="BP558">
            <v>0</v>
          </cell>
          <cell r="BQ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68352TEQU300TAllcustom3USD Total</v>
          </cell>
          <cell r="BK559">
            <v>-475</v>
          </cell>
          <cell r="BL559">
            <v>0</v>
          </cell>
          <cell r="BM559">
            <v>0</v>
          </cell>
          <cell r="BN559">
            <v>-475.23447983907596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U559">
            <v>0</v>
          </cell>
          <cell r="BV559">
            <v>0</v>
          </cell>
          <cell r="BW559">
            <v>-475</v>
          </cell>
          <cell r="CF559">
            <v>0</v>
          </cell>
        </row>
        <row r="561">
          <cell r="C561" t="str">
            <v>68362TEQU100Allcustom3USD Total</v>
          </cell>
          <cell r="BK561">
            <v>0</v>
          </cell>
          <cell r="BN561">
            <v>0</v>
          </cell>
          <cell r="BP561">
            <v>0</v>
          </cell>
          <cell r="BS561">
            <v>0</v>
          </cell>
          <cell r="BW561">
            <v>0</v>
          </cell>
          <cell r="CD561">
            <v>0</v>
          </cell>
        </row>
        <row r="562">
          <cell r="C562" t="str">
            <v>68362TEQU110Allcustom3USD Total</v>
          </cell>
          <cell r="BK562">
            <v>0</v>
          </cell>
          <cell r="BN562">
            <v>0</v>
          </cell>
          <cell r="BP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68362TEQU120Allcustom3USD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68362TEQU130Allcustom3USD Total</v>
          </cell>
          <cell r="BK564">
            <v>0</v>
          </cell>
          <cell r="BN564">
            <v>0</v>
          </cell>
          <cell r="BP564">
            <v>0</v>
          </cell>
          <cell r="BS564">
            <v>0</v>
          </cell>
          <cell r="BW564">
            <v>0</v>
          </cell>
          <cell r="CD564">
            <v>0</v>
          </cell>
        </row>
        <row r="565">
          <cell r="C565" t="str">
            <v>68362TEQU140Allcustom3USD Total</v>
          </cell>
          <cell r="BK565">
            <v>2</v>
          </cell>
          <cell r="BL565">
            <v>0</v>
          </cell>
          <cell r="BN565">
            <v>2.1482328603317002</v>
          </cell>
          <cell r="BP565">
            <v>0</v>
          </cell>
          <cell r="BQ565">
            <v>0</v>
          </cell>
          <cell r="BS565">
            <v>0</v>
          </cell>
          <cell r="BW565">
            <v>2</v>
          </cell>
          <cell r="CD565">
            <v>0</v>
          </cell>
        </row>
        <row r="566">
          <cell r="C566" t="str">
            <v>68362TEQU200TAllcustom3USD Total</v>
          </cell>
          <cell r="BK566">
            <v>2</v>
          </cell>
          <cell r="BL566">
            <v>0</v>
          </cell>
          <cell r="BM566">
            <v>0</v>
          </cell>
          <cell r="BN566">
            <v>2.1482328603317002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W566">
            <v>2</v>
          </cell>
          <cell r="CD566">
            <v>0</v>
          </cell>
          <cell r="CF566">
            <v>0</v>
          </cell>
        </row>
        <row r="567">
          <cell r="C567" t="str">
            <v>68362TEQU210Allcustom3USD Total</v>
          </cell>
          <cell r="BK567">
            <v>0</v>
          </cell>
          <cell r="BL567">
            <v>0</v>
          </cell>
          <cell r="BN567">
            <v>0</v>
          </cell>
          <cell r="BP567">
            <v>0</v>
          </cell>
          <cell r="BQ567">
            <v>0</v>
          </cell>
          <cell r="BS567">
            <v>0</v>
          </cell>
          <cell r="BW567">
            <v>0</v>
          </cell>
          <cell r="CD567">
            <v>0</v>
          </cell>
        </row>
        <row r="568">
          <cell r="C568" t="str">
            <v>68362TEQU300TAllcustom3USD Total</v>
          </cell>
          <cell r="BK568">
            <v>2</v>
          </cell>
          <cell r="BL568">
            <v>0</v>
          </cell>
          <cell r="BM568">
            <v>0</v>
          </cell>
          <cell r="BN568">
            <v>2.1482328603317002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U568">
            <v>0</v>
          </cell>
          <cell r="BV568">
            <v>0</v>
          </cell>
          <cell r="BW568">
            <v>2</v>
          </cell>
          <cell r="CF568">
            <v>0</v>
          </cell>
        </row>
        <row r="570">
          <cell r="C570" t="str">
            <v>68372TEQU100Allcustom3USD Total</v>
          </cell>
          <cell r="BK570">
            <v>-132</v>
          </cell>
          <cell r="BL570">
            <v>0</v>
          </cell>
          <cell r="BN570">
            <v>-132.090721</v>
          </cell>
          <cell r="BP570">
            <v>0</v>
          </cell>
          <cell r="BS570">
            <v>0</v>
          </cell>
          <cell r="BW570">
            <v>-132</v>
          </cell>
          <cell r="CD570">
            <v>0</v>
          </cell>
        </row>
        <row r="571">
          <cell r="C571" t="str">
            <v>68372TEQU110Allcustom3USD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68372TEQU120Allcustom3USD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68372TEQU130Allcustom3USD Total</v>
          </cell>
          <cell r="BK573">
            <v>0</v>
          </cell>
          <cell r="BN573">
            <v>0</v>
          </cell>
          <cell r="BP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68372TEQU140Allcustom3USD Total</v>
          </cell>
          <cell r="BK574">
            <v>132</v>
          </cell>
          <cell r="BL574">
            <v>0</v>
          </cell>
          <cell r="BN574">
            <v>132.09340813664099</v>
          </cell>
          <cell r="BP574">
            <v>0</v>
          </cell>
          <cell r="BQ574">
            <v>0</v>
          </cell>
          <cell r="BS574">
            <v>0</v>
          </cell>
          <cell r="BW574">
            <v>132</v>
          </cell>
          <cell r="CD574">
            <v>0</v>
          </cell>
        </row>
        <row r="575">
          <cell r="C575" t="str">
            <v>68372TEQU200TAllcustom3USD Total</v>
          </cell>
          <cell r="BK575">
            <v>0</v>
          </cell>
          <cell r="BL575">
            <v>0</v>
          </cell>
          <cell r="BM575">
            <v>0</v>
          </cell>
          <cell r="BN575">
            <v>2.6871366413235699E-3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W575">
            <v>0</v>
          </cell>
          <cell r="CD575">
            <v>0</v>
          </cell>
          <cell r="CF575">
            <v>0</v>
          </cell>
        </row>
        <row r="576">
          <cell r="C576" t="str">
            <v>68372TEQU210Allcustom3USD Total</v>
          </cell>
          <cell r="BK576">
            <v>15</v>
          </cell>
          <cell r="BL576">
            <v>0</v>
          </cell>
          <cell r="BN576">
            <v>14.9803835748595</v>
          </cell>
          <cell r="BP576">
            <v>0</v>
          </cell>
          <cell r="BQ576">
            <v>0</v>
          </cell>
          <cell r="BS576">
            <v>0</v>
          </cell>
          <cell r="BW576">
            <v>15</v>
          </cell>
          <cell r="CD576">
            <v>0</v>
          </cell>
        </row>
        <row r="577">
          <cell r="C577" t="str">
            <v>68372TEQU300TAllcustom3USD Total</v>
          </cell>
          <cell r="BK577">
            <v>15</v>
          </cell>
          <cell r="BL577">
            <v>0</v>
          </cell>
          <cell r="BM577">
            <v>0</v>
          </cell>
          <cell r="BN577">
            <v>14.983070711500824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U577">
            <v>0</v>
          </cell>
          <cell r="BV577">
            <v>0</v>
          </cell>
          <cell r="BW577">
            <v>15</v>
          </cell>
          <cell r="CF577">
            <v>0</v>
          </cell>
        </row>
        <row r="579">
          <cell r="C579" t="str">
            <v>68382TEQU100Allcustom3USD Total</v>
          </cell>
          <cell r="BK579">
            <v>0</v>
          </cell>
          <cell r="BN579">
            <v>0</v>
          </cell>
          <cell r="BP579">
            <v>0</v>
          </cell>
          <cell r="BS579">
            <v>0</v>
          </cell>
          <cell r="BW579">
            <v>0</v>
          </cell>
          <cell r="CD579">
            <v>0</v>
          </cell>
        </row>
        <row r="580">
          <cell r="C580" t="str">
            <v>68382TEQU110Allcustom3USD Total</v>
          </cell>
          <cell r="BK580">
            <v>0</v>
          </cell>
          <cell r="BN580">
            <v>0</v>
          </cell>
          <cell r="BP580">
            <v>0</v>
          </cell>
          <cell r="BS580">
            <v>0</v>
          </cell>
          <cell r="BW580">
            <v>0</v>
          </cell>
          <cell r="CD580">
            <v>0</v>
          </cell>
        </row>
        <row r="581">
          <cell r="C581" t="str">
            <v>68382TEQU120Allcustom3USD Total</v>
          </cell>
          <cell r="BK581">
            <v>0</v>
          </cell>
          <cell r="BN581">
            <v>0</v>
          </cell>
          <cell r="BP581">
            <v>0</v>
          </cell>
          <cell r="BS581">
            <v>0</v>
          </cell>
          <cell r="BW581">
            <v>0</v>
          </cell>
          <cell r="CD581">
            <v>0</v>
          </cell>
        </row>
        <row r="582">
          <cell r="C582" t="str">
            <v>68382TEQU130Allcustom3USD Total</v>
          </cell>
          <cell r="BK582">
            <v>0</v>
          </cell>
          <cell r="BN582">
            <v>0</v>
          </cell>
          <cell r="BP582">
            <v>0</v>
          </cell>
          <cell r="BS582">
            <v>0</v>
          </cell>
          <cell r="BW582">
            <v>0</v>
          </cell>
          <cell r="CD582">
            <v>0</v>
          </cell>
        </row>
        <row r="583">
          <cell r="C583" t="str">
            <v>68382TEQU140Allcustom3USD Total</v>
          </cell>
          <cell r="BK583">
            <v>0</v>
          </cell>
          <cell r="BL583">
            <v>0</v>
          </cell>
          <cell r="BN583">
            <v>0</v>
          </cell>
          <cell r="BP583">
            <v>0</v>
          </cell>
          <cell r="BQ583">
            <v>0</v>
          </cell>
          <cell r="BS583">
            <v>0</v>
          </cell>
          <cell r="BW583">
            <v>0</v>
          </cell>
          <cell r="CD583">
            <v>0</v>
          </cell>
        </row>
        <row r="584">
          <cell r="C584" t="str">
            <v>68382TEQU200TAllcustom3USD Total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W584">
            <v>0</v>
          </cell>
          <cell r="CD584">
            <v>0</v>
          </cell>
          <cell r="CF584">
            <v>0</v>
          </cell>
        </row>
        <row r="585">
          <cell r="C585" t="str">
            <v>68382TEQU210Allcustom3USD Total</v>
          </cell>
          <cell r="BK585">
            <v>0</v>
          </cell>
          <cell r="BL585">
            <v>0</v>
          </cell>
          <cell r="BN585">
            <v>0</v>
          </cell>
          <cell r="BP585">
            <v>0</v>
          </cell>
          <cell r="BQ585">
            <v>0</v>
          </cell>
          <cell r="BS585">
            <v>0</v>
          </cell>
          <cell r="BW585">
            <v>0</v>
          </cell>
          <cell r="CD585">
            <v>0</v>
          </cell>
        </row>
        <row r="586">
          <cell r="C586" t="str">
            <v>68382TEQU300TAllcustom3USD Total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U586">
            <v>0</v>
          </cell>
          <cell r="BV586">
            <v>0</v>
          </cell>
          <cell r="BW586">
            <v>0</v>
          </cell>
          <cell r="CF586">
            <v>0</v>
          </cell>
        </row>
        <row r="587">
          <cell r="CF587">
            <v>0</v>
          </cell>
        </row>
        <row r="588">
          <cell r="C588" t="str">
            <v>68392TEQU100Allcustom3USD Total</v>
          </cell>
          <cell r="BK588">
            <v>0</v>
          </cell>
          <cell r="BN588">
            <v>0</v>
          </cell>
          <cell r="BP588">
            <v>0</v>
          </cell>
          <cell r="BS588">
            <v>0</v>
          </cell>
          <cell r="BW588">
            <v>0</v>
          </cell>
          <cell r="CD588">
            <v>0</v>
          </cell>
        </row>
        <row r="589">
          <cell r="C589" t="str">
            <v>68392TEQU110Allcustom3USD Total</v>
          </cell>
          <cell r="BK589">
            <v>0</v>
          </cell>
          <cell r="BL589">
            <v>0</v>
          </cell>
          <cell r="BN589">
            <v>0</v>
          </cell>
          <cell r="BP589">
            <v>0</v>
          </cell>
          <cell r="BQ589">
            <v>0</v>
          </cell>
          <cell r="BS589">
            <v>0</v>
          </cell>
          <cell r="BW589">
            <v>0</v>
          </cell>
          <cell r="CD589">
            <v>0</v>
          </cell>
        </row>
        <row r="590">
          <cell r="C590" t="str">
            <v>68392TEQU120Allcustom3USD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68392TEQU130Allcustom3USD Total</v>
          </cell>
          <cell r="BK591">
            <v>0</v>
          </cell>
          <cell r="BN591">
            <v>0</v>
          </cell>
          <cell r="BP591">
            <v>0</v>
          </cell>
          <cell r="BS591">
            <v>0</v>
          </cell>
          <cell r="BW591">
            <v>0</v>
          </cell>
          <cell r="CD591">
            <v>0</v>
          </cell>
        </row>
        <row r="592">
          <cell r="C592" t="str">
            <v>68392TEQU140Allcustom3USD Total</v>
          </cell>
          <cell r="BK592">
            <v>0</v>
          </cell>
          <cell r="BN592">
            <v>0</v>
          </cell>
          <cell r="BP592">
            <v>0</v>
          </cell>
          <cell r="BS592">
            <v>0</v>
          </cell>
          <cell r="BW592">
            <v>0</v>
          </cell>
          <cell r="CD592">
            <v>0</v>
          </cell>
        </row>
        <row r="593">
          <cell r="C593" t="str">
            <v>68392TEQU200TAllcustom3USD Total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W593">
            <v>0</v>
          </cell>
          <cell r="CD593">
            <v>0</v>
          </cell>
          <cell r="CF593">
            <v>0</v>
          </cell>
        </row>
        <row r="594">
          <cell r="C594" t="str">
            <v>68392TEQU210Allcustom3USD Total</v>
          </cell>
          <cell r="BK594">
            <v>0</v>
          </cell>
          <cell r="BL594">
            <v>0</v>
          </cell>
          <cell r="BN594">
            <v>0</v>
          </cell>
          <cell r="BP594">
            <v>0</v>
          </cell>
          <cell r="BQ594">
            <v>0</v>
          </cell>
          <cell r="BS594">
            <v>0</v>
          </cell>
          <cell r="BW594">
            <v>0</v>
          </cell>
          <cell r="CD594">
            <v>0</v>
          </cell>
        </row>
        <row r="595">
          <cell r="C595" t="str">
            <v>68392TEQU300TAllcustom3USD Total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U595">
            <v>0</v>
          </cell>
          <cell r="BV595">
            <v>0</v>
          </cell>
          <cell r="BW595">
            <v>0</v>
          </cell>
          <cell r="CF595">
            <v>0</v>
          </cell>
        </row>
        <row r="597">
          <cell r="C597" t="str">
            <v>68400TEQU100Allcustom3USD Total</v>
          </cell>
          <cell r="BK597">
            <v>-132</v>
          </cell>
          <cell r="BL597">
            <v>0</v>
          </cell>
          <cell r="BN597">
            <v>-132.090721</v>
          </cell>
          <cell r="BP597">
            <v>0</v>
          </cell>
          <cell r="BS597">
            <v>0</v>
          </cell>
          <cell r="BW597">
            <v>-132</v>
          </cell>
          <cell r="CD597">
            <v>0</v>
          </cell>
        </row>
        <row r="598">
          <cell r="C598" t="str">
            <v>68400TEQU110Allcustom3USD Total</v>
          </cell>
          <cell r="BK598">
            <v>0</v>
          </cell>
          <cell r="BN598">
            <v>0</v>
          </cell>
          <cell r="BP598">
            <v>0</v>
          </cell>
          <cell r="BS598">
            <v>0</v>
          </cell>
          <cell r="BW598">
            <v>0</v>
          </cell>
          <cell r="CD598">
            <v>0</v>
          </cell>
        </row>
        <row r="599">
          <cell r="C599" t="str">
            <v>68400TEQU120Allcustom3USD Total</v>
          </cell>
          <cell r="BK599">
            <v>0</v>
          </cell>
          <cell r="BN599">
            <v>0</v>
          </cell>
          <cell r="BP599">
            <v>0</v>
          </cell>
          <cell r="BS599">
            <v>0</v>
          </cell>
          <cell r="BW599">
            <v>0</v>
          </cell>
          <cell r="CD599">
            <v>0</v>
          </cell>
        </row>
        <row r="600">
          <cell r="C600" t="str">
            <v>68400TEQU130Allcustom3USD Total</v>
          </cell>
          <cell r="BK600">
            <v>0</v>
          </cell>
          <cell r="BN600">
            <v>0</v>
          </cell>
          <cell r="BP600">
            <v>0</v>
          </cell>
          <cell r="BS600">
            <v>0</v>
          </cell>
          <cell r="BW600">
            <v>0</v>
          </cell>
          <cell r="CD600">
            <v>0</v>
          </cell>
        </row>
        <row r="601">
          <cell r="C601" t="str">
            <v>68400TEQU140Allcustom3USD Total</v>
          </cell>
          <cell r="BK601">
            <v>-1345</v>
          </cell>
          <cell r="BL601">
            <v>0</v>
          </cell>
          <cell r="BN601">
            <v>-1344.8513426807101</v>
          </cell>
          <cell r="BP601">
            <v>0</v>
          </cell>
          <cell r="BQ601">
            <v>0</v>
          </cell>
          <cell r="BS601">
            <v>0</v>
          </cell>
          <cell r="BW601">
            <v>-1345</v>
          </cell>
          <cell r="CD601">
            <v>0</v>
          </cell>
        </row>
        <row r="602">
          <cell r="C602" t="str">
            <v>68400TEQU200TAllcustom3USD Total</v>
          </cell>
          <cell r="BK602">
            <v>-1477</v>
          </cell>
          <cell r="BL602">
            <v>0</v>
          </cell>
          <cell r="BM602">
            <v>0</v>
          </cell>
          <cell r="BN602">
            <v>-1476.9420636807101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W602">
            <v>-1477</v>
          </cell>
          <cell r="CD602">
            <v>0</v>
          </cell>
          <cell r="CF602">
            <v>0</v>
          </cell>
        </row>
        <row r="603">
          <cell r="C603" t="str">
            <v>68400TEQU210Allcustom3USD Total</v>
          </cell>
          <cell r="BK603">
            <v>126</v>
          </cell>
          <cell r="BL603">
            <v>0</v>
          </cell>
          <cell r="BN603">
            <v>125.758711982482</v>
          </cell>
          <cell r="BP603">
            <v>0</v>
          </cell>
          <cell r="BQ603">
            <v>0</v>
          </cell>
          <cell r="BS603">
            <v>0</v>
          </cell>
          <cell r="BW603">
            <v>126</v>
          </cell>
          <cell r="CD603">
            <v>0</v>
          </cell>
        </row>
        <row r="604">
          <cell r="C604" t="str">
            <v>68400TEQU300TAllcustom3USD Total</v>
          </cell>
          <cell r="BK604">
            <v>-1351</v>
          </cell>
          <cell r="BL604">
            <v>0</v>
          </cell>
          <cell r="BM604">
            <v>0</v>
          </cell>
          <cell r="BN604">
            <v>-1351.1833516982281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U604">
            <v>0</v>
          </cell>
          <cell r="BV604">
            <v>0</v>
          </cell>
          <cell r="BW604">
            <v>-1351</v>
          </cell>
          <cell r="CF604">
            <v>0</v>
          </cell>
        </row>
        <row r="606">
          <cell r="C606" t="str">
            <v>68450TEQU100Allcustom3USD Total</v>
          </cell>
          <cell r="BK606">
            <v>3774</v>
          </cell>
          <cell r="BN606">
            <v>3774.2835709999999</v>
          </cell>
          <cell r="BP606">
            <v>0</v>
          </cell>
          <cell r="BS606">
            <v>0</v>
          </cell>
          <cell r="BW606">
            <v>3774</v>
          </cell>
          <cell r="CD606">
            <v>0</v>
          </cell>
        </row>
        <row r="607">
          <cell r="C607" t="str">
            <v>68450TEQU110Allcustom3USD Total</v>
          </cell>
          <cell r="BK607">
            <v>-706</v>
          </cell>
          <cell r="BN607">
            <v>-705.75347460441992</v>
          </cell>
          <cell r="BP607">
            <v>0</v>
          </cell>
          <cell r="BQ607">
            <v>0</v>
          </cell>
          <cell r="BS607">
            <v>1.9740062999725299E-4</v>
          </cell>
          <cell r="BW607">
            <v>-706</v>
          </cell>
          <cell r="CD607">
            <v>0</v>
          </cell>
        </row>
        <row r="608">
          <cell r="C608" t="str">
            <v>68450TEQU120Allcustom3USD Total</v>
          </cell>
          <cell r="BK608">
            <v>-232</v>
          </cell>
          <cell r="BN608">
            <v>-231.770190847641</v>
          </cell>
          <cell r="BP608">
            <v>0</v>
          </cell>
          <cell r="BS608">
            <v>0</v>
          </cell>
          <cell r="BW608">
            <v>-232</v>
          </cell>
          <cell r="CD608">
            <v>0</v>
          </cell>
        </row>
        <row r="609">
          <cell r="C609" t="str">
            <v>68450TEQU130Allcustom3USD Total</v>
          </cell>
          <cell r="BK609">
            <v>-255</v>
          </cell>
          <cell r="BN609">
            <v>-254.51727473309901</v>
          </cell>
          <cell r="BP609">
            <v>0</v>
          </cell>
          <cell r="BS609">
            <v>-3.6200000000000002E-4</v>
          </cell>
          <cell r="BW609">
            <v>-255</v>
          </cell>
          <cell r="CD609">
            <v>0</v>
          </cell>
        </row>
        <row r="610">
          <cell r="C610" t="str">
            <v>68450TEQU140Allcustom3USD Total</v>
          </cell>
          <cell r="BK610">
            <v>28677</v>
          </cell>
          <cell r="BL610">
            <v>1</v>
          </cell>
          <cell r="BN610">
            <v>28675.601578943402</v>
          </cell>
          <cell r="BP610">
            <v>0</v>
          </cell>
          <cell r="BS610">
            <v>2.9003945016861004E-4</v>
          </cell>
          <cell r="BW610">
            <v>28677</v>
          </cell>
          <cell r="CD610">
            <v>0</v>
          </cell>
        </row>
        <row r="611">
          <cell r="C611" t="str">
            <v>68450TEQU200TAllcustom3USD Total</v>
          </cell>
          <cell r="BK611">
            <v>31258</v>
          </cell>
          <cell r="BL611">
            <v>1</v>
          </cell>
          <cell r="BM611">
            <v>0</v>
          </cell>
          <cell r="BN611">
            <v>31257.844209758299</v>
          </cell>
          <cell r="BP611">
            <v>0</v>
          </cell>
          <cell r="BQ611">
            <v>0</v>
          </cell>
          <cell r="BR611">
            <v>0</v>
          </cell>
          <cell r="BS611">
            <v>1.254400806427E-4</v>
          </cell>
          <cell r="BW611">
            <v>31258</v>
          </cell>
          <cell r="CD611">
            <v>0</v>
          </cell>
          <cell r="CF611">
            <v>0</v>
          </cell>
        </row>
        <row r="612">
          <cell r="C612" t="str">
            <v>68450TEQU210Allcustom3USD Total</v>
          </cell>
          <cell r="BK612">
            <v>832</v>
          </cell>
          <cell r="BL612">
            <v>0</v>
          </cell>
          <cell r="BN612">
            <v>832.38502724908608</v>
          </cell>
          <cell r="BP612">
            <v>0</v>
          </cell>
          <cell r="BQ612">
            <v>0</v>
          </cell>
          <cell r="BS612">
            <v>-1.1001135993003799E-4</v>
          </cell>
          <cell r="BW612">
            <v>832</v>
          </cell>
          <cell r="CD612">
            <v>0</v>
          </cell>
          <cell r="CF612">
            <v>0</v>
          </cell>
        </row>
        <row r="613">
          <cell r="C613" t="str">
            <v>68450TEQU300TAllcustom3USD Total</v>
          </cell>
          <cell r="BK613">
            <v>32090</v>
          </cell>
          <cell r="BL613">
            <v>1</v>
          </cell>
          <cell r="BM613">
            <v>0</v>
          </cell>
          <cell r="BN613">
            <v>32090.229237007385</v>
          </cell>
          <cell r="BP613">
            <v>0</v>
          </cell>
          <cell r="BQ613">
            <v>0</v>
          </cell>
          <cell r="BR613">
            <v>0</v>
          </cell>
          <cell r="BS613">
            <v>1.542872071266201E-5</v>
          </cell>
          <cell r="BU613">
            <v>0</v>
          </cell>
          <cell r="BV613">
            <v>0</v>
          </cell>
          <cell r="BW613">
            <v>32090</v>
          </cell>
          <cell r="CF613">
            <v>0</v>
          </cell>
        </row>
        <row r="618">
          <cell r="C618" t="str">
            <v>10100TAllcustom2Allcustom3USD Total</v>
          </cell>
          <cell r="BK618">
            <v>5183</v>
          </cell>
          <cell r="BN618">
            <v>5182.9168608515101</v>
          </cell>
          <cell r="BW618">
            <v>5183</v>
          </cell>
          <cell r="CD618">
            <v>0</v>
          </cell>
        </row>
        <row r="619">
          <cell r="C619" t="str">
            <v>Revenue_sale_of_service_USD</v>
          </cell>
          <cell r="BK619">
            <v>30281</v>
          </cell>
          <cell r="BN619">
            <v>30281.160305777696</v>
          </cell>
          <cell r="BW619">
            <v>30281</v>
          </cell>
          <cell r="CD619">
            <v>0</v>
          </cell>
        </row>
        <row r="622">
          <cell r="C622" t="str">
            <v>60321GEO132Allcustom3USD Total</v>
          </cell>
          <cell r="BK622">
            <v>1414</v>
          </cell>
          <cell r="BN622">
            <v>1413.5408686338401</v>
          </cell>
          <cell r="BW622">
            <v>1414</v>
          </cell>
          <cell r="CD622">
            <v>0</v>
          </cell>
        </row>
        <row r="623">
          <cell r="C623" t="str">
            <v>60321GEO419Allcustom3USD Total</v>
          </cell>
          <cell r="BK623">
            <v>1457</v>
          </cell>
          <cell r="BN623">
            <v>1456.8913408431499</v>
          </cell>
          <cell r="BW623">
            <v>1457</v>
          </cell>
          <cell r="CD623">
            <v>0</v>
          </cell>
        </row>
        <row r="624">
          <cell r="C624" t="str">
            <v>60321GEO424Allcustom3USD Total</v>
          </cell>
          <cell r="BK624">
            <v>144</v>
          </cell>
          <cell r="BN624">
            <v>143.50875915218401</v>
          </cell>
          <cell r="BW624">
            <v>144</v>
          </cell>
          <cell r="CD624">
            <v>0</v>
          </cell>
        </row>
        <row r="625">
          <cell r="C625" t="str">
            <v>60321GEO155Allcustom3USD Total</v>
          </cell>
          <cell r="BK625">
            <v>2442</v>
          </cell>
          <cell r="BN625">
            <v>2442.0536433560301</v>
          </cell>
          <cell r="BW625">
            <v>2442</v>
          </cell>
          <cell r="CD625">
            <v>0</v>
          </cell>
        </row>
        <row r="626">
          <cell r="C626" t="str">
            <v>60321GEO701Allcustom3USD Total</v>
          </cell>
          <cell r="BK626">
            <v>5875</v>
          </cell>
          <cell r="BN626">
            <v>5874.8453448275604</v>
          </cell>
          <cell r="BW626">
            <v>5875</v>
          </cell>
          <cell r="CD626">
            <v>0</v>
          </cell>
        </row>
        <row r="627">
          <cell r="C627" t="str">
            <v>60321GEO430Allcustom3USD Total</v>
          </cell>
          <cell r="BK627">
            <v>189</v>
          </cell>
          <cell r="BN627">
            <v>189.388536869853</v>
          </cell>
          <cell r="BW627">
            <v>189</v>
          </cell>
          <cell r="CD627">
            <v>0</v>
          </cell>
        </row>
        <row r="628">
          <cell r="C628" t="str">
            <v>60321GEO510Allcustom3USD Total</v>
          </cell>
          <cell r="BK628">
            <v>2039</v>
          </cell>
          <cell r="BN628">
            <v>2038.8695673265299</v>
          </cell>
          <cell r="BW628">
            <v>2039</v>
          </cell>
          <cell r="CD628">
            <v>0</v>
          </cell>
        </row>
        <row r="629">
          <cell r="C629" t="str">
            <v>60321GEO816Allcustom3USD Total</v>
          </cell>
          <cell r="BK629">
            <v>748</v>
          </cell>
          <cell r="BN629">
            <v>747.94475437911501</v>
          </cell>
          <cell r="BW629">
            <v>748</v>
          </cell>
          <cell r="CD629">
            <v>0</v>
          </cell>
        </row>
        <row r="630">
          <cell r="C630" t="str">
            <v>segment_geo_revenue_other_USD</v>
          </cell>
          <cell r="BK630">
            <v>21156</v>
          </cell>
          <cell r="BL630">
            <v>-1</v>
          </cell>
          <cell r="BM630">
            <v>0</v>
          </cell>
          <cell r="BN630">
            <v>21157.034351240942</v>
          </cell>
          <cell r="BW630">
            <v>21156</v>
          </cell>
          <cell r="CD630">
            <v>0</v>
          </cell>
        </row>
        <row r="631">
          <cell r="BK631">
            <v>35464</v>
          </cell>
          <cell r="BL631">
            <v>-1</v>
          </cell>
          <cell r="BM631">
            <v>0</v>
          </cell>
          <cell r="BN631">
            <v>35464.077166629206</v>
          </cell>
          <cell r="BU631">
            <v>0</v>
          </cell>
          <cell r="BV631">
            <v>0</v>
          </cell>
          <cell r="BW631">
            <v>35464</v>
          </cell>
          <cell r="CF631">
            <v>0</v>
          </cell>
        </row>
        <row r="633">
          <cell r="C633" t="str">
            <v>60325GEO132Allcustom3USD Total</v>
          </cell>
          <cell r="BK633">
            <v>17353</v>
          </cell>
          <cell r="BN633">
            <v>17353.367691074502</v>
          </cell>
          <cell r="BP633">
            <v>0</v>
          </cell>
          <cell r="BS633">
            <v>0</v>
          </cell>
          <cell r="BW633">
            <v>17353</v>
          </cell>
          <cell r="CD633">
            <v>0</v>
          </cell>
        </row>
        <row r="634">
          <cell r="C634" t="str">
            <v>60325GEO419Allcustom3USD Total</v>
          </cell>
          <cell r="BK634">
            <v>164</v>
          </cell>
          <cell r="BN634">
            <v>164.47421534503499</v>
          </cell>
          <cell r="BP634">
            <v>0</v>
          </cell>
          <cell r="BS634">
            <v>0</v>
          </cell>
          <cell r="BW634">
            <v>164</v>
          </cell>
          <cell r="CD634">
            <v>0</v>
          </cell>
        </row>
        <row r="635">
          <cell r="C635" t="str">
            <v>60325GEO424Allcustom3USD Total</v>
          </cell>
          <cell r="BK635">
            <v>3104</v>
          </cell>
          <cell r="BN635">
            <v>3104.2805643060997</v>
          </cell>
          <cell r="BP635">
            <v>0</v>
          </cell>
          <cell r="BS635">
            <v>0</v>
          </cell>
          <cell r="BW635">
            <v>3104</v>
          </cell>
          <cell r="CD635">
            <v>0</v>
          </cell>
        </row>
        <row r="636">
          <cell r="C636" t="str">
            <v>60325GEO155Allcustom3USD Total</v>
          </cell>
          <cell r="BK636">
            <v>3465</v>
          </cell>
          <cell r="BN636">
            <v>3465.0399268524898</v>
          </cell>
          <cell r="BP636">
            <v>0</v>
          </cell>
          <cell r="BS636">
            <v>0</v>
          </cell>
          <cell r="BW636">
            <v>3465</v>
          </cell>
          <cell r="CD636">
            <v>0</v>
          </cell>
        </row>
        <row r="637">
          <cell r="C637" t="str">
            <v>60325GEO701Allcustom3USD Total</v>
          </cell>
          <cell r="BK637">
            <v>3435</v>
          </cell>
          <cell r="BN637">
            <v>3435.1136550698702</v>
          </cell>
          <cell r="BP637">
            <v>0</v>
          </cell>
          <cell r="BS637">
            <v>0</v>
          </cell>
          <cell r="BW637">
            <v>3435</v>
          </cell>
          <cell r="CD637">
            <v>0</v>
          </cell>
        </row>
        <row r="638">
          <cell r="C638" t="str">
            <v>60325GEO430Allcustom3USD Total</v>
          </cell>
          <cell r="BK638">
            <v>5133</v>
          </cell>
          <cell r="BN638">
            <v>5133.0409201574093</v>
          </cell>
          <cell r="BP638">
            <v>0</v>
          </cell>
          <cell r="BS638">
            <v>0</v>
          </cell>
          <cell r="BW638">
            <v>5133</v>
          </cell>
          <cell r="CD638">
            <v>0</v>
          </cell>
        </row>
        <row r="639">
          <cell r="C639" t="str">
            <v>60325GEO510Allcustom3USD Total</v>
          </cell>
          <cell r="BK639">
            <v>226</v>
          </cell>
          <cell r="BN639">
            <v>225.530263621703</v>
          </cell>
          <cell r="BP639">
            <v>0</v>
          </cell>
          <cell r="BS639">
            <v>0</v>
          </cell>
          <cell r="BW639">
            <v>226</v>
          </cell>
          <cell r="CD639">
            <v>0</v>
          </cell>
        </row>
        <row r="640">
          <cell r="C640" t="str">
            <v>60325GEO816Allcustom3USD Total</v>
          </cell>
          <cell r="BK640">
            <v>409</v>
          </cell>
          <cell r="BN640">
            <v>408.66433350040001</v>
          </cell>
          <cell r="BP640">
            <v>0</v>
          </cell>
          <cell r="BS640">
            <v>0</v>
          </cell>
          <cell r="BW640">
            <v>409</v>
          </cell>
          <cell r="CD640">
            <v>0</v>
          </cell>
        </row>
        <row r="641">
          <cell r="C641" t="str">
            <v>segment_geo_assets_other_USD</v>
          </cell>
          <cell r="BK641">
            <v>11827</v>
          </cell>
          <cell r="BL641">
            <v>1</v>
          </cell>
          <cell r="BM641">
            <v>0</v>
          </cell>
          <cell r="BN641">
            <v>11826.183322212222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W641">
            <v>11827</v>
          </cell>
          <cell r="CD641">
            <v>0</v>
          </cell>
        </row>
        <row r="642">
          <cell r="BK642">
            <v>45116</v>
          </cell>
          <cell r="BL642">
            <v>1</v>
          </cell>
          <cell r="BM642">
            <v>0</v>
          </cell>
          <cell r="BN642">
            <v>45115.694892139727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U642">
            <v>0</v>
          </cell>
          <cell r="BV642">
            <v>0</v>
          </cell>
          <cell r="BW642">
            <v>45116</v>
          </cell>
          <cell r="CF642">
            <v>0</v>
          </cell>
        </row>
        <row r="644">
          <cell r="C644" t="str">
            <v>60327GEO132Allcustom3USD Total</v>
          </cell>
          <cell r="BK644">
            <v>-191</v>
          </cell>
          <cell r="BN644">
            <v>-191.04508670920802</v>
          </cell>
          <cell r="BW644">
            <v>-191</v>
          </cell>
          <cell r="CD644">
            <v>0</v>
          </cell>
        </row>
        <row r="645">
          <cell r="C645" t="str">
            <v>60327GEO419Allcustom3USD Total</v>
          </cell>
          <cell r="BK645">
            <v>-4</v>
          </cell>
          <cell r="BN645">
            <v>-4.2251406440258501</v>
          </cell>
          <cell r="BW645">
            <v>-4</v>
          </cell>
          <cell r="CD645">
            <v>0</v>
          </cell>
        </row>
        <row r="646">
          <cell r="C646" t="str">
            <v>60327GEO424Allcustom3USD Total</v>
          </cell>
          <cell r="BK646">
            <v>-2</v>
          </cell>
          <cell r="BN646">
            <v>-1.9861962800048498</v>
          </cell>
          <cell r="BW646">
            <v>-2</v>
          </cell>
          <cell r="CD646">
            <v>0</v>
          </cell>
        </row>
        <row r="647">
          <cell r="C647" t="str">
            <v>60327GEO155Allcustom3USD Total</v>
          </cell>
          <cell r="BK647">
            <v>35</v>
          </cell>
          <cell r="BN647">
            <v>35.058936923101001</v>
          </cell>
          <cell r="BW647">
            <v>35</v>
          </cell>
          <cell r="CD647">
            <v>0</v>
          </cell>
        </row>
        <row r="648">
          <cell r="C648" t="str">
            <v>60327GEO701Allcustom3USD Total</v>
          </cell>
          <cell r="BK648">
            <v>-39</v>
          </cell>
          <cell r="BN648">
            <v>-38.537057149999995</v>
          </cell>
          <cell r="BW648">
            <v>-39</v>
          </cell>
          <cell r="CD648">
            <v>0</v>
          </cell>
        </row>
        <row r="649">
          <cell r="C649" t="str">
            <v>60327GEO430Allcustom3USD Total</v>
          </cell>
          <cell r="BK649">
            <v>-2</v>
          </cell>
          <cell r="BN649">
            <v>-2.3571822040065298</v>
          </cell>
          <cell r="BW649">
            <v>-2</v>
          </cell>
          <cell r="CD649">
            <v>0</v>
          </cell>
        </row>
        <row r="650">
          <cell r="C650" t="str">
            <v>60327GEO510Allcustom3USD Total</v>
          </cell>
          <cell r="BK650">
            <v>-445</v>
          </cell>
          <cell r="BN650">
            <v>-445.39898377036099</v>
          </cell>
          <cell r="BW650">
            <v>-445</v>
          </cell>
          <cell r="CD650">
            <v>0</v>
          </cell>
        </row>
        <row r="651">
          <cell r="C651" t="str">
            <v>60327GEO816Allcustom3USD Total</v>
          </cell>
          <cell r="BK651">
            <v>-309</v>
          </cell>
          <cell r="BN651">
            <v>-308.95530468179396</v>
          </cell>
          <cell r="BW651">
            <v>-309</v>
          </cell>
          <cell r="CD651">
            <v>0</v>
          </cell>
        </row>
        <row r="652">
          <cell r="C652" t="str">
            <v>segment_geo_tax_other_USD</v>
          </cell>
          <cell r="BK652">
            <v>-198</v>
          </cell>
          <cell r="BL652">
            <v>0</v>
          </cell>
          <cell r="BM652">
            <v>0</v>
          </cell>
          <cell r="BN652">
            <v>-197.99569708636068</v>
          </cell>
          <cell r="BW652">
            <v>-198</v>
          </cell>
          <cell r="CD652">
            <v>0</v>
          </cell>
        </row>
        <row r="653">
          <cell r="BK653">
            <v>-1155</v>
          </cell>
          <cell r="BL653">
            <v>0</v>
          </cell>
          <cell r="BM653">
            <v>0</v>
          </cell>
          <cell r="BN653">
            <v>-1155.44171160266</v>
          </cell>
          <cell r="BU653">
            <v>0</v>
          </cell>
          <cell r="BV653">
            <v>0</v>
          </cell>
          <cell r="BW653">
            <v>-1155</v>
          </cell>
          <cell r="CF653">
            <v>0</v>
          </cell>
        </row>
        <row r="656">
          <cell r="C656" t="str">
            <v>60336Allcustom2Allcustom3USD Total</v>
          </cell>
          <cell r="BK656">
            <v>2</v>
          </cell>
          <cell r="BN656">
            <v>1.913</v>
          </cell>
          <cell r="BW656">
            <v>2</v>
          </cell>
          <cell r="CD656">
            <v>0</v>
          </cell>
        </row>
        <row r="657">
          <cell r="C657" t="str">
            <v>60322CAllcustom2Allcustom3USD Total</v>
          </cell>
          <cell r="BK657">
            <v>-223</v>
          </cell>
          <cell r="BN657">
            <v>-222.70279637000002</v>
          </cell>
          <cell r="BW657">
            <v>-223</v>
          </cell>
        </row>
        <row r="658">
          <cell r="C658" t="str">
            <v>60323CAllcustom2Allcustom3USD Total</v>
          </cell>
          <cell r="BK658">
            <v>-72</v>
          </cell>
          <cell r="BN658">
            <v>-72.459863089999999</v>
          </cell>
          <cell r="BW658">
            <v>-72</v>
          </cell>
          <cell r="CD658">
            <v>0</v>
          </cell>
        </row>
        <row r="659">
          <cell r="C659" t="str">
            <v>60324CAllcustom2Allcustom3USD Total</v>
          </cell>
          <cell r="BK659">
            <v>0</v>
          </cell>
          <cell r="BN659">
            <v>0</v>
          </cell>
          <cell r="BW659">
            <v>0</v>
          </cell>
          <cell r="CD659">
            <v>0</v>
          </cell>
        </row>
        <row r="660">
          <cell r="C660" t="str">
            <v>60339Allcustom2Allcustom3USD Total</v>
          </cell>
          <cell r="BK660">
            <v>14</v>
          </cell>
          <cell r="BL660">
            <v>-1</v>
          </cell>
          <cell r="BN660">
            <v>14.598000000000001</v>
          </cell>
          <cell r="BW660">
            <v>14</v>
          </cell>
          <cell r="CD660">
            <v>0</v>
          </cell>
        </row>
        <row r="661">
          <cell r="C661" t="str">
            <v>60338TAllcustom2Allcustom3USD Total</v>
          </cell>
          <cell r="BK661">
            <v>-281</v>
          </cell>
          <cell r="BL661">
            <v>-1</v>
          </cell>
          <cell r="BM661">
            <v>0</v>
          </cell>
          <cell r="BN661">
            <v>-280.56465945999997</v>
          </cell>
          <cell r="BW661">
            <v>-281</v>
          </cell>
          <cell r="CD661">
            <v>0</v>
          </cell>
        </row>
        <row r="662">
          <cell r="C662" t="str">
            <v>60341TAllcustom2Allcustom3USD Total</v>
          </cell>
          <cell r="BK662">
            <v>-279</v>
          </cell>
          <cell r="BL662">
            <v>-1</v>
          </cell>
          <cell r="BM662">
            <v>0</v>
          </cell>
          <cell r="BN662">
            <v>-278.65165945999996</v>
          </cell>
          <cell r="BW662">
            <v>-279</v>
          </cell>
          <cell r="CD662">
            <v>0</v>
          </cell>
        </row>
        <row r="664">
          <cell r="C664" t="str">
            <v>60341Allcustom2Allcustom3USD Total</v>
          </cell>
          <cell r="BK664">
            <v>412</v>
          </cell>
          <cell r="BN664">
            <v>411.65600000000001</v>
          </cell>
          <cell r="BW664">
            <v>412</v>
          </cell>
          <cell r="CD664">
            <v>0</v>
          </cell>
        </row>
        <row r="665">
          <cell r="C665" t="str">
            <v>60342Allcustom2Allcustom3USD Total</v>
          </cell>
          <cell r="BK665">
            <v>71</v>
          </cell>
          <cell r="BL665">
            <v>-1</v>
          </cell>
          <cell r="BN665">
            <v>71.664506959999997</v>
          </cell>
          <cell r="BW665">
            <v>71</v>
          </cell>
          <cell r="CD665">
            <v>0</v>
          </cell>
        </row>
        <row r="666">
          <cell r="C666" t="str">
            <v>60350TAllcustom2Allcustom3USD Total</v>
          </cell>
          <cell r="BK666">
            <v>483</v>
          </cell>
          <cell r="BL666">
            <v>-1</v>
          </cell>
          <cell r="BM666">
            <v>0</v>
          </cell>
          <cell r="BN666">
            <v>483.32050695999999</v>
          </cell>
          <cell r="BW666">
            <v>483</v>
          </cell>
          <cell r="CD666">
            <v>0</v>
          </cell>
        </row>
        <row r="668">
          <cell r="C668" t="str">
            <v>60360Allcustom2Allcustom3USD Total</v>
          </cell>
          <cell r="BK668">
            <v>89</v>
          </cell>
          <cell r="BN668">
            <v>88.871478199999999</v>
          </cell>
          <cell r="BW668">
            <v>89</v>
          </cell>
          <cell r="CD668">
            <v>0</v>
          </cell>
        </row>
        <row r="670">
          <cell r="C670" t="str">
            <v>60361Allcustom2Allcustom3USD Total</v>
          </cell>
          <cell r="BK670">
            <v>-210</v>
          </cell>
          <cell r="BL670">
            <v>0</v>
          </cell>
          <cell r="BN670">
            <v>-209.90070569</v>
          </cell>
          <cell r="BW670">
            <v>-210</v>
          </cell>
          <cell r="CD670">
            <v>0</v>
          </cell>
        </row>
        <row r="671">
          <cell r="C671" t="str">
            <v>60362Allcustom2Allcustom3USD Total</v>
          </cell>
          <cell r="BK671">
            <v>-426</v>
          </cell>
          <cell r="BN671">
            <v>-426.21800000000002</v>
          </cell>
          <cell r="BW671">
            <v>-426</v>
          </cell>
          <cell r="CD671">
            <v>0</v>
          </cell>
        </row>
        <row r="672">
          <cell r="C672" t="str">
            <v>60370TAllcustom2Allcustom3USD Total</v>
          </cell>
          <cell r="BK672">
            <v>-636</v>
          </cell>
          <cell r="BL672">
            <v>0</v>
          </cell>
          <cell r="BM672">
            <v>0</v>
          </cell>
          <cell r="BN672">
            <v>-636.11870569000007</v>
          </cell>
          <cell r="BW672">
            <v>-636</v>
          </cell>
          <cell r="CF672">
            <v>0</v>
          </cell>
        </row>
        <row r="677">
          <cell r="C677" t="str">
            <v>11010Allcustom2Allcustom3USD Total</v>
          </cell>
          <cell r="E677">
            <v>0</v>
          </cell>
          <cell r="H677">
            <v>0</v>
          </cell>
          <cell r="J677">
            <v>-96</v>
          </cell>
          <cell r="M677">
            <v>-96.225999999999999</v>
          </cell>
          <cell r="O677">
            <v>-33</v>
          </cell>
          <cell r="R677">
            <v>-33.184151439410201</v>
          </cell>
          <cell r="T677">
            <v>0</v>
          </cell>
          <cell r="W677">
            <v>0</v>
          </cell>
          <cell r="Y677">
            <v>0</v>
          </cell>
          <cell r="AB677">
            <v>0</v>
          </cell>
          <cell r="AD677">
            <v>0</v>
          </cell>
          <cell r="AG677">
            <v>0</v>
          </cell>
          <cell r="AI677">
            <v>0</v>
          </cell>
          <cell r="AL677">
            <v>0</v>
          </cell>
          <cell r="AN677">
            <v>0</v>
          </cell>
          <cell r="AQ677">
            <v>0</v>
          </cell>
          <cell r="AS677">
            <v>-444</v>
          </cell>
          <cell r="AV677">
            <v>-444.30361738650799</v>
          </cell>
          <cell r="AX677">
            <v>-257</v>
          </cell>
          <cell r="BA677">
            <v>-256.68571947546098</v>
          </cell>
          <cell r="BC677">
            <v>264</v>
          </cell>
          <cell r="BE677">
            <v>0</v>
          </cell>
          <cell r="BH677">
            <v>0</v>
          </cell>
          <cell r="BI677">
            <v>264.20267010282998</v>
          </cell>
          <cell r="BK677">
            <v>-566</v>
          </cell>
          <cell r="BN677">
            <v>-566.19681819854907</v>
          </cell>
          <cell r="BU677">
            <v>0</v>
          </cell>
          <cell r="BV677">
            <v>0</v>
          </cell>
          <cell r="BW677">
            <v>-566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N677">
            <v>0</v>
          </cell>
          <cell r="CQ677">
            <v>0</v>
          </cell>
        </row>
        <row r="678">
          <cell r="C678" t="str">
            <v>11015Allcustom2Allcustom3USD Total</v>
          </cell>
          <cell r="E678">
            <v>101</v>
          </cell>
          <cell r="H678">
            <v>101.43193067597599</v>
          </cell>
          <cell r="J678">
            <v>0</v>
          </cell>
          <cell r="M678">
            <v>0</v>
          </cell>
          <cell r="O678">
            <v>0</v>
          </cell>
          <cell r="R678">
            <v>0</v>
          </cell>
          <cell r="T678">
            <v>-3</v>
          </cell>
          <cell r="W678">
            <v>-3.0603607999999998</v>
          </cell>
          <cell r="Y678">
            <v>7</v>
          </cell>
          <cell r="AB678">
            <v>7.0997320552075003</v>
          </cell>
          <cell r="AD678">
            <v>52</v>
          </cell>
          <cell r="AG678">
            <v>51.965672929999997</v>
          </cell>
          <cell r="AI678">
            <v>0</v>
          </cell>
          <cell r="AL678">
            <v>0</v>
          </cell>
          <cell r="AN678">
            <v>-21</v>
          </cell>
          <cell r="AQ678">
            <v>-20.873615678540599</v>
          </cell>
          <cell r="AS678">
            <v>0</v>
          </cell>
          <cell r="AV678">
            <v>0.21287254999999999</v>
          </cell>
          <cell r="AX678">
            <v>-2293</v>
          </cell>
          <cell r="BA678">
            <v>-2293.1354749771499</v>
          </cell>
          <cell r="BC678">
            <v>1</v>
          </cell>
          <cell r="BE678">
            <v>1</v>
          </cell>
          <cell r="BH678">
            <v>0</v>
          </cell>
          <cell r="BI678">
            <v>0</v>
          </cell>
          <cell r="BK678">
            <v>-2156</v>
          </cell>
          <cell r="BN678">
            <v>-2156.3592432445103</v>
          </cell>
          <cell r="BU678">
            <v>0</v>
          </cell>
          <cell r="BV678">
            <v>0</v>
          </cell>
          <cell r="BW678">
            <v>-2156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N678">
            <v>0</v>
          </cell>
          <cell r="CQ678">
            <v>0</v>
          </cell>
        </row>
        <row r="679">
          <cell r="C679" t="str">
            <v>11011Allcustom2Allcustom3USD Total</v>
          </cell>
          <cell r="E679">
            <v>-5073</v>
          </cell>
          <cell r="H679">
            <v>-5072.6820428889105</v>
          </cell>
          <cell r="J679">
            <v>0</v>
          </cell>
          <cell r="M679">
            <v>0</v>
          </cell>
          <cell r="O679">
            <v>0</v>
          </cell>
          <cell r="R679">
            <v>0</v>
          </cell>
          <cell r="T679">
            <v>0</v>
          </cell>
          <cell r="W679">
            <v>0</v>
          </cell>
          <cell r="Y679">
            <v>0</v>
          </cell>
          <cell r="AB679">
            <v>0</v>
          </cell>
          <cell r="AD679">
            <v>0</v>
          </cell>
          <cell r="AG679">
            <v>0</v>
          </cell>
          <cell r="AI679">
            <v>-138</v>
          </cell>
          <cell r="AL679">
            <v>-137.963789744374</v>
          </cell>
          <cell r="AN679">
            <v>0</v>
          </cell>
          <cell r="AQ679">
            <v>0</v>
          </cell>
          <cell r="AS679">
            <v>0</v>
          </cell>
          <cell r="AV679">
            <v>0</v>
          </cell>
          <cell r="AX679">
            <v>0</v>
          </cell>
          <cell r="BA679">
            <v>0</v>
          </cell>
          <cell r="BC679">
            <v>0</v>
          </cell>
          <cell r="BE679">
            <v>0</v>
          </cell>
          <cell r="BH679">
            <v>0</v>
          </cell>
          <cell r="BI679">
            <v>0</v>
          </cell>
          <cell r="BK679">
            <v>-5211</v>
          </cell>
          <cell r="BN679">
            <v>-5210.6458326332904</v>
          </cell>
          <cell r="BU679">
            <v>0</v>
          </cell>
          <cell r="BV679">
            <v>0</v>
          </cell>
          <cell r="BW679">
            <v>-5211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N679">
            <v>0</v>
          </cell>
          <cell r="CQ679">
            <v>0</v>
          </cell>
        </row>
        <row r="680">
          <cell r="C680" t="str">
            <v>11012Allcustom2Allcustom3USD Total</v>
          </cell>
          <cell r="E680">
            <v>-2449</v>
          </cell>
          <cell r="H680">
            <v>-2448.8252304452299</v>
          </cell>
          <cell r="J680">
            <v>0</v>
          </cell>
          <cell r="M680">
            <v>0</v>
          </cell>
          <cell r="O680">
            <v>0</v>
          </cell>
          <cell r="R680">
            <v>0</v>
          </cell>
          <cell r="T680">
            <v>0</v>
          </cell>
          <cell r="W680">
            <v>0</v>
          </cell>
          <cell r="Y680">
            <v>0</v>
          </cell>
          <cell r="AB680">
            <v>0</v>
          </cell>
          <cell r="AD680">
            <v>0</v>
          </cell>
          <cell r="AG680">
            <v>0</v>
          </cell>
          <cell r="AI680">
            <v>-422</v>
          </cell>
          <cell r="AL680">
            <v>-421.66108624014902</v>
          </cell>
          <cell r="AN680">
            <v>0</v>
          </cell>
          <cell r="AQ680">
            <v>0</v>
          </cell>
          <cell r="AS680">
            <v>0</v>
          </cell>
          <cell r="AV680">
            <v>0</v>
          </cell>
          <cell r="AX680">
            <v>0</v>
          </cell>
          <cell r="BA680">
            <v>0</v>
          </cell>
          <cell r="BC680">
            <v>1</v>
          </cell>
          <cell r="BE680">
            <v>1</v>
          </cell>
          <cell r="BH680">
            <v>0</v>
          </cell>
          <cell r="BI680">
            <v>0</v>
          </cell>
          <cell r="BK680">
            <v>-2870</v>
          </cell>
          <cell r="BN680">
            <v>-2870.4863166853802</v>
          </cell>
          <cell r="BU680">
            <v>0</v>
          </cell>
          <cell r="BV680">
            <v>0</v>
          </cell>
          <cell r="BW680">
            <v>-2870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N680">
            <v>0</v>
          </cell>
          <cell r="CQ680">
            <v>0</v>
          </cell>
        </row>
        <row r="681">
          <cell r="C681" t="str">
            <v>11013Allcustom2Allcustom3USD Total</v>
          </cell>
          <cell r="E681">
            <v>-1727</v>
          </cell>
          <cell r="H681">
            <v>-1726.7634782386001</v>
          </cell>
          <cell r="J681">
            <v>0</v>
          </cell>
          <cell r="M681">
            <v>0</v>
          </cell>
          <cell r="O681">
            <v>0</v>
          </cell>
          <cell r="R681">
            <v>0</v>
          </cell>
          <cell r="T681">
            <v>0</v>
          </cell>
          <cell r="W681">
            <v>0</v>
          </cell>
          <cell r="Y681">
            <v>0</v>
          </cell>
          <cell r="AB681">
            <v>0</v>
          </cell>
          <cell r="AD681">
            <v>-122</v>
          </cell>
          <cell r="AG681">
            <v>-122.44617099</v>
          </cell>
          <cell r="AI681">
            <v>0</v>
          </cell>
          <cell r="AL681">
            <v>0</v>
          </cell>
          <cell r="AN681">
            <v>-9</v>
          </cell>
          <cell r="AQ681">
            <v>-8.7655891196641988</v>
          </cell>
          <cell r="AS681">
            <v>-1</v>
          </cell>
          <cell r="AV681">
            <v>-0.54348368999999996</v>
          </cell>
          <cell r="AX681">
            <v>0</v>
          </cell>
          <cell r="BA681">
            <v>0</v>
          </cell>
          <cell r="BC681">
            <v>0</v>
          </cell>
          <cell r="BE681">
            <v>0</v>
          </cell>
          <cell r="BH681">
            <v>0</v>
          </cell>
          <cell r="BI681">
            <v>0</v>
          </cell>
          <cell r="BK681">
            <v>-1859</v>
          </cell>
          <cell r="BN681">
            <v>-1858.51872203826</v>
          </cell>
          <cell r="BU681">
            <v>0</v>
          </cell>
          <cell r="BV681">
            <v>0</v>
          </cell>
          <cell r="BW681">
            <v>-1859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N681">
            <v>0</v>
          </cell>
          <cell r="CQ681">
            <v>0</v>
          </cell>
        </row>
        <row r="682">
          <cell r="C682" t="str">
            <v>11040Allcustom2Allcustom3USD Total</v>
          </cell>
          <cell r="E682">
            <v>0</v>
          </cell>
          <cell r="H682">
            <v>0</v>
          </cell>
          <cell r="J682">
            <v>-223</v>
          </cell>
          <cell r="M682">
            <v>-222.70279637000002</v>
          </cell>
          <cell r="O682">
            <v>0</v>
          </cell>
          <cell r="R682">
            <v>0</v>
          </cell>
          <cell r="T682">
            <v>0</v>
          </cell>
          <cell r="W682">
            <v>0</v>
          </cell>
          <cell r="Y682">
            <v>0</v>
          </cell>
          <cell r="AB682">
            <v>0</v>
          </cell>
          <cell r="AD682">
            <v>0</v>
          </cell>
          <cell r="AG682">
            <v>0</v>
          </cell>
          <cell r="AI682">
            <v>0</v>
          </cell>
          <cell r="AL682">
            <v>0</v>
          </cell>
          <cell r="AN682">
            <v>0</v>
          </cell>
          <cell r="AQ682">
            <v>0</v>
          </cell>
          <cell r="AS682">
            <v>0</v>
          </cell>
          <cell r="AV682">
            <v>0</v>
          </cell>
          <cell r="AX682">
            <v>0</v>
          </cell>
          <cell r="BA682">
            <v>0</v>
          </cell>
          <cell r="BC682">
            <v>0</v>
          </cell>
          <cell r="BE682">
            <v>0</v>
          </cell>
          <cell r="BH682">
            <v>0</v>
          </cell>
          <cell r="BI682">
            <v>0</v>
          </cell>
          <cell r="BK682">
            <v>-223</v>
          </cell>
          <cell r="BN682">
            <v>-222.70279637000002</v>
          </cell>
          <cell r="BU682">
            <v>0</v>
          </cell>
          <cell r="BV682">
            <v>0</v>
          </cell>
          <cell r="BW682">
            <v>-223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N682">
            <v>0</v>
          </cell>
          <cell r="CQ682">
            <v>0</v>
          </cell>
        </row>
        <row r="683">
          <cell r="C683" t="str">
            <v>60405TAllcustom2Allcustom3USD Total</v>
          </cell>
          <cell r="E683">
            <v>-1632</v>
          </cell>
          <cell r="H683">
            <v>-1631.75417292875</v>
          </cell>
          <cell r="J683">
            <v>-170</v>
          </cell>
          <cell r="M683">
            <v>-170.43047106</v>
          </cell>
          <cell r="O683">
            <v>-454</v>
          </cell>
          <cell r="R683">
            <v>-454.33298094790104</v>
          </cell>
          <cell r="T683">
            <v>-10</v>
          </cell>
          <cell r="W683">
            <v>-9.6073715100000001</v>
          </cell>
          <cell r="Y683">
            <v>0</v>
          </cell>
          <cell r="AB683">
            <v>-2.60171673730905E-2</v>
          </cell>
          <cell r="AD683">
            <v>-93</v>
          </cell>
          <cell r="AG683">
            <v>-92.728953510000011</v>
          </cell>
          <cell r="AI683">
            <v>-72</v>
          </cell>
          <cell r="AL683">
            <v>-72.478943906359305</v>
          </cell>
          <cell r="AN683">
            <v>-34</v>
          </cell>
          <cell r="AQ683">
            <v>-33.763049980054603</v>
          </cell>
          <cell r="AS683">
            <v>-104</v>
          </cell>
          <cell r="AV683">
            <v>-104.05474886943399</v>
          </cell>
          <cell r="AX683">
            <v>-21</v>
          </cell>
          <cell r="BA683">
            <v>-20.778942674493699</v>
          </cell>
          <cell r="BC683">
            <v>0</v>
          </cell>
          <cell r="BE683">
            <v>0</v>
          </cell>
          <cell r="BH683">
            <v>0</v>
          </cell>
          <cell r="BI683">
            <v>0.41101766125403599</v>
          </cell>
          <cell r="BK683">
            <v>-2590</v>
          </cell>
          <cell r="BN683">
            <v>-2589.54463489311</v>
          </cell>
          <cell r="BU683">
            <v>0</v>
          </cell>
          <cell r="BV683">
            <v>0</v>
          </cell>
          <cell r="BW683">
            <v>-2590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N683">
            <v>0</v>
          </cell>
          <cell r="CQ683">
            <v>0</v>
          </cell>
        </row>
        <row r="684">
          <cell r="C684" t="str">
            <v>12900TAllcustom2Allcustom3USD Total</v>
          </cell>
          <cell r="E684">
            <v>-1375</v>
          </cell>
          <cell r="H684">
            <v>-1375.2521663904799</v>
          </cell>
          <cell r="J684">
            <v>-496</v>
          </cell>
          <cell r="M684">
            <v>-496.15221791000005</v>
          </cell>
          <cell r="O684">
            <v>-1391</v>
          </cell>
          <cell r="R684">
            <v>-1390.5646180732201</v>
          </cell>
          <cell r="T684">
            <v>-518</v>
          </cell>
          <cell r="W684">
            <v>-517.52798815052302</v>
          </cell>
          <cell r="Y684">
            <v>-147</v>
          </cell>
          <cell r="AB684">
            <v>-147.10000501801699</v>
          </cell>
          <cell r="AD684">
            <v>-138</v>
          </cell>
          <cell r="AG684">
            <v>-137.73046919999999</v>
          </cell>
          <cell r="AI684">
            <v>-461</v>
          </cell>
          <cell r="AL684">
            <v>-461.21860904008696</v>
          </cell>
          <cell r="AN684">
            <v>-285</v>
          </cell>
          <cell r="AQ684">
            <v>-285.23953621596098</v>
          </cell>
          <cell r="AS684">
            <v>-223</v>
          </cell>
          <cell r="AV684">
            <v>-222.88096691156599</v>
          </cell>
          <cell r="AX684">
            <v>-205</v>
          </cell>
          <cell r="BA684">
            <v>-204.96508652589699</v>
          </cell>
          <cell r="BC684">
            <v>2</v>
          </cell>
          <cell r="BE684">
            <v>0</v>
          </cell>
          <cell r="BH684">
            <v>0</v>
          </cell>
          <cell r="BI684">
            <v>2.0622500000058701</v>
          </cell>
          <cell r="BK684">
            <v>-5237</v>
          </cell>
          <cell r="BN684">
            <v>-5236.56941343575</v>
          </cell>
          <cell r="BU684">
            <v>0</v>
          </cell>
          <cell r="BV684">
            <v>0</v>
          </cell>
          <cell r="BW684">
            <v>-5237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N684">
            <v>0</v>
          </cell>
          <cell r="CQ684">
            <v>-5.3547640000000001E-2</v>
          </cell>
        </row>
        <row r="685">
          <cell r="C685" t="str">
            <v>13100TAllcustom2Allcustom3USD Total</v>
          </cell>
          <cell r="E685">
            <v>-11</v>
          </cell>
          <cell r="H685">
            <v>-10.6285734445859</v>
          </cell>
          <cell r="J685">
            <v>-40</v>
          </cell>
          <cell r="M685">
            <v>-39.925776670000005</v>
          </cell>
          <cell r="O685">
            <v>-31</v>
          </cell>
          <cell r="R685">
            <v>-31.0472261475613</v>
          </cell>
          <cell r="T685">
            <v>0</v>
          </cell>
          <cell r="W685">
            <v>0</v>
          </cell>
          <cell r="Y685">
            <v>-3</v>
          </cell>
          <cell r="AB685">
            <v>-3.4314647832414602</v>
          </cell>
          <cell r="AD685">
            <v>2</v>
          </cell>
          <cell r="AG685">
            <v>2.2630624300000002</v>
          </cell>
          <cell r="AI685">
            <v>0</v>
          </cell>
          <cell r="AL685">
            <v>-9.43698053589591E-2</v>
          </cell>
          <cell r="AN685">
            <v>0</v>
          </cell>
          <cell r="AQ685">
            <v>-3.8806844276005198E-2</v>
          </cell>
          <cell r="AS685">
            <v>0</v>
          </cell>
          <cell r="AV685">
            <v>0</v>
          </cell>
          <cell r="AX685">
            <v>-16</v>
          </cell>
          <cell r="BA685">
            <v>-15.506562039999999</v>
          </cell>
          <cell r="BC685">
            <v>1</v>
          </cell>
          <cell r="BE685">
            <v>1</v>
          </cell>
          <cell r="BH685">
            <v>0</v>
          </cell>
          <cell r="BI685">
            <v>0</v>
          </cell>
          <cell r="BK685">
            <v>-98</v>
          </cell>
          <cell r="BN685">
            <v>-98.409717305023705</v>
          </cell>
          <cell r="BU685">
            <v>0</v>
          </cell>
          <cell r="BV685">
            <v>0</v>
          </cell>
          <cell r="BW685">
            <v>-98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N685">
            <v>0</v>
          </cell>
          <cell r="CQ685">
            <v>0</v>
          </cell>
        </row>
        <row r="686">
          <cell r="C686" t="str">
            <v>Operating_costs_other_USD</v>
          </cell>
          <cell r="E686">
            <v>-7024</v>
          </cell>
          <cell r="F686">
            <v>2</v>
          </cell>
          <cell r="G686">
            <v>0</v>
          </cell>
          <cell r="H686">
            <v>-7025.6897917887163</v>
          </cell>
          <cell r="J686">
            <v>-1165</v>
          </cell>
          <cell r="K686">
            <v>-1</v>
          </cell>
          <cell r="L686">
            <v>0</v>
          </cell>
          <cell r="M686">
            <v>-1164.4171027250798</v>
          </cell>
          <cell r="O686">
            <v>-1518</v>
          </cell>
          <cell r="P686">
            <v>0</v>
          </cell>
          <cell r="Q686">
            <v>0</v>
          </cell>
          <cell r="R686">
            <v>-1518.2899305187275</v>
          </cell>
          <cell r="T686">
            <v>-393</v>
          </cell>
          <cell r="U686">
            <v>2</v>
          </cell>
          <cell r="V686">
            <v>0</v>
          </cell>
          <cell r="W686">
            <v>-394.82465939694407</v>
          </cell>
          <cell r="Y686">
            <v>-139</v>
          </cell>
          <cell r="Z686">
            <v>-1</v>
          </cell>
          <cell r="AA686">
            <v>0</v>
          </cell>
          <cell r="AB686">
            <v>-138.46424187041393</v>
          </cell>
          <cell r="AD686">
            <v>-373</v>
          </cell>
          <cell r="AE686">
            <v>0</v>
          </cell>
          <cell r="AF686">
            <v>0</v>
          </cell>
          <cell r="AG686">
            <v>-373.18971945999999</v>
          </cell>
          <cell r="AI686">
            <v>-1344</v>
          </cell>
          <cell r="AJ686">
            <v>0</v>
          </cell>
          <cell r="AK686">
            <v>0</v>
          </cell>
          <cell r="AL686">
            <v>-1343.9458754725417</v>
          </cell>
          <cell r="AN686">
            <v>-127</v>
          </cell>
          <cell r="AO686">
            <v>0</v>
          </cell>
          <cell r="AP686">
            <v>0</v>
          </cell>
          <cell r="AQ686">
            <v>-127.1381082767856</v>
          </cell>
          <cell r="AS686">
            <v>-56</v>
          </cell>
          <cell r="AT686">
            <v>0</v>
          </cell>
          <cell r="AU686">
            <v>0</v>
          </cell>
          <cell r="AV686">
            <v>-55.732781890307933</v>
          </cell>
          <cell r="AX686">
            <v>2330</v>
          </cell>
          <cell r="AY686">
            <v>1</v>
          </cell>
          <cell r="AZ686">
            <v>0</v>
          </cell>
          <cell r="BA686">
            <v>2328.6340699832808</v>
          </cell>
          <cell r="BC686">
            <v>1921</v>
          </cell>
          <cell r="BD686">
            <v>1</v>
          </cell>
          <cell r="BE686">
            <v>-5</v>
          </cell>
          <cell r="BF686">
            <v>1</v>
          </cell>
          <cell r="BG686">
            <v>0</v>
          </cell>
          <cell r="BH686">
            <v>0</v>
          </cell>
          <cell r="BI686">
            <v>1923.8474372554399</v>
          </cell>
          <cell r="BK686">
            <v>-7888</v>
          </cell>
          <cell r="BL686">
            <v>1</v>
          </cell>
          <cell r="BM686">
            <v>0</v>
          </cell>
          <cell r="BN686">
            <v>-7889.2107041608215</v>
          </cell>
          <cell r="BU686">
            <v>1</v>
          </cell>
          <cell r="BV686">
            <v>0</v>
          </cell>
          <cell r="BW686">
            <v>-7888</v>
          </cell>
          <cell r="CB686">
            <v>0</v>
          </cell>
          <cell r="CC686">
            <v>0</v>
          </cell>
          <cell r="CD686">
            <v>0</v>
          </cell>
          <cell r="CN686">
            <v>-1</v>
          </cell>
          <cell r="CO686">
            <v>-1</v>
          </cell>
          <cell r="CP686">
            <v>0</v>
          </cell>
          <cell r="CQ686">
            <v>-0.37558045000000001</v>
          </cell>
        </row>
        <row r="687">
          <cell r="E687">
            <v>-19190</v>
          </cell>
          <cell r="F687">
            <v>2</v>
          </cell>
          <cell r="G687">
            <v>0</v>
          </cell>
          <cell r="H687">
            <v>-19190.163525449298</v>
          </cell>
          <cell r="J687">
            <v>-2190</v>
          </cell>
          <cell r="K687">
            <v>-1</v>
          </cell>
          <cell r="L687">
            <v>0</v>
          </cell>
          <cell r="M687">
            <v>-2189.8543647350798</v>
          </cell>
          <cell r="O687">
            <v>-3427</v>
          </cell>
          <cell r="P687">
            <v>0</v>
          </cell>
          <cell r="Q687">
            <v>0</v>
          </cell>
          <cell r="R687">
            <v>-3427.4189071268202</v>
          </cell>
          <cell r="T687">
            <v>-924</v>
          </cell>
          <cell r="U687">
            <v>2</v>
          </cell>
          <cell r="V687">
            <v>0</v>
          </cell>
          <cell r="W687">
            <v>-925.02037985746711</v>
          </cell>
          <cell r="Y687">
            <v>-282</v>
          </cell>
          <cell r="Z687">
            <v>-1</v>
          </cell>
          <cell r="AA687">
            <v>0</v>
          </cell>
          <cell r="AB687">
            <v>-281.92199678383798</v>
          </cell>
          <cell r="AD687">
            <v>-672</v>
          </cell>
          <cell r="AE687">
            <v>0</v>
          </cell>
          <cell r="AF687">
            <v>0</v>
          </cell>
          <cell r="AG687">
            <v>-671.86657779999996</v>
          </cell>
          <cell r="AI687">
            <v>-2437</v>
          </cell>
          <cell r="AJ687">
            <v>0</v>
          </cell>
          <cell r="AK687">
            <v>0</v>
          </cell>
          <cell r="AL687">
            <v>-2437.36267420887</v>
          </cell>
          <cell r="AN687">
            <v>-476</v>
          </cell>
          <cell r="AO687">
            <v>0</v>
          </cell>
          <cell r="AP687">
            <v>0</v>
          </cell>
          <cell r="AQ687">
            <v>-475.818706115282</v>
          </cell>
          <cell r="AS687">
            <v>-828</v>
          </cell>
          <cell r="AT687">
            <v>0</v>
          </cell>
          <cell r="AU687">
            <v>0</v>
          </cell>
          <cell r="AV687">
            <v>-827.30272619781601</v>
          </cell>
          <cell r="AX687">
            <v>-462</v>
          </cell>
          <cell r="AY687">
            <v>1</v>
          </cell>
          <cell r="AZ687">
            <v>0</v>
          </cell>
          <cell r="BA687">
            <v>-462.43771570972103</v>
          </cell>
          <cell r="BC687">
            <v>2190</v>
          </cell>
          <cell r="BD687">
            <v>1</v>
          </cell>
          <cell r="BE687">
            <v>-2</v>
          </cell>
          <cell r="BF687">
            <v>1</v>
          </cell>
          <cell r="BG687">
            <v>0</v>
          </cell>
          <cell r="BH687">
            <v>0</v>
          </cell>
          <cell r="BI687">
            <v>2190.5233750195298</v>
          </cell>
          <cell r="BK687">
            <v>-28698</v>
          </cell>
          <cell r="BL687">
            <v>1</v>
          </cell>
          <cell r="BM687">
            <v>0</v>
          </cell>
          <cell r="BN687">
            <v>-28698.644198964699</v>
          </cell>
          <cell r="BU687">
            <v>1</v>
          </cell>
          <cell r="BV687">
            <v>0</v>
          </cell>
          <cell r="BW687">
            <v>-28698</v>
          </cell>
          <cell r="CB687">
            <v>0</v>
          </cell>
          <cell r="CC687">
            <v>0</v>
          </cell>
          <cell r="CF687">
            <v>0</v>
          </cell>
          <cell r="CN687">
            <v>-1</v>
          </cell>
          <cell r="CO687">
            <v>-1</v>
          </cell>
          <cell r="CP687">
            <v>0</v>
          </cell>
          <cell r="CQ687">
            <v>-0.42912809000000002</v>
          </cell>
        </row>
        <row r="689">
          <cell r="C689" t="str">
            <v>60498TFTE200TAllcustom3USD Total</v>
          </cell>
          <cell r="E689">
            <v>31858</v>
          </cell>
          <cell r="H689">
            <v>31858.496706000002</v>
          </cell>
          <cell r="J689">
            <v>4005</v>
          </cell>
          <cell r="M689">
            <v>4004.96</v>
          </cell>
          <cell r="O689">
            <v>22615</v>
          </cell>
          <cell r="R689">
            <v>22615.37043576</v>
          </cell>
          <cell r="T689">
            <v>3325</v>
          </cell>
          <cell r="W689">
            <v>3325.16011755</v>
          </cell>
          <cell r="Y689">
            <v>1726</v>
          </cell>
          <cell r="AB689">
            <v>1725.61477383389</v>
          </cell>
          <cell r="AD689">
            <v>2415</v>
          </cell>
          <cell r="AG689">
            <v>2414.8945628500001</v>
          </cell>
          <cell r="AI689">
            <v>11292</v>
          </cell>
          <cell r="AL689">
            <v>11292.0558833335</v>
          </cell>
          <cell r="AN689">
            <v>2870</v>
          </cell>
          <cell r="AQ689">
            <v>2870.0302520099999</v>
          </cell>
          <cell r="AS689">
            <v>6291</v>
          </cell>
          <cell r="AV689">
            <v>6291</v>
          </cell>
          <cell r="AX689">
            <v>1338</v>
          </cell>
          <cell r="BA689">
            <v>1338.2033333300001</v>
          </cell>
          <cell r="BC689">
            <v>1</v>
          </cell>
          <cell r="BE689">
            <v>1</v>
          </cell>
          <cell r="BH689">
            <v>0</v>
          </cell>
          <cell r="BI689">
            <v>0</v>
          </cell>
          <cell r="BK689">
            <v>87736</v>
          </cell>
          <cell r="BN689">
            <v>87735.786064667496</v>
          </cell>
          <cell r="BP689">
            <v>0</v>
          </cell>
          <cell r="BS689">
            <v>0</v>
          </cell>
          <cell r="BW689">
            <v>87736</v>
          </cell>
          <cell r="CD689">
            <v>0</v>
          </cell>
          <cell r="CI689">
            <v>72</v>
          </cell>
          <cell r="CL689">
            <v>72</v>
          </cell>
          <cell r="CN689">
            <v>3</v>
          </cell>
          <cell r="CQ689">
            <v>3</v>
          </cell>
          <cell r="CZ689">
            <v>0</v>
          </cell>
          <cell r="DC689">
            <v>0</v>
          </cell>
          <cell r="DE689">
            <v>0</v>
          </cell>
          <cell r="DH689">
            <v>0</v>
          </cell>
          <cell r="DJ689">
            <v>60</v>
          </cell>
          <cell r="DM689">
            <v>60</v>
          </cell>
          <cell r="DO689">
            <v>0</v>
          </cell>
          <cell r="DR689">
            <v>0</v>
          </cell>
          <cell r="DT689">
            <v>18303</v>
          </cell>
          <cell r="DW689">
            <v>18302.595472027399</v>
          </cell>
          <cell r="DY689">
            <v>0</v>
          </cell>
          <cell r="EB689">
            <v>0</v>
          </cell>
          <cell r="EI689">
            <v>256</v>
          </cell>
          <cell r="EL689">
            <v>256</v>
          </cell>
          <cell r="EN689">
            <v>5381</v>
          </cell>
          <cell r="EQ689">
            <v>5381</v>
          </cell>
        </row>
        <row r="692">
          <cell r="C692" t="str">
            <v>60420TAllcustom2Allcustom3USD Total</v>
          </cell>
          <cell r="BK692">
            <v>-4615</v>
          </cell>
          <cell r="BM692">
            <v>6</v>
          </cell>
          <cell r="BN692">
            <v>-4620.8050166080102</v>
          </cell>
          <cell r="BW692">
            <v>-4615</v>
          </cell>
          <cell r="CD692">
            <v>0</v>
          </cell>
        </row>
        <row r="693">
          <cell r="C693" t="str">
            <v>60425TAllcustom2Allcustom3USD Total</v>
          </cell>
          <cell r="BK693">
            <v>-127</v>
          </cell>
          <cell r="BN693">
            <v>-126.981261578195</v>
          </cell>
          <cell r="BW693">
            <v>-127</v>
          </cell>
          <cell r="CD693">
            <v>0</v>
          </cell>
        </row>
        <row r="694">
          <cell r="C694" t="str">
            <v>60435TAllcustom2Allcustom3USD Total</v>
          </cell>
          <cell r="BK694">
            <v>-27</v>
          </cell>
          <cell r="BM694">
            <v>-6</v>
          </cell>
          <cell r="BN694">
            <v>-21.310103512923501</v>
          </cell>
          <cell r="BW694">
            <v>-27</v>
          </cell>
          <cell r="CD694">
            <v>0</v>
          </cell>
        </row>
        <row r="695">
          <cell r="C695" t="str">
            <v>60430TAllcustom2Allcustom3USD Total</v>
          </cell>
          <cell r="BK695">
            <v>-334</v>
          </cell>
          <cell r="BN695">
            <v>-333.58020195347001</v>
          </cell>
          <cell r="BW695">
            <v>-334</v>
          </cell>
          <cell r="CD695">
            <v>0</v>
          </cell>
        </row>
        <row r="696">
          <cell r="C696" t="str">
            <v>12030Allcustom2Allcustom3USD Total</v>
          </cell>
          <cell r="BK696">
            <v>-337</v>
          </cell>
          <cell r="BL696">
            <v>0</v>
          </cell>
          <cell r="BN696">
            <v>-336.90319630090397</v>
          </cell>
          <cell r="BW696">
            <v>-337</v>
          </cell>
          <cell r="CD696">
            <v>0</v>
          </cell>
        </row>
        <row r="697">
          <cell r="C697" t="str">
            <v>60440TAllcustom2Allcustom3USD Total</v>
          </cell>
          <cell r="BK697">
            <v>-5440</v>
          </cell>
          <cell r="BL697">
            <v>0</v>
          </cell>
          <cell r="BM697">
            <v>0</v>
          </cell>
          <cell r="BN697">
            <v>-5439.579779953503</v>
          </cell>
          <cell r="BU697">
            <v>0</v>
          </cell>
          <cell r="BV697">
            <v>0</v>
          </cell>
          <cell r="BW697">
            <v>-5440</v>
          </cell>
          <cell r="CF697">
            <v>0</v>
          </cell>
        </row>
        <row r="698">
          <cell r="C698" t="str">
            <v>12110Allcustom2Allcustom3USD Total</v>
          </cell>
          <cell r="BK698">
            <v>68</v>
          </cell>
          <cell r="BL698">
            <v>0</v>
          </cell>
          <cell r="BN698">
            <v>68.139220674763308</v>
          </cell>
          <cell r="BW698">
            <v>68</v>
          </cell>
          <cell r="CD698">
            <v>0</v>
          </cell>
        </row>
        <row r="699">
          <cell r="C699" t="str">
            <v>12050Allcustom2Allcustom3USD Total</v>
          </cell>
          <cell r="BK699">
            <v>41</v>
          </cell>
          <cell r="BN699">
            <v>41.022238795466997</v>
          </cell>
          <cell r="BW699">
            <v>41</v>
          </cell>
          <cell r="CD699">
            <v>0</v>
          </cell>
        </row>
        <row r="700">
          <cell r="C700" t="str">
            <v>60441CAllcustom2Allcustom3USD Total</v>
          </cell>
          <cell r="BK700">
            <v>94</v>
          </cell>
          <cell r="BN700">
            <v>93.881812642851102</v>
          </cell>
          <cell r="BW700">
            <v>94</v>
          </cell>
          <cell r="CD700">
            <v>0</v>
          </cell>
        </row>
        <row r="701">
          <cell r="BK701">
            <v>-5237</v>
          </cell>
          <cell r="BL701">
            <v>0</v>
          </cell>
          <cell r="BM701">
            <v>0</v>
          </cell>
          <cell r="BN701">
            <v>-5236.5365078404211</v>
          </cell>
          <cell r="BU701">
            <v>0</v>
          </cell>
          <cell r="BV701">
            <v>0</v>
          </cell>
          <cell r="BW701">
            <v>-5237</v>
          </cell>
          <cell r="CF701">
            <v>0</v>
          </cell>
        </row>
        <row r="704">
          <cell r="C704" t="str">
            <v>60481AUD110Allcustom3USD Total</v>
          </cell>
          <cell r="BK704">
            <v>0</v>
          </cell>
          <cell r="BN704">
            <v>0</v>
          </cell>
          <cell r="BW704">
            <v>0</v>
          </cell>
          <cell r="CD704">
            <v>0</v>
          </cell>
        </row>
        <row r="705">
          <cell r="C705" t="str">
            <v>60482AUD110Allcustom3USD Total</v>
          </cell>
          <cell r="BK705">
            <v>0</v>
          </cell>
          <cell r="BN705">
            <v>0</v>
          </cell>
          <cell r="BW705">
            <v>0</v>
          </cell>
          <cell r="CD705">
            <v>0</v>
          </cell>
        </row>
        <row r="706">
          <cell r="C706" t="str">
            <v>60483AUD110Allcustom3USD Total</v>
          </cell>
          <cell r="BK706">
            <v>0</v>
          </cell>
          <cell r="BN706">
            <v>0</v>
          </cell>
          <cell r="BW706">
            <v>0</v>
          </cell>
          <cell r="CD706">
            <v>0</v>
          </cell>
        </row>
        <row r="707">
          <cell r="C707" t="str">
            <v>60484AUD110Allcustom3USD Total</v>
          </cell>
          <cell r="BK707">
            <v>0</v>
          </cell>
          <cell r="BL707">
            <v>0</v>
          </cell>
          <cell r="BN707">
            <v>0</v>
          </cell>
          <cell r="BW707">
            <v>0</v>
          </cell>
          <cell r="CD707">
            <v>0</v>
          </cell>
        </row>
        <row r="708">
          <cell r="C708" t="str">
            <v>60490TAUD110Allcustom3USD Total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U708">
            <v>0</v>
          </cell>
          <cell r="BV708">
            <v>0</v>
          </cell>
          <cell r="BW708">
            <v>0</v>
          </cell>
          <cell r="CF708">
            <v>0</v>
          </cell>
        </row>
        <row r="711">
          <cell r="C711" t="str">
            <v>60481AUD140Allcustom3USD Total</v>
          </cell>
          <cell r="BK711">
            <v>0</v>
          </cell>
          <cell r="BN711">
            <v>0</v>
          </cell>
          <cell r="BW711">
            <v>0</v>
          </cell>
          <cell r="CD711">
            <v>0</v>
          </cell>
        </row>
        <row r="712">
          <cell r="C712" t="str">
            <v>60482AUD140Allcustom3USD Total</v>
          </cell>
          <cell r="BK712">
            <v>0</v>
          </cell>
          <cell r="BN712">
            <v>0</v>
          </cell>
          <cell r="BW712">
            <v>0</v>
          </cell>
          <cell r="CD712">
            <v>0</v>
          </cell>
        </row>
        <row r="713">
          <cell r="C713" t="str">
            <v>60483AUD140Allcustom3USD Total</v>
          </cell>
          <cell r="BK713">
            <v>0</v>
          </cell>
          <cell r="BN713">
            <v>0</v>
          </cell>
          <cell r="BW713">
            <v>0</v>
          </cell>
          <cell r="CD713">
            <v>0</v>
          </cell>
        </row>
        <row r="714">
          <cell r="C714" t="str">
            <v>60484AUD140Allcustom3USD Total</v>
          </cell>
          <cell r="BK714">
            <v>0</v>
          </cell>
          <cell r="BL714">
            <v>0</v>
          </cell>
          <cell r="BN714">
            <v>0</v>
          </cell>
          <cell r="BW714">
            <v>0</v>
          </cell>
          <cell r="CD714">
            <v>0</v>
          </cell>
        </row>
        <row r="715">
          <cell r="C715" t="str">
            <v>60490TAUD140Allcustom3USD Total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U715">
            <v>0</v>
          </cell>
          <cell r="BV715">
            <v>0</v>
          </cell>
          <cell r="BW715">
            <v>0</v>
          </cell>
          <cell r="CF715">
            <v>0</v>
          </cell>
        </row>
        <row r="718">
          <cell r="C718" t="str">
            <v>60460TAUD110Allcustom3USD Total</v>
          </cell>
          <cell r="BK718">
            <v>1</v>
          </cell>
          <cell r="BL718">
            <v>0</v>
          </cell>
          <cell r="BN718">
            <v>1.2688965431312098</v>
          </cell>
          <cell r="BW718">
            <v>1</v>
          </cell>
          <cell r="CD718">
            <v>0</v>
          </cell>
        </row>
        <row r="719">
          <cell r="C719" t="str">
            <v>60465AUD110Allcustom3USD Total</v>
          </cell>
          <cell r="BK719">
            <v>0</v>
          </cell>
          <cell r="BN719">
            <v>4.4296820512823097E-2</v>
          </cell>
          <cell r="BW719">
            <v>0</v>
          </cell>
          <cell r="CD719">
            <v>0</v>
          </cell>
        </row>
        <row r="720">
          <cell r="C720" t="str">
            <v>60464AUD110Allcustom3USD Total</v>
          </cell>
          <cell r="BK720">
            <v>1</v>
          </cell>
          <cell r="BN720">
            <v>1.0123066510743901</v>
          </cell>
          <cell r="BW720">
            <v>1</v>
          </cell>
          <cell r="CD720">
            <v>0</v>
          </cell>
        </row>
        <row r="722">
          <cell r="C722" t="str">
            <v>60461AUD110Allcustom3USD Total</v>
          </cell>
          <cell r="BK722">
            <v>0</v>
          </cell>
          <cell r="BN722">
            <v>0.12765664900915999</v>
          </cell>
          <cell r="BW722">
            <v>0</v>
          </cell>
          <cell r="CD722">
            <v>0</v>
          </cell>
        </row>
        <row r="723">
          <cell r="C723" t="str">
            <v>60462AUD110Allcustom3USD Total</v>
          </cell>
          <cell r="BK723">
            <v>0</v>
          </cell>
          <cell r="BN723">
            <v>0.13640431587100202</v>
          </cell>
          <cell r="BW723">
            <v>0</v>
          </cell>
          <cell r="CD723">
            <v>0</v>
          </cell>
        </row>
        <row r="724">
          <cell r="C724" t="str">
            <v>60463AUD110Allcustom3USD Total</v>
          </cell>
          <cell r="BK724">
            <v>0</v>
          </cell>
          <cell r="BN724">
            <v>0</v>
          </cell>
          <cell r="BW724">
            <v>0</v>
          </cell>
          <cell r="CD724">
            <v>0</v>
          </cell>
        </row>
        <row r="725">
          <cell r="C725" t="str">
            <v>60466AUD110Allcustom3USD Total</v>
          </cell>
          <cell r="BK725">
            <v>1</v>
          </cell>
          <cell r="BL725">
            <v>1</v>
          </cell>
          <cell r="BN725">
            <v>0.32022191539622596</v>
          </cell>
          <cell r="BW725">
            <v>1</v>
          </cell>
          <cell r="CD725">
            <v>0</v>
          </cell>
        </row>
        <row r="726">
          <cell r="C726" t="str">
            <v>60469TAUD110Allcustom3USD Total</v>
          </cell>
          <cell r="BK726">
            <v>1</v>
          </cell>
          <cell r="BL726">
            <v>1</v>
          </cell>
          <cell r="BM726">
            <v>0</v>
          </cell>
          <cell r="BN726">
            <v>0.58428288027638797</v>
          </cell>
          <cell r="BU726">
            <v>0</v>
          </cell>
          <cell r="BV726">
            <v>0</v>
          </cell>
          <cell r="BW726">
            <v>1</v>
          </cell>
          <cell r="CD726">
            <v>0</v>
          </cell>
          <cell r="CF726">
            <v>0</v>
          </cell>
        </row>
        <row r="728">
          <cell r="C728" t="str">
            <v>60480TAUD110Allcustom3USD Total</v>
          </cell>
          <cell r="BK728">
            <v>3</v>
          </cell>
          <cell r="BL728">
            <v>1</v>
          </cell>
          <cell r="BM728">
            <v>0</v>
          </cell>
          <cell r="BN728">
            <v>2.9097828949948106</v>
          </cell>
          <cell r="BU728">
            <v>0</v>
          </cell>
          <cell r="BV728">
            <v>0</v>
          </cell>
          <cell r="BW728">
            <v>3</v>
          </cell>
          <cell r="CD728">
            <v>0</v>
          </cell>
          <cell r="CF728">
            <v>0</v>
          </cell>
        </row>
        <row r="731">
          <cell r="C731" t="str">
            <v>60460TAUD140Allcustom3USD Total</v>
          </cell>
          <cell r="BK731">
            <v>11</v>
          </cell>
          <cell r="BL731">
            <v>0</v>
          </cell>
          <cell r="BN731">
            <v>10.7676363149557</v>
          </cell>
          <cell r="BW731">
            <v>11</v>
          </cell>
          <cell r="CD731">
            <v>0</v>
          </cell>
        </row>
        <row r="732">
          <cell r="C732" t="str">
            <v>60465AUD140Allcustom3USD Total</v>
          </cell>
          <cell r="BK732">
            <v>0</v>
          </cell>
          <cell r="BN732">
            <v>0.260455034859915</v>
          </cell>
          <cell r="BW732">
            <v>0</v>
          </cell>
          <cell r="CD732">
            <v>0</v>
          </cell>
        </row>
        <row r="733">
          <cell r="C733" t="str">
            <v>60464AUD140Allcustom3USD Total</v>
          </cell>
          <cell r="BK733">
            <v>1</v>
          </cell>
          <cell r="BN733">
            <v>1.0095114184382801</v>
          </cell>
          <cell r="BW733">
            <v>1</v>
          </cell>
          <cell r="CD733">
            <v>0</v>
          </cell>
        </row>
        <row r="735">
          <cell r="C735" t="str">
            <v>60461AUD140Allcustom3USD Total</v>
          </cell>
          <cell r="BK735">
            <v>0</v>
          </cell>
          <cell r="BN735">
            <v>0.44536066348085901</v>
          </cell>
          <cell r="BW735">
            <v>0</v>
          </cell>
          <cell r="CD735">
            <v>0</v>
          </cell>
        </row>
        <row r="736">
          <cell r="C736" t="str">
            <v>60462AUD140Allcustom3USD Total</v>
          </cell>
          <cell r="BK736">
            <v>0</v>
          </cell>
          <cell r="BN736">
            <v>0.37922397333967001</v>
          </cell>
          <cell r="BW736">
            <v>0</v>
          </cell>
          <cell r="CD736">
            <v>0</v>
          </cell>
        </row>
        <row r="737">
          <cell r="C737" t="str">
            <v>60463AUD140Allcustom3USD Total</v>
          </cell>
          <cell r="BK737">
            <v>1</v>
          </cell>
          <cell r="BN737">
            <v>0.77066999999999997</v>
          </cell>
          <cell r="BW737">
            <v>1</v>
          </cell>
          <cell r="CD737">
            <v>0</v>
          </cell>
        </row>
        <row r="738">
          <cell r="C738" t="str">
            <v>60466AUD140Allcustom3USD Total</v>
          </cell>
          <cell r="BK738">
            <v>2</v>
          </cell>
          <cell r="BL738">
            <v>1</v>
          </cell>
          <cell r="BN738">
            <v>1.3437898807223501</v>
          </cell>
          <cell r="BW738">
            <v>2</v>
          </cell>
          <cell r="CD738">
            <v>0</v>
          </cell>
        </row>
        <row r="739">
          <cell r="C739" t="str">
            <v>60469TAUD140Allcustom3USD Total</v>
          </cell>
          <cell r="BK739">
            <v>3</v>
          </cell>
          <cell r="BL739">
            <v>1</v>
          </cell>
          <cell r="BM739">
            <v>0</v>
          </cell>
          <cell r="BN739">
            <v>2.9390445175428788</v>
          </cell>
          <cell r="BU739">
            <v>0</v>
          </cell>
          <cell r="BV739">
            <v>0</v>
          </cell>
          <cell r="BW739">
            <v>3</v>
          </cell>
          <cell r="CD739">
            <v>0</v>
          </cell>
          <cell r="CF739">
            <v>0</v>
          </cell>
        </row>
        <row r="741">
          <cell r="C741" t="str">
            <v>60480TAUD140Allcustom3USD Total</v>
          </cell>
          <cell r="BK741">
            <v>15</v>
          </cell>
          <cell r="BL741">
            <v>1</v>
          </cell>
          <cell r="BM741">
            <v>0</v>
          </cell>
          <cell r="BN741">
            <v>14.976647285796773</v>
          </cell>
          <cell r="BU741">
            <v>0</v>
          </cell>
          <cell r="BV741">
            <v>0</v>
          </cell>
          <cell r="BW741">
            <v>15</v>
          </cell>
          <cell r="CD741">
            <v>0</v>
          </cell>
          <cell r="CF741">
            <v>0</v>
          </cell>
        </row>
        <row r="746">
          <cell r="C746" t="str">
            <v>60510TAllcustom2Allcustom3USD Total</v>
          </cell>
          <cell r="BK746">
            <v>246</v>
          </cell>
          <cell r="BN746">
            <v>245.92889210949298</v>
          </cell>
          <cell r="BW746">
            <v>246</v>
          </cell>
          <cell r="CD746">
            <v>0</v>
          </cell>
        </row>
        <row r="747">
          <cell r="C747" t="str">
            <v>60520TAllcustom2Allcustom3USD Total</v>
          </cell>
          <cell r="BK747">
            <v>-68</v>
          </cell>
          <cell r="BL747">
            <v>0</v>
          </cell>
          <cell r="BN747">
            <v>-67.677883771368997</v>
          </cell>
          <cell r="BW747">
            <v>-68</v>
          </cell>
          <cell r="CD747">
            <v>0</v>
          </cell>
        </row>
        <row r="748">
          <cell r="BK748">
            <v>178</v>
          </cell>
          <cell r="BL748">
            <v>0</v>
          </cell>
          <cell r="BM748">
            <v>0</v>
          </cell>
          <cell r="BN748">
            <v>178.251008338124</v>
          </cell>
          <cell r="BU748">
            <v>0</v>
          </cell>
          <cell r="BV748">
            <v>0</v>
          </cell>
          <cell r="BW748">
            <v>178</v>
          </cell>
          <cell r="CF748">
            <v>0</v>
          </cell>
        </row>
        <row r="750">
          <cell r="C750" t="str">
            <v>17450Allcustom2Allcustom3USD Total</v>
          </cell>
          <cell r="BK750">
            <v>88</v>
          </cell>
          <cell r="BN750">
            <v>88.146664755701309</v>
          </cell>
          <cell r="BP750">
            <v>0</v>
          </cell>
          <cell r="BS750">
            <v>0</v>
          </cell>
          <cell r="BW750">
            <v>88</v>
          </cell>
          <cell r="CD750">
            <v>0</v>
          </cell>
        </row>
        <row r="755">
          <cell r="C755" t="str">
            <v>17140TAllcustom2Allcustom3USD Total</v>
          </cell>
          <cell r="BK755">
            <v>-540</v>
          </cell>
          <cell r="BL755">
            <v>-1</v>
          </cell>
          <cell r="BM755">
            <v>3</v>
          </cell>
          <cell r="BN755">
            <v>-541.59007204372904</v>
          </cell>
          <cell r="BW755">
            <v>-540</v>
          </cell>
          <cell r="CD755">
            <v>0</v>
          </cell>
        </row>
        <row r="756">
          <cell r="C756" t="str">
            <v>17130Allcustom2Allcustom3USD Total</v>
          </cell>
          <cell r="BK756">
            <v>137</v>
          </cell>
          <cell r="BN756">
            <v>136.62082698919002</v>
          </cell>
          <cell r="BW756">
            <v>137</v>
          </cell>
          <cell r="CD756">
            <v>0</v>
          </cell>
        </row>
        <row r="757">
          <cell r="C757" t="str">
            <v>17100TAllcustom2Allcustom3USD Total</v>
          </cell>
          <cell r="BK757">
            <v>86</v>
          </cell>
          <cell r="BN757">
            <v>86.208859883406902</v>
          </cell>
          <cell r="BW757">
            <v>86</v>
          </cell>
          <cell r="CD757">
            <v>0</v>
          </cell>
        </row>
        <row r="758">
          <cell r="C758" t="str">
            <v>60601CAllcustom2Allcustom3USD Total</v>
          </cell>
          <cell r="BK758">
            <v>3</v>
          </cell>
          <cell r="BN758">
            <v>2.6116337500000002</v>
          </cell>
          <cell r="BW758">
            <v>3</v>
          </cell>
          <cell r="CD758">
            <v>0</v>
          </cell>
        </row>
        <row r="759">
          <cell r="C759" t="str">
            <v>17169CAllcustom2Allcustom3USD Total</v>
          </cell>
          <cell r="BK759">
            <v>-69</v>
          </cell>
          <cell r="BN759">
            <v>-69.391495527367496</v>
          </cell>
          <cell r="BW759">
            <v>-69</v>
          </cell>
          <cell r="CD759">
            <v>0</v>
          </cell>
        </row>
        <row r="760">
          <cell r="C760" t="str">
            <v>17210CAllcustom2Allcustom3USD Total</v>
          </cell>
          <cell r="BK760">
            <v>-94</v>
          </cell>
          <cell r="BN760">
            <v>-93.86696153388921</v>
          </cell>
          <cell r="BW760">
            <v>-94</v>
          </cell>
          <cell r="CD760">
            <v>0</v>
          </cell>
        </row>
        <row r="761">
          <cell r="C761" t="str">
            <v>60683TAllcustom2Allcustom3USD Total</v>
          </cell>
          <cell r="BK761">
            <v>-477</v>
          </cell>
          <cell r="BL761">
            <v>-1</v>
          </cell>
          <cell r="BM761">
            <v>3</v>
          </cell>
          <cell r="BN761">
            <v>-479.4072084823888</v>
          </cell>
          <cell r="BU761">
            <v>0</v>
          </cell>
          <cell r="BV761">
            <v>0</v>
          </cell>
          <cell r="BW761">
            <v>-477</v>
          </cell>
          <cell r="CD761">
            <v>0</v>
          </cell>
        </row>
        <row r="763">
          <cell r="C763" t="str">
            <v>60625TAllcustom2Allcustom3USD Total</v>
          </cell>
          <cell r="BK763">
            <v>629</v>
          </cell>
          <cell r="BL763">
            <v>1</v>
          </cell>
          <cell r="BN763">
            <v>628.23936069317494</v>
          </cell>
          <cell r="BW763">
            <v>629</v>
          </cell>
          <cell r="CD763">
            <v>0</v>
          </cell>
        </row>
        <row r="764">
          <cell r="C764" t="str">
            <v>60655TAllcustom2Allcustom3USD Total</v>
          </cell>
          <cell r="BK764">
            <v>-728</v>
          </cell>
          <cell r="BL764">
            <v>0</v>
          </cell>
          <cell r="BN764">
            <v>-728.39022227747796</v>
          </cell>
          <cell r="BW764">
            <v>-728</v>
          </cell>
          <cell r="CD764">
            <v>0</v>
          </cell>
        </row>
        <row r="765">
          <cell r="C765" t="str">
            <v>60685TAllcustom2Allcustom3USD Total</v>
          </cell>
          <cell r="BK765">
            <v>-99</v>
          </cell>
          <cell r="BL765">
            <v>1</v>
          </cell>
          <cell r="BM765">
            <v>0</v>
          </cell>
          <cell r="BN765">
            <v>-100.15086158430302</v>
          </cell>
          <cell r="BU765">
            <v>0</v>
          </cell>
          <cell r="BV765">
            <v>0</v>
          </cell>
          <cell r="BW765">
            <v>-99</v>
          </cell>
          <cell r="CD765">
            <v>0</v>
          </cell>
        </row>
        <row r="767">
          <cell r="C767" t="str">
            <v>60626CAllcustom2Allcustom3USD Total</v>
          </cell>
          <cell r="BK767">
            <v>203</v>
          </cell>
          <cell r="BL767">
            <v>0</v>
          </cell>
          <cell r="BN767">
            <v>202.936243297083</v>
          </cell>
          <cell r="BW767">
            <v>203</v>
          </cell>
          <cell r="CD767">
            <v>0</v>
          </cell>
        </row>
        <row r="768">
          <cell r="C768" t="str">
            <v>60661CAllcustom2Allcustom3USD Total</v>
          </cell>
          <cell r="BK768">
            <v>0</v>
          </cell>
          <cell r="BN768">
            <v>0</v>
          </cell>
          <cell r="BW768">
            <v>0</v>
          </cell>
          <cell r="CD768">
            <v>0</v>
          </cell>
        </row>
        <row r="769">
          <cell r="C769" t="str">
            <v>60632CAllcustom2Allcustom3USD Total</v>
          </cell>
          <cell r="BK769">
            <v>1</v>
          </cell>
          <cell r="BN769">
            <v>1.02440471620316</v>
          </cell>
          <cell r="BW769">
            <v>1</v>
          </cell>
          <cell r="CD769">
            <v>0</v>
          </cell>
        </row>
        <row r="770">
          <cell r="C770" t="str">
            <v>60688TAllcustom2Allcustom3USD Total</v>
          </cell>
          <cell r="BK770">
            <v>204</v>
          </cell>
          <cell r="BL770">
            <v>0</v>
          </cell>
          <cell r="BM770">
            <v>0</v>
          </cell>
          <cell r="BN770">
            <v>203.96064801328615</v>
          </cell>
          <cell r="BU770">
            <v>0</v>
          </cell>
          <cell r="BW770">
            <v>204</v>
          </cell>
          <cell r="CD770">
            <v>0</v>
          </cell>
        </row>
        <row r="771">
          <cell r="C771" t="str">
            <v>60631CAllcustom2Allcustom3USD Total</v>
          </cell>
          <cell r="BK771">
            <v>27</v>
          </cell>
          <cell r="BL771">
            <v>0</v>
          </cell>
          <cell r="BN771">
            <v>27.2525841831491</v>
          </cell>
          <cell r="BW771">
            <v>27</v>
          </cell>
          <cell r="CD771">
            <v>0</v>
          </cell>
        </row>
        <row r="772">
          <cell r="C772" t="str">
            <v>60656CAllcustom2Allcustom3USD Total</v>
          </cell>
          <cell r="BK772">
            <v>-314</v>
          </cell>
          <cell r="BN772">
            <v>-314.38782494215798</v>
          </cell>
          <cell r="BW772">
            <v>-314</v>
          </cell>
          <cell r="CD772">
            <v>0</v>
          </cell>
        </row>
        <row r="773">
          <cell r="C773" t="str">
            <v>60662CAllcustom2Allcustom3USD Total</v>
          </cell>
          <cell r="BK773">
            <v>-24</v>
          </cell>
          <cell r="BN773">
            <v>-23.646679787646498</v>
          </cell>
          <cell r="BW773">
            <v>-24</v>
          </cell>
          <cell r="CD773">
            <v>0</v>
          </cell>
        </row>
        <row r="774">
          <cell r="C774" t="str">
            <v>60690TAllcustom2Allcustom3USD Total</v>
          </cell>
          <cell r="BK774">
            <v>-311</v>
          </cell>
          <cell r="BL774">
            <v>0</v>
          </cell>
          <cell r="BM774">
            <v>0</v>
          </cell>
          <cell r="BN774">
            <v>-310.78192054665539</v>
          </cell>
          <cell r="BU774">
            <v>0</v>
          </cell>
          <cell r="BW774">
            <v>-311</v>
          </cell>
          <cell r="CD774">
            <v>0</v>
          </cell>
        </row>
        <row r="775">
          <cell r="C775" t="str">
            <v>60633CAllcustom2Allcustom3USD Total</v>
          </cell>
          <cell r="BK775">
            <v>46</v>
          </cell>
          <cell r="BN775">
            <v>45.910963989999999</v>
          </cell>
          <cell r="BW775">
            <v>46</v>
          </cell>
          <cell r="CD775">
            <v>0</v>
          </cell>
        </row>
        <row r="776">
          <cell r="C776" t="str">
            <v>60663CAllcustom2Allcustom3USD Total</v>
          </cell>
          <cell r="BK776">
            <v>-1</v>
          </cell>
          <cell r="BL776">
            <v>0</v>
          </cell>
          <cell r="BN776">
            <v>-0.80356558099995401</v>
          </cell>
          <cell r="BU776">
            <v>0</v>
          </cell>
          <cell r="BW776">
            <v>-1</v>
          </cell>
          <cell r="CD776">
            <v>0</v>
          </cell>
        </row>
        <row r="777">
          <cell r="C777" t="str">
            <v>60693TAllcustom2Allcustom3USD Total</v>
          </cell>
          <cell r="BK777">
            <v>-62</v>
          </cell>
          <cell r="BL777">
            <v>0</v>
          </cell>
          <cell r="BM777">
            <v>0</v>
          </cell>
          <cell r="BN777">
            <v>-61.713874124369191</v>
          </cell>
          <cell r="BU777">
            <v>0</v>
          </cell>
          <cell r="BV777">
            <v>0</v>
          </cell>
          <cell r="BW777">
            <v>-62</v>
          </cell>
          <cell r="CD777">
            <v>0</v>
          </cell>
          <cell r="CF777">
            <v>0</v>
          </cell>
        </row>
        <row r="779">
          <cell r="C779" t="str">
            <v>60606CAllcustom2Allcustom3USD Total</v>
          </cell>
          <cell r="BK779">
            <v>21</v>
          </cell>
          <cell r="BN779">
            <v>21.404752298198598</v>
          </cell>
          <cell r="BW779">
            <v>21</v>
          </cell>
          <cell r="CD779">
            <v>0</v>
          </cell>
        </row>
        <row r="781">
          <cell r="C781" t="str">
            <v>17510Allcustom2Allcustom3USD Total</v>
          </cell>
          <cell r="BK781">
            <v>0</v>
          </cell>
          <cell r="BM781">
            <v>-3</v>
          </cell>
          <cell r="BN781">
            <v>2.77101918384969</v>
          </cell>
          <cell r="BW781">
            <v>0</v>
          </cell>
          <cell r="CD781">
            <v>0</v>
          </cell>
        </row>
        <row r="782">
          <cell r="C782" t="str">
            <v>60698TAllcustom2Allcustom3USD Total</v>
          </cell>
          <cell r="BK782">
            <v>-617</v>
          </cell>
          <cell r="BL782">
            <v>0</v>
          </cell>
          <cell r="BM782">
            <v>0</v>
          </cell>
          <cell r="BN782">
            <v>-617.09617270901276</v>
          </cell>
          <cell r="BU782">
            <v>0</v>
          </cell>
          <cell r="BV782">
            <v>0</v>
          </cell>
          <cell r="BW782">
            <v>-617</v>
          </cell>
          <cell r="CF782">
            <v>0</v>
          </cell>
        </row>
        <row r="783">
          <cell r="CF783">
            <v>0</v>
          </cell>
        </row>
        <row r="784">
          <cell r="CF784">
            <v>0</v>
          </cell>
        </row>
        <row r="785">
          <cell r="C785" t="str">
            <v>60640TAllcustom2Allcustom3USD Total</v>
          </cell>
          <cell r="BK785">
            <v>1016</v>
          </cell>
          <cell r="BM785">
            <v>0</v>
          </cell>
          <cell r="BN785">
            <v>1015.58880281122</v>
          </cell>
          <cell r="BV785">
            <v>-27</v>
          </cell>
          <cell r="BW785">
            <v>989</v>
          </cell>
          <cell r="CD785">
            <v>0</v>
          </cell>
          <cell r="CF785">
            <v>0</v>
          </cell>
        </row>
        <row r="786">
          <cell r="C786" t="str">
            <v>60670TAllcustom2Allcustom3USD Total</v>
          </cell>
          <cell r="BK786">
            <v>-1633</v>
          </cell>
          <cell r="BL786">
            <v>0</v>
          </cell>
          <cell r="BM786">
            <v>0</v>
          </cell>
          <cell r="BN786">
            <v>-1632.68497552023</v>
          </cell>
          <cell r="BV786">
            <v>27</v>
          </cell>
          <cell r="BW786">
            <v>-1606</v>
          </cell>
          <cell r="CD786">
            <v>0</v>
          </cell>
          <cell r="CF786">
            <v>0</v>
          </cell>
        </row>
        <row r="787">
          <cell r="CF787">
            <v>0</v>
          </cell>
        </row>
        <row r="791">
          <cell r="C791" t="str">
            <v>18100TAllcustom2Allcustom3USD Total</v>
          </cell>
          <cell r="BK791">
            <v>-739</v>
          </cell>
          <cell r="BL791">
            <v>0</v>
          </cell>
          <cell r="BN791">
            <v>-738.69431800889299</v>
          </cell>
          <cell r="BW791">
            <v>-739</v>
          </cell>
          <cell r="CD791">
            <v>0</v>
          </cell>
        </row>
        <row r="792">
          <cell r="C792" t="str">
            <v>18090TAllcustom2Allcustom3USD Total</v>
          </cell>
          <cell r="BK792">
            <v>378</v>
          </cell>
          <cell r="BN792">
            <v>377.91187812481303</v>
          </cell>
          <cell r="BW792">
            <v>378</v>
          </cell>
          <cell r="CD792">
            <v>0</v>
          </cell>
        </row>
        <row r="793">
          <cell r="C793" t="str">
            <v>18055Allcustom2Allcustom3USD Total</v>
          </cell>
          <cell r="BK793">
            <v>5</v>
          </cell>
          <cell r="BN793">
            <v>4.5858926834872999</v>
          </cell>
          <cell r="BW793">
            <v>5</v>
          </cell>
          <cell r="CD793">
            <v>0</v>
          </cell>
        </row>
        <row r="794">
          <cell r="C794" t="str">
            <v>18400TAllcustom2Allcustom3USD Total</v>
          </cell>
          <cell r="BK794">
            <v>-356</v>
          </cell>
          <cell r="BL794">
            <v>0</v>
          </cell>
          <cell r="BM794">
            <v>0</v>
          </cell>
          <cell r="BN794">
            <v>-356.19654720059265</v>
          </cell>
          <cell r="BW794">
            <v>-356</v>
          </cell>
          <cell r="CD794">
            <v>0</v>
          </cell>
        </row>
        <row r="795">
          <cell r="CF795">
            <v>0</v>
          </cell>
        </row>
        <row r="796">
          <cell r="C796" t="str">
            <v>18110Allcustom2Allcustom3USD Total</v>
          </cell>
          <cell r="BK796">
            <v>-179</v>
          </cell>
          <cell r="BL796">
            <v>-0.28164674370003695</v>
          </cell>
          <cell r="BN796">
            <v>-178.55459585085299</v>
          </cell>
          <cell r="BW796">
            <v>-179</v>
          </cell>
          <cell r="CD796">
            <v>0</v>
          </cell>
        </row>
        <row r="797">
          <cell r="C797" t="str">
            <v>18150Allcustom2Allcustom3USD Total</v>
          </cell>
          <cell r="BK797">
            <v>-253</v>
          </cell>
          <cell r="BN797">
            <v>-253.22908186482701</v>
          </cell>
          <cell r="BW797">
            <v>-253</v>
          </cell>
          <cell r="CD797">
            <v>0</v>
          </cell>
        </row>
        <row r="798">
          <cell r="C798" t="str">
            <v>18165Allcustom2Allcustom3USD Total</v>
          </cell>
          <cell r="BK798">
            <v>-46</v>
          </cell>
          <cell r="BN798">
            <v>-45.638360517018498</v>
          </cell>
          <cell r="BW798">
            <v>-46</v>
          </cell>
          <cell r="CD798">
            <v>0</v>
          </cell>
        </row>
        <row r="799">
          <cell r="C799" t="str">
            <v>18155Allcustom2Allcustom3USD Total</v>
          </cell>
          <cell r="BK799">
            <v>39</v>
          </cell>
          <cell r="BN799">
            <v>38.533684541482501</v>
          </cell>
          <cell r="BW799">
            <v>39</v>
          </cell>
          <cell r="CD799">
            <v>0</v>
          </cell>
        </row>
        <row r="800">
          <cell r="C800" t="str">
            <v>18160Allcustom2Allcustom3USD Total</v>
          </cell>
          <cell r="BK800">
            <v>-66</v>
          </cell>
          <cell r="BN800">
            <v>-66.393293052483997</v>
          </cell>
          <cell r="BW800">
            <v>-66</v>
          </cell>
          <cell r="CD800">
            <v>0</v>
          </cell>
        </row>
        <row r="801">
          <cell r="C801" t="str">
            <v>18200TAllcustom2Allcustom3USD Total</v>
          </cell>
          <cell r="BK801">
            <v>-505</v>
          </cell>
          <cell r="BL801">
            <v>-0.28164674370003695</v>
          </cell>
          <cell r="BM801">
            <v>0</v>
          </cell>
          <cell r="BN801">
            <v>-505.28164674370004</v>
          </cell>
          <cell r="BW801">
            <v>-505</v>
          </cell>
          <cell r="CD801">
            <v>0</v>
          </cell>
          <cell r="CF801">
            <v>0</v>
          </cell>
        </row>
        <row r="804">
          <cell r="C804" t="str">
            <v>60790TAllcustom2Allcustom3USD Total</v>
          </cell>
          <cell r="BK804">
            <v>-861</v>
          </cell>
          <cell r="BN804">
            <v>-861.47819394429393</v>
          </cell>
          <cell r="BW804">
            <v>-861</v>
          </cell>
          <cell r="CD804">
            <v>0</v>
          </cell>
        </row>
        <row r="806">
          <cell r="C806" t="str">
            <v>18020Allcustom2Allcustom3USD Total</v>
          </cell>
          <cell r="BK806">
            <v>-50</v>
          </cell>
          <cell r="BL806">
            <v>0</v>
          </cell>
          <cell r="BN806">
            <v>-49.546199965027</v>
          </cell>
          <cell r="BW806">
            <v>-50</v>
          </cell>
          <cell r="CD806">
            <v>0</v>
          </cell>
        </row>
        <row r="807">
          <cell r="C807" t="str">
            <v>18030Allcustom2Allcustom3USD Total</v>
          </cell>
          <cell r="BK807">
            <v>-10</v>
          </cell>
          <cell r="BN807">
            <v>-9.8860220199621889</v>
          </cell>
          <cell r="BW807">
            <v>-10</v>
          </cell>
          <cell r="CD807">
            <v>0</v>
          </cell>
        </row>
        <row r="808">
          <cell r="C808" t="str">
            <v>18330Allcustom2Allcustom3USD Total</v>
          </cell>
          <cell r="BK808">
            <v>-133</v>
          </cell>
          <cell r="BN808">
            <v>-133.12380522000001</v>
          </cell>
          <cell r="BW808">
            <v>-133</v>
          </cell>
          <cell r="CD808">
            <v>0</v>
          </cell>
        </row>
        <row r="809">
          <cell r="C809" t="str">
            <v>18060TAllcustom2Allcustom3USD Total</v>
          </cell>
          <cell r="BK809">
            <v>-193</v>
          </cell>
          <cell r="BL809">
            <v>0</v>
          </cell>
          <cell r="BM809">
            <v>0</v>
          </cell>
          <cell r="BN809">
            <v>-192.55602720498919</v>
          </cell>
          <cell r="BW809">
            <v>-193</v>
          </cell>
          <cell r="CD809">
            <v>0</v>
          </cell>
          <cell r="CF809">
            <v>0</v>
          </cell>
        </row>
        <row r="811">
          <cell r="BK811">
            <v>-505</v>
          </cell>
          <cell r="BL811">
            <v>-0.28164674370003695</v>
          </cell>
          <cell r="BM811">
            <v>0</v>
          </cell>
          <cell r="BN811">
            <v>-505.28164674370004</v>
          </cell>
          <cell r="BW811">
            <v>-505</v>
          </cell>
        </row>
        <row r="812">
          <cell r="BK812">
            <v>-356</v>
          </cell>
          <cell r="BL812">
            <v>0</v>
          </cell>
          <cell r="BM812">
            <v>0</v>
          </cell>
          <cell r="BN812">
            <v>-356.19654720059265</v>
          </cell>
          <cell r="BW812">
            <v>-356</v>
          </cell>
        </row>
        <row r="813">
          <cell r="BK813">
            <v>-861</v>
          </cell>
          <cell r="BL813">
            <v>-0.28164674370003695</v>
          </cell>
          <cell r="BM813">
            <v>0</v>
          </cell>
          <cell r="BN813">
            <v>-861.47819394429268</v>
          </cell>
          <cell r="BW813">
            <v>-861</v>
          </cell>
          <cell r="CF813">
            <v>0</v>
          </cell>
        </row>
        <row r="815">
          <cell r="BK815">
            <v>-843</v>
          </cell>
          <cell r="BL815">
            <v>2</v>
          </cell>
          <cell r="BM815">
            <v>0</v>
          </cell>
          <cell r="BN815">
            <v>-843.33920269589044</v>
          </cell>
          <cell r="BW815">
            <v>-843</v>
          </cell>
        </row>
        <row r="816">
          <cell r="C816" t="str">
            <v>60701Allcustom2Allcustom3USD Total</v>
          </cell>
          <cell r="BK816">
            <v>-1676</v>
          </cell>
          <cell r="BL816">
            <v>2</v>
          </cell>
          <cell r="BN816">
            <v>-1677.63110621494</v>
          </cell>
          <cell r="BW816">
            <v>-1676</v>
          </cell>
          <cell r="CD816">
            <v>0</v>
          </cell>
        </row>
        <row r="817">
          <cell r="C817" t="str">
            <v>60702CAllcustom2Allcustom3USD Total</v>
          </cell>
          <cell r="BK817">
            <v>2</v>
          </cell>
          <cell r="BN817">
            <v>2.36341286676701</v>
          </cell>
          <cell r="BW817">
            <v>2</v>
          </cell>
          <cell r="CD817">
            <v>0</v>
          </cell>
        </row>
        <row r="818">
          <cell r="BK818">
            <v>-149</v>
          </cell>
          <cell r="BL818">
            <v>0</v>
          </cell>
          <cell r="BM818">
            <v>0</v>
          </cell>
          <cell r="BN818">
            <v>-149.29899738108401</v>
          </cell>
          <cell r="BW818">
            <v>-149</v>
          </cell>
        </row>
        <row r="819">
          <cell r="BK819">
            <v>55</v>
          </cell>
          <cell r="BL819">
            <v>0</v>
          </cell>
          <cell r="BM819">
            <v>0</v>
          </cell>
          <cell r="BN819">
            <v>54.503168251681402</v>
          </cell>
          <cell r="BW819">
            <v>55</v>
          </cell>
        </row>
        <row r="820">
          <cell r="C820" t="str">
            <v>60706CAllcustom2Allcustom3USD Total</v>
          </cell>
          <cell r="BK820">
            <v>737</v>
          </cell>
          <cell r="BL820">
            <v>0</v>
          </cell>
          <cell r="BM820">
            <v>0</v>
          </cell>
          <cell r="BN820">
            <v>737.13266152287986</v>
          </cell>
          <cell r="BW820">
            <v>737</v>
          </cell>
          <cell r="CD820">
            <v>0</v>
          </cell>
          <cell r="CF820">
            <v>0</v>
          </cell>
        </row>
        <row r="822">
          <cell r="C822" t="str">
            <v>60717CAllcustom2Allcustom3USD Total</v>
          </cell>
          <cell r="BK822">
            <v>0.22</v>
          </cell>
          <cell r="BN822">
            <v>0.219999999999998</v>
          </cell>
          <cell r="BW822">
            <v>0.22</v>
          </cell>
          <cell r="CD822">
            <v>0</v>
          </cell>
        </row>
        <row r="824">
          <cell r="C824" t="str">
            <v>60711CAllcustom2Allcustom3USD Total</v>
          </cell>
          <cell r="BK824">
            <v>-162</v>
          </cell>
          <cell r="BL824">
            <v>-0.11811218594755246</v>
          </cell>
          <cell r="BN824">
            <v>-162.16918553507401</v>
          </cell>
          <cell r="BW824">
            <v>-162</v>
          </cell>
          <cell r="CD824">
            <v>0</v>
          </cell>
        </row>
        <row r="825">
          <cell r="C825" t="str">
            <v>60712Allcustom2Allcustom3USD Total</v>
          </cell>
          <cell r="BK825">
            <v>9</v>
          </cell>
          <cell r="BN825">
            <v>9.0510733491264599</v>
          </cell>
          <cell r="BW825">
            <v>9</v>
          </cell>
          <cell r="CD825">
            <v>0</v>
          </cell>
        </row>
        <row r="826">
          <cell r="C826" t="str">
            <v>60706TAllcustom2Allcustom3USD Total</v>
          </cell>
          <cell r="BK826">
            <v>-153</v>
          </cell>
          <cell r="BL826">
            <v>0</v>
          </cell>
          <cell r="BM826">
            <v>0</v>
          </cell>
          <cell r="BN826">
            <v>-153.11811218594755</v>
          </cell>
          <cell r="BW826">
            <v>-153</v>
          </cell>
          <cell r="CD826">
            <v>0</v>
          </cell>
        </row>
        <row r="830">
          <cell r="C830" t="str">
            <v>60710Allcustom2Allcustom3USD Total</v>
          </cell>
          <cell r="BK830">
            <v>0</v>
          </cell>
          <cell r="BN830">
            <v>0</v>
          </cell>
          <cell r="BW830">
            <v>0</v>
          </cell>
          <cell r="CD830">
            <v>0</v>
          </cell>
        </row>
        <row r="831">
          <cell r="C831" t="str">
            <v>60714Allcustom2Allcustom3USD Total</v>
          </cell>
          <cell r="BK831">
            <v>-593</v>
          </cell>
          <cell r="BL831">
            <v>-2</v>
          </cell>
          <cell r="BN831">
            <v>-591.41186000000005</v>
          </cell>
          <cell r="BW831">
            <v>-593</v>
          </cell>
          <cell r="CD831">
            <v>0</v>
          </cell>
        </row>
        <row r="832">
          <cell r="C832" t="str">
            <v>60720TAllcustom2Allcustom3USD Total</v>
          </cell>
          <cell r="BK832">
            <v>-593</v>
          </cell>
          <cell r="BL832">
            <v>-2</v>
          </cell>
          <cell r="BM832">
            <v>0</v>
          </cell>
          <cell r="BN832">
            <v>-591.41186000000005</v>
          </cell>
          <cell r="BW832">
            <v>-593</v>
          </cell>
          <cell r="CD832">
            <v>0</v>
          </cell>
          <cell r="CF832">
            <v>0</v>
          </cell>
        </row>
        <row r="834">
          <cell r="C834" t="str">
            <v>60716Allcustom2Allcustom3USD Total</v>
          </cell>
          <cell r="BK834">
            <v>-23</v>
          </cell>
          <cell r="BN834">
            <v>-23.386982058879699</v>
          </cell>
          <cell r="BW834">
            <v>-23</v>
          </cell>
          <cell r="CD834">
            <v>0</v>
          </cell>
        </row>
        <row r="835">
          <cell r="C835" t="str">
            <v>60723Allcustom2Allcustom3USD Total</v>
          </cell>
          <cell r="BK835">
            <v>86</v>
          </cell>
          <cell r="BN835">
            <v>85.638486514296901</v>
          </cell>
          <cell r="BW835">
            <v>86</v>
          </cell>
          <cell r="CD835">
            <v>0</v>
          </cell>
        </row>
        <row r="836">
          <cell r="C836" t="str">
            <v>60724Allcustom2Allcustom3USD Total</v>
          </cell>
          <cell r="BK836">
            <v>-123</v>
          </cell>
          <cell r="BN836">
            <v>-123.09686860786</v>
          </cell>
          <cell r="BW836">
            <v>-123</v>
          </cell>
          <cell r="CD836">
            <v>0</v>
          </cell>
        </row>
        <row r="838">
          <cell r="C838" t="str">
            <v>60715Allcustom2Allcustom3USD Total</v>
          </cell>
          <cell r="BK838">
            <v>-6</v>
          </cell>
          <cell r="BL838">
            <v>0.23782050351289286</v>
          </cell>
          <cell r="BN838">
            <v>-6.0921845873091103</v>
          </cell>
          <cell r="BW838">
            <v>-6</v>
          </cell>
          <cell r="CD838">
            <v>0</v>
          </cell>
        </row>
        <row r="839">
          <cell r="C839" t="str">
            <v>60732Allcustom2Allcustom3USD Total</v>
          </cell>
          <cell r="BK839">
            <v>-114</v>
          </cell>
          <cell r="BN839">
            <v>-113.669994909178</v>
          </cell>
          <cell r="BW839">
            <v>-114</v>
          </cell>
          <cell r="CD839">
            <v>0</v>
          </cell>
        </row>
        <row r="840">
          <cell r="C840" t="str">
            <v>60722TAllcustom2Allcustom3USD Total</v>
          </cell>
          <cell r="BK840">
            <v>-120</v>
          </cell>
          <cell r="BL840">
            <v>0.23782050351289286</v>
          </cell>
          <cell r="BM840">
            <v>0</v>
          </cell>
          <cell r="BN840">
            <v>-119.76217949648711</v>
          </cell>
          <cell r="BW840">
            <v>-120</v>
          </cell>
          <cell r="CD840">
            <v>0</v>
          </cell>
          <cell r="CF840">
            <v>0</v>
          </cell>
        </row>
        <row r="842">
          <cell r="C842" t="str">
            <v>18050Allcustom2Allcustom3USD Total</v>
          </cell>
          <cell r="BK842">
            <v>324</v>
          </cell>
          <cell r="BL842">
            <v>-0.3172037400147758</v>
          </cell>
          <cell r="BN842">
            <v>324.21246895846804</v>
          </cell>
          <cell r="BW842">
            <v>324</v>
          </cell>
          <cell r="CD842">
            <v>0</v>
          </cell>
        </row>
        <row r="843">
          <cell r="BK843">
            <v>-253</v>
          </cell>
          <cell r="BL843">
            <v>0</v>
          </cell>
          <cell r="BM843">
            <v>0</v>
          </cell>
          <cell r="BN843">
            <v>-253.22908186482701</v>
          </cell>
          <cell r="BW843">
            <v>-253</v>
          </cell>
        </row>
        <row r="844">
          <cell r="C844" t="str">
            <v>18085Allcustom2Allcustom3USD Total</v>
          </cell>
          <cell r="BK844">
            <v>54</v>
          </cell>
          <cell r="BN844">
            <v>53.699409166344203</v>
          </cell>
          <cell r="BW844">
            <v>54</v>
          </cell>
          <cell r="CD844">
            <v>0</v>
          </cell>
        </row>
        <row r="845">
          <cell r="C845" t="str">
            <v>60729CAllcustom2Allcustom3USD Total</v>
          </cell>
          <cell r="BK845">
            <v>0</v>
          </cell>
          <cell r="BN845">
            <v>0</v>
          </cell>
          <cell r="BW845">
            <v>0</v>
          </cell>
          <cell r="CD845">
            <v>0</v>
          </cell>
        </row>
        <row r="846">
          <cell r="C846" t="str">
            <v>60725TAllcustom2Allcustom3USD Total</v>
          </cell>
          <cell r="BK846">
            <v>125</v>
          </cell>
          <cell r="BL846">
            <v>-0.3172037400147758</v>
          </cell>
          <cell r="BM846">
            <v>0</v>
          </cell>
          <cell r="BN846">
            <v>124.68279625998522</v>
          </cell>
          <cell r="BW846">
            <v>125</v>
          </cell>
          <cell r="CD846">
            <v>0</v>
          </cell>
          <cell r="CF846">
            <v>0</v>
          </cell>
        </row>
        <row r="848">
          <cell r="C848" t="str">
            <v>60755TAllcustom2Allcustom3USD Total</v>
          </cell>
          <cell r="BK848">
            <v>-46</v>
          </cell>
          <cell r="BL848">
            <v>0</v>
          </cell>
          <cell r="BM848">
            <v>0</v>
          </cell>
          <cell r="BN848">
            <v>-45.638360517018498</v>
          </cell>
          <cell r="BW848">
            <v>-46</v>
          </cell>
        </row>
        <row r="850">
          <cell r="BK850">
            <v>5</v>
          </cell>
          <cell r="BL850">
            <v>0</v>
          </cell>
          <cell r="BM850">
            <v>0</v>
          </cell>
          <cell r="BN850">
            <v>4.5858926834872999</v>
          </cell>
          <cell r="BW850">
            <v>5</v>
          </cell>
        </row>
        <row r="851">
          <cell r="BK851">
            <v>39</v>
          </cell>
          <cell r="BL851">
            <v>0</v>
          </cell>
          <cell r="BM851">
            <v>0</v>
          </cell>
          <cell r="BN851">
            <v>38.533684541482501</v>
          </cell>
          <cell r="BW851">
            <v>39</v>
          </cell>
        </row>
        <row r="852">
          <cell r="BK852">
            <v>-66</v>
          </cell>
          <cell r="BL852">
            <v>0</v>
          </cell>
          <cell r="BM852">
            <v>0</v>
          </cell>
          <cell r="BN852">
            <v>-66.393293052483997</v>
          </cell>
          <cell r="BW852">
            <v>-66</v>
          </cell>
        </row>
        <row r="853">
          <cell r="C853" t="str">
            <v>60765TAllcustom2Allcustom3USD Total</v>
          </cell>
          <cell r="BK853">
            <v>-22</v>
          </cell>
          <cell r="BL853">
            <v>0</v>
          </cell>
          <cell r="BM853">
            <v>0</v>
          </cell>
          <cell r="BN853">
            <v>-23.273715827514195</v>
          </cell>
          <cell r="BW853">
            <v>-22</v>
          </cell>
          <cell r="CD853">
            <v>0</v>
          </cell>
        </row>
        <row r="855">
          <cell r="C855" t="str">
            <v>18080Allcustom2Allcustom3USD Total</v>
          </cell>
          <cell r="BK855">
            <v>25</v>
          </cell>
          <cell r="BL855">
            <v>0</v>
          </cell>
          <cell r="BN855">
            <v>25.301393182051598</v>
          </cell>
          <cell r="BW855">
            <v>25</v>
          </cell>
          <cell r="CD855">
            <v>0</v>
          </cell>
        </row>
        <row r="856">
          <cell r="C856" t="str">
            <v>60726Allcustom2Allcustom3USD Total</v>
          </cell>
          <cell r="BK856">
            <v>-15</v>
          </cell>
          <cell r="BN856">
            <v>-15.361662650055001</v>
          </cell>
          <cell r="BW856">
            <v>-15</v>
          </cell>
          <cell r="CD856">
            <v>0</v>
          </cell>
        </row>
        <row r="857">
          <cell r="C857" t="str">
            <v>60727Allcustom2Allcustom3USD Total</v>
          </cell>
          <cell r="BK857">
            <v>-2</v>
          </cell>
          <cell r="BN857">
            <v>-2.0512012334793202</v>
          </cell>
          <cell r="BW857">
            <v>-2</v>
          </cell>
          <cell r="CD857">
            <v>0</v>
          </cell>
        </row>
        <row r="858">
          <cell r="C858" t="str">
            <v>60730TAllcustom2Allcustom3USD Total</v>
          </cell>
          <cell r="BK858">
            <v>8</v>
          </cell>
          <cell r="BL858">
            <v>0</v>
          </cell>
          <cell r="BM858">
            <v>0</v>
          </cell>
          <cell r="BN858">
            <v>7.8885292985172768</v>
          </cell>
          <cell r="BW858">
            <v>8</v>
          </cell>
          <cell r="CD858">
            <v>0</v>
          </cell>
          <cell r="CF858">
            <v>0</v>
          </cell>
        </row>
        <row r="860">
          <cell r="C860" t="str">
            <v>60735TAllcustom2Allcustom3USD Total</v>
          </cell>
          <cell r="BK860">
            <v>-861</v>
          </cell>
          <cell r="BL860">
            <v>-2.0793832365018829</v>
          </cell>
          <cell r="BM860">
            <v>0</v>
          </cell>
          <cell r="BN860">
            <v>-861.47826662090768</v>
          </cell>
          <cell r="BW860">
            <v>-861</v>
          </cell>
          <cell r="CD860">
            <v>0</v>
          </cell>
          <cell r="CF860">
            <v>0</v>
          </cell>
        </row>
        <row r="862">
          <cell r="C862" t="str">
            <v>60775CAllcustom2Allcustom3USD Total</v>
          </cell>
          <cell r="BK862">
            <v>1.169</v>
          </cell>
          <cell r="BN862">
            <v>1.1686881329668699</v>
          </cell>
          <cell r="BW862">
            <v>1.169</v>
          </cell>
          <cell r="CD862">
            <v>0</v>
          </cell>
        </row>
        <row r="864">
          <cell r="C864" t="str">
            <v>60761CAllcustom2Allcustom3USD Total</v>
          </cell>
          <cell r="BK864">
            <v>0</v>
          </cell>
          <cell r="BN864">
            <v>9.326870000000001E-3</v>
          </cell>
          <cell r="BP864">
            <v>0</v>
          </cell>
          <cell r="BS864">
            <v>0</v>
          </cell>
          <cell r="BW864">
            <v>0</v>
          </cell>
          <cell r="CD864">
            <v>0</v>
          </cell>
        </row>
        <row r="865">
          <cell r="C865" t="str">
            <v>60762CAllcustom2Allcustom3USD Total</v>
          </cell>
          <cell r="BK865">
            <v>16</v>
          </cell>
          <cell r="BL865">
            <v>1</v>
          </cell>
          <cell r="BN865">
            <v>15.2620134380981</v>
          </cell>
          <cell r="BP865">
            <v>0</v>
          </cell>
          <cell r="BQ865">
            <v>0</v>
          </cell>
          <cell r="BS865">
            <v>0</v>
          </cell>
          <cell r="BW865">
            <v>16</v>
          </cell>
          <cell r="CD865">
            <v>0</v>
          </cell>
        </row>
        <row r="866">
          <cell r="C866" t="str">
            <v>60763CAllcustom2Allcustom3USD Total</v>
          </cell>
          <cell r="BK866">
            <v>0</v>
          </cell>
          <cell r="BN866">
            <v>0.15728696618078702</v>
          </cell>
          <cell r="BP866">
            <v>0</v>
          </cell>
          <cell r="BS866">
            <v>0</v>
          </cell>
          <cell r="BW866">
            <v>0</v>
          </cell>
          <cell r="CD866">
            <v>0</v>
          </cell>
        </row>
        <row r="867">
          <cell r="C867" t="str">
            <v>60770TAllcustom2Allcustom3USD Total</v>
          </cell>
          <cell r="BK867">
            <v>16</v>
          </cell>
          <cell r="BL867">
            <v>1</v>
          </cell>
          <cell r="BM867">
            <v>0</v>
          </cell>
          <cell r="BN867">
            <v>15.428627274278888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W867">
            <v>16</v>
          </cell>
          <cell r="CD867">
            <v>0</v>
          </cell>
        </row>
        <row r="868">
          <cell r="C868" t="str">
            <v>60764CAllcustom2Allcustom3USD Total</v>
          </cell>
          <cell r="BK868">
            <v>0</v>
          </cell>
          <cell r="BL868">
            <v>0</v>
          </cell>
          <cell r="BN868">
            <v>0.25519323713297698</v>
          </cell>
          <cell r="BP868">
            <v>0</v>
          </cell>
          <cell r="BQ868">
            <v>0</v>
          </cell>
          <cell r="BS868">
            <v>0</v>
          </cell>
          <cell r="BW868">
            <v>0</v>
          </cell>
          <cell r="CD868">
            <v>0</v>
          </cell>
        </row>
        <row r="869">
          <cell r="C869" t="str">
            <v>60780TAllcustom2Allcustom3USD Total</v>
          </cell>
          <cell r="BK869">
            <v>16</v>
          </cell>
          <cell r="BL869">
            <v>2</v>
          </cell>
          <cell r="BM869">
            <v>0</v>
          </cell>
          <cell r="BN869">
            <v>15.683820511411865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W869">
            <v>16</v>
          </cell>
          <cell r="CD869">
            <v>0</v>
          </cell>
          <cell r="CF869">
            <v>0</v>
          </cell>
        </row>
        <row r="871">
          <cell r="C871" t="str">
            <v>32900TAllcustom2M370USD Total</v>
          </cell>
          <cell r="BK871">
            <v>-4</v>
          </cell>
          <cell r="BL871">
            <v>0</v>
          </cell>
          <cell r="BN871">
            <v>-4.4362305361930892</v>
          </cell>
          <cell r="BP871">
            <v>0</v>
          </cell>
          <cell r="BQ871">
            <v>0</v>
          </cell>
          <cell r="BS871">
            <v>0</v>
          </cell>
          <cell r="BW871">
            <v>-4</v>
          </cell>
          <cell r="CD871">
            <v>0</v>
          </cell>
        </row>
        <row r="872">
          <cell r="C872" t="str">
            <v>32900TAllcustom2M375USD Total</v>
          </cell>
          <cell r="BK872">
            <v>20</v>
          </cell>
          <cell r="BN872">
            <v>20.1200510476049</v>
          </cell>
          <cell r="BP872">
            <v>0</v>
          </cell>
          <cell r="BS872">
            <v>0</v>
          </cell>
          <cell r="BW872">
            <v>20</v>
          </cell>
          <cell r="CD872">
            <v>0</v>
          </cell>
        </row>
        <row r="873">
          <cell r="C873" t="str">
            <v>Tax_equity_USD</v>
          </cell>
          <cell r="BK873">
            <v>16</v>
          </cell>
          <cell r="BL873">
            <v>0</v>
          </cell>
          <cell r="BM873">
            <v>0</v>
          </cell>
          <cell r="BN873">
            <v>15.68382051141181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W873">
            <v>16</v>
          </cell>
        </row>
        <row r="879">
          <cell r="C879" t="str">
            <v>20010INA110M220USD Total</v>
          </cell>
          <cell r="E879">
            <v>0</v>
          </cell>
          <cell r="H879">
            <v>0</v>
          </cell>
          <cell r="J879">
            <v>0</v>
          </cell>
          <cell r="M879">
            <v>0</v>
          </cell>
          <cell r="O879">
            <v>0</v>
          </cell>
          <cell r="R879">
            <v>0</v>
          </cell>
          <cell r="T879">
            <v>0</v>
          </cell>
          <cell r="W879">
            <v>0</v>
          </cell>
          <cell r="Y879">
            <v>0</v>
          </cell>
          <cell r="AB879">
            <v>0</v>
          </cell>
          <cell r="AD879">
            <v>0</v>
          </cell>
          <cell r="AG879">
            <v>0</v>
          </cell>
          <cell r="AI879">
            <v>0</v>
          </cell>
          <cell r="AL879">
            <v>0</v>
          </cell>
          <cell r="AN879">
            <v>0</v>
          </cell>
          <cell r="AQ879">
            <v>0</v>
          </cell>
          <cell r="AS879">
            <v>0</v>
          </cell>
          <cell r="AV879">
            <v>0</v>
          </cell>
          <cell r="AX879">
            <v>0</v>
          </cell>
          <cell r="BA879">
            <v>0</v>
          </cell>
          <cell r="BC879">
            <v>0</v>
          </cell>
          <cell r="BE879">
            <v>0</v>
          </cell>
          <cell r="BH879">
            <v>0</v>
          </cell>
          <cell r="BI879">
            <v>0</v>
          </cell>
          <cell r="BK879">
            <v>0</v>
          </cell>
          <cell r="BM879">
            <v>0</v>
          </cell>
          <cell r="BN879">
            <v>0</v>
          </cell>
          <cell r="BP879">
            <v>0</v>
          </cell>
          <cell r="BR879">
            <v>0</v>
          </cell>
          <cell r="BS879">
            <v>0</v>
          </cell>
          <cell r="BU879">
            <v>0</v>
          </cell>
          <cell r="BV879">
            <v>0</v>
          </cell>
          <cell r="BW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N879">
            <v>0</v>
          </cell>
          <cell r="CQ879">
            <v>0</v>
          </cell>
        </row>
        <row r="880">
          <cell r="C880" t="str">
            <v>20010INA120M220USD Total</v>
          </cell>
          <cell r="E880">
            <v>0</v>
          </cell>
          <cell r="H880">
            <v>0</v>
          </cell>
          <cell r="J880">
            <v>439</v>
          </cell>
          <cell r="M880">
            <v>439.469675</v>
          </cell>
          <cell r="O880">
            <v>0</v>
          </cell>
          <cell r="R880">
            <v>0</v>
          </cell>
          <cell r="T880">
            <v>0</v>
          </cell>
          <cell r="W880">
            <v>0</v>
          </cell>
          <cell r="Y880">
            <v>0</v>
          </cell>
          <cell r="AB880">
            <v>0</v>
          </cell>
          <cell r="AD880">
            <v>0</v>
          </cell>
          <cell r="AG880">
            <v>0</v>
          </cell>
          <cell r="AI880">
            <v>0</v>
          </cell>
          <cell r="AL880">
            <v>0</v>
          </cell>
          <cell r="AN880">
            <v>0</v>
          </cell>
          <cell r="AQ880">
            <v>0</v>
          </cell>
          <cell r="AS880">
            <v>0</v>
          </cell>
          <cell r="AV880">
            <v>0</v>
          </cell>
          <cell r="AX880">
            <v>0</v>
          </cell>
          <cell r="BA880">
            <v>0</v>
          </cell>
          <cell r="BC880">
            <v>0</v>
          </cell>
          <cell r="BE880">
            <v>0</v>
          </cell>
          <cell r="BH880">
            <v>0</v>
          </cell>
          <cell r="BI880">
            <v>0</v>
          </cell>
          <cell r="BK880">
            <v>439</v>
          </cell>
          <cell r="BM880">
            <v>0</v>
          </cell>
          <cell r="BN880">
            <v>439.469675</v>
          </cell>
          <cell r="BP880">
            <v>0</v>
          </cell>
          <cell r="BR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439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Q880">
            <v>0</v>
          </cell>
        </row>
        <row r="881">
          <cell r="C881" t="str">
            <v>20010INA165TM220USD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261</v>
          </cell>
          <cell r="R881">
            <v>261.05873473091299</v>
          </cell>
          <cell r="T881">
            <v>0</v>
          </cell>
          <cell r="W881">
            <v>0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-2</v>
          </cell>
          <cell r="BE881">
            <v>0</v>
          </cell>
          <cell r="BH881">
            <v>0</v>
          </cell>
          <cell r="BI881">
            <v>-1.573</v>
          </cell>
          <cell r="BK881">
            <v>259</v>
          </cell>
          <cell r="BM881">
            <v>0</v>
          </cell>
          <cell r="BN881">
            <v>259.48573473091301</v>
          </cell>
          <cell r="BP881">
            <v>0</v>
          </cell>
          <cell r="BR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259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20010INA185TM220USD Total</v>
          </cell>
          <cell r="E882">
            <v>0</v>
          </cell>
          <cell r="F882">
            <v>0</v>
          </cell>
          <cell r="H882">
            <v>6.0513223794764599E-2</v>
          </cell>
          <cell r="J882">
            <v>0</v>
          </cell>
          <cell r="K882">
            <v>0</v>
          </cell>
          <cell r="M882">
            <v>0</v>
          </cell>
          <cell r="O882">
            <v>24</v>
          </cell>
          <cell r="P882">
            <v>0</v>
          </cell>
          <cell r="R882">
            <v>23.6436990513029</v>
          </cell>
          <cell r="T882">
            <v>87</v>
          </cell>
          <cell r="U882">
            <v>0</v>
          </cell>
          <cell r="W882">
            <v>86.610404000000003</v>
          </cell>
          <cell r="Y882">
            <v>2</v>
          </cell>
          <cell r="Z882">
            <v>0</v>
          </cell>
          <cell r="AB882">
            <v>2.4295675499999998</v>
          </cell>
          <cell r="AD882">
            <v>3</v>
          </cell>
          <cell r="AE882">
            <v>0</v>
          </cell>
          <cell r="AG882">
            <v>2.7864161899999997</v>
          </cell>
          <cell r="AI882">
            <v>0</v>
          </cell>
          <cell r="AJ882">
            <v>0</v>
          </cell>
          <cell r="AL882">
            <v>0</v>
          </cell>
          <cell r="AN882">
            <v>0</v>
          </cell>
          <cell r="AO882">
            <v>0</v>
          </cell>
          <cell r="AQ882">
            <v>0</v>
          </cell>
          <cell r="AS882">
            <v>6</v>
          </cell>
          <cell r="AT882">
            <v>0</v>
          </cell>
          <cell r="AV882">
            <v>5.5627660484595998</v>
          </cell>
          <cell r="AX882">
            <v>0</v>
          </cell>
          <cell r="AY882">
            <v>0</v>
          </cell>
          <cell r="BA882">
            <v>0.19500000000000001</v>
          </cell>
          <cell r="BC882">
            <v>2</v>
          </cell>
          <cell r="BD882">
            <v>0</v>
          </cell>
          <cell r="BE882">
            <v>-1</v>
          </cell>
          <cell r="BF882">
            <v>1</v>
          </cell>
          <cell r="BH882">
            <v>0</v>
          </cell>
          <cell r="BI882">
            <v>1.573</v>
          </cell>
          <cell r="BK882">
            <v>124</v>
          </cell>
          <cell r="BL882">
            <v>1</v>
          </cell>
          <cell r="BM882">
            <v>0</v>
          </cell>
          <cell r="BN882">
            <v>122.861366063557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U882">
            <v>1</v>
          </cell>
          <cell r="BV882">
            <v>0</v>
          </cell>
          <cell r="BW882">
            <v>124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O882">
            <v>0</v>
          </cell>
          <cell r="CQ882">
            <v>0</v>
          </cell>
        </row>
        <row r="883">
          <cell r="C883" t="str">
            <v>20010Allcustom2M220USD Total</v>
          </cell>
          <cell r="E883">
            <v>0</v>
          </cell>
          <cell r="F883">
            <v>0</v>
          </cell>
          <cell r="G883">
            <v>0</v>
          </cell>
          <cell r="H883">
            <v>6.0513223794764599E-2</v>
          </cell>
          <cell r="J883">
            <v>439</v>
          </cell>
          <cell r="K883">
            <v>0</v>
          </cell>
          <cell r="L883">
            <v>0</v>
          </cell>
          <cell r="M883">
            <v>439.469675</v>
          </cell>
          <cell r="O883">
            <v>285</v>
          </cell>
          <cell r="P883">
            <v>0</v>
          </cell>
          <cell r="Q883">
            <v>0</v>
          </cell>
          <cell r="R883">
            <v>284.70243378221591</v>
          </cell>
          <cell r="T883">
            <v>87</v>
          </cell>
          <cell r="U883">
            <v>0</v>
          </cell>
          <cell r="V883">
            <v>0</v>
          </cell>
          <cell r="W883">
            <v>86.610404000000003</v>
          </cell>
          <cell r="Y883">
            <v>2</v>
          </cell>
          <cell r="Z883">
            <v>0</v>
          </cell>
          <cell r="AA883">
            <v>0</v>
          </cell>
          <cell r="AB883">
            <v>2.4295675499999998</v>
          </cell>
          <cell r="AD883">
            <v>3</v>
          </cell>
          <cell r="AE883">
            <v>0</v>
          </cell>
          <cell r="AF883">
            <v>0</v>
          </cell>
          <cell r="AG883">
            <v>2.7864161899999997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S883">
            <v>6</v>
          </cell>
          <cell r="AT883">
            <v>0</v>
          </cell>
          <cell r="AU883">
            <v>0</v>
          </cell>
          <cell r="AV883">
            <v>5.5627660484595998</v>
          </cell>
          <cell r="AX883">
            <v>0</v>
          </cell>
          <cell r="AY883">
            <v>0</v>
          </cell>
          <cell r="AZ883">
            <v>0</v>
          </cell>
          <cell r="BA883">
            <v>0.19500000000000001</v>
          </cell>
          <cell r="BC883">
            <v>0</v>
          </cell>
          <cell r="BD883">
            <v>0</v>
          </cell>
          <cell r="BE883">
            <v>-1</v>
          </cell>
          <cell r="BF883">
            <v>1</v>
          </cell>
          <cell r="BG883">
            <v>0</v>
          </cell>
          <cell r="BH883">
            <v>0</v>
          </cell>
          <cell r="BI883">
            <v>0</v>
          </cell>
          <cell r="BK883">
            <v>822</v>
          </cell>
          <cell r="BL883">
            <v>1</v>
          </cell>
          <cell r="BM883">
            <v>0</v>
          </cell>
          <cell r="BN883">
            <v>821.81677579447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U883">
            <v>1</v>
          </cell>
          <cell r="BV883">
            <v>0</v>
          </cell>
          <cell r="BW883">
            <v>822</v>
          </cell>
          <cell r="CB883">
            <v>0</v>
          </cell>
          <cell r="CC883">
            <v>0</v>
          </cell>
          <cell r="CD883">
            <v>0</v>
          </cell>
          <cell r="CF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</row>
        <row r="886">
          <cell r="C886" t="str">
            <v>20010INA110M230USD Total</v>
          </cell>
          <cell r="BK886">
            <v>0</v>
          </cell>
          <cell r="BL886">
            <v>0</v>
          </cell>
          <cell r="BN886">
            <v>-8.6493027971755801E-2</v>
          </cell>
          <cell r="BP886">
            <v>0</v>
          </cell>
          <cell r="BQ886">
            <v>0</v>
          </cell>
          <cell r="BS886">
            <v>0</v>
          </cell>
          <cell r="BW886">
            <v>0</v>
          </cell>
          <cell r="CC886">
            <v>0</v>
          </cell>
          <cell r="CD886">
            <v>0</v>
          </cell>
        </row>
        <row r="887">
          <cell r="C887" t="str">
            <v>20010INA120M230USD Total</v>
          </cell>
          <cell r="BK887">
            <v>-515</v>
          </cell>
          <cell r="BL887">
            <v>0</v>
          </cell>
          <cell r="BN887">
            <v>-515.04100000000005</v>
          </cell>
          <cell r="BP887">
            <v>0</v>
          </cell>
          <cell r="BQ887">
            <v>0</v>
          </cell>
          <cell r="BS887">
            <v>0</v>
          </cell>
          <cell r="BW887">
            <v>-515</v>
          </cell>
          <cell r="CC887">
            <v>0</v>
          </cell>
          <cell r="CD887">
            <v>0</v>
          </cell>
        </row>
        <row r="888">
          <cell r="C888" t="str">
            <v>20010INA165TM230USD Total</v>
          </cell>
          <cell r="BK888">
            <v>0</v>
          </cell>
          <cell r="BL888">
            <v>0</v>
          </cell>
          <cell r="BN888">
            <v>0</v>
          </cell>
          <cell r="BP888">
            <v>0</v>
          </cell>
          <cell r="BQ888">
            <v>0</v>
          </cell>
          <cell r="BS888">
            <v>0</v>
          </cell>
          <cell r="BW888">
            <v>0</v>
          </cell>
          <cell r="CC888">
            <v>0</v>
          </cell>
          <cell r="CD888">
            <v>0</v>
          </cell>
        </row>
        <row r="889">
          <cell r="C889" t="str">
            <v>20010INA185TM230USD Total</v>
          </cell>
          <cell r="BK889">
            <v>-5</v>
          </cell>
          <cell r="BL889">
            <v>0</v>
          </cell>
          <cell r="BN889">
            <v>-4.8648572141709501</v>
          </cell>
          <cell r="BP889">
            <v>0</v>
          </cell>
          <cell r="BQ889">
            <v>0</v>
          </cell>
          <cell r="BS889">
            <v>0</v>
          </cell>
          <cell r="BW889">
            <v>-5</v>
          </cell>
          <cell r="CC889">
            <v>0</v>
          </cell>
          <cell r="CD889">
            <v>0</v>
          </cell>
        </row>
        <row r="890">
          <cell r="C890" t="str">
            <v>20010Allcustom2M230USD Total</v>
          </cell>
          <cell r="BK890">
            <v>-520</v>
          </cell>
          <cell r="BL890">
            <v>0</v>
          </cell>
          <cell r="BM890">
            <v>0</v>
          </cell>
          <cell r="BN890">
            <v>-519.99235024214272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W890">
            <v>-520</v>
          </cell>
          <cell r="CC890">
            <v>0</v>
          </cell>
          <cell r="CD890">
            <v>0</v>
          </cell>
        </row>
        <row r="893">
          <cell r="C893" t="str">
            <v>20010INA110M410USD Total</v>
          </cell>
          <cell r="E893">
            <v>0</v>
          </cell>
          <cell r="H893">
            <v>0</v>
          </cell>
          <cell r="J893">
            <v>0</v>
          </cell>
          <cell r="M893">
            <v>0</v>
          </cell>
          <cell r="O893">
            <v>248</v>
          </cell>
          <cell r="R893">
            <v>247.72717822999999</v>
          </cell>
          <cell r="T893">
            <v>0</v>
          </cell>
          <cell r="W893">
            <v>0</v>
          </cell>
          <cell r="Y893">
            <v>0</v>
          </cell>
          <cell r="AB893">
            <v>0</v>
          </cell>
          <cell r="AD893">
            <v>0</v>
          </cell>
          <cell r="AG893">
            <v>0</v>
          </cell>
          <cell r="AI893">
            <v>0</v>
          </cell>
          <cell r="AL893">
            <v>0</v>
          </cell>
          <cell r="AN893">
            <v>0</v>
          </cell>
          <cell r="AQ893">
            <v>0</v>
          </cell>
          <cell r="AS893">
            <v>0</v>
          </cell>
          <cell r="AV893">
            <v>0</v>
          </cell>
          <cell r="AX893">
            <v>0</v>
          </cell>
          <cell r="BA893">
            <v>0</v>
          </cell>
          <cell r="BC893">
            <v>0</v>
          </cell>
          <cell r="BE893">
            <v>0</v>
          </cell>
          <cell r="BH893">
            <v>0</v>
          </cell>
          <cell r="BI893">
            <v>0</v>
          </cell>
          <cell r="BK893">
            <v>248</v>
          </cell>
          <cell r="BM893">
            <v>0</v>
          </cell>
          <cell r="BN893">
            <v>247.72717822999999</v>
          </cell>
          <cell r="BP893">
            <v>0</v>
          </cell>
          <cell r="BR893">
            <v>0</v>
          </cell>
          <cell r="BS893">
            <v>0</v>
          </cell>
          <cell r="BU893">
            <v>0</v>
          </cell>
          <cell r="BV893">
            <v>0</v>
          </cell>
          <cell r="BW893">
            <v>248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N893">
            <v>0</v>
          </cell>
          <cell r="CQ893">
            <v>0</v>
          </cell>
        </row>
        <row r="894">
          <cell r="C894" t="str">
            <v>20010INA120M410USD Total</v>
          </cell>
          <cell r="E894">
            <v>0</v>
          </cell>
          <cell r="H894">
            <v>0</v>
          </cell>
          <cell r="J894">
            <v>0</v>
          </cell>
          <cell r="M894">
            <v>0</v>
          </cell>
          <cell r="O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0</v>
          </cell>
          <cell r="AB894">
            <v>0</v>
          </cell>
          <cell r="AD894">
            <v>0</v>
          </cell>
          <cell r="AG894">
            <v>0</v>
          </cell>
          <cell r="AI894">
            <v>0</v>
          </cell>
          <cell r="AL894">
            <v>0</v>
          </cell>
          <cell r="AN894">
            <v>0</v>
          </cell>
          <cell r="AQ894">
            <v>0</v>
          </cell>
          <cell r="AS894">
            <v>0</v>
          </cell>
          <cell r="AV894">
            <v>0</v>
          </cell>
          <cell r="AX894">
            <v>0</v>
          </cell>
          <cell r="BA894">
            <v>0</v>
          </cell>
          <cell r="BC894">
            <v>0</v>
          </cell>
          <cell r="BE894">
            <v>0</v>
          </cell>
          <cell r="BH894">
            <v>0</v>
          </cell>
          <cell r="BI894">
            <v>0</v>
          </cell>
          <cell r="BK894">
            <v>0</v>
          </cell>
          <cell r="BM894">
            <v>0</v>
          </cell>
          <cell r="BN894">
            <v>0</v>
          </cell>
          <cell r="BP894">
            <v>0</v>
          </cell>
          <cell r="BR894">
            <v>0</v>
          </cell>
          <cell r="BS894">
            <v>0</v>
          </cell>
          <cell r="BU894">
            <v>0</v>
          </cell>
          <cell r="BV894">
            <v>0</v>
          </cell>
          <cell r="BW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N894">
            <v>0</v>
          </cell>
          <cell r="CQ894">
            <v>0</v>
          </cell>
        </row>
        <row r="895">
          <cell r="C895" t="str">
            <v>20010INA165TM410USD Total</v>
          </cell>
          <cell r="E895">
            <v>0</v>
          </cell>
          <cell r="H895">
            <v>0</v>
          </cell>
          <cell r="J895">
            <v>0</v>
          </cell>
          <cell r="M895">
            <v>0</v>
          </cell>
          <cell r="O895">
            <v>845</v>
          </cell>
          <cell r="R895">
            <v>845.45962892291197</v>
          </cell>
          <cell r="T895">
            <v>0</v>
          </cell>
          <cell r="W895">
            <v>0</v>
          </cell>
          <cell r="Y895">
            <v>0</v>
          </cell>
          <cell r="AB895">
            <v>0</v>
          </cell>
          <cell r="AD895">
            <v>0</v>
          </cell>
          <cell r="AG895">
            <v>0</v>
          </cell>
          <cell r="AI895">
            <v>0</v>
          </cell>
          <cell r="AL895">
            <v>0</v>
          </cell>
          <cell r="AN895">
            <v>0</v>
          </cell>
          <cell r="AQ895">
            <v>0</v>
          </cell>
          <cell r="AS895">
            <v>0</v>
          </cell>
          <cell r="AV895">
            <v>0</v>
          </cell>
          <cell r="AX895">
            <v>0</v>
          </cell>
          <cell r="BA895">
            <v>0</v>
          </cell>
          <cell r="BC895">
            <v>0</v>
          </cell>
          <cell r="BE895">
            <v>0</v>
          </cell>
          <cell r="BH895">
            <v>0</v>
          </cell>
          <cell r="BI895">
            <v>0</v>
          </cell>
          <cell r="BK895">
            <v>845</v>
          </cell>
          <cell r="BM895">
            <v>0</v>
          </cell>
          <cell r="BN895">
            <v>845.45962892291197</v>
          </cell>
          <cell r="BP895">
            <v>0</v>
          </cell>
          <cell r="BR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845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N895">
            <v>0</v>
          </cell>
          <cell r="CQ895">
            <v>0</v>
          </cell>
        </row>
        <row r="896">
          <cell r="C896" t="str">
            <v>20010INA185TM410USD Total</v>
          </cell>
          <cell r="E896">
            <v>0</v>
          </cell>
          <cell r="F896">
            <v>0</v>
          </cell>
          <cell r="H896">
            <v>0</v>
          </cell>
          <cell r="J896">
            <v>0</v>
          </cell>
          <cell r="K896">
            <v>0</v>
          </cell>
          <cell r="M896">
            <v>0</v>
          </cell>
          <cell r="O896">
            <v>36</v>
          </cell>
          <cell r="P896">
            <v>1</v>
          </cell>
          <cell r="R896">
            <v>35.334931697087896</v>
          </cell>
          <cell r="T896">
            <v>0</v>
          </cell>
          <cell r="U896">
            <v>0</v>
          </cell>
          <cell r="W896">
            <v>0</v>
          </cell>
          <cell r="Y896">
            <v>0</v>
          </cell>
          <cell r="Z896">
            <v>0</v>
          </cell>
          <cell r="AB896">
            <v>0</v>
          </cell>
          <cell r="AD896">
            <v>0</v>
          </cell>
          <cell r="AE896">
            <v>0</v>
          </cell>
          <cell r="AG896">
            <v>0</v>
          </cell>
          <cell r="AI896">
            <v>0</v>
          </cell>
          <cell r="AJ896">
            <v>0</v>
          </cell>
          <cell r="AL896">
            <v>0</v>
          </cell>
          <cell r="AN896">
            <v>0</v>
          </cell>
          <cell r="AO896">
            <v>0</v>
          </cell>
          <cell r="AQ896">
            <v>0</v>
          </cell>
          <cell r="AS896">
            <v>0</v>
          </cell>
          <cell r="AT896">
            <v>0</v>
          </cell>
          <cell r="AV896">
            <v>0</v>
          </cell>
          <cell r="AX896">
            <v>0</v>
          </cell>
          <cell r="AY896">
            <v>0</v>
          </cell>
          <cell r="BA896">
            <v>0</v>
          </cell>
          <cell r="BC896">
            <v>0</v>
          </cell>
          <cell r="BD896">
            <v>0</v>
          </cell>
          <cell r="BE896">
            <v>-1</v>
          </cell>
          <cell r="BF896">
            <v>1</v>
          </cell>
          <cell r="BH896">
            <v>0</v>
          </cell>
          <cell r="BI896">
            <v>0</v>
          </cell>
          <cell r="BK896">
            <v>36</v>
          </cell>
          <cell r="BL896">
            <v>1</v>
          </cell>
          <cell r="BM896">
            <v>0</v>
          </cell>
          <cell r="BN896">
            <v>35.334931697087896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U896">
            <v>1</v>
          </cell>
          <cell r="BV896">
            <v>0</v>
          </cell>
          <cell r="BW896">
            <v>36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N896">
            <v>0</v>
          </cell>
          <cell r="CO896">
            <v>0</v>
          </cell>
          <cell r="CQ896">
            <v>0</v>
          </cell>
        </row>
        <row r="897">
          <cell r="C897" t="str">
            <v>20010Allcustom2M410USD Total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O897">
            <v>1129</v>
          </cell>
          <cell r="P897">
            <v>1</v>
          </cell>
          <cell r="Q897">
            <v>0</v>
          </cell>
          <cell r="R897">
            <v>1128.52173885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C897">
            <v>0</v>
          </cell>
          <cell r="BD897">
            <v>0</v>
          </cell>
          <cell r="BE897">
            <v>-1</v>
          </cell>
          <cell r="BF897">
            <v>1</v>
          </cell>
          <cell r="BG897">
            <v>0</v>
          </cell>
          <cell r="BH897">
            <v>0</v>
          </cell>
          <cell r="BI897">
            <v>0</v>
          </cell>
          <cell r="BK897">
            <v>1129</v>
          </cell>
          <cell r="BL897">
            <v>1</v>
          </cell>
          <cell r="BM897">
            <v>0</v>
          </cell>
          <cell r="BN897">
            <v>1128.52173885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U897">
            <v>1</v>
          </cell>
          <cell r="BV897">
            <v>0</v>
          </cell>
          <cell r="BW897">
            <v>1129</v>
          </cell>
          <cell r="CB897">
            <v>0</v>
          </cell>
          <cell r="CC897">
            <v>0</v>
          </cell>
          <cell r="CD897">
            <v>0</v>
          </cell>
          <cell r="CF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</row>
        <row r="900">
          <cell r="C900" t="str">
            <v>20010INA110M420USD Total</v>
          </cell>
          <cell r="BK900">
            <v>0</v>
          </cell>
          <cell r="BL900">
            <v>0</v>
          </cell>
          <cell r="BN900">
            <v>0</v>
          </cell>
          <cell r="BP900">
            <v>0</v>
          </cell>
          <cell r="BQ900">
            <v>0</v>
          </cell>
          <cell r="BS900">
            <v>0</v>
          </cell>
          <cell r="BW900">
            <v>0</v>
          </cell>
          <cell r="CC900">
            <v>0</v>
          </cell>
          <cell r="CD900">
            <v>0</v>
          </cell>
        </row>
        <row r="901">
          <cell r="C901" t="str">
            <v>20010INA120M420USD Total</v>
          </cell>
          <cell r="BK901">
            <v>0</v>
          </cell>
          <cell r="BL901">
            <v>0</v>
          </cell>
          <cell r="BN901">
            <v>0</v>
          </cell>
          <cell r="BP901">
            <v>0</v>
          </cell>
          <cell r="BQ901">
            <v>0</v>
          </cell>
          <cell r="BS901">
            <v>0</v>
          </cell>
          <cell r="BW901">
            <v>0</v>
          </cell>
          <cell r="CC901">
            <v>0</v>
          </cell>
          <cell r="CD901">
            <v>0</v>
          </cell>
        </row>
        <row r="902">
          <cell r="C902" t="str">
            <v>20010INA165TM420USD Total</v>
          </cell>
          <cell r="BK902">
            <v>0</v>
          </cell>
          <cell r="BL902">
            <v>0</v>
          </cell>
          <cell r="BN902">
            <v>0</v>
          </cell>
          <cell r="BP902">
            <v>0</v>
          </cell>
          <cell r="BQ902">
            <v>0</v>
          </cell>
          <cell r="BS902">
            <v>0</v>
          </cell>
          <cell r="BW902">
            <v>0</v>
          </cell>
          <cell r="CC902">
            <v>0</v>
          </cell>
          <cell r="CD902">
            <v>0</v>
          </cell>
        </row>
        <row r="903">
          <cell r="C903" t="str">
            <v>20010INA185TM420USD Total</v>
          </cell>
          <cell r="BK903">
            <v>0</v>
          </cell>
          <cell r="BL903">
            <v>0</v>
          </cell>
          <cell r="BN903">
            <v>0</v>
          </cell>
          <cell r="BP903">
            <v>0</v>
          </cell>
          <cell r="BQ903">
            <v>0</v>
          </cell>
          <cell r="BS903">
            <v>0</v>
          </cell>
          <cell r="BW903">
            <v>0</v>
          </cell>
          <cell r="CC903">
            <v>0</v>
          </cell>
          <cell r="CD903">
            <v>0</v>
          </cell>
        </row>
        <row r="904">
          <cell r="C904" t="str">
            <v>20010Allcustom2M420USD Total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W904">
            <v>0</v>
          </cell>
          <cell r="CC904">
            <v>0</v>
          </cell>
          <cell r="CD904">
            <v>0</v>
          </cell>
        </row>
        <row r="907">
          <cell r="C907" t="str">
            <v>20010INA110M600TUSD Total</v>
          </cell>
          <cell r="BK907">
            <v>-1</v>
          </cell>
          <cell r="BL907">
            <v>0</v>
          </cell>
          <cell r="BN907">
            <v>-1.3164764283100299</v>
          </cell>
          <cell r="BP907">
            <v>0</v>
          </cell>
          <cell r="BQ907">
            <v>0</v>
          </cell>
          <cell r="BS907">
            <v>0</v>
          </cell>
          <cell r="BW907">
            <v>-1</v>
          </cell>
          <cell r="CC907">
            <v>0</v>
          </cell>
          <cell r="CD907">
            <v>0</v>
          </cell>
        </row>
        <row r="908">
          <cell r="C908" t="str">
            <v>20010INA120M600TUSD Total</v>
          </cell>
          <cell r="BK908">
            <v>0</v>
          </cell>
          <cell r="BL908">
            <v>0</v>
          </cell>
          <cell r="BN908">
            <v>-0.34300000000000003</v>
          </cell>
          <cell r="BP908">
            <v>0</v>
          </cell>
          <cell r="BQ908">
            <v>0</v>
          </cell>
          <cell r="BS908">
            <v>0</v>
          </cell>
          <cell r="BW908">
            <v>0</v>
          </cell>
          <cell r="CC908">
            <v>0</v>
          </cell>
          <cell r="CD908">
            <v>0</v>
          </cell>
        </row>
        <row r="909">
          <cell r="C909" t="str">
            <v>20010INA165TM600TUSD Total</v>
          </cell>
          <cell r="BK909">
            <v>0</v>
          </cell>
          <cell r="BL909">
            <v>0</v>
          </cell>
          <cell r="BN909">
            <v>1.49969999581575E-4</v>
          </cell>
          <cell r="BP909">
            <v>0</v>
          </cell>
          <cell r="BQ909">
            <v>0</v>
          </cell>
          <cell r="BS909">
            <v>0</v>
          </cell>
          <cell r="BW909">
            <v>0</v>
          </cell>
          <cell r="CC909">
            <v>0</v>
          </cell>
          <cell r="CD909">
            <v>0</v>
          </cell>
        </row>
        <row r="910">
          <cell r="C910" t="str">
            <v>20010INA185TM600TUSD Total</v>
          </cell>
          <cell r="BK910">
            <v>0</v>
          </cell>
          <cell r="BL910">
            <v>0</v>
          </cell>
          <cell r="BN910">
            <v>0.18784979000000099</v>
          </cell>
          <cell r="BP910">
            <v>0</v>
          </cell>
          <cell r="BQ910">
            <v>0</v>
          </cell>
          <cell r="BS910">
            <v>0</v>
          </cell>
          <cell r="BW910">
            <v>0</v>
          </cell>
          <cell r="CC910">
            <v>0</v>
          </cell>
          <cell r="CD910">
            <v>0</v>
          </cell>
        </row>
        <row r="911">
          <cell r="C911" t="str">
            <v>20010Allcustom2M600TUSD Total</v>
          </cell>
          <cell r="BK911">
            <v>-1</v>
          </cell>
          <cell r="BL911">
            <v>0</v>
          </cell>
          <cell r="BM911">
            <v>0</v>
          </cell>
          <cell r="BN911">
            <v>-1.4714766683104474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W911">
            <v>-1</v>
          </cell>
          <cell r="CC911">
            <v>0</v>
          </cell>
          <cell r="CD911">
            <v>0</v>
          </cell>
        </row>
        <row r="914">
          <cell r="C914" t="str">
            <v>20010INA110M510USD Total</v>
          </cell>
          <cell r="BK914">
            <v>-1</v>
          </cell>
          <cell r="BL914">
            <v>0</v>
          </cell>
          <cell r="BN914">
            <v>-1.31615142831003</v>
          </cell>
          <cell r="BP914">
            <v>0</v>
          </cell>
          <cell r="BQ914">
            <v>0</v>
          </cell>
          <cell r="BS914">
            <v>0</v>
          </cell>
          <cell r="BW914">
            <v>-1</v>
          </cell>
          <cell r="CC914">
            <v>0</v>
          </cell>
          <cell r="CD914">
            <v>0</v>
          </cell>
        </row>
        <row r="915">
          <cell r="C915" t="str">
            <v>20010INA120M510USD Total</v>
          </cell>
          <cell r="BK915">
            <v>0</v>
          </cell>
          <cell r="BL915">
            <v>0</v>
          </cell>
          <cell r="BN915">
            <v>0</v>
          </cell>
          <cell r="BP915">
            <v>0</v>
          </cell>
          <cell r="BQ915">
            <v>0</v>
          </cell>
          <cell r="BS915">
            <v>0</v>
          </cell>
          <cell r="BW915">
            <v>0</v>
          </cell>
          <cell r="CC915">
            <v>0</v>
          </cell>
          <cell r="CD915">
            <v>0</v>
          </cell>
        </row>
        <row r="916">
          <cell r="C916" t="str">
            <v>20010INA165TM510USD Total</v>
          </cell>
          <cell r="BK916">
            <v>0</v>
          </cell>
          <cell r="BL916">
            <v>0</v>
          </cell>
          <cell r="BN916">
            <v>0</v>
          </cell>
          <cell r="BP916">
            <v>0</v>
          </cell>
          <cell r="BQ916">
            <v>0</v>
          </cell>
          <cell r="BS916">
            <v>0</v>
          </cell>
          <cell r="BW916">
            <v>0</v>
          </cell>
          <cell r="CC916">
            <v>0</v>
          </cell>
          <cell r="CD916">
            <v>0</v>
          </cell>
        </row>
        <row r="917">
          <cell r="C917" t="str">
            <v>20010INA185TM510USD Total</v>
          </cell>
          <cell r="BK917">
            <v>0</v>
          </cell>
          <cell r="BL917">
            <v>0</v>
          </cell>
          <cell r="BN917">
            <v>0</v>
          </cell>
          <cell r="BP917">
            <v>0</v>
          </cell>
          <cell r="BQ917">
            <v>0</v>
          </cell>
          <cell r="BS917">
            <v>0</v>
          </cell>
          <cell r="BW917">
            <v>0</v>
          </cell>
          <cell r="CC917">
            <v>0</v>
          </cell>
          <cell r="CD917">
            <v>0</v>
          </cell>
        </row>
        <row r="918">
          <cell r="C918" t="str">
            <v>20010Allcustom2M510USD Total</v>
          </cell>
          <cell r="BK918">
            <v>-1</v>
          </cell>
          <cell r="BL918">
            <v>0</v>
          </cell>
          <cell r="BM918">
            <v>0</v>
          </cell>
          <cell r="BN918">
            <v>-1.31615142831003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W918">
            <v>-1</v>
          </cell>
          <cell r="CC918">
            <v>0</v>
          </cell>
          <cell r="CD918">
            <v>0</v>
          </cell>
        </row>
        <row r="921">
          <cell r="C921" t="str">
            <v>20010INA110Allcustom3USD Total</v>
          </cell>
          <cell r="BK921">
            <v>730</v>
          </cell>
          <cell r="BN921">
            <v>729.89584550822906</v>
          </cell>
          <cell r="BP921">
            <v>0</v>
          </cell>
          <cell r="BS921">
            <v>0</v>
          </cell>
          <cell r="BW921">
            <v>730</v>
          </cell>
          <cell r="CC921">
            <v>0</v>
          </cell>
          <cell r="CD921">
            <v>0</v>
          </cell>
        </row>
        <row r="922">
          <cell r="C922" t="str">
            <v>20010INA120Allcustom3USD Total</v>
          </cell>
          <cell r="BK922">
            <v>7442</v>
          </cell>
          <cell r="BN922">
            <v>7441.9853008500004</v>
          </cell>
          <cell r="BP922">
            <v>0</v>
          </cell>
          <cell r="BS922">
            <v>0</v>
          </cell>
          <cell r="BW922">
            <v>7442</v>
          </cell>
          <cell r="CC922">
            <v>0</v>
          </cell>
          <cell r="CD922">
            <v>0</v>
          </cell>
        </row>
        <row r="923">
          <cell r="C923" t="str">
            <v>20010INA165TAllcustom3USD Total</v>
          </cell>
          <cell r="BK923">
            <v>2571</v>
          </cell>
          <cell r="BN923">
            <v>2571.1229490207002</v>
          </cell>
          <cell r="BP923">
            <v>0</v>
          </cell>
          <cell r="BS923">
            <v>0</v>
          </cell>
          <cell r="BW923">
            <v>2571</v>
          </cell>
          <cell r="CC923">
            <v>0</v>
          </cell>
          <cell r="CD923">
            <v>0</v>
          </cell>
        </row>
        <row r="924">
          <cell r="C924" t="str">
            <v>20010INA185TAllcustom3USD Total</v>
          </cell>
          <cell r="BK924">
            <v>727</v>
          </cell>
          <cell r="BL924">
            <v>0</v>
          </cell>
          <cell r="BN924">
            <v>727.18908770957307</v>
          </cell>
          <cell r="BP924">
            <v>0</v>
          </cell>
          <cell r="BQ924">
            <v>0</v>
          </cell>
          <cell r="BS924">
            <v>0</v>
          </cell>
          <cell r="BW924">
            <v>727</v>
          </cell>
          <cell r="CC924">
            <v>0</v>
          </cell>
          <cell r="CD924">
            <v>0</v>
          </cell>
        </row>
        <row r="925">
          <cell r="C925" t="str">
            <v>20010Allcustom2Allcustom3USD Total</v>
          </cell>
          <cell r="BK925">
            <v>11470</v>
          </cell>
          <cell r="BL925">
            <v>0</v>
          </cell>
          <cell r="BM925">
            <v>0</v>
          </cell>
          <cell r="BN925">
            <v>11470.193183088504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U925">
            <v>0</v>
          </cell>
          <cell r="BV925">
            <v>0</v>
          </cell>
          <cell r="BW925">
            <v>11470</v>
          </cell>
          <cell r="CC925">
            <v>0</v>
          </cell>
          <cell r="CD925">
            <v>0</v>
          </cell>
          <cell r="CF925">
            <v>0</v>
          </cell>
        </row>
        <row r="929">
          <cell r="C929" t="str">
            <v>20050TINA110M130USD Total</v>
          </cell>
          <cell r="BK929">
            <v>0</v>
          </cell>
          <cell r="BL929">
            <v>0</v>
          </cell>
          <cell r="BN929">
            <v>0</v>
          </cell>
          <cell r="BP929">
            <v>0</v>
          </cell>
          <cell r="BQ929">
            <v>0</v>
          </cell>
          <cell r="BS929">
            <v>0</v>
          </cell>
          <cell r="BW929">
            <v>0</v>
          </cell>
          <cell r="CC929">
            <v>0</v>
          </cell>
          <cell r="CD929">
            <v>0</v>
          </cell>
        </row>
        <row r="930">
          <cell r="C930" t="str">
            <v>20050TINA120M130USD Total</v>
          </cell>
          <cell r="BK930">
            <v>-72</v>
          </cell>
          <cell r="BL930">
            <v>0</v>
          </cell>
          <cell r="BN930">
            <v>-72.459863089999999</v>
          </cell>
          <cell r="BP930">
            <v>0</v>
          </cell>
          <cell r="BQ930">
            <v>0</v>
          </cell>
          <cell r="BS930">
            <v>0</v>
          </cell>
          <cell r="BW930">
            <v>-72</v>
          </cell>
          <cell r="CC930">
            <v>0</v>
          </cell>
          <cell r="CD930">
            <v>0</v>
          </cell>
        </row>
        <row r="931">
          <cell r="C931" t="str">
            <v>20050TINA165TM130USD Total</v>
          </cell>
          <cell r="BK931">
            <v>-65</v>
          </cell>
          <cell r="BL931">
            <v>0</v>
          </cell>
          <cell r="BN931">
            <v>-65.172666592664001</v>
          </cell>
          <cell r="BP931">
            <v>0</v>
          </cell>
          <cell r="BQ931">
            <v>0</v>
          </cell>
          <cell r="BS931">
            <v>0</v>
          </cell>
          <cell r="BW931">
            <v>-65</v>
          </cell>
          <cell r="CC931">
            <v>0</v>
          </cell>
          <cell r="CD931">
            <v>0</v>
          </cell>
        </row>
        <row r="932">
          <cell r="C932" t="str">
            <v>20050TINA185TM130USD Total</v>
          </cell>
          <cell r="BK932">
            <v>-51</v>
          </cell>
          <cell r="BL932">
            <v>0</v>
          </cell>
          <cell r="BN932">
            <v>-50.696886264594504</v>
          </cell>
          <cell r="BP932">
            <v>0</v>
          </cell>
          <cell r="BQ932">
            <v>0</v>
          </cell>
          <cell r="BS932">
            <v>0</v>
          </cell>
          <cell r="BW932">
            <v>-51</v>
          </cell>
          <cell r="CC932">
            <v>0</v>
          </cell>
          <cell r="CD932">
            <v>0</v>
          </cell>
        </row>
        <row r="933">
          <cell r="C933" t="str">
            <v>20050TAllcustom2M130USD Total</v>
          </cell>
          <cell r="BK933">
            <v>-188</v>
          </cell>
          <cell r="BL933">
            <v>0</v>
          </cell>
          <cell r="BM933">
            <v>0</v>
          </cell>
          <cell r="BN933">
            <v>-188.3294159472585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W933">
            <v>-188</v>
          </cell>
          <cell r="CC933">
            <v>0</v>
          </cell>
          <cell r="CD933">
            <v>0</v>
          </cell>
        </row>
        <row r="936">
          <cell r="C936" t="str">
            <v>20050TINA110M175USD Total</v>
          </cell>
          <cell r="BK936">
            <v>0</v>
          </cell>
          <cell r="BL936">
            <v>0</v>
          </cell>
          <cell r="BN936">
            <v>0</v>
          </cell>
          <cell r="BP936">
            <v>0</v>
          </cell>
          <cell r="BQ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20050TINA120M175USD Total</v>
          </cell>
          <cell r="BK937">
            <v>0</v>
          </cell>
          <cell r="BL937">
            <v>0</v>
          </cell>
          <cell r="BN937">
            <v>0</v>
          </cell>
          <cell r="BP937">
            <v>0</v>
          </cell>
          <cell r="BQ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20050TINA165TM175USD Total</v>
          </cell>
          <cell r="BK938">
            <v>0</v>
          </cell>
          <cell r="BL938">
            <v>0</v>
          </cell>
          <cell r="BN938">
            <v>0</v>
          </cell>
          <cell r="BP938">
            <v>0</v>
          </cell>
          <cell r="BQ938">
            <v>0</v>
          </cell>
          <cell r="BS938">
            <v>0</v>
          </cell>
          <cell r="BW938">
            <v>0</v>
          </cell>
          <cell r="CC938">
            <v>0</v>
          </cell>
          <cell r="CD938">
            <v>0</v>
          </cell>
        </row>
        <row r="939">
          <cell r="C939" t="str">
            <v>20050TINA185TM175USD Total</v>
          </cell>
          <cell r="BK939">
            <v>-11</v>
          </cell>
          <cell r="BL939">
            <v>0</v>
          </cell>
          <cell r="BN939">
            <v>-10.955</v>
          </cell>
          <cell r="BP939">
            <v>0</v>
          </cell>
          <cell r="BQ939">
            <v>0</v>
          </cell>
          <cell r="BS939">
            <v>0</v>
          </cell>
          <cell r="BW939">
            <v>-11</v>
          </cell>
          <cell r="CC939">
            <v>0</v>
          </cell>
          <cell r="CD939">
            <v>0</v>
          </cell>
        </row>
        <row r="940">
          <cell r="C940" t="str">
            <v>20050TAllcustom2M175USD Total</v>
          </cell>
          <cell r="BK940">
            <v>-11</v>
          </cell>
          <cell r="BL940">
            <v>0</v>
          </cell>
          <cell r="BM940">
            <v>0</v>
          </cell>
          <cell r="BN940">
            <v>-10.955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W940">
            <v>-11</v>
          </cell>
          <cell r="CC940">
            <v>0</v>
          </cell>
          <cell r="CD940">
            <v>0</v>
          </cell>
        </row>
        <row r="943">
          <cell r="C943" t="str">
            <v>20050TINA110M190USD Total</v>
          </cell>
          <cell r="BK943">
            <v>0</v>
          </cell>
          <cell r="BN943">
            <v>0</v>
          </cell>
          <cell r="BP943">
            <v>0</v>
          </cell>
          <cell r="BS943">
            <v>0</v>
          </cell>
          <cell r="BW943">
            <v>0</v>
          </cell>
          <cell r="CC943">
            <v>0</v>
          </cell>
          <cell r="CD943">
            <v>0</v>
          </cell>
        </row>
        <row r="944">
          <cell r="C944" t="str">
            <v>20050TINA120M190USD Total</v>
          </cell>
          <cell r="BK944">
            <v>0</v>
          </cell>
          <cell r="BN944">
            <v>0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5">
          <cell r="C945" t="str">
            <v>20050TINA165TM190USD Total</v>
          </cell>
          <cell r="BK945">
            <v>0</v>
          </cell>
          <cell r="BN945">
            <v>0</v>
          </cell>
          <cell r="BP945">
            <v>0</v>
          </cell>
          <cell r="BS945">
            <v>0</v>
          </cell>
          <cell r="BW945">
            <v>0</v>
          </cell>
          <cell r="CC945">
            <v>0</v>
          </cell>
          <cell r="CD945">
            <v>0</v>
          </cell>
        </row>
        <row r="946">
          <cell r="C946" t="str">
            <v>20050TINA185TM190USD Total</v>
          </cell>
          <cell r="BK946">
            <v>0</v>
          </cell>
          <cell r="BL946">
            <v>0</v>
          </cell>
          <cell r="BN946">
            <v>0</v>
          </cell>
          <cell r="BP946">
            <v>0</v>
          </cell>
          <cell r="BQ946">
            <v>0</v>
          </cell>
          <cell r="BS946">
            <v>0</v>
          </cell>
          <cell r="BW946">
            <v>0</v>
          </cell>
          <cell r="CC946">
            <v>0</v>
          </cell>
          <cell r="CD946">
            <v>0</v>
          </cell>
        </row>
        <row r="947">
          <cell r="C947" t="str">
            <v>20050TAllcustom2M190USD Total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W947">
            <v>0</v>
          </cell>
          <cell r="CC947">
            <v>0</v>
          </cell>
          <cell r="CD947">
            <v>0</v>
          </cell>
          <cell r="CF947">
            <v>0</v>
          </cell>
        </row>
        <row r="950">
          <cell r="C950" t="str">
            <v>20050TINA110M230USD Total</v>
          </cell>
          <cell r="BK950">
            <v>0</v>
          </cell>
          <cell r="BN950">
            <v>8.6493027971755801E-2</v>
          </cell>
          <cell r="BP950">
            <v>0</v>
          </cell>
          <cell r="BS950">
            <v>0</v>
          </cell>
          <cell r="BW950">
            <v>0</v>
          </cell>
          <cell r="CC950">
            <v>0</v>
          </cell>
          <cell r="CD950">
            <v>0</v>
          </cell>
        </row>
        <row r="951">
          <cell r="C951" t="str">
            <v>20050TINA120M230USD Total</v>
          </cell>
          <cell r="BK951">
            <v>515</v>
          </cell>
          <cell r="BN951">
            <v>515.04100000000005</v>
          </cell>
          <cell r="BP951">
            <v>0</v>
          </cell>
          <cell r="BS951">
            <v>0</v>
          </cell>
          <cell r="BW951">
            <v>515</v>
          </cell>
          <cell r="CC951">
            <v>0</v>
          </cell>
          <cell r="CD951">
            <v>0</v>
          </cell>
        </row>
        <row r="952">
          <cell r="C952" t="str">
            <v>20050TINA165TM230USD Total</v>
          </cell>
          <cell r="BK952">
            <v>0</v>
          </cell>
          <cell r="BN952">
            <v>0</v>
          </cell>
          <cell r="BP952">
            <v>0</v>
          </cell>
          <cell r="BS952">
            <v>0</v>
          </cell>
          <cell r="BW952">
            <v>0</v>
          </cell>
          <cell r="CC952">
            <v>0</v>
          </cell>
          <cell r="CD952">
            <v>0</v>
          </cell>
        </row>
        <row r="953">
          <cell r="C953" t="str">
            <v>20050TINA185TM230USD Total</v>
          </cell>
          <cell r="BK953">
            <v>5</v>
          </cell>
          <cell r="BL953">
            <v>0</v>
          </cell>
          <cell r="BN953">
            <v>4.5519096297001296</v>
          </cell>
          <cell r="BP953">
            <v>0</v>
          </cell>
          <cell r="BQ953">
            <v>0</v>
          </cell>
          <cell r="BS953">
            <v>0</v>
          </cell>
          <cell r="BW953">
            <v>5</v>
          </cell>
          <cell r="CC953">
            <v>0</v>
          </cell>
          <cell r="CD953">
            <v>0</v>
          </cell>
        </row>
        <row r="954">
          <cell r="C954" t="str">
            <v>20050TAllcustom2M230USD Total</v>
          </cell>
          <cell r="BK954">
            <v>520</v>
          </cell>
          <cell r="BL954">
            <v>0</v>
          </cell>
          <cell r="BM954">
            <v>0</v>
          </cell>
          <cell r="BN954">
            <v>519.67940265767197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W954">
            <v>520</v>
          </cell>
          <cell r="CC954">
            <v>0</v>
          </cell>
          <cell r="CD954">
            <v>0</v>
          </cell>
          <cell r="CF954">
            <v>0</v>
          </cell>
        </row>
        <row r="957">
          <cell r="C957" t="str">
            <v>20050TINA110M420USD Total</v>
          </cell>
          <cell r="BK957">
            <v>0</v>
          </cell>
          <cell r="BN957">
            <v>0</v>
          </cell>
          <cell r="BP957">
            <v>0</v>
          </cell>
          <cell r="BS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958" t="str">
            <v>20050TINA120M420USD Total</v>
          </cell>
          <cell r="BK958">
            <v>0</v>
          </cell>
          <cell r="BN958">
            <v>0</v>
          </cell>
          <cell r="BP958">
            <v>0</v>
          </cell>
          <cell r="BS958">
            <v>0</v>
          </cell>
          <cell r="BW958">
            <v>0</v>
          </cell>
          <cell r="CC958">
            <v>0</v>
          </cell>
          <cell r="CD958">
            <v>0</v>
          </cell>
        </row>
        <row r="959">
          <cell r="C959" t="str">
            <v>20050TINA165TM420USD Total</v>
          </cell>
          <cell r="BK959">
            <v>0</v>
          </cell>
          <cell r="BN959">
            <v>0</v>
          </cell>
          <cell r="BP959">
            <v>0</v>
          </cell>
          <cell r="BS959">
            <v>0</v>
          </cell>
          <cell r="BW959">
            <v>0</v>
          </cell>
          <cell r="CC959">
            <v>0</v>
          </cell>
          <cell r="CD959">
            <v>0</v>
          </cell>
        </row>
        <row r="960">
          <cell r="C960" t="str">
            <v>20050TINA185TM420USD Total</v>
          </cell>
          <cell r="BK960">
            <v>0</v>
          </cell>
          <cell r="BL960">
            <v>0</v>
          </cell>
          <cell r="BN960">
            <v>0</v>
          </cell>
          <cell r="BP960">
            <v>0</v>
          </cell>
          <cell r="BQ960">
            <v>0</v>
          </cell>
          <cell r="BS960">
            <v>0</v>
          </cell>
          <cell r="BW960">
            <v>0</v>
          </cell>
          <cell r="CC960">
            <v>0</v>
          </cell>
          <cell r="CD960">
            <v>0</v>
          </cell>
        </row>
        <row r="961">
          <cell r="C961" t="str">
            <v>20050TAllcustom2M420USD Total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W961">
            <v>0</v>
          </cell>
          <cell r="CC961">
            <v>0</v>
          </cell>
          <cell r="CD961">
            <v>0</v>
          </cell>
          <cell r="CF961">
            <v>0</v>
          </cell>
        </row>
        <row r="964">
          <cell r="C964" t="str">
            <v>20050TINA110M600TUSD Total</v>
          </cell>
          <cell r="BK964">
            <v>0</v>
          </cell>
          <cell r="BN964">
            <v>0</v>
          </cell>
          <cell r="BP964">
            <v>0</v>
          </cell>
          <cell r="BS964">
            <v>0</v>
          </cell>
          <cell r="BW964">
            <v>0</v>
          </cell>
          <cell r="CC964">
            <v>0</v>
          </cell>
          <cell r="CD964">
            <v>0</v>
          </cell>
        </row>
        <row r="965">
          <cell r="C965" t="str">
            <v>20050TINA120M600TUSD Total</v>
          </cell>
          <cell r="BK965">
            <v>0</v>
          </cell>
          <cell r="BN965">
            <v>6.2E-2</v>
          </cell>
          <cell r="BP965">
            <v>0</v>
          </cell>
          <cell r="BS965">
            <v>0</v>
          </cell>
          <cell r="BW965">
            <v>0</v>
          </cell>
          <cell r="CC965">
            <v>0</v>
          </cell>
          <cell r="CD965">
            <v>0</v>
          </cell>
        </row>
        <row r="966">
          <cell r="C966" t="str">
            <v>20050TINA165TM600TUSD Total</v>
          </cell>
          <cell r="BK966">
            <v>0</v>
          </cell>
          <cell r="BN966">
            <v>0</v>
          </cell>
          <cell r="BP966">
            <v>0</v>
          </cell>
          <cell r="BS966">
            <v>0</v>
          </cell>
          <cell r="BW966">
            <v>0</v>
          </cell>
          <cell r="CC966">
            <v>0</v>
          </cell>
          <cell r="CD966">
            <v>0</v>
          </cell>
        </row>
        <row r="967">
          <cell r="C967" t="str">
            <v>20050TINA185TM600TUSD Total</v>
          </cell>
          <cell r="BK967">
            <v>0</v>
          </cell>
          <cell r="BL967">
            <v>0</v>
          </cell>
          <cell r="BN967">
            <v>-6.2465070000000296E-2</v>
          </cell>
          <cell r="BP967">
            <v>0</v>
          </cell>
          <cell r="BQ967">
            <v>0</v>
          </cell>
          <cell r="BS967">
            <v>0</v>
          </cell>
          <cell r="BW967">
            <v>0</v>
          </cell>
          <cell r="CC967">
            <v>0</v>
          </cell>
          <cell r="CD967">
            <v>0</v>
          </cell>
        </row>
        <row r="968">
          <cell r="C968" t="str">
            <v>20050TAllcustom2M600TUSD Total</v>
          </cell>
          <cell r="BK968">
            <v>0</v>
          </cell>
          <cell r="BL968">
            <v>0</v>
          </cell>
          <cell r="BM968">
            <v>0</v>
          </cell>
          <cell r="BN968">
            <v>-4.6507000000029636E-4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W968">
            <v>0</v>
          </cell>
          <cell r="CC968">
            <v>0</v>
          </cell>
          <cell r="CD968">
            <v>0</v>
          </cell>
          <cell r="CF968">
            <v>0</v>
          </cell>
        </row>
        <row r="971">
          <cell r="C971" t="str">
            <v>20050TINA110M510USD Total</v>
          </cell>
          <cell r="BK971">
            <v>0</v>
          </cell>
          <cell r="BN971">
            <v>0</v>
          </cell>
          <cell r="BP971">
            <v>0</v>
          </cell>
          <cell r="BS971">
            <v>0</v>
          </cell>
          <cell r="BW971">
            <v>0</v>
          </cell>
          <cell r="CC971">
            <v>0</v>
          </cell>
          <cell r="CD971">
            <v>0</v>
          </cell>
        </row>
        <row r="972">
          <cell r="C972" t="str">
            <v>20050TINA120M510USD Total</v>
          </cell>
          <cell r="BK972">
            <v>0</v>
          </cell>
          <cell r="BN972">
            <v>0</v>
          </cell>
          <cell r="BP972">
            <v>0</v>
          </cell>
          <cell r="BS972">
            <v>0</v>
          </cell>
          <cell r="BW972">
            <v>0</v>
          </cell>
          <cell r="CC972">
            <v>0</v>
          </cell>
          <cell r="CD972">
            <v>0</v>
          </cell>
        </row>
        <row r="973">
          <cell r="C973" t="str">
            <v>20050TINA165TM510USD Total</v>
          </cell>
          <cell r="BK973">
            <v>0</v>
          </cell>
          <cell r="BN973">
            <v>0</v>
          </cell>
          <cell r="BP973">
            <v>0</v>
          </cell>
          <cell r="BS973">
            <v>0</v>
          </cell>
          <cell r="BW973">
            <v>0</v>
          </cell>
          <cell r="CC973">
            <v>0</v>
          </cell>
          <cell r="CD973">
            <v>0</v>
          </cell>
        </row>
        <row r="974">
          <cell r="C974" t="str">
            <v>20050TINA185TM510USD Total</v>
          </cell>
          <cell r="BK974">
            <v>0</v>
          </cell>
          <cell r="BL974">
            <v>0</v>
          </cell>
          <cell r="BN974">
            <v>0</v>
          </cell>
          <cell r="BP974">
            <v>0</v>
          </cell>
          <cell r="BQ974">
            <v>0</v>
          </cell>
          <cell r="BS974">
            <v>0</v>
          </cell>
          <cell r="BW974">
            <v>0</v>
          </cell>
          <cell r="CC974">
            <v>0</v>
          </cell>
          <cell r="CD974">
            <v>0</v>
          </cell>
        </row>
        <row r="975">
          <cell r="C975" t="str">
            <v>20050TAllcustom2M510USD Total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W975">
            <v>0</v>
          </cell>
          <cell r="CC975">
            <v>0</v>
          </cell>
          <cell r="CD975">
            <v>0</v>
          </cell>
          <cell r="CF975">
            <v>0</v>
          </cell>
        </row>
        <row r="978">
          <cell r="C978" t="str">
            <v>20050TINA110Allcustom3USD Total</v>
          </cell>
          <cell r="BK978">
            <v>-396</v>
          </cell>
          <cell r="BN978">
            <v>-395.58694036733903</v>
          </cell>
          <cell r="BP978">
            <v>0</v>
          </cell>
          <cell r="BS978">
            <v>0</v>
          </cell>
          <cell r="BW978">
            <v>-396</v>
          </cell>
          <cell r="CC978">
            <v>0</v>
          </cell>
          <cell r="CD978">
            <v>0</v>
          </cell>
        </row>
        <row r="979">
          <cell r="C979" t="str">
            <v>20050TINA120Allcustom3USD Total</v>
          </cell>
          <cell r="BK979">
            <v>-6690</v>
          </cell>
          <cell r="BN979">
            <v>-6689.9981700799999</v>
          </cell>
          <cell r="BP979">
            <v>0</v>
          </cell>
          <cell r="BS979">
            <v>0</v>
          </cell>
          <cell r="BW979">
            <v>-6690</v>
          </cell>
          <cell r="CC979">
            <v>0</v>
          </cell>
          <cell r="CD979">
            <v>0</v>
          </cell>
        </row>
        <row r="980">
          <cell r="C980" t="str">
            <v>20050TINA165TAllcustom3USD Total</v>
          </cell>
          <cell r="BK980">
            <v>-274</v>
          </cell>
          <cell r="BN980">
            <v>-274.48522012678495</v>
          </cell>
          <cell r="BP980">
            <v>0</v>
          </cell>
          <cell r="BS980">
            <v>0</v>
          </cell>
          <cell r="BW980">
            <v>-274</v>
          </cell>
          <cell r="CC980">
            <v>0</v>
          </cell>
          <cell r="CD980">
            <v>0</v>
          </cell>
        </row>
        <row r="981">
          <cell r="C981" t="str">
            <v>20050TINA185TAllcustom3USD Total</v>
          </cell>
          <cell r="BK981">
            <v>-490</v>
          </cell>
          <cell r="BL981">
            <v>0</v>
          </cell>
          <cell r="BN981">
            <v>-490.21213293652102</v>
          </cell>
          <cell r="BP981">
            <v>0</v>
          </cell>
          <cell r="BQ981">
            <v>0</v>
          </cell>
          <cell r="BS981">
            <v>0</v>
          </cell>
          <cell r="BW981">
            <v>-490</v>
          </cell>
          <cell r="CC981">
            <v>0</v>
          </cell>
          <cell r="CD981">
            <v>0</v>
          </cell>
        </row>
        <row r="982">
          <cell r="C982" t="str">
            <v>20050TAllcustom2Allcustom3USD Total</v>
          </cell>
          <cell r="BK982">
            <v>-7850</v>
          </cell>
          <cell r="BL982">
            <v>0</v>
          </cell>
          <cell r="BM982">
            <v>0</v>
          </cell>
          <cell r="BN982">
            <v>-7850.2824635106444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W982">
            <v>-7850</v>
          </cell>
          <cell r="CC982">
            <v>0</v>
          </cell>
          <cell r="CD982">
            <v>0</v>
          </cell>
        </row>
        <row r="986">
          <cell r="C986" t="str">
            <v>15100TINA110Allcustom3USD Total</v>
          </cell>
          <cell r="BK986">
            <v>0</v>
          </cell>
          <cell r="BN986">
            <v>0</v>
          </cell>
          <cell r="BP986">
            <v>0</v>
          </cell>
          <cell r="BS986">
            <v>0</v>
          </cell>
          <cell r="BW986">
            <v>0</v>
          </cell>
          <cell r="CC986">
            <v>0</v>
          </cell>
          <cell r="CD986">
            <v>0</v>
          </cell>
        </row>
        <row r="987">
          <cell r="C987" t="str">
            <v>15100TINA120Allcustom3USD Total</v>
          </cell>
          <cell r="BK987">
            <v>-72</v>
          </cell>
          <cell r="BN987">
            <v>-72.459863089999999</v>
          </cell>
          <cell r="BP987">
            <v>0</v>
          </cell>
          <cell r="BS987">
            <v>0</v>
          </cell>
          <cell r="BW987">
            <v>-72</v>
          </cell>
          <cell r="CC987">
            <v>0</v>
          </cell>
          <cell r="CD987">
            <v>0</v>
          </cell>
        </row>
        <row r="988">
          <cell r="C988" t="str">
            <v>15100TINA165TAllcustom3USD Total</v>
          </cell>
          <cell r="BK988">
            <v>-65</v>
          </cell>
          <cell r="BN988">
            <v>-65.172666592664001</v>
          </cell>
          <cell r="BP988">
            <v>0</v>
          </cell>
          <cell r="BS988">
            <v>0</v>
          </cell>
          <cell r="BW988">
            <v>-65</v>
          </cell>
          <cell r="CC988">
            <v>0</v>
          </cell>
          <cell r="CD988">
            <v>0</v>
          </cell>
        </row>
        <row r="989">
          <cell r="C989" t="str">
            <v>15100TINA185TAllcustom3USD Total</v>
          </cell>
          <cell r="BK989">
            <v>-62</v>
          </cell>
          <cell r="BL989">
            <v>0</v>
          </cell>
          <cell r="BN989">
            <v>-61.651886264594502</v>
          </cell>
          <cell r="BP989">
            <v>0</v>
          </cell>
          <cell r="BQ989">
            <v>0</v>
          </cell>
          <cell r="BS989">
            <v>0</v>
          </cell>
          <cell r="BW989">
            <v>-62</v>
          </cell>
          <cell r="CC989">
            <v>0</v>
          </cell>
          <cell r="CD989">
            <v>0</v>
          </cell>
        </row>
        <row r="990">
          <cell r="C990" t="str">
            <v>15100TINA200TAllcustom3USD Total</v>
          </cell>
          <cell r="BK990">
            <v>-199</v>
          </cell>
          <cell r="BL990">
            <v>0</v>
          </cell>
          <cell r="BM990">
            <v>0</v>
          </cell>
          <cell r="BN990">
            <v>-199.28441594725851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W990">
            <v>-199</v>
          </cell>
          <cell r="CC990">
            <v>0</v>
          </cell>
          <cell r="CD990">
            <v>0</v>
          </cell>
          <cell r="CF990">
            <v>0</v>
          </cell>
        </row>
        <row r="993">
          <cell r="C993" t="str">
            <v>20900TINA110M229USD Total</v>
          </cell>
          <cell r="E993">
            <v>0</v>
          </cell>
          <cell r="H993">
            <v>0</v>
          </cell>
          <cell r="J993">
            <v>0</v>
          </cell>
          <cell r="M993">
            <v>0</v>
          </cell>
          <cell r="O993">
            <v>0</v>
          </cell>
          <cell r="R993">
            <v>0</v>
          </cell>
          <cell r="T993">
            <v>0</v>
          </cell>
          <cell r="W993">
            <v>0</v>
          </cell>
          <cell r="Y993">
            <v>0</v>
          </cell>
          <cell r="AB993">
            <v>0</v>
          </cell>
          <cell r="AD993">
            <v>0</v>
          </cell>
          <cell r="AG993">
            <v>0</v>
          </cell>
          <cell r="AI993">
            <v>0</v>
          </cell>
          <cell r="AL993">
            <v>0</v>
          </cell>
          <cell r="AN993">
            <v>0</v>
          </cell>
          <cell r="AQ993">
            <v>0</v>
          </cell>
          <cell r="AS993">
            <v>0</v>
          </cell>
          <cell r="AV993">
            <v>0</v>
          </cell>
          <cell r="AX993">
            <v>0</v>
          </cell>
          <cell r="BA993">
            <v>0</v>
          </cell>
          <cell r="BC993">
            <v>0</v>
          </cell>
          <cell r="BE993">
            <v>0</v>
          </cell>
          <cell r="BH993">
            <v>0</v>
          </cell>
          <cell r="BI993">
            <v>0</v>
          </cell>
          <cell r="BK993">
            <v>0</v>
          </cell>
          <cell r="BM993">
            <v>0</v>
          </cell>
          <cell r="BN993">
            <v>0</v>
          </cell>
          <cell r="BP993">
            <v>0</v>
          </cell>
          <cell r="BR993">
            <v>0</v>
          </cell>
          <cell r="BS993">
            <v>0</v>
          </cell>
          <cell r="BU993">
            <v>0</v>
          </cell>
          <cell r="BV993">
            <v>0</v>
          </cell>
          <cell r="BW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N993">
            <v>0</v>
          </cell>
          <cell r="CQ993">
            <v>0</v>
          </cell>
        </row>
        <row r="994">
          <cell r="C994" t="str">
            <v>20900TINA120M229USD Total</v>
          </cell>
          <cell r="E994">
            <v>0</v>
          </cell>
          <cell r="H994">
            <v>0</v>
          </cell>
          <cell r="J994">
            <v>0</v>
          </cell>
          <cell r="M994">
            <v>0</v>
          </cell>
          <cell r="O994">
            <v>0</v>
          </cell>
          <cell r="R994">
            <v>0</v>
          </cell>
          <cell r="T994">
            <v>0</v>
          </cell>
          <cell r="W994">
            <v>0</v>
          </cell>
          <cell r="Y994">
            <v>0</v>
          </cell>
          <cell r="AB994">
            <v>0</v>
          </cell>
          <cell r="AD994">
            <v>0</v>
          </cell>
          <cell r="AG994">
            <v>0</v>
          </cell>
          <cell r="AI994">
            <v>0</v>
          </cell>
          <cell r="AL994">
            <v>0</v>
          </cell>
          <cell r="AN994">
            <v>0</v>
          </cell>
          <cell r="AQ994">
            <v>0</v>
          </cell>
          <cell r="AS994">
            <v>0</v>
          </cell>
          <cell r="AV994">
            <v>0</v>
          </cell>
          <cell r="AX994">
            <v>0</v>
          </cell>
          <cell r="BA994">
            <v>0</v>
          </cell>
          <cell r="BC994">
            <v>0</v>
          </cell>
          <cell r="BE994">
            <v>0</v>
          </cell>
          <cell r="BH994">
            <v>0</v>
          </cell>
          <cell r="BI994">
            <v>0</v>
          </cell>
          <cell r="BK994">
            <v>0</v>
          </cell>
          <cell r="BM994">
            <v>0</v>
          </cell>
          <cell r="BN994">
            <v>0</v>
          </cell>
          <cell r="BP994">
            <v>0</v>
          </cell>
          <cell r="BR994">
            <v>0</v>
          </cell>
          <cell r="BS994">
            <v>0</v>
          </cell>
          <cell r="BU994">
            <v>0</v>
          </cell>
          <cell r="BV994">
            <v>0</v>
          </cell>
          <cell r="BW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N994">
            <v>0</v>
          </cell>
          <cell r="CQ994">
            <v>0</v>
          </cell>
        </row>
        <row r="995">
          <cell r="C995" t="str">
            <v>20900TINA165TM229USD Total</v>
          </cell>
          <cell r="E995">
            <v>0</v>
          </cell>
          <cell r="H995">
            <v>0</v>
          </cell>
          <cell r="J995">
            <v>0</v>
          </cell>
          <cell r="M995">
            <v>0</v>
          </cell>
          <cell r="O995">
            <v>0</v>
          </cell>
          <cell r="R995">
            <v>0</v>
          </cell>
          <cell r="T995">
            <v>0</v>
          </cell>
          <cell r="W995">
            <v>0</v>
          </cell>
          <cell r="Y995">
            <v>0</v>
          </cell>
          <cell r="AB995">
            <v>0</v>
          </cell>
          <cell r="AD995">
            <v>0</v>
          </cell>
          <cell r="AG995">
            <v>0</v>
          </cell>
          <cell r="AI995">
            <v>0</v>
          </cell>
          <cell r="AL995">
            <v>0</v>
          </cell>
          <cell r="AN995">
            <v>0</v>
          </cell>
          <cell r="AQ995">
            <v>0</v>
          </cell>
          <cell r="AS995">
            <v>0</v>
          </cell>
          <cell r="AV995">
            <v>0</v>
          </cell>
          <cell r="AX995">
            <v>0</v>
          </cell>
          <cell r="BA995">
            <v>0</v>
          </cell>
          <cell r="BC995">
            <v>0</v>
          </cell>
          <cell r="BE995">
            <v>0</v>
          </cell>
          <cell r="BH995">
            <v>0</v>
          </cell>
          <cell r="BI995">
            <v>0</v>
          </cell>
          <cell r="BK995">
            <v>0</v>
          </cell>
          <cell r="BM995">
            <v>0</v>
          </cell>
          <cell r="BN995">
            <v>0</v>
          </cell>
          <cell r="BP995">
            <v>0</v>
          </cell>
          <cell r="BR995">
            <v>0</v>
          </cell>
          <cell r="BS995">
            <v>0</v>
          </cell>
          <cell r="BU995">
            <v>0</v>
          </cell>
          <cell r="BV995">
            <v>0</v>
          </cell>
          <cell r="BW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N995">
            <v>0</v>
          </cell>
          <cell r="CQ995">
            <v>0</v>
          </cell>
        </row>
        <row r="996">
          <cell r="C996" t="str">
            <v>20900TINA185TM229USD Total</v>
          </cell>
          <cell r="E996">
            <v>0</v>
          </cell>
          <cell r="F996">
            <v>0</v>
          </cell>
          <cell r="H996">
            <v>0</v>
          </cell>
          <cell r="J996">
            <v>0</v>
          </cell>
          <cell r="K996">
            <v>0</v>
          </cell>
          <cell r="M996">
            <v>0</v>
          </cell>
          <cell r="O996">
            <v>0</v>
          </cell>
          <cell r="P996">
            <v>0</v>
          </cell>
          <cell r="R996">
            <v>0</v>
          </cell>
          <cell r="T996">
            <v>0</v>
          </cell>
          <cell r="U996">
            <v>0</v>
          </cell>
          <cell r="W996">
            <v>0</v>
          </cell>
          <cell r="Y996">
            <v>0</v>
          </cell>
          <cell r="Z996">
            <v>0</v>
          </cell>
          <cell r="AB996">
            <v>0</v>
          </cell>
          <cell r="AD996">
            <v>0</v>
          </cell>
          <cell r="AE996">
            <v>0</v>
          </cell>
          <cell r="AG996">
            <v>0</v>
          </cell>
          <cell r="AI996">
            <v>0</v>
          </cell>
          <cell r="AJ996">
            <v>0</v>
          </cell>
          <cell r="AL996">
            <v>0</v>
          </cell>
          <cell r="AN996">
            <v>0</v>
          </cell>
          <cell r="AO996">
            <v>0</v>
          </cell>
          <cell r="AQ996">
            <v>0</v>
          </cell>
          <cell r="AS996">
            <v>0</v>
          </cell>
          <cell r="AT996">
            <v>0</v>
          </cell>
          <cell r="AV996">
            <v>0</v>
          </cell>
          <cell r="AX996">
            <v>0</v>
          </cell>
          <cell r="AY996">
            <v>0</v>
          </cell>
          <cell r="BA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H996">
            <v>0</v>
          </cell>
          <cell r="BI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U996">
            <v>0</v>
          </cell>
          <cell r="BV996">
            <v>0</v>
          </cell>
          <cell r="BW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N996">
            <v>0</v>
          </cell>
          <cell r="CO996">
            <v>0</v>
          </cell>
          <cell r="CQ996">
            <v>0</v>
          </cell>
        </row>
        <row r="997">
          <cell r="C997" t="str">
            <v>20900TAllcustom2M229USD Total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U997">
            <v>0</v>
          </cell>
          <cell r="BV997">
            <v>0</v>
          </cell>
          <cell r="BW997">
            <v>0</v>
          </cell>
          <cell r="CB997">
            <v>0</v>
          </cell>
          <cell r="CC997">
            <v>0</v>
          </cell>
          <cell r="CD997">
            <v>0</v>
          </cell>
          <cell r="CF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</row>
        <row r="1000">
          <cell r="C1000" t="str">
            <v>20900TINA110M230USD Total</v>
          </cell>
          <cell r="BK1000">
            <v>0</v>
          </cell>
          <cell r="BN1000">
            <v>0</v>
          </cell>
          <cell r="BP1000">
            <v>0</v>
          </cell>
          <cell r="BS1000">
            <v>0</v>
          </cell>
          <cell r="BW1000">
            <v>0</v>
          </cell>
          <cell r="CC1000">
            <v>0</v>
          </cell>
          <cell r="CD1000">
            <v>0</v>
          </cell>
        </row>
        <row r="1001">
          <cell r="C1001" t="str">
            <v>20900TINA120M230USD Total</v>
          </cell>
          <cell r="BK1001">
            <v>0</v>
          </cell>
          <cell r="BN1001">
            <v>0</v>
          </cell>
          <cell r="BP1001">
            <v>0</v>
          </cell>
          <cell r="BS1001">
            <v>0</v>
          </cell>
          <cell r="BW1001">
            <v>0</v>
          </cell>
          <cell r="CC1001">
            <v>0</v>
          </cell>
          <cell r="CD1001">
            <v>0</v>
          </cell>
        </row>
        <row r="1002">
          <cell r="C1002" t="str">
            <v>20900TINA165TM230USD Total</v>
          </cell>
          <cell r="BK1002">
            <v>0</v>
          </cell>
          <cell r="BN1002">
            <v>0</v>
          </cell>
          <cell r="BP1002">
            <v>0</v>
          </cell>
          <cell r="BS1002">
            <v>0</v>
          </cell>
          <cell r="BW1002">
            <v>0</v>
          </cell>
          <cell r="CC1002">
            <v>0</v>
          </cell>
          <cell r="CD1002">
            <v>0</v>
          </cell>
        </row>
        <row r="1003">
          <cell r="C1003" t="str">
            <v>20900TINA185TM230USD Total</v>
          </cell>
          <cell r="BK1003">
            <v>0</v>
          </cell>
          <cell r="BL1003">
            <v>0</v>
          </cell>
          <cell r="BN1003">
            <v>-0.312947584470819</v>
          </cell>
          <cell r="BP1003">
            <v>0</v>
          </cell>
          <cell r="BQ1003">
            <v>0</v>
          </cell>
          <cell r="BS1003">
            <v>0</v>
          </cell>
          <cell r="BW1003">
            <v>0</v>
          </cell>
          <cell r="CC1003">
            <v>0</v>
          </cell>
          <cell r="CD1003">
            <v>0</v>
          </cell>
        </row>
        <row r="1004">
          <cell r="C1004" t="str">
            <v>20900TAllcustom2M230USD Total</v>
          </cell>
          <cell r="BK1004">
            <v>0</v>
          </cell>
          <cell r="BL1004">
            <v>0</v>
          </cell>
          <cell r="BM1004">
            <v>0</v>
          </cell>
          <cell r="BN1004">
            <v>-0.312947584470819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W1004">
            <v>0</v>
          </cell>
          <cell r="CC1004">
            <v>0</v>
          </cell>
          <cell r="CD1004">
            <v>0</v>
          </cell>
          <cell r="CF1004">
            <v>0</v>
          </cell>
        </row>
        <row r="1007">
          <cell r="C1007" t="str">
            <v>20900TINA110M420USD Total</v>
          </cell>
          <cell r="BK1007">
            <v>0</v>
          </cell>
          <cell r="BN1007">
            <v>0</v>
          </cell>
          <cell r="BP1007">
            <v>0</v>
          </cell>
          <cell r="BS1007">
            <v>0</v>
          </cell>
          <cell r="BW1007">
            <v>0</v>
          </cell>
          <cell r="CC1007">
            <v>0</v>
          </cell>
          <cell r="CD1007">
            <v>0</v>
          </cell>
        </row>
        <row r="1008">
          <cell r="C1008" t="str">
            <v>20900TINA120M420USD Total</v>
          </cell>
          <cell r="BK1008">
            <v>0</v>
          </cell>
          <cell r="BN1008">
            <v>0</v>
          </cell>
          <cell r="BP1008">
            <v>0</v>
          </cell>
          <cell r="BS1008">
            <v>0</v>
          </cell>
          <cell r="BW1008">
            <v>0</v>
          </cell>
          <cell r="CC1008">
            <v>0</v>
          </cell>
          <cell r="CD1008">
            <v>0</v>
          </cell>
        </row>
        <row r="1009">
          <cell r="C1009" t="str">
            <v>20900TINA165TM420USD Total</v>
          </cell>
          <cell r="BK1009">
            <v>0</v>
          </cell>
          <cell r="BN1009">
            <v>0</v>
          </cell>
          <cell r="BP1009">
            <v>0</v>
          </cell>
          <cell r="BS1009">
            <v>0</v>
          </cell>
          <cell r="BW1009">
            <v>0</v>
          </cell>
          <cell r="CC1009">
            <v>0</v>
          </cell>
          <cell r="CD1009">
            <v>0</v>
          </cell>
        </row>
        <row r="1010">
          <cell r="C1010" t="str">
            <v>20900TINA185TM420USD Total</v>
          </cell>
          <cell r="BK1010">
            <v>0</v>
          </cell>
          <cell r="BL1010">
            <v>0</v>
          </cell>
          <cell r="BN1010">
            <v>0</v>
          </cell>
          <cell r="BP1010">
            <v>0</v>
          </cell>
          <cell r="BQ1010">
            <v>0</v>
          </cell>
          <cell r="BS1010">
            <v>0</v>
          </cell>
          <cell r="BW1010">
            <v>0</v>
          </cell>
          <cell r="CC1010">
            <v>0</v>
          </cell>
          <cell r="CD1010">
            <v>0</v>
          </cell>
        </row>
        <row r="1011">
          <cell r="C1011" t="str">
            <v>20900TAllcustom2M420USD Total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W1011">
            <v>0</v>
          </cell>
          <cell r="CC1011">
            <v>0</v>
          </cell>
          <cell r="CD1011">
            <v>0</v>
          </cell>
          <cell r="CF1011">
            <v>0</v>
          </cell>
        </row>
        <row r="1014">
          <cell r="C1014" t="str">
            <v>20900TINA110M600TUSD Total</v>
          </cell>
          <cell r="BK1014">
            <v>-1</v>
          </cell>
          <cell r="BN1014">
            <v>-1.3164764283100299</v>
          </cell>
          <cell r="BP1014">
            <v>0</v>
          </cell>
          <cell r="BS1014">
            <v>0</v>
          </cell>
          <cell r="BW1014">
            <v>-1</v>
          </cell>
          <cell r="CC1014">
            <v>0</v>
          </cell>
          <cell r="CD1014">
            <v>0</v>
          </cell>
        </row>
        <row r="1015">
          <cell r="C1015" t="str">
            <v>20900TINA120M600TUSD Total</v>
          </cell>
          <cell r="BK1015">
            <v>0</v>
          </cell>
          <cell r="BN1015">
            <v>-0.28100000000000003</v>
          </cell>
          <cell r="BP1015">
            <v>0</v>
          </cell>
          <cell r="BS1015">
            <v>0</v>
          </cell>
          <cell r="BW1015">
            <v>0</v>
          </cell>
          <cell r="CC1015">
            <v>0</v>
          </cell>
          <cell r="CD1015">
            <v>0</v>
          </cell>
        </row>
        <row r="1016">
          <cell r="C1016" t="str">
            <v>20900TINA165TM600TUSD Total</v>
          </cell>
          <cell r="BK1016">
            <v>0</v>
          </cell>
          <cell r="BN1016">
            <v>1.49969999581575E-4</v>
          </cell>
          <cell r="BP1016">
            <v>0</v>
          </cell>
          <cell r="BS1016">
            <v>0</v>
          </cell>
          <cell r="BW1016">
            <v>0</v>
          </cell>
          <cell r="CC1016">
            <v>0</v>
          </cell>
          <cell r="CD1016">
            <v>0</v>
          </cell>
        </row>
        <row r="1017">
          <cell r="C1017" t="str">
            <v>20900TINA185TM600TUSD Total</v>
          </cell>
          <cell r="BK1017">
            <v>0</v>
          </cell>
          <cell r="BL1017">
            <v>0</v>
          </cell>
          <cell r="BN1017">
            <v>0.125384720000001</v>
          </cell>
          <cell r="BP1017">
            <v>0</v>
          </cell>
          <cell r="BQ1017">
            <v>0</v>
          </cell>
          <cell r="BS1017">
            <v>0</v>
          </cell>
          <cell r="BW1017">
            <v>0</v>
          </cell>
          <cell r="CC1017">
            <v>0</v>
          </cell>
          <cell r="CD1017">
            <v>0</v>
          </cell>
        </row>
        <row r="1018">
          <cell r="C1018" t="str">
            <v>20900TAllcustom2M600TUSD Total</v>
          </cell>
          <cell r="BK1018">
            <v>-1</v>
          </cell>
          <cell r="BL1018">
            <v>0</v>
          </cell>
          <cell r="BM1018">
            <v>0</v>
          </cell>
          <cell r="BN1018">
            <v>-1.4719417383104476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W1018">
            <v>-1</v>
          </cell>
          <cell r="CC1018">
            <v>0</v>
          </cell>
          <cell r="CD1018">
            <v>0</v>
          </cell>
          <cell r="CF1018">
            <v>0</v>
          </cell>
        </row>
        <row r="1021">
          <cell r="C1021" t="str">
            <v>20900TINA110M510USD Total</v>
          </cell>
          <cell r="BK1021">
            <v>-1</v>
          </cell>
          <cell r="BN1021">
            <v>-1.31615142831003</v>
          </cell>
          <cell r="BP1021">
            <v>0</v>
          </cell>
          <cell r="BS1021">
            <v>0</v>
          </cell>
          <cell r="BW1021">
            <v>-1</v>
          </cell>
          <cell r="CC1021">
            <v>0</v>
          </cell>
          <cell r="CD1021">
            <v>0</v>
          </cell>
        </row>
        <row r="1022">
          <cell r="C1022" t="str">
            <v>20900TINA120M510USD Total</v>
          </cell>
          <cell r="BK1022">
            <v>0</v>
          </cell>
          <cell r="BN1022">
            <v>0</v>
          </cell>
          <cell r="BP1022">
            <v>0</v>
          </cell>
          <cell r="BS1022">
            <v>0</v>
          </cell>
          <cell r="BW1022">
            <v>0</v>
          </cell>
          <cell r="CC1022">
            <v>0</v>
          </cell>
          <cell r="CD1022">
            <v>0</v>
          </cell>
        </row>
        <row r="1023">
          <cell r="C1023" t="str">
            <v>20900TINA165TM510USD Total</v>
          </cell>
          <cell r="BK1023">
            <v>0</v>
          </cell>
          <cell r="BN1023">
            <v>0</v>
          </cell>
          <cell r="BP1023">
            <v>0</v>
          </cell>
          <cell r="BS1023">
            <v>0</v>
          </cell>
          <cell r="BW1023">
            <v>0</v>
          </cell>
          <cell r="CC1023">
            <v>0</v>
          </cell>
          <cell r="CD1023">
            <v>0</v>
          </cell>
        </row>
        <row r="1024">
          <cell r="C1024" t="str">
            <v>20900TINA185TM510USD Total</v>
          </cell>
          <cell r="BK1024">
            <v>0</v>
          </cell>
          <cell r="BL1024">
            <v>0</v>
          </cell>
          <cell r="BN1024">
            <v>0</v>
          </cell>
          <cell r="BP1024">
            <v>0</v>
          </cell>
          <cell r="BQ1024">
            <v>0</v>
          </cell>
          <cell r="BS1024">
            <v>0</v>
          </cell>
          <cell r="BW1024">
            <v>0</v>
          </cell>
          <cell r="CC1024">
            <v>0</v>
          </cell>
          <cell r="CD1024">
            <v>0</v>
          </cell>
        </row>
        <row r="1025">
          <cell r="C1025" t="str">
            <v>20900TAllcustom2M510USD Total</v>
          </cell>
          <cell r="BK1025">
            <v>-1</v>
          </cell>
          <cell r="BL1025">
            <v>0</v>
          </cell>
          <cell r="BM1025">
            <v>0</v>
          </cell>
          <cell r="BN1025">
            <v>-1.31615142831003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W1025">
            <v>-1</v>
          </cell>
          <cell r="CC1025">
            <v>0</v>
          </cell>
          <cell r="CD1025">
            <v>0</v>
          </cell>
          <cell r="CF1025">
            <v>0</v>
          </cell>
        </row>
        <row r="1028">
          <cell r="C1028" t="str">
            <v>20900TINA110Allcustom3USD Total</v>
          </cell>
          <cell r="BK1028">
            <v>334</v>
          </cell>
          <cell r="BL1028">
            <v>0</v>
          </cell>
          <cell r="BM1028">
            <v>0</v>
          </cell>
          <cell r="BN1028">
            <v>334.30890514088998</v>
          </cell>
          <cell r="BP1028">
            <v>0</v>
          </cell>
          <cell r="BR1028">
            <v>0</v>
          </cell>
          <cell r="BS1028">
            <v>0</v>
          </cell>
          <cell r="BW1028">
            <v>334</v>
          </cell>
          <cell r="CD1028">
            <v>0</v>
          </cell>
        </row>
        <row r="1029">
          <cell r="C1029" t="str">
            <v>20900TINA120Allcustom3USD Total</v>
          </cell>
          <cell r="BK1029">
            <v>752</v>
          </cell>
          <cell r="BM1029">
            <v>0</v>
          </cell>
          <cell r="BN1029">
            <v>751.98713077000002</v>
          </cell>
          <cell r="BP1029">
            <v>0</v>
          </cell>
          <cell r="BR1029">
            <v>0</v>
          </cell>
          <cell r="BS1029">
            <v>0</v>
          </cell>
          <cell r="BW1029">
            <v>752</v>
          </cell>
          <cell r="CD1029">
            <v>0</v>
          </cell>
        </row>
        <row r="1030">
          <cell r="C1030" t="str">
            <v>20900TINA165TAllcustom3USD Total</v>
          </cell>
          <cell r="BK1030">
            <v>2297</v>
          </cell>
          <cell r="BM1030">
            <v>0</v>
          </cell>
          <cell r="BN1030">
            <v>2296.6377288939098</v>
          </cell>
          <cell r="BP1030">
            <v>0</v>
          </cell>
          <cell r="BR1030">
            <v>0</v>
          </cell>
          <cell r="BS1030">
            <v>0</v>
          </cell>
          <cell r="BW1030">
            <v>2297</v>
          </cell>
          <cell r="CD1030">
            <v>0</v>
          </cell>
        </row>
        <row r="1031">
          <cell r="C1031" t="str">
            <v>20900TINA185TAllcustom3USD Total</v>
          </cell>
          <cell r="BK1031">
            <v>237</v>
          </cell>
          <cell r="BL1031">
            <v>0</v>
          </cell>
          <cell r="BM1031">
            <v>0</v>
          </cell>
          <cell r="BN1031">
            <v>236.976954773052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W1031">
            <v>237</v>
          </cell>
          <cell r="CD1031">
            <v>0</v>
          </cell>
        </row>
        <row r="1035">
          <cell r="C1035" t="str">
            <v>27210INA110M175USD Total</v>
          </cell>
          <cell r="BK1035">
            <v>0</v>
          </cell>
          <cell r="BN1035">
            <v>0</v>
          </cell>
          <cell r="BP1035">
            <v>0</v>
          </cell>
          <cell r="BS1035">
            <v>0</v>
          </cell>
          <cell r="BW1035">
            <v>0</v>
          </cell>
          <cell r="CC1035">
            <v>0</v>
          </cell>
          <cell r="CD1035">
            <v>0</v>
          </cell>
        </row>
        <row r="1036">
          <cell r="C1036" t="str">
            <v>27210INA120M175USD Total</v>
          </cell>
          <cell r="BK1036">
            <v>0</v>
          </cell>
          <cell r="BN1036">
            <v>0</v>
          </cell>
          <cell r="BP1036">
            <v>0</v>
          </cell>
          <cell r="BS1036">
            <v>0</v>
          </cell>
          <cell r="BW1036">
            <v>0</v>
          </cell>
          <cell r="CC1036">
            <v>0</v>
          </cell>
          <cell r="CD1036">
            <v>0</v>
          </cell>
        </row>
        <row r="1037">
          <cell r="C1037" t="str">
            <v>27210INA165TM175USD Total</v>
          </cell>
          <cell r="BK1037">
            <v>0</v>
          </cell>
          <cell r="BN1037">
            <v>0</v>
          </cell>
          <cell r="BP1037">
            <v>0</v>
          </cell>
          <cell r="BS1037">
            <v>0</v>
          </cell>
          <cell r="BW1037">
            <v>0</v>
          </cell>
          <cell r="CC1037">
            <v>0</v>
          </cell>
          <cell r="CD1037">
            <v>0</v>
          </cell>
        </row>
        <row r="1038">
          <cell r="C1038" t="str">
            <v>27210INA185TM175USD Total</v>
          </cell>
          <cell r="BK1038">
            <v>0</v>
          </cell>
          <cell r="BL1038">
            <v>0</v>
          </cell>
          <cell r="BN1038">
            <v>0</v>
          </cell>
          <cell r="BP1038">
            <v>0</v>
          </cell>
          <cell r="BQ1038">
            <v>0</v>
          </cell>
          <cell r="BS1038">
            <v>0</v>
          </cell>
          <cell r="BW1038">
            <v>0</v>
          </cell>
          <cell r="CC1038">
            <v>0</v>
          </cell>
          <cell r="CD1038">
            <v>0</v>
          </cell>
        </row>
        <row r="1039">
          <cell r="C1039" t="str">
            <v>27210Allcustom2M175USD Total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W1039">
            <v>0</v>
          </cell>
          <cell r="CC1039">
            <v>0</v>
          </cell>
          <cell r="CD1039">
            <v>0</v>
          </cell>
          <cell r="CF1039">
            <v>0</v>
          </cell>
        </row>
        <row r="1045">
          <cell r="C1045" t="str">
            <v>21100TTAN142TM220USD Total</v>
          </cell>
          <cell r="E1045">
            <v>1390</v>
          </cell>
          <cell r="F1045">
            <v>0</v>
          </cell>
          <cell r="H1045">
            <v>1389.93168434883</v>
          </cell>
          <cell r="J1045">
            <v>-2</v>
          </cell>
          <cell r="K1045">
            <v>0</v>
          </cell>
          <cell r="M1045">
            <v>-2.1429999999999998</v>
          </cell>
          <cell r="O1045">
            <v>4</v>
          </cell>
          <cell r="P1045">
            <v>1</v>
          </cell>
          <cell r="R1045">
            <v>3.3541877417727899</v>
          </cell>
          <cell r="T1045">
            <v>0</v>
          </cell>
          <cell r="W1045">
            <v>0</v>
          </cell>
          <cell r="Y1045">
            <v>4</v>
          </cell>
          <cell r="Z1045">
            <v>1</v>
          </cell>
          <cell r="AB1045">
            <v>3.0666023954719099</v>
          </cell>
          <cell r="AD1045">
            <v>35</v>
          </cell>
          <cell r="AE1045">
            <v>1</v>
          </cell>
          <cell r="AG1045">
            <v>34.238360189999995</v>
          </cell>
          <cell r="AI1045">
            <v>0</v>
          </cell>
          <cell r="AJ1045">
            <v>0</v>
          </cell>
          <cell r="AL1045">
            <v>2.1965059999998499E-3</v>
          </cell>
          <cell r="AN1045">
            <v>19</v>
          </cell>
          <cell r="AO1045">
            <v>1</v>
          </cell>
          <cell r="AQ1045">
            <v>18.224007720068297</v>
          </cell>
          <cell r="AS1045">
            <v>2</v>
          </cell>
          <cell r="AT1045">
            <v>1</v>
          </cell>
          <cell r="AV1045">
            <v>1.4677717700225201</v>
          </cell>
          <cell r="AX1045">
            <v>0</v>
          </cell>
          <cell r="AY1045">
            <v>0</v>
          </cell>
          <cell r="BA1045">
            <v>0</v>
          </cell>
          <cell r="BC1045">
            <v>15</v>
          </cell>
          <cell r="BD1045">
            <v>0</v>
          </cell>
          <cell r="BE1045">
            <v>-4</v>
          </cell>
          <cell r="BF1045">
            <v>0</v>
          </cell>
          <cell r="BH1045">
            <v>0</v>
          </cell>
          <cell r="BI1045">
            <v>19.325722796433499</v>
          </cell>
          <cell r="BK1045">
            <v>1467</v>
          </cell>
          <cell r="BL1045">
            <v>0</v>
          </cell>
          <cell r="BM1045">
            <v>0</v>
          </cell>
          <cell r="BN1045">
            <v>1467.4675334686001</v>
          </cell>
          <cell r="BP1045">
            <v>0</v>
          </cell>
          <cell r="BQ1045">
            <v>0</v>
          </cell>
          <cell r="BS1045">
            <v>0</v>
          </cell>
          <cell r="BU1045">
            <v>0</v>
          </cell>
          <cell r="BV1045">
            <v>0</v>
          </cell>
          <cell r="BW1045">
            <v>1467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N1045">
            <v>0</v>
          </cell>
          <cell r="CO1045">
            <v>0</v>
          </cell>
          <cell r="CQ1045">
            <v>0</v>
          </cell>
        </row>
        <row r="1046">
          <cell r="C1046" t="str">
            <v>21100TTAN150M220USD Total</v>
          </cell>
          <cell r="E1046">
            <v>13</v>
          </cell>
          <cell r="H1046">
            <v>13.0689265765937</v>
          </cell>
          <cell r="J1046">
            <v>-129</v>
          </cell>
          <cell r="M1046">
            <v>-128.87826031999998</v>
          </cell>
          <cell r="O1046">
            <v>44</v>
          </cell>
          <cell r="R1046">
            <v>44.477526158011401</v>
          </cell>
          <cell r="T1046">
            <v>8</v>
          </cell>
          <cell r="W1046">
            <v>8.43880695</v>
          </cell>
          <cell r="Y1046">
            <v>0</v>
          </cell>
          <cell r="AB1046">
            <v>0.15376551883560299</v>
          </cell>
          <cell r="AD1046">
            <v>0</v>
          </cell>
          <cell r="AG1046">
            <v>0</v>
          </cell>
          <cell r="AI1046">
            <v>7</v>
          </cell>
          <cell r="AL1046">
            <v>6.9974176403144499</v>
          </cell>
          <cell r="AN1046">
            <v>1</v>
          </cell>
          <cell r="AQ1046">
            <v>1.3283072191566598</v>
          </cell>
          <cell r="AS1046">
            <v>9</v>
          </cell>
          <cell r="AV1046">
            <v>8.6772201045741699</v>
          </cell>
          <cell r="AX1046">
            <v>0</v>
          </cell>
          <cell r="BA1046">
            <v>3.3087013835496504E-2</v>
          </cell>
          <cell r="BC1046">
            <v>-21</v>
          </cell>
          <cell r="BE1046">
            <v>1</v>
          </cell>
          <cell r="BH1046">
            <v>0</v>
          </cell>
          <cell r="BI1046">
            <v>-22.24361</v>
          </cell>
          <cell r="BK1046">
            <v>-68</v>
          </cell>
          <cell r="BM1046">
            <v>0</v>
          </cell>
          <cell r="BN1046">
            <v>-67.946813138678593</v>
          </cell>
          <cell r="BP1046">
            <v>0</v>
          </cell>
          <cell r="BS1046">
            <v>0</v>
          </cell>
          <cell r="BU1046">
            <v>0</v>
          </cell>
          <cell r="BV1046">
            <v>0</v>
          </cell>
          <cell r="BW1046">
            <v>-68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N1046">
            <v>0</v>
          </cell>
          <cell r="CQ1046">
            <v>0</v>
          </cell>
        </row>
        <row r="1047">
          <cell r="C1047" t="str">
            <v>21100TTAN141TM220USD Total</v>
          </cell>
          <cell r="E1047">
            <v>0</v>
          </cell>
          <cell r="H1047">
            <v>0</v>
          </cell>
          <cell r="J1047">
            <v>0</v>
          </cell>
          <cell r="M1047">
            <v>0</v>
          </cell>
          <cell r="O1047">
            <v>0</v>
          </cell>
          <cell r="R1047">
            <v>0</v>
          </cell>
          <cell r="T1047">
            <v>115</v>
          </cell>
          <cell r="W1047">
            <v>114.59900951</v>
          </cell>
          <cell r="Y1047">
            <v>0</v>
          </cell>
          <cell r="AB1047">
            <v>0</v>
          </cell>
          <cell r="AD1047">
            <v>0</v>
          </cell>
          <cell r="AG1047">
            <v>0</v>
          </cell>
          <cell r="AI1047">
            <v>0</v>
          </cell>
          <cell r="AL1047">
            <v>0</v>
          </cell>
          <cell r="AN1047">
            <v>0</v>
          </cell>
          <cell r="AQ1047">
            <v>0</v>
          </cell>
          <cell r="AS1047">
            <v>0</v>
          </cell>
          <cell r="AV1047">
            <v>0</v>
          </cell>
          <cell r="AX1047">
            <v>0</v>
          </cell>
          <cell r="BA1047">
            <v>0</v>
          </cell>
          <cell r="BC1047">
            <v>0</v>
          </cell>
          <cell r="BE1047">
            <v>0</v>
          </cell>
          <cell r="BH1047">
            <v>0</v>
          </cell>
          <cell r="BI1047">
            <v>0</v>
          </cell>
          <cell r="BK1047">
            <v>115</v>
          </cell>
          <cell r="BM1047">
            <v>0</v>
          </cell>
          <cell r="BN1047">
            <v>114.59900951</v>
          </cell>
          <cell r="BP1047">
            <v>0</v>
          </cell>
          <cell r="BS1047">
            <v>0</v>
          </cell>
          <cell r="BU1047">
            <v>0</v>
          </cell>
          <cell r="BV1047">
            <v>0</v>
          </cell>
          <cell r="BW1047">
            <v>115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N1047">
            <v>0</v>
          </cell>
          <cell r="CQ1047">
            <v>0</v>
          </cell>
        </row>
        <row r="1048">
          <cell r="C1048" t="str">
            <v>21100TTAN180TM220USD Total</v>
          </cell>
          <cell r="E1048">
            <v>0</v>
          </cell>
          <cell r="H1048">
            <v>7.4695446967489101E-2</v>
          </cell>
          <cell r="J1048">
            <v>3</v>
          </cell>
          <cell r="M1048">
            <v>3.0214829999999999</v>
          </cell>
          <cell r="O1048">
            <v>1</v>
          </cell>
          <cell r="R1048">
            <v>1.4658211293896399</v>
          </cell>
          <cell r="T1048">
            <v>1</v>
          </cell>
          <cell r="W1048">
            <v>1.2276507800000001</v>
          </cell>
          <cell r="Y1048">
            <v>0</v>
          </cell>
          <cell r="AB1048">
            <v>0</v>
          </cell>
          <cell r="AD1048">
            <v>0</v>
          </cell>
          <cell r="AG1048">
            <v>0</v>
          </cell>
          <cell r="AI1048">
            <v>2</v>
          </cell>
          <cell r="AL1048">
            <v>1.7043701480539899</v>
          </cell>
          <cell r="AN1048">
            <v>0</v>
          </cell>
          <cell r="AQ1048">
            <v>0.48475231572795602</v>
          </cell>
          <cell r="AS1048">
            <v>3</v>
          </cell>
          <cell r="AV1048">
            <v>3.0016977990757399</v>
          </cell>
          <cell r="AX1048">
            <v>0</v>
          </cell>
          <cell r="BA1048">
            <v>2.2763690840010401E-2</v>
          </cell>
          <cell r="BC1048">
            <v>1</v>
          </cell>
          <cell r="BE1048">
            <v>1</v>
          </cell>
          <cell r="BH1048">
            <v>0</v>
          </cell>
          <cell r="BI1048">
            <v>-7.7865000000000004E-2</v>
          </cell>
          <cell r="BK1048">
            <v>11</v>
          </cell>
          <cell r="BM1048">
            <v>0</v>
          </cell>
          <cell r="BN1048">
            <v>10.925369310054799</v>
          </cell>
          <cell r="BP1048">
            <v>0</v>
          </cell>
          <cell r="BS1048">
            <v>0</v>
          </cell>
          <cell r="BU1048">
            <v>0</v>
          </cell>
          <cell r="BV1048">
            <v>0</v>
          </cell>
          <cell r="BW1048">
            <v>11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N1048">
            <v>0</v>
          </cell>
          <cell r="CQ1048">
            <v>0</v>
          </cell>
        </row>
        <row r="1049">
          <cell r="C1049" t="str">
            <v>21100TTAN190M220USD Total</v>
          </cell>
          <cell r="E1049">
            <v>489</v>
          </cell>
          <cell r="H1049">
            <v>488.53410487731804</v>
          </cell>
          <cell r="J1049">
            <v>1199</v>
          </cell>
          <cell r="M1049">
            <v>1199.3906356300001</v>
          </cell>
          <cell r="O1049">
            <v>511</v>
          </cell>
          <cell r="R1049">
            <v>511.17558814803999</v>
          </cell>
          <cell r="T1049">
            <v>85</v>
          </cell>
          <cell r="W1049">
            <v>84.8807038099999</v>
          </cell>
          <cell r="Y1049">
            <v>119</v>
          </cell>
          <cell r="AB1049">
            <v>119.297297966046</v>
          </cell>
          <cell r="AD1049">
            <v>194</v>
          </cell>
          <cell r="AG1049">
            <v>194.41215858999999</v>
          </cell>
          <cell r="AI1049">
            <v>0</v>
          </cell>
          <cell r="AL1049">
            <v>0.14577177999999999</v>
          </cell>
          <cell r="AN1049">
            <v>195</v>
          </cell>
          <cell r="AQ1049">
            <v>195.3808539835</v>
          </cell>
          <cell r="AS1049">
            <v>20</v>
          </cell>
          <cell r="AV1049">
            <v>20.4707745144126</v>
          </cell>
          <cell r="AX1049">
            <v>8</v>
          </cell>
          <cell r="BA1049">
            <v>8.0639246851255404</v>
          </cell>
          <cell r="BC1049">
            <v>24</v>
          </cell>
          <cell r="BE1049">
            <v>2</v>
          </cell>
          <cell r="BH1049">
            <v>0</v>
          </cell>
          <cell r="BI1049">
            <v>21.933312999999998</v>
          </cell>
          <cell r="BK1049">
            <v>2844</v>
          </cell>
          <cell r="BM1049">
            <v>0</v>
          </cell>
          <cell r="BN1049">
            <v>2843.6851269844396</v>
          </cell>
          <cell r="BP1049">
            <v>0</v>
          </cell>
          <cell r="BS1049">
            <v>0</v>
          </cell>
          <cell r="BU1049">
            <v>0</v>
          </cell>
          <cell r="BV1049">
            <v>0</v>
          </cell>
          <cell r="BW1049">
            <v>2844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N1049">
            <v>0</v>
          </cell>
          <cell r="CQ1049">
            <v>0</v>
          </cell>
        </row>
        <row r="1050">
          <cell r="C1050" t="str">
            <v>21100TAllcustom2M220USD Total</v>
          </cell>
          <cell r="E1050">
            <v>1892</v>
          </cell>
          <cell r="F1050">
            <v>0</v>
          </cell>
          <cell r="G1050">
            <v>0</v>
          </cell>
          <cell r="H1050">
            <v>1891.6094112497092</v>
          </cell>
          <cell r="J1050">
            <v>1071</v>
          </cell>
          <cell r="K1050">
            <v>0</v>
          </cell>
          <cell r="L1050">
            <v>0</v>
          </cell>
          <cell r="M1050">
            <v>1071.3908583100001</v>
          </cell>
          <cell r="O1050">
            <v>560</v>
          </cell>
          <cell r="P1050">
            <v>1</v>
          </cell>
          <cell r="Q1050">
            <v>0</v>
          </cell>
          <cell r="R1050">
            <v>560.47312317721378</v>
          </cell>
          <cell r="T1050">
            <v>209</v>
          </cell>
          <cell r="U1050">
            <v>0</v>
          </cell>
          <cell r="V1050">
            <v>0</v>
          </cell>
          <cell r="W1050">
            <v>209.14617104999991</v>
          </cell>
          <cell r="Y1050">
            <v>123</v>
          </cell>
          <cell r="Z1050">
            <v>1</v>
          </cell>
          <cell r="AA1050">
            <v>0</v>
          </cell>
          <cell r="AB1050">
            <v>122.51766588035352</v>
          </cell>
          <cell r="AD1050">
            <v>229</v>
          </cell>
          <cell r="AE1050">
            <v>1</v>
          </cell>
          <cell r="AF1050">
            <v>0</v>
          </cell>
          <cell r="AG1050">
            <v>228.65051877999997</v>
          </cell>
          <cell r="AI1050">
            <v>9</v>
          </cell>
          <cell r="AJ1050">
            <v>0</v>
          </cell>
          <cell r="AK1050">
            <v>0</v>
          </cell>
          <cell r="AL1050">
            <v>8.8497560743684396</v>
          </cell>
          <cell r="AN1050">
            <v>215</v>
          </cell>
          <cell r="AO1050">
            <v>1</v>
          </cell>
          <cell r="AP1050">
            <v>0</v>
          </cell>
          <cell r="AQ1050">
            <v>215.41792123845292</v>
          </cell>
          <cell r="AS1050">
            <v>34</v>
          </cell>
          <cell r="AT1050">
            <v>1</v>
          </cell>
          <cell r="AU1050">
            <v>0</v>
          </cell>
          <cell r="AV1050">
            <v>33.61746418808503</v>
          </cell>
          <cell r="AX1050">
            <v>8</v>
          </cell>
          <cell r="AY1050">
            <v>0</v>
          </cell>
          <cell r="AZ1050">
            <v>0</v>
          </cell>
          <cell r="BA1050">
            <v>8.1197753898010472</v>
          </cell>
          <cell r="BC1050">
            <v>19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18.937560796433498</v>
          </cell>
          <cell r="BK1050">
            <v>4369</v>
          </cell>
          <cell r="BL1050">
            <v>0</v>
          </cell>
          <cell r="BM1050">
            <v>0</v>
          </cell>
          <cell r="BN1050">
            <v>4368.7302261344157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U1050">
            <v>0</v>
          </cell>
          <cell r="BV1050">
            <v>0</v>
          </cell>
          <cell r="BW1050">
            <v>4369</v>
          </cell>
          <cell r="CB1050">
            <v>0</v>
          </cell>
          <cell r="CC1050">
            <v>0</v>
          </cell>
          <cell r="CD1050">
            <v>0</v>
          </cell>
          <cell r="CF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</row>
        <row r="1053">
          <cell r="C1053" t="str">
            <v>21100TTAN142TM230USD Total</v>
          </cell>
          <cell r="BK1053">
            <v>-1816</v>
          </cell>
          <cell r="BL1053">
            <v>0</v>
          </cell>
          <cell r="BN1053">
            <v>-1815.75334547273</v>
          </cell>
          <cell r="BP1053">
            <v>0</v>
          </cell>
          <cell r="BQ1053">
            <v>0</v>
          </cell>
          <cell r="BS1053">
            <v>0</v>
          </cell>
          <cell r="BW1053">
            <v>-1816</v>
          </cell>
          <cell r="CC1053">
            <v>0</v>
          </cell>
          <cell r="CD1053">
            <v>0</v>
          </cell>
        </row>
        <row r="1054">
          <cell r="C1054" t="str">
            <v>21100TTAN150M230USD Total</v>
          </cell>
          <cell r="BK1054">
            <v>-101</v>
          </cell>
          <cell r="BL1054">
            <v>-1</v>
          </cell>
          <cell r="BN1054">
            <v>-100.356893475934</v>
          </cell>
          <cell r="BP1054">
            <v>0</v>
          </cell>
          <cell r="BQ1054">
            <v>0</v>
          </cell>
          <cell r="BS1054">
            <v>0</v>
          </cell>
          <cell r="BW1054">
            <v>-101</v>
          </cell>
          <cell r="CC1054">
            <v>0</v>
          </cell>
          <cell r="CD1054">
            <v>0</v>
          </cell>
        </row>
        <row r="1055">
          <cell r="C1055" t="str">
            <v>21100TTAN141TM230USD Total</v>
          </cell>
          <cell r="BK1055">
            <v>-11</v>
          </cell>
          <cell r="BL1055">
            <v>0</v>
          </cell>
          <cell r="BN1055">
            <v>-10.778174999999999</v>
          </cell>
          <cell r="BP1055">
            <v>0</v>
          </cell>
          <cell r="BQ1055">
            <v>0</v>
          </cell>
          <cell r="BS1055">
            <v>0</v>
          </cell>
          <cell r="BW1055">
            <v>-11</v>
          </cell>
          <cell r="CC1055">
            <v>0</v>
          </cell>
          <cell r="CD1055">
            <v>0</v>
          </cell>
        </row>
        <row r="1056">
          <cell r="C1056" t="str">
            <v>21100TTAN180TM230USD Total</v>
          </cell>
          <cell r="BK1056">
            <v>-5</v>
          </cell>
          <cell r="BL1056">
            <v>1</v>
          </cell>
          <cell r="BN1056">
            <v>-5.5220670136157093</v>
          </cell>
          <cell r="BP1056">
            <v>0</v>
          </cell>
          <cell r="BQ1056">
            <v>0</v>
          </cell>
          <cell r="BS1056">
            <v>0</v>
          </cell>
          <cell r="BW1056">
            <v>-5</v>
          </cell>
          <cell r="CC1056">
            <v>0</v>
          </cell>
          <cell r="CD1056">
            <v>0</v>
          </cell>
        </row>
        <row r="1057">
          <cell r="C1057" t="str">
            <v>21100TTAN190M230USD Total</v>
          </cell>
          <cell r="BK1057">
            <v>-125</v>
          </cell>
          <cell r="BL1057">
            <v>0</v>
          </cell>
          <cell r="BN1057">
            <v>-125.166562259142</v>
          </cell>
          <cell r="BP1057">
            <v>0</v>
          </cell>
          <cell r="BQ1057">
            <v>0</v>
          </cell>
          <cell r="BS1057">
            <v>0</v>
          </cell>
          <cell r="BW1057">
            <v>-125</v>
          </cell>
          <cell r="CC1057">
            <v>0</v>
          </cell>
          <cell r="CD1057">
            <v>0</v>
          </cell>
        </row>
        <row r="1058">
          <cell r="C1058" t="str">
            <v>21100TAllcustom2M230USD Total</v>
          </cell>
          <cell r="BK1058">
            <v>-2058</v>
          </cell>
          <cell r="BL1058">
            <v>0</v>
          </cell>
          <cell r="BM1058">
            <v>0</v>
          </cell>
          <cell r="BN1058">
            <v>-2057.5770432214217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V1058">
            <v>0</v>
          </cell>
          <cell r="BW1058">
            <v>-2058</v>
          </cell>
          <cell r="CC1058">
            <v>0</v>
          </cell>
          <cell r="CD1058">
            <v>0</v>
          </cell>
          <cell r="CF1058">
            <v>0</v>
          </cell>
        </row>
        <row r="1061">
          <cell r="C1061" t="str">
            <v>21100TTAN142TM410USD Total</v>
          </cell>
          <cell r="E1061">
            <v>0</v>
          </cell>
          <cell r="F1061">
            <v>0</v>
          </cell>
          <cell r="H1061">
            <v>0</v>
          </cell>
          <cell r="J1061">
            <v>0</v>
          </cell>
          <cell r="K1061">
            <v>0</v>
          </cell>
          <cell r="M1061">
            <v>0</v>
          </cell>
          <cell r="O1061">
            <v>1</v>
          </cell>
          <cell r="P1061">
            <v>0</v>
          </cell>
          <cell r="R1061">
            <v>1.2262927140992199</v>
          </cell>
          <cell r="T1061">
            <v>0</v>
          </cell>
          <cell r="U1061">
            <v>0</v>
          </cell>
          <cell r="W1061">
            <v>0</v>
          </cell>
          <cell r="Y1061">
            <v>0</v>
          </cell>
          <cell r="Z1061">
            <v>0</v>
          </cell>
          <cell r="AB1061">
            <v>0</v>
          </cell>
          <cell r="AD1061">
            <v>0</v>
          </cell>
          <cell r="AE1061">
            <v>0</v>
          </cell>
          <cell r="AG1061">
            <v>0</v>
          </cell>
          <cell r="AI1061">
            <v>0</v>
          </cell>
          <cell r="AJ1061">
            <v>0</v>
          </cell>
          <cell r="AL1061">
            <v>0</v>
          </cell>
          <cell r="AN1061">
            <v>0</v>
          </cell>
          <cell r="AO1061">
            <v>0</v>
          </cell>
          <cell r="AQ1061">
            <v>0</v>
          </cell>
          <cell r="AS1061">
            <v>0</v>
          </cell>
          <cell r="AT1061">
            <v>0</v>
          </cell>
          <cell r="AV1061">
            <v>0</v>
          </cell>
          <cell r="AX1061">
            <v>0</v>
          </cell>
          <cell r="AY1061">
            <v>0</v>
          </cell>
          <cell r="BA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H1061">
            <v>0</v>
          </cell>
          <cell r="BI1061">
            <v>0</v>
          </cell>
          <cell r="BK1061">
            <v>1</v>
          </cell>
          <cell r="BL1061">
            <v>0</v>
          </cell>
          <cell r="BM1061">
            <v>0</v>
          </cell>
          <cell r="BN1061">
            <v>1.2262927140992199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U1061">
            <v>0</v>
          </cell>
          <cell r="BV1061">
            <v>0</v>
          </cell>
          <cell r="BW1061">
            <v>1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N1061">
            <v>0</v>
          </cell>
          <cell r="CO1061">
            <v>0</v>
          </cell>
          <cell r="CQ1061">
            <v>0</v>
          </cell>
        </row>
        <row r="1062">
          <cell r="C1062" t="str">
            <v>21100TTAN150M410USD Total</v>
          </cell>
          <cell r="E1062">
            <v>0</v>
          </cell>
          <cell r="H1062">
            <v>0</v>
          </cell>
          <cell r="J1062">
            <v>0</v>
          </cell>
          <cell r="M1062">
            <v>0</v>
          </cell>
          <cell r="O1062">
            <v>379</v>
          </cell>
          <cell r="R1062">
            <v>378.97642098338997</v>
          </cell>
          <cell r="T1062">
            <v>0</v>
          </cell>
          <cell r="W1062">
            <v>0</v>
          </cell>
          <cell r="Y1062">
            <v>0</v>
          </cell>
          <cell r="AB1062">
            <v>0</v>
          </cell>
          <cell r="AD1062">
            <v>0</v>
          </cell>
          <cell r="AG1062">
            <v>0</v>
          </cell>
          <cell r="AI1062">
            <v>0</v>
          </cell>
          <cell r="AL1062">
            <v>0</v>
          </cell>
          <cell r="AN1062">
            <v>0</v>
          </cell>
          <cell r="AQ1062">
            <v>0</v>
          </cell>
          <cell r="AS1062">
            <v>0</v>
          </cell>
          <cell r="AV1062">
            <v>0</v>
          </cell>
          <cell r="AX1062">
            <v>0</v>
          </cell>
          <cell r="BA1062">
            <v>0</v>
          </cell>
          <cell r="BC1062">
            <v>0</v>
          </cell>
          <cell r="BE1062">
            <v>0</v>
          </cell>
          <cell r="BH1062">
            <v>0</v>
          </cell>
          <cell r="BI1062">
            <v>0</v>
          </cell>
          <cell r="BK1062">
            <v>379</v>
          </cell>
          <cell r="BM1062">
            <v>0</v>
          </cell>
          <cell r="BN1062">
            <v>378.97642098338997</v>
          </cell>
          <cell r="BP1062">
            <v>0</v>
          </cell>
          <cell r="BR1062">
            <v>0</v>
          </cell>
          <cell r="BS1062">
            <v>0</v>
          </cell>
          <cell r="BU1062">
            <v>0</v>
          </cell>
          <cell r="BV1062">
            <v>0</v>
          </cell>
          <cell r="BW1062">
            <v>379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N1062">
            <v>0</v>
          </cell>
          <cell r="CQ1062">
            <v>0</v>
          </cell>
        </row>
        <row r="1063">
          <cell r="C1063" t="str">
            <v>21100TTAN141TM410USD Total</v>
          </cell>
          <cell r="E1063">
            <v>0</v>
          </cell>
          <cell r="H1063">
            <v>0</v>
          </cell>
          <cell r="J1063">
            <v>0</v>
          </cell>
          <cell r="M1063">
            <v>0</v>
          </cell>
          <cell r="O1063">
            <v>0</v>
          </cell>
          <cell r="R1063">
            <v>0</v>
          </cell>
          <cell r="T1063">
            <v>0</v>
          </cell>
          <cell r="W1063">
            <v>0</v>
          </cell>
          <cell r="Y1063">
            <v>0</v>
          </cell>
          <cell r="AB1063">
            <v>0</v>
          </cell>
          <cell r="AD1063">
            <v>0</v>
          </cell>
          <cell r="AG1063">
            <v>0</v>
          </cell>
          <cell r="AI1063">
            <v>0</v>
          </cell>
          <cell r="AL1063">
            <v>0</v>
          </cell>
          <cell r="AN1063">
            <v>0</v>
          </cell>
          <cell r="AQ1063">
            <v>0</v>
          </cell>
          <cell r="AS1063">
            <v>0</v>
          </cell>
          <cell r="AV1063">
            <v>0</v>
          </cell>
          <cell r="AX1063">
            <v>0</v>
          </cell>
          <cell r="BA1063">
            <v>0</v>
          </cell>
          <cell r="BC1063">
            <v>0</v>
          </cell>
          <cell r="BE1063">
            <v>0</v>
          </cell>
          <cell r="BH1063">
            <v>0</v>
          </cell>
          <cell r="BI1063">
            <v>0</v>
          </cell>
          <cell r="BK1063">
            <v>0</v>
          </cell>
          <cell r="BM1063">
            <v>0</v>
          </cell>
          <cell r="BN1063">
            <v>0</v>
          </cell>
          <cell r="BP1063">
            <v>0</v>
          </cell>
          <cell r="BR1063">
            <v>0</v>
          </cell>
          <cell r="BS1063">
            <v>0</v>
          </cell>
          <cell r="BU1063">
            <v>0</v>
          </cell>
          <cell r="BV1063">
            <v>0</v>
          </cell>
          <cell r="BW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N1063">
            <v>0</v>
          </cell>
          <cell r="CQ1063">
            <v>0</v>
          </cell>
        </row>
        <row r="1064">
          <cell r="C1064" t="str">
            <v>21100TTAN180TM410USD Total</v>
          </cell>
          <cell r="E1064">
            <v>0</v>
          </cell>
          <cell r="H1064">
            <v>0</v>
          </cell>
          <cell r="J1064">
            <v>0</v>
          </cell>
          <cell r="M1064">
            <v>0</v>
          </cell>
          <cell r="O1064">
            <v>43</v>
          </cell>
          <cell r="R1064">
            <v>42.998082292995498</v>
          </cell>
          <cell r="T1064">
            <v>0</v>
          </cell>
          <cell r="W1064">
            <v>0</v>
          </cell>
          <cell r="Y1064">
            <v>0</v>
          </cell>
          <cell r="AB1064">
            <v>0</v>
          </cell>
          <cell r="AD1064">
            <v>0</v>
          </cell>
          <cell r="AG1064">
            <v>0</v>
          </cell>
          <cell r="AI1064">
            <v>0</v>
          </cell>
          <cell r="AL1064">
            <v>0</v>
          </cell>
          <cell r="AN1064">
            <v>0</v>
          </cell>
          <cell r="AQ1064">
            <v>0</v>
          </cell>
          <cell r="AS1064">
            <v>0</v>
          </cell>
          <cell r="AV1064">
            <v>0</v>
          </cell>
          <cell r="AX1064">
            <v>0</v>
          </cell>
          <cell r="BA1064">
            <v>0</v>
          </cell>
          <cell r="BC1064">
            <v>0</v>
          </cell>
          <cell r="BE1064">
            <v>0</v>
          </cell>
          <cell r="BH1064">
            <v>0</v>
          </cell>
          <cell r="BI1064">
            <v>0</v>
          </cell>
          <cell r="BK1064">
            <v>43</v>
          </cell>
          <cell r="BM1064">
            <v>0</v>
          </cell>
          <cell r="BN1064">
            <v>42.998082292995498</v>
          </cell>
          <cell r="BP1064">
            <v>0</v>
          </cell>
          <cell r="BR1064">
            <v>0</v>
          </cell>
          <cell r="BS1064">
            <v>0</v>
          </cell>
          <cell r="BU1064">
            <v>0</v>
          </cell>
          <cell r="BV1064">
            <v>0</v>
          </cell>
          <cell r="BW1064">
            <v>43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N1064">
            <v>0</v>
          </cell>
          <cell r="CQ1064">
            <v>0</v>
          </cell>
        </row>
        <row r="1065">
          <cell r="C1065" t="str">
            <v>21100TTAN190M410USD Total</v>
          </cell>
          <cell r="E1065">
            <v>0</v>
          </cell>
          <cell r="H1065">
            <v>0</v>
          </cell>
          <cell r="J1065">
            <v>0</v>
          </cell>
          <cell r="M1065">
            <v>0</v>
          </cell>
          <cell r="O1065">
            <v>5</v>
          </cell>
          <cell r="R1065">
            <v>5.2361714415776408</v>
          </cell>
          <cell r="T1065">
            <v>0</v>
          </cell>
          <cell r="W1065">
            <v>0</v>
          </cell>
          <cell r="Y1065">
            <v>0</v>
          </cell>
          <cell r="AB1065">
            <v>0</v>
          </cell>
          <cell r="AD1065">
            <v>0</v>
          </cell>
          <cell r="AG1065">
            <v>0</v>
          </cell>
          <cell r="AI1065">
            <v>0</v>
          </cell>
          <cell r="AL1065">
            <v>0</v>
          </cell>
          <cell r="AN1065">
            <v>0</v>
          </cell>
          <cell r="AQ1065">
            <v>0</v>
          </cell>
          <cell r="AS1065">
            <v>0</v>
          </cell>
          <cell r="AV1065">
            <v>0</v>
          </cell>
          <cell r="AX1065">
            <v>0</v>
          </cell>
          <cell r="BA1065">
            <v>0</v>
          </cell>
          <cell r="BC1065">
            <v>0</v>
          </cell>
          <cell r="BE1065">
            <v>0</v>
          </cell>
          <cell r="BH1065">
            <v>0</v>
          </cell>
          <cell r="BI1065">
            <v>0</v>
          </cell>
          <cell r="BK1065">
            <v>5</v>
          </cell>
          <cell r="BM1065">
            <v>0</v>
          </cell>
          <cell r="BN1065">
            <v>5.2361714415776408</v>
          </cell>
          <cell r="BP1065">
            <v>0</v>
          </cell>
          <cell r="BR1065">
            <v>0</v>
          </cell>
          <cell r="BS1065">
            <v>0</v>
          </cell>
          <cell r="BU1065">
            <v>0</v>
          </cell>
          <cell r="BV1065">
            <v>0</v>
          </cell>
          <cell r="BW1065">
            <v>5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N1065">
            <v>0</v>
          </cell>
          <cell r="CQ1065">
            <v>0</v>
          </cell>
        </row>
        <row r="1066">
          <cell r="C1066" t="str">
            <v>21100TAllcustom2M410USD Total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O1066">
            <v>428</v>
          </cell>
          <cell r="P1066">
            <v>0</v>
          </cell>
          <cell r="Q1066">
            <v>0</v>
          </cell>
          <cell r="R1066">
            <v>428.43696743206232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K1066">
            <v>428</v>
          </cell>
          <cell r="BL1066">
            <v>0</v>
          </cell>
          <cell r="BM1066">
            <v>0</v>
          </cell>
          <cell r="BN1066">
            <v>428.43696743206232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U1066">
            <v>0</v>
          </cell>
          <cell r="BV1066">
            <v>0</v>
          </cell>
          <cell r="BW1066">
            <v>428</v>
          </cell>
          <cell r="CB1066">
            <v>0</v>
          </cell>
          <cell r="CC1066">
            <v>0</v>
          </cell>
          <cell r="CD1066">
            <v>0</v>
          </cell>
          <cell r="CF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</row>
        <row r="1069">
          <cell r="C1069" t="str">
            <v>21100TTAN142TM420USD Total</v>
          </cell>
          <cell r="BK1069">
            <v>0</v>
          </cell>
          <cell r="BL1069">
            <v>0</v>
          </cell>
          <cell r="BN1069">
            <v>0</v>
          </cell>
          <cell r="BP1069">
            <v>0</v>
          </cell>
          <cell r="BQ1069">
            <v>0</v>
          </cell>
          <cell r="BS1069">
            <v>0</v>
          </cell>
          <cell r="BW1069">
            <v>0</v>
          </cell>
          <cell r="CC1069">
            <v>0</v>
          </cell>
          <cell r="CD1069">
            <v>0</v>
          </cell>
        </row>
        <row r="1070">
          <cell r="C1070" t="str">
            <v>21100TTAN150M420USD Total</v>
          </cell>
          <cell r="BK1070">
            <v>0</v>
          </cell>
          <cell r="BL1070">
            <v>0</v>
          </cell>
          <cell r="BN1070">
            <v>0</v>
          </cell>
          <cell r="BP1070">
            <v>0</v>
          </cell>
          <cell r="BQ1070">
            <v>0</v>
          </cell>
          <cell r="BS1070">
            <v>0</v>
          </cell>
          <cell r="BW1070">
            <v>0</v>
          </cell>
          <cell r="CC1070">
            <v>0</v>
          </cell>
          <cell r="CD1070">
            <v>0</v>
          </cell>
        </row>
        <row r="1071">
          <cell r="C1071" t="str">
            <v>21100TTAN141TM420USD Total</v>
          </cell>
          <cell r="BK1071">
            <v>0</v>
          </cell>
          <cell r="BL1071">
            <v>0</v>
          </cell>
          <cell r="BN1071">
            <v>0</v>
          </cell>
          <cell r="BP1071">
            <v>0</v>
          </cell>
          <cell r="BQ1071">
            <v>0</v>
          </cell>
          <cell r="BS1071">
            <v>0</v>
          </cell>
          <cell r="BW1071">
            <v>0</v>
          </cell>
          <cell r="CC1071">
            <v>0</v>
          </cell>
          <cell r="CD1071">
            <v>0</v>
          </cell>
        </row>
        <row r="1072">
          <cell r="C1072" t="str">
            <v>21100TTAN180TM420USD Total</v>
          </cell>
          <cell r="BK1072">
            <v>0</v>
          </cell>
          <cell r="BL1072">
            <v>0</v>
          </cell>
          <cell r="BN1072">
            <v>0</v>
          </cell>
          <cell r="BP1072">
            <v>0</v>
          </cell>
          <cell r="BQ1072">
            <v>0</v>
          </cell>
          <cell r="BS1072">
            <v>0</v>
          </cell>
          <cell r="BW1072">
            <v>0</v>
          </cell>
          <cell r="CC1072">
            <v>0</v>
          </cell>
          <cell r="CD1072">
            <v>0</v>
          </cell>
        </row>
        <row r="1073">
          <cell r="C1073" t="str">
            <v>21100TTAN190M420USD Total</v>
          </cell>
          <cell r="BK1073">
            <v>0</v>
          </cell>
          <cell r="BL1073">
            <v>0</v>
          </cell>
          <cell r="BN1073">
            <v>0</v>
          </cell>
          <cell r="BP1073">
            <v>0</v>
          </cell>
          <cell r="BQ1073">
            <v>0</v>
          </cell>
          <cell r="BS1073">
            <v>0</v>
          </cell>
          <cell r="BW1073">
            <v>0</v>
          </cell>
          <cell r="CC1073">
            <v>0</v>
          </cell>
          <cell r="CD1073">
            <v>0</v>
          </cell>
        </row>
        <row r="1074">
          <cell r="C1074" t="str">
            <v>21100TAllcustom2M420USD Total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V1074">
            <v>0</v>
          </cell>
          <cell r="BW1074">
            <v>0</v>
          </cell>
          <cell r="CC1074">
            <v>0</v>
          </cell>
          <cell r="CD1074">
            <v>0</v>
          </cell>
          <cell r="CF1074">
            <v>0</v>
          </cell>
        </row>
        <row r="1077">
          <cell r="C1077" t="str">
            <v>21100TTAN142TM600TUSD Total</v>
          </cell>
          <cell r="BK1077">
            <v>679</v>
          </cell>
          <cell r="BL1077">
            <v>0</v>
          </cell>
          <cell r="BM1077">
            <v>2</v>
          </cell>
          <cell r="BN1077">
            <v>677.20448457430894</v>
          </cell>
          <cell r="BP1077">
            <v>0</v>
          </cell>
          <cell r="BQ1077">
            <v>0</v>
          </cell>
          <cell r="BS1077">
            <v>0</v>
          </cell>
          <cell r="BU1077">
            <v>0</v>
          </cell>
          <cell r="BV1077">
            <v>2</v>
          </cell>
          <cell r="BW1077">
            <v>679</v>
          </cell>
          <cell r="CC1077">
            <v>0</v>
          </cell>
          <cell r="CD1077">
            <v>0</v>
          </cell>
        </row>
        <row r="1078">
          <cell r="C1078" t="str">
            <v>21100TTAN150M600TUSD Total</v>
          </cell>
          <cell r="BK1078">
            <v>1091</v>
          </cell>
          <cell r="BL1078">
            <v>-1</v>
          </cell>
          <cell r="BN1078">
            <v>1091.7723204165202</v>
          </cell>
          <cell r="BP1078">
            <v>0</v>
          </cell>
          <cell r="BQ1078">
            <v>0</v>
          </cell>
          <cell r="BS1078">
            <v>0</v>
          </cell>
          <cell r="BU1078">
            <v>-1</v>
          </cell>
          <cell r="BV1078">
            <v>0</v>
          </cell>
          <cell r="BW1078">
            <v>1091</v>
          </cell>
          <cell r="CC1078">
            <v>0</v>
          </cell>
          <cell r="CD1078">
            <v>0</v>
          </cell>
          <cell r="CF1078">
            <v>0</v>
          </cell>
        </row>
        <row r="1079">
          <cell r="C1079" t="str">
            <v>21100TTAN141TM600TUSD Total</v>
          </cell>
          <cell r="BK1079">
            <v>93</v>
          </cell>
          <cell r="BL1079">
            <v>0</v>
          </cell>
          <cell r="BN1079">
            <v>93.276501490000001</v>
          </cell>
          <cell r="BP1079">
            <v>0</v>
          </cell>
          <cell r="BQ1079">
            <v>0</v>
          </cell>
          <cell r="BS1079">
            <v>0</v>
          </cell>
          <cell r="BU1079">
            <v>0</v>
          </cell>
          <cell r="BV1079">
            <v>0</v>
          </cell>
          <cell r="BW1079">
            <v>93</v>
          </cell>
        </row>
        <row r="1080">
          <cell r="C1080" t="str">
            <v>21100TTAN180TM600TUSD Total</v>
          </cell>
          <cell r="BK1080">
            <v>27</v>
          </cell>
          <cell r="BL1080">
            <v>0</v>
          </cell>
          <cell r="BN1080">
            <v>27.1012833523917</v>
          </cell>
          <cell r="BP1080">
            <v>0</v>
          </cell>
          <cell r="BQ1080">
            <v>0</v>
          </cell>
          <cell r="BS1080">
            <v>0</v>
          </cell>
          <cell r="BU1080">
            <v>0</v>
          </cell>
          <cell r="BV1080">
            <v>0</v>
          </cell>
          <cell r="BW1080">
            <v>27</v>
          </cell>
          <cell r="CC1080">
            <v>0</v>
          </cell>
          <cell r="CD1080">
            <v>0</v>
          </cell>
        </row>
        <row r="1081">
          <cell r="C1081" t="str">
            <v>21100TTAN190M600TUSD Total</v>
          </cell>
          <cell r="BK1081">
            <v>-1996</v>
          </cell>
          <cell r="BL1081">
            <v>0</v>
          </cell>
          <cell r="BN1081">
            <v>-1995.8401037128899</v>
          </cell>
          <cell r="BP1081">
            <v>0</v>
          </cell>
          <cell r="BQ1081">
            <v>0</v>
          </cell>
          <cell r="BS1081">
            <v>0</v>
          </cell>
          <cell r="BU1081">
            <v>0</v>
          </cell>
          <cell r="BV1081">
            <v>0</v>
          </cell>
          <cell r="BW1081">
            <v>-1996</v>
          </cell>
          <cell r="CC1081">
            <v>0</v>
          </cell>
          <cell r="CD1081">
            <v>0</v>
          </cell>
        </row>
        <row r="1082">
          <cell r="C1082" t="str">
            <v>21100TAllcustom2M600TUSD Total</v>
          </cell>
          <cell r="BK1082">
            <v>-106</v>
          </cell>
          <cell r="BL1082">
            <v>-1</v>
          </cell>
          <cell r="BM1082">
            <v>2</v>
          </cell>
          <cell r="BN1082">
            <v>-106.48551387966904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U1082">
            <v>-1</v>
          </cell>
          <cell r="BV1082">
            <v>2</v>
          </cell>
          <cell r="BW1082">
            <v>-106</v>
          </cell>
          <cell r="CC1082">
            <v>0</v>
          </cell>
          <cell r="CD1082">
            <v>0</v>
          </cell>
        </row>
        <row r="1085">
          <cell r="C1085" t="str">
            <v>21100TTAN142TM510USD Total</v>
          </cell>
          <cell r="BK1085">
            <v>-40</v>
          </cell>
          <cell r="BL1085">
            <v>0</v>
          </cell>
          <cell r="BN1085">
            <v>-40.339157307389399</v>
          </cell>
          <cell r="BP1085">
            <v>0</v>
          </cell>
          <cell r="BQ1085">
            <v>0</v>
          </cell>
          <cell r="BS1085">
            <v>0</v>
          </cell>
          <cell r="BU1085">
            <v>0</v>
          </cell>
          <cell r="BV1085">
            <v>0</v>
          </cell>
          <cell r="BW1085">
            <v>-40</v>
          </cell>
          <cell r="CC1085">
            <v>0</v>
          </cell>
          <cell r="CD1085">
            <v>0</v>
          </cell>
        </row>
        <row r="1086">
          <cell r="C1086" t="str">
            <v>21100TTAN150M510USD Total</v>
          </cell>
          <cell r="BK1086">
            <v>-52</v>
          </cell>
          <cell r="BN1086">
            <v>-51.7961470412395</v>
          </cell>
          <cell r="BP1086">
            <v>0</v>
          </cell>
          <cell r="BQ1086">
            <v>0</v>
          </cell>
          <cell r="BS1086">
            <v>0</v>
          </cell>
          <cell r="BU1086">
            <v>0</v>
          </cell>
          <cell r="BV1086">
            <v>0</v>
          </cell>
          <cell r="BW1086">
            <v>-52</v>
          </cell>
          <cell r="CC1086">
            <v>0</v>
          </cell>
          <cell r="CD1086">
            <v>0</v>
          </cell>
        </row>
        <row r="1087">
          <cell r="C1087" t="str">
            <v>21100TTAN141TM510USD Total</v>
          </cell>
          <cell r="BK1087">
            <v>0</v>
          </cell>
          <cell r="BN1087">
            <v>0</v>
          </cell>
          <cell r="BP1087">
            <v>0</v>
          </cell>
          <cell r="BQ1087">
            <v>0</v>
          </cell>
          <cell r="BS1087">
            <v>0</v>
          </cell>
          <cell r="BU1087">
            <v>0</v>
          </cell>
          <cell r="BV1087">
            <v>0</v>
          </cell>
          <cell r="BW1087">
            <v>0</v>
          </cell>
          <cell r="CC1087">
            <v>0</v>
          </cell>
          <cell r="CD1087">
            <v>0</v>
          </cell>
        </row>
        <row r="1088">
          <cell r="C1088" t="str">
            <v>21100TTAN180TM510USD Total</v>
          </cell>
          <cell r="BK1088">
            <v>-14</v>
          </cell>
          <cell r="BN1088">
            <v>-14.351417389203499</v>
          </cell>
          <cell r="BP1088">
            <v>0</v>
          </cell>
          <cell r="BQ1088">
            <v>0</v>
          </cell>
          <cell r="BS1088">
            <v>0</v>
          </cell>
          <cell r="BU1088">
            <v>0</v>
          </cell>
          <cell r="BV1088">
            <v>0</v>
          </cell>
          <cell r="BW1088">
            <v>-14</v>
          </cell>
          <cell r="CC1088">
            <v>0</v>
          </cell>
          <cell r="CD1088">
            <v>0</v>
          </cell>
        </row>
        <row r="1089">
          <cell r="C1089" t="str">
            <v>21100TTAN190M510USD Total</v>
          </cell>
          <cell r="BK1089">
            <v>0</v>
          </cell>
          <cell r="BN1089">
            <v>0</v>
          </cell>
          <cell r="BP1089">
            <v>0</v>
          </cell>
          <cell r="BQ1089">
            <v>0</v>
          </cell>
          <cell r="BS1089">
            <v>0</v>
          </cell>
          <cell r="BU1089">
            <v>0</v>
          </cell>
          <cell r="BV1089">
            <v>0</v>
          </cell>
          <cell r="BW1089">
            <v>0</v>
          </cell>
          <cell r="CC1089">
            <v>0</v>
          </cell>
          <cell r="CD1089">
            <v>0</v>
          </cell>
        </row>
        <row r="1090">
          <cell r="C1090" t="str">
            <v>21100TAllcustom2M510USD Total</v>
          </cell>
          <cell r="BK1090">
            <v>-106</v>
          </cell>
          <cell r="BL1090">
            <v>0</v>
          </cell>
          <cell r="BM1090">
            <v>0</v>
          </cell>
          <cell r="BN1090">
            <v>-106.4867217378324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U1090">
            <v>0</v>
          </cell>
          <cell r="BV1090">
            <v>0</v>
          </cell>
          <cell r="BW1090">
            <v>-106</v>
          </cell>
          <cell r="CC1090">
            <v>0</v>
          </cell>
          <cell r="CD1090">
            <v>0</v>
          </cell>
        </row>
        <row r="1093">
          <cell r="C1093" t="str">
            <v>21100TTAN142TAllcustom3USD Total</v>
          </cell>
          <cell r="BK1093">
            <v>44039</v>
          </cell>
          <cell r="BL1093">
            <v>0</v>
          </cell>
          <cell r="BN1093">
            <v>44038.776606520696</v>
          </cell>
          <cell r="BP1093">
            <v>0</v>
          </cell>
          <cell r="BQ1093">
            <v>0</v>
          </cell>
          <cell r="BS1093">
            <v>0</v>
          </cell>
          <cell r="BW1093">
            <v>44039</v>
          </cell>
          <cell r="CC1093">
            <v>0</v>
          </cell>
          <cell r="CD1093">
            <v>0</v>
          </cell>
        </row>
        <row r="1094">
          <cell r="C1094" t="str">
            <v>21100TTAN150Allcustom3USD Total</v>
          </cell>
          <cell r="BK1094">
            <v>30619</v>
          </cell>
          <cell r="BN1094">
            <v>30619.354365486099</v>
          </cell>
          <cell r="BP1094">
            <v>0</v>
          </cell>
          <cell r="BS1094">
            <v>0</v>
          </cell>
          <cell r="BW1094">
            <v>30619</v>
          </cell>
          <cell r="CC1094">
            <v>0</v>
          </cell>
          <cell r="CD1094">
            <v>0</v>
          </cell>
        </row>
        <row r="1095">
          <cell r="C1095" t="str">
            <v>21100TTAN141TAllcustom3USD Total</v>
          </cell>
          <cell r="BK1095">
            <v>9982</v>
          </cell>
          <cell r="BN1095">
            <v>9981.6040939969989</v>
          </cell>
          <cell r="BP1095">
            <v>0</v>
          </cell>
          <cell r="BS1095">
            <v>0</v>
          </cell>
          <cell r="BW1095">
            <v>9982</v>
          </cell>
          <cell r="CC1095">
            <v>0</v>
          </cell>
          <cell r="CD1095">
            <v>0</v>
          </cell>
        </row>
        <row r="1096">
          <cell r="C1096" t="str">
            <v>21100TTAN180TAllcustom3USD Total</v>
          </cell>
          <cell r="BK1096">
            <v>1130</v>
          </cell>
          <cell r="BN1096">
            <v>1129.7807370249</v>
          </cell>
          <cell r="BP1096">
            <v>0</v>
          </cell>
          <cell r="BS1096">
            <v>0</v>
          </cell>
          <cell r="BW1096">
            <v>1130</v>
          </cell>
          <cell r="CC1096">
            <v>0</v>
          </cell>
          <cell r="CD1096">
            <v>0</v>
          </cell>
        </row>
        <row r="1097">
          <cell r="C1097" t="str">
            <v>21100TTAN190Allcustom3USD Total</v>
          </cell>
          <cell r="BK1097">
            <v>5588</v>
          </cell>
          <cell r="BN1097">
            <v>5588.0305367708997</v>
          </cell>
          <cell r="BP1097">
            <v>0</v>
          </cell>
          <cell r="BS1097">
            <v>0</v>
          </cell>
          <cell r="BW1097">
            <v>5588</v>
          </cell>
          <cell r="CC1097">
            <v>0</v>
          </cell>
          <cell r="CD1097">
            <v>0</v>
          </cell>
        </row>
        <row r="1098">
          <cell r="C1098" t="str">
            <v>21100TAllcustom2Allcustom3USD Total</v>
          </cell>
          <cell r="BK1098">
            <v>91358</v>
          </cell>
          <cell r="BL1098">
            <v>0</v>
          </cell>
          <cell r="BM1098">
            <v>0</v>
          </cell>
          <cell r="BN1098">
            <v>91357.546339799592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W1098">
            <v>91358</v>
          </cell>
          <cell r="CC1098">
            <v>0</v>
          </cell>
          <cell r="CD1098">
            <v>0</v>
          </cell>
          <cell r="CF1098">
            <v>0</v>
          </cell>
        </row>
        <row r="1102">
          <cell r="C1102" t="str">
            <v>21400TTAN142TM130USD Total</v>
          </cell>
          <cell r="BK1102">
            <v>-2274</v>
          </cell>
          <cell r="BL1102">
            <v>1</v>
          </cell>
          <cell r="BN1102">
            <v>-2275.25225499817</v>
          </cell>
          <cell r="BP1102">
            <v>0</v>
          </cell>
          <cell r="BQ1102">
            <v>0</v>
          </cell>
          <cell r="BS1102">
            <v>0</v>
          </cell>
          <cell r="BW1102">
            <v>-2274</v>
          </cell>
          <cell r="CC1102">
            <v>0</v>
          </cell>
          <cell r="CD1102">
            <v>0</v>
          </cell>
        </row>
        <row r="1103">
          <cell r="C1103" t="str">
            <v>21400TTAN150M130USD Total</v>
          </cell>
          <cell r="BK1103">
            <v>-1422</v>
          </cell>
          <cell r="BL1103">
            <v>0</v>
          </cell>
          <cell r="BN1103">
            <v>-1421.9053808123099</v>
          </cell>
          <cell r="BP1103">
            <v>0</v>
          </cell>
          <cell r="BQ1103">
            <v>0</v>
          </cell>
          <cell r="BS1103">
            <v>0</v>
          </cell>
          <cell r="BW1103">
            <v>-1422</v>
          </cell>
          <cell r="CC1103">
            <v>0</v>
          </cell>
          <cell r="CD1103">
            <v>0</v>
          </cell>
        </row>
        <row r="1104">
          <cell r="C1104" t="str">
            <v>21400TTAN141TM130USD Total</v>
          </cell>
          <cell r="BK1104">
            <v>-570</v>
          </cell>
          <cell r="BL1104">
            <v>1</v>
          </cell>
          <cell r="BM1104">
            <v>-1</v>
          </cell>
          <cell r="BN1104">
            <v>-569.60319880953398</v>
          </cell>
          <cell r="BP1104">
            <v>0</v>
          </cell>
          <cell r="BQ1104">
            <v>0</v>
          </cell>
          <cell r="BS1104">
            <v>0</v>
          </cell>
          <cell r="BW1104">
            <v>-570</v>
          </cell>
          <cell r="CC1104">
            <v>0</v>
          </cell>
          <cell r="CD1104">
            <v>0</v>
          </cell>
        </row>
        <row r="1105">
          <cell r="C1105" t="str">
            <v>21400TTAN180TM130USD Total</v>
          </cell>
          <cell r="BK1105">
            <v>-50</v>
          </cell>
          <cell r="BL1105">
            <v>0</v>
          </cell>
          <cell r="BN1105">
            <v>-50.000621226046199</v>
          </cell>
          <cell r="BP1105">
            <v>0</v>
          </cell>
          <cell r="BQ1105">
            <v>0</v>
          </cell>
          <cell r="BS1105">
            <v>0</v>
          </cell>
          <cell r="BW1105">
            <v>-50</v>
          </cell>
          <cell r="CC1105">
            <v>0</v>
          </cell>
          <cell r="CD1105">
            <v>0</v>
          </cell>
        </row>
        <row r="1106">
          <cell r="C1106" t="str">
            <v>21400TTAN190M130USD Total</v>
          </cell>
          <cell r="BK1106">
            <v>0</v>
          </cell>
          <cell r="BL1106">
            <v>-1</v>
          </cell>
          <cell r="BM1106">
            <v>1</v>
          </cell>
          <cell r="BN1106">
            <v>0</v>
          </cell>
          <cell r="BP1106">
            <v>0</v>
          </cell>
          <cell r="BQ1106">
            <v>0</v>
          </cell>
          <cell r="BS1106">
            <v>0</v>
          </cell>
          <cell r="BW1106">
            <v>0</v>
          </cell>
          <cell r="CC1106">
            <v>0</v>
          </cell>
          <cell r="CD1106">
            <v>0</v>
          </cell>
        </row>
        <row r="1107">
          <cell r="C1107" t="str">
            <v>21400TAllcustom2M130USD Total</v>
          </cell>
          <cell r="BK1107">
            <v>-4316</v>
          </cell>
          <cell r="BL1107">
            <v>1</v>
          </cell>
          <cell r="BM1107">
            <v>0</v>
          </cell>
          <cell r="BN1107">
            <v>-4316.76145584606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W1107">
            <v>-4316</v>
          </cell>
          <cell r="CC1107">
            <v>0</v>
          </cell>
          <cell r="CD1107">
            <v>0</v>
          </cell>
          <cell r="CF1107">
            <v>0</v>
          </cell>
        </row>
        <row r="1110">
          <cell r="C1110" t="str">
            <v>21400TTAN142TM175USD Total</v>
          </cell>
          <cell r="BK1110">
            <v>-736</v>
          </cell>
          <cell r="BL1110">
            <v>0</v>
          </cell>
          <cell r="BN1110">
            <v>-736.39735921571503</v>
          </cell>
          <cell r="BP1110">
            <v>0</v>
          </cell>
          <cell r="BQ1110">
            <v>0</v>
          </cell>
          <cell r="BS1110">
            <v>0</v>
          </cell>
          <cell r="BW1110">
            <v>-736</v>
          </cell>
          <cell r="CC1110">
            <v>0</v>
          </cell>
          <cell r="CD1110">
            <v>0</v>
          </cell>
        </row>
        <row r="1111">
          <cell r="C1111" t="str">
            <v>21400TTAN150M175USD Total</v>
          </cell>
          <cell r="BK1111">
            <v>-12</v>
          </cell>
          <cell r="BL1111">
            <v>0</v>
          </cell>
          <cell r="BN1111">
            <v>-11.626959279999999</v>
          </cell>
          <cell r="BP1111">
            <v>0</v>
          </cell>
          <cell r="BQ1111">
            <v>0</v>
          </cell>
          <cell r="BS1111">
            <v>0</v>
          </cell>
          <cell r="BW1111">
            <v>-12</v>
          </cell>
          <cell r="CC1111">
            <v>0</v>
          </cell>
          <cell r="CD1111">
            <v>0</v>
          </cell>
        </row>
        <row r="1112">
          <cell r="C1112" t="str">
            <v>21400TTAN141TM175USD Total</v>
          </cell>
          <cell r="BK1112">
            <v>-1431</v>
          </cell>
          <cell r="BL1112">
            <v>0</v>
          </cell>
          <cell r="BN1112">
            <v>-1430.8</v>
          </cell>
          <cell r="BP1112">
            <v>0</v>
          </cell>
          <cell r="BQ1112">
            <v>0</v>
          </cell>
          <cell r="BS1112">
            <v>0</v>
          </cell>
          <cell r="BW1112">
            <v>-1431</v>
          </cell>
          <cell r="CC1112">
            <v>0</v>
          </cell>
          <cell r="CD1112">
            <v>0</v>
          </cell>
        </row>
        <row r="1113">
          <cell r="C1113" t="str">
            <v>21400TTAN180TM175USD Total</v>
          </cell>
          <cell r="BK1113">
            <v>-1</v>
          </cell>
          <cell r="BL1113">
            <v>0</v>
          </cell>
          <cell r="BN1113">
            <v>-0.6</v>
          </cell>
          <cell r="BP1113">
            <v>0</v>
          </cell>
          <cell r="BQ1113">
            <v>0</v>
          </cell>
          <cell r="BS1113">
            <v>0</v>
          </cell>
          <cell r="BW1113">
            <v>-1</v>
          </cell>
          <cell r="CC1113">
            <v>0</v>
          </cell>
          <cell r="CD1113">
            <v>0</v>
          </cell>
        </row>
        <row r="1114">
          <cell r="C1114" t="str">
            <v>21400TTAN190M175USD Total</v>
          </cell>
          <cell r="BK1114">
            <v>-261</v>
          </cell>
          <cell r="BL1114">
            <v>1</v>
          </cell>
          <cell r="BN1114">
            <v>-262.04899999999998</v>
          </cell>
          <cell r="BP1114">
            <v>0</v>
          </cell>
          <cell r="BQ1114">
            <v>0</v>
          </cell>
          <cell r="BS1114">
            <v>0</v>
          </cell>
          <cell r="BW1114">
            <v>-261</v>
          </cell>
          <cell r="CC1114">
            <v>0</v>
          </cell>
          <cell r="CD1114">
            <v>0</v>
          </cell>
        </row>
        <row r="1115">
          <cell r="C1115" t="str">
            <v>21400TAllcustom2M175USD Total</v>
          </cell>
          <cell r="BK1115">
            <v>-2441</v>
          </cell>
          <cell r="BL1115">
            <v>1</v>
          </cell>
          <cell r="BM1115">
            <v>0</v>
          </cell>
          <cell r="BN1115">
            <v>-2441.4733184957149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W1115">
            <v>-2441</v>
          </cell>
          <cell r="CC1115">
            <v>0</v>
          </cell>
          <cell r="CD1115">
            <v>0</v>
          </cell>
          <cell r="CF1115">
            <v>0</v>
          </cell>
        </row>
        <row r="1118">
          <cell r="C1118" t="str">
            <v>21400TTAN142TM190USD Total</v>
          </cell>
          <cell r="BK1118">
            <v>0</v>
          </cell>
          <cell r="BN1118">
            <v>0</v>
          </cell>
          <cell r="BP1118">
            <v>0</v>
          </cell>
          <cell r="BQ1118">
            <v>0</v>
          </cell>
          <cell r="BS1118">
            <v>0</v>
          </cell>
          <cell r="BU1118">
            <v>0</v>
          </cell>
          <cell r="BV1118">
            <v>0</v>
          </cell>
          <cell r="BW1118">
            <v>0</v>
          </cell>
          <cell r="CC1118">
            <v>0</v>
          </cell>
          <cell r="CD1118">
            <v>0</v>
          </cell>
        </row>
        <row r="1119">
          <cell r="C1119" t="str">
            <v>21400TTAN150M190USD Total</v>
          </cell>
          <cell r="BK1119">
            <v>0</v>
          </cell>
          <cell r="BL1119">
            <v>0</v>
          </cell>
          <cell r="BN1119">
            <v>0</v>
          </cell>
          <cell r="BP1119">
            <v>0</v>
          </cell>
          <cell r="BS1119">
            <v>0</v>
          </cell>
          <cell r="BU1119">
            <v>0</v>
          </cell>
          <cell r="BV1119">
            <v>0</v>
          </cell>
          <cell r="BW1119">
            <v>0</v>
          </cell>
          <cell r="CC1119">
            <v>0</v>
          </cell>
          <cell r="CD1119">
            <v>0</v>
          </cell>
        </row>
        <row r="1120">
          <cell r="C1120" t="str">
            <v>21400TTAN141TM190USD Total</v>
          </cell>
          <cell r="BK1120">
            <v>0</v>
          </cell>
          <cell r="BN1120">
            <v>0</v>
          </cell>
          <cell r="BP1120">
            <v>0</v>
          </cell>
          <cell r="BS1120">
            <v>0</v>
          </cell>
          <cell r="BU1120">
            <v>0</v>
          </cell>
          <cell r="BV1120">
            <v>0</v>
          </cell>
          <cell r="BW1120">
            <v>0</v>
          </cell>
          <cell r="CC1120">
            <v>0</v>
          </cell>
          <cell r="CD1120">
            <v>0</v>
          </cell>
        </row>
        <row r="1121">
          <cell r="C1121" t="str">
            <v>21400TTAN180TM190USD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U1121">
            <v>0</v>
          </cell>
          <cell r="BV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21400TTAN190M190USD Total</v>
          </cell>
          <cell r="BK1122">
            <v>0</v>
          </cell>
          <cell r="BN1122">
            <v>0</v>
          </cell>
          <cell r="BP1122">
            <v>0</v>
          </cell>
          <cell r="BS1122">
            <v>0</v>
          </cell>
          <cell r="BU1122">
            <v>0</v>
          </cell>
          <cell r="BV1122">
            <v>0</v>
          </cell>
          <cell r="BW1122">
            <v>0</v>
          </cell>
          <cell r="CC1122">
            <v>0</v>
          </cell>
          <cell r="CD1122">
            <v>0</v>
          </cell>
        </row>
        <row r="1123">
          <cell r="C1123" t="str">
            <v>21400TAllcustom2M190USD Total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U1123">
            <v>0</v>
          </cell>
          <cell r="BV1123">
            <v>0</v>
          </cell>
          <cell r="BW1123">
            <v>0</v>
          </cell>
          <cell r="CC1123">
            <v>0</v>
          </cell>
          <cell r="CD1123">
            <v>0</v>
          </cell>
          <cell r="CF1123">
            <v>0</v>
          </cell>
        </row>
        <row r="1124">
          <cell r="CF1124">
            <v>0</v>
          </cell>
        </row>
        <row r="1125">
          <cell r="C1125" t="str">
            <v>62100TTAN142TM190USD Total</v>
          </cell>
          <cell r="BK1125">
            <v>0</v>
          </cell>
          <cell r="BL1125">
            <v>0</v>
          </cell>
          <cell r="BN1125">
            <v>0</v>
          </cell>
          <cell r="BP1125">
            <v>0</v>
          </cell>
          <cell r="BQ1125">
            <v>0</v>
          </cell>
          <cell r="BS1125">
            <v>0</v>
          </cell>
          <cell r="BW1125">
            <v>0</v>
          </cell>
          <cell r="CC1125">
            <v>0</v>
          </cell>
          <cell r="CD1125">
            <v>0</v>
          </cell>
        </row>
        <row r="1126">
          <cell r="C1126" t="str">
            <v>62100TTAN150M190USD Total</v>
          </cell>
          <cell r="BK1126">
            <v>0</v>
          </cell>
          <cell r="BN1126">
            <v>0</v>
          </cell>
          <cell r="BP1126">
            <v>0</v>
          </cell>
          <cell r="BS1126">
            <v>0</v>
          </cell>
          <cell r="BW1126">
            <v>0</v>
          </cell>
          <cell r="CC1126">
            <v>0</v>
          </cell>
          <cell r="CD1126">
            <v>0</v>
          </cell>
        </row>
        <row r="1127">
          <cell r="C1127" t="str">
            <v>62100TTAN141TM190USD Total</v>
          </cell>
          <cell r="BK1127">
            <v>0</v>
          </cell>
          <cell r="BN1127">
            <v>0</v>
          </cell>
          <cell r="BP1127">
            <v>0</v>
          </cell>
          <cell r="BS1127">
            <v>0</v>
          </cell>
          <cell r="BW1127">
            <v>0</v>
          </cell>
          <cell r="CC1127">
            <v>0</v>
          </cell>
          <cell r="CD1127">
            <v>0</v>
          </cell>
        </row>
        <row r="1128">
          <cell r="C1128" t="str">
            <v>62100TTAN180TM190USD Total</v>
          </cell>
          <cell r="BK1128">
            <v>0</v>
          </cell>
          <cell r="BN1128">
            <v>0</v>
          </cell>
          <cell r="BP1128">
            <v>0</v>
          </cell>
          <cell r="BS1128">
            <v>0</v>
          </cell>
          <cell r="BW1128">
            <v>0</v>
          </cell>
          <cell r="CC1128">
            <v>0</v>
          </cell>
          <cell r="CD1128">
            <v>0</v>
          </cell>
        </row>
        <row r="1129">
          <cell r="C1129" t="str">
            <v>62100TTAN190M190USD Total</v>
          </cell>
          <cell r="BK1129">
            <v>0</v>
          </cell>
          <cell r="BN1129">
            <v>0</v>
          </cell>
          <cell r="BP1129">
            <v>0</v>
          </cell>
          <cell r="BS1129">
            <v>0</v>
          </cell>
          <cell r="BW1129">
            <v>0</v>
          </cell>
          <cell r="CC1129">
            <v>0</v>
          </cell>
          <cell r="CD1129">
            <v>0</v>
          </cell>
        </row>
        <row r="1130">
          <cell r="C1130" t="str">
            <v>62100TAllcustom2M190USD Total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  <cell r="CF1130">
            <v>0</v>
          </cell>
        </row>
        <row r="1134">
          <cell r="C1134" t="str">
            <v>21400TTAN200TM530USD Total</v>
          </cell>
          <cell r="BK1134">
            <v>0</v>
          </cell>
          <cell r="BN1134">
            <v>1.38041239946708E-3</v>
          </cell>
          <cell r="BP1134">
            <v>0</v>
          </cell>
          <cell r="BS1134">
            <v>0</v>
          </cell>
          <cell r="BW1134">
            <v>0</v>
          </cell>
          <cell r="CC1134">
            <v>0</v>
          </cell>
          <cell r="CD1134">
            <v>0</v>
          </cell>
        </row>
        <row r="1136">
          <cell r="C1136" t="str">
            <v>21400TTAN142TM230USD Total</v>
          </cell>
          <cell r="BK1136">
            <v>1595</v>
          </cell>
          <cell r="BN1136">
            <v>1594.6423809893799</v>
          </cell>
          <cell r="BP1136">
            <v>0</v>
          </cell>
          <cell r="BQ1136">
            <v>0</v>
          </cell>
          <cell r="BS1136">
            <v>0</v>
          </cell>
          <cell r="BW1136">
            <v>1595</v>
          </cell>
          <cell r="CC1136">
            <v>0</v>
          </cell>
          <cell r="CD1136">
            <v>0</v>
          </cell>
        </row>
        <row r="1137">
          <cell r="C1137" t="str">
            <v>21400TTAN150M230USD Total</v>
          </cell>
          <cell r="BK1137">
            <v>89</v>
          </cell>
          <cell r="BN1137">
            <v>88.545690591607894</v>
          </cell>
          <cell r="BP1137">
            <v>0</v>
          </cell>
          <cell r="BS1137">
            <v>0</v>
          </cell>
          <cell r="BW1137">
            <v>89</v>
          </cell>
          <cell r="CC1137">
            <v>0</v>
          </cell>
          <cell r="CD1137">
            <v>0</v>
          </cell>
        </row>
        <row r="1138">
          <cell r="C1138" t="str">
            <v>21400TTAN141TM230USD Total</v>
          </cell>
          <cell r="BK1138">
            <v>4</v>
          </cell>
          <cell r="BL1138">
            <v>0</v>
          </cell>
          <cell r="BN1138">
            <v>3.9781980799999999</v>
          </cell>
          <cell r="BP1138">
            <v>0</v>
          </cell>
          <cell r="BS1138">
            <v>0</v>
          </cell>
          <cell r="BW1138">
            <v>4</v>
          </cell>
          <cell r="CC1138">
            <v>0</v>
          </cell>
          <cell r="CD1138">
            <v>0</v>
          </cell>
        </row>
        <row r="1139">
          <cell r="C1139" t="str">
            <v>21400TTAN180TM230USD Total</v>
          </cell>
          <cell r="BK1139">
            <v>3</v>
          </cell>
          <cell r="BN1139">
            <v>3.3587852037083898</v>
          </cell>
          <cell r="BP1139">
            <v>0</v>
          </cell>
          <cell r="BS1139">
            <v>0</v>
          </cell>
          <cell r="BW1139">
            <v>3</v>
          </cell>
          <cell r="CC1139">
            <v>0</v>
          </cell>
          <cell r="CD1139">
            <v>0</v>
          </cell>
        </row>
        <row r="1140">
          <cell r="C1140" t="str">
            <v>21400TTAN190M230USD Total</v>
          </cell>
          <cell r="BK1140">
            <v>28</v>
          </cell>
          <cell r="BN1140">
            <v>28.164958980000002</v>
          </cell>
          <cell r="BP1140">
            <v>0</v>
          </cell>
          <cell r="BS1140">
            <v>0</v>
          </cell>
          <cell r="BW1140">
            <v>28</v>
          </cell>
          <cell r="CC1140">
            <v>0</v>
          </cell>
          <cell r="CD1140">
            <v>0</v>
          </cell>
        </row>
        <row r="1141">
          <cell r="C1141" t="str">
            <v>21400TAllcustom2M230USD Total</v>
          </cell>
          <cell r="BK1141">
            <v>1719</v>
          </cell>
          <cell r="BL1141">
            <v>0</v>
          </cell>
          <cell r="BM1141">
            <v>0</v>
          </cell>
          <cell r="BN1141">
            <v>1718.6900138446961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W1141">
            <v>1719</v>
          </cell>
          <cell r="CC1141">
            <v>0</v>
          </cell>
          <cell r="CD1141">
            <v>0</v>
          </cell>
          <cell r="CF1141">
            <v>0</v>
          </cell>
        </row>
        <row r="1144">
          <cell r="C1144" t="str">
            <v>21400TTAN142TM420USD Total</v>
          </cell>
          <cell r="BK1144">
            <v>0</v>
          </cell>
          <cell r="BL1144">
            <v>0</v>
          </cell>
          <cell r="BN1144">
            <v>0</v>
          </cell>
          <cell r="BP1144">
            <v>0</v>
          </cell>
          <cell r="BQ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21400TTAN150M420USD Total</v>
          </cell>
          <cell r="BK1145">
            <v>0</v>
          </cell>
          <cell r="BN1145">
            <v>0</v>
          </cell>
          <cell r="BP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21400TTAN141TM420USD Total</v>
          </cell>
          <cell r="BK1146">
            <v>0</v>
          </cell>
          <cell r="BN1146">
            <v>0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21400TTAN180TM420USD Total</v>
          </cell>
          <cell r="BK1147">
            <v>0</v>
          </cell>
          <cell r="BN1147">
            <v>0</v>
          </cell>
          <cell r="BP1147">
            <v>0</v>
          </cell>
          <cell r="BS1147">
            <v>0</v>
          </cell>
          <cell r="BW1147">
            <v>0</v>
          </cell>
          <cell r="CC1147">
            <v>0</v>
          </cell>
          <cell r="CD1147">
            <v>0</v>
          </cell>
        </row>
        <row r="1148">
          <cell r="C1148" t="str">
            <v>21400TTAN190M420USD Total</v>
          </cell>
          <cell r="BK1148">
            <v>0</v>
          </cell>
          <cell r="BN1148">
            <v>0</v>
          </cell>
          <cell r="BP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</row>
        <row r="1149">
          <cell r="C1149" t="str">
            <v>21400TAllcustom2M420USD Total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W1149">
            <v>0</v>
          </cell>
          <cell r="CC1149">
            <v>0</v>
          </cell>
          <cell r="CD1149">
            <v>0</v>
          </cell>
          <cell r="CF1149">
            <v>0</v>
          </cell>
        </row>
        <row r="1152">
          <cell r="C1152" t="str">
            <v>21400TTAN142TM600TUSD Total</v>
          </cell>
          <cell r="BK1152">
            <v>27</v>
          </cell>
          <cell r="BL1152">
            <v>0</v>
          </cell>
          <cell r="BM1152">
            <v>-0.92327194171699745</v>
          </cell>
          <cell r="BN1152">
            <v>27.923271941716997</v>
          </cell>
          <cell r="BP1152">
            <v>0</v>
          </cell>
          <cell r="BQ1152">
            <v>0</v>
          </cell>
          <cell r="BS1152">
            <v>0</v>
          </cell>
          <cell r="BW1152">
            <v>27</v>
          </cell>
          <cell r="CC1152">
            <v>0</v>
          </cell>
          <cell r="CD1152">
            <v>0</v>
          </cell>
        </row>
        <row r="1153">
          <cell r="C1153" t="str">
            <v>21400TTAN150M600TUSD Total</v>
          </cell>
          <cell r="BK1153">
            <v>36</v>
          </cell>
          <cell r="BM1153">
            <v>0.92327194171699745</v>
          </cell>
          <cell r="BN1153">
            <v>35.1323146073495</v>
          </cell>
          <cell r="BP1153">
            <v>0</v>
          </cell>
          <cell r="BS1153">
            <v>0</v>
          </cell>
          <cell r="BW1153">
            <v>36</v>
          </cell>
          <cell r="CC1153">
            <v>0</v>
          </cell>
          <cell r="CD1153">
            <v>0</v>
          </cell>
        </row>
        <row r="1154">
          <cell r="C1154" t="str">
            <v>21400TTAN141TM600TUSD Total</v>
          </cell>
          <cell r="BK1154">
            <v>0</v>
          </cell>
          <cell r="BN1154">
            <v>0</v>
          </cell>
          <cell r="BP1154">
            <v>0</v>
          </cell>
          <cell r="BS1154">
            <v>0</v>
          </cell>
          <cell r="BW1154">
            <v>0</v>
          </cell>
          <cell r="CC1154">
            <v>0</v>
          </cell>
          <cell r="CD1154">
            <v>0</v>
          </cell>
        </row>
        <row r="1155">
          <cell r="C1155" t="str">
            <v>21400TTAN180TM600TUSD Total</v>
          </cell>
          <cell r="BK1155">
            <v>7</v>
          </cell>
          <cell r="BN1155">
            <v>7.0432556461427103</v>
          </cell>
          <cell r="BP1155">
            <v>0</v>
          </cell>
          <cell r="BS1155">
            <v>0</v>
          </cell>
          <cell r="BW1155">
            <v>7</v>
          </cell>
          <cell r="CC1155">
            <v>0</v>
          </cell>
          <cell r="CD1155">
            <v>0</v>
          </cell>
        </row>
        <row r="1156">
          <cell r="C1156" t="str">
            <v>21400TTAN190M600TUSD Total</v>
          </cell>
          <cell r="BK1156">
            <v>0</v>
          </cell>
          <cell r="BN1156">
            <v>-4.3999999985098804E-6</v>
          </cell>
          <cell r="BP1156">
            <v>0</v>
          </cell>
          <cell r="BS1156">
            <v>0</v>
          </cell>
          <cell r="BW1156">
            <v>0</v>
          </cell>
          <cell r="CC1156">
            <v>0</v>
          </cell>
          <cell r="CD1156">
            <v>0</v>
          </cell>
        </row>
        <row r="1157">
          <cell r="C1157" t="str">
            <v>21400TAllcustom2M600TUSD Total</v>
          </cell>
          <cell r="BK1157">
            <v>70</v>
          </cell>
          <cell r="BL1157">
            <v>0</v>
          </cell>
          <cell r="BM1157">
            <v>0</v>
          </cell>
          <cell r="BN1157">
            <v>70.098837795209207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W1157">
            <v>70</v>
          </cell>
          <cell r="CC1157">
            <v>0</v>
          </cell>
          <cell r="CD1157">
            <v>0</v>
          </cell>
          <cell r="CF1157">
            <v>0</v>
          </cell>
        </row>
        <row r="1160">
          <cell r="C1160" t="str">
            <v>21400TTAN142TM510USD Total</v>
          </cell>
          <cell r="BK1160">
            <v>27</v>
          </cell>
          <cell r="BL1160">
            <v>-1</v>
          </cell>
          <cell r="BN1160">
            <v>27.923271710727402</v>
          </cell>
          <cell r="BP1160">
            <v>0</v>
          </cell>
          <cell r="BQ1160">
            <v>0</v>
          </cell>
          <cell r="BS1160">
            <v>0</v>
          </cell>
          <cell r="BW1160">
            <v>27</v>
          </cell>
          <cell r="CC1160">
            <v>0</v>
          </cell>
          <cell r="CD1160">
            <v>0</v>
          </cell>
        </row>
        <row r="1161">
          <cell r="C1161" t="str">
            <v>21400TTAN150M510USD Total</v>
          </cell>
          <cell r="BK1161">
            <v>36</v>
          </cell>
          <cell r="BN1161">
            <v>35.512310563997701</v>
          </cell>
          <cell r="BP1161">
            <v>0</v>
          </cell>
          <cell r="BS1161">
            <v>0</v>
          </cell>
          <cell r="BW1161">
            <v>36</v>
          </cell>
          <cell r="CC1161">
            <v>0</v>
          </cell>
          <cell r="CD1161">
            <v>0</v>
          </cell>
        </row>
        <row r="1162">
          <cell r="C1162" t="str">
            <v>21400TTAN141TM510USD Total</v>
          </cell>
          <cell r="BK1162">
            <v>0</v>
          </cell>
          <cell r="BN1162">
            <v>0</v>
          </cell>
          <cell r="BP1162">
            <v>0</v>
          </cell>
          <cell r="BS1162">
            <v>0</v>
          </cell>
          <cell r="BW1162">
            <v>0</v>
          </cell>
          <cell r="CC1162">
            <v>0</v>
          </cell>
          <cell r="CD1162">
            <v>0</v>
          </cell>
        </row>
        <row r="1163">
          <cell r="C1163" t="str">
            <v>21400TTAN180TM510USD Total</v>
          </cell>
          <cell r="BK1163">
            <v>7</v>
          </cell>
          <cell r="BN1163">
            <v>6.6618740389853901</v>
          </cell>
          <cell r="BP1163">
            <v>0</v>
          </cell>
          <cell r="BS1163">
            <v>0</v>
          </cell>
          <cell r="BW1163">
            <v>7</v>
          </cell>
          <cell r="CC1163">
            <v>0</v>
          </cell>
          <cell r="CD1163">
            <v>0</v>
          </cell>
        </row>
        <row r="1164">
          <cell r="C1164" t="str">
            <v>21400TTAN190M510USD Total</v>
          </cell>
          <cell r="BK1164">
            <v>0</v>
          </cell>
          <cell r="BN1164">
            <v>0</v>
          </cell>
          <cell r="BP1164">
            <v>0</v>
          </cell>
          <cell r="BS1164">
            <v>0</v>
          </cell>
          <cell r="BW1164">
            <v>0</v>
          </cell>
          <cell r="CC1164">
            <v>0</v>
          </cell>
          <cell r="CD1164">
            <v>0</v>
          </cell>
        </row>
        <row r="1165">
          <cell r="C1165" t="str">
            <v>21400TAllcustom2M510USD Total</v>
          </cell>
          <cell r="BK1165">
            <v>70</v>
          </cell>
          <cell r="BL1165">
            <v>-1</v>
          </cell>
          <cell r="BM1165">
            <v>0</v>
          </cell>
          <cell r="BN1165">
            <v>70.097456313710495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W1165">
            <v>70</v>
          </cell>
          <cell r="CC1165">
            <v>0</v>
          </cell>
          <cell r="CD1165">
            <v>0</v>
          </cell>
          <cell r="CF1165">
            <v>0</v>
          </cell>
        </row>
        <row r="1168">
          <cell r="C1168" t="str">
            <v>21400TTAN142TAllcustom3USD Total</v>
          </cell>
          <cell r="BK1168">
            <v>-19975</v>
          </cell>
          <cell r="BL1168">
            <v>0</v>
          </cell>
          <cell r="BN1168">
            <v>-19975.321473799802</v>
          </cell>
          <cell r="BP1168">
            <v>0</v>
          </cell>
          <cell r="BQ1168">
            <v>0</v>
          </cell>
          <cell r="BS1168">
            <v>0</v>
          </cell>
          <cell r="BW1168">
            <v>-19975</v>
          </cell>
          <cell r="CC1168">
            <v>0</v>
          </cell>
          <cell r="CD1168">
            <v>0</v>
          </cell>
        </row>
        <row r="1169">
          <cell r="C1169" t="str">
            <v>21400TTAN150Allcustom3USD Total</v>
          </cell>
          <cell r="BK1169">
            <v>-23866</v>
          </cell>
          <cell r="BL1169">
            <v>0</v>
          </cell>
          <cell r="BN1169">
            <v>-23866.4450461737</v>
          </cell>
          <cell r="BP1169">
            <v>0</v>
          </cell>
          <cell r="BQ1169">
            <v>0</v>
          </cell>
          <cell r="BS1169">
            <v>0</v>
          </cell>
          <cell r="BW1169">
            <v>-23866</v>
          </cell>
          <cell r="CC1169">
            <v>0</v>
          </cell>
          <cell r="CD1169">
            <v>0</v>
          </cell>
        </row>
        <row r="1170">
          <cell r="C1170" t="str">
            <v>21400TTAN141TAllcustom3USD Total</v>
          </cell>
          <cell r="BK1170">
            <v>-4278</v>
          </cell>
          <cell r="BL1170">
            <v>-1</v>
          </cell>
          <cell r="BN1170">
            <v>-4277.1944298108901</v>
          </cell>
          <cell r="BP1170">
            <v>0</v>
          </cell>
          <cell r="BQ1170">
            <v>0</v>
          </cell>
          <cell r="BS1170">
            <v>0</v>
          </cell>
          <cell r="BW1170">
            <v>-4278</v>
          </cell>
          <cell r="CC1170">
            <v>0</v>
          </cell>
          <cell r="CD1170">
            <v>0</v>
          </cell>
        </row>
        <row r="1171">
          <cell r="C1171" t="str">
            <v>21400TTAN180TAllcustom3USD Total</v>
          </cell>
          <cell r="BK1171">
            <v>-485</v>
          </cell>
          <cell r="BL1171">
            <v>0</v>
          </cell>
          <cell r="BN1171">
            <v>-484.51961694353997</v>
          </cell>
          <cell r="BP1171">
            <v>0</v>
          </cell>
          <cell r="BQ1171">
            <v>0</v>
          </cell>
          <cell r="BS1171">
            <v>0</v>
          </cell>
          <cell r="BW1171">
            <v>-485</v>
          </cell>
          <cell r="CC1171">
            <v>0</v>
          </cell>
          <cell r="CD1171">
            <v>0</v>
          </cell>
        </row>
        <row r="1172">
          <cell r="C1172" t="str">
            <v>21400TTAN190Allcustom3USD Total</v>
          </cell>
          <cell r="BK1172">
            <v>-1258</v>
          </cell>
          <cell r="BL1172">
            <v>0</v>
          </cell>
          <cell r="BN1172">
            <v>-1258.28160050984</v>
          </cell>
          <cell r="BP1172">
            <v>0</v>
          </cell>
          <cell r="BQ1172">
            <v>0</v>
          </cell>
          <cell r="BS1172">
            <v>0</v>
          </cell>
          <cell r="BW1172">
            <v>-1258</v>
          </cell>
          <cell r="CC1172">
            <v>0</v>
          </cell>
          <cell r="CD1172">
            <v>0</v>
          </cell>
        </row>
        <row r="1173">
          <cell r="C1173" t="str">
            <v>21400TAllcustom2Allcustom3USD Total</v>
          </cell>
          <cell r="BK1173">
            <v>-49862</v>
          </cell>
          <cell r="BL1173">
            <v>-1</v>
          </cell>
          <cell r="BM1173">
            <v>0</v>
          </cell>
          <cell r="BN1173">
            <v>-49861.762167237772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W1173">
            <v>-49862</v>
          </cell>
          <cell r="CC1173">
            <v>0</v>
          </cell>
          <cell r="CD1173">
            <v>0</v>
          </cell>
        </row>
        <row r="1177">
          <cell r="C1177" t="str">
            <v>62080TTAN142TAllcustom3USD Total</v>
          </cell>
          <cell r="BK1177">
            <v>2377</v>
          </cell>
          <cell r="BL1177">
            <v>0</v>
          </cell>
          <cell r="BN1177">
            <v>2376.8108521805302</v>
          </cell>
          <cell r="BP1177">
            <v>0</v>
          </cell>
          <cell r="BQ1177">
            <v>0</v>
          </cell>
          <cell r="BS1177">
            <v>0</v>
          </cell>
          <cell r="BW1177">
            <v>2377</v>
          </cell>
          <cell r="CD1177">
            <v>0</v>
          </cell>
        </row>
        <row r="1178">
          <cell r="C1178" t="str">
            <v>62080TTAN150Allcustom3USD Total</v>
          </cell>
          <cell r="BK1178">
            <v>69</v>
          </cell>
          <cell r="BN1178">
            <v>69.443991495119491</v>
          </cell>
          <cell r="BP1178">
            <v>0</v>
          </cell>
          <cell r="BS1178">
            <v>0</v>
          </cell>
          <cell r="BW1178">
            <v>69</v>
          </cell>
          <cell r="CD1178">
            <v>0</v>
          </cell>
          <cell r="CF1178">
            <v>0</v>
          </cell>
        </row>
        <row r="1179">
          <cell r="C1179" t="str">
            <v>62080TTAN141TAllcustom3USD Total</v>
          </cell>
          <cell r="BK1179">
            <v>0</v>
          </cell>
          <cell r="BN1179">
            <v>0</v>
          </cell>
          <cell r="BP1179">
            <v>0</v>
          </cell>
          <cell r="BS1179">
            <v>0</v>
          </cell>
          <cell r="BW1179">
            <v>0</v>
          </cell>
          <cell r="CD1179">
            <v>0</v>
          </cell>
          <cell r="CF1179">
            <v>0</v>
          </cell>
        </row>
        <row r="1180">
          <cell r="C1180" t="str">
            <v>62080TTAN180TAllcustom3USD Total</v>
          </cell>
          <cell r="BK1180">
            <v>4</v>
          </cell>
          <cell r="BN1180">
            <v>4.4897149035719002</v>
          </cell>
          <cell r="BP1180">
            <v>0</v>
          </cell>
          <cell r="BS1180">
            <v>0</v>
          </cell>
          <cell r="BW1180">
            <v>4</v>
          </cell>
          <cell r="CD1180">
            <v>0</v>
          </cell>
          <cell r="CF1180">
            <v>0</v>
          </cell>
        </row>
        <row r="1181">
          <cell r="C1181" t="str">
            <v>62080TTAN190Allcustom3USD Total</v>
          </cell>
          <cell r="BK1181">
            <v>8</v>
          </cell>
          <cell r="BN1181">
            <v>7.5980934098276895</v>
          </cell>
          <cell r="BP1181">
            <v>0</v>
          </cell>
          <cell r="BS1181">
            <v>0</v>
          </cell>
          <cell r="BW1181">
            <v>8</v>
          </cell>
          <cell r="CD1181">
            <v>0</v>
          </cell>
          <cell r="CF1181">
            <v>0</v>
          </cell>
        </row>
        <row r="1182">
          <cell r="C1182" t="str">
            <v>62080TAllcustom2Allcustom3USD Total</v>
          </cell>
          <cell r="BK1182">
            <v>2458</v>
          </cell>
          <cell r="BL1182">
            <v>0</v>
          </cell>
          <cell r="BM1182">
            <v>0</v>
          </cell>
          <cell r="BN1182">
            <v>2458.342651989049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W1182">
            <v>2458</v>
          </cell>
          <cell r="CD1182">
            <v>0</v>
          </cell>
          <cell r="CF1182">
            <v>0</v>
          </cell>
        </row>
        <row r="1186">
          <cell r="C1186" t="str">
            <v>15100TTAN142TAllcustom3USD Total</v>
          </cell>
          <cell r="BK1186">
            <v>-3010</v>
          </cell>
          <cell r="BL1186">
            <v>2</v>
          </cell>
          <cell r="BN1186">
            <v>-3011.6496142138799</v>
          </cell>
          <cell r="BP1186">
            <v>0</v>
          </cell>
          <cell r="BQ1186">
            <v>0</v>
          </cell>
          <cell r="BS1186">
            <v>0</v>
          </cell>
          <cell r="BW1186">
            <v>-3010</v>
          </cell>
          <cell r="CC1186">
            <v>0</v>
          </cell>
          <cell r="CD1186">
            <v>0</v>
          </cell>
        </row>
        <row r="1187">
          <cell r="C1187" t="str">
            <v>15100TTAN150Allcustom3USD Total</v>
          </cell>
          <cell r="BK1187">
            <v>-1434</v>
          </cell>
          <cell r="BN1187">
            <v>-1433.5323400923201</v>
          </cell>
          <cell r="BP1187">
            <v>0</v>
          </cell>
          <cell r="BS1187">
            <v>0</v>
          </cell>
          <cell r="BW1187">
            <v>-1434</v>
          </cell>
          <cell r="CC1187">
            <v>0</v>
          </cell>
          <cell r="CD1187">
            <v>0</v>
          </cell>
        </row>
        <row r="1188">
          <cell r="C1188" t="str">
            <v>15100TTAN141TAllcustom3USD Total</v>
          </cell>
          <cell r="BK1188">
            <v>-2000</v>
          </cell>
          <cell r="BN1188">
            <v>-2000.4031988095301</v>
          </cell>
          <cell r="BP1188">
            <v>0</v>
          </cell>
          <cell r="BS1188">
            <v>0</v>
          </cell>
          <cell r="BW1188">
            <v>-2000</v>
          </cell>
          <cell r="CC1188">
            <v>0</v>
          </cell>
          <cell r="CD1188">
            <v>0</v>
          </cell>
        </row>
        <row r="1189">
          <cell r="C1189" t="str">
            <v>15100TTAN180TAllcustom3USD Total</v>
          </cell>
          <cell r="BK1189">
            <v>-51</v>
          </cell>
          <cell r="BN1189">
            <v>-50.724621226046196</v>
          </cell>
          <cell r="BP1189">
            <v>0</v>
          </cell>
          <cell r="BS1189">
            <v>0</v>
          </cell>
          <cell r="BW1189">
            <v>-51</v>
          </cell>
          <cell r="CC1189">
            <v>0</v>
          </cell>
          <cell r="CD1189">
            <v>0</v>
          </cell>
        </row>
        <row r="1190">
          <cell r="C1190" t="str">
            <v>15100TTAN190Allcustom3USD Total</v>
          </cell>
          <cell r="BK1190">
            <v>-571</v>
          </cell>
          <cell r="BN1190">
            <v>-570.68200000000002</v>
          </cell>
          <cell r="BP1190">
            <v>0</v>
          </cell>
          <cell r="BS1190">
            <v>0</v>
          </cell>
          <cell r="BW1190">
            <v>-571</v>
          </cell>
          <cell r="CC1190">
            <v>0</v>
          </cell>
          <cell r="CD1190">
            <v>0</v>
          </cell>
        </row>
        <row r="1191">
          <cell r="C1191" t="str">
            <v>15100TTAN200TAllcustom3USD Total</v>
          </cell>
          <cell r="BK1191">
            <v>-7066</v>
          </cell>
          <cell r="BL1191">
            <v>2</v>
          </cell>
          <cell r="BM1191">
            <v>0</v>
          </cell>
          <cell r="BN1191">
            <v>-7066.9917743417764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W1191">
            <v>-7066</v>
          </cell>
          <cell r="CC1191">
            <v>0</v>
          </cell>
          <cell r="CD1191">
            <v>0</v>
          </cell>
          <cell r="CF1191">
            <v>0</v>
          </cell>
        </row>
        <row r="1194">
          <cell r="C1194" t="str">
            <v>21900TTAN142TM229USD Total</v>
          </cell>
          <cell r="E1194">
            <v>0</v>
          </cell>
          <cell r="H1194">
            <v>0</v>
          </cell>
          <cell r="J1194">
            <v>0</v>
          </cell>
          <cell r="M1194">
            <v>0</v>
          </cell>
          <cell r="O1194">
            <v>0</v>
          </cell>
          <cell r="R1194">
            <v>0</v>
          </cell>
          <cell r="T1194">
            <v>0</v>
          </cell>
          <cell r="W1194">
            <v>0</v>
          </cell>
          <cell r="Y1194">
            <v>0</v>
          </cell>
          <cell r="AB1194">
            <v>0</v>
          </cell>
          <cell r="AD1194">
            <v>0</v>
          </cell>
          <cell r="AG1194">
            <v>0</v>
          </cell>
          <cell r="AI1194">
            <v>0</v>
          </cell>
          <cell r="AL1194">
            <v>0</v>
          </cell>
          <cell r="AN1194">
            <v>0</v>
          </cell>
          <cell r="AQ1194">
            <v>0</v>
          </cell>
          <cell r="AS1194">
            <v>0</v>
          </cell>
          <cell r="AV1194">
            <v>0</v>
          </cell>
          <cell r="AX1194">
            <v>0</v>
          </cell>
          <cell r="BA1194">
            <v>0</v>
          </cell>
          <cell r="BC1194">
            <v>0</v>
          </cell>
          <cell r="BE1194">
            <v>0</v>
          </cell>
          <cell r="BH1194">
            <v>0</v>
          </cell>
          <cell r="BI1194">
            <v>0</v>
          </cell>
          <cell r="BK1194">
            <v>0</v>
          </cell>
          <cell r="BM1194">
            <v>0</v>
          </cell>
          <cell r="BN1194">
            <v>0</v>
          </cell>
          <cell r="BP1194">
            <v>0</v>
          </cell>
          <cell r="BR1194">
            <v>0</v>
          </cell>
          <cell r="BS1194">
            <v>0</v>
          </cell>
          <cell r="BU1194">
            <v>0</v>
          </cell>
          <cell r="BV1194">
            <v>0</v>
          </cell>
          <cell r="BW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N1194">
            <v>0</v>
          </cell>
          <cell r="CQ1194">
            <v>0</v>
          </cell>
        </row>
        <row r="1195">
          <cell r="C1195" t="str">
            <v>21900TTAN150M229USD Total</v>
          </cell>
          <cell r="E1195">
            <v>0</v>
          </cell>
          <cell r="H1195">
            <v>0</v>
          </cell>
          <cell r="J1195">
            <v>0</v>
          </cell>
          <cell r="M1195">
            <v>0</v>
          </cell>
          <cell r="O1195">
            <v>0</v>
          </cell>
          <cell r="R1195">
            <v>0</v>
          </cell>
          <cell r="T1195">
            <v>0</v>
          </cell>
          <cell r="W1195">
            <v>0</v>
          </cell>
          <cell r="Y1195">
            <v>0</v>
          </cell>
          <cell r="AB1195">
            <v>0</v>
          </cell>
          <cell r="AD1195">
            <v>0</v>
          </cell>
          <cell r="AG1195">
            <v>0</v>
          </cell>
          <cell r="AI1195">
            <v>0</v>
          </cell>
          <cell r="AL1195">
            <v>0</v>
          </cell>
          <cell r="AN1195">
            <v>0</v>
          </cell>
          <cell r="AQ1195">
            <v>0</v>
          </cell>
          <cell r="AS1195">
            <v>0</v>
          </cell>
          <cell r="AV1195">
            <v>0</v>
          </cell>
          <cell r="AX1195">
            <v>0</v>
          </cell>
          <cell r="BA1195">
            <v>0</v>
          </cell>
          <cell r="BC1195">
            <v>0</v>
          </cell>
          <cell r="BE1195">
            <v>0</v>
          </cell>
          <cell r="BH1195">
            <v>0</v>
          </cell>
          <cell r="BI1195">
            <v>0</v>
          </cell>
          <cell r="BK1195">
            <v>0</v>
          </cell>
          <cell r="BM1195">
            <v>0</v>
          </cell>
          <cell r="BN1195">
            <v>0</v>
          </cell>
          <cell r="BP1195">
            <v>0</v>
          </cell>
          <cell r="BR1195">
            <v>0</v>
          </cell>
          <cell r="BS1195">
            <v>0</v>
          </cell>
          <cell r="BU1195">
            <v>0</v>
          </cell>
          <cell r="BV1195">
            <v>0</v>
          </cell>
          <cell r="BW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N1195">
            <v>0</v>
          </cell>
          <cell r="CQ1195">
            <v>0</v>
          </cell>
        </row>
        <row r="1196">
          <cell r="C1196" t="str">
            <v>21900TTAN141TM229USD Total</v>
          </cell>
          <cell r="E1196">
            <v>0</v>
          </cell>
          <cell r="H1196">
            <v>0</v>
          </cell>
          <cell r="J1196">
            <v>0</v>
          </cell>
          <cell r="M1196">
            <v>0</v>
          </cell>
          <cell r="O1196">
            <v>0</v>
          </cell>
          <cell r="R1196">
            <v>0</v>
          </cell>
          <cell r="T1196">
            <v>0</v>
          </cell>
          <cell r="W1196">
            <v>0</v>
          </cell>
          <cell r="Y1196">
            <v>0</v>
          </cell>
          <cell r="AB1196">
            <v>0</v>
          </cell>
          <cell r="AD1196">
            <v>0</v>
          </cell>
          <cell r="AG1196">
            <v>0</v>
          </cell>
          <cell r="AI1196">
            <v>0</v>
          </cell>
          <cell r="AL1196">
            <v>0</v>
          </cell>
          <cell r="AN1196">
            <v>0</v>
          </cell>
          <cell r="AQ1196">
            <v>0</v>
          </cell>
          <cell r="AS1196">
            <v>0</v>
          </cell>
          <cell r="AV1196">
            <v>0</v>
          </cell>
          <cell r="AX1196">
            <v>0</v>
          </cell>
          <cell r="BA1196">
            <v>0</v>
          </cell>
          <cell r="BC1196">
            <v>0</v>
          </cell>
          <cell r="BE1196">
            <v>0</v>
          </cell>
          <cell r="BH1196">
            <v>0</v>
          </cell>
          <cell r="BI1196">
            <v>0</v>
          </cell>
          <cell r="BK1196">
            <v>0</v>
          </cell>
          <cell r="BM1196">
            <v>0</v>
          </cell>
          <cell r="BN1196">
            <v>0</v>
          </cell>
          <cell r="BP1196">
            <v>0</v>
          </cell>
          <cell r="BR1196">
            <v>0</v>
          </cell>
          <cell r="BS1196">
            <v>0</v>
          </cell>
          <cell r="BU1196">
            <v>0</v>
          </cell>
          <cell r="BV1196">
            <v>0</v>
          </cell>
          <cell r="BW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N1196">
            <v>0</v>
          </cell>
          <cell r="CQ1196">
            <v>0</v>
          </cell>
        </row>
        <row r="1197">
          <cell r="C1197" t="str">
            <v>21900TTAN180TM229USD Total</v>
          </cell>
          <cell r="E1197">
            <v>0</v>
          </cell>
          <cell r="H1197">
            <v>0</v>
          </cell>
          <cell r="J1197">
            <v>0</v>
          </cell>
          <cell r="M1197">
            <v>0</v>
          </cell>
          <cell r="O1197">
            <v>0</v>
          </cell>
          <cell r="R1197">
            <v>0</v>
          </cell>
          <cell r="T1197">
            <v>0</v>
          </cell>
          <cell r="W1197">
            <v>0</v>
          </cell>
          <cell r="Y1197">
            <v>0</v>
          </cell>
          <cell r="AB1197">
            <v>0</v>
          </cell>
          <cell r="AD1197">
            <v>0</v>
          </cell>
          <cell r="AG1197">
            <v>0</v>
          </cell>
          <cell r="AI1197">
            <v>0</v>
          </cell>
          <cell r="AL1197">
            <v>0</v>
          </cell>
          <cell r="AN1197">
            <v>0</v>
          </cell>
          <cell r="AQ1197">
            <v>0</v>
          </cell>
          <cell r="AS1197">
            <v>0</v>
          </cell>
          <cell r="AV1197">
            <v>0</v>
          </cell>
          <cell r="AX1197">
            <v>0</v>
          </cell>
          <cell r="BA1197">
            <v>0</v>
          </cell>
          <cell r="BC1197">
            <v>0</v>
          </cell>
          <cell r="BE1197">
            <v>0</v>
          </cell>
          <cell r="BH1197">
            <v>0</v>
          </cell>
          <cell r="BI1197">
            <v>0</v>
          </cell>
          <cell r="BK1197">
            <v>0</v>
          </cell>
          <cell r="BM1197">
            <v>0</v>
          </cell>
          <cell r="BN1197">
            <v>0</v>
          </cell>
          <cell r="BP1197">
            <v>0</v>
          </cell>
          <cell r="BR1197">
            <v>0</v>
          </cell>
          <cell r="BS1197">
            <v>0</v>
          </cell>
          <cell r="BU1197">
            <v>0</v>
          </cell>
          <cell r="BV1197">
            <v>0</v>
          </cell>
          <cell r="BW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N1197">
            <v>0</v>
          </cell>
          <cell r="CQ1197">
            <v>0</v>
          </cell>
        </row>
        <row r="1198">
          <cell r="C1198" t="str">
            <v>21900TTAN190M229USD Total</v>
          </cell>
          <cell r="E1198">
            <v>0</v>
          </cell>
          <cell r="F1198">
            <v>0</v>
          </cell>
          <cell r="H1198">
            <v>0</v>
          </cell>
          <cell r="J1198">
            <v>0</v>
          </cell>
          <cell r="K1198">
            <v>0</v>
          </cell>
          <cell r="M1198">
            <v>0</v>
          </cell>
          <cell r="O1198">
            <v>0</v>
          </cell>
          <cell r="P1198">
            <v>0</v>
          </cell>
          <cell r="R1198">
            <v>0</v>
          </cell>
          <cell r="T1198">
            <v>0</v>
          </cell>
          <cell r="U1198">
            <v>0</v>
          </cell>
          <cell r="W1198">
            <v>0</v>
          </cell>
          <cell r="Y1198">
            <v>0</v>
          </cell>
          <cell r="Z1198">
            <v>0</v>
          </cell>
          <cell r="AB1198">
            <v>0</v>
          </cell>
          <cell r="AD1198">
            <v>0</v>
          </cell>
          <cell r="AE1198">
            <v>0</v>
          </cell>
          <cell r="AG1198">
            <v>0</v>
          </cell>
          <cell r="AI1198">
            <v>0</v>
          </cell>
          <cell r="AJ1198">
            <v>0</v>
          </cell>
          <cell r="AL1198">
            <v>0</v>
          </cell>
          <cell r="AN1198">
            <v>0</v>
          </cell>
          <cell r="AO1198">
            <v>0</v>
          </cell>
          <cell r="AQ1198">
            <v>0</v>
          </cell>
          <cell r="AS1198">
            <v>0</v>
          </cell>
          <cell r="AT1198">
            <v>0</v>
          </cell>
          <cell r="AV1198">
            <v>0</v>
          </cell>
          <cell r="AX1198">
            <v>0</v>
          </cell>
          <cell r="AY1198">
            <v>0</v>
          </cell>
          <cell r="BA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H1198">
            <v>0</v>
          </cell>
          <cell r="BI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U1198">
            <v>0</v>
          </cell>
          <cell r="BV1198">
            <v>0</v>
          </cell>
          <cell r="BW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N1198">
            <v>0</v>
          </cell>
          <cell r="CO1198">
            <v>0</v>
          </cell>
          <cell r="CQ1198">
            <v>0</v>
          </cell>
        </row>
        <row r="1199">
          <cell r="C1199" t="str">
            <v>21900TAllcustom2M229USD Total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U1199">
            <v>0</v>
          </cell>
          <cell r="BV1199">
            <v>0</v>
          </cell>
          <cell r="BW1199">
            <v>0</v>
          </cell>
          <cell r="CB1199">
            <v>0</v>
          </cell>
          <cell r="CC1199">
            <v>0</v>
          </cell>
          <cell r="CD1199">
            <v>0</v>
          </cell>
          <cell r="CF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</row>
        <row r="1202">
          <cell r="C1202" t="str">
            <v>21900TTAN142TM230USD Total</v>
          </cell>
          <cell r="BK1202">
            <v>-221</v>
          </cell>
          <cell r="BL1202">
            <v>0</v>
          </cell>
          <cell r="BN1202">
            <v>-221.11096448335701</v>
          </cell>
          <cell r="BP1202">
            <v>0</v>
          </cell>
          <cell r="BQ1202">
            <v>0</v>
          </cell>
          <cell r="BS1202">
            <v>0</v>
          </cell>
          <cell r="BW1202">
            <v>-221</v>
          </cell>
          <cell r="CC1202">
            <v>0</v>
          </cell>
          <cell r="CD1202">
            <v>0</v>
          </cell>
        </row>
        <row r="1203">
          <cell r="C1203" t="str">
            <v>21900TTAN150M230USD Total</v>
          </cell>
          <cell r="BK1203">
            <v>-12</v>
          </cell>
          <cell r="BN1203">
            <v>-11.811202884326502</v>
          </cell>
          <cell r="BP1203">
            <v>0</v>
          </cell>
          <cell r="BS1203">
            <v>0</v>
          </cell>
          <cell r="BW1203">
            <v>-12</v>
          </cell>
          <cell r="CC1203">
            <v>0</v>
          </cell>
          <cell r="CD1203">
            <v>0</v>
          </cell>
        </row>
        <row r="1204">
          <cell r="C1204" t="str">
            <v>21900TTAN141TM230USD Total</v>
          </cell>
          <cell r="BK1204">
            <v>-7</v>
          </cell>
          <cell r="BN1204">
            <v>-6.7999769199999998</v>
          </cell>
          <cell r="BP1204">
            <v>0</v>
          </cell>
          <cell r="BS1204">
            <v>0</v>
          </cell>
          <cell r="BW1204">
            <v>-7</v>
          </cell>
          <cell r="CC1204">
            <v>0</v>
          </cell>
          <cell r="CD1204">
            <v>0</v>
          </cell>
        </row>
        <row r="1205">
          <cell r="C1205" t="str">
            <v>21900TTAN180TM230USD Total</v>
          </cell>
          <cell r="BK1205">
            <v>-2</v>
          </cell>
          <cell r="BN1205">
            <v>-2.1632818099073301</v>
          </cell>
          <cell r="BP1205">
            <v>0</v>
          </cell>
          <cell r="BS1205">
            <v>0</v>
          </cell>
          <cell r="BW1205">
            <v>-2</v>
          </cell>
          <cell r="CC1205">
            <v>0</v>
          </cell>
          <cell r="CD1205">
            <v>0</v>
          </cell>
        </row>
        <row r="1206">
          <cell r="C1206" t="str">
            <v>21900TTAN190M230USD Total</v>
          </cell>
          <cell r="BK1206">
            <v>-97</v>
          </cell>
          <cell r="BN1206">
            <v>-97.0016032791425</v>
          </cell>
          <cell r="BP1206">
            <v>0</v>
          </cell>
          <cell r="BS1206">
            <v>0</v>
          </cell>
          <cell r="BW1206">
            <v>-97</v>
          </cell>
          <cell r="CC1206">
            <v>0</v>
          </cell>
          <cell r="CD1206">
            <v>0</v>
          </cell>
        </row>
        <row r="1207">
          <cell r="C1207" t="str">
            <v>21900TAllcustom2M230USD Total</v>
          </cell>
          <cell r="BK1207">
            <v>-339</v>
          </cell>
          <cell r="BL1207">
            <v>0</v>
          </cell>
          <cell r="BM1207">
            <v>0</v>
          </cell>
          <cell r="BN1207">
            <v>-338.88702937673332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W1207">
            <v>-339</v>
          </cell>
          <cell r="CC1207">
            <v>0</v>
          </cell>
          <cell r="CD1207">
            <v>0</v>
          </cell>
          <cell r="CF1207">
            <v>0</v>
          </cell>
        </row>
        <row r="1210">
          <cell r="C1210" t="str">
            <v>21900TTAN142TM420USD Total</v>
          </cell>
          <cell r="BK1210">
            <v>0</v>
          </cell>
          <cell r="BL1210">
            <v>0</v>
          </cell>
          <cell r="BN1210">
            <v>0</v>
          </cell>
          <cell r="BP1210">
            <v>0</v>
          </cell>
          <cell r="BQ1210">
            <v>0</v>
          </cell>
          <cell r="BS1210">
            <v>0</v>
          </cell>
          <cell r="BW1210">
            <v>0</v>
          </cell>
          <cell r="CC1210">
            <v>0</v>
          </cell>
          <cell r="CD1210">
            <v>0</v>
          </cell>
        </row>
        <row r="1211">
          <cell r="C1211" t="str">
            <v>21900TTAN150M420USD Total</v>
          </cell>
          <cell r="BK1211">
            <v>0</v>
          </cell>
          <cell r="BN1211">
            <v>0</v>
          </cell>
          <cell r="BP1211">
            <v>0</v>
          </cell>
          <cell r="BS1211">
            <v>0</v>
          </cell>
          <cell r="BW1211">
            <v>0</v>
          </cell>
          <cell r="CC1211">
            <v>0</v>
          </cell>
          <cell r="CD1211">
            <v>0</v>
          </cell>
        </row>
        <row r="1212">
          <cell r="C1212" t="str">
            <v>21900TTAN141TM420USD Total</v>
          </cell>
          <cell r="BK1212">
            <v>0</v>
          </cell>
          <cell r="BN1212">
            <v>0</v>
          </cell>
          <cell r="BP1212">
            <v>0</v>
          </cell>
          <cell r="BS1212">
            <v>0</v>
          </cell>
          <cell r="BW1212">
            <v>0</v>
          </cell>
          <cell r="CC1212">
            <v>0</v>
          </cell>
          <cell r="CD1212">
            <v>0</v>
          </cell>
        </row>
        <row r="1213">
          <cell r="C1213" t="str">
            <v>21900TTAN180TM420USD Total</v>
          </cell>
          <cell r="BK1213">
            <v>0</v>
          </cell>
          <cell r="BN1213">
            <v>0</v>
          </cell>
          <cell r="BP1213">
            <v>0</v>
          </cell>
          <cell r="BS1213">
            <v>0</v>
          </cell>
          <cell r="BW1213">
            <v>0</v>
          </cell>
          <cell r="CC1213">
            <v>0</v>
          </cell>
          <cell r="CD1213">
            <v>0</v>
          </cell>
        </row>
        <row r="1214">
          <cell r="C1214" t="str">
            <v>21900TTAN190M420USD Total</v>
          </cell>
          <cell r="BK1214">
            <v>0</v>
          </cell>
          <cell r="BN1214">
            <v>0</v>
          </cell>
          <cell r="BP1214">
            <v>0</v>
          </cell>
          <cell r="BS1214">
            <v>0</v>
          </cell>
          <cell r="BW1214">
            <v>0</v>
          </cell>
          <cell r="CC1214">
            <v>0</v>
          </cell>
          <cell r="CD1214">
            <v>0</v>
          </cell>
        </row>
        <row r="1215">
          <cell r="C1215" t="str">
            <v>21900TAllcustom2M420USD Total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W1215">
            <v>0</v>
          </cell>
          <cell r="CC1215">
            <v>0</v>
          </cell>
          <cell r="CD1215">
            <v>0</v>
          </cell>
          <cell r="CF1215">
            <v>0</v>
          </cell>
        </row>
        <row r="1218">
          <cell r="C1218" t="str">
            <v>21900TTAN142TM600TUSD Total</v>
          </cell>
          <cell r="BK1218">
            <v>706</v>
          </cell>
          <cell r="BL1218">
            <v>1</v>
          </cell>
          <cell r="BN1218">
            <v>705.12775651602499</v>
          </cell>
          <cell r="BP1218">
            <v>0</v>
          </cell>
          <cell r="BQ1218">
            <v>0</v>
          </cell>
          <cell r="BS1218">
            <v>0</v>
          </cell>
          <cell r="BW1218">
            <v>706</v>
          </cell>
          <cell r="CC1218">
            <v>0</v>
          </cell>
          <cell r="CD1218">
            <v>0</v>
          </cell>
        </row>
        <row r="1219">
          <cell r="C1219" t="str">
            <v>21900TTAN150M600TUSD Total</v>
          </cell>
          <cell r="BK1219">
            <v>1127</v>
          </cell>
          <cell r="BN1219">
            <v>1126.90463502387</v>
          </cell>
          <cell r="BP1219">
            <v>0</v>
          </cell>
          <cell r="BS1219">
            <v>0</v>
          </cell>
          <cell r="BW1219">
            <v>1127</v>
          </cell>
          <cell r="CC1219">
            <v>0</v>
          </cell>
          <cell r="CD1219">
            <v>0</v>
          </cell>
        </row>
        <row r="1220">
          <cell r="C1220" t="str">
            <v>21900TTAN141TM600TUSD Total</v>
          </cell>
          <cell r="BK1220">
            <v>93</v>
          </cell>
          <cell r="BN1220">
            <v>93.276501490000001</v>
          </cell>
          <cell r="BP1220">
            <v>0</v>
          </cell>
          <cell r="BS1220">
            <v>0</v>
          </cell>
          <cell r="BW1220">
            <v>93</v>
          </cell>
          <cell r="CC1220">
            <v>0</v>
          </cell>
          <cell r="CD1220">
            <v>0</v>
          </cell>
        </row>
        <row r="1221">
          <cell r="C1221" t="str">
            <v>21900TTAN180TM600TUSD Total</v>
          </cell>
          <cell r="BK1221">
            <v>34</v>
          </cell>
          <cell r="BN1221">
            <v>34.144538998534394</v>
          </cell>
          <cell r="BP1221">
            <v>0</v>
          </cell>
          <cell r="BS1221">
            <v>0</v>
          </cell>
          <cell r="BW1221">
            <v>34</v>
          </cell>
          <cell r="CC1221">
            <v>0</v>
          </cell>
          <cell r="CD1221">
            <v>0</v>
          </cell>
        </row>
        <row r="1222">
          <cell r="C1222" t="str">
            <v>21900TTAN190M600TUSD Total</v>
          </cell>
          <cell r="BK1222">
            <v>-1996</v>
          </cell>
          <cell r="BN1222">
            <v>-1995.84010811289</v>
          </cell>
          <cell r="BP1222">
            <v>0</v>
          </cell>
          <cell r="BS1222">
            <v>0</v>
          </cell>
          <cell r="BW1222">
            <v>-1996</v>
          </cell>
          <cell r="CC1222">
            <v>0</v>
          </cell>
          <cell r="CD1222">
            <v>0</v>
          </cell>
        </row>
        <row r="1223">
          <cell r="C1223" t="str">
            <v>21900TAllcustom2M600TUSD Total</v>
          </cell>
          <cell r="BK1223">
            <v>-36</v>
          </cell>
          <cell r="BL1223">
            <v>1</v>
          </cell>
          <cell r="BM1223">
            <v>0</v>
          </cell>
          <cell r="BN1223">
            <v>-36.386676084460532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W1223">
            <v>-36</v>
          </cell>
          <cell r="CC1223">
            <v>0</v>
          </cell>
          <cell r="CD1223">
            <v>0</v>
          </cell>
          <cell r="CF1223">
            <v>0</v>
          </cell>
        </row>
        <row r="1226">
          <cell r="C1226" t="str">
            <v>21900TTAN142TM510USD Total</v>
          </cell>
          <cell r="BK1226">
            <v>-12</v>
          </cell>
          <cell r="BL1226">
            <v>0</v>
          </cell>
          <cell r="BN1226">
            <v>-12.415885596661999</v>
          </cell>
          <cell r="BP1226">
            <v>0</v>
          </cell>
          <cell r="BQ1226">
            <v>0</v>
          </cell>
          <cell r="BS1226">
            <v>0</v>
          </cell>
          <cell r="BW1226">
            <v>-12</v>
          </cell>
          <cell r="CC1226">
            <v>0</v>
          </cell>
          <cell r="CD1226">
            <v>0</v>
          </cell>
        </row>
        <row r="1227">
          <cell r="C1227" t="str">
            <v>21900TTAN150M510USD Total</v>
          </cell>
          <cell r="BK1227">
            <v>-16</v>
          </cell>
          <cell r="BN1227">
            <v>-16.283836477241799</v>
          </cell>
          <cell r="BP1227">
            <v>0</v>
          </cell>
          <cell r="BS1227">
            <v>0</v>
          </cell>
          <cell r="BW1227">
            <v>-16</v>
          </cell>
          <cell r="CC1227">
            <v>0</v>
          </cell>
          <cell r="CD1227">
            <v>0</v>
          </cell>
        </row>
        <row r="1228">
          <cell r="C1228" t="str">
            <v>21900TTAN141TM510USD Total</v>
          </cell>
          <cell r="BK1228">
            <v>0</v>
          </cell>
          <cell r="BN1228">
            <v>0</v>
          </cell>
          <cell r="BP1228">
            <v>0</v>
          </cell>
          <cell r="BS1228">
            <v>0</v>
          </cell>
          <cell r="BW1228">
            <v>0</v>
          </cell>
          <cell r="CC1228">
            <v>0</v>
          </cell>
          <cell r="CD1228">
            <v>0</v>
          </cell>
        </row>
        <row r="1229">
          <cell r="C1229" t="str">
            <v>21900TTAN180TM510USD Total</v>
          </cell>
          <cell r="BK1229">
            <v>-8</v>
          </cell>
          <cell r="BN1229">
            <v>-7.6895433502180994</v>
          </cell>
          <cell r="BP1229">
            <v>0</v>
          </cell>
          <cell r="BS1229">
            <v>0</v>
          </cell>
          <cell r="BW1229">
            <v>-8</v>
          </cell>
          <cell r="CC1229">
            <v>0</v>
          </cell>
          <cell r="CD1229">
            <v>0</v>
          </cell>
        </row>
        <row r="1230">
          <cell r="C1230" t="str">
            <v>21900TTAN190M510USD Total</v>
          </cell>
          <cell r="BK1230">
            <v>0</v>
          </cell>
          <cell r="BN1230">
            <v>0</v>
          </cell>
          <cell r="BP1230">
            <v>0</v>
          </cell>
          <cell r="BS1230">
            <v>0</v>
          </cell>
          <cell r="BW1230">
            <v>0</v>
          </cell>
          <cell r="CC1230">
            <v>0</v>
          </cell>
          <cell r="CD1230">
            <v>0</v>
          </cell>
        </row>
        <row r="1231">
          <cell r="C1231" t="str">
            <v>21900TAllcustom2M510USD Total</v>
          </cell>
          <cell r="BK1231">
            <v>-36</v>
          </cell>
          <cell r="BL1231">
            <v>0</v>
          </cell>
          <cell r="BM1231">
            <v>0</v>
          </cell>
          <cell r="BN1231">
            <v>-36.389265424121902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W1231">
            <v>-36</v>
          </cell>
          <cell r="CC1231">
            <v>0</v>
          </cell>
          <cell r="CD1231">
            <v>0</v>
          </cell>
          <cell r="CF1231">
            <v>0</v>
          </cell>
        </row>
        <row r="1235">
          <cell r="C1235" t="str">
            <v>62100TTAN142TM175USD Total</v>
          </cell>
          <cell r="BK1235">
            <v>0</v>
          </cell>
          <cell r="BL1235">
            <v>0</v>
          </cell>
          <cell r="BN1235">
            <v>0</v>
          </cell>
          <cell r="BP1235">
            <v>0</v>
          </cell>
          <cell r="BQ1235">
            <v>0</v>
          </cell>
          <cell r="BS1235">
            <v>0</v>
          </cell>
          <cell r="BW1235">
            <v>0</v>
          </cell>
          <cell r="CD1235">
            <v>0</v>
          </cell>
        </row>
        <row r="1236">
          <cell r="C1236" t="str">
            <v>62100TTAN150M175USD Total</v>
          </cell>
          <cell r="BK1236">
            <v>0</v>
          </cell>
          <cell r="BN1236">
            <v>0</v>
          </cell>
          <cell r="BP1236">
            <v>0</v>
          </cell>
          <cell r="BS1236">
            <v>0</v>
          </cell>
          <cell r="BW1236">
            <v>0</v>
          </cell>
          <cell r="CD1236">
            <v>0</v>
          </cell>
          <cell r="CF1236">
            <v>0</v>
          </cell>
        </row>
        <row r="1237">
          <cell r="C1237" t="str">
            <v>62100TTAN141TM175USD Total</v>
          </cell>
          <cell r="BK1237">
            <v>0</v>
          </cell>
          <cell r="BN1237">
            <v>0</v>
          </cell>
          <cell r="BP1237">
            <v>0</v>
          </cell>
          <cell r="BS1237">
            <v>0</v>
          </cell>
          <cell r="BW1237">
            <v>0</v>
          </cell>
          <cell r="CD1237">
            <v>0</v>
          </cell>
          <cell r="CF1237">
            <v>0</v>
          </cell>
        </row>
        <row r="1238">
          <cell r="C1238" t="str">
            <v>62100TTAN180TM175USD Total</v>
          </cell>
          <cell r="BK1238">
            <v>0</v>
          </cell>
          <cell r="BN1238">
            <v>-0.124</v>
          </cell>
          <cell r="BP1238">
            <v>0</v>
          </cell>
          <cell r="BS1238">
            <v>0</v>
          </cell>
          <cell r="BW1238">
            <v>0</v>
          </cell>
          <cell r="CD1238">
            <v>0</v>
          </cell>
          <cell r="CF1238">
            <v>0</v>
          </cell>
        </row>
        <row r="1239">
          <cell r="C1239" t="str">
            <v>62100TTAN190M175USD Total</v>
          </cell>
          <cell r="BK1239">
            <v>-309</v>
          </cell>
          <cell r="BN1239">
            <v>-308.63299999999998</v>
          </cell>
          <cell r="BP1239">
            <v>0</v>
          </cell>
          <cell r="BS1239">
            <v>0</v>
          </cell>
          <cell r="BW1239">
            <v>-309</v>
          </cell>
          <cell r="CD1239">
            <v>0</v>
          </cell>
          <cell r="CF1239">
            <v>0</v>
          </cell>
        </row>
        <row r="1240">
          <cell r="C1240" t="str">
            <v>62100TAllcustom2M175USD Total</v>
          </cell>
          <cell r="BK1240">
            <v>-309</v>
          </cell>
          <cell r="BL1240">
            <v>0</v>
          </cell>
          <cell r="BM1240">
            <v>0</v>
          </cell>
          <cell r="BN1240">
            <v>-308.75700000000001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W1240">
            <v>-309</v>
          </cell>
          <cell r="CD1240">
            <v>0</v>
          </cell>
          <cell r="CF1240">
            <v>0</v>
          </cell>
        </row>
        <row r="1243">
          <cell r="C1243" t="str">
            <v>61650MAT200Allcustom3USD Total</v>
          </cell>
          <cell r="E1243">
            <v>0</v>
          </cell>
          <cell r="F1243">
            <v>0</v>
          </cell>
          <cell r="H1243">
            <v>0</v>
          </cell>
          <cell r="J1243">
            <v>0</v>
          </cell>
          <cell r="K1243">
            <v>0</v>
          </cell>
          <cell r="M1243">
            <v>0.28199999999999997</v>
          </cell>
          <cell r="O1243">
            <v>14</v>
          </cell>
          <cell r="P1243">
            <v>1</v>
          </cell>
          <cell r="R1243">
            <v>12.7715859240129</v>
          </cell>
          <cell r="T1243">
            <v>1342</v>
          </cell>
          <cell r="U1243">
            <v>-1</v>
          </cell>
          <cell r="W1243">
            <v>1343.1470354051098</v>
          </cell>
          <cell r="Y1243">
            <v>139</v>
          </cell>
          <cell r="Z1243">
            <v>0</v>
          </cell>
          <cell r="AB1243">
            <v>139.29449791658601</v>
          </cell>
          <cell r="AD1243">
            <v>44</v>
          </cell>
          <cell r="AE1243">
            <v>0</v>
          </cell>
          <cell r="AG1243">
            <v>44.202137329999999</v>
          </cell>
          <cell r="AI1243">
            <v>0</v>
          </cell>
          <cell r="AJ1243">
            <v>0</v>
          </cell>
          <cell r="AL1243">
            <v>0</v>
          </cell>
          <cell r="AN1243">
            <v>1</v>
          </cell>
          <cell r="AO1243">
            <v>0</v>
          </cell>
          <cell r="AQ1243">
            <v>1.06219310395408</v>
          </cell>
          <cell r="AS1243">
            <v>39</v>
          </cell>
          <cell r="AT1243">
            <v>0</v>
          </cell>
          <cell r="AV1243">
            <v>39.470999999999997</v>
          </cell>
          <cell r="AX1243">
            <v>0</v>
          </cell>
          <cell r="AY1243">
            <v>0</v>
          </cell>
          <cell r="BA1243">
            <v>0</v>
          </cell>
          <cell r="BC1243">
            <v>1</v>
          </cell>
          <cell r="BD1243">
            <v>0</v>
          </cell>
          <cell r="BE1243">
            <v>1</v>
          </cell>
          <cell r="BF1243">
            <v>0</v>
          </cell>
          <cell r="BH1243">
            <v>0</v>
          </cell>
          <cell r="BI1243">
            <v>0</v>
          </cell>
          <cell r="BK1243">
            <v>1580</v>
          </cell>
          <cell r="BL1243">
            <v>0</v>
          </cell>
          <cell r="BM1243">
            <v>0</v>
          </cell>
          <cell r="BN1243">
            <v>1580.2304496796601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U1243">
            <v>0</v>
          </cell>
          <cell r="BV1243">
            <v>0</v>
          </cell>
          <cell r="BW1243">
            <v>1580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N1243">
            <v>0</v>
          </cell>
          <cell r="CO1243">
            <v>0</v>
          </cell>
          <cell r="CQ1243">
            <v>0</v>
          </cell>
        </row>
        <row r="1245">
          <cell r="C1245" t="str">
            <v>61650MAT205Allcustom3USD Total</v>
          </cell>
          <cell r="E1245">
            <v>0</v>
          </cell>
          <cell r="F1245">
            <v>0</v>
          </cell>
          <cell r="H1245">
            <v>0</v>
          </cell>
          <cell r="J1245">
            <v>0</v>
          </cell>
          <cell r="K1245">
            <v>0</v>
          </cell>
          <cell r="M1245">
            <v>0</v>
          </cell>
          <cell r="O1245">
            <v>0</v>
          </cell>
          <cell r="P1245">
            <v>0</v>
          </cell>
          <cell r="R1245">
            <v>0</v>
          </cell>
          <cell r="T1245">
            <v>0</v>
          </cell>
          <cell r="U1245">
            <v>0</v>
          </cell>
          <cell r="W1245">
            <v>0</v>
          </cell>
          <cell r="Y1245">
            <v>0</v>
          </cell>
          <cell r="Z1245">
            <v>0</v>
          </cell>
          <cell r="AB1245">
            <v>0</v>
          </cell>
          <cell r="AD1245">
            <v>0</v>
          </cell>
          <cell r="AE1245">
            <v>0</v>
          </cell>
          <cell r="AG1245">
            <v>0</v>
          </cell>
          <cell r="AI1245">
            <v>0</v>
          </cell>
          <cell r="AJ1245">
            <v>0</v>
          </cell>
          <cell r="AL1245">
            <v>0</v>
          </cell>
          <cell r="AN1245">
            <v>0</v>
          </cell>
          <cell r="AO1245">
            <v>0</v>
          </cell>
          <cell r="AQ1245">
            <v>0</v>
          </cell>
          <cell r="AS1245">
            <v>0</v>
          </cell>
          <cell r="AT1245">
            <v>0</v>
          </cell>
          <cell r="AV1245">
            <v>0</v>
          </cell>
          <cell r="AX1245">
            <v>0</v>
          </cell>
          <cell r="AY1245">
            <v>0</v>
          </cell>
          <cell r="BA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H1245">
            <v>0</v>
          </cell>
          <cell r="BI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U1245">
            <v>0</v>
          </cell>
          <cell r="BV1245">
            <v>0</v>
          </cell>
          <cell r="BW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N1245">
            <v>0</v>
          </cell>
          <cell r="CO1245">
            <v>0</v>
          </cell>
          <cell r="CQ1245">
            <v>0</v>
          </cell>
        </row>
        <row r="1246">
          <cell r="C1246" t="str">
            <v>61650MAT210Allcustom3USD Total</v>
          </cell>
          <cell r="E1246">
            <v>0</v>
          </cell>
          <cell r="H1246">
            <v>0</v>
          </cell>
          <cell r="J1246">
            <v>0</v>
          </cell>
          <cell r="M1246">
            <v>0</v>
          </cell>
          <cell r="O1246">
            <v>0</v>
          </cell>
          <cell r="R1246">
            <v>0</v>
          </cell>
          <cell r="T1246">
            <v>0</v>
          </cell>
          <cell r="W1246">
            <v>0</v>
          </cell>
          <cell r="Y1246">
            <v>0</v>
          </cell>
          <cell r="AB1246">
            <v>0</v>
          </cell>
          <cell r="AD1246">
            <v>0</v>
          </cell>
          <cell r="AG1246">
            <v>0</v>
          </cell>
          <cell r="AI1246">
            <v>0</v>
          </cell>
          <cell r="AL1246">
            <v>0</v>
          </cell>
          <cell r="AN1246">
            <v>0</v>
          </cell>
          <cell r="AQ1246">
            <v>0</v>
          </cell>
          <cell r="AS1246">
            <v>0</v>
          </cell>
          <cell r="AV1246">
            <v>0</v>
          </cell>
          <cell r="AX1246">
            <v>0</v>
          </cell>
          <cell r="BA1246">
            <v>0</v>
          </cell>
          <cell r="BC1246">
            <v>0</v>
          </cell>
          <cell r="BE1246">
            <v>0</v>
          </cell>
          <cell r="BH1246">
            <v>0</v>
          </cell>
          <cell r="BI1246">
            <v>0</v>
          </cell>
          <cell r="BK1246">
            <v>0</v>
          </cell>
          <cell r="BM1246">
            <v>0</v>
          </cell>
          <cell r="BN1246">
            <v>0</v>
          </cell>
          <cell r="BP1246">
            <v>0</v>
          </cell>
          <cell r="BR1246">
            <v>0</v>
          </cell>
          <cell r="BS1246">
            <v>0</v>
          </cell>
          <cell r="BU1246">
            <v>0</v>
          </cell>
          <cell r="BV1246">
            <v>0</v>
          </cell>
          <cell r="BW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N1246">
            <v>0</v>
          </cell>
          <cell r="CQ1246">
            <v>0</v>
          </cell>
        </row>
        <row r="1247">
          <cell r="C1247" t="str">
            <v>61650MAT215Allcustom3USD Total</v>
          </cell>
          <cell r="E1247">
            <v>0</v>
          </cell>
          <cell r="H1247">
            <v>0</v>
          </cell>
          <cell r="J1247">
            <v>0</v>
          </cell>
          <cell r="M1247">
            <v>0</v>
          </cell>
          <cell r="O1247">
            <v>0</v>
          </cell>
          <cell r="R1247">
            <v>0</v>
          </cell>
          <cell r="T1247">
            <v>0</v>
          </cell>
          <cell r="W1247">
            <v>0</v>
          </cell>
          <cell r="Y1247">
            <v>0</v>
          </cell>
          <cell r="AB1247">
            <v>0</v>
          </cell>
          <cell r="AD1247">
            <v>0</v>
          </cell>
          <cell r="AG1247">
            <v>0</v>
          </cell>
          <cell r="AI1247">
            <v>0</v>
          </cell>
          <cell r="AL1247">
            <v>0</v>
          </cell>
          <cell r="AN1247">
            <v>0</v>
          </cell>
          <cell r="AQ1247">
            <v>0</v>
          </cell>
          <cell r="AS1247">
            <v>0</v>
          </cell>
          <cell r="AV1247">
            <v>0</v>
          </cell>
          <cell r="AX1247">
            <v>0</v>
          </cell>
          <cell r="BA1247">
            <v>0</v>
          </cell>
          <cell r="BC1247">
            <v>0</v>
          </cell>
          <cell r="BE1247">
            <v>0</v>
          </cell>
          <cell r="BH1247">
            <v>0</v>
          </cell>
          <cell r="BI1247">
            <v>0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U1247">
            <v>0</v>
          </cell>
          <cell r="BV1247">
            <v>0</v>
          </cell>
          <cell r="BW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N1247">
            <v>0</v>
          </cell>
          <cell r="CQ1247">
            <v>0</v>
          </cell>
        </row>
        <row r="1248">
          <cell r="C1248" t="str">
            <v>61650MAT220Allcustom3USD Total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G1248">
            <v>0</v>
          </cell>
          <cell r="AI1248">
            <v>0</v>
          </cell>
          <cell r="AL1248">
            <v>0</v>
          </cell>
          <cell r="AN1248">
            <v>0</v>
          </cell>
          <cell r="AQ1248">
            <v>0</v>
          </cell>
          <cell r="AS1248">
            <v>0</v>
          </cell>
          <cell r="AV1248">
            <v>0</v>
          </cell>
          <cell r="AX1248">
            <v>0</v>
          </cell>
          <cell r="BA1248">
            <v>0</v>
          </cell>
          <cell r="BC1248">
            <v>0</v>
          </cell>
          <cell r="BE1248">
            <v>0</v>
          </cell>
          <cell r="BH1248">
            <v>0</v>
          </cell>
          <cell r="BI1248">
            <v>0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U1248">
            <v>0</v>
          </cell>
          <cell r="BV1248">
            <v>0</v>
          </cell>
          <cell r="BW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Q1248">
            <v>0</v>
          </cell>
        </row>
        <row r="1249">
          <cell r="C1249" t="str">
            <v>61650MAT300Allcustom3USD Total</v>
          </cell>
          <cell r="E1249">
            <v>0</v>
          </cell>
          <cell r="H1249">
            <v>0</v>
          </cell>
          <cell r="J1249">
            <v>1</v>
          </cell>
          <cell r="M1249">
            <v>1.1839999999999999</v>
          </cell>
          <cell r="O1249">
            <v>52</v>
          </cell>
          <cell r="R1249">
            <v>52.441415158391102</v>
          </cell>
          <cell r="T1249">
            <v>2353</v>
          </cell>
          <cell r="W1249">
            <v>2352.5791150063901</v>
          </cell>
          <cell r="Y1249">
            <v>110</v>
          </cell>
          <cell r="AB1249">
            <v>110.197180772967</v>
          </cell>
          <cell r="AD1249">
            <v>16</v>
          </cell>
          <cell r="AG1249">
            <v>16.073857589438798</v>
          </cell>
          <cell r="AI1249">
            <v>0</v>
          </cell>
          <cell r="AL1249">
            <v>0</v>
          </cell>
          <cell r="AN1249">
            <v>0</v>
          </cell>
          <cell r="AQ1249">
            <v>0</v>
          </cell>
          <cell r="AS1249">
            <v>158</v>
          </cell>
          <cell r="AV1249">
            <v>157.88399999999999</v>
          </cell>
          <cell r="AX1249">
            <v>0</v>
          </cell>
          <cell r="BA1249">
            <v>0</v>
          </cell>
          <cell r="BC1249">
            <v>0</v>
          </cell>
          <cell r="BE1249">
            <v>0</v>
          </cell>
          <cell r="BH1249">
            <v>0</v>
          </cell>
          <cell r="BI1249">
            <v>0</v>
          </cell>
          <cell r="BK1249">
            <v>2690</v>
          </cell>
          <cell r="BM1249">
            <v>0</v>
          </cell>
          <cell r="BN1249">
            <v>2690.3595685271803</v>
          </cell>
          <cell r="BP1249">
            <v>0</v>
          </cell>
          <cell r="BR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2690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61650MAT200TAllcustom3USD Total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J1250">
            <v>1</v>
          </cell>
          <cell r="K1250">
            <v>0</v>
          </cell>
          <cell r="L1250">
            <v>0</v>
          </cell>
          <cell r="M1250">
            <v>1.1839999999999999</v>
          </cell>
          <cell r="O1250">
            <v>52</v>
          </cell>
          <cell r="P1250">
            <v>0</v>
          </cell>
          <cell r="Q1250">
            <v>0</v>
          </cell>
          <cell r="R1250">
            <v>52.441415158391102</v>
          </cell>
          <cell r="T1250">
            <v>2353</v>
          </cell>
          <cell r="U1250">
            <v>0</v>
          </cell>
          <cell r="V1250">
            <v>0</v>
          </cell>
          <cell r="W1250">
            <v>2352.5791150063901</v>
          </cell>
          <cell r="Y1250">
            <v>110</v>
          </cell>
          <cell r="Z1250">
            <v>0</v>
          </cell>
          <cell r="AA1250">
            <v>0</v>
          </cell>
          <cell r="AB1250">
            <v>110.197180772967</v>
          </cell>
          <cell r="AD1250">
            <v>16</v>
          </cell>
          <cell r="AE1250">
            <v>0</v>
          </cell>
          <cell r="AF1250">
            <v>0</v>
          </cell>
          <cell r="AG1250">
            <v>16.073857589438798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S1250">
            <v>158</v>
          </cell>
          <cell r="AT1250">
            <v>0</v>
          </cell>
          <cell r="AU1250">
            <v>0</v>
          </cell>
          <cell r="AV1250">
            <v>157.88399999999999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K1250">
            <v>2690</v>
          </cell>
          <cell r="BL1250">
            <v>0</v>
          </cell>
          <cell r="BM1250">
            <v>0</v>
          </cell>
          <cell r="BN1250">
            <v>2690.3595685271803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2690</v>
          </cell>
          <cell r="CB1250">
            <v>0</v>
          </cell>
          <cell r="CC1250">
            <v>0</v>
          </cell>
          <cell r="CD1250">
            <v>0</v>
          </cell>
          <cell r="CF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</row>
        <row r="1252">
          <cell r="C1252" t="str">
            <v>61650MAT305Allcustom3USD Total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G1252">
            <v>0</v>
          </cell>
          <cell r="AI1252">
            <v>0</v>
          </cell>
          <cell r="AL1252">
            <v>0</v>
          </cell>
          <cell r="AN1252">
            <v>0</v>
          </cell>
          <cell r="AQ1252">
            <v>0</v>
          </cell>
          <cell r="AS1252">
            <v>0</v>
          </cell>
          <cell r="AV1252">
            <v>0</v>
          </cell>
          <cell r="AX1252">
            <v>0</v>
          </cell>
          <cell r="BA1252">
            <v>0</v>
          </cell>
          <cell r="BC1252">
            <v>0</v>
          </cell>
          <cell r="BE1252">
            <v>0</v>
          </cell>
          <cell r="BH1252">
            <v>0</v>
          </cell>
          <cell r="BI1252">
            <v>0</v>
          </cell>
          <cell r="BK1252">
            <v>0</v>
          </cell>
          <cell r="BM1252">
            <v>0</v>
          </cell>
          <cell r="BN1252">
            <v>0</v>
          </cell>
          <cell r="BP1252">
            <v>0</v>
          </cell>
          <cell r="BR1252">
            <v>0</v>
          </cell>
          <cell r="BS1252">
            <v>0</v>
          </cell>
          <cell r="BU1252">
            <v>0</v>
          </cell>
          <cell r="BV1252">
            <v>0</v>
          </cell>
          <cell r="BW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N1252">
            <v>0</v>
          </cell>
          <cell r="CQ1252">
            <v>0</v>
          </cell>
        </row>
        <row r="1253">
          <cell r="C1253" t="str">
            <v>61650MAT310Allcustom3USD Total</v>
          </cell>
          <cell r="E1253">
            <v>0</v>
          </cell>
          <cell r="H1253">
            <v>0</v>
          </cell>
          <cell r="J1253">
            <v>0</v>
          </cell>
          <cell r="M1253">
            <v>0</v>
          </cell>
          <cell r="O1253">
            <v>0</v>
          </cell>
          <cell r="R1253">
            <v>0</v>
          </cell>
          <cell r="T1253">
            <v>0</v>
          </cell>
          <cell r="W1253">
            <v>0</v>
          </cell>
          <cell r="Y1253">
            <v>0</v>
          </cell>
          <cell r="AB1253">
            <v>0</v>
          </cell>
          <cell r="AD1253">
            <v>0</v>
          </cell>
          <cell r="AG1253">
            <v>0</v>
          </cell>
          <cell r="AI1253">
            <v>0</v>
          </cell>
          <cell r="AL1253">
            <v>0</v>
          </cell>
          <cell r="AN1253">
            <v>0</v>
          </cell>
          <cell r="AQ1253">
            <v>0</v>
          </cell>
          <cell r="AS1253">
            <v>0</v>
          </cell>
          <cell r="AV1253">
            <v>0</v>
          </cell>
          <cell r="AX1253">
            <v>0</v>
          </cell>
          <cell r="BA1253">
            <v>0</v>
          </cell>
          <cell r="BC1253">
            <v>0</v>
          </cell>
          <cell r="BE1253">
            <v>0</v>
          </cell>
          <cell r="BH1253">
            <v>0</v>
          </cell>
          <cell r="BI1253">
            <v>0</v>
          </cell>
          <cell r="BK1253">
            <v>0</v>
          </cell>
          <cell r="BM1253">
            <v>0</v>
          </cell>
          <cell r="BN1253">
            <v>0</v>
          </cell>
          <cell r="BP1253">
            <v>0</v>
          </cell>
          <cell r="BR1253">
            <v>0</v>
          </cell>
          <cell r="BS1253">
            <v>0</v>
          </cell>
          <cell r="BU1253">
            <v>0</v>
          </cell>
          <cell r="BV1253">
            <v>0</v>
          </cell>
          <cell r="BW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N1253">
            <v>0</v>
          </cell>
          <cell r="CQ1253">
            <v>0</v>
          </cell>
        </row>
        <row r="1254">
          <cell r="C1254" t="str">
            <v>61650MAT315Allcustom3USD Total</v>
          </cell>
          <cell r="E1254">
            <v>0</v>
          </cell>
          <cell r="H1254">
            <v>0</v>
          </cell>
          <cell r="J1254">
            <v>0</v>
          </cell>
          <cell r="M1254">
            <v>0</v>
          </cell>
          <cell r="O1254">
            <v>0</v>
          </cell>
          <cell r="R1254">
            <v>0</v>
          </cell>
          <cell r="T1254">
            <v>0</v>
          </cell>
          <cell r="W1254">
            <v>0</v>
          </cell>
          <cell r="Y1254">
            <v>0</v>
          </cell>
          <cell r="AB1254">
            <v>0</v>
          </cell>
          <cell r="AD1254">
            <v>0</v>
          </cell>
          <cell r="AG1254">
            <v>0</v>
          </cell>
          <cell r="AI1254">
            <v>0</v>
          </cell>
          <cell r="AL1254">
            <v>0</v>
          </cell>
          <cell r="AN1254">
            <v>0</v>
          </cell>
          <cell r="AQ1254">
            <v>0</v>
          </cell>
          <cell r="AS1254">
            <v>0</v>
          </cell>
          <cell r="AV1254">
            <v>0</v>
          </cell>
          <cell r="AX1254">
            <v>0</v>
          </cell>
          <cell r="BA1254">
            <v>0</v>
          </cell>
          <cell r="BC1254">
            <v>0</v>
          </cell>
          <cell r="BE1254">
            <v>0</v>
          </cell>
          <cell r="BH1254">
            <v>0</v>
          </cell>
          <cell r="BI1254">
            <v>0</v>
          </cell>
          <cell r="BK1254">
            <v>0</v>
          </cell>
          <cell r="BM1254">
            <v>0</v>
          </cell>
          <cell r="BN1254">
            <v>0</v>
          </cell>
          <cell r="BP1254">
            <v>0</v>
          </cell>
          <cell r="BR1254">
            <v>0</v>
          </cell>
          <cell r="BS1254">
            <v>0</v>
          </cell>
          <cell r="BU1254">
            <v>0</v>
          </cell>
          <cell r="BV1254">
            <v>0</v>
          </cell>
          <cell r="BW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N1254">
            <v>0</v>
          </cell>
          <cell r="CQ1254">
            <v>0</v>
          </cell>
        </row>
        <row r="1255">
          <cell r="C1255" t="str">
            <v>61650MAT320Allcustom3USD Total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G1255">
            <v>0</v>
          </cell>
          <cell r="AI1255">
            <v>0</v>
          </cell>
          <cell r="AL1255">
            <v>0</v>
          </cell>
          <cell r="AN1255">
            <v>0</v>
          </cell>
          <cell r="AQ1255">
            <v>0</v>
          </cell>
          <cell r="AS1255">
            <v>0</v>
          </cell>
          <cell r="AV1255">
            <v>0</v>
          </cell>
          <cell r="AX1255">
            <v>0</v>
          </cell>
          <cell r="BA1255">
            <v>0</v>
          </cell>
          <cell r="BC1255">
            <v>0</v>
          </cell>
          <cell r="BE1255">
            <v>0</v>
          </cell>
          <cell r="BH1255">
            <v>0</v>
          </cell>
          <cell r="BI1255">
            <v>0</v>
          </cell>
          <cell r="BK1255">
            <v>0</v>
          </cell>
          <cell r="BM1255">
            <v>0</v>
          </cell>
          <cell r="BN1255">
            <v>0</v>
          </cell>
          <cell r="BP1255">
            <v>0</v>
          </cell>
          <cell r="BR1255">
            <v>0</v>
          </cell>
          <cell r="BS1255">
            <v>0</v>
          </cell>
          <cell r="BU1255">
            <v>0</v>
          </cell>
          <cell r="BV1255">
            <v>0</v>
          </cell>
          <cell r="BW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N1255">
            <v>0</v>
          </cell>
          <cell r="CQ1255">
            <v>0</v>
          </cell>
        </row>
        <row r="1256">
          <cell r="C1256" t="str">
            <v>61650MAT325Allcustom3USD Total</v>
          </cell>
          <cell r="E1256">
            <v>0</v>
          </cell>
          <cell r="H1256">
            <v>0</v>
          </cell>
          <cell r="J1256">
            <v>0</v>
          </cell>
          <cell r="M1256">
            <v>0</v>
          </cell>
          <cell r="O1256">
            <v>0</v>
          </cell>
          <cell r="R1256">
            <v>0</v>
          </cell>
          <cell r="T1256">
            <v>0</v>
          </cell>
          <cell r="W1256">
            <v>0</v>
          </cell>
          <cell r="Y1256">
            <v>0</v>
          </cell>
          <cell r="AB1256">
            <v>0</v>
          </cell>
          <cell r="AD1256">
            <v>0</v>
          </cell>
          <cell r="AG1256">
            <v>0</v>
          </cell>
          <cell r="AI1256">
            <v>0</v>
          </cell>
          <cell r="AL1256">
            <v>0</v>
          </cell>
          <cell r="AN1256">
            <v>0</v>
          </cell>
          <cell r="AQ1256">
            <v>0</v>
          </cell>
          <cell r="AS1256">
            <v>0</v>
          </cell>
          <cell r="AV1256">
            <v>0</v>
          </cell>
          <cell r="AX1256">
            <v>0</v>
          </cell>
          <cell r="BA1256">
            <v>0</v>
          </cell>
          <cell r="BC1256">
            <v>0</v>
          </cell>
          <cell r="BE1256">
            <v>0</v>
          </cell>
          <cell r="BH1256">
            <v>0</v>
          </cell>
          <cell r="BI1256">
            <v>0</v>
          </cell>
          <cell r="BK1256">
            <v>0</v>
          </cell>
          <cell r="BM1256">
            <v>0</v>
          </cell>
          <cell r="BN1256">
            <v>0</v>
          </cell>
          <cell r="BP1256">
            <v>0</v>
          </cell>
          <cell r="BR1256">
            <v>0</v>
          </cell>
          <cell r="BS1256">
            <v>0</v>
          </cell>
          <cell r="BU1256">
            <v>0</v>
          </cell>
          <cell r="BV1256">
            <v>0</v>
          </cell>
          <cell r="BW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N1256">
            <v>0</v>
          </cell>
          <cell r="CQ1256">
            <v>0</v>
          </cell>
        </row>
        <row r="1257">
          <cell r="C1257" t="str">
            <v>61650MAT330Allcustom3USD Total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G1257">
            <v>0</v>
          </cell>
          <cell r="AI1257">
            <v>0</v>
          </cell>
          <cell r="AL1257">
            <v>0</v>
          </cell>
          <cell r="AN1257">
            <v>0</v>
          </cell>
          <cell r="AQ1257">
            <v>0</v>
          </cell>
          <cell r="AS1257">
            <v>0</v>
          </cell>
          <cell r="AV1257">
            <v>0</v>
          </cell>
          <cell r="AX1257">
            <v>0</v>
          </cell>
          <cell r="BA1257">
            <v>0</v>
          </cell>
          <cell r="BC1257">
            <v>0</v>
          </cell>
          <cell r="BE1257">
            <v>0</v>
          </cell>
          <cell r="BH1257">
            <v>0</v>
          </cell>
          <cell r="BI1257">
            <v>0</v>
          </cell>
          <cell r="BK1257">
            <v>0</v>
          </cell>
          <cell r="BM1257">
            <v>0</v>
          </cell>
          <cell r="BN1257">
            <v>0</v>
          </cell>
          <cell r="BP1257">
            <v>0</v>
          </cell>
          <cell r="BR1257">
            <v>0</v>
          </cell>
          <cell r="BS1257">
            <v>0</v>
          </cell>
          <cell r="BU1257">
            <v>0</v>
          </cell>
          <cell r="BV1257">
            <v>0</v>
          </cell>
          <cell r="BW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N1257">
            <v>0</v>
          </cell>
          <cell r="CQ1257">
            <v>0</v>
          </cell>
        </row>
        <row r="1258">
          <cell r="C1258" t="str">
            <v>61650MAT400Allcustom3USD Total</v>
          </cell>
          <cell r="E1258">
            <v>0</v>
          </cell>
          <cell r="H1258">
            <v>0</v>
          </cell>
          <cell r="J1258">
            <v>8</v>
          </cell>
          <cell r="M1258">
            <v>7.8280000000000003</v>
          </cell>
          <cell r="O1258">
            <v>109</v>
          </cell>
          <cell r="R1258">
            <v>109.33394889602799</v>
          </cell>
          <cell r="T1258">
            <v>44</v>
          </cell>
          <cell r="W1258">
            <v>43.757111000000002</v>
          </cell>
          <cell r="Y1258">
            <v>0</v>
          </cell>
          <cell r="AB1258">
            <v>0</v>
          </cell>
          <cell r="AD1258">
            <v>0</v>
          </cell>
          <cell r="AG1258">
            <v>0</v>
          </cell>
          <cell r="AI1258">
            <v>0</v>
          </cell>
          <cell r="AL1258">
            <v>0</v>
          </cell>
          <cell r="AN1258">
            <v>0</v>
          </cell>
          <cell r="AQ1258">
            <v>0</v>
          </cell>
          <cell r="AS1258">
            <v>148</v>
          </cell>
          <cell r="AV1258">
            <v>147.94499999999999</v>
          </cell>
          <cell r="AX1258">
            <v>0</v>
          </cell>
          <cell r="BA1258">
            <v>0</v>
          </cell>
          <cell r="BC1258">
            <v>0</v>
          </cell>
          <cell r="BE1258">
            <v>0</v>
          </cell>
          <cell r="BH1258">
            <v>0</v>
          </cell>
          <cell r="BI1258">
            <v>0</v>
          </cell>
          <cell r="BK1258">
            <v>309</v>
          </cell>
          <cell r="BM1258">
            <v>0</v>
          </cell>
          <cell r="BN1258">
            <v>308.86405989602798</v>
          </cell>
          <cell r="BP1258">
            <v>0</v>
          </cell>
          <cell r="BR1258">
            <v>0</v>
          </cell>
          <cell r="BS1258">
            <v>0</v>
          </cell>
          <cell r="BU1258">
            <v>0</v>
          </cell>
          <cell r="BV1258">
            <v>0</v>
          </cell>
          <cell r="BW1258">
            <v>309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N1258">
            <v>0</v>
          </cell>
          <cell r="CQ1258">
            <v>0</v>
          </cell>
        </row>
        <row r="1259">
          <cell r="C1259" t="str">
            <v>61650MAT300TAllcustom3USD Total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J1259">
            <v>8</v>
          </cell>
          <cell r="K1259">
            <v>0</v>
          </cell>
          <cell r="L1259">
            <v>0</v>
          </cell>
          <cell r="M1259">
            <v>7.8280000000000003</v>
          </cell>
          <cell r="O1259">
            <v>109</v>
          </cell>
          <cell r="P1259">
            <v>0</v>
          </cell>
          <cell r="Q1259">
            <v>0</v>
          </cell>
          <cell r="R1259">
            <v>109.33394889602799</v>
          </cell>
          <cell r="T1259">
            <v>44</v>
          </cell>
          <cell r="U1259">
            <v>0</v>
          </cell>
          <cell r="V1259">
            <v>0</v>
          </cell>
          <cell r="W1259">
            <v>43.757111000000002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S1259">
            <v>148</v>
          </cell>
          <cell r="AT1259">
            <v>0</v>
          </cell>
          <cell r="AU1259">
            <v>0</v>
          </cell>
          <cell r="AV1259">
            <v>147.94499999999999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K1259">
            <v>309</v>
          </cell>
          <cell r="BL1259">
            <v>0</v>
          </cell>
          <cell r="BM1259">
            <v>0</v>
          </cell>
          <cell r="BN1259">
            <v>308.86405989602798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309</v>
          </cell>
          <cell r="CB1259">
            <v>0</v>
          </cell>
          <cell r="CC1259">
            <v>0</v>
          </cell>
          <cell r="CD1259">
            <v>0</v>
          </cell>
          <cell r="CF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</row>
        <row r="1261">
          <cell r="C1261" t="str">
            <v>61650Allcustom2Allcustom3USD Total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J1261">
            <v>9</v>
          </cell>
          <cell r="K1261">
            <v>0</v>
          </cell>
          <cell r="L1261">
            <v>0</v>
          </cell>
          <cell r="M1261">
            <v>9.2940000000000005</v>
          </cell>
          <cell r="O1261">
            <v>175</v>
          </cell>
          <cell r="P1261">
            <v>1</v>
          </cell>
          <cell r="Q1261">
            <v>0</v>
          </cell>
          <cell r="R1261">
            <v>174.546949978432</v>
          </cell>
          <cell r="T1261">
            <v>3739</v>
          </cell>
          <cell r="U1261">
            <v>-1</v>
          </cell>
          <cell r="V1261">
            <v>0</v>
          </cell>
          <cell r="W1261">
            <v>3739.4832614114998</v>
          </cell>
          <cell r="Y1261">
            <v>249</v>
          </cell>
          <cell r="Z1261">
            <v>0</v>
          </cell>
          <cell r="AA1261">
            <v>0</v>
          </cell>
          <cell r="AB1261">
            <v>249.491678689553</v>
          </cell>
          <cell r="AD1261">
            <v>60</v>
          </cell>
          <cell r="AE1261">
            <v>0</v>
          </cell>
          <cell r="AF1261">
            <v>0</v>
          </cell>
          <cell r="AG1261">
            <v>60.275994919438801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N1261">
            <v>1</v>
          </cell>
          <cell r="AO1261">
            <v>0</v>
          </cell>
          <cell r="AP1261">
            <v>0</v>
          </cell>
          <cell r="AQ1261">
            <v>1.06219310395408</v>
          </cell>
          <cell r="AS1261">
            <v>345</v>
          </cell>
          <cell r="AT1261">
            <v>0</v>
          </cell>
          <cell r="AU1261">
            <v>0</v>
          </cell>
          <cell r="AV1261">
            <v>345.29999999999995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C1261">
            <v>1</v>
          </cell>
          <cell r="BD1261">
            <v>0</v>
          </cell>
          <cell r="BE1261">
            <v>1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K1261">
            <v>4579</v>
          </cell>
          <cell r="BL1261">
            <v>0</v>
          </cell>
          <cell r="BM1261">
            <v>0</v>
          </cell>
          <cell r="BN1261">
            <v>4579.4540781028682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U1261">
            <v>0</v>
          </cell>
          <cell r="BV1261">
            <v>0</v>
          </cell>
          <cell r="BW1261">
            <v>4579</v>
          </cell>
          <cell r="CD1261">
            <v>0</v>
          </cell>
          <cell r="CF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</row>
        <row r="1267">
          <cell r="C1267" t="str">
            <v>64505TAllcustom2Allcustom3USD Total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2495</v>
          </cell>
          <cell r="R1267">
            <v>2495.1635483602399</v>
          </cell>
          <cell r="T1267">
            <v>373</v>
          </cell>
          <cell r="W1267">
            <v>373.39233687444403</v>
          </cell>
          <cell r="Y1267">
            <v>0</v>
          </cell>
          <cell r="AB1267">
            <v>0</v>
          </cell>
          <cell r="AD1267">
            <v>0</v>
          </cell>
          <cell r="AG1267">
            <v>8.3101999999999995E-2</v>
          </cell>
          <cell r="AI1267">
            <v>110</v>
          </cell>
          <cell r="AL1267">
            <v>109.66990098779</v>
          </cell>
          <cell r="AN1267">
            <v>264</v>
          </cell>
          <cell r="AQ1267">
            <v>264.14727520954801</v>
          </cell>
          <cell r="AS1267">
            <v>49</v>
          </cell>
          <cell r="AV1267">
            <v>48.727323630000001</v>
          </cell>
          <cell r="AX1267">
            <v>0</v>
          </cell>
          <cell r="BA1267">
            <v>0</v>
          </cell>
          <cell r="BC1267">
            <v>0</v>
          </cell>
          <cell r="BE1267">
            <v>0</v>
          </cell>
          <cell r="BH1267">
            <v>0</v>
          </cell>
          <cell r="BI1267">
            <v>0</v>
          </cell>
          <cell r="BK1267">
            <v>3291</v>
          </cell>
          <cell r="BM1267">
            <v>0</v>
          </cell>
          <cell r="BN1267">
            <v>3291.18348706202</v>
          </cell>
          <cell r="BP1267">
            <v>0</v>
          </cell>
          <cell r="BS1267">
            <v>0</v>
          </cell>
          <cell r="BU1267">
            <v>0</v>
          </cell>
          <cell r="BV1267">
            <v>0</v>
          </cell>
          <cell r="BW1267">
            <v>3291</v>
          </cell>
          <cell r="BY1267">
            <v>2868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I1267">
            <v>0</v>
          </cell>
          <cell r="CL1267">
            <v>0</v>
          </cell>
          <cell r="CN1267">
            <v>49</v>
          </cell>
          <cell r="CQ1267">
            <v>48.727323630000001</v>
          </cell>
          <cell r="CS1267">
            <v>49</v>
          </cell>
          <cell r="CU1267">
            <v>0</v>
          </cell>
          <cell r="CX1267">
            <v>48.727323630000001</v>
          </cell>
          <cell r="CZ1267">
            <v>0</v>
          </cell>
          <cell r="DC1267">
            <v>0</v>
          </cell>
          <cell r="DE1267">
            <v>0</v>
          </cell>
          <cell r="DH1267">
            <v>0</v>
          </cell>
          <cell r="DJ1267">
            <v>0</v>
          </cell>
          <cell r="DM1267">
            <v>0</v>
          </cell>
          <cell r="DO1267">
            <v>0</v>
          </cell>
          <cell r="DR1267">
            <v>0</v>
          </cell>
          <cell r="DT1267">
            <v>374</v>
          </cell>
          <cell r="DW1267">
            <v>373.90027819733797</v>
          </cell>
          <cell r="DY1267">
            <v>0</v>
          </cell>
          <cell r="EB1267">
            <v>0</v>
          </cell>
          <cell r="ED1267">
            <v>0</v>
          </cell>
          <cell r="EG1267">
            <v>0</v>
          </cell>
          <cell r="EI1267">
            <v>0</v>
          </cell>
          <cell r="EL1267">
            <v>0</v>
          </cell>
          <cell r="EN1267">
            <v>0</v>
          </cell>
          <cell r="EQ1267">
            <v>0</v>
          </cell>
        </row>
        <row r="1268">
          <cell r="C1268" t="str">
            <v>64515TAllcustom2Allcustom3USD Total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-420</v>
          </cell>
          <cell r="R1268">
            <v>-419.90336955150002</v>
          </cell>
          <cell r="T1268">
            <v>-84</v>
          </cell>
          <cell r="W1268">
            <v>-83.79342170999999</v>
          </cell>
          <cell r="Y1268">
            <v>0</v>
          </cell>
          <cell r="AB1268">
            <v>0</v>
          </cell>
          <cell r="AD1268">
            <v>0</v>
          </cell>
          <cell r="AG1268">
            <v>0</v>
          </cell>
          <cell r="AI1268">
            <v>-3</v>
          </cell>
          <cell r="AL1268">
            <v>-2.8727035739180802</v>
          </cell>
          <cell r="AN1268">
            <v>-17</v>
          </cell>
          <cell r="AQ1268">
            <v>-17.435151589798497</v>
          </cell>
          <cell r="AS1268">
            <v>-3</v>
          </cell>
          <cell r="AV1268">
            <v>-2.643869</v>
          </cell>
          <cell r="AX1268">
            <v>0</v>
          </cell>
          <cell r="BA1268">
            <v>0</v>
          </cell>
          <cell r="BC1268">
            <v>0</v>
          </cell>
          <cell r="BE1268">
            <v>0</v>
          </cell>
          <cell r="BH1268">
            <v>0</v>
          </cell>
          <cell r="BI1268">
            <v>0</v>
          </cell>
          <cell r="BK1268">
            <v>-527</v>
          </cell>
          <cell r="BM1268">
            <v>0</v>
          </cell>
          <cell r="BN1268">
            <v>-526.64851542521603</v>
          </cell>
          <cell r="BP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-527</v>
          </cell>
          <cell r="BY1268">
            <v>-504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I1268">
            <v>0</v>
          </cell>
          <cell r="CL1268">
            <v>0</v>
          </cell>
          <cell r="CN1268">
            <v>-3</v>
          </cell>
          <cell r="CQ1268">
            <v>-2.643869</v>
          </cell>
          <cell r="CS1268">
            <v>-3</v>
          </cell>
          <cell r="CU1268">
            <v>0</v>
          </cell>
          <cell r="CX1268">
            <v>-2.643869</v>
          </cell>
          <cell r="CZ1268">
            <v>0</v>
          </cell>
          <cell r="DC1268">
            <v>0</v>
          </cell>
          <cell r="DE1268">
            <v>0</v>
          </cell>
          <cell r="DH1268">
            <v>0</v>
          </cell>
          <cell r="DJ1268">
            <v>0</v>
          </cell>
          <cell r="DM1268">
            <v>0</v>
          </cell>
          <cell r="DO1268">
            <v>0</v>
          </cell>
          <cell r="DR1268">
            <v>0</v>
          </cell>
          <cell r="DT1268">
            <v>-20</v>
          </cell>
          <cell r="DW1268">
            <v>-20.307855163716599</v>
          </cell>
          <cell r="DY1268">
            <v>0</v>
          </cell>
          <cell r="EB1268">
            <v>0</v>
          </cell>
          <cell r="ED1268">
            <v>0</v>
          </cell>
          <cell r="EG1268">
            <v>0</v>
          </cell>
          <cell r="EI1268">
            <v>0</v>
          </cell>
          <cell r="EL1268">
            <v>0</v>
          </cell>
          <cell r="EN1268">
            <v>0</v>
          </cell>
          <cell r="EQ1268">
            <v>0</v>
          </cell>
        </row>
        <row r="1269">
          <cell r="C1269" t="str">
            <v>64525TAllcustom2Allcustom3USD Total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122</v>
          </cell>
          <cell r="R1269">
            <v>121.598970259132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G1269">
            <v>2.2989999999999998E-3</v>
          </cell>
          <cell r="AI1269">
            <v>1</v>
          </cell>
          <cell r="AL1269">
            <v>0.5865289472639339</v>
          </cell>
          <cell r="AN1269">
            <v>0</v>
          </cell>
          <cell r="AQ1269">
            <v>0.480482158271543</v>
          </cell>
          <cell r="AS1269">
            <v>0</v>
          </cell>
          <cell r="AV1269">
            <v>1.358268E-2</v>
          </cell>
          <cell r="AX1269">
            <v>0</v>
          </cell>
          <cell r="BA1269">
            <v>0</v>
          </cell>
          <cell r="BC1269">
            <v>0</v>
          </cell>
          <cell r="BE1269">
            <v>0</v>
          </cell>
          <cell r="BH1269">
            <v>0</v>
          </cell>
          <cell r="BI1269">
            <v>0</v>
          </cell>
          <cell r="BK1269">
            <v>123</v>
          </cell>
          <cell r="BM1269">
            <v>0</v>
          </cell>
          <cell r="BN1269">
            <v>122.68186304466801</v>
          </cell>
          <cell r="BP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123</v>
          </cell>
          <cell r="BY1269">
            <v>122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I1269">
            <v>0</v>
          </cell>
          <cell r="CL1269">
            <v>0</v>
          </cell>
          <cell r="CN1269">
            <v>0</v>
          </cell>
          <cell r="CQ1269">
            <v>1.358268E-2</v>
          </cell>
          <cell r="CS1269">
            <v>0</v>
          </cell>
          <cell r="CU1269">
            <v>0</v>
          </cell>
          <cell r="CX1269">
            <v>1.358268E-2</v>
          </cell>
          <cell r="CZ1269">
            <v>0</v>
          </cell>
          <cell r="DC1269">
            <v>0</v>
          </cell>
          <cell r="DE1269">
            <v>0</v>
          </cell>
          <cell r="DH1269">
            <v>0</v>
          </cell>
          <cell r="DJ1269">
            <v>0</v>
          </cell>
          <cell r="DM1269">
            <v>0</v>
          </cell>
          <cell r="DO1269">
            <v>0</v>
          </cell>
          <cell r="DR1269">
            <v>0</v>
          </cell>
          <cell r="DT1269">
            <v>1</v>
          </cell>
          <cell r="DW1269">
            <v>1.0693101055354799</v>
          </cell>
          <cell r="DY1269">
            <v>0</v>
          </cell>
          <cell r="EB1269">
            <v>0</v>
          </cell>
          <cell r="ED1269">
            <v>0</v>
          </cell>
          <cell r="EG1269">
            <v>0</v>
          </cell>
          <cell r="EI1269">
            <v>0</v>
          </cell>
          <cell r="EL1269">
            <v>0</v>
          </cell>
          <cell r="EN1269">
            <v>0</v>
          </cell>
          <cell r="EQ1269">
            <v>0</v>
          </cell>
        </row>
        <row r="1270">
          <cell r="C1270" t="str">
            <v>64535TAllcustom2Allcustom3USD Total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-337</v>
          </cell>
          <cell r="R1270">
            <v>-336.62314279028703</v>
          </cell>
          <cell r="T1270">
            <v>-26</v>
          </cell>
          <cell r="W1270">
            <v>-25.65208788</v>
          </cell>
          <cell r="Y1270">
            <v>0</v>
          </cell>
          <cell r="AB1270">
            <v>0</v>
          </cell>
          <cell r="AD1270">
            <v>0</v>
          </cell>
          <cell r="AG1270">
            <v>0</v>
          </cell>
          <cell r="AI1270">
            <v>0</v>
          </cell>
          <cell r="AL1270">
            <v>-1.4323874110578699E-2</v>
          </cell>
          <cell r="AN1270">
            <v>-3</v>
          </cell>
          <cell r="AQ1270">
            <v>-3.3142928657147102</v>
          </cell>
          <cell r="AS1270">
            <v>0</v>
          </cell>
          <cell r="AV1270">
            <v>-1.3746540000000002E-2</v>
          </cell>
          <cell r="AX1270">
            <v>0</v>
          </cell>
          <cell r="BA1270">
            <v>0</v>
          </cell>
          <cell r="BC1270">
            <v>0</v>
          </cell>
          <cell r="BE1270">
            <v>0</v>
          </cell>
          <cell r="BH1270">
            <v>0</v>
          </cell>
          <cell r="BI1270">
            <v>0</v>
          </cell>
          <cell r="BK1270">
            <v>-366</v>
          </cell>
          <cell r="BM1270">
            <v>0</v>
          </cell>
          <cell r="BN1270">
            <v>-365.617593950112</v>
          </cell>
          <cell r="BP1270">
            <v>0</v>
          </cell>
          <cell r="BS1270">
            <v>0</v>
          </cell>
          <cell r="BU1270">
            <v>0</v>
          </cell>
          <cell r="BV1270">
            <v>0</v>
          </cell>
          <cell r="BW1270">
            <v>-366</v>
          </cell>
          <cell r="BY1270">
            <v>-363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I1270">
            <v>0</v>
          </cell>
          <cell r="CL1270">
            <v>0</v>
          </cell>
          <cell r="CN1270">
            <v>0</v>
          </cell>
          <cell r="CQ1270">
            <v>-1.3746540000000002E-2</v>
          </cell>
          <cell r="CS1270">
            <v>0</v>
          </cell>
          <cell r="CU1270">
            <v>0</v>
          </cell>
          <cell r="CX1270">
            <v>-1.3746540000000002E-2</v>
          </cell>
          <cell r="CZ1270">
            <v>0</v>
          </cell>
          <cell r="DC1270">
            <v>0</v>
          </cell>
          <cell r="DE1270">
            <v>0</v>
          </cell>
          <cell r="DH1270">
            <v>0</v>
          </cell>
          <cell r="DJ1270">
            <v>0</v>
          </cell>
          <cell r="DM1270">
            <v>0</v>
          </cell>
          <cell r="DO1270">
            <v>0</v>
          </cell>
          <cell r="DR1270">
            <v>0</v>
          </cell>
          <cell r="DT1270">
            <v>-3</v>
          </cell>
          <cell r="DW1270">
            <v>-3.3286167398252902</v>
          </cell>
          <cell r="DY1270">
            <v>0</v>
          </cell>
          <cell r="EB1270">
            <v>0</v>
          </cell>
          <cell r="ED1270">
            <v>0</v>
          </cell>
          <cell r="EG1270">
            <v>0</v>
          </cell>
          <cell r="EI1270">
            <v>0</v>
          </cell>
          <cell r="EL1270">
            <v>0</v>
          </cell>
          <cell r="EN1270">
            <v>0</v>
          </cell>
          <cell r="EQ1270">
            <v>0</v>
          </cell>
        </row>
        <row r="1271">
          <cell r="C1271" t="str">
            <v>64545TAllcustom2Allcustom3USD Total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-214</v>
          </cell>
          <cell r="R1271">
            <v>-213.621626363442</v>
          </cell>
          <cell r="T1271">
            <v>-9</v>
          </cell>
          <cell r="W1271">
            <v>-9.4612673645968783</v>
          </cell>
          <cell r="Y1271">
            <v>0</v>
          </cell>
          <cell r="AB1271">
            <v>0</v>
          </cell>
          <cell r="AD1271">
            <v>0</v>
          </cell>
          <cell r="AG1271">
            <v>-8.1899999999999996E-4</v>
          </cell>
          <cell r="AI1271">
            <v>-7</v>
          </cell>
          <cell r="AL1271">
            <v>-7.3853089124171101</v>
          </cell>
          <cell r="AN1271">
            <v>-9</v>
          </cell>
          <cell r="AQ1271">
            <v>-8.8219544645645502</v>
          </cell>
          <cell r="AS1271">
            <v>-2</v>
          </cell>
          <cell r="AV1271">
            <v>-2.4270323031999999</v>
          </cell>
          <cell r="AX1271">
            <v>0</v>
          </cell>
          <cell r="BA1271">
            <v>0</v>
          </cell>
          <cell r="BC1271">
            <v>-1</v>
          </cell>
          <cell r="BE1271">
            <v>-1</v>
          </cell>
          <cell r="BH1271">
            <v>0</v>
          </cell>
          <cell r="BI1271">
            <v>0</v>
          </cell>
          <cell r="BK1271">
            <v>-242</v>
          </cell>
          <cell r="BM1271">
            <v>0</v>
          </cell>
          <cell r="BN1271">
            <v>-241.71800840821999</v>
          </cell>
          <cell r="BP1271">
            <v>0</v>
          </cell>
          <cell r="BS1271">
            <v>0</v>
          </cell>
          <cell r="BU1271">
            <v>0</v>
          </cell>
          <cell r="BV1271">
            <v>0</v>
          </cell>
          <cell r="BW1271">
            <v>-242</v>
          </cell>
          <cell r="BY1271">
            <v>-223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I1271">
            <v>0</v>
          </cell>
          <cell r="CL1271">
            <v>0</v>
          </cell>
          <cell r="CN1271">
            <v>-2</v>
          </cell>
          <cell r="CQ1271">
            <v>-2.4270323031999999</v>
          </cell>
          <cell r="CS1271">
            <v>-2</v>
          </cell>
          <cell r="CU1271">
            <v>0</v>
          </cell>
          <cell r="CX1271">
            <v>-2.4270323031999999</v>
          </cell>
          <cell r="CZ1271">
            <v>0</v>
          </cell>
          <cell r="DC1271">
            <v>0</v>
          </cell>
          <cell r="DE1271">
            <v>0</v>
          </cell>
          <cell r="DH1271">
            <v>0</v>
          </cell>
          <cell r="DJ1271">
            <v>0</v>
          </cell>
          <cell r="DM1271">
            <v>0</v>
          </cell>
          <cell r="DO1271">
            <v>0</v>
          </cell>
          <cell r="DR1271">
            <v>0</v>
          </cell>
          <cell r="DT1271">
            <v>-16</v>
          </cell>
          <cell r="DW1271">
            <v>-16.2080823769817</v>
          </cell>
          <cell r="DY1271">
            <v>0</v>
          </cell>
          <cell r="EB1271">
            <v>0</v>
          </cell>
          <cell r="ED1271">
            <v>0</v>
          </cell>
          <cell r="EG1271">
            <v>0</v>
          </cell>
          <cell r="EI1271">
            <v>0</v>
          </cell>
          <cell r="EL1271">
            <v>0</v>
          </cell>
          <cell r="EN1271">
            <v>0</v>
          </cell>
          <cell r="EQ1271">
            <v>0</v>
          </cell>
        </row>
        <row r="1272">
          <cell r="C1272" t="str">
            <v>Total expenses in Joint ventures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-849</v>
          </cell>
          <cell r="P1272">
            <v>0</v>
          </cell>
          <cell r="Q1272">
            <v>0</v>
          </cell>
          <cell r="R1272">
            <v>-848.54916844609704</v>
          </cell>
          <cell r="T1272">
            <v>-119</v>
          </cell>
          <cell r="U1272">
            <v>0</v>
          </cell>
          <cell r="V1272">
            <v>0</v>
          </cell>
          <cell r="W1272">
            <v>-118.90677695459686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1.48E-3</v>
          </cell>
          <cell r="AI1272">
            <v>-9</v>
          </cell>
          <cell r="AJ1272">
            <v>0</v>
          </cell>
          <cell r="AK1272">
            <v>0</v>
          </cell>
          <cell r="AL1272">
            <v>-9.6858074131818341</v>
          </cell>
          <cell r="AN1272">
            <v>-29</v>
          </cell>
          <cell r="AO1272">
            <v>0</v>
          </cell>
          <cell r="AP1272">
            <v>0</v>
          </cell>
          <cell r="AQ1272">
            <v>-29.090916761806213</v>
          </cell>
          <cell r="AS1272">
            <v>-5</v>
          </cell>
          <cell r="AT1272">
            <v>0</v>
          </cell>
          <cell r="AU1272">
            <v>0</v>
          </cell>
          <cell r="AV1272">
            <v>-5.0710651632000001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C1272">
            <v>-1</v>
          </cell>
          <cell r="BD1272">
            <v>0</v>
          </cell>
          <cell r="BE1272">
            <v>-1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K1272">
            <v>-1012</v>
          </cell>
          <cell r="BL1272">
            <v>0</v>
          </cell>
          <cell r="BM1272">
            <v>0</v>
          </cell>
          <cell r="BN1272">
            <v>-1011.30225473888</v>
          </cell>
          <cell r="BU1272">
            <v>0</v>
          </cell>
          <cell r="BV1272">
            <v>0</v>
          </cell>
          <cell r="BW1272">
            <v>-1012</v>
          </cell>
          <cell r="CB1272">
            <v>0</v>
          </cell>
          <cell r="CC1272">
            <v>0</v>
          </cell>
          <cell r="CD1272">
            <v>0</v>
          </cell>
          <cell r="CF1272">
            <v>0</v>
          </cell>
          <cell r="CN1272">
            <v>-5</v>
          </cell>
          <cell r="CO1272">
            <v>0</v>
          </cell>
          <cell r="CP1272">
            <v>0</v>
          </cell>
          <cell r="CQ1272">
            <v>-5.0710651632000001</v>
          </cell>
        </row>
        <row r="1273">
          <cell r="C1273" t="str">
            <v>64555TAllcustom2Allcustom3USD Total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525</v>
          </cell>
          <cell r="R1273">
            <v>524.83802021121699</v>
          </cell>
          <cell r="T1273">
            <v>39</v>
          </cell>
          <cell r="W1273">
            <v>38.528350734722501</v>
          </cell>
          <cell r="Y1273">
            <v>0</v>
          </cell>
          <cell r="AB1273">
            <v>0</v>
          </cell>
          <cell r="AD1273">
            <v>0</v>
          </cell>
          <cell r="AG1273">
            <v>3.8746000000000003E-2</v>
          </cell>
          <cell r="AI1273">
            <v>22</v>
          </cell>
          <cell r="AL1273">
            <v>21.584484167208398</v>
          </cell>
          <cell r="AN1273">
            <v>21</v>
          </cell>
          <cell r="AQ1273">
            <v>20.664436408635503</v>
          </cell>
          <cell r="AS1273">
            <v>16</v>
          </cell>
          <cell r="AV1273">
            <v>15.782227366627701</v>
          </cell>
          <cell r="AX1273">
            <v>0</v>
          </cell>
          <cell r="BA1273">
            <v>-5.0550064400285404E-3</v>
          </cell>
          <cell r="BC1273">
            <v>-2</v>
          </cell>
          <cell r="BE1273">
            <v>-2</v>
          </cell>
          <cell r="BH1273">
            <v>0</v>
          </cell>
          <cell r="BI1273">
            <v>0</v>
          </cell>
          <cell r="BK1273">
            <v>621</v>
          </cell>
          <cell r="BM1273">
            <v>0</v>
          </cell>
          <cell r="BN1273">
            <v>621.43120988197097</v>
          </cell>
          <cell r="BP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621</v>
          </cell>
          <cell r="BY1273">
            <v>564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I1273">
            <v>0</v>
          </cell>
          <cell r="CL1273">
            <v>0</v>
          </cell>
          <cell r="CN1273">
            <v>16</v>
          </cell>
          <cell r="CQ1273">
            <v>15.782227366627701</v>
          </cell>
          <cell r="CS1273">
            <v>16</v>
          </cell>
          <cell r="CU1273">
            <v>0</v>
          </cell>
          <cell r="CX1273">
            <v>15.782227366627701</v>
          </cell>
          <cell r="CZ1273">
            <v>0</v>
          </cell>
          <cell r="DC1273">
            <v>0</v>
          </cell>
          <cell r="DE1273">
            <v>0</v>
          </cell>
          <cell r="DH1273">
            <v>0</v>
          </cell>
          <cell r="DJ1273">
            <v>0</v>
          </cell>
          <cell r="DM1273">
            <v>0</v>
          </cell>
          <cell r="DO1273">
            <v>0</v>
          </cell>
          <cell r="DR1273">
            <v>0</v>
          </cell>
          <cell r="DT1273">
            <v>42</v>
          </cell>
          <cell r="DW1273">
            <v>42.2876665758439</v>
          </cell>
          <cell r="DY1273">
            <v>0</v>
          </cell>
          <cell r="EB1273">
            <v>0</v>
          </cell>
          <cell r="ED1273">
            <v>0</v>
          </cell>
          <cell r="EG1273">
            <v>0</v>
          </cell>
          <cell r="EI1273">
            <v>0</v>
          </cell>
          <cell r="EL1273">
            <v>0</v>
          </cell>
          <cell r="EN1273">
            <v>0</v>
          </cell>
          <cell r="EQ1273">
            <v>0</v>
          </cell>
        </row>
        <row r="1275">
          <cell r="C1275" t="str">
            <v>64565TAllcustom2Allcustom3USD Total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13803</v>
          </cell>
          <cell r="R1275">
            <v>13802.9759877509</v>
          </cell>
          <cell r="T1275">
            <v>854</v>
          </cell>
          <cell r="W1275">
            <v>854.39443613000003</v>
          </cell>
          <cell r="Y1275">
            <v>0</v>
          </cell>
          <cell r="AB1275">
            <v>0</v>
          </cell>
          <cell r="AD1275">
            <v>0</v>
          </cell>
          <cell r="AG1275">
            <v>0</v>
          </cell>
          <cell r="AI1275">
            <v>22</v>
          </cell>
          <cell r="AL1275">
            <v>21.520916584111099</v>
          </cell>
          <cell r="AN1275">
            <v>233</v>
          </cell>
          <cell r="AQ1275">
            <v>233.16104748231899</v>
          </cell>
          <cell r="AS1275">
            <v>5</v>
          </cell>
          <cell r="AV1275">
            <v>4.9048860000000003</v>
          </cell>
          <cell r="AX1275">
            <v>0</v>
          </cell>
          <cell r="BA1275">
            <v>0</v>
          </cell>
          <cell r="BC1275">
            <v>0</v>
          </cell>
          <cell r="BE1275">
            <v>0</v>
          </cell>
          <cell r="BH1275">
            <v>0</v>
          </cell>
          <cell r="BI1275">
            <v>0</v>
          </cell>
          <cell r="BK1275">
            <v>14917</v>
          </cell>
          <cell r="BM1275">
            <v>0</v>
          </cell>
          <cell r="BN1275">
            <v>14916.957273947301</v>
          </cell>
          <cell r="BP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14917</v>
          </cell>
          <cell r="BY1275">
            <v>14657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I1275">
            <v>0</v>
          </cell>
          <cell r="CL1275">
            <v>0</v>
          </cell>
          <cell r="CN1275">
            <v>5</v>
          </cell>
          <cell r="CQ1275">
            <v>4.9048860000000003</v>
          </cell>
          <cell r="CS1275">
            <v>5</v>
          </cell>
          <cell r="CU1275">
            <v>0</v>
          </cell>
          <cell r="CX1275">
            <v>4.9048860000000003</v>
          </cell>
          <cell r="CZ1275">
            <v>0</v>
          </cell>
          <cell r="DC1275">
            <v>0</v>
          </cell>
          <cell r="DE1275">
            <v>0</v>
          </cell>
          <cell r="DH1275">
            <v>0</v>
          </cell>
          <cell r="DJ1275">
            <v>0</v>
          </cell>
          <cell r="DM1275">
            <v>0</v>
          </cell>
          <cell r="DO1275">
            <v>0</v>
          </cell>
          <cell r="DR1275">
            <v>0</v>
          </cell>
          <cell r="DT1275">
            <v>255</v>
          </cell>
          <cell r="DW1275">
            <v>254.68196406643</v>
          </cell>
          <cell r="DY1275">
            <v>0</v>
          </cell>
          <cell r="EB1275">
            <v>0</v>
          </cell>
          <cell r="ED1275">
            <v>0</v>
          </cell>
          <cell r="EG1275">
            <v>0</v>
          </cell>
          <cell r="EI1275">
            <v>0</v>
          </cell>
          <cell r="EL1275">
            <v>0</v>
          </cell>
          <cell r="EN1275">
            <v>0</v>
          </cell>
          <cell r="EQ1275">
            <v>0</v>
          </cell>
        </row>
        <row r="1276">
          <cell r="C1276" t="str">
            <v>64575TAllcustom2Allcustom3USD Total</v>
          </cell>
          <cell r="E1276">
            <v>0</v>
          </cell>
          <cell r="F1276">
            <v>0</v>
          </cell>
          <cell r="H1276">
            <v>0</v>
          </cell>
          <cell r="J1276">
            <v>0</v>
          </cell>
          <cell r="K1276">
            <v>0</v>
          </cell>
          <cell r="M1276">
            <v>0</v>
          </cell>
          <cell r="O1276">
            <v>1545</v>
          </cell>
          <cell r="P1276">
            <v>0</v>
          </cell>
          <cell r="R1276">
            <v>1545.48719323143</v>
          </cell>
          <cell r="T1276">
            <v>143</v>
          </cell>
          <cell r="U1276">
            <v>1</v>
          </cell>
          <cell r="W1276">
            <v>142.12439825915399</v>
          </cell>
          <cell r="Y1276">
            <v>0</v>
          </cell>
          <cell r="Z1276">
            <v>0</v>
          </cell>
          <cell r="AB1276">
            <v>0</v>
          </cell>
          <cell r="AD1276">
            <v>1</v>
          </cell>
          <cell r="AE1276">
            <v>0</v>
          </cell>
          <cell r="AG1276">
            <v>1.024516</v>
          </cell>
          <cell r="AI1276">
            <v>65</v>
          </cell>
          <cell r="AJ1276">
            <v>0</v>
          </cell>
          <cell r="AL1276">
            <v>65.354022638306304</v>
          </cell>
          <cell r="AN1276">
            <v>117</v>
          </cell>
          <cell r="AO1276">
            <v>0</v>
          </cell>
          <cell r="AQ1276">
            <v>116.87365466692201</v>
          </cell>
          <cell r="AS1276">
            <v>30</v>
          </cell>
          <cell r="AT1276">
            <v>0</v>
          </cell>
          <cell r="AV1276">
            <v>30.126544750000001</v>
          </cell>
          <cell r="AX1276">
            <v>0</v>
          </cell>
          <cell r="AY1276">
            <v>0</v>
          </cell>
          <cell r="BA1276">
            <v>8.5046063999927801E-4</v>
          </cell>
          <cell r="BC1276">
            <v>0</v>
          </cell>
          <cell r="BE1276">
            <v>0</v>
          </cell>
          <cell r="BF1276">
            <v>0</v>
          </cell>
          <cell r="BH1276">
            <v>0</v>
          </cell>
          <cell r="BI1276">
            <v>0</v>
          </cell>
          <cell r="BK1276">
            <v>1901</v>
          </cell>
          <cell r="BL1276">
            <v>0</v>
          </cell>
          <cell r="BM1276">
            <v>0</v>
          </cell>
          <cell r="BN1276">
            <v>1900.9911800064599</v>
          </cell>
          <cell r="BP1276">
            <v>0</v>
          </cell>
          <cell r="BQ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1901</v>
          </cell>
          <cell r="BY1276">
            <v>1689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I1276">
            <v>0</v>
          </cell>
          <cell r="CJ1276">
            <v>0</v>
          </cell>
          <cell r="CL1276">
            <v>0</v>
          </cell>
          <cell r="CN1276">
            <v>30</v>
          </cell>
          <cell r="CO1276">
            <v>0</v>
          </cell>
          <cell r="CQ1276">
            <v>30.126544750000001</v>
          </cell>
          <cell r="CS1276">
            <v>30</v>
          </cell>
          <cell r="CU1276">
            <v>0</v>
          </cell>
          <cell r="CX1276">
            <v>30.126544750000001</v>
          </cell>
          <cell r="CZ1276">
            <v>0</v>
          </cell>
          <cell r="DC1276">
            <v>0</v>
          </cell>
          <cell r="DE1276">
            <v>0</v>
          </cell>
          <cell r="DH1276">
            <v>0</v>
          </cell>
          <cell r="DJ1276">
            <v>0</v>
          </cell>
          <cell r="DM1276">
            <v>0</v>
          </cell>
          <cell r="DO1276">
            <v>0</v>
          </cell>
          <cell r="DR1276">
            <v>0</v>
          </cell>
          <cell r="DT1276">
            <v>183</v>
          </cell>
          <cell r="DW1276">
            <v>183.25219330522799</v>
          </cell>
          <cell r="DY1276">
            <v>0</v>
          </cell>
          <cell r="EB1276">
            <v>0</v>
          </cell>
          <cell r="ED1276">
            <v>0</v>
          </cell>
          <cell r="EG1276">
            <v>0</v>
          </cell>
          <cell r="EI1276">
            <v>0</v>
          </cell>
          <cell r="EL1276">
            <v>0</v>
          </cell>
          <cell r="EN1276">
            <v>0</v>
          </cell>
          <cell r="EQ1276">
            <v>0</v>
          </cell>
        </row>
        <row r="1277">
          <cell r="C1277" t="str">
            <v>Total assets in Joint ventures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O1277">
            <v>15348</v>
          </cell>
          <cell r="P1277">
            <v>0</v>
          </cell>
          <cell r="Q1277">
            <v>0</v>
          </cell>
          <cell r="R1277">
            <v>15348.46318098233</v>
          </cell>
          <cell r="T1277">
            <v>997</v>
          </cell>
          <cell r="U1277">
            <v>1</v>
          </cell>
          <cell r="V1277">
            <v>0</v>
          </cell>
          <cell r="W1277">
            <v>996.51883438915399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1</v>
          </cell>
          <cell r="AE1277">
            <v>0</v>
          </cell>
          <cell r="AF1277">
            <v>0</v>
          </cell>
          <cell r="AG1277">
            <v>1.024516</v>
          </cell>
          <cell r="AI1277">
            <v>87</v>
          </cell>
          <cell r="AJ1277">
            <v>0</v>
          </cell>
          <cell r="AK1277">
            <v>0</v>
          </cell>
          <cell r="AL1277">
            <v>86.874939222417396</v>
          </cell>
          <cell r="AN1277">
            <v>350</v>
          </cell>
          <cell r="AO1277">
            <v>0</v>
          </cell>
          <cell r="AP1277">
            <v>0</v>
          </cell>
          <cell r="AQ1277">
            <v>350.03470214924101</v>
          </cell>
          <cell r="AS1277">
            <v>35</v>
          </cell>
          <cell r="AT1277">
            <v>0</v>
          </cell>
          <cell r="AU1277">
            <v>0</v>
          </cell>
          <cell r="AV1277">
            <v>35.031430749999998</v>
          </cell>
          <cell r="AX1277">
            <v>0</v>
          </cell>
          <cell r="AY1277">
            <v>0</v>
          </cell>
          <cell r="AZ1277">
            <v>0</v>
          </cell>
          <cell r="BA1277">
            <v>8.5046063999927801E-4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H1277">
            <v>0</v>
          </cell>
          <cell r="BI1277">
            <v>0</v>
          </cell>
          <cell r="BK1277">
            <v>16818</v>
          </cell>
          <cell r="BL1277">
            <v>0</v>
          </cell>
          <cell r="BM1277">
            <v>0</v>
          </cell>
          <cell r="BN1277">
            <v>16817.948453953759</v>
          </cell>
          <cell r="BP1277">
            <v>0</v>
          </cell>
          <cell r="BS1277">
            <v>0</v>
          </cell>
          <cell r="BU1277">
            <v>0</v>
          </cell>
          <cell r="BV1277">
            <v>0</v>
          </cell>
          <cell r="BW1277">
            <v>16818</v>
          </cell>
          <cell r="BY1277">
            <v>16346</v>
          </cell>
          <cell r="CB1277">
            <v>0</v>
          </cell>
          <cell r="CC1277">
            <v>0</v>
          </cell>
          <cell r="CD1277">
            <v>0</v>
          </cell>
          <cell r="CI1277">
            <v>0</v>
          </cell>
          <cell r="CL1277">
            <v>0</v>
          </cell>
          <cell r="CN1277">
            <v>35</v>
          </cell>
          <cell r="CQ1277">
            <v>35.031430749999998</v>
          </cell>
          <cell r="CS1277">
            <v>35</v>
          </cell>
          <cell r="CU1277">
            <v>0</v>
          </cell>
          <cell r="CX1277">
            <v>35.031430749999998</v>
          </cell>
          <cell r="CZ1277">
            <v>0</v>
          </cell>
          <cell r="DC1277">
            <v>0</v>
          </cell>
          <cell r="DE1277">
            <v>0</v>
          </cell>
          <cell r="DH1277">
            <v>0</v>
          </cell>
          <cell r="DJ1277">
            <v>0</v>
          </cell>
          <cell r="DM1277">
            <v>0</v>
          </cell>
          <cell r="DO1277">
            <v>0</v>
          </cell>
          <cell r="DR1277">
            <v>0</v>
          </cell>
          <cell r="DT1277">
            <v>0</v>
          </cell>
          <cell r="DW1277">
            <v>0</v>
          </cell>
          <cell r="DY1277">
            <v>0</v>
          </cell>
          <cell r="EB1277">
            <v>0</v>
          </cell>
          <cell r="ED1277">
            <v>0</v>
          </cell>
          <cell r="EG1277">
            <v>0</v>
          </cell>
          <cell r="EI1277">
            <v>0</v>
          </cell>
          <cell r="EL1277">
            <v>0</v>
          </cell>
          <cell r="EN1277">
            <v>0</v>
          </cell>
          <cell r="EQ1277">
            <v>0</v>
          </cell>
        </row>
        <row r="1279">
          <cell r="C1279" t="str">
            <v>64585TAllcustom2Allcustom3USD Total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5033</v>
          </cell>
          <cell r="R1279">
            <v>5032.6193653779601</v>
          </cell>
          <cell r="T1279">
            <v>397</v>
          </cell>
          <cell r="W1279">
            <v>397.06822120619</v>
          </cell>
          <cell r="Y1279">
            <v>0</v>
          </cell>
          <cell r="AB1279">
            <v>0</v>
          </cell>
          <cell r="AD1279">
            <v>0</v>
          </cell>
          <cell r="AG1279">
            <v>0</v>
          </cell>
          <cell r="AI1279">
            <v>0</v>
          </cell>
          <cell r="AL1279">
            <v>0</v>
          </cell>
          <cell r="AN1279">
            <v>96</v>
          </cell>
          <cell r="AQ1279">
            <v>96.426075652351599</v>
          </cell>
          <cell r="AS1279">
            <v>0</v>
          </cell>
          <cell r="AV1279">
            <v>0</v>
          </cell>
          <cell r="AX1279">
            <v>0</v>
          </cell>
          <cell r="BA1279">
            <v>0</v>
          </cell>
          <cell r="BC1279">
            <v>0</v>
          </cell>
          <cell r="BE1279">
            <v>0</v>
          </cell>
          <cell r="BH1279">
            <v>0</v>
          </cell>
          <cell r="BI1279">
            <v>0</v>
          </cell>
          <cell r="BK1279">
            <v>5526</v>
          </cell>
          <cell r="BM1279">
            <v>0</v>
          </cell>
          <cell r="BN1279">
            <v>5526.1136622365002</v>
          </cell>
          <cell r="BP1279">
            <v>0</v>
          </cell>
          <cell r="BS1279">
            <v>0</v>
          </cell>
          <cell r="BU1279">
            <v>0</v>
          </cell>
          <cell r="BV1279">
            <v>0</v>
          </cell>
          <cell r="BW1279">
            <v>5526</v>
          </cell>
          <cell r="BY1279">
            <v>5430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I1279">
            <v>0</v>
          </cell>
          <cell r="CL1279">
            <v>0</v>
          </cell>
          <cell r="CN1279">
            <v>0</v>
          </cell>
          <cell r="CQ1279">
            <v>0</v>
          </cell>
          <cell r="CS1279">
            <v>0</v>
          </cell>
          <cell r="CU1279">
            <v>0</v>
          </cell>
          <cell r="CX1279">
            <v>0</v>
          </cell>
          <cell r="CZ1279">
            <v>0</v>
          </cell>
          <cell r="DC1279">
            <v>0</v>
          </cell>
          <cell r="DE1279">
            <v>0</v>
          </cell>
          <cell r="DH1279">
            <v>0</v>
          </cell>
          <cell r="DJ1279">
            <v>0</v>
          </cell>
          <cell r="DM1279">
            <v>0</v>
          </cell>
          <cell r="DO1279">
            <v>0</v>
          </cell>
          <cell r="DR1279">
            <v>0</v>
          </cell>
          <cell r="DT1279">
            <v>96</v>
          </cell>
          <cell r="DW1279">
            <v>96.426075652351599</v>
          </cell>
          <cell r="DY1279">
            <v>0</v>
          </cell>
          <cell r="EB1279">
            <v>0</v>
          </cell>
          <cell r="ED1279">
            <v>0</v>
          </cell>
          <cell r="EG1279">
            <v>0</v>
          </cell>
          <cell r="EI1279">
            <v>0</v>
          </cell>
          <cell r="EL1279">
            <v>0</v>
          </cell>
          <cell r="EN1279">
            <v>0</v>
          </cell>
          <cell r="EQ1279">
            <v>0</v>
          </cell>
        </row>
        <row r="1280">
          <cell r="C1280" t="str">
            <v>64595TAllcustom2Allcustom3USD Total</v>
          </cell>
          <cell r="E1280">
            <v>0</v>
          </cell>
          <cell r="F1280">
            <v>0</v>
          </cell>
          <cell r="H1280">
            <v>0</v>
          </cell>
          <cell r="J1280">
            <v>0</v>
          </cell>
          <cell r="K1280">
            <v>0</v>
          </cell>
          <cell r="M1280">
            <v>0</v>
          </cell>
          <cell r="O1280">
            <v>1361</v>
          </cell>
          <cell r="P1280">
            <v>-1</v>
          </cell>
          <cell r="R1280">
            <v>1361.7501493696</v>
          </cell>
          <cell r="T1280">
            <v>289</v>
          </cell>
          <cell r="U1280">
            <v>0</v>
          </cell>
          <cell r="W1280">
            <v>289.06818248380898</v>
          </cell>
          <cell r="Y1280">
            <v>0</v>
          </cell>
          <cell r="Z1280">
            <v>0</v>
          </cell>
          <cell r="AB1280">
            <v>0</v>
          </cell>
          <cell r="AD1280">
            <v>0</v>
          </cell>
          <cell r="AE1280">
            <v>0</v>
          </cell>
          <cell r="AG1280">
            <v>3.9029999999999998E-3</v>
          </cell>
          <cell r="AI1280">
            <v>33</v>
          </cell>
          <cell r="AJ1280">
            <v>0</v>
          </cell>
          <cell r="AL1280">
            <v>33.0186152081708</v>
          </cell>
          <cell r="AN1280">
            <v>73</v>
          </cell>
          <cell r="AO1280">
            <v>0</v>
          </cell>
          <cell r="AQ1280">
            <v>73.017391372516002</v>
          </cell>
          <cell r="AS1280">
            <v>18</v>
          </cell>
          <cell r="AT1280">
            <v>0</v>
          </cell>
          <cell r="AV1280">
            <v>17.956318023200001</v>
          </cell>
          <cell r="AX1280">
            <v>0</v>
          </cell>
          <cell r="AY1280">
            <v>0</v>
          </cell>
          <cell r="BA1280">
            <v>5.1027638399956604E-3</v>
          </cell>
          <cell r="BC1280">
            <v>1</v>
          </cell>
          <cell r="BE1280">
            <v>1</v>
          </cell>
          <cell r="BF1280">
            <v>0</v>
          </cell>
          <cell r="BH1280">
            <v>0</v>
          </cell>
          <cell r="BI1280">
            <v>0</v>
          </cell>
          <cell r="BK1280">
            <v>1775</v>
          </cell>
          <cell r="BL1280">
            <v>0</v>
          </cell>
          <cell r="BM1280">
            <v>0</v>
          </cell>
          <cell r="BN1280">
            <v>1774.8196622211399</v>
          </cell>
          <cell r="BP1280">
            <v>0</v>
          </cell>
          <cell r="BQ1280">
            <v>0</v>
          </cell>
          <cell r="BS1280">
            <v>0</v>
          </cell>
          <cell r="BU1280">
            <v>0</v>
          </cell>
          <cell r="BV1280">
            <v>0</v>
          </cell>
          <cell r="BW1280">
            <v>1775</v>
          </cell>
          <cell r="BY1280">
            <v>1650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I1280">
            <v>0</v>
          </cell>
          <cell r="CJ1280">
            <v>0</v>
          </cell>
          <cell r="CL1280">
            <v>0</v>
          </cell>
          <cell r="CN1280">
            <v>18</v>
          </cell>
          <cell r="CO1280">
            <v>0</v>
          </cell>
          <cell r="CQ1280">
            <v>17.956318023200001</v>
          </cell>
          <cell r="CS1280">
            <v>18</v>
          </cell>
          <cell r="CU1280">
            <v>0</v>
          </cell>
          <cell r="CX1280">
            <v>17.956318023200001</v>
          </cell>
          <cell r="CZ1280">
            <v>0</v>
          </cell>
          <cell r="DC1280">
            <v>0</v>
          </cell>
          <cell r="DE1280">
            <v>0</v>
          </cell>
          <cell r="DH1280">
            <v>0</v>
          </cell>
          <cell r="DJ1280">
            <v>0</v>
          </cell>
          <cell r="DM1280">
            <v>0</v>
          </cell>
          <cell r="DO1280">
            <v>0</v>
          </cell>
          <cell r="DR1280">
            <v>0</v>
          </cell>
          <cell r="DT1280">
            <v>106</v>
          </cell>
          <cell r="DW1280">
            <v>106.039909580687</v>
          </cell>
          <cell r="DY1280">
            <v>0</v>
          </cell>
          <cell r="EB1280">
            <v>0</v>
          </cell>
          <cell r="ED1280">
            <v>0</v>
          </cell>
          <cell r="EG1280">
            <v>0</v>
          </cell>
          <cell r="EI1280">
            <v>0</v>
          </cell>
          <cell r="EL1280">
            <v>0</v>
          </cell>
          <cell r="EN1280">
            <v>0</v>
          </cell>
          <cell r="EQ1280">
            <v>0</v>
          </cell>
        </row>
        <row r="1281">
          <cell r="C1281" t="str">
            <v>Total liabilities in Joint Ventures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O1281">
            <v>6394</v>
          </cell>
          <cell r="P1281">
            <v>-1</v>
          </cell>
          <cell r="Q1281">
            <v>0</v>
          </cell>
          <cell r="R1281">
            <v>6394.3695147475601</v>
          </cell>
          <cell r="T1281">
            <v>686</v>
          </cell>
          <cell r="U1281">
            <v>0</v>
          </cell>
          <cell r="V1281">
            <v>0</v>
          </cell>
          <cell r="W1281">
            <v>686.13640368999904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3.9029999999999998E-3</v>
          </cell>
          <cell r="AI1281">
            <v>33</v>
          </cell>
          <cell r="AJ1281">
            <v>0</v>
          </cell>
          <cell r="AK1281">
            <v>0</v>
          </cell>
          <cell r="AL1281">
            <v>33.0186152081708</v>
          </cell>
          <cell r="AN1281">
            <v>169</v>
          </cell>
          <cell r="AO1281">
            <v>0</v>
          </cell>
          <cell r="AP1281">
            <v>0</v>
          </cell>
          <cell r="AQ1281">
            <v>169.4434670248676</v>
          </cell>
          <cell r="AS1281">
            <v>18</v>
          </cell>
          <cell r="AT1281">
            <v>0</v>
          </cell>
          <cell r="AU1281">
            <v>0</v>
          </cell>
          <cell r="AV1281">
            <v>17.956318023200001</v>
          </cell>
          <cell r="AX1281">
            <v>0</v>
          </cell>
          <cell r="AY1281">
            <v>0</v>
          </cell>
          <cell r="AZ1281">
            <v>0</v>
          </cell>
          <cell r="BA1281">
            <v>5.1027638399956604E-3</v>
          </cell>
          <cell r="BC1281">
            <v>1</v>
          </cell>
          <cell r="BD1281">
            <v>0</v>
          </cell>
          <cell r="BE1281">
            <v>1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K1281">
            <v>7301</v>
          </cell>
          <cell r="BL1281">
            <v>0</v>
          </cell>
          <cell r="BM1281">
            <v>0</v>
          </cell>
          <cell r="BN1281">
            <v>7300.9333244576401</v>
          </cell>
          <cell r="BP1281">
            <v>0</v>
          </cell>
          <cell r="BS1281">
            <v>0</v>
          </cell>
          <cell r="BU1281">
            <v>0</v>
          </cell>
          <cell r="BV1281">
            <v>0</v>
          </cell>
          <cell r="BW1281">
            <v>7301</v>
          </cell>
          <cell r="BY1281">
            <v>7080</v>
          </cell>
          <cell r="CB1281">
            <v>0</v>
          </cell>
          <cell r="CC1281">
            <v>0</v>
          </cell>
          <cell r="CD1281">
            <v>0</v>
          </cell>
          <cell r="CI1281">
            <v>0</v>
          </cell>
          <cell r="CL1281">
            <v>0</v>
          </cell>
          <cell r="CN1281">
            <v>18</v>
          </cell>
          <cell r="CQ1281">
            <v>17.956318023200001</v>
          </cell>
          <cell r="CS1281">
            <v>18</v>
          </cell>
          <cell r="CU1281">
            <v>0</v>
          </cell>
          <cell r="CX1281">
            <v>17.956318023200001</v>
          </cell>
          <cell r="CZ1281">
            <v>0</v>
          </cell>
          <cell r="DC1281">
            <v>0</v>
          </cell>
          <cell r="DE1281">
            <v>0</v>
          </cell>
          <cell r="DH1281">
            <v>0</v>
          </cell>
          <cell r="DJ1281">
            <v>0</v>
          </cell>
          <cell r="DM1281">
            <v>0</v>
          </cell>
          <cell r="DO1281">
            <v>0</v>
          </cell>
          <cell r="DR1281">
            <v>0</v>
          </cell>
          <cell r="DT1281">
            <v>0</v>
          </cell>
          <cell r="DW1281">
            <v>0</v>
          </cell>
          <cell r="DY1281">
            <v>0</v>
          </cell>
          <cell r="EB1281">
            <v>0</v>
          </cell>
          <cell r="ED1281">
            <v>0</v>
          </cell>
          <cell r="EG1281">
            <v>0</v>
          </cell>
          <cell r="EI1281">
            <v>0</v>
          </cell>
          <cell r="EL1281">
            <v>0</v>
          </cell>
          <cell r="EN1281">
            <v>0</v>
          </cell>
          <cell r="EQ1281">
            <v>0</v>
          </cell>
        </row>
        <row r="1283">
          <cell r="C1283" t="str">
            <v>64605TAllcustom2Allcustom3USD Total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656</v>
          </cell>
          <cell r="R1283">
            <v>655.67121258833504</v>
          </cell>
          <cell r="T1283">
            <v>7</v>
          </cell>
          <cell r="W1283">
            <v>6.5338600099999997</v>
          </cell>
          <cell r="Y1283">
            <v>0</v>
          </cell>
          <cell r="AB1283">
            <v>0</v>
          </cell>
          <cell r="AD1283">
            <v>1</v>
          </cell>
          <cell r="AG1283">
            <v>0.94082100000000002</v>
          </cell>
          <cell r="AI1283">
            <v>32</v>
          </cell>
          <cell r="AL1283">
            <v>32.446683703204599</v>
          </cell>
          <cell r="AN1283">
            <v>39</v>
          </cell>
          <cell r="AQ1283">
            <v>39.092775149883202</v>
          </cell>
          <cell r="AS1283">
            <v>33</v>
          </cell>
          <cell r="AV1283">
            <v>33.184516370000004</v>
          </cell>
          <cell r="AX1283">
            <v>1</v>
          </cell>
          <cell r="BA1283">
            <v>0.50857546271956799</v>
          </cell>
          <cell r="BC1283">
            <v>-1</v>
          </cell>
          <cell r="BE1283">
            <v>-1</v>
          </cell>
          <cell r="BH1283">
            <v>0</v>
          </cell>
          <cell r="BI1283">
            <v>0</v>
          </cell>
          <cell r="BK1283">
            <v>768</v>
          </cell>
          <cell r="BM1283">
            <v>0</v>
          </cell>
          <cell r="BN1283">
            <v>768.37844428414201</v>
          </cell>
          <cell r="BP1283">
            <v>0</v>
          </cell>
          <cell r="BS1283">
            <v>0</v>
          </cell>
          <cell r="BU1283">
            <v>0</v>
          </cell>
          <cell r="BV1283">
            <v>0</v>
          </cell>
          <cell r="BW1283">
            <v>768</v>
          </cell>
          <cell r="BY1283">
            <v>664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I1283">
            <v>0</v>
          </cell>
          <cell r="CL1283">
            <v>0</v>
          </cell>
          <cell r="CN1283">
            <v>33</v>
          </cell>
          <cell r="CQ1283">
            <v>33.184516370000004</v>
          </cell>
          <cell r="CS1283">
            <v>33</v>
          </cell>
          <cell r="CU1283">
            <v>0</v>
          </cell>
          <cell r="CX1283">
            <v>33.184516370000004</v>
          </cell>
          <cell r="CZ1283">
            <v>0</v>
          </cell>
          <cell r="DC1283">
            <v>0</v>
          </cell>
          <cell r="DE1283">
            <v>0</v>
          </cell>
          <cell r="DH1283">
            <v>0</v>
          </cell>
          <cell r="DJ1283">
            <v>0</v>
          </cell>
          <cell r="DM1283">
            <v>0</v>
          </cell>
          <cell r="DO1283">
            <v>0</v>
          </cell>
          <cell r="DR1283">
            <v>0</v>
          </cell>
          <cell r="DT1283">
            <v>72</v>
          </cell>
          <cell r="DW1283">
            <v>72.480279853087794</v>
          </cell>
          <cell r="DY1283">
            <v>0</v>
          </cell>
          <cell r="EB1283">
            <v>0</v>
          </cell>
          <cell r="ED1283">
            <v>0</v>
          </cell>
          <cell r="EG1283">
            <v>0</v>
          </cell>
          <cell r="EI1283">
            <v>0</v>
          </cell>
          <cell r="EL1283">
            <v>0</v>
          </cell>
          <cell r="EN1283">
            <v>0</v>
          </cell>
          <cell r="EQ1283">
            <v>0</v>
          </cell>
        </row>
        <row r="1285">
          <cell r="C1285" t="str">
            <v>64635TAllcustom2Allcustom3USD Total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969</v>
          </cell>
          <cell r="R1285">
            <v>968.50770764379592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G1285">
            <v>0</v>
          </cell>
          <cell r="AI1285">
            <v>0</v>
          </cell>
          <cell r="AL1285">
            <v>0</v>
          </cell>
          <cell r="AN1285">
            <v>0</v>
          </cell>
          <cell r="AQ1285">
            <v>0</v>
          </cell>
          <cell r="AS1285">
            <v>0</v>
          </cell>
          <cell r="AV1285">
            <v>0</v>
          </cell>
          <cell r="AX1285">
            <v>0</v>
          </cell>
          <cell r="BA1285">
            <v>0</v>
          </cell>
          <cell r="BC1285">
            <v>0</v>
          </cell>
          <cell r="BE1285">
            <v>0</v>
          </cell>
          <cell r="BH1285">
            <v>0</v>
          </cell>
          <cell r="BI1285">
            <v>0</v>
          </cell>
          <cell r="BK1285">
            <v>969</v>
          </cell>
          <cell r="BM1285">
            <v>0</v>
          </cell>
          <cell r="BN1285">
            <v>968.50770764379592</v>
          </cell>
          <cell r="BP1285">
            <v>0</v>
          </cell>
          <cell r="BS1285">
            <v>0</v>
          </cell>
          <cell r="BU1285">
            <v>0</v>
          </cell>
          <cell r="BV1285">
            <v>0</v>
          </cell>
          <cell r="BW1285">
            <v>969</v>
          </cell>
          <cell r="BY1285">
            <v>969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I1285">
            <v>0</v>
          </cell>
          <cell r="CL1285">
            <v>0</v>
          </cell>
          <cell r="CN1285">
            <v>0</v>
          </cell>
          <cell r="CQ1285">
            <v>0</v>
          </cell>
          <cell r="CS1285">
            <v>0</v>
          </cell>
          <cell r="CU1285">
            <v>0</v>
          </cell>
          <cell r="CX1285">
            <v>0</v>
          </cell>
          <cell r="CZ1285">
            <v>0</v>
          </cell>
          <cell r="DC1285">
            <v>0</v>
          </cell>
          <cell r="DE1285">
            <v>0</v>
          </cell>
          <cell r="DH1285">
            <v>0</v>
          </cell>
          <cell r="DJ1285">
            <v>0</v>
          </cell>
          <cell r="DM1285">
            <v>0</v>
          </cell>
          <cell r="DO1285">
            <v>0</v>
          </cell>
          <cell r="DR1285">
            <v>0</v>
          </cell>
          <cell r="DT1285">
            <v>0</v>
          </cell>
          <cell r="DW1285">
            <v>0</v>
          </cell>
          <cell r="DY1285">
            <v>0</v>
          </cell>
          <cell r="EB1285">
            <v>0</v>
          </cell>
          <cell r="ED1285">
            <v>0</v>
          </cell>
          <cell r="EG1285">
            <v>0</v>
          </cell>
          <cell r="EI1285">
            <v>0</v>
          </cell>
          <cell r="EL1285">
            <v>0</v>
          </cell>
          <cell r="EN1285">
            <v>0</v>
          </cell>
          <cell r="EQ1285">
            <v>0</v>
          </cell>
        </row>
        <row r="1287">
          <cell r="C1287" t="str">
            <v>64685TAllcustom2Allcustom3USD Total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8</v>
          </cell>
          <cell r="R1287">
            <v>7.7770571770669399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G1287">
            <v>0</v>
          </cell>
          <cell r="AI1287">
            <v>0</v>
          </cell>
          <cell r="AL1287">
            <v>1.8917489796876899E-16</v>
          </cell>
          <cell r="AN1287">
            <v>0</v>
          </cell>
          <cell r="AQ1287">
            <v>0</v>
          </cell>
          <cell r="AS1287">
            <v>0</v>
          </cell>
          <cell r="AV1287">
            <v>0</v>
          </cell>
          <cell r="AX1287">
            <v>0</v>
          </cell>
          <cell r="BA1287">
            <v>0</v>
          </cell>
          <cell r="BC1287">
            <v>0</v>
          </cell>
          <cell r="BE1287">
            <v>0</v>
          </cell>
          <cell r="BH1287">
            <v>0</v>
          </cell>
          <cell r="BI1287">
            <v>0</v>
          </cell>
          <cell r="BK1287">
            <v>8</v>
          </cell>
          <cell r="BM1287">
            <v>0</v>
          </cell>
          <cell r="BN1287">
            <v>7.7770571770669399</v>
          </cell>
          <cell r="BP1287">
            <v>0</v>
          </cell>
          <cell r="BS1287">
            <v>0</v>
          </cell>
          <cell r="BU1287">
            <v>0</v>
          </cell>
          <cell r="BV1287">
            <v>0</v>
          </cell>
          <cell r="BW1287">
            <v>8</v>
          </cell>
          <cell r="BY1287">
            <v>8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I1287">
            <v>0</v>
          </cell>
          <cell r="CL1287">
            <v>0</v>
          </cell>
          <cell r="CN1287">
            <v>0</v>
          </cell>
          <cell r="CQ1287">
            <v>0</v>
          </cell>
          <cell r="CS1287">
            <v>0</v>
          </cell>
          <cell r="CU1287">
            <v>0</v>
          </cell>
          <cell r="CX1287">
            <v>0</v>
          </cell>
          <cell r="CZ1287">
            <v>0</v>
          </cell>
          <cell r="DC1287">
            <v>0</v>
          </cell>
          <cell r="DE1287">
            <v>0</v>
          </cell>
          <cell r="DH1287">
            <v>0</v>
          </cell>
          <cell r="DJ1287">
            <v>0</v>
          </cell>
          <cell r="DM1287">
            <v>0</v>
          </cell>
          <cell r="DO1287">
            <v>0</v>
          </cell>
          <cell r="DR1287">
            <v>0</v>
          </cell>
          <cell r="DT1287">
            <v>0</v>
          </cell>
          <cell r="DW1287">
            <v>1.8917489796876899E-16</v>
          </cell>
          <cell r="DY1287">
            <v>0</v>
          </cell>
          <cell r="EB1287">
            <v>0</v>
          </cell>
          <cell r="ED1287">
            <v>0</v>
          </cell>
          <cell r="EG1287">
            <v>0</v>
          </cell>
          <cell r="EI1287">
            <v>0</v>
          </cell>
          <cell r="EL1287">
            <v>0</v>
          </cell>
          <cell r="EN1287">
            <v>0</v>
          </cell>
          <cell r="EQ1287">
            <v>0</v>
          </cell>
        </row>
        <row r="1290">
          <cell r="C1290" t="str">
            <v>62105TAllcustom2Allcustom3USD Total</v>
          </cell>
          <cell r="E1290">
            <v>65</v>
          </cell>
          <cell r="H1290">
            <v>65.021802388798193</v>
          </cell>
          <cell r="J1290">
            <v>0</v>
          </cell>
          <cell r="M1290">
            <v>0</v>
          </cell>
          <cell r="O1290">
            <v>1388</v>
          </cell>
          <cell r="R1290">
            <v>1388.15380102157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G1290">
            <v>0</v>
          </cell>
          <cell r="AI1290">
            <v>0</v>
          </cell>
          <cell r="AL1290">
            <v>0</v>
          </cell>
          <cell r="AN1290">
            <v>11</v>
          </cell>
          <cell r="AQ1290">
            <v>11.4948325770025</v>
          </cell>
          <cell r="AS1290">
            <v>977</v>
          </cell>
          <cell r="AV1290">
            <v>976.92633333333299</v>
          </cell>
          <cell r="AX1290">
            <v>0</v>
          </cell>
          <cell r="BA1290">
            <v>0</v>
          </cell>
          <cell r="BC1290">
            <v>1</v>
          </cell>
          <cell r="BE1290">
            <v>1</v>
          </cell>
          <cell r="BH1290">
            <v>0</v>
          </cell>
          <cell r="BI1290">
            <v>0</v>
          </cell>
          <cell r="BK1290">
            <v>2442</v>
          </cell>
          <cell r="BM1290">
            <v>0</v>
          </cell>
          <cell r="BN1290">
            <v>2441.5967693207003</v>
          </cell>
          <cell r="BP1290">
            <v>0</v>
          </cell>
          <cell r="BS1290">
            <v>0</v>
          </cell>
          <cell r="BU1290">
            <v>0</v>
          </cell>
          <cell r="BV1290">
            <v>0</v>
          </cell>
          <cell r="BW1290">
            <v>2442</v>
          </cell>
          <cell r="BY1290">
            <v>1453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I1290">
            <v>0</v>
          </cell>
          <cell r="CL1290">
            <v>0</v>
          </cell>
          <cell r="CN1290">
            <v>0</v>
          </cell>
          <cell r="CQ1290">
            <v>0</v>
          </cell>
          <cell r="CS1290">
            <v>0</v>
          </cell>
          <cell r="CU1290">
            <v>0</v>
          </cell>
          <cell r="CX1290">
            <v>0</v>
          </cell>
          <cell r="CZ1290">
            <v>0</v>
          </cell>
          <cell r="DC1290">
            <v>0</v>
          </cell>
          <cell r="DE1290">
            <v>0</v>
          </cell>
          <cell r="DH1290">
            <v>0</v>
          </cell>
          <cell r="DJ1290">
            <v>977</v>
          </cell>
          <cell r="DM1290">
            <v>976.92633333333299</v>
          </cell>
          <cell r="DO1290">
            <v>0</v>
          </cell>
          <cell r="DR1290">
            <v>0</v>
          </cell>
          <cell r="DT1290">
            <v>11</v>
          </cell>
          <cell r="DW1290">
            <v>11.4948325770025</v>
          </cell>
          <cell r="DY1290">
            <v>0</v>
          </cell>
          <cell r="EB1290">
            <v>0</v>
          </cell>
          <cell r="ED1290">
            <v>0</v>
          </cell>
          <cell r="EG1290">
            <v>0</v>
          </cell>
          <cell r="EI1290">
            <v>0</v>
          </cell>
          <cell r="EL1290">
            <v>0</v>
          </cell>
          <cell r="EN1290">
            <v>0</v>
          </cell>
          <cell r="EQ1290">
            <v>0</v>
          </cell>
        </row>
        <row r="1291">
          <cell r="C1291" t="str">
            <v>62032TAllcustom2Allcustom3USD Total</v>
          </cell>
          <cell r="E1291">
            <v>-3</v>
          </cell>
          <cell r="H1291">
            <v>-2.6165446972658399</v>
          </cell>
          <cell r="J1291">
            <v>0</v>
          </cell>
          <cell r="M1291">
            <v>0</v>
          </cell>
          <cell r="O1291">
            <v>-211</v>
          </cell>
          <cell r="R1291">
            <v>-210.65842080729402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G1291">
            <v>0</v>
          </cell>
          <cell r="AI1291">
            <v>0</v>
          </cell>
          <cell r="AL1291">
            <v>0</v>
          </cell>
          <cell r="AN1291">
            <v>-1</v>
          </cell>
          <cell r="AQ1291">
            <v>-0.732416964930241</v>
          </cell>
          <cell r="AS1291">
            <v>-105</v>
          </cell>
          <cell r="AV1291">
            <v>-105.281811915465</v>
          </cell>
          <cell r="AX1291">
            <v>0</v>
          </cell>
          <cell r="BA1291">
            <v>0</v>
          </cell>
          <cell r="BC1291">
            <v>1</v>
          </cell>
          <cell r="BE1291">
            <v>1</v>
          </cell>
          <cell r="BH1291">
            <v>0</v>
          </cell>
          <cell r="BI1291">
            <v>0</v>
          </cell>
          <cell r="BK1291">
            <v>-319</v>
          </cell>
          <cell r="BM1291">
            <v>0</v>
          </cell>
          <cell r="BN1291">
            <v>-319.28919438495501</v>
          </cell>
          <cell r="BP1291">
            <v>0</v>
          </cell>
          <cell r="BS1291">
            <v>0</v>
          </cell>
          <cell r="BU1291">
            <v>0</v>
          </cell>
          <cell r="BV1291">
            <v>0</v>
          </cell>
          <cell r="BW1291">
            <v>-319</v>
          </cell>
          <cell r="BY1291">
            <v>-214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I1291">
            <v>0</v>
          </cell>
          <cell r="CL1291">
            <v>0</v>
          </cell>
          <cell r="CN1291">
            <v>0</v>
          </cell>
          <cell r="CQ1291">
            <v>0</v>
          </cell>
          <cell r="CS1291">
            <v>0</v>
          </cell>
          <cell r="CU1291">
            <v>0</v>
          </cell>
          <cell r="CX1291">
            <v>0</v>
          </cell>
          <cell r="CZ1291">
            <v>0</v>
          </cell>
          <cell r="DC1291">
            <v>0</v>
          </cell>
          <cell r="DE1291">
            <v>0</v>
          </cell>
          <cell r="DH1291">
            <v>0</v>
          </cell>
          <cell r="DJ1291">
            <v>-105</v>
          </cell>
          <cell r="DM1291">
            <v>-105.281811915465</v>
          </cell>
          <cell r="DO1291">
            <v>0</v>
          </cell>
          <cell r="DR1291">
            <v>0</v>
          </cell>
          <cell r="DT1291">
            <v>-1</v>
          </cell>
          <cell r="DW1291">
            <v>-0.732416964930241</v>
          </cell>
          <cell r="DY1291">
            <v>0</v>
          </cell>
          <cell r="EB1291">
            <v>0</v>
          </cell>
          <cell r="ED1291">
            <v>0</v>
          </cell>
          <cell r="EG1291">
            <v>0</v>
          </cell>
          <cell r="EI1291">
            <v>0</v>
          </cell>
          <cell r="EL1291">
            <v>0</v>
          </cell>
          <cell r="EN1291">
            <v>0</v>
          </cell>
          <cell r="EQ1291">
            <v>0</v>
          </cell>
        </row>
        <row r="1292">
          <cell r="C1292" t="str">
            <v>62035TAllcustom2Allcustom3USD Total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11</v>
          </cell>
          <cell r="R1292">
            <v>10.799390917145399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G1292">
            <v>0</v>
          </cell>
          <cell r="AI1292">
            <v>0</v>
          </cell>
          <cell r="AL1292">
            <v>0</v>
          </cell>
          <cell r="AN1292">
            <v>0</v>
          </cell>
          <cell r="AQ1292">
            <v>2.1687855840007101E-2</v>
          </cell>
          <cell r="AS1292">
            <v>0</v>
          </cell>
          <cell r="AV1292">
            <v>0</v>
          </cell>
          <cell r="AX1292">
            <v>0</v>
          </cell>
          <cell r="BA1292">
            <v>0</v>
          </cell>
          <cell r="BC1292">
            <v>0</v>
          </cell>
          <cell r="BE1292">
            <v>0</v>
          </cell>
          <cell r="BH1292">
            <v>0</v>
          </cell>
          <cell r="BI1292">
            <v>0</v>
          </cell>
          <cell r="BK1292">
            <v>11</v>
          </cell>
          <cell r="BM1292">
            <v>0</v>
          </cell>
          <cell r="BN1292">
            <v>10.8210787729854</v>
          </cell>
          <cell r="BP1292">
            <v>0</v>
          </cell>
          <cell r="BS1292">
            <v>0</v>
          </cell>
          <cell r="BU1292">
            <v>0</v>
          </cell>
          <cell r="BV1292">
            <v>0</v>
          </cell>
          <cell r="BW1292">
            <v>11</v>
          </cell>
          <cell r="BY1292">
            <v>11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I1292">
            <v>0</v>
          </cell>
          <cell r="CL1292">
            <v>0</v>
          </cell>
          <cell r="CN1292">
            <v>0</v>
          </cell>
          <cell r="CQ1292">
            <v>0</v>
          </cell>
          <cell r="CS1292">
            <v>0</v>
          </cell>
          <cell r="CU1292">
            <v>0</v>
          </cell>
          <cell r="CX1292">
            <v>0</v>
          </cell>
          <cell r="CZ1292">
            <v>0</v>
          </cell>
          <cell r="DC1292">
            <v>0</v>
          </cell>
          <cell r="DE1292">
            <v>0</v>
          </cell>
          <cell r="DH1292">
            <v>0</v>
          </cell>
          <cell r="DJ1292">
            <v>0</v>
          </cell>
          <cell r="DM1292">
            <v>0</v>
          </cell>
          <cell r="DO1292">
            <v>0</v>
          </cell>
          <cell r="DR1292">
            <v>0</v>
          </cell>
          <cell r="DT1292">
            <v>0</v>
          </cell>
          <cell r="DW1292">
            <v>2.1687855840007101E-2</v>
          </cell>
          <cell r="DY1292">
            <v>0</v>
          </cell>
          <cell r="EB1292">
            <v>0</v>
          </cell>
          <cell r="ED1292">
            <v>0</v>
          </cell>
          <cell r="EG1292">
            <v>0</v>
          </cell>
          <cell r="EI1292">
            <v>0</v>
          </cell>
          <cell r="EL1292">
            <v>0</v>
          </cell>
          <cell r="EN1292">
            <v>0</v>
          </cell>
          <cell r="EQ1292">
            <v>0</v>
          </cell>
        </row>
        <row r="1293">
          <cell r="C1293" t="str">
            <v>62038TAllcustom2Allcustom3USD Total</v>
          </cell>
          <cell r="E1293">
            <v>0</v>
          </cell>
          <cell r="H1293">
            <v>0</v>
          </cell>
          <cell r="J1293">
            <v>0</v>
          </cell>
          <cell r="M1293">
            <v>0</v>
          </cell>
          <cell r="O1293">
            <v>-49</v>
          </cell>
          <cell r="R1293">
            <v>-49.3953938485622</v>
          </cell>
          <cell r="T1293">
            <v>0</v>
          </cell>
          <cell r="W1293">
            <v>0</v>
          </cell>
          <cell r="Y1293">
            <v>0</v>
          </cell>
          <cell r="AB1293">
            <v>0</v>
          </cell>
          <cell r="AD1293">
            <v>0</v>
          </cell>
          <cell r="AG1293">
            <v>0</v>
          </cell>
          <cell r="AI1293">
            <v>0</v>
          </cell>
          <cell r="AL1293">
            <v>0</v>
          </cell>
          <cell r="AN1293">
            <v>0</v>
          </cell>
          <cell r="AQ1293">
            <v>-2.75987797799999E-3</v>
          </cell>
          <cell r="AS1293">
            <v>-43</v>
          </cell>
          <cell r="AV1293">
            <v>-42.808999999999997</v>
          </cell>
          <cell r="AX1293">
            <v>0</v>
          </cell>
          <cell r="BA1293">
            <v>0</v>
          </cell>
          <cell r="BC1293">
            <v>0</v>
          </cell>
          <cell r="BE1293">
            <v>0</v>
          </cell>
          <cell r="BH1293">
            <v>0</v>
          </cell>
          <cell r="BI1293">
            <v>0</v>
          </cell>
          <cell r="BK1293">
            <v>-92</v>
          </cell>
          <cell r="BM1293">
            <v>0</v>
          </cell>
          <cell r="BN1293">
            <v>-92.207153726540199</v>
          </cell>
          <cell r="BP1293">
            <v>0</v>
          </cell>
          <cell r="BS1293">
            <v>0</v>
          </cell>
          <cell r="BU1293">
            <v>0</v>
          </cell>
          <cell r="BV1293">
            <v>0</v>
          </cell>
          <cell r="BW1293">
            <v>-92</v>
          </cell>
          <cell r="BY1293">
            <v>-49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I1293">
            <v>0</v>
          </cell>
          <cell r="CL1293">
            <v>0</v>
          </cell>
          <cell r="CN1293">
            <v>0</v>
          </cell>
          <cell r="CQ1293">
            <v>0</v>
          </cell>
          <cell r="CS1293">
            <v>0</v>
          </cell>
          <cell r="CU1293">
            <v>0</v>
          </cell>
          <cell r="CX1293">
            <v>0</v>
          </cell>
          <cell r="CZ1293">
            <v>0</v>
          </cell>
          <cell r="DC1293">
            <v>0</v>
          </cell>
          <cell r="DE1293">
            <v>0</v>
          </cell>
          <cell r="DH1293">
            <v>0</v>
          </cell>
          <cell r="DJ1293">
            <v>-43</v>
          </cell>
          <cell r="DM1293">
            <v>-42.808999999999997</v>
          </cell>
          <cell r="DO1293">
            <v>0</v>
          </cell>
          <cell r="DR1293">
            <v>0</v>
          </cell>
          <cell r="DT1293">
            <v>0</v>
          </cell>
          <cell r="DW1293">
            <v>-2.75987797799999E-3</v>
          </cell>
          <cell r="DY1293">
            <v>0</v>
          </cell>
          <cell r="EB1293">
            <v>0</v>
          </cell>
          <cell r="ED1293">
            <v>0</v>
          </cell>
          <cell r="EG1293">
            <v>0</v>
          </cell>
          <cell r="EI1293">
            <v>0</v>
          </cell>
          <cell r="EL1293">
            <v>0</v>
          </cell>
          <cell r="EN1293">
            <v>0</v>
          </cell>
          <cell r="EQ1293">
            <v>0</v>
          </cell>
        </row>
        <row r="1294">
          <cell r="C1294" t="str">
            <v>62041TAllcustom2Allcustom3USD Total</v>
          </cell>
          <cell r="E1294">
            <v>0</v>
          </cell>
          <cell r="H1294">
            <v>0.17719584464103999</v>
          </cell>
          <cell r="J1294">
            <v>0</v>
          </cell>
          <cell r="M1294">
            <v>0</v>
          </cell>
          <cell r="O1294">
            <v>-79</v>
          </cell>
          <cell r="R1294">
            <v>-79.417343058494112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G1294">
            <v>0</v>
          </cell>
          <cell r="AI1294">
            <v>0</v>
          </cell>
          <cell r="AL1294">
            <v>0</v>
          </cell>
          <cell r="AN1294">
            <v>-1</v>
          </cell>
          <cell r="AQ1294">
            <v>-0.58636553010019399</v>
          </cell>
          <cell r="AS1294">
            <v>-4</v>
          </cell>
          <cell r="AV1294">
            <v>-4.4649999999999999</v>
          </cell>
          <cell r="AX1294">
            <v>0</v>
          </cell>
          <cell r="BA1294">
            <v>0</v>
          </cell>
          <cell r="BC1294">
            <v>0</v>
          </cell>
          <cell r="BE1294">
            <v>0</v>
          </cell>
          <cell r="BH1294">
            <v>0</v>
          </cell>
          <cell r="BI1294">
            <v>0</v>
          </cell>
          <cell r="BK1294">
            <v>-84</v>
          </cell>
          <cell r="BM1294">
            <v>0</v>
          </cell>
          <cell r="BN1294">
            <v>-84.291512743953191</v>
          </cell>
          <cell r="BP1294">
            <v>0</v>
          </cell>
          <cell r="BS1294">
            <v>0</v>
          </cell>
          <cell r="BU1294">
            <v>0</v>
          </cell>
          <cell r="BV1294">
            <v>0</v>
          </cell>
          <cell r="BW1294">
            <v>-84</v>
          </cell>
          <cell r="BY1294">
            <v>-79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I1294">
            <v>0</v>
          </cell>
          <cell r="CL1294">
            <v>0</v>
          </cell>
          <cell r="CN1294">
            <v>0</v>
          </cell>
          <cell r="CQ1294">
            <v>0</v>
          </cell>
          <cell r="CS1294">
            <v>0</v>
          </cell>
          <cell r="CU1294">
            <v>0</v>
          </cell>
          <cell r="CX1294">
            <v>0</v>
          </cell>
          <cell r="CZ1294">
            <v>0</v>
          </cell>
          <cell r="DC1294">
            <v>0</v>
          </cell>
          <cell r="DE1294">
            <v>0</v>
          </cell>
          <cell r="DH1294">
            <v>0</v>
          </cell>
          <cell r="DJ1294">
            <v>-4</v>
          </cell>
          <cell r="DM1294">
            <v>-4.4649999999999999</v>
          </cell>
          <cell r="DO1294">
            <v>0</v>
          </cell>
          <cell r="DR1294">
            <v>0</v>
          </cell>
          <cell r="DT1294">
            <v>-1</v>
          </cell>
          <cell r="DW1294">
            <v>-0.58636553010019399</v>
          </cell>
          <cell r="DY1294">
            <v>0</v>
          </cell>
          <cell r="EB1294">
            <v>0</v>
          </cell>
          <cell r="ED1294">
            <v>0</v>
          </cell>
          <cell r="EG1294">
            <v>0</v>
          </cell>
          <cell r="EI1294">
            <v>0</v>
          </cell>
          <cell r="EL1294">
            <v>0</v>
          </cell>
          <cell r="EN1294">
            <v>0</v>
          </cell>
          <cell r="EQ1294">
            <v>0</v>
          </cell>
        </row>
        <row r="1295">
          <cell r="C1295" t="str">
            <v>Total expenses in associates</v>
          </cell>
          <cell r="E1295">
            <v>-3</v>
          </cell>
          <cell r="F1295">
            <v>0</v>
          </cell>
          <cell r="G1295">
            <v>0</v>
          </cell>
          <cell r="H1295">
            <v>-2.4393488526247999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O1295">
            <v>-328</v>
          </cell>
          <cell r="P1295">
            <v>0</v>
          </cell>
          <cell r="Q1295">
            <v>0</v>
          </cell>
          <cell r="R1295">
            <v>-328.67176679720495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N1295">
            <v>-2</v>
          </cell>
          <cell r="AO1295">
            <v>0</v>
          </cell>
          <cell r="AP1295">
            <v>0</v>
          </cell>
          <cell r="AQ1295">
            <v>-1.2998545171684279</v>
          </cell>
          <cell r="AS1295">
            <v>-152</v>
          </cell>
          <cell r="AT1295">
            <v>0</v>
          </cell>
          <cell r="AU1295">
            <v>0</v>
          </cell>
          <cell r="AV1295">
            <v>-152.555811915465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C1295">
            <v>1</v>
          </cell>
          <cell r="BD1295">
            <v>0</v>
          </cell>
          <cell r="BE1295">
            <v>1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K1295">
            <v>-484</v>
          </cell>
          <cell r="BL1295">
            <v>0</v>
          </cell>
          <cell r="BM1295">
            <v>0</v>
          </cell>
          <cell r="BN1295">
            <v>-484.966782082463</v>
          </cell>
          <cell r="BU1295">
            <v>0</v>
          </cell>
          <cell r="BV1295">
            <v>0</v>
          </cell>
          <cell r="BW1295">
            <v>-484</v>
          </cell>
          <cell r="CB1295">
            <v>0</v>
          </cell>
          <cell r="CC1295">
            <v>0</v>
          </cell>
          <cell r="CD1295">
            <v>0</v>
          </cell>
          <cell r="CF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</row>
        <row r="1296">
          <cell r="C1296" t="str">
            <v>62110TAllcustom2Allcustom3USD Total</v>
          </cell>
          <cell r="E1296">
            <v>0</v>
          </cell>
          <cell r="H1296">
            <v>0.17214198376190198</v>
          </cell>
          <cell r="J1296">
            <v>0</v>
          </cell>
          <cell r="M1296">
            <v>0</v>
          </cell>
          <cell r="O1296">
            <v>331</v>
          </cell>
          <cell r="R1296">
            <v>330.98387903315302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G1296">
            <v>0</v>
          </cell>
          <cell r="AI1296">
            <v>0</v>
          </cell>
          <cell r="AL1296">
            <v>0.13642583384991</v>
          </cell>
          <cell r="AN1296">
            <v>2</v>
          </cell>
          <cell r="AQ1296">
            <v>1.7743363334325899</v>
          </cell>
          <cell r="AS1296">
            <v>-392</v>
          </cell>
          <cell r="AV1296">
            <v>-392.20038534087803</v>
          </cell>
          <cell r="AX1296">
            <v>0</v>
          </cell>
          <cell r="BA1296">
            <v>0</v>
          </cell>
          <cell r="BC1296">
            <v>0</v>
          </cell>
          <cell r="BE1296">
            <v>0</v>
          </cell>
          <cell r="BH1296">
            <v>0</v>
          </cell>
          <cell r="BI1296">
            <v>0</v>
          </cell>
          <cell r="BK1296">
            <v>-59</v>
          </cell>
          <cell r="BM1296">
            <v>0</v>
          </cell>
          <cell r="BN1296">
            <v>-59.133602156680396</v>
          </cell>
          <cell r="BP1296">
            <v>0</v>
          </cell>
          <cell r="BS1296">
            <v>0</v>
          </cell>
          <cell r="BU1296">
            <v>0</v>
          </cell>
          <cell r="BV1296">
            <v>0</v>
          </cell>
          <cell r="BW1296">
            <v>-59</v>
          </cell>
          <cell r="BY1296">
            <v>331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I1296">
            <v>0</v>
          </cell>
          <cell r="CL1296">
            <v>0</v>
          </cell>
          <cell r="CN1296">
            <v>0</v>
          </cell>
          <cell r="CQ1296">
            <v>0</v>
          </cell>
          <cell r="CS1296">
            <v>0</v>
          </cell>
          <cell r="CU1296">
            <v>0</v>
          </cell>
          <cell r="CX1296">
            <v>0</v>
          </cell>
          <cell r="CZ1296">
            <v>0</v>
          </cell>
          <cell r="DC1296">
            <v>0</v>
          </cell>
          <cell r="DE1296">
            <v>0</v>
          </cell>
          <cell r="DH1296">
            <v>0</v>
          </cell>
          <cell r="DJ1296">
            <v>-392</v>
          </cell>
          <cell r="DM1296">
            <v>-392.20038534087803</v>
          </cell>
          <cell r="DO1296">
            <v>0</v>
          </cell>
          <cell r="DR1296">
            <v>0</v>
          </cell>
          <cell r="DT1296">
            <v>2</v>
          </cell>
          <cell r="DW1296">
            <v>1.9107621672825001</v>
          </cell>
          <cell r="DY1296">
            <v>0</v>
          </cell>
          <cell r="EB1296">
            <v>0</v>
          </cell>
          <cell r="ED1296">
            <v>0</v>
          </cell>
          <cell r="EG1296">
            <v>0</v>
          </cell>
          <cell r="EI1296">
            <v>0</v>
          </cell>
          <cell r="EL1296">
            <v>0</v>
          </cell>
          <cell r="EN1296">
            <v>0</v>
          </cell>
          <cell r="EQ1296">
            <v>0</v>
          </cell>
        </row>
        <row r="1298">
          <cell r="C1298" t="str">
            <v>62175TAllcustom2Allcustom3USD Total</v>
          </cell>
          <cell r="E1298">
            <v>4</v>
          </cell>
          <cell r="H1298">
            <v>4.3885364621282701</v>
          </cell>
          <cell r="J1298">
            <v>0</v>
          </cell>
          <cell r="M1298">
            <v>0</v>
          </cell>
          <cell r="O1298">
            <v>3440</v>
          </cell>
          <cell r="R1298">
            <v>3439.7781676279201</v>
          </cell>
          <cell r="T1298">
            <v>0</v>
          </cell>
          <cell r="W1298">
            <v>0</v>
          </cell>
          <cell r="Y1298">
            <v>0</v>
          </cell>
          <cell r="AB1298">
            <v>0</v>
          </cell>
          <cell r="AD1298">
            <v>0</v>
          </cell>
          <cell r="AG1298">
            <v>0</v>
          </cell>
          <cell r="AI1298">
            <v>0</v>
          </cell>
          <cell r="AL1298">
            <v>0.403784812869321</v>
          </cell>
          <cell r="AN1298">
            <v>25</v>
          </cell>
          <cell r="AQ1298">
            <v>25.2313140234216</v>
          </cell>
          <cell r="AS1298">
            <v>1195</v>
          </cell>
          <cell r="AV1298">
            <v>1194.66331315453</v>
          </cell>
          <cell r="AX1298">
            <v>0</v>
          </cell>
          <cell r="BA1298">
            <v>0</v>
          </cell>
          <cell r="BC1298">
            <v>0</v>
          </cell>
          <cell r="BE1298">
            <v>0</v>
          </cell>
          <cell r="BH1298">
            <v>0</v>
          </cell>
          <cell r="BI1298">
            <v>0</v>
          </cell>
          <cell r="BK1298">
            <v>4664</v>
          </cell>
          <cell r="BM1298">
            <v>0</v>
          </cell>
          <cell r="BN1298">
            <v>4664.4651160808698</v>
          </cell>
          <cell r="BP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4664</v>
          </cell>
          <cell r="BY1298">
            <v>3444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I1298">
            <v>0</v>
          </cell>
          <cell r="CL1298">
            <v>0</v>
          </cell>
          <cell r="CN1298">
            <v>0</v>
          </cell>
          <cell r="CQ1298">
            <v>0</v>
          </cell>
          <cell r="CS1298">
            <v>0</v>
          </cell>
          <cell r="CU1298">
            <v>0</v>
          </cell>
          <cell r="CX1298">
            <v>0</v>
          </cell>
          <cell r="CZ1298">
            <v>0</v>
          </cell>
          <cell r="DC1298">
            <v>0</v>
          </cell>
          <cell r="DE1298">
            <v>0</v>
          </cell>
          <cell r="DH1298">
            <v>0</v>
          </cell>
          <cell r="DJ1298">
            <v>1195</v>
          </cell>
          <cell r="DM1298">
            <v>1194.66331315453</v>
          </cell>
          <cell r="DO1298">
            <v>0</v>
          </cell>
          <cell r="DR1298">
            <v>0</v>
          </cell>
          <cell r="DT1298">
            <v>26</v>
          </cell>
          <cell r="DW1298">
            <v>25.635098836290901</v>
          </cell>
          <cell r="DY1298">
            <v>0</v>
          </cell>
          <cell r="EB1298">
            <v>0</v>
          </cell>
          <cell r="ED1298">
            <v>0</v>
          </cell>
          <cell r="EG1298">
            <v>0</v>
          </cell>
          <cell r="EI1298">
            <v>0</v>
          </cell>
          <cell r="EL1298">
            <v>0</v>
          </cell>
          <cell r="EN1298">
            <v>0</v>
          </cell>
          <cell r="EQ1298">
            <v>0</v>
          </cell>
        </row>
        <row r="1299">
          <cell r="C1299" t="str">
            <v>62180TAllcustom2Allcustom3USD Total</v>
          </cell>
          <cell r="E1299">
            <v>16</v>
          </cell>
          <cell r="F1299">
            <v>1</v>
          </cell>
          <cell r="H1299">
            <v>15.446983023805801</v>
          </cell>
          <cell r="J1299">
            <v>0</v>
          </cell>
          <cell r="K1299">
            <v>0</v>
          </cell>
          <cell r="M1299">
            <v>0</v>
          </cell>
          <cell r="O1299">
            <v>765</v>
          </cell>
          <cell r="P1299">
            <v>0</v>
          </cell>
          <cell r="R1299">
            <v>765.13968823293499</v>
          </cell>
          <cell r="T1299">
            <v>0</v>
          </cell>
          <cell r="U1299">
            <v>0</v>
          </cell>
          <cell r="W1299">
            <v>0.23667139000000001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G1299">
            <v>0</v>
          </cell>
          <cell r="AI1299">
            <v>0</v>
          </cell>
          <cell r="AJ1299">
            <v>0</v>
          </cell>
          <cell r="AL1299">
            <v>0</v>
          </cell>
          <cell r="AN1299">
            <v>8</v>
          </cell>
          <cell r="AO1299">
            <v>1</v>
          </cell>
          <cell r="AQ1299">
            <v>7.4485282339577399</v>
          </cell>
          <cell r="AS1299">
            <v>269</v>
          </cell>
          <cell r="AT1299">
            <v>0</v>
          </cell>
          <cell r="AV1299">
            <v>269.32</v>
          </cell>
          <cell r="AX1299">
            <v>0</v>
          </cell>
          <cell r="AY1299">
            <v>0</v>
          </cell>
          <cell r="BA1299">
            <v>0</v>
          </cell>
          <cell r="BC1299">
            <v>0</v>
          </cell>
          <cell r="BE1299">
            <v>0</v>
          </cell>
          <cell r="BF1299">
            <v>0</v>
          </cell>
          <cell r="BH1299">
            <v>0</v>
          </cell>
          <cell r="BI1299">
            <v>0</v>
          </cell>
          <cell r="BK1299">
            <v>1058</v>
          </cell>
          <cell r="BL1299">
            <v>0</v>
          </cell>
          <cell r="BM1299">
            <v>0</v>
          </cell>
          <cell r="BN1299">
            <v>1057.5918708807001</v>
          </cell>
          <cell r="BP1299">
            <v>0</v>
          </cell>
          <cell r="BQ1299">
            <v>0</v>
          </cell>
          <cell r="BS1299">
            <v>0</v>
          </cell>
          <cell r="BU1299">
            <v>0</v>
          </cell>
          <cell r="BV1299">
            <v>0</v>
          </cell>
          <cell r="BW1299">
            <v>1058</v>
          </cell>
          <cell r="BY1299">
            <v>781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I1299">
            <v>0</v>
          </cell>
          <cell r="CJ1299">
            <v>0</v>
          </cell>
          <cell r="CL1299">
            <v>0</v>
          </cell>
          <cell r="CN1299">
            <v>0</v>
          </cell>
          <cell r="CO1299">
            <v>0</v>
          </cell>
          <cell r="CQ1299">
            <v>0</v>
          </cell>
          <cell r="CS1299">
            <v>0</v>
          </cell>
          <cell r="CU1299">
            <v>0</v>
          </cell>
          <cell r="CX1299">
            <v>0</v>
          </cell>
          <cell r="CZ1299">
            <v>0</v>
          </cell>
          <cell r="DC1299">
            <v>0</v>
          </cell>
          <cell r="DE1299">
            <v>0</v>
          </cell>
          <cell r="DH1299">
            <v>0</v>
          </cell>
          <cell r="DJ1299">
            <v>269</v>
          </cell>
          <cell r="DM1299">
            <v>269.32</v>
          </cell>
          <cell r="DO1299">
            <v>0</v>
          </cell>
          <cell r="DR1299">
            <v>0</v>
          </cell>
          <cell r="DT1299">
            <v>7</v>
          </cell>
          <cell r="DW1299">
            <v>7.4485282339577399</v>
          </cell>
          <cell r="DY1299">
            <v>0</v>
          </cell>
          <cell r="EB1299">
            <v>0</v>
          </cell>
          <cell r="ED1299">
            <v>0</v>
          </cell>
          <cell r="EG1299">
            <v>0</v>
          </cell>
          <cell r="EI1299">
            <v>0</v>
          </cell>
          <cell r="EL1299">
            <v>0</v>
          </cell>
          <cell r="EN1299">
            <v>0</v>
          </cell>
          <cell r="EQ1299">
            <v>0</v>
          </cell>
        </row>
        <row r="1300">
          <cell r="C1300" t="str">
            <v>Total assets in associated companies</v>
          </cell>
          <cell r="E1300">
            <v>20</v>
          </cell>
          <cell r="F1300">
            <v>1</v>
          </cell>
          <cell r="G1300">
            <v>0</v>
          </cell>
          <cell r="H1300">
            <v>19.835519485934071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4205</v>
          </cell>
          <cell r="P1300">
            <v>0</v>
          </cell>
          <cell r="Q1300">
            <v>0</v>
          </cell>
          <cell r="R1300">
            <v>4204.9178558608546</v>
          </cell>
          <cell r="T1300">
            <v>0</v>
          </cell>
          <cell r="U1300">
            <v>0</v>
          </cell>
          <cell r="V1300">
            <v>0</v>
          </cell>
          <cell r="W1300">
            <v>0.23667139000000001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0.403784812869321</v>
          </cell>
          <cell r="AN1300">
            <v>33</v>
          </cell>
          <cell r="AO1300">
            <v>1</v>
          </cell>
          <cell r="AP1300">
            <v>0</v>
          </cell>
          <cell r="AQ1300">
            <v>32.679842257379342</v>
          </cell>
          <cell r="AS1300">
            <v>1464</v>
          </cell>
          <cell r="AT1300">
            <v>0</v>
          </cell>
          <cell r="AU1300">
            <v>0</v>
          </cell>
          <cell r="AV1300">
            <v>1463.9833131545299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K1300">
            <v>5722</v>
          </cell>
          <cell r="BM1300">
            <v>0</v>
          </cell>
          <cell r="BN1300">
            <v>5722.0569869615701</v>
          </cell>
          <cell r="BP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5722</v>
          </cell>
          <cell r="BY1300">
            <v>4225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I1300">
            <v>0</v>
          </cell>
          <cell r="CL1300">
            <v>0</v>
          </cell>
          <cell r="CN1300">
            <v>0</v>
          </cell>
          <cell r="CQ1300">
            <v>0</v>
          </cell>
          <cell r="CS1300">
            <v>0</v>
          </cell>
          <cell r="CU1300">
            <v>0</v>
          </cell>
          <cell r="CX1300">
            <v>0</v>
          </cell>
          <cell r="CZ1300">
            <v>0</v>
          </cell>
          <cell r="DC1300">
            <v>0</v>
          </cell>
          <cell r="DE1300">
            <v>0</v>
          </cell>
          <cell r="DH1300">
            <v>0</v>
          </cell>
          <cell r="DJ1300">
            <v>0</v>
          </cell>
          <cell r="DM1300">
            <v>0</v>
          </cell>
          <cell r="DO1300">
            <v>0</v>
          </cell>
          <cell r="DR1300">
            <v>0</v>
          </cell>
          <cell r="DT1300">
            <v>0</v>
          </cell>
          <cell r="DW1300">
            <v>0</v>
          </cell>
          <cell r="DY1300">
            <v>0</v>
          </cell>
          <cell r="EB1300">
            <v>0</v>
          </cell>
          <cell r="ED1300">
            <v>0</v>
          </cell>
          <cell r="EG1300">
            <v>0</v>
          </cell>
          <cell r="EI1300">
            <v>0</v>
          </cell>
          <cell r="EL1300">
            <v>0</v>
          </cell>
          <cell r="EN1300">
            <v>0</v>
          </cell>
          <cell r="EQ1300">
            <v>0</v>
          </cell>
        </row>
        <row r="1302">
          <cell r="C1302" t="str">
            <v>62185TAllcustom2Allcustom3USD Total</v>
          </cell>
          <cell r="E1302">
            <v>32</v>
          </cell>
          <cell r="H1302">
            <v>31.78860164</v>
          </cell>
          <cell r="J1302">
            <v>0</v>
          </cell>
          <cell r="M1302">
            <v>0</v>
          </cell>
          <cell r="O1302">
            <v>789</v>
          </cell>
          <cell r="R1302">
            <v>789.426114258555</v>
          </cell>
          <cell r="T1302">
            <v>0</v>
          </cell>
          <cell r="W1302">
            <v>0</v>
          </cell>
          <cell r="Y1302">
            <v>0</v>
          </cell>
          <cell r="AB1302">
            <v>0</v>
          </cell>
          <cell r="AD1302">
            <v>0</v>
          </cell>
          <cell r="AG1302">
            <v>0</v>
          </cell>
          <cell r="AI1302">
            <v>0</v>
          </cell>
          <cell r="AL1302">
            <v>5.1571939999858997E-3</v>
          </cell>
          <cell r="AN1302">
            <v>0</v>
          </cell>
          <cell r="AQ1302">
            <v>2.8976999999999999E-2</v>
          </cell>
          <cell r="AS1302">
            <v>680</v>
          </cell>
          <cell r="AV1302">
            <v>679.96299999999997</v>
          </cell>
          <cell r="AX1302">
            <v>0</v>
          </cell>
          <cell r="BA1302">
            <v>0</v>
          </cell>
          <cell r="BC1302">
            <v>0</v>
          </cell>
          <cell r="BE1302">
            <v>0</v>
          </cell>
          <cell r="BH1302">
            <v>0</v>
          </cell>
          <cell r="BI1302">
            <v>0</v>
          </cell>
          <cell r="BK1302">
            <v>1501</v>
          </cell>
          <cell r="BM1302">
            <v>0</v>
          </cell>
          <cell r="BN1302">
            <v>1501.2118500925501</v>
          </cell>
          <cell r="BP1302">
            <v>0</v>
          </cell>
          <cell r="BS1302">
            <v>0</v>
          </cell>
          <cell r="BU1302">
            <v>0</v>
          </cell>
          <cell r="BV1302">
            <v>0</v>
          </cell>
          <cell r="BW1302">
            <v>1501</v>
          </cell>
          <cell r="BY1302">
            <v>821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I1302">
            <v>0</v>
          </cell>
          <cell r="CL1302">
            <v>0</v>
          </cell>
          <cell r="CN1302">
            <v>0</v>
          </cell>
          <cell r="CQ1302">
            <v>0</v>
          </cell>
          <cell r="CS1302">
            <v>0</v>
          </cell>
          <cell r="CU1302">
            <v>0</v>
          </cell>
          <cell r="CX1302">
            <v>0</v>
          </cell>
          <cell r="CZ1302">
            <v>0</v>
          </cell>
          <cell r="DC1302">
            <v>0</v>
          </cell>
          <cell r="DE1302">
            <v>0</v>
          </cell>
          <cell r="DH1302">
            <v>0</v>
          </cell>
          <cell r="DJ1302">
            <v>680</v>
          </cell>
          <cell r="DM1302">
            <v>679.96299999999997</v>
          </cell>
          <cell r="DO1302">
            <v>0</v>
          </cell>
          <cell r="DR1302">
            <v>0</v>
          </cell>
          <cell r="DT1302">
            <v>0</v>
          </cell>
          <cell r="DW1302">
            <v>3.41341939999859E-2</v>
          </cell>
          <cell r="DY1302">
            <v>0</v>
          </cell>
          <cell r="EB1302">
            <v>0</v>
          </cell>
          <cell r="ED1302">
            <v>0</v>
          </cell>
          <cell r="EG1302">
            <v>0</v>
          </cell>
          <cell r="EI1302">
            <v>0</v>
          </cell>
          <cell r="EL1302">
            <v>0</v>
          </cell>
          <cell r="EN1302">
            <v>0</v>
          </cell>
          <cell r="EQ1302">
            <v>0</v>
          </cell>
        </row>
        <row r="1303">
          <cell r="C1303" t="str">
            <v>62190TAllcustom2Allcustom3USD Total</v>
          </cell>
          <cell r="E1303">
            <v>2</v>
          </cell>
          <cell r="F1303">
            <v>0</v>
          </cell>
          <cell r="H1303">
            <v>1.7332252665498999</v>
          </cell>
          <cell r="J1303">
            <v>0</v>
          </cell>
          <cell r="K1303">
            <v>0</v>
          </cell>
          <cell r="M1303">
            <v>0</v>
          </cell>
          <cell r="O1303">
            <v>781</v>
          </cell>
          <cell r="P1303">
            <v>0</v>
          </cell>
          <cell r="R1303">
            <v>780.778446272275</v>
          </cell>
          <cell r="T1303">
            <v>0</v>
          </cell>
          <cell r="U1303">
            <v>0</v>
          </cell>
          <cell r="W1303">
            <v>0</v>
          </cell>
          <cell r="Y1303">
            <v>0</v>
          </cell>
          <cell r="Z1303">
            <v>0</v>
          </cell>
          <cell r="AB1303">
            <v>0</v>
          </cell>
          <cell r="AD1303">
            <v>0</v>
          </cell>
          <cell r="AE1303">
            <v>0</v>
          </cell>
          <cell r="AG1303">
            <v>0</v>
          </cell>
          <cell r="AI1303">
            <v>0</v>
          </cell>
          <cell r="AJ1303">
            <v>0</v>
          </cell>
          <cell r="AL1303">
            <v>0</v>
          </cell>
          <cell r="AN1303">
            <v>1</v>
          </cell>
          <cell r="AO1303">
            <v>0</v>
          </cell>
          <cell r="AQ1303">
            <v>0.617722944519977</v>
          </cell>
          <cell r="AS1303">
            <v>186</v>
          </cell>
          <cell r="AT1303">
            <v>0</v>
          </cell>
          <cell r="AV1303">
            <v>185.822</v>
          </cell>
          <cell r="AX1303">
            <v>0</v>
          </cell>
          <cell r="AY1303">
            <v>0</v>
          </cell>
          <cell r="BA1303">
            <v>0</v>
          </cell>
          <cell r="BC1303">
            <v>-1</v>
          </cell>
          <cell r="BE1303">
            <v>-1</v>
          </cell>
          <cell r="BF1303">
            <v>0</v>
          </cell>
          <cell r="BH1303">
            <v>0</v>
          </cell>
          <cell r="BI1303">
            <v>0</v>
          </cell>
          <cell r="BK1303">
            <v>969</v>
          </cell>
          <cell r="BL1303">
            <v>0</v>
          </cell>
          <cell r="BM1303">
            <v>0</v>
          </cell>
          <cell r="BN1303">
            <v>968.95139448334498</v>
          </cell>
          <cell r="BP1303">
            <v>0</v>
          </cell>
          <cell r="BQ1303">
            <v>0</v>
          </cell>
          <cell r="BS1303">
            <v>0</v>
          </cell>
          <cell r="BU1303">
            <v>0</v>
          </cell>
          <cell r="BV1303">
            <v>0</v>
          </cell>
          <cell r="BW1303">
            <v>969</v>
          </cell>
          <cell r="BY1303">
            <v>783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I1303">
            <v>0</v>
          </cell>
          <cell r="CJ1303">
            <v>0</v>
          </cell>
          <cell r="CL1303">
            <v>0</v>
          </cell>
          <cell r="CN1303">
            <v>0</v>
          </cell>
          <cell r="CO1303">
            <v>0</v>
          </cell>
          <cell r="CQ1303">
            <v>0</v>
          </cell>
          <cell r="CS1303">
            <v>0</v>
          </cell>
          <cell r="CU1303">
            <v>0</v>
          </cell>
          <cell r="CX1303">
            <v>0</v>
          </cell>
          <cell r="CZ1303">
            <v>0</v>
          </cell>
          <cell r="DC1303">
            <v>0</v>
          </cell>
          <cell r="DE1303">
            <v>0</v>
          </cell>
          <cell r="DH1303">
            <v>0</v>
          </cell>
          <cell r="DJ1303">
            <v>186</v>
          </cell>
          <cell r="DM1303">
            <v>185.822</v>
          </cell>
          <cell r="DO1303">
            <v>0</v>
          </cell>
          <cell r="DR1303">
            <v>0</v>
          </cell>
          <cell r="DT1303">
            <v>1</v>
          </cell>
          <cell r="DW1303">
            <v>0.617722944519977</v>
          </cell>
          <cell r="DY1303">
            <v>0</v>
          </cell>
          <cell r="EB1303">
            <v>0</v>
          </cell>
          <cell r="ED1303">
            <v>0</v>
          </cell>
          <cell r="EG1303">
            <v>0</v>
          </cell>
          <cell r="EI1303">
            <v>0</v>
          </cell>
          <cell r="EL1303">
            <v>0</v>
          </cell>
          <cell r="EN1303">
            <v>0</v>
          </cell>
          <cell r="EQ1303">
            <v>0</v>
          </cell>
        </row>
        <row r="1304">
          <cell r="C1304" t="str">
            <v>Total liabilities in associated companies</v>
          </cell>
          <cell r="E1304">
            <v>34</v>
          </cell>
          <cell r="F1304">
            <v>0</v>
          </cell>
          <cell r="G1304">
            <v>0</v>
          </cell>
          <cell r="H1304">
            <v>33.521826906549897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1570</v>
          </cell>
          <cell r="P1304">
            <v>0</v>
          </cell>
          <cell r="Q1304">
            <v>0</v>
          </cell>
          <cell r="R1304">
            <v>1570.2045605308299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5.1571939999858997E-3</v>
          </cell>
          <cell r="AN1304">
            <v>1</v>
          </cell>
          <cell r="AO1304">
            <v>0</v>
          </cell>
          <cell r="AP1304">
            <v>0</v>
          </cell>
          <cell r="AQ1304">
            <v>0.64669994451997703</v>
          </cell>
          <cell r="AS1304">
            <v>866</v>
          </cell>
          <cell r="AT1304">
            <v>0</v>
          </cell>
          <cell r="AU1304">
            <v>0</v>
          </cell>
          <cell r="AV1304">
            <v>865.78499999999997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C1304">
            <v>-1</v>
          </cell>
          <cell r="BD1304">
            <v>0</v>
          </cell>
          <cell r="BE1304">
            <v>-1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K1304">
            <v>2470</v>
          </cell>
          <cell r="BM1304">
            <v>0</v>
          </cell>
          <cell r="BN1304">
            <v>2470.1632445758951</v>
          </cell>
          <cell r="BP1304">
            <v>0</v>
          </cell>
          <cell r="BS1304">
            <v>0</v>
          </cell>
          <cell r="BU1304">
            <v>0</v>
          </cell>
          <cell r="BV1304">
            <v>0</v>
          </cell>
          <cell r="BW1304">
            <v>2470</v>
          </cell>
          <cell r="BY1304">
            <v>1604</v>
          </cell>
          <cell r="CB1304">
            <v>0</v>
          </cell>
          <cell r="CC1304">
            <v>0</v>
          </cell>
          <cell r="CD1304">
            <v>0</v>
          </cell>
          <cell r="CI1304">
            <v>0</v>
          </cell>
          <cell r="CL1304">
            <v>0</v>
          </cell>
          <cell r="CN1304">
            <v>0</v>
          </cell>
          <cell r="CQ1304">
            <v>0</v>
          </cell>
          <cell r="CS1304">
            <v>0</v>
          </cell>
          <cell r="CU1304">
            <v>0</v>
          </cell>
          <cell r="CX1304">
            <v>0</v>
          </cell>
          <cell r="CZ1304">
            <v>0</v>
          </cell>
          <cell r="DC1304">
            <v>0</v>
          </cell>
          <cell r="DE1304">
            <v>0</v>
          </cell>
          <cell r="DH1304">
            <v>0</v>
          </cell>
          <cell r="DJ1304">
            <v>0</v>
          </cell>
          <cell r="DM1304">
            <v>0</v>
          </cell>
          <cell r="DO1304">
            <v>0</v>
          </cell>
          <cell r="DR1304">
            <v>0</v>
          </cell>
          <cell r="DT1304">
            <v>0</v>
          </cell>
          <cell r="DW1304">
            <v>0</v>
          </cell>
          <cell r="DY1304">
            <v>0</v>
          </cell>
          <cell r="EB1304">
            <v>0</v>
          </cell>
          <cell r="ED1304">
            <v>0</v>
          </cell>
          <cell r="EG1304">
            <v>0</v>
          </cell>
          <cell r="EI1304">
            <v>0</v>
          </cell>
          <cell r="EL1304">
            <v>0</v>
          </cell>
          <cell r="EN1304">
            <v>0</v>
          </cell>
          <cell r="EQ1304">
            <v>0</v>
          </cell>
        </row>
        <row r="1306">
          <cell r="C1306" t="str">
            <v>62053TAllcustom2Allcustom3USD Total</v>
          </cell>
          <cell r="E1306">
            <v>4</v>
          </cell>
          <cell r="H1306">
            <v>4.3484602345113004</v>
          </cell>
          <cell r="J1306">
            <v>0</v>
          </cell>
          <cell r="M1306">
            <v>0</v>
          </cell>
          <cell r="O1306">
            <v>436</v>
          </cell>
          <cell r="R1306">
            <v>436.05110148612897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G1306">
            <v>0</v>
          </cell>
          <cell r="AI1306">
            <v>0</v>
          </cell>
          <cell r="AL1306">
            <v>0</v>
          </cell>
          <cell r="AN1306">
            <v>3</v>
          </cell>
          <cell r="AQ1306">
            <v>2.6488499259391398</v>
          </cell>
          <cell r="AS1306">
            <v>134</v>
          </cell>
          <cell r="AV1306">
            <v>133.5</v>
          </cell>
          <cell r="AX1306">
            <v>0</v>
          </cell>
          <cell r="BA1306">
            <v>0</v>
          </cell>
          <cell r="BC1306">
            <v>0</v>
          </cell>
          <cell r="BE1306">
            <v>0</v>
          </cell>
          <cell r="BH1306">
            <v>0</v>
          </cell>
          <cell r="BI1306">
            <v>0</v>
          </cell>
          <cell r="BK1306">
            <v>577</v>
          </cell>
          <cell r="BM1306">
            <v>0</v>
          </cell>
          <cell r="BN1306">
            <v>576.54841164658001</v>
          </cell>
          <cell r="BP1306">
            <v>0</v>
          </cell>
          <cell r="BS1306">
            <v>0</v>
          </cell>
          <cell r="BU1306">
            <v>0</v>
          </cell>
          <cell r="BV1306">
            <v>0</v>
          </cell>
          <cell r="BW1306">
            <v>577</v>
          </cell>
          <cell r="BY1306">
            <v>440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I1306">
            <v>0</v>
          </cell>
          <cell r="CL1306">
            <v>0</v>
          </cell>
          <cell r="CN1306">
            <v>0</v>
          </cell>
          <cell r="CQ1306">
            <v>0</v>
          </cell>
          <cell r="CS1306">
            <v>0</v>
          </cell>
          <cell r="CU1306">
            <v>0</v>
          </cell>
          <cell r="CX1306">
            <v>0</v>
          </cell>
          <cell r="CZ1306">
            <v>0</v>
          </cell>
          <cell r="DC1306">
            <v>0</v>
          </cell>
          <cell r="DE1306">
            <v>0</v>
          </cell>
          <cell r="DH1306">
            <v>0</v>
          </cell>
          <cell r="DJ1306">
            <v>134</v>
          </cell>
          <cell r="DM1306">
            <v>133.5</v>
          </cell>
          <cell r="DO1306">
            <v>0</v>
          </cell>
          <cell r="DR1306">
            <v>0</v>
          </cell>
          <cell r="DT1306">
            <v>3</v>
          </cell>
          <cell r="DW1306">
            <v>2.6488499259391398</v>
          </cell>
          <cell r="DY1306">
            <v>0</v>
          </cell>
          <cell r="EB1306">
            <v>0</v>
          </cell>
          <cell r="ED1306">
            <v>0</v>
          </cell>
          <cell r="EG1306">
            <v>0</v>
          </cell>
          <cell r="EI1306">
            <v>0</v>
          </cell>
          <cell r="EL1306">
            <v>0</v>
          </cell>
          <cell r="EN1306">
            <v>0</v>
          </cell>
          <cell r="EQ1306">
            <v>0</v>
          </cell>
        </row>
        <row r="1308">
          <cell r="C1308" t="str">
            <v>62154TAllcustom2Allcustom3USD Total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1</v>
          </cell>
          <cell r="R1308">
            <v>0.69449778431623799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G1308">
            <v>0</v>
          </cell>
          <cell r="AI1308">
            <v>0</v>
          </cell>
          <cell r="AL1308">
            <v>0</v>
          </cell>
          <cell r="AN1308">
            <v>0</v>
          </cell>
          <cell r="AQ1308">
            <v>0</v>
          </cell>
          <cell r="AS1308">
            <v>0</v>
          </cell>
          <cell r="AV1308">
            <v>0</v>
          </cell>
          <cell r="AX1308">
            <v>0</v>
          </cell>
          <cell r="BA1308">
            <v>0</v>
          </cell>
          <cell r="BC1308">
            <v>0</v>
          </cell>
          <cell r="BE1308">
            <v>0</v>
          </cell>
          <cell r="BH1308">
            <v>0</v>
          </cell>
          <cell r="BI1308">
            <v>0</v>
          </cell>
          <cell r="BK1308">
            <v>1</v>
          </cell>
          <cell r="BM1308">
            <v>0</v>
          </cell>
          <cell r="BN1308">
            <v>0.69449778431623799</v>
          </cell>
          <cell r="BP1308">
            <v>0</v>
          </cell>
          <cell r="BS1308">
            <v>0</v>
          </cell>
          <cell r="BU1308">
            <v>0</v>
          </cell>
          <cell r="BV1308">
            <v>0</v>
          </cell>
          <cell r="BW1308">
            <v>1</v>
          </cell>
          <cell r="BY1308">
            <v>1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I1308">
            <v>0</v>
          </cell>
          <cell r="CL1308">
            <v>0</v>
          </cell>
          <cell r="CN1308">
            <v>0</v>
          </cell>
          <cell r="CQ1308">
            <v>0</v>
          </cell>
          <cell r="CS1308">
            <v>0</v>
          </cell>
          <cell r="CU1308">
            <v>0</v>
          </cell>
          <cell r="CX1308">
            <v>0</v>
          </cell>
          <cell r="CZ1308">
            <v>0</v>
          </cell>
          <cell r="DC1308">
            <v>0</v>
          </cell>
          <cell r="DE1308">
            <v>0</v>
          </cell>
          <cell r="DH1308">
            <v>0</v>
          </cell>
          <cell r="DJ1308">
            <v>0</v>
          </cell>
          <cell r="DM1308">
            <v>0</v>
          </cell>
          <cell r="DO1308">
            <v>0</v>
          </cell>
          <cell r="DR1308">
            <v>0</v>
          </cell>
          <cell r="DT1308">
            <v>0</v>
          </cell>
          <cell r="DW1308">
            <v>0</v>
          </cell>
          <cell r="DY1308">
            <v>0</v>
          </cell>
          <cell r="EB1308">
            <v>0</v>
          </cell>
          <cell r="ED1308">
            <v>0</v>
          </cell>
          <cell r="EG1308">
            <v>0</v>
          </cell>
          <cell r="EI1308">
            <v>0</v>
          </cell>
          <cell r="EL1308">
            <v>0</v>
          </cell>
          <cell r="EN1308">
            <v>0</v>
          </cell>
          <cell r="EQ1308">
            <v>0</v>
          </cell>
        </row>
        <row r="1312">
          <cell r="C1312" t="str">
            <v>62352TAllcustom2Allcustom3USD Total</v>
          </cell>
          <cell r="BK1312">
            <v>329</v>
          </cell>
          <cell r="BL1312">
            <v>0</v>
          </cell>
          <cell r="BN1312">
            <v>328.85568067816297</v>
          </cell>
          <cell r="BP1312">
            <v>0</v>
          </cell>
          <cell r="BQ1312">
            <v>0</v>
          </cell>
          <cell r="BS1312">
            <v>0</v>
          </cell>
          <cell r="BW1312">
            <v>329</v>
          </cell>
          <cell r="CD1312">
            <v>0</v>
          </cell>
        </row>
        <row r="1313">
          <cell r="C1313" t="str">
            <v>62354TAllcustom2Allcustom3USD Total</v>
          </cell>
          <cell r="BK1313">
            <v>31</v>
          </cell>
          <cell r="BN1313">
            <v>31.244300673065101</v>
          </cell>
          <cell r="BP1313">
            <v>0</v>
          </cell>
          <cell r="BS1313">
            <v>0</v>
          </cell>
          <cell r="BW1313">
            <v>31</v>
          </cell>
        </row>
        <row r="1314">
          <cell r="C1314" t="str">
            <v>62356TAllcustom2Allcustom3USD Total</v>
          </cell>
          <cell r="BK1314">
            <v>92</v>
          </cell>
          <cell r="BN1314">
            <v>92.050493646312503</v>
          </cell>
          <cell r="BP1314">
            <v>0</v>
          </cell>
          <cell r="BS1314">
            <v>0</v>
          </cell>
          <cell r="BW1314">
            <v>92</v>
          </cell>
          <cell r="CD1314">
            <v>0</v>
          </cell>
        </row>
        <row r="1315">
          <cell r="C1315" t="str">
            <v>25772Allcustom2Allcustom3USD Total</v>
          </cell>
          <cell r="BK1315">
            <v>290</v>
          </cell>
          <cell r="BN1315">
            <v>289.73324230730896</v>
          </cell>
          <cell r="BP1315">
            <v>0</v>
          </cell>
          <cell r="BS1315">
            <v>0</v>
          </cell>
          <cell r="BW1315">
            <v>290</v>
          </cell>
          <cell r="CD1315">
            <v>0</v>
          </cell>
        </row>
        <row r="1316">
          <cell r="C1316" t="str">
            <v>25775Allcustom2Allcustom3USD Total</v>
          </cell>
          <cell r="BK1316">
            <v>49</v>
          </cell>
          <cell r="BN1316">
            <v>48.600661561576096</v>
          </cell>
          <cell r="BP1316">
            <v>0</v>
          </cell>
          <cell r="BS1316">
            <v>0</v>
          </cell>
          <cell r="BW1316">
            <v>49</v>
          </cell>
          <cell r="CD1316">
            <v>0</v>
          </cell>
        </row>
        <row r="1317">
          <cell r="C1317" t="str">
            <v>Other_receivables_other_USD</v>
          </cell>
          <cell r="BK1317">
            <v>1122</v>
          </cell>
          <cell r="BL1317">
            <v>-1</v>
          </cell>
          <cell r="BM1317">
            <v>0</v>
          </cell>
          <cell r="BN1317">
            <v>1123.3683273245751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W1317">
            <v>1122</v>
          </cell>
        </row>
        <row r="1318">
          <cell r="C1318" t="str">
            <v>62360TAllcustom2Allcustom3USD Total</v>
          </cell>
          <cell r="BK1318">
            <v>1913</v>
          </cell>
          <cell r="BL1318">
            <v>-1</v>
          </cell>
          <cell r="BM1318">
            <v>0</v>
          </cell>
          <cell r="BN1318">
            <v>1913.8527061910008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W1318">
            <v>1913</v>
          </cell>
          <cell r="CD1318">
            <v>0</v>
          </cell>
          <cell r="CF1318">
            <v>0</v>
          </cell>
        </row>
        <row r="1320">
          <cell r="C1320" t="str">
            <v>63483MAT200Allcustom3USD Total</v>
          </cell>
          <cell r="BK1320">
            <v>12</v>
          </cell>
          <cell r="BL1320">
            <v>0</v>
          </cell>
          <cell r="BN1320">
            <v>12.3503063587822</v>
          </cell>
          <cell r="BP1320">
            <v>0</v>
          </cell>
          <cell r="BQ1320">
            <v>0</v>
          </cell>
          <cell r="BS1320">
            <v>0</v>
          </cell>
          <cell r="BW1320">
            <v>12</v>
          </cell>
          <cell r="CD1320">
            <v>0</v>
          </cell>
        </row>
        <row r="1321">
          <cell r="C1321" t="str">
            <v>63483MAT300Allcustom3USD Total</v>
          </cell>
          <cell r="BK1321">
            <v>50</v>
          </cell>
          <cell r="BL1321">
            <v>-1</v>
          </cell>
          <cell r="BN1321">
            <v>50.543105930362799</v>
          </cell>
          <cell r="BP1321">
            <v>0</v>
          </cell>
          <cell r="BQ1321">
            <v>0</v>
          </cell>
          <cell r="BS1321">
            <v>0</v>
          </cell>
          <cell r="BW1321">
            <v>50</v>
          </cell>
          <cell r="CD1321">
            <v>0</v>
          </cell>
        </row>
        <row r="1322">
          <cell r="C1322" t="str">
            <v>63483MAT400Allcustom3USD Total</v>
          </cell>
          <cell r="BK1322">
            <v>102</v>
          </cell>
          <cell r="BL1322">
            <v>1</v>
          </cell>
          <cell r="BN1322">
            <v>101.025454988286</v>
          </cell>
          <cell r="BP1322">
            <v>0</v>
          </cell>
          <cell r="BQ1322">
            <v>0</v>
          </cell>
          <cell r="BS1322">
            <v>0</v>
          </cell>
          <cell r="BW1322">
            <v>102</v>
          </cell>
          <cell r="CD1322">
            <v>0</v>
          </cell>
        </row>
        <row r="1323">
          <cell r="C1323" t="str">
            <v>63483Allcustom2Allcustom3USD Total</v>
          </cell>
          <cell r="BK1323">
            <v>164</v>
          </cell>
          <cell r="BL1323">
            <v>0</v>
          </cell>
          <cell r="BM1323">
            <v>0</v>
          </cell>
          <cell r="BN1323">
            <v>163.91886727743099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164</v>
          </cell>
          <cell r="CD1323">
            <v>0</v>
          </cell>
        </row>
        <row r="1325">
          <cell r="C1325" t="str">
            <v>63484MAT200Allcustom3USD Total</v>
          </cell>
          <cell r="BK1325">
            <v>9</v>
          </cell>
          <cell r="BN1325">
            <v>9.3266679163515001</v>
          </cell>
          <cell r="BP1325">
            <v>0</v>
          </cell>
          <cell r="BS1325">
            <v>0</v>
          </cell>
          <cell r="BW1325">
            <v>9</v>
          </cell>
          <cell r="CD1325">
            <v>0</v>
          </cell>
        </row>
        <row r="1326">
          <cell r="C1326" t="str">
            <v>63484MAT300Allcustom3USD Total</v>
          </cell>
          <cell r="BK1326">
            <v>12</v>
          </cell>
          <cell r="BN1326">
            <v>12.122001681112099</v>
          </cell>
          <cell r="BP1326">
            <v>0</v>
          </cell>
          <cell r="BS1326">
            <v>0</v>
          </cell>
          <cell r="BW1326">
            <v>12</v>
          </cell>
          <cell r="CD1326">
            <v>0</v>
          </cell>
        </row>
        <row r="1327">
          <cell r="C1327" t="str">
            <v>63484MAT400Allcustom3USD Total</v>
          </cell>
          <cell r="BK1327">
            <v>112</v>
          </cell>
          <cell r="BL1327">
            <v>1</v>
          </cell>
          <cell r="BN1327">
            <v>111.225899081173</v>
          </cell>
          <cell r="BP1327">
            <v>0</v>
          </cell>
          <cell r="BQ1327">
            <v>0</v>
          </cell>
          <cell r="BS1327">
            <v>0</v>
          </cell>
          <cell r="BW1327">
            <v>112</v>
          </cell>
          <cell r="CD1327">
            <v>0</v>
          </cell>
        </row>
        <row r="1328">
          <cell r="C1328" t="str">
            <v>63484Allcustom2Allcustom3USD Total</v>
          </cell>
          <cell r="BK1328">
            <v>133</v>
          </cell>
          <cell r="BL1328">
            <v>1</v>
          </cell>
          <cell r="BM1328">
            <v>0</v>
          </cell>
          <cell r="BN1328">
            <v>132.6745686786366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U1328">
            <v>0</v>
          </cell>
          <cell r="BV1328">
            <v>0</v>
          </cell>
          <cell r="BW1328">
            <v>133</v>
          </cell>
          <cell r="CD1328">
            <v>0</v>
          </cell>
          <cell r="CF1328">
            <v>0</v>
          </cell>
        </row>
        <row r="1330">
          <cell r="C1330" t="str">
            <v>63486TMAT200Allcustom3USD Total</v>
          </cell>
          <cell r="BK1330">
            <v>3</v>
          </cell>
          <cell r="BN1330">
            <v>3.0236384424306801</v>
          </cell>
          <cell r="BP1330">
            <v>0</v>
          </cell>
          <cell r="BS1330">
            <v>0</v>
          </cell>
          <cell r="BW1330">
            <v>3</v>
          </cell>
          <cell r="CD1330">
            <v>0</v>
          </cell>
        </row>
        <row r="1331">
          <cell r="C1331" t="str">
            <v>63486TMAT300Allcustom3USD Total</v>
          </cell>
          <cell r="BK1331">
            <v>38</v>
          </cell>
          <cell r="BN1331">
            <v>38.421104249250597</v>
          </cell>
          <cell r="BP1331">
            <v>0</v>
          </cell>
          <cell r="BS1331">
            <v>0</v>
          </cell>
          <cell r="BW1331">
            <v>38</v>
          </cell>
          <cell r="CD1331">
            <v>0</v>
          </cell>
        </row>
        <row r="1332">
          <cell r="C1332" t="str">
            <v>63486TMAT400Allcustom3USD Total</v>
          </cell>
          <cell r="BK1332">
            <v>-10</v>
          </cell>
          <cell r="BL1332">
            <v>0</v>
          </cell>
          <cell r="BN1332">
            <v>-10.2004440928871</v>
          </cell>
          <cell r="BP1332">
            <v>0</v>
          </cell>
          <cell r="BQ1332">
            <v>0</v>
          </cell>
          <cell r="BS1332">
            <v>0</v>
          </cell>
          <cell r="BW1332">
            <v>-10</v>
          </cell>
          <cell r="CD1332">
            <v>0</v>
          </cell>
        </row>
        <row r="1333">
          <cell r="C1333" t="str">
            <v>63486TAllcustom2Allcustom3USD Total</v>
          </cell>
          <cell r="BK1333">
            <v>31</v>
          </cell>
          <cell r="BL1333">
            <v>0</v>
          </cell>
          <cell r="BM1333">
            <v>0</v>
          </cell>
          <cell r="BN1333">
            <v>31.244298598794177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U1333">
            <v>0</v>
          </cell>
          <cell r="BV1333">
            <v>0</v>
          </cell>
          <cell r="BW1333">
            <v>31</v>
          </cell>
          <cell r="CD1333">
            <v>0</v>
          </cell>
          <cell r="CF1333">
            <v>0</v>
          </cell>
        </row>
        <row r="1336">
          <cell r="C1336" t="str">
            <v>62357TAllcustom2Allcustom3USD Total</v>
          </cell>
          <cell r="BK1336">
            <v>452</v>
          </cell>
          <cell r="BN1336">
            <v>452.15047499753899</v>
          </cell>
          <cell r="BP1336">
            <v>0</v>
          </cell>
          <cell r="BS1336">
            <v>0</v>
          </cell>
          <cell r="BW1336">
            <v>452</v>
          </cell>
          <cell r="CD1336">
            <v>0</v>
          </cell>
        </row>
        <row r="1337">
          <cell r="C1337" t="str">
            <v>62358TAllcustom2Allcustom3USD Total</v>
          </cell>
          <cell r="BK1337">
            <v>1461</v>
          </cell>
          <cell r="BL1337">
            <v>-1</v>
          </cell>
          <cell r="BN1337">
            <v>1461.70223119346</v>
          </cell>
          <cell r="BP1337">
            <v>0</v>
          </cell>
          <cell r="BQ1337">
            <v>0</v>
          </cell>
          <cell r="BS1337">
            <v>0</v>
          </cell>
          <cell r="BW1337">
            <v>1461</v>
          </cell>
          <cell r="CD1337">
            <v>0</v>
          </cell>
          <cell r="CF1337">
            <v>0</v>
          </cell>
        </row>
        <row r="1342">
          <cell r="C1342" t="str">
            <v>62401DEF110Allcustom3USD Total</v>
          </cell>
          <cell r="BK1342">
            <v>25</v>
          </cell>
          <cell r="BN1342">
            <v>24.8803514325087</v>
          </cell>
          <cell r="BP1342">
            <v>0</v>
          </cell>
          <cell r="BS1342">
            <v>0</v>
          </cell>
          <cell r="BW1342">
            <v>25</v>
          </cell>
          <cell r="CD1342">
            <v>0</v>
          </cell>
        </row>
        <row r="1343">
          <cell r="C1343" t="str">
            <v>62401DEF120Allcustom3USD Total</v>
          </cell>
          <cell r="BK1343">
            <v>146</v>
          </cell>
          <cell r="BL1343">
            <v>-2</v>
          </cell>
          <cell r="BN1343">
            <v>147.63733239260102</v>
          </cell>
          <cell r="BP1343">
            <v>0</v>
          </cell>
          <cell r="BQ1343">
            <v>0</v>
          </cell>
          <cell r="BS1343">
            <v>0</v>
          </cell>
          <cell r="BW1343">
            <v>146</v>
          </cell>
          <cell r="CD1343">
            <v>0</v>
          </cell>
        </row>
        <row r="1344">
          <cell r="C1344" t="str">
            <v>62401DEF140Allcustom3USD Total</v>
          </cell>
          <cell r="BK1344">
            <v>26</v>
          </cell>
          <cell r="BN1344">
            <v>26.3102057480742</v>
          </cell>
          <cell r="BP1344">
            <v>0</v>
          </cell>
          <cell r="BS1344">
            <v>0</v>
          </cell>
          <cell r="BW1344">
            <v>26</v>
          </cell>
          <cell r="CD1344">
            <v>0</v>
          </cell>
        </row>
        <row r="1345">
          <cell r="C1345" t="str">
            <v>62401DEF150Allcustom3USD Total</v>
          </cell>
          <cell r="BK1345">
            <v>6</v>
          </cell>
          <cell r="BN1345">
            <v>5.5632804890677692</v>
          </cell>
          <cell r="BP1345">
            <v>0</v>
          </cell>
          <cell r="BS1345">
            <v>0</v>
          </cell>
          <cell r="BW1345">
            <v>6</v>
          </cell>
          <cell r="CD1345">
            <v>0</v>
          </cell>
        </row>
        <row r="1346">
          <cell r="C1346" t="str">
            <v>62401DEF160Allcustom3USD Total</v>
          </cell>
          <cell r="BK1346">
            <v>8</v>
          </cell>
          <cell r="BN1346">
            <v>8.3913924170540195</v>
          </cell>
          <cell r="BP1346">
            <v>0</v>
          </cell>
          <cell r="BS1346">
            <v>0</v>
          </cell>
          <cell r="BW1346">
            <v>8</v>
          </cell>
          <cell r="CD1346">
            <v>0</v>
          </cell>
        </row>
        <row r="1347">
          <cell r="C1347" t="str">
            <v>62401DEF130Allcustom3USD Total</v>
          </cell>
          <cell r="BK1347">
            <v>4</v>
          </cell>
          <cell r="BN1347">
            <v>3.50203762396186</v>
          </cell>
          <cell r="BP1347">
            <v>0</v>
          </cell>
          <cell r="BS1347">
            <v>0</v>
          </cell>
          <cell r="BW1347">
            <v>4</v>
          </cell>
          <cell r="CD1347">
            <v>0</v>
          </cell>
        </row>
        <row r="1348">
          <cell r="C1348" t="str">
            <v>62401DEF180Allcustom3USD Total</v>
          </cell>
          <cell r="BK1348">
            <v>45</v>
          </cell>
          <cell r="BN1348">
            <v>44.801493536824601</v>
          </cell>
          <cell r="BP1348">
            <v>0</v>
          </cell>
          <cell r="BS1348">
            <v>0</v>
          </cell>
          <cell r="BW1348">
            <v>45</v>
          </cell>
          <cell r="CD1348">
            <v>0</v>
          </cell>
        </row>
        <row r="1349">
          <cell r="C1349" t="str">
            <v>62401DEF190Allcustom3USD Total</v>
          </cell>
          <cell r="BK1349">
            <v>690</v>
          </cell>
          <cell r="BN1349">
            <v>690.27804609985003</v>
          </cell>
          <cell r="BP1349">
            <v>0</v>
          </cell>
          <cell r="BS1349">
            <v>0</v>
          </cell>
          <cell r="BW1349">
            <v>690</v>
          </cell>
          <cell r="CD1349">
            <v>0</v>
          </cell>
        </row>
        <row r="1350">
          <cell r="C1350" t="str">
            <v>62401DEF200Allcustom3USD Total</v>
          </cell>
          <cell r="BK1350">
            <v>35</v>
          </cell>
          <cell r="BN1350">
            <v>34.652798897526999</v>
          </cell>
          <cell r="BP1350">
            <v>0</v>
          </cell>
          <cell r="BS1350">
            <v>0</v>
          </cell>
          <cell r="BW1350">
            <v>35</v>
          </cell>
          <cell r="CD1350">
            <v>0</v>
          </cell>
        </row>
        <row r="1351">
          <cell r="C1351" t="str">
            <v>62401DEF220Allcustom3USD Total</v>
          </cell>
          <cell r="BK1351">
            <v>1036</v>
          </cell>
          <cell r="BN1351">
            <v>1036.04878367023</v>
          </cell>
          <cell r="BP1351">
            <v>0</v>
          </cell>
          <cell r="BS1351">
            <v>0</v>
          </cell>
          <cell r="BW1351">
            <v>1036</v>
          </cell>
          <cell r="CD1351">
            <v>0</v>
          </cell>
        </row>
        <row r="1352">
          <cell r="C1352" t="str">
            <v>62401DEF230Allcustom3USD Total</v>
          </cell>
          <cell r="BK1352">
            <v>0</v>
          </cell>
          <cell r="BN1352">
            <v>0</v>
          </cell>
          <cell r="BP1352">
            <v>0</v>
          </cell>
          <cell r="BS1352">
            <v>0</v>
          </cell>
          <cell r="BW1352">
            <v>0</v>
          </cell>
          <cell r="CD1352">
            <v>0</v>
          </cell>
        </row>
        <row r="1353">
          <cell r="C1353" t="str">
            <v>62401DEF290Allcustom3USD Total</v>
          </cell>
          <cell r="BK1353">
            <v>40</v>
          </cell>
          <cell r="BN1353">
            <v>40.028685624421598</v>
          </cell>
          <cell r="BP1353">
            <v>0</v>
          </cell>
          <cell r="BS1353">
            <v>0</v>
          </cell>
          <cell r="BW1353">
            <v>40</v>
          </cell>
          <cell r="CD1353">
            <v>0</v>
          </cell>
        </row>
        <row r="1354">
          <cell r="C1354" t="str">
            <v>62401DEF170TAllcustom3USD Total</v>
          </cell>
          <cell r="BK1354">
            <v>44</v>
          </cell>
          <cell r="BN1354">
            <v>43.7669162781579</v>
          </cell>
          <cell r="BP1354">
            <v>0</v>
          </cell>
          <cell r="BS1354">
            <v>0</v>
          </cell>
          <cell r="BW1354">
            <v>44</v>
          </cell>
          <cell r="CD1354">
            <v>0</v>
          </cell>
        </row>
        <row r="1355">
          <cell r="C1355" t="str">
            <v>62401DEF210TAllcustom3USD Total</v>
          </cell>
          <cell r="BK1355">
            <v>770</v>
          </cell>
          <cell r="BN1355">
            <v>769.73233853420197</v>
          </cell>
          <cell r="BP1355">
            <v>0</v>
          </cell>
          <cell r="BS1355">
            <v>0</v>
          </cell>
          <cell r="BW1355">
            <v>770</v>
          </cell>
          <cell r="CD1355">
            <v>0</v>
          </cell>
        </row>
        <row r="1356">
          <cell r="C1356" t="str">
            <v>62401DEF300TAllcustom3USD Total</v>
          </cell>
          <cell r="BK1356">
            <v>2061</v>
          </cell>
          <cell r="BL1356">
            <v>-2</v>
          </cell>
          <cell r="BM1356">
            <v>0</v>
          </cell>
          <cell r="BN1356">
            <v>2062.0944079321207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W1356">
            <v>2061</v>
          </cell>
          <cell r="CD1356">
            <v>0</v>
          </cell>
        </row>
        <row r="1357">
          <cell r="C1357" t="str">
            <v>62401DEF340TAllcustom3USD Total</v>
          </cell>
          <cell r="BK1357">
            <v>-1471</v>
          </cell>
          <cell r="BN1357">
            <v>-1471.20154922295</v>
          </cell>
          <cell r="BP1357">
            <v>0</v>
          </cell>
          <cell r="BS1357">
            <v>0</v>
          </cell>
          <cell r="BW1357">
            <v>-1471</v>
          </cell>
          <cell r="CD1357">
            <v>0</v>
          </cell>
          <cell r="CF1357">
            <v>0</v>
          </cell>
        </row>
        <row r="1358">
          <cell r="C1358" t="str">
            <v>62401DEF400TAllcustom3USD Total</v>
          </cell>
          <cell r="BK1358">
            <v>590</v>
          </cell>
          <cell r="BL1358">
            <v>-2</v>
          </cell>
          <cell r="BM1358">
            <v>0</v>
          </cell>
          <cell r="BN1358">
            <v>590.8928587091707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W1358">
            <v>590</v>
          </cell>
          <cell r="CD1358">
            <v>0</v>
          </cell>
          <cell r="CF1358">
            <v>0</v>
          </cell>
        </row>
        <row r="1360">
          <cell r="C1360" t="str">
            <v>62402DEF110Allcustom3USD Total</v>
          </cell>
          <cell r="BK1360">
            <v>222</v>
          </cell>
          <cell r="BN1360">
            <v>221.95095033729601</v>
          </cell>
          <cell r="BP1360">
            <v>0</v>
          </cell>
          <cell r="BS1360">
            <v>0</v>
          </cell>
          <cell r="BW1360">
            <v>222</v>
          </cell>
          <cell r="CD1360">
            <v>0</v>
          </cell>
        </row>
        <row r="1361">
          <cell r="C1361" t="str">
            <v>62402DEF120Allcustom3USD Total</v>
          </cell>
          <cell r="BK1361">
            <v>1694</v>
          </cell>
          <cell r="BL1361">
            <v>0</v>
          </cell>
          <cell r="BN1361">
            <v>1694.4714127162899</v>
          </cell>
          <cell r="BP1361">
            <v>0</v>
          </cell>
          <cell r="BQ1361">
            <v>0</v>
          </cell>
          <cell r="BS1361">
            <v>0</v>
          </cell>
          <cell r="BW1361">
            <v>1694</v>
          </cell>
          <cell r="CD1361">
            <v>0</v>
          </cell>
        </row>
        <row r="1362">
          <cell r="C1362" t="str">
            <v>62402DEF140Allcustom3USD Total</v>
          </cell>
          <cell r="BK1362">
            <v>1</v>
          </cell>
          <cell r="BN1362">
            <v>0.97668200000000005</v>
          </cell>
          <cell r="BP1362">
            <v>0</v>
          </cell>
          <cell r="BS1362">
            <v>0</v>
          </cell>
          <cell r="BW1362">
            <v>1</v>
          </cell>
          <cell r="CD1362">
            <v>0</v>
          </cell>
        </row>
        <row r="1363">
          <cell r="C1363" t="str">
            <v>62402DEF150Allcustom3USD Total</v>
          </cell>
          <cell r="BK1363">
            <v>34</v>
          </cell>
          <cell r="BN1363">
            <v>33.6592142101427</v>
          </cell>
          <cell r="BP1363">
            <v>0</v>
          </cell>
          <cell r="BS1363">
            <v>0</v>
          </cell>
          <cell r="BW1363">
            <v>34</v>
          </cell>
          <cell r="CD1363">
            <v>0</v>
          </cell>
        </row>
        <row r="1364">
          <cell r="C1364" t="str">
            <v>62402DEF160Allcustom3USD Total</v>
          </cell>
          <cell r="BK1364">
            <v>6</v>
          </cell>
          <cell r="BN1364">
            <v>6.0844524517013197</v>
          </cell>
          <cell r="BP1364">
            <v>0</v>
          </cell>
          <cell r="BS1364">
            <v>0</v>
          </cell>
          <cell r="BW1364">
            <v>6</v>
          </cell>
          <cell r="CD1364">
            <v>0</v>
          </cell>
        </row>
        <row r="1365">
          <cell r="C1365" t="str">
            <v>62402DEF130Allcustom3USD Total</v>
          </cell>
          <cell r="BK1365">
            <v>1</v>
          </cell>
          <cell r="BN1365">
            <v>0.59561389264673104</v>
          </cell>
          <cell r="BP1365">
            <v>0</v>
          </cell>
          <cell r="BS1365">
            <v>0</v>
          </cell>
          <cell r="BW1365">
            <v>1</v>
          </cell>
          <cell r="CD1365">
            <v>0</v>
          </cell>
        </row>
        <row r="1366">
          <cell r="C1366" t="str">
            <v>62402DEF180Allcustom3USD Total</v>
          </cell>
          <cell r="BK1366">
            <v>3</v>
          </cell>
          <cell r="BN1366">
            <v>3.25490501429748</v>
          </cell>
          <cell r="BP1366">
            <v>0</v>
          </cell>
          <cell r="BS1366">
            <v>0</v>
          </cell>
          <cell r="BW1366">
            <v>3</v>
          </cell>
          <cell r="CD1366">
            <v>0</v>
          </cell>
        </row>
        <row r="1367">
          <cell r="C1367" t="str">
            <v>62402DEF190Allcustom3USD Total</v>
          </cell>
          <cell r="BK1367">
            <v>4</v>
          </cell>
          <cell r="BN1367">
            <v>3.5901000017239202</v>
          </cell>
          <cell r="BP1367">
            <v>0</v>
          </cell>
          <cell r="BS1367">
            <v>0</v>
          </cell>
          <cell r="BW1367">
            <v>4</v>
          </cell>
          <cell r="CD1367">
            <v>0</v>
          </cell>
        </row>
        <row r="1368">
          <cell r="C1368" t="str">
            <v>62402DEF200Allcustom3USD Total</v>
          </cell>
          <cell r="BK1368">
            <v>52</v>
          </cell>
          <cell r="BN1368">
            <v>52.100716205127704</v>
          </cell>
          <cell r="BP1368">
            <v>0</v>
          </cell>
          <cell r="BS1368">
            <v>0</v>
          </cell>
          <cell r="BW1368">
            <v>52</v>
          </cell>
          <cell r="CD1368">
            <v>0</v>
          </cell>
        </row>
        <row r="1369">
          <cell r="C1369" t="str">
            <v>62402DEF220Allcustom3USD Total</v>
          </cell>
          <cell r="BK1369">
            <v>0</v>
          </cell>
          <cell r="BN1369">
            <v>0</v>
          </cell>
          <cell r="BP1369">
            <v>0</v>
          </cell>
          <cell r="BS1369">
            <v>0</v>
          </cell>
          <cell r="BW1369">
            <v>0</v>
          </cell>
          <cell r="CD1369">
            <v>0</v>
          </cell>
        </row>
        <row r="1370">
          <cell r="C1370" t="str">
            <v>62402DEF230Allcustom3USD Total</v>
          </cell>
          <cell r="BK1370">
            <v>0</v>
          </cell>
          <cell r="BN1370">
            <v>0.283248</v>
          </cell>
          <cell r="BP1370">
            <v>0</v>
          </cell>
          <cell r="BS1370">
            <v>0</v>
          </cell>
          <cell r="BW1370">
            <v>0</v>
          </cell>
          <cell r="CD1370">
            <v>0</v>
          </cell>
        </row>
        <row r="1371">
          <cell r="C1371" t="str">
            <v>62402DEF290Allcustom3USD Total</v>
          </cell>
          <cell r="BK1371">
            <v>59</v>
          </cell>
          <cell r="BN1371">
            <v>59.3739178361811</v>
          </cell>
          <cell r="BP1371">
            <v>0</v>
          </cell>
          <cell r="BS1371">
            <v>0</v>
          </cell>
          <cell r="BW1371">
            <v>59</v>
          </cell>
          <cell r="CD1371">
            <v>0</v>
          </cell>
        </row>
        <row r="1372">
          <cell r="C1372" t="str">
            <v>62402DEF170TAllcustom3USD Total</v>
          </cell>
          <cell r="BK1372">
            <v>41</v>
          </cell>
          <cell r="BN1372">
            <v>41.315962554490703</v>
          </cell>
          <cell r="BP1372">
            <v>0</v>
          </cell>
          <cell r="BS1372">
            <v>0</v>
          </cell>
          <cell r="BW1372">
            <v>41</v>
          </cell>
          <cell r="CD1372">
            <v>0</v>
          </cell>
        </row>
        <row r="1373">
          <cell r="C1373" t="str">
            <v>62402DEF210TAllcustom3USD Total</v>
          </cell>
          <cell r="BK1373">
            <v>59</v>
          </cell>
          <cell r="BL1373">
            <v>5.4278778850900267E-2</v>
          </cell>
          <cell r="BN1373">
            <v>58.9457212211491</v>
          </cell>
          <cell r="BP1373">
            <v>0</v>
          </cell>
          <cell r="BQ1373">
            <v>0</v>
          </cell>
          <cell r="BS1373">
            <v>0</v>
          </cell>
          <cell r="BW1373">
            <v>59</v>
          </cell>
          <cell r="CD1373">
            <v>0</v>
          </cell>
        </row>
        <row r="1374">
          <cell r="C1374" t="str">
            <v>62402DEF300TAllcustom3USD Total</v>
          </cell>
          <cell r="BK1374">
            <v>2076</v>
          </cell>
          <cell r="BL1374">
            <v>0</v>
          </cell>
          <cell r="BM1374">
            <v>0</v>
          </cell>
          <cell r="BN1374">
            <v>2076.3412126654066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W1374">
            <v>2076</v>
          </cell>
          <cell r="CD1374">
            <v>0</v>
          </cell>
        </row>
        <row r="1375">
          <cell r="C1375" t="str">
            <v>62402DEF340TAllcustom3USD Total</v>
          </cell>
          <cell r="BK1375">
            <v>-1471</v>
          </cell>
          <cell r="BN1375">
            <v>-1471.20154922295</v>
          </cell>
          <cell r="BP1375">
            <v>0</v>
          </cell>
          <cell r="BS1375">
            <v>0</v>
          </cell>
          <cell r="BW1375">
            <v>-1471</v>
          </cell>
          <cell r="CD1375">
            <v>0</v>
          </cell>
          <cell r="CF1375">
            <v>0</v>
          </cell>
        </row>
        <row r="1376">
          <cell r="C1376" t="str">
            <v>62402DEF400TAllcustom3USD Total</v>
          </cell>
          <cell r="BK1376">
            <v>605</v>
          </cell>
          <cell r="BL1376">
            <v>0</v>
          </cell>
          <cell r="BM1376">
            <v>0</v>
          </cell>
          <cell r="BN1376">
            <v>605.13966344245659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W1376">
            <v>605</v>
          </cell>
          <cell r="CD1376">
            <v>0</v>
          </cell>
          <cell r="CF1376">
            <v>0</v>
          </cell>
        </row>
        <row r="1379">
          <cell r="C1379" t="str">
            <v>62421DEF110M136USD Total</v>
          </cell>
          <cell r="BK1379">
            <v>13</v>
          </cell>
          <cell r="BN1379">
            <v>12.873277406741501</v>
          </cell>
          <cell r="BP1379">
            <v>0</v>
          </cell>
          <cell r="BS1379">
            <v>0</v>
          </cell>
          <cell r="BW1379">
            <v>13</v>
          </cell>
          <cell r="CD1379">
            <v>0</v>
          </cell>
        </row>
        <row r="1380">
          <cell r="C1380" t="str">
            <v>62421DEF120M136USD Total</v>
          </cell>
          <cell r="BK1380">
            <v>-143</v>
          </cell>
          <cell r="BL1380">
            <v>-1</v>
          </cell>
          <cell r="BN1380">
            <v>-141.756394313485</v>
          </cell>
          <cell r="BP1380">
            <v>0</v>
          </cell>
          <cell r="BQ1380">
            <v>0</v>
          </cell>
          <cell r="BS1380">
            <v>0</v>
          </cell>
          <cell r="BW1380">
            <v>-143</v>
          </cell>
          <cell r="CD1380">
            <v>0</v>
          </cell>
        </row>
        <row r="1381">
          <cell r="C1381" t="str">
            <v>62421DEF140M136USD Total</v>
          </cell>
          <cell r="BK1381">
            <v>1</v>
          </cell>
          <cell r="BN1381">
            <v>0.84157570024932005</v>
          </cell>
          <cell r="BP1381">
            <v>0</v>
          </cell>
          <cell r="BS1381">
            <v>0</v>
          </cell>
          <cell r="BW1381">
            <v>1</v>
          </cell>
          <cell r="CD1381">
            <v>0</v>
          </cell>
        </row>
        <row r="1382">
          <cell r="C1382" t="str">
            <v>62421DEF150M136USD Total</v>
          </cell>
          <cell r="BK1382">
            <v>-9</v>
          </cell>
          <cell r="BN1382">
            <v>-9.2978787878608404</v>
          </cell>
          <cell r="BP1382">
            <v>0</v>
          </cell>
          <cell r="BS1382">
            <v>0</v>
          </cell>
          <cell r="BW1382">
            <v>-9</v>
          </cell>
          <cell r="CD1382">
            <v>0</v>
          </cell>
        </row>
        <row r="1383">
          <cell r="C1383" t="str">
            <v>62421DEF160M136USD Total</v>
          </cell>
          <cell r="BK1383">
            <v>15</v>
          </cell>
          <cell r="BN1383">
            <v>15.081717095250699</v>
          </cell>
          <cell r="BP1383">
            <v>0</v>
          </cell>
          <cell r="BS1383">
            <v>0</v>
          </cell>
          <cell r="BW1383">
            <v>15</v>
          </cell>
          <cell r="CD1383">
            <v>0</v>
          </cell>
        </row>
        <row r="1384">
          <cell r="C1384" t="str">
            <v>62421DEF130M136USD Total</v>
          </cell>
          <cell r="BK1384">
            <v>0</v>
          </cell>
          <cell r="BN1384">
            <v>-4.6208240038458005E-2</v>
          </cell>
          <cell r="BP1384">
            <v>0</v>
          </cell>
          <cell r="BS1384">
            <v>0</v>
          </cell>
          <cell r="BW1384">
            <v>0</v>
          </cell>
          <cell r="CD1384">
            <v>0</v>
          </cell>
        </row>
        <row r="1385">
          <cell r="C1385" t="str">
            <v>62421DEF180M136USD Total</v>
          </cell>
          <cell r="BK1385">
            <v>15</v>
          </cell>
          <cell r="BN1385">
            <v>15.3327639119625</v>
          </cell>
          <cell r="BP1385">
            <v>0</v>
          </cell>
          <cell r="BS1385">
            <v>0</v>
          </cell>
          <cell r="BW1385">
            <v>15</v>
          </cell>
          <cell r="CD1385">
            <v>0</v>
          </cell>
        </row>
        <row r="1386">
          <cell r="C1386" t="str">
            <v>62421DEF190M136USD Total</v>
          </cell>
          <cell r="BK1386">
            <v>513</v>
          </cell>
          <cell r="BN1386">
            <v>512.90938074287897</v>
          </cell>
          <cell r="BP1386">
            <v>0</v>
          </cell>
          <cell r="BS1386">
            <v>0</v>
          </cell>
          <cell r="BW1386">
            <v>513</v>
          </cell>
          <cell r="CD1386">
            <v>0</v>
          </cell>
        </row>
        <row r="1387">
          <cell r="C1387" t="str">
            <v>62421DEF200M136USD Total</v>
          </cell>
          <cell r="BK1387">
            <v>36</v>
          </cell>
          <cell r="BN1387">
            <v>35.742441589945301</v>
          </cell>
          <cell r="BP1387">
            <v>0</v>
          </cell>
          <cell r="BS1387">
            <v>0</v>
          </cell>
          <cell r="BW1387">
            <v>36</v>
          </cell>
          <cell r="CD1387">
            <v>0</v>
          </cell>
        </row>
        <row r="1388">
          <cell r="C1388" t="str">
            <v>62421DEF220M136USD Total</v>
          </cell>
          <cell r="BK1388">
            <v>64</v>
          </cell>
          <cell r="BN1388">
            <v>63.782491783122005</v>
          </cell>
          <cell r="BP1388">
            <v>0</v>
          </cell>
          <cell r="BS1388">
            <v>0</v>
          </cell>
          <cell r="BW1388">
            <v>64</v>
          </cell>
          <cell r="CD1388">
            <v>0</v>
          </cell>
        </row>
        <row r="1389">
          <cell r="C1389" t="str">
            <v>62421DEF230M136USD Total</v>
          </cell>
          <cell r="BK1389">
            <v>0</v>
          </cell>
          <cell r="BN1389">
            <v>0.283248</v>
          </cell>
          <cell r="BP1389">
            <v>0</v>
          </cell>
          <cell r="BS1389">
            <v>0</v>
          </cell>
          <cell r="BW1389">
            <v>0</v>
          </cell>
          <cell r="CD1389">
            <v>0</v>
          </cell>
        </row>
        <row r="1390">
          <cell r="C1390" t="str">
            <v>62421DEF290M136USD Total</v>
          </cell>
          <cell r="BK1390">
            <v>0</v>
          </cell>
          <cell r="BN1390">
            <v>-0.472476792650106</v>
          </cell>
          <cell r="BP1390">
            <v>0</v>
          </cell>
          <cell r="BS1390">
            <v>0</v>
          </cell>
          <cell r="BW1390">
            <v>0</v>
          </cell>
          <cell r="CD1390">
            <v>0</v>
          </cell>
        </row>
        <row r="1391">
          <cell r="C1391" t="str">
            <v>62421DEF300TM136USD Total</v>
          </cell>
          <cell r="BK1391">
            <v>505</v>
          </cell>
          <cell r="BL1391">
            <v>-1</v>
          </cell>
          <cell r="BM1391">
            <v>0</v>
          </cell>
          <cell r="BN1391">
            <v>505.2739380961159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W1391">
            <v>505</v>
          </cell>
          <cell r="CD1391">
            <v>0</v>
          </cell>
        </row>
        <row r="1393">
          <cell r="C1393" t="str">
            <v>62421DEF110M138CUSD Total</v>
          </cell>
          <cell r="BK1393">
            <v>0</v>
          </cell>
          <cell r="BN1393">
            <v>0</v>
          </cell>
          <cell r="BP1393">
            <v>0</v>
          </cell>
          <cell r="BS1393">
            <v>0</v>
          </cell>
          <cell r="BW1393">
            <v>0</v>
          </cell>
          <cell r="CD1393">
            <v>0</v>
          </cell>
        </row>
        <row r="1394">
          <cell r="C1394" t="str">
            <v>62421DEF120M138CUSD Total</v>
          </cell>
          <cell r="BK1394">
            <v>0</v>
          </cell>
          <cell r="BN1394">
            <v>0</v>
          </cell>
          <cell r="BP1394">
            <v>0</v>
          </cell>
          <cell r="BS1394">
            <v>0</v>
          </cell>
          <cell r="BW1394">
            <v>0</v>
          </cell>
          <cell r="CD1394">
            <v>0</v>
          </cell>
        </row>
        <row r="1395">
          <cell r="C1395" t="str">
            <v>62421DEF170TM138CUSD Total</v>
          </cell>
          <cell r="BK1395">
            <v>-19</v>
          </cell>
          <cell r="BL1395">
            <v>0</v>
          </cell>
          <cell r="BN1395">
            <v>-18.6427503803334</v>
          </cell>
          <cell r="BP1395">
            <v>0</v>
          </cell>
          <cell r="BS1395">
            <v>0</v>
          </cell>
          <cell r="BW1395">
            <v>-19</v>
          </cell>
          <cell r="CD1395">
            <v>0</v>
          </cell>
        </row>
        <row r="1396">
          <cell r="C1396" t="str">
            <v>62421DEF210TM138CUSD Total</v>
          </cell>
          <cell r="BK1396">
            <v>0</v>
          </cell>
          <cell r="BN1396">
            <v>-0.140524260713316</v>
          </cell>
          <cell r="BP1396">
            <v>0</v>
          </cell>
          <cell r="BS1396">
            <v>0</v>
          </cell>
          <cell r="BW1396">
            <v>0</v>
          </cell>
          <cell r="CD1396">
            <v>0</v>
          </cell>
        </row>
        <row r="1397">
          <cell r="C1397" t="str">
            <v>62421DEF220M138CUSD Total</v>
          </cell>
          <cell r="BK1397">
            <v>0</v>
          </cell>
          <cell r="BN1397">
            <v>0</v>
          </cell>
          <cell r="BP1397">
            <v>0</v>
          </cell>
          <cell r="BS1397">
            <v>0</v>
          </cell>
          <cell r="BW1397">
            <v>0</v>
          </cell>
          <cell r="CD1397">
            <v>0</v>
          </cell>
        </row>
        <row r="1398">
          <cell r="C1398" t="str">
            <v>62421DEF230M138CUSD Total</v>
          </cell>
          <cell r="BK1398">
            <v>0</v>
          </cell>
          <cell r="BN1398">
            <v>0</v>
          </cell>
          <cell r="BP1398">
            <v>0</v>
          </cell>
          <cell r="BS1398">
            <v>0</v>
          </cell>
          <cell r="BW1398">
            <v>0</v>
          </cell>
          <cell r="CD1398">
            <v>0</v>
          </cell>
        </row>
        <row r="1399">
          <cell r="C1399" t="str">
            <v>62421DEF290M138CUSD Total</v>
          </cell>
          <cell r="BK1399">
            <v>-1</v>
          </cell>
          <cell r="BN1399">
            <v>-1.3367764065582199</v>
          </cell>
          <cell r="BP1399">
            <v>0</v>
          </cell>
          <cell r="BS1399">
            <v>0</v>
          </cell>
          <cell r="BW1399">
            <v>-1</v>
          </cell>
          <cell r="CD1399">
            <v>0</v>
          </cell>
        </row>
        <row r="1400">
          <cell r="C1400" t="str">
            <v>62421DEF300TM138CUSD Total</v>
          </cell>
          <cell r="BK1400">
            <v>-20</v>
          </cell>
          <cell r="BL1400">
            <v>0</v>
          </cell>
          <cell r="BM1400">
            <v>0</v>
          </cell>
          <cell r="BN1400">
            <v>-20.120051047604935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W1400">
            <v>-20</v>
          </cell>
          <cell r="CD1400">
            <v>0</v>
          </cell>
          <cell r="CF1400">
            <v>0</v>
          </cell>
        </row>
        <row r="1402">
          <cell r="C1402" t="str">
            <v>62421DEF400TM138CUSD Total</v>
          </cell>
          <cell r="BK1402">
            <v>-20</v>
          </cell>
          <cell r="BN1402">
            <v>-20.1200510476049</v>
          </cell>
          <cell r="BP1402">
            <v>0</v>
          </cell>
          <cell r="BS1402">
            <v>0</v>
          </cell>
          <cell r="BW1402">
            <v>-20</v>
          </cell>
          <cell r="CD1402">
            <v>0</v>
          </cell>
        </row>
        <row r="1403">
          <cell r="C1403" t="str">
            <v>62421DEF110M500TUSD Total</v>
          </cell>
          <cell r="BK1403">
            <v>139</v>
          </cell>
          <cell r="BL1403">
            <v>0</v>
          </cell>
          <cell r="BN1403">
            <v>139.01525595671998</v>
          </cell>
          <cell r="BP1403">
            <v>0</v>
          </cell>
          <cell r="BQ1403">
            <v>0</v>
          </cell>
          <cell r="BS1403">
            <v>0</v>
          </cell>
          <cell r="BW1403">
            <v>139</v>
          </cell>
          <cell r="CD1403">
            <v>0</v>
          </cell>
        </row>
        <row r="1404">
          <cell r="C1404" t="str">
            <v>62421DEF120M500TUSD Total</v>
          </cell>
          <cell r="BK1404">
            <v>20</v>
          </cell>
          <cell r="BN1404">
            <v>20.466857420629101</v>
          </cell>
          <cell r="BP1404">
            <v>0</v>
          </cell>
          <cell r="BS1404">
            <v>0</v>
          </cell>
          <cell r="BW1404">
            <v>20</v>
          </cell>
          <cell r="CD1404">
            <v>0</v>
          </cell>
        </row>
        <row r="1406">
          <cell r="C1406" t="str">
            <v>62421Allcustom2M410USD Total</v>
          </cell>
          <cell r="BK1406">
            <v>150</v>
          </cell>
          <cell r="BN1406">
            <v>149.54925802009902</v>
          </cell>
          <cell r="BP1406">
            <v>0</v>
          </cell>
          <cell r="BS1406">
            <v>0</v>
          </cell>
          <cell r="BW1406">
            <v>150</v>
          </cell>
          <cell r="CD1406">
            <v>0</v>
          </cell>
        </row>
        <row r="1407">
          <cell r="C1407" t="str">
            <v>62421Allcustom2M420USD Total</v>
          </cell>
          <cell r="BK1407">
            <v>0</v>
          </cell>
          <cell r="BN1407">
            <v>-1.28987486245675E-3</v>
          </cell>
          <cell r="BP1407">
            <v>0</v>
          </cell>
          <cell r="BS1407">
            <v>0</v>
          </cell>
          <cell r="BW1407">
            <v>0</v>
          </cell>
          <cell r="CD1407">
            <v>0</v>
          </cell>
        </row>
        <row r="1408">
          <cell r="C1408" t="str">
            <v>Deferred_tax_movements_acq/sold_USD</v>
          </cell>
          <cell r="BK1408">
            <v>150</v>
          </cell>
          <cell r="BL1408">
            <v>0</v>
          </cell>
          <cell r="BM1408">
            <v>0</v>
          </cell>
          <cell r="BN1408">
            <v>149.54796814523655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W1408">
            <v>150</v>
          </cell>
          <cell r="CD1408">
            <v>0</v>
          </cell>
        </row>
        <row r="1410">
          <cell r="C1410" t="str">
            <v>62421Allcustom2M510USD Total</v>
          </cell>
          <cell r="BK1410">
            <v>3</v>
          </cell>
          <cell r="BN1410">
            <v>2.9543038429174198</v>
          </cell>
          <cell r="BP1410">
            <v>0</v>
          </cell>
          <cell r="BS1410">
            <v>0</v>
          </cell>
          <cell r="BW1410">
            <v>3</v>
          </cell>
          <cell r="CD1410">
            <v>0</v>
          </cell>
        </row>
        <row r="1411">
          <cell r="C1411" t="str">
            <v>62421Allcustom2M549USD Total</v>
          </cell>
          <cell r="BK1411">
            <v>0</v>
          </cell>
          <cell r="BN1411">
            <v>-0.16013478374737999</v>
          </cell>
          <cell r="BP1411">
            <v>0</v>
          </cell>
          <cell r="BS1411">
            <v>0</v>
          </cell>
          <cell r="BW1411">
            <v>0</v>
          </cell>
          <cell r="CD1411">
            <v>0</v>
          </cell>
        </row>
        <row r="1413">
          <cell r="C1413" t="str">
            <v>62440DEF510Allcustom3USD Total</v>
          </cell>
          <cell r="BK1413">
            <v>957</v>
          </cell>
          <cell r="BN1413">
            <v>957.40847951557191</v>
          </cell>
          <cell r="BP1413">
            <v>0</v>
          </cell>
          <cell r="BS1413">
            <v>0</v>
          </cell>
          <cell r="BW1413">
            <v>957</v>
          </cell>
          <cell r="CC1413">
            <v>0</v>
          </cell>
          <cell r="CD1413">
            <v>0</v>
          </cell>
        </row>
        <row r="1414">
          <cell r="C1414" t="str">
            <v>62440DEF520Allcustom3USD Total</v>
          </cell>
          <cell r="BK1414">
            <v>1047</v>
          </cell>
          <cell r="BL1414">
            <v>0</v>
          </cell>
          <cell r="BM1414">
            <v>1</v>
          </cell>
          <cell r="BN1414">
            <v>1045.86329700074</v>
          </cell>
          <cell r="BP1414">
            <v>0</v>
          </cell>
          <cell r="BQ1414">
            <v>0</v>
          </cell>
          <cell r="BS1414">
            <v>0</v>
          </cell>
          <cell r="BW1414">
            <v>1047</v>
          </cell>
          <cell r="CC1414">
            <v>0</v>
          </cell>
          <cell r="CD1414">
            <v>0</v>
          </cell>
        </row>
        <row r="1415">
          <cell r="C1415" t="str">
            <v>62440DEF530Allcustom3USD Total</v>
          </cell>
          <cell r="BK1415">
            <v>0</v>
          </cell>
          <cell r="BM1415">
            <v>-1</v>
          </cell>
          <cell r="BN1415">
            <v>0.75</v>
          </cell>
          <cell r="BP1415">
            <v>0</v>
          </cell>
          <cell r="BS1415">
            <v>0</v>
          </cell>
          <cell r="BW1415">
            <v>0</v>
          </cell>
          <cell r="CC1415">
            <v>0</v>
          </cell>
          <cell r="CD1415">
            <v>0</v>
          </cell>
        </row>
        <row r="1416">
          <cell r="C1416" t="str">
            <v>62440DEF600TAllcustom3USD Total</v>
          </cell>
          <cell r="BK1416">
            <v>2004</v>
          </cell>
          <cell r="BL1416">
            <v>0</v>
          </cell>
          <cell r="BM1416">
            <v>0</v>
          </cell>
          <cell r="BN1416">
            <v>2004.021776516312</v>
          </cell>
          <cell r="BP1416">
            <v>0</v>
          </cell>
          <cell r="BS1416">
            <v>0</v>
          </cell>
          <cell r="BW1416">
            <v>2004</v>
          </cell>
          <cell r="CC1416">
            <v>0</v>
          </cell>
          <cell r="CD1416">
            <v>0</v>
          </cell>
        </row>
        <row r="1418">
          <cell r="C1418" t="str">
            <v>62440Allcustom2Allcustom3USD Total</v>
          </cell>
          <cell r="BK1418">
            <v>2004</v>
          </cell>
          <cell r="BN1418">
            <v>2004.02177651631</v>
          </cell>
          <cell r="BP1418">
            <v>0</v>
          </cell>
          <cell r="BS1418">
            <v>0</v>
          </cell>
          <cell r="BW1418">
            <v>2004</v>
          </cell>
          <cell r="CC1418">
            <v>0</v>
          </cell>
          <cell r="CD1418">
            <v>0</v>
          </cell>
        </row>
        <row r="1419">
          <cell r="C1419" t="str">
            <v>62445TAllcustom2Allcustom3USD Total</v>
          </cell>
          <cell r="BK1419">
            <v>2004</v>
          </cell>
          <cell r="BL1419">
            <v>0</v>
          </cell>
          <cell r="BM1419">
            <v>0</v>
          </cell>
          <cell r="BN1419">
            <v>2004.02177651631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W1419">
            <v>2004</v>
          </cell>
          <cell r="CD1419">
            <v>0</v>
          </cell>
          <cell r="CF1419">
            <v>0</v>
          </cell>
        </row>
        <row r="1421">
          <cell r="C1421" t="str">
            <v>62421Allcustom2Allcustom3USD Total</v>
          </cell>
          <cell r="BK1421">
            <v>15</v>
          </cell>
          <cell r="BL1421">
            <v>1</v>
          </cell>
          <cell r="BN1421">
            <v>14.257664002959899</v>
          </cell>
          <cell r="BP1421">
            <v>0</v>
          </cell>
          <cell r="BS1421">
            <v>0</v>
          </cell>
          <cell r="BW1421">
            <v>15</v>
          </cell>
          <cell r="CC1421">
            <v>0</v>
          </cell>
          <cell r="CD1421">
            <v>0</v>
          </cell>
        </row>
        <row r="1425">
          <cell r="C1425" t="str">
            <v>62510TAllcustom2Allcustom3USD Total</v>
          </cell>
          <cell r="BK1425">
            <v>295</v>
          </cell>
          <cell r="BL1425">
            <v>0</v>
          </cell>
          <cell r="BN1425">
            <v>294.86040276611999</v>
          </cell>
          <cell r="BP1425">
            <v>0</v>
          </cell>
          <cell r="BQ1425">
            <v>0</v>
          </cell>
          <cell r="BS1425">
            <v>0</v>
          </cell>
          <cell r="BW1425">
            <v>295</v>
          </cell>
          <cell r="CD1425">
            <v>0</v>
          </cell>
        </row>
        <row r="1426">
          <cell r="C1426" t="str">
            <v>24020Allcustom2Allcustom3USD Total</v>
          </cell>
          <cell r="BK1426">
            <v>28</v>
          </cell>
          <cell r="BN1426">
            <v>28.051354214274802</v>
          </cell>
          <cell r="BP1426">
            <v>0</v>
          </cell>
          <cell r="BS1426">
            <v>0</v>
          </cell>
          <cell r="BW1426">
            <v>28</v>
          </cell>
          <cell r="CD1426">
            <v>0</v>
          </cell>
        </row>
        <row r="1427">
          <cell r="C1427" t="str">
            <v>24030Allcustom2Allcustom3USD Total</v>
          </cell>
          <cell r="BK1427">
            <v>98</v>
          </cell>
          <cell r="BN1427">
            <v>98.2625499912469</v>
          </cell>
          <cell r="BP1427">
            <v>0</v>
          </cell>
          <cell r="BS1427">
            <v>0</v>
          </cell>
          <cell r="BW1427">
            <v>98</v>
          </cell>
          <cell r="CD1427">
            <v>0</v>
          </cell>
        </row>
        <row r="1428">
          <cell r="C1428" t="str">
            <v>24040Allcustom2Allcustom3USD Total</v>
          </cell>
          <cell r="BK1428">
            <v>441</v>
          </cell>
          <cell r="BN1428">
            <v>441.25007374606599</v>
          </cell>
          <cell r="BP1428">
            <v>0</v>
          </cell>
          <cell r="BS1428">
            <v>0</v>
          </cell>
          <cell r="BW1428">
            <v>441</v>
          </cell>
          <cell r="CD1428">
            <v>0</v>
          </cell>
        </row>
        <row r="1429">
          <cell r="BK1429">
            <v>862</v>
          </cell>
          <cell r="BL1429">
            <v>0</v>
          </cell>
          <cell r="BM1429">
            <v>0</v>
          </cell>
          <cell r="BN1429">
            <v>862.42438071770766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W1429">
            <v>862</v>
          </cell>
          <cell r="CF1429">
            <v>0</v>
          </cell>
        </row>
        <row r="1434"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W1434">
            <v>0</v>
          </cell>
        </row>
        <row r="1435"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W1435">
            <v>0</v>
          </cell>
        </row>
        <row r="1436">
          <cell r="C1436" t="str">
            <v>DISC_Cost_USD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W1436">
            <v>0</v>
          </cell>
        </row>
        <row r="1437">
          <cell r="C1437" t="str">
            <v>60801CAllcustom2Allcustom3USD Total</v>
          </cell>
          <cell r="BP1437">
            <v>0</v>
          </cell>
          <cell r="BS1437">
            <v>0</v>
          </cell>
          <cell r="BW1437">
            <v>0</v>
          </cell>
          <cell r="CD1437">
            <v>0</v>
          </cell>
        </row>
        <row r="1438">
          <cell r="C1438" t="str">
            <v>60805TAllcustom2Allcustom3USD Total</v>
          </cell>
          <cell r="BP1438">
            <v>0</v>
          </cell>
          <cell r="BS1438">
            <v>0</v>
          </cell>
          <cell r="BW1438">
            <v>0</v>
          </cell>
          <cell r="CD1438">
            <v>0</v>
          </cell>
        </row>
        <row r="1439">
          <cell r="C1439" t="str">
            <v>60810TAllcustom2Allcustom3USD Total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W1439">
            <v>0</v>
          </cell>
          <cell r="CD1439">
            <v>0</v>
          </cell>
        </row>
        <row r="1440">
          <cell r="C1440" t="str">
            <v>60811TAllcustom2Allcustom3USD Total</v>
          </cell>
          <cell r="BP1440">
            <v>0</v>
          </cell>
          <cell r="BQ1440">
            <v>0</v>
          </cell>
          <cell r="BS1440">
            <v>0</v>
          </cell>
          <cell r="BW1440">
            <v>0</v>
          </cell>
          <cell r="CD1440">
            <v>0</v>
          </cell>
        </row>
        <row r="1441">
          <cell r="C1441" t="str">
            <v>60815TAllcustom2Allcustom3USD Total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W1441">
            <v>0</v>
          </cell>
          <cell r="CD1441">
            <v>0</v>
          </cell>
        </row>
        <row r="1442">
          <cell r="C1442" t="str">
            <v>60820TAllcustom2Allcustom3USD Total</v>
          </cell>
          <cell r="BW1442">
            <v>0</v>
          </cell>
          <cell r="CD1442">
            <v>0</v>
          </cell>
        </row>
        <row r="1443">
          <cell r="C1443" t="str">
            <v>60821Allcustom2Allcustom3USD Total</v>
          </cell>
          <cell r="BP1443">
            <v>0</v>
          </cell>
          <cell r="BS1443">
            <v>0</v>
          </cell>
          <cell r="BW1443">
            <v>0</v>
          </cell>
          <cell r="CD1443">
            <v>0</v>
          </cell>
        </row>
        <row r="1444">
          <cell r="C1444" t="str">
            <v>60830TAllcustom2Allcustom3USD Total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W1444">
            <v>0</v>
          </cell>
          <cell r="CD1444">
            <v>0</v>
          </cell>
          <cell r="CF1444">
            <v>0</v>
          </cell>
        </row>
        <row r="1446">
          <cell r="C1446" t="str">
            <v>60855TAllcustom2M420USD Total</v>
          </cell>
          <cell r="BK1446">
            <v>0</v>
          </cell>
          <cell r="BL1446">
            <v>0</v>
          </cell>
          <cell r="BN1446">
            <v>0</v>
          </cell>
          <cell r="BP1446">
            <v>0</v>
          </cell>
          <cell r="BQ1446">
            <v>0</v>
          </cell>
          <cell r="BS1446">
            <v>0</v>
          </cell>
          <cell r="BW1446">
            <v>0</v>
          </cell>
          <cell r="CD1446">
            <v>0</v>
          </cell>
        </row>
        <row r="1448">
          <cell r="C1448" t="str">
            <v>62100TAllcustom2M420USD Total</v>
          </cell>
          <cell r="BK1448">
            <v>0</v>
          </cell>
          <cell r="BN1448">
            <v>0</v>
          </cell>
          <cell r="BP1448">
            <v>0</v>
          </cell>
          <cell r="BQ1448">
            <v>0</v>
          </cell>
          <cell r="BS1448">
            <v>0</v>
          </cell>
          <cell r="BW1448">
            <v>0</v>
          </cell>
          <cell r="CD1448">
            <v>0</v>
          </cell>
        </row>
        <row r="1453">
          <cell r="C1453" t="str">
            <v>60835TAllcustom2Allcustom3USD Total</v>
          </cell>
          <cell r="BK1453">
            <v>54</v>
          </cell>
          <cell r="BL1453">
            <v>0</v>
          </cell>
          <cell r="BN1453">
            <v>54.346030749936496</v>
          </cell>
          <cell r="BP1453">
            <v>0</v>
          </cell>
          <cell r="BQ1453">
            <v>0</v>
          </cell>
          <cell r="BS1453">
            <v>0</v>
          </cell>
          <cell r="BW1453">
            <v>54</v>
          </cell>
          <cell r="CD1453">
            <v>0</v>
          </cell>
        </row>
        <row r="1454">
          <cell r="C1454" t="str">
            <v>60840TAllcustom2Allcustom3USD Total</v>
          </cell>
          <cell r="BK1454">
            <v>49</v>
          </cell>
          <cell r="BN1454">
            <v>48.911049692388403</v>
          </cell>
          <cell r="BP1454">
            <v>0</v>
          </cell>
          <cell r="BS1454">
            <v>0</v>
          </cell>
          <cell r="BW1454">
            <v>49</v>
          </cell>
          <cell r="CD1454">
            <v>0</v>
          </cell>
          <cell r="CF1454">
            <v>0</v>
          </cell>
        </row>
        <row r="1455">
          <cell r="C1455" t="str">
            <v>60850TAllcustom2Allcustom3USD Total</v>
          </cell>
          <cell r="BK1455">
            <v>103</v>
          </cell>
          <cell r="BL1455">
            <v>0</v>
          </cell>
          <cell r="BM1455">
            <v>0</v>
          </cell>
          <cell r="BN1455">
            <v>103.25708044232491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W1455">
            <v>103</v>
          </cell>
          <cell r="CD1455">
            <v>0</v>
          </cell>
          <cell r="CF1455">
            <v>0</v>
          </cell>
        </row>
        <row r="1457">
          <cell r="C1457" t="str">
            <v>60855TAllcustom2Allcustom3USD Total</v>
          </cell>
          <cell r="BK1457">
            <v>1</v>
          </cell>
          <cell r="BL1457">
            <v>0</v>
          </cell>
          <cell r="BN1457">
            <v>1.16395719160775</v>
          </cell>
          <cell r="BP1457">
            <v>0</v>
          </cell>
          <cell r="BQ1457">
            <v>0</v>
          </cell>
          <cell r="BS1457">
            <v>0</v>
          </cell>
          <cell r="BW1457">
            <v>1</v>
          </cell>
          <cell r="CD1457">
            <v>0</v>
          </cell>
        </row>
        <row r="1458">
          <cell r="C1458" t="str">
            <v>60860TAllcustom2Allcustom3USD Total</v>
          </cell>
          <cell r="BK1458">
            <v>15</v>
          </cell>
          <cell r="BN1458">
            <v>14.866497373609301</v>
          </cell>
          <cell r="BP1458">
            <v>0</v>
          </cell>
          <cell r="BS1458">
            <v>0</v>
          </cell>
          <cell r="BW1458">
            <v>15</v>
          </cell>
          <cell r="CD1458">
            <v>0</v>
          </cell>
          <cell r="CF1458">
            <v>0</v>
          </cell>
        </row>
        <row r="1459">
          <cell r="C1459" t="str">
            <v>60870TAllcustom2Allcustom3USD Total</v>
          </cell>
          <cell r="BK1459">
            <v>16</v>
          </cell>
          <cell r="BL1459">
            <v>0</v>
          </cell>
          <cell r="BM1459">
            <v>0</v>
          </cell>
          <cell r="BN1459">
            <v>16.030454565217049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W1459">
            <v>16</v>
          </cell>
          <cell r="CD1459">
            <v>0</v>
          </cell>
          <cell r="CF1459">
            <v>0</v>
          </cell>
        </row>
        <row r="1461">
          <cell r="BK1461">
            <v>19</v>
          </cell>
          <cell r="BL1461">
            <v>0</v>
          </cell>
          <cell r="BM1461">
            <v>0</v>
          </cell>
          <cell r="BN1461">
            <v>19.187415236276298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W1461">
            <v>19</v>
          </cell>
        </row>
        <row r="1463"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W1463">
            <v>0</v>
          </cell>
        </row>
        <row r="1465">
          <cell r="BK1465">
            <v>0</v>
          </cell>
          <cell r="BL1465">
            <v>0</v>
          </cell>
          <cell r="BN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W1465">
            <v>0</v>
          </cell>
        </row>
        <row r="1470">
          <cell r="C1470" t="str">
            <v>61105SHA410M881CUSD Total</v>
          </cell>
          <cell r="BK1470">
            <v>69585</v>
          </cell>
          <cell r="BN1470">
            <v>69585</v>
          </cell>
          <cell r="BW1470">
            <v>69585</v>
          </cell>
          <cell r="CD1470">
            <v>0</v>
          </cell>
        </row>
        <row r="1471">
          <cell r="C1471" t="str">
            <v>61105SHA410M882USD Total</v>
          </cell>
          <cell r="BK1471">
            <v>76537</v>
          </cell>
          <cell r="BN1471">
            <v>76537</v>
          </cell>
          <cell r="BW1471">
            <v>76537</v>
          </cell>
          <cell r="CD1471">
            <v>0</v>
          </cell>
        </row>
        <row r="1472">
          <cell r="C1472" t="str">
            <v>61105SHA410M889USD Total</v>
          </cell>
          <cell r="BK1472">
            <v>146122</v>
          </cell>
          <cell r="BN1472">
            <v>146122</v>
          </cell>
          <cell r="BW1472">
            <v>146122</v>
          </cell>
          <cell r="CD1472">
            <v>0</v>
          </cell>
        </row>
        <row r="1473">
          <cell r="C1473" t="str">
            <v>61105SHA410M883USD Total</v>
          </cell>
          <cell r="BK1473">
            <v>0</v>
          </cell>
          <cell r="BN1473">
            <v>0</v>
          </cell>
          <cell r="BW1473">
            <v>0</v>
          </cell>
          <cell r="CD1473">
            <v>0</v>
          </cell>
        </row>
        <row r="1474">
          <cell r="C1474" t="str">
            <v>61105SHA410M880TUSD Total</v>
          </cell>
          <cell r="BK1474">
            <v>0</v>
          </cell>
          <cell r="BN1474">
            <v>0</v>
          </cell>
          <cell r="BW1474">
            <v>0</v>
          </cell>
          <cell r="CD1474">
            <v>0</v>
          </cell>
        </row>
        <row r="1476">
          <cell r="C1476" t="str">
            <v>61105SHA420M881CUSD Total</v>
          </cell>
          <cell r="BK1476">
            <v>361409</v>
          </cell>
          <cell r="BN1476">
            <v>361409</v>
          </cell>
          <cell r="BW1476">
            <v>361409</v>
          </cell>
          <cell r="CD1476">
            <v>0</v>
          </cell>
        </row>
        <row r="1477">
          <cell r="C1477" t="str">
            <v>61105SHA420M882USD Total</v>
          </cell>
          <cell r="BK1477">
            <v>306278</v>
          </cell>
          <cell r="BN1477">
            <v>306278</v>
          </cell>
          <cell r="BW1477">
            <v>306278</v>
          </cell>
          <cell r="CD1477">
            <v>0</v>
          </cell>
        </row>
        <row r="1478">
          <cell r="C1478" t="str">
            <v>61105SHA420M889USD Total</v>
          </cell>
          <cell r="BK1478">
            <v>-582398</v>
          </cell>
          <cell r="BN1478">
            <v>-582398</v>
          </cell>
          <cell r="BW1478">
            <v>-582398</v>
          </cell>
          <cell r="CD1478">
            <v>0</v>
          </cell>
        </row>
        <row r="1479">
          <cell r="C1479" t="str">
            <v>61105SHA420M883USD Total</v>
          </cell>
          <cell r="BK1479">
            <v>7647</v>
          </cell>
          <cell r="BN1479">
            <v>7647</v>
          </cell>
          <cell r="BW1479">
            <v>7647</v>
          </cell>
          <cell r="CD1479">
            <v>0</v>
          </cell>
        </row>
        <row r="1480">
          <cell r="C1480" t="str">
            <v>61105SHA420M880TUSD Total</v>
          </cell>
          <cell r="BK1480">
            <v>77642</v>
          </cell>
          <cell r="BN1480">
            <v>77642</v>
          </cell>
          <cell r="BW1480">
            <v>77642</v>
          </cell>
          <cell r="CD1480">
            <v>0</v>
          </cell>
        </row>
        <row r="1482">
          <cell r="C1482" t="str">
            <v>61105Allcustom2M881CUSD Total</v>
          </cell>
          <cell r="BK1482">
            <v>430994</v>
          </cell>
          <cell r="BN1482">
            <v>430994</v>
          </cell>
          <cell r="BW1482">
            <v>430994</v>
          </cell>
          <cell r="CD1482">
            <v>0</v>
          </cell>
        </row>
        <row r="1483">
          <cell r="C1483" t="str">
            <v>61105Allcustom2M882USD Total</v>
          </cell>
          <cell r="BK1483">
            <v>382815</v>
          </cell>
          <cell r="BN1483">
            <v>382815</v>
          </cell>
          <cell r="BW1483">
            <v>382815</v>
          </cell>
          <cell r="CD1483">
            <v>0</v>
          </cell>
        </row>
        <row r="1484">
          <cell r="C1484" t="str">
            <v>61105Allcustom2M889USD Total</v>
          </cell>
          <cell r="BK1484">
            <v>728520</v>
          </cell>
          <cell r="BN1484">
            <v>728520</v>
          </cell>
          <cell r="BW1484">
            <v>728520</v>
          </cell>
          <cell r="CD1484">
            <v>0</v>
          </cell>
        </row>
        <row r="1485">
          <cell r="C1485" t="str">
            <v>61105Allcustom2M883USD Total</v>
          </cell>
          <cell r="BK1485">
            <v>7647</v>
          </cell>
          <cell r="BN1485">
            <v>7647</v>
          </cell>
          <cell r="BW1485">
            <v>7647</v>
          </cell>
          <cell r="CD1485">
            <v>0</v>
          </cell>
        </row>
        <row r="1486">
          <cell r="C1486" t="str">
            <v>61105Allcustom2M880TUSD Total</v>
          </cell>
          <cell r="BK1486">
            <v>77642</v>
          </cell>
          <cell r="BN1486">
            <v>77642</v>
          </cell>
          <cell r="BW1486">
            <v>77642</v>
          </cell>
          <cell r="CD1486">
            <v>0</v>
          </cell>
        </row>
        <row r="1491">
          <cell r="C1491" t="str">
            <v>62801Allcustom2M884USD Total</v>
          </cell>
          <cell r="BK1491">
            <v>0</v>
          </cell>
          <cell r="BN1491">
            <v>0</v>
          </cell>
          <cell r="BW1491">
            <v>0</v>
          </cell>
          <cell r="CD1491">
            <v>0</v>
          </cell>
        </row>
        <row r="1492">
          <cell r="C1492" t="str">
            <v>62801Allcustom2M885USD Total</v>
          </cell>
          <cell r="BK1492">
            <v>0</v>
          </cell>
          <cell r="BN1492">
            <v>0</v>
          </cell>
          <cell r="BW1492">
            <v>0</v>
          </cell>
          <cell r="CD1492">
            <v>0</v>
          </cell>
        </row>
        <row r="1493">
          <cell r="C1493" t="str">
            <v>62801Allcustom2M887USD Total</v>
          </cell>
          <cell r="BK1493">
            <v>0</v>
          </cell>
          <cell r="BN1493">
            <v>0</v>
          </cell>
          <cell r="BW1493">
            <v>0</v>
          </cell>
          <cell r="CD1493">
            <v>0</v>
          </cell>
        </row>
        <row r="1494">
          <cell r="C1494" t="str">
            <v>62801Allcustom2M886USD Total</v>
          </cell>
          <cell r="BK1494">
            <v>0</v>
          </cell>
          <cell r="BN1494">
            <v>0</v>
          </cell>
          <cell r="BW1494">
            <v>0</v>
          </cell>
          <cell r="CD1494">
            <v>0</v>
          </cell>
        </row>
        <row r="1495">
          <cell r="C1495" t="str">
            <v>62801Allcustom2Allcustom3USD Total</v>
          </cell>
          <cell r="BK1495">
            <v>0</v>
          </cell>
          <cell r="BN1495">
            <v>0</v>
          </cell>
          <cell r="BW1495">
            <v>0</v>
          </cell>
          <cell r="CD1495">
            <v>0</v>
          </cell>
        </row>
        <row r="1497">
          <cell r="C1497" t="str">
            <v>62801SHA430M884USD Total</v>
          </cell>
          <cell r="BK1497">
            <v>0</v>
          </cell>
          <cell r="BN1497">
            <v>0</v>
          </cell>
          <cell r="BW1497">
            <v>0</v>
          </cell>
          <cell r="CD1497">
            <v>0</v>
          </cell>
        </row>
        <row r="1498">
          <cell r="C1498" t="str">
            <v>62801SHA430M885USD Total</v>
          </cell>
          <cell r="BK1498">
            <v>0</v>
          </cell>
          <cell r="BN1498">
            <v>0</v>
          </cell>
          <cell r="BW1498">
            <v>0</v>
          </cell>
          <cell r="CD1498">
            <v>0</v>
          </cell>
        </row>
        <row r="1499">
          <cell r="C1499" t="str">
            <v>62801SHA430M887USD Total</v>
          </cell>
          <cell r="BK1499">
            <v>0</v>
          </cell>
          <cell r="BN1499">
            <v>0</v>
          </cell>
          <cell r="BW1499">
            <v>0</v>
          </cell>
          <cell r="CD1499">
            <v>0</v>
          </cell>
        </row>
        <row r="1500">
          <cell r="C1500" t="str">
            <v>62801SHA430M886USD Total</v>
          </cell>
          <cell r="BK1500">
            <v>0</v>
          </cell>
          <cell r="BN1500">
            <v>0</v>
          </cell>
          <cell r="BW1500">
            <v>0</v>
          </cell>
          <cell r="CD1500">
            <v>0</v>
          </cell>
        </row>
        <row r="1501">
          <cell r="C1501" t="str">
            <v>62801SHA430Allcustom3USD Total</v>
          </cell>
          <cell r="BK1501">
            <v>0</v>
          </cell>
          <cell r="BN1501">
            <v>0</v>
          </cell>
          <cell r="BW1501">
            <v>0</v>
          </cell>
          <cell r="CD1501">
            <v>0</v>
          </cell>
        </row>
        <row r="1503">
          <cell r="C1503" t="str">
            <v>62801SHA440M884USD Total</v>
          </cell>
          <cell r="BK1503">
            <v>0</v>
          </cell>
          <cell r="BN1503">
            <v>0</v>
          </cell>
          <cell r="BW1503">
            <v>0</v>
          </cell>
          <cell r="CD1503">
            <v>0</v>
          </cell>
        </row>
        <row r="1504">
          <cell r="C1504" t="str">
            <v>62801SHA440M885USD Total</v>
          </cell>
          <cell r="BK1504">
            <v>0</v>
          </cell>
          <cell r="BN1504">
            <v>0</v>
          </cell>
          <cell r="BW1504">
            <v>0</v>
          </cell>
          <cell r="CD1504">
            <v>0</v>
          </cell>
        </row>
        <row r="1505">
          <cell r="C1505" t="str">
            <v>62801SHA440M887USD Total</v>
          </cell>
          <cell r="BK1505">
            <v>0</v>
          </cell>
          <cell r="BN1505">
            <v>0</v>
          </cell>
          <cell r="BW1505">
            <v>0</v>
          </cell>
          <cell r="CD1505">
            <v>0</v>
          </cell>
        </row>
        <row r="1506">
          <cell r="C1506" t="str">
            <v>62801SHA440M886USD Total</v>
          </cell>
          <cell r="BK1506">
            <v>0</v>
          </cell>
          <cell r="BN1506">
            <v>0</v>
          </cell>
          <cell r="BW1506">
            <v>0</v>
          </cell>
          <cell r="CD1506">
            <v>0</v>
          </cell>
        </row>
        <row r="1507">
          <cell r="C1507" t="str">
            <v>62801SHA440Allcustom3USD Total</v>
          </cell>
          <cell r="BK1507">
            <v>0</v>
          </cell>
          <cell r="BN1507">
            <v>0</v>
          </cell>
          <cell r="BW1507">
            <v>0</v>
          </cell>
          <cell r="CD1507">
            <v>0</v>
          </cell>
        </row>
        <row r="1509">
          <cell r="C1509" t="str">
            <v>62802Allcustom2Allcustom3USD Total</v>
          </cell>
          <cell r="BK1509">
            <v>0</v>
          </cell>
          <cell r="BN1509">
            <v>0</v>
          </cell>
          <cell r="BW1509">
            <v>0</v>
          </cell>
          <cell r="CD1509">
            <v>0</v>
          </cell>
        </row>
        <row r="1510">
          <cell r="C1510" t="str">
            <v>62803Allcustom2Allcustom3USD Total</v>
          </cell>
          <cell r="BK1510">
            <v>0</v>
          </cell>
          <cell r="BN1510">
            <v>0</v>
          </cell>
          <cell r="BW1510">
            <v>0</v>
          </cell>
          <cell r="CD1510">
            <v>0</v>
          </cell>
        </row>
        <row r="1512">
          <cell r="C1512" t="str">
            <v>62810Allcustom2Allcustom3USD Total</v>
          </cell>
          <cell r="BK1512">
            <v>0</v>
          </cell>
          <cell r="BN1512">
            <v>0</v>
          </cell>
          <cell r="BW1512">
            <v>0</v>
          </cell>
          <cell r="CD1512">
            <v>0</v>
          </cell>
        </row>
        <row r="1513">
          <cell r="C1513" t="str">
            <v>62811Allcustom2Allcustom3USD Total</v>
          </cell>
          <cell r="BK1513">
            <v>0</v>
          </cell>
          <cell r="BN1513">
            <v>0</v>
          </cell>
          <cell r="BW1513">
            <v>0</v>
          </cell>
          <cell r="CD1513">
            <v>0</v>
          </cell>
        </row>
        <row r="1514">
          <cell r="C1514" t="str">
            <v>62816Allcustom2Allcustom3USD Total</v>
          </cell>
          <cell r="BK1514">
            <v>0</v>
          </cell>
          <cell r="BN1514">
            <v>0</v>
          </cell>
          <cell r="BW1514">
            <v>0</v>
          </cell>
          <cell r="CD1514">
            <v>0</v>
          </cell>
        </row>
        <row r="1515">
          <cell r="C1515" t="str">
            <v>62812Allcustom2Allcustom3USD Total</v>
          </cell>
          <cell r="BK1515">
            <v>0</v>
          </cell>
          <cell r="BN1515">
            <v>0</v>
          </cell>
          <cell r="BW1515">
            <v>0</v>
          </cell>
          <cell r="CD1515">
            <v>0</v>
          </cell>
        </row>
        <row r="1516">
          <cell r="C1516" t="str">
            <v>62813Allcustom2Allcustom3USD Total</v>
          </cell>
          <cell r="BK1516">
            <v>0</v>
          </cell>
          <cell r="BN1516">
            <v>0</v>
          </cell>
          <cell r="BW1516">
            <v>0</v>
          </cell>
          <cell r="CD1516">
            <v>0</v>
          </cell>
        </row>
        <row r="1517">
          <cell r="C1517" t="str">
            <v>62814Allcustom2Allcustom3USD Total</v>
          </cell>
          <cell r="BK1517">
            <v>0</v>
          </cell>
          <cell r="BN1517">
            <v>0</v>
          </cell>
          <cell r="BW1517">
            <v>0</v>
          </cell>
          <cell r="CD1517">
            <v>0</v>
          </cell>
        </row>
        <row r="1519">
          <cell r="C1519" t="str">
            <v>62815SHA430Allcustom3USD Total</v>
          </cell>
          <cell r="BK1519">
            <v>0</v>
          </cell>
          <cell r="BN1519">
            <v>0</v>
          </cell>
          <cell r="BW1519">
            <v>0</v>
          </cell>
        </row>
        <row r="1520">
          <cell r="C1520" t="str">
            <v>62815SHA440Allcustom3USD Total</v>
          </cell>
          <cell r="BK1520">
            <v>0</v>
          </cell>
          <cell r="BN1520">
            <v>0</v>
          </cell>
          <cell r="BW1520">
            <v>0</v>
          </cell>
          <cell r="CD1520">
            <v>0</v>
          </cell>
        </row>
        <row r="1521">
          <cell r="C1521" t="str">
            <v>62815Allcustom2Allcustom3USD Total</v>
          </cell>
          <cell r="BK1521">
            <v>0</v>
          </cell>
          <cell r="BN1521">
            <v>0</v>
          </cell>
          <cell r="BW1521">
            <v>0</v>
          </cell>
          <cell r="CD1521">
            <v>0</v>
          </cell>
        </row>
        <row r="1524">
          <cell r="C1524" t="str">
            <v>62804Allcustom2Allcustom3USD Total</v>
          </cell>
          <cell r="BK1524">
            <v>0</v>
          </cell>
          <cell r="BN1524">
            <v>0</v>
          </cell>
          <cell r="BW1524">
            <v>0</v>
          </cell>
          <cell r="CD1524">
            <v>0</v>
          </cell>
        </row>
        <row r="1525">
          <cell r="C1525" t="str">
            <v>62805Allcustom2Allcustom3USD Total</v>
          </cell>
          <cell r="BK1525">
            <v>0</v>
          </cell>
          <cell r="BN1525">
            <v>0</v>
          </cell>
          <cell r="BW1525">
            <v>0</v>
          </cell>
          <cell r="CD1525">
            <v>0</v>
          </cell>
        </row>
        <row r="1526">
          <cell r="C1526" t="str">
            <v>62806Allcustom2Allcustom3USD Total</v>
          </cell>
          <cell r="BK1526">
            <v>0</v>
          </cell>
          <cell r="BN1526">
            <v>0</v>
          </cell>
          <cell r="BW1526">
            <v>0</v>
          </cell>
          <cell r="CD1526">
            <v>0</v>
          </cell>
        </row>
        <row r="1527">
          <cell r="C1527" t="str">
            <v>62807Allcustom2Allcustom3USD Total</v>
          </cell>
          <cell r="BK1527">
            <v>0</v>
          </cell>
          <cell r="BN1527">
            <v>0</v>
          </cell>
          <cell r="BW1527">
            <v>0</v>
          </cell>
          <cell r="CD1527">
            <v>0</v>
          </cell>
        </row>
        <row r="1528">
          <cell r="C1528" t="str">
            <v>62808Allcustom2Allcustom3USD Total</v>
          </cell>
          <cell r="BK1528">
            <v>0</v>
          </cell>
          <cell r="BN1528">
            <v>0</v>
          </cell>
          <cell r="BW1528">
            <v>0</v>
          </cell>
          <cell r="CD1528">
            <v>0</v>
          </cell>
        </row>
        <row r="1529">
          <cell r="C1529" t="str">
            <v>62809Allcustom2Allcustom3USD Total</v>
          </cell>
          <cell r="BK1529">
            <v>0</v>
          </cell>
          <cell r="BN1529">
            <v>0</v>
          </cell>
          <cell r="BW1529">
            <v>0</v>
          </cell>
          <cell r="CD1529">
            <v>0</v>
          </cell>
        </row>
        <row r="1534">
          <cell r="C1534" t="str">
            <v>62942TAllcustom2Allcustom3USD Total</v>
          </cell>
          <cell r="BK1534">
            <v>4967</v>
          </cell>
          <cell r="BL1534">
            <v>0</v>
          </cell>
          <cell r="BN1534">
            <v>4966.9587706642797</v>
          </cell>
          <cell r="BP1534">
            <v>0</v>
          </cell>
          <cell r="BQ1534">
            <v>0</v>
          </cell>
          <cell r="BS1534">
            <v>0</v>
          </cell>
          <cell r="BW1534">
            <v>4967</v>
          </cell>
          <cell r="CD1534">
            <v>0</v>
          </cell>
        </row>
        <row r="1535">
          <cell r="C1535" t="str">
            <v>50562TAllcustom2Allcustom3USD Total</v>
          </cell>
          <cell r="BK1535">
            <v>8097</v>
          </cell>
          <cell r="BN1535">
            <v>8097.0167905095905</v>
          </cell>
          <cell r="BP1535">
            <v>0</v>
          </cell>
          <cell r="BS1535">
            <v>0</v>
          </cell>
          <cell r="BW1535">
            <v>8097</v>
          </cell>
          <cell r="CD1535">
            <v>0</v>
          </cell>
        </row>
        <row r="1536">
          <cell r="C1536" t="str">
            <v>62950TAllcustom2Allcustom3USD Total</v>
          </cell>
          <cell r="BK1536">
            <v>2271</v>
          </cell>
          <cell r="BN1536">
            <v>2270.7932908440798</v>
          </cell>
          <cell r="BP1536">
            <v>0</v>
          </cell>
          <cell r="BS1536">
            <v>0</v>
          </cell>
          <cell r="BW1536">
            <v>2271</v>
          </cell>
          <cell r="CD1536">
            <v>0</v>
          </cell>
        </row>
        <row r="1537">
          <cell r="C1537" t="str">
            <v>62955TAllcustom2Allcustom3USD Total</v>
          </cell>
          <cell r="BK1537">
            <v>15335</v>
          </cell>
          <cell r="BL1537">
            <v>0</v>
          </cell>
          <cell r="BM1537">
            <v>0</v>
          </cell>
          <cell r="BN1537">
            <v>15334.768852017949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W1537">
            <v>15335</v>
          </cell>
          <cell r="CD1537">
            <v>0</v>
          </cell>
          <cell r="CF1537">
            <v>0</v>
          </cell>
        </row>
        <row r="1540">
          <cell r="C1540" t="str">
            <v>63481MAT200Allcustom3USD Total</v>
          </cell>
          <cell r="BK1540">
            <v>326</v>
          </cell>
          <cell r="BL1540">
            <v>-1</v>
          </cell>
          <cell r="BN1540">
            <v>326.96147726266298</v>
          </cell>
          <cell r="BP1540">
            <v>0</v>
          </cell>
          <cell r="BQ1540">
            <v>0</v>
          </cell>
          <cell r="BS1540">
            <v>0</v>
          </cell>
          <cell r="BW1540">
            <v>326</v>
          </cell>
          <cell r="CD1540">
            <v>0</v>
          </cell>
        </row>
        <row r="1541">
          <cell r="C1541" t="str">
            <v>63482MAT200Allcustom3USD Total</v>
          </cell>
          <cell r="BK1541">
            <v>126</v>
          </cell>
          <cell r="BL1541">
            <v>-1</v>
          </cell>
          <cell r="BN1541">
            <v>126.886680107243</v>
          </cell>
          <cell r="BP1541">
            <v>0</v>
          </cell>
          <cell r="BQ1541">
            <v>0</v>
          </cell>
          <cell r="BS1541">
            <v>0</v>
          </cell>
          <cell r="BW1541">
            <v>126</v>
          </cell>
          <cell r="CD1541">
            <v>0</v>
          </cell>
        </row>
        <row r="1542">
          <cell r="C1542" t="str">
            <v>63485TMAT200Allcustom3USD Total</v>
          </cell>
          <cell r="BK1542">
            <v>200</v>
          </cell>
          <cell r="BL1542">
            <v>0</v>
          </cell>
          <cell r="BM1542">
            <v>0</v>
          </cell>
          <cell r="BN1542">
            <v>200.07479715541999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W1542">
            <v>200</v>
          </cell>
          <cell r="CD1542">
            <v>0</v>
          </cell>
        </row>
        <row r="1544">
          <cell r="C1544" t="str">
            <v>63481MAT300Allcustom3USD Total</v>
          </cell>
          <cell r="BK1544">
            <v>1252</v>
          </cell>
          <cell r="BL1544">
            <v>1</v>
          </cell>
          <cell r="BN1544">
            <v>1251.4676382883001</v>
          </cell>
          <cell r="BP1544">
            <v>0</v>
          </cell>
          <cell r="BQ1544">
            <v>0</v>
          </cell>
          <cell r="BS1544">
            <v>0</v>
          </cell>
          <cell r="BW1544">
            <v>1252</v>
          </cell>
          <cell r="CD1544">
            <v>0</v>
          </cell>
        </row>
        <row r="1545">
          <cell r="C1545" t="str">
            <v>63482MAT300Allcustom3USD Total</v>
          </cell>
          <cell r="BK1545">
            <v>396</v>
          </cell>
          <cell r="BN1545">
            <v>395.50455796211901</v>
          </cell>
          <cell r="BP1545">
            <v>0</v>
          </cell>
          <cell r="BS1545">
            <v>0</v>
          </cell>
          <cell r="BW1545">
            <v>396</v>
          </cell>
          <cell r="CD1545">
            <v>0</v>
          </cell>
        </row>
        <row r="1546">
          <cell r="C1546" t="str">
            <v>63485TMAT300Allcustom3USD Total</v>
          </cell>
          <cell r="BK1546">
            <v>856</v>
          </cell>
          <cell r="BL1546">
            <v>1</v>
          </cell>
          <cell r="BM1546">
            <v>0</v>
          </cell>
          <cell r="BN1546">
            <v>855.96308032618117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W1546">
            <v>856</v>
          </cell>
          <cell r="CD1546">
            <v>0</v>
          </cell>
        </row>
        <row r="1548">
          <cell r="C1548" t="str">
            <v>63481MAT400Allcustom3USD Total</v>
          </cell>
          <cell r="BK1548">
            <v>1522</v>
          </cell>
          <cell r="BL1548">
            <v>0</v>
          </cell>
          <cell r="BN1548">
            <v>1521.6573403845698</v>
          </cell>
          <cell r="BP1548">
            <v>0</v>
          </cell>
          <cell r="BQ1548">
            <v>0</v>
          </cell>
          <cell r="BS1548">
            <v>0</v>
          </cell>
          <cell r="BW1548">
            <v>1522</v>
          </cell>
          <cell r="CD1548">
            <v>0</v>
          </cell>
        </row>
        <row r="1549">
          <cell r="C1549" t="str">
            <v>63482MAT400Allcustom3USD Total</v>
          </cell>
          <cell r="BK1549">
            <v>307</v>
          </cell>
          <cell r="BN1549">
            <v>306.906019830133</v>
          </cell>
          <cell r="BP1549">
            <v>0</v>
          </cell>
          <cell r="BS1549">
            <v>0</v>
          </cell>
          <cell r="BW1549">
            <v>307</v>
          </cell>
          <cell r="CD1549">
            <v>0</v>
          </cell>
        </row>
        <row r="1550">
          <cell r="C1550" t="str">
            <v>63485TMAT400Allcustom3USD Total</v>
          </cell>
          <cell r="BK1550">
            <v>1215</v>
          </cell>
          <cell r="BL1550">
            <v>0</v>
          </cell>
          <cell r="BM1550">
            <v>0</v>
          </cell>
          <cell r="BN1550">
            <v>1214.7513205544369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W1550">
            <v>1215</v>
          </cell>
          <cell r="CD1550">
            <v>0</v>
          </cell>
        </row>
        <row r="1552">
          <cell r="C1552" t="str">
            <v>63481Allcustom2Allcustom3USD Total</v>
          </cell>
          <cell r="BK1552">
            <v>3100</v>
          </cell>
          <cell r="BL1552">
            <v>0</v>
          </cell>
          <cell r="BN1552">
            <v>3100.08645593553</v>
          </cell>
          <cell r="BP1552">
            <v>0</v>
          </cell>
          <cell r="BQ1552">
            <v>0</v>
          </cell>
          <cell r="BS1552">
            <v>0</v>
          </cell>
          <cell r="BW1552">
            <v>3100</v>
          </cell>
          <cell r="CD1552">
            <v>0</v>
          </cell>
          <cell r="CF1552">
            <v>0</v>
          </cell>
        </row>
        <row r="1553">
          <cell r="C1553" t="str">
            <v>63482Allcustom2Allcustom3USD Total</v>
          </cell>
          <cell r="BK1553">
            <v>829</v>
          </cell>
          <cell r="BN1553">
            <v>829.29725789949498</v>
          </cell>
          <cell r="BP1553">
            <v>0</v>
          </cell>
          <cell r="BS1553">
            <v>0</v>
          </cell>
          <cell r="BW1553">
            <v>829</v>
          </cell>
          <cell r="CD1553">
            <v>0</v>
          </cell>
          <cell r="CF1553">
            <v>0</v>
          </cell>
        </row>
        <row r="1554">
          <cell r="C1554" t="str">
            <v>63485TAllcustom2Allcustom3USD Total</v>
          </cell>
          <cell r="BK1554">
            <v>2271</v>
          </cell>
          <cell r="BL1554">
            <v>0</v>
          </cell>
          <cell r="BM1554">
            <v>0</v>
          </cell>
          <cell r="BN1554">
            <v>2270.789198036035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W1554">
            <v>2271</v>
          </cell>
          <cell r="CD1554">
            <v>0</v>
          </cell>
          <cell r="CF1554">
            <v>0</v>
          </cell>
        </row>
        <row r="1559">
          <cell r="BK1559">
            <v>238</v>
          </cell>
          <cell r="BL1559">
            <v>0</v>
          </cell>
          <cell r="BM1559">
            <v>0</v>
          </cell>
          <cell r="BN1559">
            <v>237.965306451586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W1559">
            <v>238</v>
          </cell>
        </row>
        <row r="1560">
          <cell r="C1560" t="str">
            <v>35315Allcustom2Allcustom3USD Total</v>
          </cell>
          <cell r="BK1560">
            <v>0</v>
          </cell>
          <cell r="BN1560">
            <v>0</v>
          </cell>
          <cell r="BP1560">
            <v>0</v>
          </cell>
          <cell r="BS1560">
            <v>0</v>
          </cell>
          <cell r="BW1560">
            <v>0</v>
          </cell>
          <cell r="CD1560">
            <v>0</v>
          </cell>
        </row>
        <row r="1561">
          <cell r="BK1561">
            <v>96</v>
          </cell>
          <cell r="BL1561">
            <v>0</v>
          </cell>
          <cell r="BM1561">
            <v>0</v>
          </cell>
          <cell r="BN1561">
            <v>95.649912570403899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W1561">
            <v>96</v>
          </cell>
        </row>
        <row r="1562">
          <cell r="C1562" t="str">
            <v>63005TAllcustom2Allcustom3USD Total</v>
          </cell>
          <cell r="BK1562">
            <v>142</v>
          </cell>
          <cell r="BL1562">
            <v>0</v>
          </cell>
          <cell r="BM1562">
            <v>0</v>
          </cell>
          <cell r="BN1562">
            <v>142.3153938811821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W1562">
            <v>142</v>
          </cell>
          <cell r="CD1562">
            <v>0</v>
          </cell>
        </row>
        <row r="1564">
          <cell r="C1564" t="str">
            <v>63012Allcustom2Allcustom3USD Total</v>
          </cell>
          <cell r="BK1564">
            <v>2443</v>
          </cell>
          <cell r="BL1564">
            <v>0</v>
          </cell>
          <cell r="BN1564">
            <v>2442.7795041951599</v>
          </cell>
          <cell r="BP1564">
            <v>0</v>
          </cell>
          <cell r="BQ1564">
            <v>0</v>
          </cell>
          <cell r="BS1564">
            <v>0</v>
          </cell>
          <cell r="BW1564">
            <v>2443</v>
          </cell>
          <cell r="CD1564">
            <v>0</v>
          </cell>
        </row>
        <row r="1565">
          <cell r="C1565" t="str">
            <v>63013Allcustom2Allcustom3USD Total</v>
          </cell>
          <cell r="BK1565">
            <v>2457</v>
          </cell>
          <cell r="BN1565">
            <v>2457.19372861182</v>
          </cell>
          <cell r="BP1565">
            <v>0</v>
          </cell>
          <cell r="BS1565">
            <v>0</v>
          </cell>
          <cell r="BW1565">
            <v>2457</v>
          </cell>
          <cell r="CD1565">
            <v>0</v>
          </cell>
        </row>
        <row r="1566">
          <cell r="C1566" t="str">
            <v>63015TAllcustom2Allcustom3USD Total</v>
          </cell>
          <cell r="BK1566">
            <v>-14</v>
          </cell>
          <cell r="BL1566">
            <v>0</v>
          </cell>
          <cell r="BM1566">
            <v>0</v>
          </cell>
          <cell r="BN1566">
            <v>-14.41422441666009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W1566">
            <v>-14</v>
          </cell>
          <cell r="CD1566">
            <v>0</v>
          </cell>
        </row>
        <row r="1567">
          <cell r="C1567" t="str">
            <v>63011Allcustom2Allcustom3USD Total</v>
          </cell>
          <cell r="BK1567">
            <v>72</v>
          </cell>
          <cell r="BL1567">
            <v>0</v>
          </cell>
          <cell r="BN1567">
            <v>72.386846652226595</v>
          </cell>
          <cell r="BP1567">
            <v>0</v>
          </cell>
          <cell r="BQ1567">
            <v>0</v>
          </cell>
          <cell r="BS1567">
            <v>0</v>
          </cell>
          <cell r="BW1567">
            <v>72</v>
          </cell>
          <cell r="CD1567">
            <v>0</v>
          </cell>
        </row>
        <row r="1568">
          <cell r="C1568" t="str">
            <v>63020TAllcustom2Allcustom3USD Total</v>
          </cell>
          <cell r="BK1568">
            <v>58</v>
          </cell>
          <cell r="BL1568">
            <v>0</v>
          </cell>
          <cell r="BM1568">
            <v>0</v>
          </cell>
          <cell r="BN1568">
            <v>57.972622235566504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W1568">
            <v>58</v>
          </cell>
          <cell r="CD1568">
            <v>0</v>
          </cell>
        </row>
        <row r="1569">
          <cell r="C1569" t="str">
            <v>63021Allcustom2Allcustom3USD Total</v>
          </cell>
          <cell r="BK1569">
            <v>35</v>
          </cell>
          <cell r="BL1569">
            <v>0</v>
          </cell>
          <cell r="BN1569">
            <v>34.963247520877196</v>
          </cell>
          <cell r="BP1569">
            <v>0</v>
          </cell>
          <cell r="BQ1569">
            <v>0</v>
          </cell>
          <cell r="BS1569">
            <v>0</v>
          </cell>
          <cell r="BW1569">
            <v>35</v>
          </cell>
          <cell r="CD1569">
            <v>0</v>
          </cell>
        </row>
        <row r="1570">
          <cell r="C1570" t="str">
            <v>63022Allcustom2Allcustom3USD Total</v>
          </cell>
          <cell r="BK1570">
            <v>-4</v>
          </cell>
          <cell r="BN1570">
            <v>-3.9923418650262796</v>
          </cell>
          <cell r="BP1570">
            <v>0</v>
          </cell>
          <cell r="BS1570">
            <v>0</v>
          </cell>
          <cell r="BW1570">
            <v>-4</v>
          </cell>
          <cell r="CD1570">
            <v>0</v>
          </cell>
        </row>
        <row r="1571">
          <cell r="C1571" t="str">
            <v>62023Allcustom2Allcustom3USD Total</v>
          </cell>
          <cell r="BK1571">
            <v>-45</v>
          </cell>
          <cell r="BN1571">
            <v>-45.388769843783599</v>
          </cell>
          <cell r="BP1571">
            <v>0</v>
          </cell>
          <cell r="BS1571">
            <v>0</v>
          </cell>
          <cell r="BW1571">
            <v>-45</v>
          </cell>
          <cell r="CD1571">
            <v>0</v>
          </cell>
        </row>
        <row r="1572">
          <cell r="C1572" t="str">
            <v>63025TAllcustom2Allcustom3USD Total</v>
          </cell>
          <cell r="BK1572">
            <v>44</v>
          </cell>
          <cell r="BL1572">
            <v>0</v>
          </cell>
          <cell r="BM1572">
            <v>0</v>
          </cell>
          <cell r="BN1572">
            <v>43.554758047633833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W1572">
            <v>44</v>
          </cell>
          <cell r="CD1572">
            <v>0</v>
          </cell>
        </row>
        <row r="1574">
          <cell r="C1574" t="str">
            <v>63031Allcustom2Allcustom3USD Total</v>
          </cell>
          <cell r="BK1574">
            <v>9890</v>
          </cell>
          <cell r="BN1574">
            <v>9889.8102400000007</v>
          </cell>
          <cell r="BP1574">
            <v>0</v>
          </cell>
          <cell r="BS1574">
            <v>0</v>
          </cell>
          <cell r="BW1574">
            <v>9890</v>
          </cell>
          <cell r="CD1574">
            <v>0</v>
          </cell>
        </row>
        <row r="1575">
          <cell r="C1575" t="str">
            <v>63032Allcustom2Allcustom3USD Total</v>
          </cell>
          <cell r="BK1575">
            <v>8494</v>
          </cell>
          <cell r="BN1575">
            <v>8494.4175799999994</v>
          </cell>
          <cell r="BP1575">
            <v>0</v>
          </cell>
          <cell r="BS1575">
            <v>0</v>
          </cell>
          <cell r="BW1575">
            <v>8494</v>
          </cell>
          <cell r="CD1575">
            <v>0</v>
          </cell>
        </row>
        <row r="1576">
          <cell r="C1576" t="str">
            <v>63035TAllcustom2Allcustom3USD Total</v>
          </cell>
          <cell r="BK1576">
            <v>18384</v>
          </cell>
          <cell r="BL1576">
            <v>0</v>
          </cell>
          <cell r="BM1576">
            <v>0</v>
          </cell>
          <cell r="BN1576">
            <v>18384.22782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W1576">
            <v>18384</v>
          </cell>
          <cell r="CD1576">
            <v>0</v>
          </cell>
        </row>
        <row r="1581">
          <cell r="C1581" t="str">
            <v>50535TPRO110M160USD Total</v>
          </cell>
          <cell r="BK1581">
            <v>59</v>
          </cell>
          <cell r="BN1581">
            <v>58.58113084</v>
          </cell>
          <cell r="BP1581">
            <v>0</v>
          </cell>
          <cell r="BS1581">
            <v>0</v>
          </cell>
          <cell r="BW1581">
            <v>59</v>
          </cell>
          <cell r="CC1581">
            <v>0</v>
          </cell>
          <cell r="CD1581">
            <v>0</v>
          </cell>
        </row>
        <row r="1582">
          <cell r="C1582" t="str">
            <v>50535TPRO120M160USD Total</v>
          </cell>
          <cell r="BK1582">
            <v>135</v>
          </cell>
          <cell r="BN1582">
            <v>135.27799275522301</v>
          </cell>
          <cell r="BP1582">
            <v>0</v>
          </cell>
          <cell r="BS1582">
            <v>0</v>
          </cell>
          <cell r="BW1582">
            <v>135</v>
          </cell>
          <cell r="CC1582">
            <v>0</v>
          </cell>
          <cell r="CD1582">
            <v>0</v>
          </cell>
        </row>
        <row r="1583">
          <cell r="C1583" t="str">
            <v>50535TPRO210TM160USD Total</v>
          </cell>
          <cell r="BK1583">
            <v>327</v>
          </cell>
          <cell r="BN1583">
            <v>326.54902560502796</v>
          </cell>
          <cell r="BP1583">
            <v>0</v>
          </cell>
          <cell r="BS1583">
            <v>0</v>
          </cell>
          <cell r="BW1583">
            <v>327</v>
          </cell>
          <cell r="CC1583">
            <v>0</v>
          </cell>
          <cell r="CD1583">
            <v>0</v>
          </cell>
        </row>
        <row r="1584">
          <cell r="C1584" t="str">
            <v>50535TPRO200TM160USD Total</v>
          </cell>
          <cell r="BK1584">
            <v>518</v>
          </cell>
          <cell r="BL1584">
            <v>-1</v>
          </cell>
          <cell r="BN1584">
            <v>519.04423661425506</v>
          </cell>
          <cell r="BP1584">
            <v>0</v>
          </cell>
          <cell r="BQ1584">
            <v>0</v>
          </cell>
          <cell r="BS1584">
            <v>0</v>
          </cell>
          <cell r="BW1584">
            <v>518</v>
          </cell>
          <cell r="CC1584">
            <v>0</v>
          </cell>
          <cell r="CD1584">
            <v>0</v>
          </cell>
        </row>
        <row r="1585">
          <cell r="C1585" t="str">
            <v>50535TAllcustom2M160USD Total</v>
          </cell>
          <cell r="BK1585">
            <v>1039</v>
          </cell>
          <cell r="BL1585">
            <v>-1</v>
          </cell>
          <cell r="BM1585">
            <v>0</v>
          </cell>
          <cell r="BN1585">
            <v>1039.4523858145062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W1585">
            <v>1039</v>
          </cell>
          <cell r="CC1585">
            <v>0</v>
          </cell>
          <cell r="CD1585">
            <v>0</v>
          </cell>
          <cell r="CF1585">
            <v>0</v>
          </cell>
        </row>
        <row r="1588">
          <cell r="C1588" t="str">
            <v>50535TPRO110M290USD Total</v>
          </cell>
          <cell r="BK1588">
            <v>-149</v>
          </cell>
          <cell r="BN1588">
            <v>-149.43508623</v>
          </cell>
          <cell r="BP1588">
            <v>0</v>
          </cell>
          <cell r="BS1588">
            <v>0</v>
          </cell>
          <cell r="BW1588">
            <v>-149</v>
          </cell>
          <cell r="CC1588">
            <v>0</v>
          </cell>
          <cell r="CD1588">
            <v>0</v>
          </cell>
        </row>
        <row r="1589">
          <cell r="C1589" t="str">
            <v>50535TPRO120M290USD Total</v>
          </cell>
          <cell r="BK1589">
            <v>-117</v>
          </cell>
          <cell r="BN1589">
            <v>-117.389523935094</v>
          </cell>
          <cell r="BP1589">
            <v>0</v>
          </cell>
          <cell r="BS1589">
            <v>0</v>
          </cell>
          <cell r="BW1589">
            <v>-117</v>
          </cell>
          <cell r="CC1589">
            <v>0</v>
          </cell>
          <cell r="CD1589">
            <v>0</v>
          </cell>
        </row>
        <row r="1590">
          <cell r="C1590" t="str">
            <v>50535TPRO210TM290USD Total</v>
          </cell>
          <cell r="BK1590">
            <v>-815</v>
          </cell>
          <cell r="BN1590">
            <v>-815.07986013586606</v>
          </cell>
          <cell r="BP1590">
            <v>0</v>
          </cell>
          <cell r="BS1590">
            <v>0</v>
          </cell>
          <cell r="BW1590">
            <v>-815</v>
          </cell>
          <cell r="CC1590">
            <v>0</v>
          </cell>
          <cell r="CD1590">
            <v>0</v>
          </cell>
        </row>
        <row r="1591">
          <cell r="C1591" t="str">
            <v>50535TPRO200TM290USD Total</v>
          </cell>
          <cell r="BK1591">
            <v>-96</v>
          </cell>
          <cell r="BL1591">
            <v>-1</v>
          </cell>
          <cell r="BN1591">
            <v>-95.153740204296497</v>
          </cell>
          <cell r="BP1591">
            <v>0</v>
          </cell>
          <cell r="BQ1591">
            <v>0</v>
          </cell>
          <cell r="BS1591">
            <v>0</v>
          </cell>
          <cell r="BW1591">
            <v>-96</v>
          </cell>
          <cell r="CC1591">
            <v>0</v>
          </cell>
          <cell r="CD1591">
            <v>0</v>
          </cell>
        </row>
        <row r="1592">
          <cell r="C1592" t="str">
            <v>50535TAllcustom2M290USD Total</v>
          </cell>
          <cell r="BK1592">
            <v>-1177</v>
          </cell>
          <cell r="BL1592">
            <v>-1</v>
          </cell>
          <cell r="BM1592">
            <v>0</v>
          </cell>
          <cell r="BN1592">
            <v>-1177.0582105052565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W1592">
            <v>-1177</v>
          </cell>
          <cell r="CC1592">
            <v>0</v>
          </cell>
          <cell r="CD1592">
            <v>0</v>
          </cell>
          <cell r="CF1592">
            <v>0</v>
          </cell>
        </row>
        <row r="1595">
          <cell r="C1595" t="str">
            <v>50535TPRO110M170USD Total</v>
          </cell>
          <cell r="BK1595">
            <v>-191</v>
          </cell>
          <cell r="BN1595">
            <v>-190.70703344999998</v>
          </cell>
          <cell r="BP1595">
            <v>0</v>
          </cell>
          <cell r="BS1595">
            <v>0</v>
          </cell>
          <cell r="BW1595">
            <v>-191</v>
          </cell>
          <cell r="CC1595">
            <v>0</v>
          </cell>
          <cell r="CD1595">
            <v>0</v>
          </cell>
        </row>
        <row r="1596">
          <cell r="C1596" t="str">
            <v>50535TPRO120M170USD Total</v>
          </cell>
          <cell r="BK1596">
            <v>-51</v>
          </cell>
          <cell r="BN1596">
            <v>-50.611766603952603</v>
          </cell>
          <cell r="BP1596">
            <v>0</v>
          </cell>
          <cell r="BS1596">
            <v>0</v>
          </cell>
          <cell r="BW1596">
            <v>-51</v>
          </cell>
          <cell r="CC1596">
            <v>0</v>
          </cell>
          <cell r="CD1596">
            <v>0</v>
          </cell>
        </row>
        <row r="1597">
          <cell r="C1597" t="str">
            <v>50535TPRO210TM170USD Total</v>
          </cell>
          <cell r="BK1597">
            <v>-327</v>
          </cell>
          <cell r="BN1597">
            <v>-326.75981701712601</v>
          </cell>
          <cell r="BP1597">
            <v>0</v>
          </cell>
          <cell r="BS1597">
            <v>0</v>
          </cell>
          <cell r="BW1597">
            <v>-327</v>
          </cell>
          <cell r="CC1597">
            <v>0</v>
          </cell>
          <cell r="CD1597">
            <v>0</v>
          </cell>
        </row>
        <row r="1598">
          <cell r="C1598" t="str">
            <v>50535TPRO200TM170USD Total</v>
          </cell>
          <cell r="BK1598">
            <v>-264</v>
          </cell>
          <cell r="BL1598">
            <v>1</v>
          </cell>
          <cell r="BN1598">
            <v>-264.51962373144698</v>
          </cell>
          <cell r="BP1598">
            <v>0</v>
          </cell>
          <cell r="BQ1598">
            <v>0</v>
          </cell>
          <cell r="BS1598">
            <v>0</v>
          </cell>
          <cell r="BW1598">
            <v>-264</v>
          </cell>
          <cell r="CC1598">
            <v>0</v>
          </cell>
          <cell r="CD1598">
            <v>0</v>
          </cell>
        </row>
        <row r="1599">
          <cell r="C1599" t="str">
            <v>50535TAllcustom2M170USD Total</v>
          </cell>
          <cell r="BK1599">
            <v>-833</v>
          </cell>
          <cell r="BL1599">
            <v>1</v>
          </cell>
          <cell r="BM1599">
            <v>0</v>
          </cell>
          <cell r="BN1599">
            <v>-832.59824080252565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W1599">
            <v>-833</v>
          </cell>
          <cell r="CC1599">
            <v>0</v>
          </cell>
          <cell r="CD1599">
            <v>0</v>
          </cell>
          <cell r="CF1599">
            <v>0</v>
          </cell>
        </row>
        <row r="1602">
          <cell r="C1602" t="str">
            <v>50535TPRO110M410USD Total</v>
          </cell>
          <cell r="BK1602">
            <v>0</v>
          </cell>
          <cell r="BN1602">
            <v>0</v>
          </cell>
          <cell r="BP1602">
            <v>0</v>
          </cell>
          <cell r="BS1602">
            <v>0</v>
          </cell>
          <cell r="BW1602">
            <v>0</v>
          </cell>
          <cell r="CC1602">
            <v>0</v>
          </cell>
          <cell r="CD1602">
            <v>0</v>
          </cell>
        </row>
        <row r="1603">
          <cell r="C1603" t="str">
            <v>50535TPRO120M410USD Total</v>
          </cell>
          <cell r="BK1603">
            <v>0</v>
          </cell>
          <cell r="BN1603">
            <v>0</v>
          </cell>
          <cell r="BP1603">
            <v>0</v>
          </cell>
          <cell r="BS1603">
            <v>0</v>
          </cell>
          <cell r="BW1603">
            <v>0</v>
          </cell>
          <cell r="CC1603">
            <v>0</v>
          </cell>
          <cell r="CD1603">
            <v>0</v>
          </cell>
        </row>
        <row r="1604">
          <cell r="C1604" t="str">
            <v>50535TPRO210TM410USD Total</v>
          </cell>
          <cell r="BK1604">
            <v>1</v>
          </cell>
          <cell r="BN1604">
            <v>0.50604557678652606</v>
          </cell>
          <cell r="BP1604">
            <v>0</v>
          </cell>
          <cell r="BS1604">
            <v>0</v>
          </cell>
          <cell r="BW1604">
            <v>1</v>
          </cell>
          <cell r="CC1604">
            <v>0</v>
          </cell>
          <cell r="CD1604">
            <v>0</v>
          </cell>
        </row>
        <row r="1605">
          <cell r="C1605" t="str">
            <v>50535TPRO200TM410USD Total</v>
          </cell>
          <cell r="BK1605">
            <v>4</v>
          </cell>
          <cell r="BL1605">
            <v>0</v>
          </cell>
          <cell r="BN1605">
            <v>4.2858511604744907</v>
          </cell>
          <cell r="BP1605">
            <v>0</v>
          </cell>
          <cell r="BQ1605">
            <v>0</v>
          </cell>
          <cell r="BS1605">
            <v>0</v>
          </cell>
          <cell r="BW1605">
            <v>4</v>
          </cell>
          <cell r="CC1605">
            <v>0</v>
          </cell>
          <cell r="CD1605">
            <v>0</v>
          </cell>
        </row>
        <row r="1606">
          <cell r="C1606" t="str">
            <v>50535TAllcustom2M410USD Total</v>
          </cell>
          <cell r="BK1606">
            <v>5</v>
          </cell>
          <cell r="BL1606">
            <v>0</v>
          </cell>
          <cell r="BM1606">
            <v>0</v>
          </cell>
          <cell r="BN1606">
            <v>4.7918967372610171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W1606">
            <v>5</v>
          </cell>
          <cell r="CC1606">
            <v>0</v>
          </cell>
          <cell r="CD1606">
            <v>0</v>
          </cell>
          <cell r="CF1606">
            <v>0</v>
          </cell>
        </row>
        <row r="1609">
          <cell r="C1609" t="str">
            <v>50535TPRO110M420USD Total</v>
          </cell>
          <cell r="BK1609">
            <v>0</v>
          </cell>
          <cell r="BN1609">
            <v>0</v>
          </cell>
          <cell r="BP1609">
            <v>0</v>
          </cell>
          <cell r="BS1609">
            <v>0</v>
          </cell>
          <cell r="BW1609">
            <v>0</v>
          </cell>
          <cell r="CC1609">
            <v>0</v>
          </cell>
          <cell r="CD1609">
            <v>0</v>
          </cell>
        </row>
        <row r="1610">
          <cell r="C1610" t="str">
            <v>50535TPRO120M420USD Total</v>
          </cell>
          <cell r="BK1610">
            <v>0</v>
          </cell>
          <cell r="BN1610">
            <v>0</v>
          </cell>
          <cell r="BP1610">
            <v>0</v>
          </cell>
          <cell r="BS1610">
            <v>0</v>
          </cell>
          <cell r="BW1610">
            <v>0</v>
          </cell>
          <cell r="CC1610">
            <v>0</v>
          </cell>
          <cell r="CD1610">
            <v>0</v>
          </cell>
        </row>
        <row r="1611">
          <cell r="C1611" t="str">
            <v>50535TPRO210TM420USD Total</v>
          </cell>
          <cell r="BK1611">
            <v>0</v>
          </cell>
          <cell r="BN1611">
            <v>0</v>
          </cell>
          <cell r="BP1611">
            <v>0</v>
          </cell>
          <cell r="BS1611">
            <v>0</v>
          </cell>
          <cell r="BW1611">
            <v>0</v>
          </cell>
          <cell r="CC1611">
            <v>0</v>
          </cell>
          <cell r="CD1611">
            <v>0</v>
          </cell>
        </row>
        <row r="1612">
          <cell r="C1612" t="str">
            <v>50535TPRO200TM420USD Total</v>
          </cell>
          <cell r="BK1612">
            <v>0</v>
          </cell>
          <cell r="BL1612">
            <v>0</v>
          </cell>
          <cell r="BN1612">
            <v>0</v>
          </cell>
          <cell r="BP1612">
            <v>0</v>
          </cell>
          <cell r="BQ1612">
            <v>0</v>
          </cell>
          <cell r="BS1612">
            <v>0</v>
          </cell>
          <cell r="BW1612">
            <v>0</v>
          </cell>
          <cell r="CC1612">
            <v>0</v>
          </cell>
          <cell r="CD1612">
            <v>0</v>
          </cell>
        </row>
        <row r="1613">
          <cell r="C1613" t="str">
            <v>50535TAllcustom2M420USD Total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W1613">
            <v>0</v>
          </cell>
          <cell r="CC1613">
            <v>0</v>
          </cell>
          <cell r="CD1613">
            <v>0</v>
          </cell>
          <cell r="CF1613">
            <v>0</v>
          </cell>
        </row>
        <row r="1616">
          <cell r="C1616" t="str">
            <v>50535TPRO110M198USD Total</v>
          </cell>
          <cell r="BK1616">
            <v>103</v>
          </cell>
          <cell r="BN1616">
            <v>103.09788879000001</v>
          </cell>
          <cell r="BP1616">
            <v>0</v>
          </cell>
          <cell r="BS1616">
            <v>0</v>
          </cell>
          <cell r="BW1616">
            <v>103</v>
          </cell>
          <cell r="CC1616">
            <v>0</v>
          </cell>
          <cell r="CD1616">
            <v>0</v>
          </cell>
        </row>
        <row r="1617">
          <cell r="C1617" t="str">
            <v>50535TPRO120M198USD Total</v>
          </cell>
          <cell r="BK1617">
            <v>0</v>
          </cell>
          <cell r="BN1617">
            <v>0</v>
          </cell>
          <cell r="BP1617">
            <v>0</v>
          </cell>
          <cell r="BS1617">
            <v>0</v>
          </cell>
          <cell r="BW1617">
            <v>0</v>
          </cell>
          <cell r="CC1617">
            <v>0</v>
          </cell>
          <cell r="CD1617">
            <v>0</v>
          </cell>
        </row>
        <row r="1618">
          <cell r="C1618" t="str">
            <v>50535TPRO210TM198USD Total</v>
          </cell>
          <cell r="BK1618">
            <v>-10</v>
          </cell>
          <cell r="BN1618">
            <v>-9.818695256110809</v>
          </cell>
          <cell r="BP1618">
            <v>0</v>
          </cell>
          <cell r="BS1618">
            <v>0</v>
          </cell>
          <cell r="BW1618">
            <v>-10</v>
          </cell>
          <cell r="CC1618">
            <v>0</v>
          </cell>
          <cell r="CD1618">
            <v>0</v>
          </cell>
        </row>
        <row r="1619">
          <cell r="C1619" t="str">
            <v>50535TPRO200TM198USD Total</v>
          </cell>
          <cell r="BK1619">
            <v>1</v>
          </cell>
          <cell r="BL1619">
            <v>0</v>
          </cell>
          <cell r="BN1619">
            <v>0.58776799999999996</v>
          </cell>
          <cell r="BP1619">
            <v>0</v>
          </cell>
          <cell r="BQ1619">
            <v>0</v>
          </cell>
          <cell r="BS1619">
            <v>0</v>
          </cell>
          <cell r="BW1619">
            <v>1</v>
          </cell>
          <cell r="CC1619">
            <v>0</v>
          </cell>
          <cell r="CD1619">
            <v>0</v>
          </cell>
        </row>
        <row r="1620">
          <cell r="C1620" t="str">
            <v>50535TAllcustom2M198USD Total</v>
          </cell>
          <cell r="BK1620">
            <v>94</v>
          </cell>
          <cell r="BL1620">
            <v>0</v>
          </cell>
          <cell r="BM1620">
            <v>0</v>
          </cell>
          <cell r="BN1620">
            <v>93.866961533889196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W1620">
            <v>94</v>
          </cell>
          <cell r="CC1620">
            <v>0</v>
          </cell>
          <cell r="CD1620">
            <v>0</v>
          </cell>
          <cell r="CF1620">
            <v>0</v>
          </cell>
        </row>
        <row r="1623">
          <cell r="C1623" t="str">
            <v>50535TPRO110M510USD Total</v>
          </cell>
          <cell r="BK1623">
            <v>0</v>
          </cell>
          <cell r="BN1623">
            <v>0</v>
          </cell>
          <cell r="BP1623">
            <v>0</v>
          </cell>
          <cell r="BS1623">
            <v>0</v>
          </cell>
          <cell r="BW1623">
            <v>0</v>
          </cell>
          <cell r="CC1623">
            <v>0</v>
          </cell>
          <cell r="CD1623">
            <v>0</v>
          </cell>
        </row>
        <row r="1624">
          <cell r="C1624" t="str">
            <v>50535TPRO120M510USD Total</v>
          </cell>
          <cell r="BK1624">
            <v>0</v>
          </cell>
          <cell r="BN1624">
            <v>0</v>
          </cell>
          <cell r="BP1624">
            <v>0</v>
          </cell>
          <cell r="BS1624">
            <v>0</v>
          </cell>
          <cell r="BW1624">
            <v>0</v>
          </cell>
          <cell r="CC1624">
            <v>0</v>
          </cell>
          <cell r="CD1624">
            <v>0</v>
          </cell>
        </row>
        <row r="1625">
          <cell r="C1625" t="str">
            <v>50535TPRO210TM510USD Total</v>
          </cell>
          <cell r="BK1625">
            <v>0</v>
          </cell>
          <cell r="BN1625">
            <v>0</v>
          </cell>
          <cell r="BP1625">
            <v>0</v>
          </cell>
          <cell r="BS1625">
            <v>0</v>
          </cell>
          <cell r="BW1625">
            <v>0</v>
          </cell>
          <cell r="CC1625">
            <v>0</v>
          </cell>
          <cell r="CD1625">
            <v>0</v>
          </cell>
        </row>
        <row r="1626">
          <cell r="C1626" t="str">
            <v>50535TPRO200TM510USD Total</v>
          </cell>
          <cell r="BK1626">
            <v>-1</v>
          </cell>
          <cell r="BL1626">
            <v>0</v>
          </cell>
          <cell r="BN1626">
            <v>-1.16395719160775</v>
          </cell>
          <cell r="BP1626">
            <v>0</v>
          </cell>
          <cell r="BQ1626">
            <v>0</v>
          </cell>
          <cell r="BS1626">
            <v>0</v>
          </cell>
          <cell r="BW1626">
            <v>-1</v>
          </cell>
          <cell r="CC1626">
            <v>0</v>
          </cell>
          <cell r="CD1626">
            <v>0</v>
          </cell>
        </row>
        <row r="1627">
          <cell r="C1627" t="str">
            <v>50535TAllcustom2M510USD Total</v>
          </cell>
          <cell r="BK1627">
            <v>-1</v>
          </cell>
          <cell r="BL1627">
            <v>0</v>
          </cell>
          <cell r="BM1627">
            <v>0</v>
          </cell>
          <cell r="BN1627">
            <v>-1.16395719160775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W1627">
            <v>-1</v>
          </cell>
          <cell r="CC1627">
            <v>0</v>
          </cell>
          <cell r="CD1627">
            <v>0</v>
          </cell>
          <cell r="CF1627">
            <v>0</v>
          </cell>
        </row>
        <row r="1630">
          <cell r="C1630" t="str">
            <v>50535TPRO110M600TUSD Total</v>
          </cell>
          <cell r="BK1630">
            <v>0</v>
          </cell>
          <cell r="BN1630">
            <v>-2.9802322387695299E-14</v>
          </cell>
          <cell r="BP1630">
            <v>0</v>
          </cell>
          <cell r="BS1630">
            <v>0</v>
          </cell>
          <cell r="BW1630">
            <v>0</v>
          </cell>
          <cell r="CC1630">
            <v>0</v>
          </cell>
          <cell r="CD1630">
            <v>0</v>
          </cell>
        </row>
        <row r="1631">
          <cell r="C1631" t="str">
            <v>50535TPRO120M600TUSD Total</v>
          </cell>
          <cell r="BK1631">
            <v>0</v>
          </cell>
          <cell r="BN1631">
            <v>0</v>
          </cell>
          <cell r="BP1631">
            <v>0</v>
          </cell>
          <cell r="BS1631">
            <v>0</v>
          </cell>
          <cell r="BW1631">
            <v>0</v>
          </cell>
          <cell r="CC1631">
            <v>0</v>
          </cell>
          <cell r="CD1631">
            <v>0</v>
          </cell>
        </row>
        <row r="1632">
          <cell r="C1632" t="str">
            <v>50535TPRO210TM600TUSD Total</v>
          </cell>
          <cell r="BK1632">
            <v>0</v>
          </cell>
          <cell r="BN1632">
            <v>6.5901986090466394E-15</v>
          </cell>
          <cell r="BP1632">
            <v>0</v>
          </cell>
          <cell r="BS1632">
            <v>0</v>
          </cell>
          <cell r="BW1632">
            <v>0</v>
          </cell>
          <cell r="CC1632">
            <v>0</v>
          </cell>
          <cell r="CD1632">
            <v>0</v>
          </cell>
        </row>
        <row r="1633">
          <cell r="C1633" t="str">
            <v>50535TPRO200TM600TUSD Total</v>
          </cell>
          <cell r="BK1633">
            <v>-1</v>
          </cell>
          <cell r="BL1633">
            <v>0</v>
          </cell>
          <cell r="BN1633">
            <v>-1.16395719160775</v>
          </cell>
          <cell r="BP1633">
            <v>0</v>
          </cell>
          <cell r="BQ1633">
            <v>0</v>
          </cell>
          <cell r="BS1633">
            <v>0</v>
          </cell>
          <cell r="BW1633">
            <v>-1</v>
          </cell>
          <cell r="CC1633">
            <v>0</v>
          </cell>
          <cell r="CD1633">
            <v>0</v>
          </cell>
        </row>
        <row r="1634">
          <cell r="C1634" t="str">
            <v>50535TAllcustom2M600TUSD Total</v>
          </cell>
          <cell r="BK1634">
            <v>-1</v>
          </cell>
          <cell r="BL1634">
            <v>0</v>
          </cell>
          <cell r="BM1634">
            <v>0</v>
          </cell>
          <cell r="BN1634">
            <v>-1.1639571916077733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W1634">
            <v>-1</v>
          </cell>
          <cell r="CC1634">
            <v>0</v>
          </cell>
          <cell r="CD1634">
            <v>0</v>
          </cell>
          <cell r="CF1634">
            <v>0</v>
          </cell>
        </row>
        <row r="1637">
          <cell r="C1637" t="str">
            <v>50535TPRO110Allcustom3USD Total</v>
          </cell>
          <cell r="BK1637">
            <v>2988</v>
          </cell>
          <cell r="BN1637">
            <v>2987.9351630599999</v>
          </cell>
          <cell r="BP1637">
            <v>0</v>
          </cell>
          <cell r="BS1637">
            <v>0</v>
          </cell>
          <cell r="BW1637">
            <v>2988</v>
          </cell>
          <cell r="CC1637">
            <v>0</v>
          </cell>
          <cell r="CD1637">
            <v>0</v>
          </cell>
        </row>
        <row r="1638">
          <cell r="C1638" t="str">
            <v>50535TPRO120Allcustom3USD Total</v>
          </cell>
          <cell r="BK1638">
            <v>122</v>
          </cell>
          <cell r="BN1638">
            <v>122.465422462291</v>
          </cell>
          <cell r="BP1638">
            <v>0</v>
          </cell>
          <cell r="BS1638">
            <v>0</v>
          </cell>
          <cell r="BW1638">
            <v>122</v>
          </cell>
          <cell r="CC1638">
            <v>0</v>
          </cell>
          <cell r="CD1638">
            <v>0</v>
          </cell>
        </row>
        <row r="1639">
          <cell r="C1639" t="str">
            <v>50535TPRO210TAllcustom3USD Total</v>
          </cell>
          <cell r="BK1639">
            <v>1062</v>
          </cell>
          <cell r="BN1639">
            <v>1062.3119945966801</v>
          </cell>
          <cell r="BP1639">
            <v>0</v>
          </cell>
          <cell r="BS1639">
            <v>0</v>
          </cell>
          <cell r="BW1639">
            <v>1062</v>
          </cell>
          <cell r="CC1639">
            <v>0</v>
          </cell>
          <cell r="CD1639">
            <v>0</v>
          </cell>
        </row>
        <row r="1640">
          <cell r="C1640" t="str">
            <v>50535TPRO200TAllcustom3USD Total</v>
          </cell>
          <cell r="BK1640">
            <v>656</v>
          </cell>
          <cell r="BL1640">
            <v>1</v>
          </cell>
          <cell r="BN1640">
            <v>654.93770164156695</v>
          </cell>
          <cell r="BP1640">
            <v>0</v>
          </cell>
          <cell r="BQ1640">
            <v>0</v>
          </cell>
          <cell r="BS1640">
            <v>0</v>
          </cell>
          <cell r="BW1640">
            <v>656</v>
          </cell>
          <cell r="CC1640">
            <v>0</v>
          </cell>
          <cell r="CD1640">
            <v>0</v>
          </cell>
        </row>
        <row r="1641">
          <cell r="C1641" t="str">
            <v>50535TAllcustom2Allcustom3USD Total</v>
          </cell>
          <cell r="BK1641">
            <v>4828</v>
          </cell>
          <cell r="BL1641">
            <v>1</v>
          </cell>
          <cell r="BM1641">
            <v>0</v>
          </cell>
          <cell r="BN1641">
            <v>4827.6502817605378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W1641">
            <v>4828</v>
          </cell>
          <cell r="CC1641">
            <v>0</v>
          </cell>
          <cell r="CD1641">
            <v>0</v>
          </cell>
          <cell r="CF1641">
            <v>0</v>
          </cell>
        </row>
        <row r="1644">
          <cell r="C1644" t="str">
            <v>33020PRO110Allcustom3USD Total</v>
          </cell>
          <cell r="BK1644">
            <v>2741</v>
          </cell>
          <cell r="BL1644">
            <v>0</v>
          </cell>
          <cell r="BN1644">
            <v>2740.7589505100004</v>
          </cell>
          <cell r="BP1644">
            <v>0</v>
          </cell>
          <cell r="BQ1644">
            <v>0</v>
          </cell>
          <cell r="BS1644">
            <v>0</v>
          </cell>
          <cell r="BW1644">
            <v>2741</v>
          </cell>
          <cell r="CC1644">
            <v>0</v>
          </cell>
          <cell r="CD1644">
            <v>0</v>
          </cell>
        </row>
        <row r="1645">
          <cell r="C1645" t="str">
            <v>33020PRO120Allcustom3USD Total</v>
          </cell>
          <cell r="BK1645">
            <v>3</v>
          </cell>
          <cell r="BN1645">
            <v>3.0347516395401199</v>
          </cell>
          <cell r="BP1645">
            <v>0</v>
          </cell>
          <cell r="BS1645">
            <v>0</v>
          </cell>
          <cell r="BW1645">
            <v>3</v>
          </cell>
          <cell r="CC1645">
            <v>0</v>
          </cell>
          <cell r="CD1645">
            <v>0</v>
          </cell>
        </row>
        <row r="1646">
          <cell r="C1646" t="str">
            <v>33020PRO210TAllcustom3USD Total</v>
          </cell>
          <cell r="BK1646">
            <v>619</v>
          </cell>
          <cell r="BN1646">
            <v>618.67984249461108</v>
          </cell>
          <cell r="BP1646">
            <v>0</v>
          </cell>
          <cell r="BS1646">
            <v>0</v>
          </cell>
          <cell r="BW1646">
            <v>619</v>
          </cell>
          <cell r="CC1646">
            <v>0</v>
          </cell>
          <cell r="CD1646">
            <v>0</v>
          </cell>
        </row>
        <row r="1647">
          <cell r="C1647" t="str">
            <v>33020PRO200TAllcustom3USD Total</v>
          </cell>
          <cell r="BK1647">
            <v>210</v>
          </cell>
          <cell r="BL1647">
            <v>0</v>
          </cell>
          <cell r="BN1647">
            <v>209.927090829078</v>
          </cell>
          <cell r="BP1647">
            <v>0</v>
          </cell>
          <cell r="BQ1647">
            <v>0</v>
          </cell>
          <cell r="BS1647">
            <v>0</v>
          </cell>
          <cell r="BW1647">
            <v>210</v>
          </cell>
          <cell r="CC1647">
            <v>0</v>
          </cell>
          <cell r="CD1647">
            <v>0</v>
          </cell>
        </row>
        <row r="1648">
          <cell r="BK1648">
            <v>3573</v>
          </cell>
          <cell r="BL1648">
            <v>0</v>
          </cell>
          <cell r="BM1648">
            <v>0</v>
          </cell>
          <cell r="BN1648">
            <v>3572.4006354732292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W1648">
            <v>3573</v>
          </cell>
          <cell r="CC1648">
            <v>0</v>
          </cell>
          <cell r="CF1648">
            <v>0</v>
          </cell>
        </row>
        <row r="1651">
          <cell r="C1651" t="str">
            <v>34010PRO110Allcustom3USD Total</v>
          </cell>
          <cell r="BK1651">
            <v>247</v>
          </cell>
          <cell r="BN1651">
            <v>247.17621255</v>
          </cell>
          <cell r="BP1651">
            <v>0</v>
          </cell>
          <cell r="BS1651">
            <v>0</v>
          </cell>
          <cell r="BW1651">
            <v>247</v>
          </cell>
          <cell r="CC1651">
            <v>0</v>
          </cell>
          <cell r="CD1651">
            <v>0</v>
          </cell>
        </row>
        <row r="1652">
          <cell r="C1652" t="str">
            <v>34010PRO120Allcustom3USD Total</v>
          </cell>
          <cell r="BK1652">
            <v>119</v>
          </cell>
          <cell r="BL1652">
            <v>0</v>
          </cell>
          <cell r="BN1652">
            <v>119.43067082275</v>
          </cell>
          <cell r="BP1652">
            <v>0</v>
          </cell>
          <cell r="BQ1652">
            <v>0</v>
          </cell>
          <cell r="BS1652">
            <v>0</v>
          </cell>
          <cell r="BW1652">
            <v>119</v>
          </cell>
          <cell r="CC1652">
            <v>0</v>
          </cell>
          <cell r="CD1652">
            <v>0</v>
          </cell>
        </row>
        <row r="1653">
          <cell r="C1653" t="str">
            <v>34010PRO210TAllcustom3USD Total</v>
          </cell>
          <cell r="BK1653">
            <v>443</v>
          </cell>
          <cell r="BL1653">
            <v>-1</v>
          </cell>
          <cell r="BN1653">
            <v>443.63215210206801</v>
          </cell>
          <cell r="BP1653">
            <v>0</v>
          </cell>
          <cell r="BQ1653">
            <v>0</v>
          </cell>
          <cell r="BS1653">
            <v>0</v>
          </cell>
          <cell r="BW1653">
            <v>443</v>
          </cell>
          <cell r="CC1653">
            <v>0</v>
          </cell>
          <cell r="CD1653">
            <v>0</v>
          </cell>
        </row>
        <row r="1654">
          <cell r="C1654" t="str">
            <v>34010PRO200TAllcustom3USD Total</v>
          </cell>
          <cell r="BK1654">
            <v>446</v>
          </cell>
          <cell r="BL1654">
            <v>1</v>
          </cell>
          <cell r="BN1654">
            <v>445.01061081248895</v>
          </cell>
          <cell r="BP1654">
            <v>0</v>
          </cell>
          <cell r="BQ1654">
            <v>0</v>
          </cell>
          <cell r="BS1654">
            <v>0</v>
          </cell>
          <cell r="BW1654">
            <v>446</v>
          </cell>
          <cell r="CC1654">
            <v>0</v>
          </cell>
          <cell r="CD1654">
            <v>0</v>
          </cell>
        </row>
        <row r="1655">
          <cell r="BK1655">
            <v>1255</v>
          </cell>
          <cell r="BL1655">
            <v>0</v>
          </cell>
          <cell r="BM1655">
            <v>0</v>
          </cell>
          <cell r="BN1655">
            <v>1255.2496462873069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W1655">
            <v>1255</v>
          </cell>
          <cell r="CC1655">
            <v>0</v>
          </cell>
          <cell r="CF1655">
            <v>0</v>
          </cell>
        </row>
        <row r="1658">
          <cell r="C1658" t="str">
            <v>63101MAT400Allcustom3USD Total</v>
          </cell>
          <cell r="BK1658">
            <v>2610</v>
          </cell>
          <cell r="BN1658">
            <v>2610.3297265400001</v>
          </cell>
          <cell r="BP1658">
            <v>0</v>
          </cell>
          <cell r="BS1658">
            <v>0</v>
          </cell>
          <cell r="BW1658">
            <v>2610</v>
          </cell>
          <cell r="CC1658">
            <v>0</v>
          </cell>
          <cell r="CD1658">
            <v>0</v>
          </cell>
        </row>
        <row r="1659">
          <cell r="C1659" t="str">
            <v>63102MAT400Allcustom3USD Total</v>
          </cell>
          <cell r="BK1659">
            <v>1</v>
          </cell>
          <cell r="BN1659">
            <v>0.52790006017798807</v>
          </cell>
          <cell r="BP1659">
            <v>0</v>
          </cell>
          <cell r="BS1659">
            <v>0</v>
          </cell>
          <cell r="BW1659">
            <v>1</v>
          </cell>
          <cell r="CC1659">
            <v>0</v>
          </cell>
          <cell r="CD1659">
            <v>0</v>
          </cell>
        </row>
        <row r="1660">
          <cell r="C1660" t="str">
            <v>63114TMAT400Allcustom3USD Total</v>
          </cell>
          <cell r="BK1660">
            <v>28</v>
          </cell>
          <cell r="BN1660">
            <v>28.0490809243156</v>
          </cell>
          <cell r="BP1660">
            <v>0</v>
          </cell>
          <cell r="BS1660">
            <v>0</v>
          </cell>
          <cell r="BW1660">
            <v>28</v>
          </cell>
          <cell r="CC1660">
            <v>0</v>
          </cell>
          <cell r="CD1660">
            <v>0</v>
          </cell>
        </row>
        <row r="1661">
          <cell r="C1661" t="str">
            <v>63115TMAT400Allcustom3USD Total</v>
          </cell>
          <cell r="BK1661">
            <v>32</v>
          </cell>
          <cell r="BL1661">
            <v>0</v>
          </cell>
          <cell r="BN1661">
            <v>31.9442560838825</v>
          </cell>
          <cell r="BP1661">
            <v>0</v>
          </cell>
          <cell r="BQ1661">
            <v>0</v>
          </cell>
          <cell r="BS1661">
            <v>0</v>
          </cell>
          <cell r="BW1661">
            <v>32</v>
          </cell>
          <cell r="CC1661">
            <v>0</v>
          </cell>
          <cell r="CD1661">
            <v>0</v>
          </cell>
        </row>
        <row r="1662">
          <cell r="C1662" t="str">
            <v>63110TMAT400Allcustom3USD Total</v>
          </cell>
          <cell r="BK1662">
            <v>2671</v>
          </cell>
          <cell r="BL1662">
            <v>0</v>
          </cell>
          <cell r="BM1662">
            <v>0</v>
          </cell>
          <cell r="BN1662">
            <v>2670.8509636083763</v>
          </cell>
          <cell r="BP1662">
            <v>0</v>
          </cell>
          <cell r="BQ1662">
            <v>0</v>
          </cell>
          <cell r="BR1662">
            <v>0</v>
          </cell>
          <cell r="BS1662">
            <v>0</v>
          </cell>
          <cell r="BW1662">
            <v>2671</v>
          </cell>
          <cell r="CC1662">
            <v>0</v>
          </cell>
          <cell r="CD1662">
            <v>0</v>
          </cell>
          <cell r="CF1662">
            <v>0</v>
          </cell>
        </row>
        <row r="1667">
          <cell r="C1667" t="str">
            <v>35100TAllcustom2Allcustom3USD Total</v>
          </cell>
          <cell r="BK1667">
            <v>129</v>
          </cell>
          <cell r="BN1667">
            <v>128.842797519708</v>
          </cell>
          <cell r="BP1667">
            <v>0</v>
          </cell>
          <cell r="BS1667">
            <v>0</v>
          </cell>
          <cell r="BW1667">
            <v>129</v>
          </cell>
          <cell r="CD1667">
            <v>0</v>
          </cell>
        </row>
        <row r="1668">
          <cell r="C1668" t="str">
            <v>35110Allcustom2Allcustom3USD Total</v>
          </cell>
          <cell r="BK1668">
            <v>402</v>
          </cell>
          <cell r="BN1668">
            <v>402.33490900547901</v>
          </cell>
          <cell r="BP1668">
            <v>0</v>
          </cell>
          <cell r="BS1668">
            <v>0</v>
          </cell>
          <cell r="BW1668">
            <v>402</v>
          </cell>
          <cell r="CD1668">
            <v>0</v>
          </cell>
        </row>
        <row r="1669">
          <cell r="C1669" t="str">
            <v>35120Allcustom2Allcustom3USD Total</v>
          </cell>
          <cell r="BK1669">
            <v>406</v>
          </cell>
          <cell r="BN1669">
            <v>406.06262486039799</v>
          </cell>
          <cell r="BP1669">
            <v>0</v>
          </cell>
          <cell r="BS1669">
            <v>0</v>
          </cell>
          <cell r="BW1669">
            <v>406</v>
          </cell>
          <cell r="CD1669">
            <v>0</v>
          </cell>
        </row>
        <row r="1670">
          <cell r="C1670" t="str">
            <v>35150Allcustom2Allcustom3USD Total</v>
          </cell>
          <cell r="BK1670">
            <v>123</v>
          </cell>
          <cell r="BN1670">
            <v>123.382016091464</v>
          </cell>
          <cell r="BP1670">
            <v>0</v>
          </cell>
          <cell r="BS1670">
            <v>0</v>
          </cell>
          <cell r="BW1670">
            <v>123</v>
          </cell>
          <cell r="CD1670">
            <v>0</v>
          </cell>
        </row>
        <row r="1671">
          <cell r="C1671" t="str">
            <v>63200TAllcustom2Allcustom3USD Total</v>
          </cell>
          <cell r="BK1671">
            <v>7</v>
          </cell>
          <cell r="BN1671">
            <v>6.5604456736401806</v>
          </cell>
          <cell r="BP1671">
            <v>0</v>
          </cell>
          <cell r="BS1671">
            <v>0</v>
          </cell>
          <cell r="BW1671">
            <v>7</v>
          </cell>
          <cell r="CD1671">
            <v>0</v>
          </cell>
        </row>
        <row r="1673">
          <cell r="C1673" t="str">
            <v>33310Allcustom2Allcustom3USD Total</v>
          </cell>
          <cell r="BK1673">
            <v>27</v>
          </cell>
          <cell r="BN1673">
            <v>26.696733209805299</v>
          </cell>
          <cell r="BP1673">
            <v>0</v>
          </cell>
          <cell r="BS1673">
            <v>0</v>
          </cell>
          <cell r="BW1673">
            <v>27</v>
          </cell>
          <cell r="CD1673">
            <v>0</v>
          </cell>
        </row>
        <row r="1674">
          <cell r="C1674" t="str">
            <v>34800TAllcustom2Allcustom3USD Total</v>
          </cell>
          <cell r="BK1674">
            <v>12</v>
          </cell>
          <cell r="BN1674">
            <v>12.299406080295601</v>
          </cell>
          <cell r="BP1674">
            <v>0</v>
          </cell>
          <cell r="BS1674">
            <v>0</v>
          </cell>
          <cell r="BW1674">
            <v>12</v>
          </cell>
          <cell r="CD1674">
            <v>0</v>
          </cell>
        </row>
        <row r="1675">
          <cell r="C1675" t="str">
            <v>35140Allcustom2Allcustom3USD Total</v>
          </cell>
          <cell r="BK1675">
            <v>4</v>
          </cell>
          <cell r="BN1675">
            <v>3.5504217633517197</v>
          </cell>
          <cell r="BP1675">
            <v>0</v>
          </cell>
          <cell r="BS1675">
            <v>0</v>
          </cell>
          <cell r="BW1675">
            <v>4</v>
          </cell>
          <cell r="CD1675">
            <v>0</v>
          </cell>
        </row>
        <row r="1676">
          <cell r="C1676" t="str">
            <v>35160Allcustom2Allcustom3USD Total</v>
          </cell>
          <cell r="BK1676">
            <v>279</v>
          </cell>
          <cell r="BL1676">
            <v>0</v>
          </cell>
          <cell r="BN1676">
            <v>278.99888802254202</v>
          </cell>
          <cell r="BP1676">
            <v>0</v>
          </cell>
          <cell r="BQ1676">
            <v>0</v>
          </cell>
          <cell r="BS1676">
            <v>0</v>
          </cell>
          <cell r="BW1676">
            <v>279</v>
          </cell>
          <cell r="CD1676">
            <v>0</v>
          </cell>
        </row>
        <row r="1677">
          <cell r="C1677" t="str">
            <v>35169Allcustom2Allcustom3USD Total</v>
          </cell>
          <cell r="BK1677">
            <v>0</v>
          </cell>
          <cell r="BN1677">
            <v>0.255764339436859</v>
          </cell>
          <cell r="BP1677">
            <v>0</v>
          </cell>
          <cell r="BS1677">
            <v>0</v>
          </cell>
          <cell r="BW1677">
            <v>0</v>
          </cell>
          <cell r="CD1677">
            <v>0</v>
          </cell>
        </row>
        <row r="1678">
          <cell r="C1678" t="str">
            <v>35179PAllcustom2Allcustom3USD Total</v>
          </cell>
          <cell r="BK1678">
            <v>-8</v>
          </cell>
          <cell r="BL1678">
            <v>0</v>
          </cell>
          <cell r="BN1678">
            <v>-7.9075953891755697</v>
          </cell>
          <cell r="BP1678">
            <v>0</v>
          </cell>
          <cell r="BS1678">
            <v>0</v>
          </cell>
          <cell r="BW1678">
            <v>-8</v>
          </cell>
          <cell r="CD1678">
            <v>0</v>
          </cell>
        </row>
        <row r="1679">
          <cell r="C1679" t="str">
            <v>Other_other_payables_total_USD</v>
          </cell>
          <cell r="BK1679">
            <v>314</v>
          </cell>
          <cell r="BL1679">
            <v>0</v>
          </cell>
          <cell r="BM1679">
            <v>0</v>
          </cell>
          <cell r="BN1679">
            <v>313.89361802625587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U1679">
            <v>0</v>
          </cell>
          <cell r="BV1679">
            <v>0</v>
          </cell>
          <cell r="BW1679">
            <v>314</v>
          </cell>
          <cell r="CD1679">
            <v>0</v>
          </cell>
        </row>
        <row r="1681">
          <cell r="C1681" t="str">
            <v>63210TAllcustom2Allcustom3USD Total</v>
          </cell>
          <cell r="BK1681">
            <v>1381</v>
          </cell>
          <cell r="BL1681">
            <v>0</v>
          </cell>
          <cell r="BM1681">
            <v>0</v>
          </cell>
          <cell r="BN1681">
            <v>1381.0764111769452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U1681">
            <v>0</v>
          </cell>
          <cell r="BV1681">
            <v>0</v>
          </cell>
          <cell r="BW1681">
            <v>1381</v>
          </cell>
          <cell r="CD1681">
            <v>0</v>
          </cell>
          <cell r="CF1681">
            <v>0</v>
          </cell>
        </row>
        <row r="1687">
          <cell r="C1687" t="str">
            <v>62626CDER110Allcustom3USD Total</v>
          </cell>
          <cell r="BK1687">
            <v>-21</v>
          </cell>
          <cell r="BL1687">
            <v>0</v>
          </cell>
          <cell r="BN1687">
            <v>-21.154101710076898</v>
          </cell>
          <cell r="BP1687">
            <v>0</v>
          </cell>
          <cell r="BQ1687">
            <v>0</v>
          </cell>
          <cell r="BS1687">
            <v>0</v>
          </cell>
          <cell r="BW1687">
            <v>-21</v>
          </cell>
          <cell r="CD1687">
            <v>0</v>
          </cell>
        </row>
        <row r="1688">
          <cell r="C1688" t="str">
            <v>62626CDER120Allcustom3USD Total</v>
          </cell>
          <cell r="BK1688">
            <v>-219</v>
          </cell>
          <cell r="BL1688">
            <v>-7.691392153299148E-2</v>
          </cell>
          <cell r="BN1688">
            <v>-218.92308607846701</v>
          </cell>
          <cell r="BP1688">
            <v>0</v>
          </cell>
          <cell r="BQ1688">
            <v>-7.2576712999832302E-5</v>
          </cell>
          <cell r="BS1688">
            <v>7.2576712999832302E-5</v>
          </cell>
          <cell r="BW1688">
            <v>-219</v>
          </cell>
          <cell r="CD1688">
            <v>0</v>
          </cell>
        </row>
        <row r="1689">
          <cell r="C1689" t="str">
            <v>62626CDER140TAllcustom3USD Total</v>
          </cell>
          <cell r="BK1689">
            <v>0</v>
          </cell>
          <cell r="BN1689">
            <v>0</v>
          </cell>
          <cell r="BP1689">
            <v>0</v>
          </cell>
          <cell r="BS1689">
            <v>0</v>
          </cell>
          <cell r="BW1689">
            <v>0</v>
          </cell>
          <cell r="CD1689">
            <v>0</v>
          </cell>
        </row>
        <row r="1690">
          <cell r="C1690" t="str">
            <v>62626CDER200TAllcustom3USD Total</v>
          </cell>
          <cell r="BK1690">
            <v>-240</v>
          </cell>
          <cell r="BL1690">
            <v>-7.691392153299148E-2</v>
          </cell>
          <cell r="BM1690">
            <v>0</v>
          </cell>
          <cell r="BN1690">
            <v>-240.07718778854391</v>
          </cell>
          <cell r="BP1690">
            <v>0</v>
          </cell>
          <cell r="BQ1690">
            <v>-7.2576712999832302E-5</v>
          </cell>
          <cell r="BR1690">
            <v>0</v>
          </cell>
          <cell r="BS1690">
            <v>7.2576712999832302E-5</v>
          </cell>
          <cell r="BW1690">
            <v>-240</v>
          </cell>
          <cell r="CD1690">
            <v>0</v>
          </cell>
          <cell r="CF1690">
            <v>0</v>
          </cell>
        </row>
        <row r="1693">
          <cell r="C1693" t="str">
            <v>62627CDER110Allcustom3USD Total</v>
          </cell>
          <cell r="BK1693">
            <v>68</v>
          </cell>
          <cell r="BL1693">
            <v>0</v>
          </cell>
          <cell r="BN1693">
            <v>68.002069186585501</v>
          </cell>
          <cell r="BP1693">
            <v>0</v>
          </cell>
          <cell r="BQ1693">
            <v>0</v>
          </cell>
          <cell r="BS1693">
            <v>0</v>
          </cell>
          <cell r="BW1693">
            <v>68</v>
          </cell>
          <cell r="CD1693">
            <v>0</v>
          </cell>
        </row>
        <row r="1694">
          <cell r="C1694" t="str">
            <v>62627CDER120Allcustom3USD Total</v>
          </cell>
          <cell r="BK1694">
            <v>-699</v>
          </cell>
          <cell r="BN1694">
            <v>-699.34752116459799</v>
          </cell>
          <cell r="BP1694">
            <v>0</v>
          </cell>
          <cell r="BS1694">
            <v>-7.2576712999832302E-5</v>
          </cell>
          <cell r="BW1694">
            <v>-699</v>
          </cell>
          <cell r="CD1694">
            <v>0</v>
          </cell>
        </row>
        <row r="1695">
          <cell r="C1695" t="str">
            <v>62627CDER140TAllcustom3USD Total</v>
          </cell>
          <cell r="BK1695">
            <v>-16</v>
          </cell>
          <cell r="BN1695">
            <v>-16.346173320000002</v>
          </cell>
          <cell r="BP1695">
            <v>0</v>
          </cell>
          <cell r="BS1695">
            <v>0</v>
          </cell>
          <cell r="BW1695">
            <v>-16</v>
          </cell>
          <cell r="CD1695">
            <v>0</v>
          </cell>
        </row>
        <row r="1696">
          <cell r="C1696" t="str">
            <v>62627CDER200TAllcustom3USD Total</v>
          </cell>
          <cell r="BK1696">
            <v>-647</v>
          </cell>
          <cell r="BL1696">
            <v>0</v>
          </cell>
          <cell r="BM1696">
            <v>0</v>
          </cell>
          <cell r="BN1696">
            <v>-647.69162529801258</v>
          </cell>
          <cell r="BP1696">
            <v>0</v>
          </cell>
          <cell r="BQ1696">
            <v>0</v>
          </cell>
          <cell r="BR1696">
            <v>0</v>
          </cell>
          <cell r="BS1696">
            <v>-7.2576712999832302E-5</v>
          </cell>
          <cell r="BW1696">
            <v>-647</v>
          </cell>
          <cell r="CD1696">
            <v>0</v>
          </cell>
          <cell r="CF1696">
            <v>0</v>
          </cell>
        </row>
        <row r="1699">
          <cell r="C1699" t="str">
            <v>62630TDER110Allcustom3USD Total</v>
          </cell>
          <cell r="BK1699">
            <v>47</v>
          </cell>
          <cell r="BL1699">
            <v>0</v>
          </cell>
          <cell r="BN1699">
            <v>46.8479674765087</v>
          </cell>
          <cell r="BP1699">
            <v>0</v>
          </cell>
          <cell r="BQ1699">
            <v>0</v>
          </cell>
          <cell r="BS1699">
            <v>0</v>
          </cell>
          <cell r="BW1699">
            <v>47</v>
          </cell>
          <cell r="CD1699">
            <v>0</v>
          </cell>
        </row>
        <row r="1700">
          <cell r="C1700" t="str">
            <v>62630TDER120Allcustom3USD Total</v>
          </cell>
          <cell r="BK1700">
            <v>-918</v>
          </cell>
          <cell r="BN1700">
            <v>-918.270607243065</v>
          </cell>
          <cell r="BP1700">
            <v>0</v>
          </cell>
          <cell r="BS1700">
            <v>0</v>
          </cell>
          <cell r="BW1700">
            <v>-918</v>
          </cell>
          <cell r="CD1700">
            <v>0</v>
          </cell>
        </row>
        <row r="1702">
          <cell r="C1702" t="str">
            <v>62630TDER132Allcustom3USD Total</v>
          </cell>
          <cell r="BK1702">
            <v>-16</v>
          </cell>
          <cell r="BL1702">
            <v>0</v>
          </cell>
          <cell r="BN1702">
            <v>-15.902423070000001</v>
          </cell>
          <cell r="BP1702">
            <v>0</v>
          </cell>
          <cell r="BQ1702">
            <v>0</v>
          </cell>
          <cell r="BS1702">
            <v>0</v>
          </cell>
          <cell r="BW1702">
            <v>-16</v>
          </cell>
          <cell r="CD1702">
            <v>0</v>
          </cell>
        </row>
        <row r="1703">
          <cell r="C1703" t="str">
            <v>62630TDER134Allcustom3USD Total</v>
          </cell>
          <cell r="BK1703">
            <v>0</v>
          </cell>
          <cell r="BN1703">
            <v>0</v>
          </cell>
          <cell r="BP1703">
            <v>0</v>
          </cell>
          <cell r="BS1703">
            <v>0</v>
          </cell>
          <cell r="BW1703">
            <v>0</v>
          </cell>
          <cell r="CD1703">
            <v>0</v>
          </cell>
        </row>
        <row r="1704">
          <cell r="C1704" t="str">
            <v>62630TDER136Allcustom3USD Total</v>
          </cell>
          <cell r="BK1704">
            <v>0</v>
          </cell>
          <cell r="BN1704">
            <v>-0.44375025000000001</v>
          </cell>
          <cell r="BP1704">
            <v>0</v>
          </cell>
          <cell r="BS1704">
            <v>0</v>
          </cell>
          <cell r="BW1704">
            <v>0</v>
          </cell>
          <cell r="CD1704">
            <v>0</v>
          </cell>
        </row>
        <row r="1705">
          <cell r="C1705" t="str">
            <v>62630TDER140TAllcustom3USD Total</v>
          </cell>
          <cell r="BK1705">
            <v>-16</v>
          </cell>
          <cell r="BL1705">
            <v>0</v>
          </cell>
          <cell r="BM1705">
            <v>0</v>
          </cell>
          <cell r="BN1705">
            <v>-16.346173320000002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W1705">
            <v>-16</v>
          </cell>
          <cell r="CD1705">
            <v>0</v>
          </cell>
        </row>
        <row r="1707">
          <cell r="C1707" t="str">
            <v>62630TDER200TAllcustom3USD Total</v>
          </cell>
          <cell r="BK1707">
            <v>-887</v>
          </cell>
          <cell r="BL1707">
            <v>0</v>
          </cell>
          <cell r="BM1707">
            <v>0</v>
          </cell>
          <cell r="BN1707">
            <v>-887.76881308655641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W1707">
            <v>-887</v>
          </cell>
          <cell r="CD1707">
            <v>0</v>
          </cell>
          <cell r="CF1707">
            <v>0</v>
          </cell>
        </row>
        <row r="1710">
          <cell r="C1710" t="str">
            <v>62671DER110Allcustom3USD Total</v>
          </cell>
          <cell r="BK1710">
            <v>-2</v>
          </cell>
          <cell r="BL1710">
            <v>0</v>
          </cell>
          <cell r="BN1710">
            <v>-2.2882742569335499</v>
          </cell>
          <cell r="BP1710">
            <v>0</v>
          </cell>
          <cell r="BQ1710">
            <v>0</v>
          </cell>
          <cell r="BS1710">
            <v>0</v>
          </cell>
          <cell r="BW1710">
            <v>-2</v>
          </cell>
          <cell r="CD1710">
            <v>0</v>
          </cell>
        </row>
        <row r="1711">
          <cell r="C1711" t="str">
            <v>62671DER120Allcustom3USD Total</v>
          </cell>
          <cell r="BK1711">
            <v>-167</v>
          </cell>
          <cell r="BN1711">
            <v>-166.76852703002899</v>
          </cell>
          <cell r="BP1711">
            <v>0</v>
          </cell>
          <cell r="BQ1711">
            <v>0</v>
          </cell>
          <cell r="BS1711">
            <v>0</v>
          </cell>
          <cell r="BW1711">
            <v>-167</v>
          </cell>
          <cell r="CD1711">
            <v>0</v>
          </cell>
        </row>
        <row r="1712">
          <cell r="C1712" t="str">
            <v>62671DER140TAllcustom3USD Total</v>
          </cell>
          <cell r="BK1712">
            <v>0</v>
          </cell>
          <cell r="BL1712">
            <v>0</v>
          </cell>
          <cell r="BN1712">
            <v>0</v>
          </cell>
          <cell r="BP1712">
            <v>0</v>
          </cell>
          <cell r="BQ1712">
            <v>0</v>
          </cell>
          <cell r="BS1712">
            <v>0</v>
          </cell>
          <cell r="BW1712">
            <v>0</v>
          </cell>
          <cell r="CD1712">
            <v>0</v>
          </cell>
        </row>
        <row r="1713">
          <cell r="C1713" t="str">
            <v>62671DER200TAllcustom3USD Total</v>
          </cell>
          <cell r="BK1713">
            <v>-169</v>
          </cell>
          <cell r="BL1713">
            <v>0</v>
          </cell>
          <cell r="BM1713">
            <v>0</v>
          </cell>
          <cell r="BN1713">
            <v>-169.05680128696255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W1713">
            <v>-169</v>
          </cell>
          <cell r="CD1713">
            <v>0</v>
          </cell>
        </row>
        <row r="1716">
          <cell r="C1716" t="str">
            <v>62672DER110Allcustom3USD Total</v>
          </cell>
          <cell r="BK1716">
            <v>-16</v>
          </cell>
          <cell r="BL1716">
            <v>0</v>
          </cell>
          <cell r="BN1716">
            <v>-16.159674918795698</v>
          </cell>
          <cell r="BP1716">
            <v>0</v>
          </cell>
          <cell r="BQ1716">
            <v>0</v>
          </cell>
          <cell r="BS1716">
            <v>0</v>
          </cell>
          <cell r="BW1716">
            <v>-16</v>
          </cell>
          <cell r="CD1716">
            <v>0</v>
          </cell>
        </row>
        <row r="1717">
          <cell r="C1717" t="str">
            <v>62672DER120Allcustom3USD Total</v>
          </cell>
          <cell r="BK1717">
            <v>0</v>
          </cell>
          <cell r="BN1717">
            <v>0</v>
          </cell>
          <cell r="BP1717">
            <v>0</v>
          </cell>
          <cell r="BS1717">
            <v>0</v>
          </cell>
          <cell r="BW1717">
            <v>0</v>
          </cell>
          <cell r="CD1717">
            <v>0</v>
          </cell>
        </row>
        <row r="1718">
          <cell r="C1718" t="str">
            <v>62672DER140TAllcustom3USD Total</v>
          </cell>
          <cell r="BK1718">
            <v>0</v>
          </cell>
          <cell r="BN1718">
            <v>0</v>
          </cell>
          <cell r="BP1718">
            <v>0</v>
          </cell>
          <cell r="BS1718">
            <v>0</v>
          </cell>
          <cell r="BW1718">
            <v>0</v>
          </cell>
          <cell r="CD1718">
            <v>0</v>
          </cell>
        </row>
        <row r="1719">
          <cell r="C1719" t="str">
            <v>62672DER200TAllcustom3USD Total</v>
          </cell>
          <cell r="BK1719">
            <v>-16</v>
          </cell>
          <cell r="BL1719">
            <v>0</v>
          </cell>
          <cell r="BM1719">
            <v>0</v>
          </cell>
          <cell r="BN1719">
            <v>-16.159674918795698</v>
          </cell>
          <cell r="BP1719">
            <v>0</v>
          </cell>
          <cell r="BQ1719">
            <v>0</v>
          </cell>
          <cell r="BR1719">
            <v>0</v>
          </cell>
          <cell r="BS1719">
            <v>0</v>
          </cell>
          <cell r="BW1719">
            <v>-16</v>
          </cell>
          <cell r="CD1719">
            <v>0</v>
          </cell>
        </row>
        <row r="1722">
          <cell r="C1722" t="str">
            <v>62673DER110Allcustom3USD Total</v>
          </cell>
          <cell r="BK1722">
            <v>-3</v>
          </cell>
          <cell r="BL1722">
            <v>0</v>
          </cell>
          <cell r="BN1722">
            <v>-2.7068183336441298</v>
          </cell>
          <cell r="BP1722">
            <v>0</v>
          </cell>
          <cell r="BQ1722">
            <v>0</v>
          </cell>
          <cell r="BS1722">
            <v>0</v>
          </cell>
          <cell r="BW1722">
            <v>-3</v>
          </cell>
          <cell r="CD1722">
            <v>0</v>
          </cell>
          <cell r="CF1722">
            <v>0</v>
          </cell>
        </row>
        <row r="1723">
          <cell r="C1723" t="str">
            <v>62673DER120Allcustom3USD Total</v>
          </cell>
          <cell r="BK1723">
            <v>0</v>
          </cell>
          <cell r="BN1723">
            <v>0</v>
          </cell>
          <cell r="BP1723">
            <v>0</v>
          </cell>
          <cell r="BS1723">
            <v>0</v>
          </cell>
          <cell r="BW1723">
            <v>0</v>
          </cell>
          <cell r="CD1723">
            <v>0</v>
          </cell>
          <cell r="CF1723">
            <v>0</v>
          </cell>
        </row>
        <row r="1724">
          <cell r="C1724" t="str">
            <v>62673DER140TAllcustom3USD Total</v>
          </cell>
          <cell r="BK1724">
            <v>0</v>
          </cell>
          <cell r="BN1724">
            <v>0</v>
          </cell>
          <cell r="BP1724">
            <v>0</v>
          </cell>
          <cell r="BS1724">
            <v>0</v>
          </cell>
          <cell r="BW1724">
            <v>0</v>
          </cell>
          <cell r="CD1724">
            <v>0</v>
          </cell>
          <cell r="CF1724">
            <v>0</v>
          </cell>
        </row>
        <row r="1725">
          <cell r="C1725" t="str">
            <v>62673DER200TAllcustom3USD Total</v>
          </cell>
          <cell r="BK1725">
            <v>-3</v>
          </cell>
          <cell r="BL1725">
            <v>0</v>
          </cell>
          <cell r="BM1725">
            <v>0</v>
          </cell>
          <cell r="BN1725">
            <v>-2.7068183336441298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W1725">
            <v>-3</v>
          </cell>
          <cell r="CD1725">
            <v>0</v>
          </cell>
          <cell r="CF1725">
            <v>0</v>
          </cell>
        </row>
        <row r="1728">
          <cell r="C1728" t="str">
            <v>62680TDER110Allcustom3USD Total</v>
          </cell>
          <cell r="BK1728">
            <v>-21</v>
          </cell>
          <cell r="BL1728">
            <v>0</v>
          </cell>
          <cell r="BN1728">
            <v>-21.1547675093734</v>
          </cell>
          <cell r="BP1728">
            <v>0</v>
          </cell>
          <cell r="BQ1728">
            <v>0</v>
          </cell>
          <cell r="BS1728">
            <v>0</v>
          </cell>
          <cell r="BW1728">
            <v>-21</v>
          </cell>
          <cell r="CD1728">
            <v>0</v>
          </cell>
          <cell r="CF1728">
            <v>0</v>
          </cell>
        </row>
        <row r="1729">
          <cell r="C1729" t="str">
            <v>62680TDER120Allcustom3USD Total</v>
          </cell>
          <cell r="BK1729">
            <v>-167</v>
          </cell>
          <cell r="BN1729">
            <v>-166.76852703002899</v>
          </cell>
          <cell r="BP1729">
            <v>0</v>
          </cell>
          <cell r="BQ1729">
            <v>0</v>
          </cell>
          <cell r="BS1729">
            <v>0</v>
          </cell>
          <cell r="BW1729">
            <v>-167</v>
          </cell>
          <cell r="CD1729">
            <v>0</v>
          </cell>
          <cell r="CF1729">
            <v>0</v>
          </cell>
        </row>
        <row r="1730">
          <cell r="C1730" t="str">
            <v>62680TDER140TAllcustom3USD Total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W1730">
            <v>0</v>
          </cell>
          <cell r="CD1730">
            <v>0</v>
          </cell>
          <cell r="CF1730">
            <v>0</v>
          </cell>
        </row>
        <row r="1731">
          <cell r="C1731" t="str">
            <v>62680TDER200TAllcustom3USD Total</v>
          </cell>
          <cell r="BK1731">
            <v>-188</v>
          </cell>
          <cell r="BL1731">
            <v>0</v>
          </cell>
          <cell r="BM1731">
            <v>0</v>
          </cell>
          <cell r="BN1731">
            <v>-187.92329453940238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W1731">
            <v>-188</v>
          </cell>
          <cell r="CD1731">
            <v>0</v>
          </cell>
          <cell r="CF1731">
            <v>0</v>
          </cell>
        </row>
        <row r="1734">
          <cell r="C1734" t="str">
            <v>62748TAllcustom2Allcustom3USD Total</v>
          </cell>
          <cell r="BK1734">
            <v>-7</v>
          </cell>
          <cell r="BN1734">
            <v>-7.2987782908575003</v>
          </cell>
          <cell r="BP1734">
            <v>0</v>
          </cell>
          <cell r="BQ1734">
            <v>0</v>
          </cell>
          <cell r="BS1734">
            <v>0</v>
          </cell>
          <cell r="BW1734">
            <v>-7</v>
          </cell>
          <cell r="CD1734">
            <v>0</v>
          </cell>
        </row>
        <row r="1735">
          <cell r="C1735" t="str">
            <v>11130CAllcustom2Allcustom3USD Total</v>
          </cell>
          <cell r="BK1735">
            <v>-71</v>
          </cell>
          <cell r="BL1735">
            <v>-0.47969870321465891</v>
          </cell>
          <cell r="BN1735">
            <v>-70.960402670000008</v>
          </cell>
          <cell r="BP1735">
            <v>0</v>
          </cell>
          <cell r="BS1735">
            <v>0</v>
          </cell>
          <cell r="BW1735">
            <v>-71</v>
          </cell>
          <cell r="CD1735">
            <v>0</v>
          </cell>
        </row>
        <row r="1736">
          <cell r="BK1736">
            <v>-69</v>
          </cell>
          <cell r="BL1736">
            <v>0</v>
          </cell>
          <cell r="BM1736">
            <v>0</v>
          </cell>
          <cell r="BN1736">
            <v>-69.391495527367496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W1736">
            <v>-69</v>
          </cell>
        </row>
        <row r="1737">
          <cell r="BK1737">
            <v>0</v>
          </cell>
          <cell r="BL1737">
            <v>0</v>
          </cell>
          <cell r="BM1737">
            <v>0</v>
          </cell>
          <cell r="BN1737">
            <v>0</v>
          </cell>
          <cell r="BW1737">
            <v>0</v>
          </cell>
        </row>
        <row r="1738">
          <cell r="C1738" t="str">
            <v>62744CAllcustom2Allcustom3USD Total</v>
          </cell>
          <cell r="BK1738">
            <v>4</v>
          </cell>
          <cell r="BN1738">
            <v>4.1061100000000001</v>
          </cell>
          <cell r="BP1738">
            <v>0</v>
          </cell>
          <cell r="BS1738">
            <v>0</v>
          </cell>
          <cell r="BW1738">
            <v>4</v>
          </cell>
          <cell r="CD1738">
            <v>0</v>
          </cell>
        </row>
        <row r="1739">
          <cell r="C1739" t="str">
            <v>62746CAllcustom2Allcustom3USD Total</v>
          </cell>
          <cell r="BK1739">
            <v>-116</v>
          </cell>
          <cell r="BL1739">
            <v>0</v>
          </cell>
          <cell r="BN1739">
            <v>-115.70139895222201</v>
          </cell>
          <cell r="BP1739">
            <v>0</v>
          </cell>
          <cell r="BS1739">
            <v>0</v>
          </cell>
          <cell r="BW1739">
            <v>-116</v>
          </cell>
        </row>
        <row r="1740">
          <cell r="C1740" t="str">
            <v>62760TAllcustom2Allcustom3USD Total</v>
          </cell>
          <cell r="BK1740">
            <v>-259</v>
          </cell>
          <cell r="BL1740">
            <v>-0.47969870321465891</v>
          </cell>
          <cell r="BM1740">
            <v>0</v>
          </cell>
          <cell r="BN1740">
            <v>-259.24596544044698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W1740">
            <v>-259</v>
          </cell>
          <cell r="CD1740">
            <v>0</v>
          </cell>
        </row>
        <row r="1741">
          <cell r="C1741" t="str">
            <v>62750TAllcustom2Allcustom3USD Total</v>
          </cell>
          <cell r="BK1741">
            <v>-5</v>
          </cell>
          <cell r="BL1741">
            <v>-1</v>
          </cell>
          <cell r="BN1741">
            <v>-4.4914139001762701</v>
          </cell>
          <cell r="BP1741">
            <v>0</v>
          </cell>
          <cell r="BS1741">
            <v>0</v>
          </cell>
          <cell r="BW1741">
            <v>-5</v>
          </cell>
          <cell r="CD1741">
            <v>0</v>
          </cell>
        </row>
        <row r="1742">
          <cell r="C1742" t="str">
            <v>62790TAllcustom2Allcustom3USD Total</v>
          </cell>
          <cell r="BK1742">
            <v>-264</v>
          </cell>
          <cell r="BL1742">
            <v>-1.4796987032146589</v>
          </cell>
          <cell r="BM1742">
            <v>0</v>
          </cell>
          <cell r="BN1742">
            <v>-263.73737934062325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W1742">
            <v>-264</v>
          </cell>
          <cell r="CD1742">
            <v>0</v>
          </cell>
          <cell r="CF1742">
            <v>0</v>
          </cell>
        </row>
        <row r="1745">
          <cell r="C1745" t="str">
            <v>62730TAllcustom2Allcustom3USD Total</v>
          </cell>
          <cell r="BK1745">
            <v>-44</v>
          </cell>
          <cell r="BL1745">
            <v>0</v>
          </cell>
          <cell r="BN1745">
            <v>-44.424072100000004</v>
          </cell>
          <cell r="BP1745">
            <v>0</v>
          </cell>
          <cell r="BQ1745">
            <v>0</v>
          </cell>
          <cell r="BS1745">
            <v>0</v>
          </cell>
          <cell r="BW1745">
            <v>-44</v>
          </cell>
          <cell r="CD1745">
            <v>0</v>
          </cell>
        </row>
        <row r="1746">
          <cell r="C1746" t="str">
            <v>62735TAllcustom2Allcustom3USD Total</v>
          </cell>
          <cell r="BK1746">
            <v>-23</v>
          </cell>
          <cell r="BN1746">
            <v>-22.576014151443299</v>
          </cell>
          <cell r="BP1746">
            <v>0</v>
          </cell>
          <cell r="BS1746">
            <v>0</v>
          </cell>
          <cell r="BW1746">
            <v>-23</v>
          </cell>
          <cell r="CD1746">
            <v>0</v>
          </cell>
        </row>
        <row r="1747">
          <cell r="C1747" t="str">
            <v>62740TAllcustom2Allcustom3USD Total</v>
          </cell>
          <cell r="BK1747">
            <v>-107</v>
          </cell>
          <cell r="BN1747">
            <v>-107.00692799644699</v>
          </cell>
          <cell r="BP1747">
            <v>0</v>
          </cell>
          <cell r="BS1747">
            <v>0</v>
          </cell>
          <cell r="BW1747">
            <v>-107</v>
          </cell>
          <cell r="CD1747">
            <v>0</v>
          </cell>
        </row>
        <row r="1748">
          <cell r="C1748" t="str">
            <v>62780TAllcustom2Allcustom3USD Total</v>
          </cell>
          <cell r="BK1748">
            <v>-174</v>
          </cell>
          <cell r="BL1748">
            <v>0</v>
          </cell>
          <cell r="BM1748">
            <v>0</v>
          </cell>
          <cell r="BN1748">
            <v>-174.00701424789031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W1748">
            <v>-174</v>
          </cell>
          <cell r="CD1748">
            <v>0</v>
          </cell>
          <cell r="CF1748">
            <v>0</v>
          </cell>
        </row>
        <row r="1751">
          <cell r="C1751" t="str">
            <v>62800TAllcustom2Allcustom3USD Total</v>
          </cell>
          <cell r="BK1751">
            <v>-438</v>
          </cell>
          <cell r="BL1751">
            <v>-1.4796987032146589</v>
          </cell>
          <cell r="BM1751">
            <v>0</v>
          </cell>
          <cell r="BN1751">
            <v>-437.74439358851356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W1751">
            <v>-438</v>
          </cell>
          <cell r="CD1751">
            <v>0</v>
          </cell>
        </row>
        <row r="1757">
          <cell r="C1757" t="str">
            <v>62346Allcustom2Allcustom3USD Total</v>
          </cell>
          <cell r="BK1757">
            <v>329</v>
          </cell>
          <cell r="BL1757">
            <v>-2</v>
          </cell>
          <cell r="BN1757">
            <v>331.04772559177098</v>
          </cell>
          <cell r="BV1757">
            <v>0</v>
          </cell>
          <cell r="BW1757">
            <v>329</v>
          </cell>
          <cell r="CD1757">
            <v>0</v>
          </cell>
        </row>
        <row r="1758">
          <cell r="C1758" t="str">
            <v>62347Allcustom2Allcustom3USD Total</v>
          </cell>
          <cell r="BK1758">
            <v>92</v>
          </cell>
          <cell r="BN1758">
            <v>92.117766662168208</v>
          </cell>
          <cell r="BV1758">
            <v>0</v>
          </cell>
          <cell r="BW1758">
            <v>92</v>
          </cell>
          <cell r="CD1758">
            <v>0</v>
          </cell>
        </row>
        <row r="1759">
          <cell r="C1759" t="str">
            <v>62349Allcustom2Allcustom3USD Total</v>
          </cell>
          <cell r="BK1759">
            <v>31</v>
          </cell>
          <cell r="BN1759">
            <v>31.244300673065101</v>
          </cell>
          <cell r="BV1759">
            <v>0</v>
          </cell>
          <cell r="BW1759">
            <v>31</v>
          </cell>
          <cell r="CD1759">
            <v>0</v>
          </cell>
        </row>
        <row r="1760">
          <cell r="C1760" t="str">
            <v>62350TAllcustom2Allcustom3USD Total</v>
          </cell>
          <cell r="BK1760">
            <v>452</v>
          </cell>
          <cell r="BL1760">
            <v>-2</v>
          </cell>
          <cell r="BM1760">
            <v>0</v>
          </cell>
          <cell r="BN1760">
            <v>454.40979292700428</v>
          </cell>
          <cell r="BV1760">
            <v>0</v>
          </cell>
          <cell r="BW1760">
            <v>452</v>
          </cell>
          <cell r="CD1760">
            <v>0</v>
          </cell>
          <cell r="CF1760">
            <v>0</v>
          </cell>
        </row>
        <row r="1763">
          <cell r="C1763" t="str">
            <v>62961Allcustom2Allcustom3USD Total</v>
          </cell>
          <cell r="BK1763">
            <v>8244</v>
          </cell>
          <cell r="BN1763">
            <v>8244.3708807056992</v>
          </cell>
          <cell r="BV1763">
            <v>0</v>
          </cell>
          <cell r="BW1763">
            <v>8244</v>
          </cell>
          <cell r="CD1763">
            <v>0</v>
          </cell>
        </row>
        <row r="1764">
          <cell r="C1764" t="str">
            <v>62965TAllcustom2Allcustom3USD Total</v>
          </cell>
          <cell r="BK1764">
            <v>5115</v>
          </cell>
          <cell r="BL1764">
            <v>0</v>
          </cell>
          <cell r="BN1764">
            <v>5115.1119290638999</v>
          </cell>
          <cell r="BV1764">
            <v>0</v>
          </cell>
          <cell r="BW1764">
            <v>5115</v>
          </cell>
          <cell r="CD1764">
            <v>0</v>
          </cell>
        </row>
        <row r="1765">
          <cell r="C1765" t="str">
            <v>62967TAllcustom2Allcustom3USD Total</v>
          </cell>
          <cell r="BK1765">
            <v>2719</v>
          </cell>
          <cell r="BN1765">
            <v>2718.6215062424599</v>
          </cell>
          <cell r="BV1765">
            <v>0</v>
          </cell>
          <cell r="BW1765">
            <v>2719</v>
          </cell>
          <cell r="CD1765">
            <v>0</v>
          </cell>
        </row>
        <row r="1766">
          <cell r="C1766" t="str">
            <v>62970TAllcustom2Allcustom3USD Total</v>
          </cell>
          <cell r="BK1766">
            <v>16078</v>
          </cell>
          <cell r="BL1766">
            <v>0</v>
          </cell>
          <cell r="BM1766">
            <v>0</v>
          </cell>
          <cell r="BN1766">
            <v>16078.104316012059</v>
          </cell>
          <cell r="BV1766">
            <v>0</v>
          </cell>
          <cell r="BW1766">
            <v>16078</v>
          </cell>
          <cell r="CD1766">
            <v>0</v>
          </cell>
          <cell r="CF1766">
            <v>0</v>
          </cell>
        </row>
        <row r="1769">
          <cell r="C1769" t="str">
            <v>63536FVL110Allcustom3USD Total</v>
          </cell>
          <cell r="BK1769">
            <v>15</v>
          </cell>
          <cell r="BN1769">
            <v>15.4010173014995</v>
          </cell>
          <cell r="BW1769">
            <v>15</v>
          </cell>
          <cell r="CD1769">
            <v>0</v>
          </cell>
        </row>
        <row r="1770">
          <cell r="C1770" t="str">
            <v>63536Allcustom2Allcustom3USD Total</v>
          </cell>
          <cell r="BK1770">
            <v>15</v>
          </cell>
          <cell r="BL1770">
            <v>0</v>
          </cell>
          <cell r="BM1770">
            <v>0</v>
          </cell>
          <cell r="BN1770">
            <v>15.4010173014995</v>
          </cell>
          <cell r="BU1770">
            <v>0</v>
          </cell>
          <cell r="BV1770">
            <v>0</v>
          </cell>
          <cell r="BW1770">
            <v>15</v>
          </cell>
          <cell r="CD1770">
            <v>0</v>
          </cell>
        </row>
        <row r="1772">
          <cell r="C1772" t="str">
            <v>63537FVL130Allcustom3USD Total</v>
          </cell>
          <cell r="BK1772">
            <v>781</v>
          </cell>
          <cell r="BL1772">
            <v>0</v>
          </cell>
          <cell r="BN1772">
            <v>780.78093511730799</v>
          </cell>
          <cell r="BW1772">
            <v>781</v>
          </cell>
          <cell r="CD1772">
            <v>0</v>
          </cell>
        </row>
        <row r="1773">
          <cell r="C1773" t="str">
            <v>63537Allcustom2Allcustom3USD Total</v>
          </cell>
          <cell r="BK1773">
            <v>781</v>
          </cell>
          <cell r="BL1773">
            <v>0</v>
          </cell>
          <cell r="BM1773">
            <v>0</v>
          </cell>
          <cell r="BN1773">
            <v>780.78093511730799</v>
          </cell>
          <cell r="BU1773">
            <v>0</v>
          </cell>
          <cell r="BV1773">
            <v>0</v>
          </cell>
          <cell r="BW1773">
            <v>781</v>
          </cell>
          <cell r="CD1773">
            <v>0</v>
          </cell>
          <cell r="CF1773">
            <v>0</v>
          </cell>
        </row>
        <row r="1775">
          <cell r="C1775" t="str">
            <v>63540TFVL110Allcustom3USD Total</v>
          </cell>
          <cell r="BK1775">
            <v>15</v>
          </cell>
          <cell r="BN1775">
            <v>15.4010173014995</v>
          </cell>
          <cell r="BW1775">
            <v>15</v>
          </cell>
          <cell r="CD1775">
            <v>0</v>
          </cell>
        </row>
        <row r="1776">
          <cell r="C1776" t="str">
            <v>63540TFVL120Allcustom3USD Total</v>
          </cell>
          <cell r="BK1776">
            <v>0</v>
          </cell>
          <cell r="BN1776">
            <v>0</v>
          </cell>
          <cell r="BW1776">
            <v>0</v>
          </cell>
          <cell r="CD1776">
            <v>0</v>
          </cell>
        </row>
        <row r="1777">
          <cell r="C1777" t="str">
            <v>63540TFVL130Allcustom3USD Total</v>
          </cell>
          <cell r="BK1777">
            <v>781</v>
          </cell>
          <cell r="BL1777">
            <v>0</v>
          </cell>
          <cell r="BN1777">
            <v>780.78093511730799</v>
          </cell>
          <cell r="BW1777">
            <v>781</v>
          </cell>
          <cell r="CD1777">
            <v>0</v>
          </cell>
        </row>
        <row r="1778">
          <cell r="C1778" t="str">
            <v>63540TAllcustom2Allcustom3USD Total</v>
          </cell>
          <cell r="BK1778">
            <v>796</v>
          </cell>
          <cell r="BL1778">
            <v>0</v>
          </cell>
          <cell r="BM1778">
            <v>0</v>
          </cell>
          <cell r="BN1778">
            <v>796.18195241880744</v>
          </cell>
          <cell r="BU1778">
            <v>0</v>
          </cell>
          <cell r="BV1778">
            <v>0</v>
          </cell>
          <cell r="BW1778">
            <v>796</v>
          </cell>
          <cell r="CD1778">
            <v>0</v>
          </cell>
          <cell r="CF1778">
            <v>0</v>
          </cell>
        </row>
        <row r="1780">
          <cell r="C1780" t="str">
            <v>63541FVL110Allcustom3USD Total</v>
          </cell>
          <cell r="BK1780">
            <v>40</v>
          </cell>
          <cell r="BN1780">
            <v>39.97276317</v>
          </cell>
          <cell r="BW1780">
            <v>40</v>
          </cell>
          <cell r="CD1780">
            <v>0</v>
          </cell>
        </row>
        <row r="1781">
          <cell r="C1781" t="str">
            <v>63541Allcustom2Allcustom3USD Total</v>
          </cell>
          <cell r="BK1781">
            <v>40</v>
          </cell>
          <cell r="BL1781">
            <v>0</v>
          </cell>
          <cell r="BM1781">
            <v>0</v>
          </cell>
          <cell r="BN1781">
            <v>39.97276317</v>
          </cell>
          <cell r="BU1781">
            <v>0</v>
          </cell>
          <cell r="BV1781">
            <v>0</v>
          </cell>
          <cell r="BW1781">
            <v>40</v>
          </cell>
          <cell r="CD1781">
            <v>0</v>
          </cell>
        </row>
        <row r="1783">
          <cell r="C1783" t="str">
            <v>63542FVL110Allcustom3USD Total</v>
          </cell>
          <cell r="BK1783">
            <v>1</v>
          </cell>
          <cell r="BN1783">
            <v>0.69143596323430701</v>
          </cell>
          <cell r="BW1783">
            <v>1</v>
          </cell>
          <cell r="CD1783">
            <v>0</v>
          </cell>
        </row>
        <row r="1784">
          <cell r="C1784" t="str">
            <v>63542FVL120Allcustom3USD Total</v>
          </cell>
          <cell r="BK1784">
            <v>0</v>
          </cell>
          <cell r="BN1784">
            <v>0</v>
          </cell>
          <cell r="BW1784">
            <v>0</v>
          </cell>
          <cell r="CD1784">
            <v>0</v>
          </cell>
        </row>
        <row r="1785">
          <cell r="C1785" t="str">
            <v>63542FVL130Allcustom3USD Total</v>
          </cell>
          <cell r="BK1785">
            <v>0</v>
          </cell>
          <cell r="BL1785">
            <v>-0.30856403676569299</v>
          </cell>
          <cell r="BN1785">
            <v>0</v>
          </cell>
          <cell r="BW1785">
            <v>0</v>
          </cell>
          <cell r="CD1785">
            <v>0</v>
          </cell>
        </row>
        <row r="1786">
          <cell r="C1786" t="str">
            <v>63542Allcustom2Allcustom3USD Total</v>
          </cell>
          <cell r="BK1786">
            <v>1</v>
          </cell>
          <cell r="BL1786">
            <v>-0.30856403676569299</v>
          </cell>
          <cell r="BM1786">
            <v>0</v>
          </cell>
          <cell r="BN1786">
            <v>0.69143596323430701</v>
          </cell>
          <cell r="BU1786">
            <v>0</v>
          </cell>
          <cell r="BV1786">
            <v>0</v>
          </cell>
          <cell r="BW1786">
            <v>1</v>
          </cell>
          <cell r="CD1786">
            <v>0</v>
          </cell>
        </row>
        <row r="1788">
          <cell r="C1788" t="str">
            <v>63543FVL110Allcustom3USD Total</v>
          </cell>
          <cell r="BK1788">
            <v>11</v>
          </cell>
          <cell r="BN1788">
            <v>10.867800785286599</v>
          </cell>
          <cell r="BW1788">
            <v>11</v>
          </cell>
          <cell r="CD1788">
            <v>0</v>
          </cell>
        </row>
        <row r="1789">
          <cell r="C1789" t="str">
            <v>63543Allcustom2Allcustom3USD Total</v>
          </cell>
          <cell r="BK1789">
            <v>11</v>
          </cell>
          <cell r="BL1789">
            <v>0</v>
          </cell>
          <cell r="BM1789">
            <v>0</v>
          </cell>
          <cell r="BN1789">
            <v>10.867800785286599</v>
          </cell>
          <cell r="BU1789">
            <v>0</v>
          </cell>
          <cell r="BV1789">
            <v>0</v>
          </cell>
          <cell r="BW1789">
            <v>11</v>
          </cell>
          <cell r="CD1789">
            <v>0</v>
          </cell>
        </row>
        <row r="1791">
          <cell r="C1791" t="str">
            <v>63544FVL130Allcustom3USD Total</v>
          </cell>
          <cell r="BK1791">
            <v>0</v>
          </cell>
          <cell r="BL1791">
            <v>-1</v>
          </cell>
          <cell r="BN1791">
            <v>0.65093813824156099</v>
          </cell>
          <cell r="BW1791">
            <v>0</v>
          </cell>
          <cell r="CD1791">
            <v>0</v>
          </cell>
        </row>
        <row r="1792">
          <cell r="C1792" t="str">
            <v>63544Allcustom2Allcustom3USD Total</v>
          </cell>
          <cell r="BK1792">
            <v>0</v>
          </cell>
          <cell r="BL1792">
            <v>-1</v>
          </cell>
          <cell r="BM1792">
            <v>0</v>
          </cell>
          <cell r="BN1792">
            <v>0.65093813824156099</v>
          </cell>
          <cell r="BU1792">
            <v>0</v>
          </cell>
          <cell r="BV1792">
            <v>0</v>
          </cell>
          <cell r="BW1792">
            <v>0</v>
          </cell>
          <cell r="CD1792">
            <v>0</v>
          </cell>
          <cell r="CF1792">
            <v>0</v>
          </cell>
        </row>
        <row r="1794">
          <cell r="C1794" t="str">
            <v>63550TFVL110Allcustom3USD Total</v>
          </cell>
          <cell r="BK1794">
            <v>52</v>
          </cell>
          <cell r="BL1794">
            <v>0.18293805676245967</v>
          </cell>
          <cell r="BN1794">
            <v>51.531999918520896</v>
          </cell>
          <cell r="BW1794">
            <v>52</v>
          </cell>
          <cell r="CD1794">
            <v>0</v>
          </cell>
        </row>
        <row r="1795">
          <cell r="C1795" t="str">
            <v>63550TFVL120Allcustom3USD Total</v>
          </cell>
          <cell r="BK1795">
            <v>0</v>
          </cell>
          <cell r="BN1795">
            <v>0</v>
          </cell>
          <cell r="BW1795">
            <v>0</v>
          </cell>
          <cell r="CD1795">
            <v>0</v>
          </cell>
        </row>
        <row r="1796">
          <cell r="C1796" t="str">
            <v>63550TFVL130Allcustom3USD Total</v>
          </cell>
          <cell r="BK1796">
            <v>0</v>
          </cell>
          <cell r="BL1796">
            <v>-1</v>
          </cell>
          <cell r="BN1796">
            <v>0.65093813824156099</v>
          </cell>
          <cell r="BW1796">
            <v>0</v>
          </cell>
          <cell r="CD1796">
            <v>0</v>
          </cell>
        </row>
        <row r="1797">
          <cell r="C1797" t="str">
            <v>63550TAllcustom2Allcustom3USD Total</v>
          </cell>
          <cell r="BK1797">
            <v>52</v>
          </cell>
          <cell r="BL1797">
            <v>-0.81706194323754033</v>
          </cell>
          <cell r="BM1797">
            <v>0</v>
          </cell>
          <cell r="BN1797">
            <v>52.18293805676246</v>
          </cell>
          <cell r="BU1797">
            <v>0</v>
          </cell>
          <cell r="BV1797">
            <v>0</v>
          </cell>
          <cell r="BW1797">
            <v>52</v>
          </cell>
          <cell r="CD1797">
            <v>0</v>
          </cell>
          <cell r="CF1797">
            <v>0</v>
          </cell>
        </row>
        <row r="1799">
          <cell r="C1799" t="str">
            <v>63555TFVL110Allcustom3USD Total</v>
          </cell>
          <cell r="BK1799">
            <v>19</v>
          </cell>
          <cell r="BL1799">
            <v>1</v>
          </cell>
          <cell r="BN1799">
            <v>18.495162671249698</v>
          </cell>
          <cell r="BW1799">
            <v>19</v>
          </cell>
          <cell r="CD1799">
            <v>0</v>
          </cell>
        </row>
        <row r="1800">
          <cell r="C1800" t="str">
            <v>63555TFVL120Allcustom3USD Total</v>
          </cell>
          <cell r="BK1800">
            <v>156</v>
          </cell>
          <cell r="BN1800">
            <v>155.74431679814899</v>
          </cell>
          <cell r="BW1800">
            <v>156</v>
          </cell>
          <cell r="CD1800">
            <v>0</v>
          </cell>
        </row>
        <row r="1801">
          <cell r="C1801" t="str">
            <v>63555TFVL130Allcustom3USD Total</v>
          </cell>
          <cell r="BK1801">
            <v>0</v>
          </cell>
          <cell r="BN1801">
            <v>0</v>
          </cell>
          <cell r="BW1801">
            <v>0</v>
          </cell>
          <cell r="CD1801">
            <v>0</v>
          </cell>
        </row>
        <row r="1802">
          <cell r="C1802" t="str">
            <v>63555TAllcustom2Allcustom3USD Total</v>
          </cell>
          <cell r="BK1802">
            <v>175</v>
          </cell>
          <cell r="BL1802">
            <v>1</v>
          </cell>
          <cell r="BM1802">
            <v>0</v>
          </cell>
          <cell r="BN1802">
            <v>174.23947946939867</v>
          </cell>
          <cell r="BU1802">
            <v>0</v>
          </cell>
          <cell r="BV1802">
            <v>0</v>
          </cell>
          <cell r="BW1802">
            <v>175</v>
          </cell>
          <cell r="CD1802">
            <v>0</v>
          </cell>
          <cell r="CF1802">
            <v>0</v>
          </cell>
        </row>
        <row r="1804">
          <cell r="C1804" t="str">
            <v>63560TFVL110Allcustom3USD Total</v>
          </cell>
          <cell r="BK1804">
            <v>86</v>
          </cell>
          <cell r="BL1804">
            <v>1</v>
          </cell>
          <cell r="BN1804">
            <v>85.428179891270105</v>
          </cell>
          <cell r="BW1804">
            <v>86</v>
          </cell>
          <cell r="CD1804">
            <v>0</v>
          </cell>
        </row>
        <row r="1805">
          <cell r="C1805" t="str">
            <v>63560TFVL120Allcustom3USD Total</v>
          </cell>
          <cell r="BK1805">
            <v>156</v>
          </cell>
          <cell r="BL1805">
            <v>0</v>
          </cell>
          <cell r="BN1805">
            <v>155.74431679814899</v>
          </cell>
          <cell r="BW1805">
            <v>156</v>
          </cell>
          <cell r="CD1805">
            <v>0</v>
          </cell>
        </row>
        <row r="1806">
          <cell r="C1806" t="str">
            <v>63560TFVL130Allcustom3USD Total</v>
          </cell>
          <cell r="BK1806">
            <v>781</v>
          </cell>
          <cell r="BL1806">
            <v>0</v>
          </cell>
          <cell r="BN1806">
            <v>781.43187325554891</v>
          </cell>
          <cell r="BW1806">
            <v>781</v>
          </cell>
          <cell r="CD1806">
            <v>0</v>
          </cell>
        </row>
        <row r="1807">
          <cell r="C1807" t="str">
            <v>63560TAllcustom2Allcustom3USD Total</v>
          </cell>
          <cell r="BK1807">
            <v>1023</v>
          </cell>
          <cell r="BL1807">
            <v>1</v>
          </cell>
          <cell r="BM1807">
            <v>0</v>
          </cell>
          <cell r="BN1807">
            <v>1022.604369944968</v>
          </cell>
          <cell r="BU1807">
            <v>0</v>
          </cell>
          <cell r="BV1807">
            <v>0</v>
          </cell>
          <cell r="BW1807">
            <v>1023</v>
          </cell>
          <cell r="CD1807">
            <v>0</v>
          </cell>
          <cell r="CF1807">
            <v>0</v>
          </cell>
        </row>
        <row r="1809">
          <cell r="C1809" t="str">
            <v>63565TFVL110Allcustom3USD Total</v>
          </cell>
          <cell r="BK1809">
            <v>21</v>
          </cell>
          <cell r="BL1809">
            <v>-1</v>
          </cell>
          <cell r="BN1809">
            <v>21.501483453059098</v>
          </cell>
          <cell r="BW1809">
            <v>21</v>
          </cell>
          <cell r="CD1809">
            <v>0</v>
          </cell>
        </row>
        <row r="1810">
          <cell r="C1810" t="str">
            <v>63565TFVL120Allcustom3USD Total</v>
          </cell>
          <cell r="BK1810">
            <v>1041</v>
          </cell>
          <cell r="BN1810">
            <v>1040.50607832534</v>
          </cell>
          <cell r="BW1810">
            <v>1041</v>
          </cell>
          <cell r="CD1810">
            <v>0</v>
          </cell>
        </row>
        <row r="1811">
          <cell r="C1811" t="str">
            <v>63565TFVL130Allcustom3USD Total</v>
          </cell>
          <cell r="BK1811">
            <v>0</v>
          </cell>
          <cell r="BN1811">
            <v>0</v>
          </cell>
          <cell r="BW1811">
            <v>0</v>
          </cell>
          <cell r="CD1811">
            <v>0</v>
          </cell>
        </row>
        <row r="1812">
          <cell r="C1812" t="str">
            <v>63565TAllcustom2Allcustom3USD Total</v>
          </cell>
          <cell r="BK1812">
            <v>1062</v>
          </cell>
          <cell r="BL1812">
            <v>-1</v>
          </cell>
          <cell r="BM1812">
            <v>0</v>
          </cell>
          <cell r="BN1812">
            <v>1062.0075617783991</v>
          </cell>
          <cell r="BU1812">
            <v>0</v>
          </cell>
          <cell r="BV1812">
            <v>0</v>
          </cell>
          <cell r="BW1812">
            <v>1062</v>
          </cell>
          <cell r="CD1812">
            <v>0</v>
          </cell>
          <cell r="CF1812">
            <v>0</v>
          </cell>
        </row>
        <row r="1814">
          <cell r="C1814" t="str">
            <v>63533FVL130Allcustom3USD Total</v>
          </cell>
          <cell r="BK1814">
            <v>7</v>
          </cell>
          <cell r="BL1814">
            <v>0</v>
          </cell>
          <cell r="BN1814">
            <v>6.5598928334827997</v>
          </cell>
          <cell r="BW1814">
            <v>7</v>
          </cell>
          <cell r="CD1814">
            <v>0</v>
          </cell>
        </row>
        <row r="1815">
          <cell r="C1815" t="str">
            <v>63533Allcustom2Allcustom3USD Total</v>
          </cell>
          <cell r="BK1815">
            <v>7</v>
          </cell>
          <cell r="BL1815">
            <v>0</v>
          </cell>
          <cell r="BM1815">
            <v>0</v>
          </cell>
          <cell r="BN1815">
            <v>6.5598928334827997</v>
          </cell>
          <cell r="BU1815">
            <v>0</v>
          </cell>
          <cell r="BV1815">
            <v>0</v>
          </cell>
          <cell r="BW1815">
            <v>7</v>
          </cell>
          <cell r="CD1815">
            <v>0</v>
          </cell>
          <cell r="CF1815">
            <v>0</v>
          </cell>
        </row>
        <row r="1817">
          <cell r="C1817" t="str">
            <v>63570TFVL110Allcustom3USD Total</v>
          </cell>
          <cell r="BK1817">
            <v>21</v>
          </cell>
          <cell r="BL1817">
            <v>-1</v>
          </cell>
          <cell r="BN1817">
            <v>21.501483453059098</v>
          </cell>
          <cell r="BW1817">
            <v>21</v>
          </cell>
          <cell r="CD1817">
            <v>0</v>
          </cell>
        </row>
        <row r="1818">
          <cell r="C1818" t="str">
            <v>63570TFVL120Allcustom3USD Total</v>
          </cell>
          <cell r="BK1818">
            <v>1041</v>
          </cell>
          <cell r="BL1818">
            <v>0</v>
          </cell>
          <cell r="BN1818">
            <v>1040.50607832534</v>
          </cell>
          <cell r="BW1818">
            <v>1041</v>
          </cell>
          <cell r="CD1818">
            <v>0</v>
          </cell>
        </row>
        <row r="1819">
          <cell r="C1819" t="str">
            <v>63570TFVL130Allcustom3USD Total</v>
          </cell>
          <cell r="BK1819">
            <v>7</v>
          </cell>
          <cell r="BL1819">
            <v>0</v>
          </cell>
          <cell r="BN1819">
            <v>6.5598928334827997</v>
          </cell>
          <cell r="BW1819">
            <v>7</v>
          </cell>
          <cell r="CD1819">
            <v>0</v>
          </cell>
        </row>
        <row r="1820">
          <cell r="C1820" t="str">
            <v>63570TAllcustom2Allcustom3USD Total</v>
          </cell>
          <cell r="BK1820">
            <v>1069</v>
          </cell>
          <cell r="BL1820">
            <v>-1</v>
          </cell>
          <cell r="BM1820">
            <v>0</v>
          </cell>
          <cell r="BN1820">
            <v>1068.5674546118819</v>
          </cell>
          <cell r="BU1820">
            <v>0</v>
          </cell>
          <cell r="BV1820">
            <v>0</v>
          </cell>
          <cell r="BW1820">
            <v>1069</v>
          </cell>
          <cell r="CD1820">
            <v>0</v>
          </cell>
          <cell r="CF1820">
            <v>0</v>
          </cell>
        </row>
        <row r="1823">
          <cell r="C1823" t="str">
            <v>63537FVL130M152USD Total</v>
          </cell>
          <cell r="BK1823">
            <v>0</v>
          </cell>
          <cell r="BN1823">
            <v>-1.49991884885552E-3</v>
          </cell>
          <cell r="BW1823">
            <v>0</v>
          </cell>
          <cell r="CD1823">
            <v>0</v>
          </cell>
        </row>
        <row r="1824">
          <cell r="C1824" t="str">
            <v>63537FVL130M154USD Total</v>
          </cell>
          <cell r="BK1824">
            <v>24</v>
          </cell>
          <cell r="BN1824">
            <v>23.69135</v>
          </cell>
          <cell r="BW1824">
            <v>24</v>
          </cell>
          <cell r="CD1824">
            <v>0</v>
          </cell>
        </row>
        <row r="1826">
          <cell r="C1826" t="str">
            <v>63537FVL130M220USD Total</v>
          </cell>
          <cell r="BK1826">
            <v>0</v>
          </cell>
          <cell r="BL1826">
            <v>0</v>
          </cell>
          <cell r="BN1826">
            <v>3.9229209658321301E-2</v>
          </cell>
          <cell r="BW1826">
            <v>0</v>
          </cell>
          <cell r="CD1826">
            <v>0</v>
          </cell>
        </row>
        <row r="1827">
          <cell r="C1827" t="str">
            <v>63537FVL130M410USD Total</v>
          </cell>
          <cell r="BK1827">
            <v>15</v>
          </cell>
          <cell r="BN1827">
            <v>15.040162806748699</v>
          </cell>
          <cell r="BW1827">
            <v>15</v>
          </cell>
          <cell r="CD1827">
            <v>0</v>
          </cell>
        </row>
        <row r="1828">
          <cell r="C1828" t="str">
            <v>FI_FVL_non-current_non-listed_shares_addition_USD</v>
          </cell>
          <cell r="BK1828">
            <v>15</v>
          </cell>
          <cell r="BL1828">
            <v>0</v>
          </cell>
          <cell r="BM1828">
            <v>0</v>
          </cell>
          <cell r="BN1828">
            <v>15.07939201640702</v>
          </cell>
          <cell r="BU1828">
            <v>0</v>
          </cell>
          <cell r="BV1828">
            <v>0</v>
          </cell>
          <cell r="BW1828">
            <v>15</v>
          </cell>
        </row>
        <row r="1830">
          <cell r="C1830" t="str">
            <v>63537FVL130M230USD Total</v>
          </cell>
          <cell r="BK1830">
            <v>-103</v>
          </cell>
          <cell r="BL1830">
            <v>0</v>
          </cell>
          <cell r="BN1830">
            <v>-102.67066016929901</v>
          </cell>
          <cell r="BW1830">
            <v>-103</v>
          </cell>
          <cell r="CD1830">
            <v>0</v>
          </cell>
        </row>
        <row r="1831">
          <cell r="C1831" t="str">
            <v>63537FVL130M420USD Total</v>
          </cell>
          <cell r="BK1831">
            <v>0</v>
          </cell>
          <cell r="BN1831">
            <v>0</v>
          </cell>
          <cell r="BW1831">
            <v>0</v>
          </cell>
          <cell r="CD1831">
            <v>0</v>
          </cell>
        </row>
        <row r="1832">
          <cell r="C1832" t="str">
            <v>FI_FVL_non-current_non-listed_shares_disposal_USD</v>
          </cell>
          <cell r="BK1832">
            <v>-103</v>
          </cell>
          <cell r="BL1832">
            <v>0</v>
          </cell>
          <cell r="BM1832">
            <v>0</v>
          </cell>
          <cell r="BN1832">
            <v>-102.67066016929901</v>
          </cell>
          <cell r="BU1832">
            <v>0</v>
          </cell>
          <cell r="BV1832">
            <v>0</v>
          </cell>
          <cell r="BW1832">
            <v>-103</v>
          </cell>
        </row>
        <row r="1834">
          <cell r="C1834" t="str">
            <v>63537FVL130M510USD Total</v>
          </cell>
          <cell r="BK1834">
            <v>0</v>
          </cell>
          <cell r="BN1834">
            <v>0</v>
          </cell>
          <cell r="BW1834">
            <v>0</v>
          </cell>
          <cell r="CD1834">
            <v>0</v>
          </cell>
        </row>
        <row r="1835">
          <cell r="C1835" t="str">
            <v>63537FVL130M600TUSD Total</v>
          </cell>
          <cell r="BK1835">
            <v>0</v>
          </cell>
          <cell r="BN1835">
            <v>-4.98881352682191E-2</v>
          </cell>
          <cell r="BW1835">
            <v>0</v>
          </cell>
          <cell r="CD1835">
            <v>0</v>
          </cell>
        </row>
        <row r="1838">
          <cell r="C1838" t="str">
            <v>63542FVL130M152USD Total</v>
          </cell>
          <cell r="BK1838">
            <v>0</v>
          </cell>
          <cell r="BN1838">
            <v>0</v>
          </cell>
          <cell r="BW1838">
            <v>0</v>
          </cell>
          <cell r="CD1838">
            <v>0</v>
          </cell>
        </row>
        <row r="1839">
          <cell r="C1839" t="str">
            <v>63542FVL130M154USD Total</v>
          </cell>
          <cell r="BK1839">
            <v>0</v>
          </cell>
          <cell r="BN1839">
            <v>0</v>
          </cell>
          <cell r="BW1839">
            <v>0</v>
          </cell>
          <cell r="CD1839">
            <v>0</v>
          </cell>
        </row>
        <row r="1841">
          <cell r="C1841" t="str">
            <v>63542FVL130M220USD Total</v>
          </cell>
          <cell r="BK1841">
            <v>0</v>
          </cell>
          <cell r="BL1841">
            <v>0</v>
          </cell>
          <cell r="BN1841">
            <v>0</v>
          </cell>
          <cell r="BW1841">
            <v>0</v>
          </cell>
          <cell r="CD1841">
            <v>0</v>
          </cell>
        </row>
        <row r="1842">
          <cell r="C1842" t="str">
            <v>63542FVL130M410USD Total</v>
          </cell>
          <cell r="BK1842">
            <v>0</v>
          </cell>
          <cell r="BN1842">
            <v>0</v>
          </cell>
          <cell r="BW1842">
            <v>0</v>
          </cell>
          <cell r="CD1842">
            <v>0</v>
          </cell>
        </row>
        <row r="1843">
          <cell r="C1843" t="str">
            <v>FI_FVL_other_securities_addition_USD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U1843">
            <v>0</v>
          </cell>
          <cell r="BV1843">
            <v>0</v>
          </cell>
          <cell r="BW1843">
            <v>0</v>
          </cell>
          <cell r="CD1843">
            <v>0</v>
          </cell>
        </row>
        <row r="1845">
          <cell r="C1845" t="str">
            <v>63542FVL130M230USD Total</v>
          </cell>
          <cell r="BK1845">
            <v>0</v>
          </cell>
          <cell r="BL1845">
            <v>0</v>
          </cell>
          <cell r="BN1845">
            <v>0</v>
          </cell>
          <cell r="BW1845">
            <v>0</v>
          </cell>
          <cell r="CD1845">
            <v>0</v>
          </cell>
        </row>
        <row r="1846">
          <cell r="C1846" t="str">
            <v>63542FVL130M420USD Total</v>
          </cell>
          <cell r="BK1846">
            <v>0</v>
          </cell>
          <cell r="BN1846">
            <v>0</v>
          </cell>
          <cell r="BW1846">
            <v>0</v>
          </cell>
          <cell r="CD1846">
            <v>0</v>
          </cell>
        </row>
        <row r="1847">
          <cell r="C1847" t="str">
            <v>FI_FVL_other_securities_disposal_USD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U1847">
            <v>0</v>
          </cell>
          <cell r="BV1847">
            <v>0</v>
          </cell>
          <cell r="BW1847">
            <v>0</v>
          </cell>
          <cell r="CD1847">
            <v>0</v>
          </cell>
        </row>
        <row r="1849">
          <cell r="C1849" t="str">
            <v>63542FVL130M510USD Total</v>
          </cell>
          <cell r="BK1849">
            <v>0</v>
          </cell>
          <cell r="BN1849">
            <v>0</v>
          </cell>
          <cell r="BW1849">
            <v>0</v>
          </cell>
          <cell r="CD1849">
            <v>0</v>
          </cell>
        </row>
        <row r="1850">
          <cell r="C1850" t="str">
            <v>63542FVL130M530USD Total</v>
          </cell>
          <cell r="BK1850">
            <v>0</v>
          </cell>
          <cell r="BN1850">
            <v>0</v>
          </cell>
          <cell r="BW1850">
            <v>0</v>
          </cell>
          <cell r="CD1850">
            <v>0</v>
          </cell>
        </row>
        <row r="1851">
          <cell r="C1851" t="str">
            <v>63542FVL130M600TUSD Total</v>
          </cell>
          <cell r="BK1851">
            <v>0</v>
          </cell>
          <cell r="BN1851">
            <v>0</v>
          </cell>
          <cell r="BW1851">
            <v>0</v>
          </cell>
          <cell r="CD1851">
            <v>0</v>
          </cell>
        </row>
        <row r="1854">
          <cell r="C1854" t="str">
            <v>63544FVL130M152USD Total</v>
          </cell>
          <cell r="BK1854">
            <v>0</v>
          </cell>
          <cell r="BN1854">
            <v>0.13520599999999999</v>
          </cell>
          <cell r="BW1854">
            <v>0</v>
          </cell>
          <cell r="CD1854">
            <v>0</v>
          </cell>
        </row>
        <row r="1855">
          <cell r="C1855" t="str">
            <v>63544FVL130M154USD Total</v>
          </cell>
          <cell r="BK1855">
            <v>0</v>
          </cell>
          <cell r="BN1855">
            <v>0</v>
          </cell>
          <cell r="BW1855">
            <v>0</v>
          </cell>
          <cell r="CD1855">
            <v>0</v>
          </cell>
        </row>
        <row r="1857">
          <cell r="C1857" t="str">
            <v>63544FVL130M220USD Total</v>
          </cell>
          <cell r="BK1857">
            <v>0</v>
          </cell>
          <cell r="BL1857">
            <v>0</v>
          </cell>
          <cell r="BN1857">
            <v>0</v>
          </cell>
          <cell r="BW1857">
            <v>0</v>
          </cell>
          <cell r="CD1857">
            <v>0</v>
          </cell>
        </row>
        <row r="1858">
          <cell r="C1858" t="str">
            <v>63544FVL130M410USD Total</v>
          </cell>
          <cell r="BK1858">
            <v>0</v>
          </cell>
          <cell r="BN1858">
            <v>0</v>
          </cell>
          <cell r="BW1858">
            <v>0</v>
          </cell>
          <cell r="CD1858">
            <v>0</v>
          </cell>
        </row>
        <row r="1859">
          <cell r="C1859" t="str">
            <v>FI_FVL_current_non-listed_shares_addition_USD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U1859">
            <v>0</v>
          </cell>
          <cell r="BV1859">
            <v>0</v>
          </cell>
          <cell r="BW1859">
            <v>0</v>
          </cell>
          <cell r="CD1859">
            <v>0</v>
          </cell>
        </row>
        <row r="1861">
          <cell r="C1861" t="str">
            <v>63544FVL130M230USD Total</v>
          </cell>
          <cell r="BK1861">
            <v>0</v>
          </cell>
          <cell r="BL1861">
            <v>0</v>
          </cell>
          <cell r="BN1861">
            <v>0</v>
          </cell>
          <cell r="BW1861">
            <v>0</v>
          </cell>
          <cell r="CD1861">
            <v>0</v>
          </cell>
        </row>
        <row r="1862">
          <cell r="C1862" t="str">
            <v>63544FVL130M420USD Total</v>
          </cell>
          <cell r="BK1862">
            <v>0</v>
          </cell>
          <cell r="BN1862">
            <v>0</v>
          </cell>
          <cell r="BW1862">
            <v>0</v>
          </cell>
          <cell r="CD1862">
            <v>0</v>
          </cell>
        </row>
        <row r="1863">
          <cell r="C1863" t="str">
            <v>FI_FVL_current_non-listed_shares_disposal_USD</v>
          </cell>
          <cell r="BK1863">
            <v>0</v>
          </cell>
          <cell r="BL1863">
            <v>0</v>
          </cell>
          <cell r="BM1863">
            <v>0</v>
          </cell>
          <cell r="BN1863">
            <v>0</v>
          </cell>
          <cell r="BU1863">
            <v>0</v>
          </cell>
          <cell r="BV1863">
            <v>0</v>
          </cell>
          <cell r="BW1863">
            <v>0</v>
          </cell>
          <cell r="CD1863">
            <v>0</v>
          </cell>
        </row>
        <row r="1865">
          <cell r="C1865" t="str">
            <v>63544FVL130M510USD Total</v>
          </cell>
          <cell r="BK1865">
            <v>0</v>
          </cell>
          <cell r="BN1865">
            <v>0</v>
          </cell>
          <cell r="BP1865">
            <v>0</v>
          </cell>
          <cell r="BS1865">
            <v>0</v>
          </cell>
          <cell r="BW1865">
            <v>0</v>
          </cell>
          <cell r="CD1865">
            <v>0</v>
          </cell>
        </row>
        <row r="1866">
          <cell r="C1866" t="str">
            <v>63544FVL130M530USD Total</v>
          </cell>
          <cell r="BK1866">
            <v>0</v>
          </cell>
          <cell r="BN1866">
            <v>0</v>
          </cell>
          <cell r="BP1866">
            <v>0</v>
          </cell>
          <cell r="BS1866">
            <v>0</v>
          </cell>
          <cell r="BW1866">
            <v>0</v>
          </cell>
          <cell r="CD1866">
            <v>0</v>
          </cell>
        </row>
        <row r="1867">
          <cell r="C1867" t="str">
            <v>63544FVL130M600TUSD Total</v>
          </cell>
          <cell r="BK1867">
            <v>0</v>
          </cell>
          <cell r="BN1867">
            <v>-8.1914387317570895E-3</v>
          </cell>
          <cell r="BP1867">
            <v>0</v>
          </cell>
          <cell r="BS1867">
            <v>0</v>
          </cell>
          <cell r="BW1867">
            <v>0</v>
          </cell>
          <cell r="CD1867">
            <v>0</v>
          </cell>
        </row>
        <row r="1870">
          <cell r="C1870" t="str">
            <v>63533FVL130M152USD Total</v>
          </cell>
          <cell r="BK1870">
            <v>1</v>
          </cell>
          <cell r="BN1870">
            <v>0.74858223072444996</v>
          </cell>
          <cell r="BW1870">
            <v>1</v>
          </cell>
          <cell r="CD1870">
            <v>0</v>
          </cell>
        </row>
        <row r="1871">
          <cell r="C1871" t="str">
            <v>63533FVL130M154USD Total</v>
          </cell>
          <cell r="BK1871">
            <v>0</v>
          </cell>
          <cell r="BN1871">
            <v>0</v>
          </cell>
          <cell r="BW1871">
            <v>0</v>
          </cell>
          <cell r="CD1871">
            <v>0</v>
          </cell>
        </row>
        <row r="1873">
          <cell r="C1873" t="str">
            <v>63533FVL130M220USD Total</v>
          </cell>
          <cell r="BK1873">
            <v>0</v>
          </cell>
          <cell r="BL1873">
            <v>0</v>
          </cell>
          <cell r="BN1873">
            <v>0</v>
          </cell>
          <cell r="BW1873">
            <v>0</v>
          </cell>
          <cell r="CD1873">
            <v>0</v>
          </cell>
        </row>
        <row r="1874">
          <cell r="C1874" t="str">
            <v>63533FVL130M410USD Total</v>
          </cell>
          <cell r="BK1874">
            <v>0</v>
          </cell>
          <cell r="BN1874">
            <v>0</v>
          </cell>
          <cell r="BW1874">
            <v>0</v>
          </cell>
          <cell r="CD1874">
            <v>0</v>
          </cell>
        </row>
        <row r="1875">
          <cell r="C1875" t="str">
            <v>FI_FVL_current_other_payables_addition_USD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U1875">
            <v>0</v>
          </cell>
          <cell r="BV1875">
            <v>0</v>
          </cell>
          <cell r="BW1875">
            <v>0</v>
          </cell>
          <cell r="CD1875">
            <v>0</v>
          </cell>
        </row>
        <row r="1877">
          <cell r="C1877" t="str">
            <v>63533FVL130M230USD Total</v>
          </cell>
          <cell r="BK1877">
            <v>0</v>
          </cell>
          <cell r="BL1877">
            <v>0</v>
          </cell>
          <cell r="BN1877">
            <v>0</v>
          </cell>
          <cell r="BW1877">
            <v>0</v>
          </cell>
          <cell r="CD1877">
            <v>0</v>
          </cell>
        </row>
        <row r="1878">
          <cell r="C1878" t="str">
            <v>63533FVL130M420USD Total</v>
          </cell>
          <cell r="BK1878">
            <v>0</v>
          </cell>
          <cell r="BN1878">
            <v>0</v>
          </cell>
          <cell r="BW1878">
            <v>0</v>
          </cell>
          <cell r="CD1878">
            <v>0</v>
          </cell>
        </row>
        <row r="1879">
          <cell r="C1879" t="str">
            <v>FI_FVL_current_other_payables_disposal_USD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U1879">
            <v>0</v>
          </cell>
          <cell r="BV1879">
            <v>0</v>
          </cell>
          <cell r="BW1879">
            <v>0</v>
          </cell>
          <cell r="CD1879">
            <v>0</v>
          </cell>
        </row>
        <row r="1881">
          <cell r="C1881" t="str">
            <v>63533FVL130M510USD Total</v>
          </cell>
          <cell r="BK1881">
            <v>0</v>
          </cell>
          <cell r="BN1881">
            <v>0</v>
          </cell>
          <cell r="BW1881">
            <v>0</v>
          </cell>
          <cell r="CD1881">
            <v>0</v>
          </cell>
        </row>
        <row r="1882">
          <cell r="C1882" t="str">
            <v>63533FVL130M600TUSD Total</v>
          </cell>
          <cell r="BK1882">
            <v>0</v>
          </cell>
          <cell r="BN1882">
            <v>0</v>
          </cell>
          <cell r="BW1882">
            <v>0</v>
          </cell>
          <cell r="CD1882">
            <v>0</v>
          </cell>
        </row>
        <row r="1885">
          <cell r="C1885" t="str">
            <v>22510Allcustom2Allcustom3USD Total</v>
          </cell>
          <cell r="BK1885">
            <v>6</v>
          </cell>
          <cell r="BL1885">
            <v>1</v>
          </cell>
          <cell r="BN1885">
            <v>5.3031323083375304</v>
          </cell>
          <cell r="BP1885">
            <v>0</v>
          </cell>
          <cell r="BQ1885">
            <v>0</v>
          </cell>
          <cell r="BS1885">
            <v>0</v>
          </cell>
          <cell r="BW1885">
            <v>6</v>
          </cell>
          <cell r="CD1885">
            <v>0</v>
          </cell>
        </row>
        <row r="1886">
          <cell r="C1886" t="str">
            <v>22529Allcustom2Allcustom3USD Total</v>
          </cell>
          <cell r="BK1886">
            <v>121</v>
          </cell>
          <cell r="BN1886">
            <v>121.43216253951699</v>
          </cell>
          <cell r="BP1886">
            <v>0</v>
          </cell>
          <cell r="BS1886">
            <v>0</v>
          </cell>
          <cell r="BW1886">
            <v>121</v>
          </cell>
          <cell r="CD1886">
            <v>0</v>
          </cell>
        </row>
        <row r="1887">
          <cell r="C1887" t="str">
            <v>Loans_receivable_non_current_USD</v>
          </cell>
          <cell r="BK1887">
            <v>127</v>
          </cell>
          <cell r="BL1887">
            <v>1</v>
          </cell>
          <cell r="BM1887">
            <v>0</v>
          </cell>
          <cell r="BN1887">
            <v>126.73529484785452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U1887">
            <v>0</v>
          </cell>
          <cell r="BV1887">
            <v>0</v>
          </cell>
          <cell r="BW1887">
            <v>127</v>
          </cell>
          <cell r="CD1887">
            <v>0</v>
          </cell>
        </row>
        <row r="1889">
          <cell r="C1889" t="str">
            <v>25710Allcustom2Allcustom3USD Total</v>
          </cell>
          <cell r="BK1889">
            <v>136</v>
          </cell>
          <cell r="BL1889">
            <v>0</v>
          </cell>
          <cell r="BN1889">
            <v>136.164052835359</v>
          </cell>
          <cell r="BP1889">
            <v>0</v>
          </cell>
          <cell r="BQ1889">
            <v>0</v>
          </cell>
          <cell r="BS1889">
            <v>0</v>
          </cell>
          <cell r="BW1889">
            <v>136</v>
          </cell>
          <cell r="CD1889">
            <v>0</v>
          </cell>
        </row>
        <row r="1890">
          <cell r="C1890" t="str">
            <v>25719Allcustom2Allcustom3USD Total</v>
          </cell>
          <cell r="BK1890">
            <v>66</v>
          </cell>
          <cell r="BN1890">
            <v>65.954061354949303</v>
          </cell>
          <cell r="BP1890">
            <v>0</v>
          </cell>
          <cell r="BS1890">
            <v>0</v>
          </cell>
          <cell r="BW1890">
            <v>66</v>
          </cell>
          <cell r="CD1890">
            <v>0</v>
          </cell>
        </row>
        <row r="1891">
          <cell r="C1891" t="str">
            <v>25729Allcustom2Allcustom3USD Total</v>
          </cell>
          <cell r="BK1891">
            <v>0</v>
          </cell>
          <cell r="BN1891">
            <v>2.2716399985348097E-3</v>
          </cell>
          <cell r="BP1891">
            <v>0</v>
          </cell>
          <cell r="BS1891">
            <v>0</v>
          </cell>
          <cell r="BW1891">
            <v>0</v>
          </cell>
          <cell r="CD1891">
            <v>0</v>
          </cell>
        </row>
        <row r="1892">
          <cell r="C1892" t="str">
            <v>Loans_receivable_current_USD</v>
          </cell>
          <cell r="BK1892">
            <v>202</v>
          </cell>
          <cell r="BL1892">
            <v>0</v>
          </cell>
          <cell r="BM1892">
            <v>0</v>
          </cell>
          <cell r="BN1892">
            <v>202.12038583030682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W1892">
            <v>202</v>
          </cell>
          <cell r="CD1892">
            <v>0</v>
          </cell>
        </row>
        <row r="1894">
          <cell r="BK1894">
            <v>329</v>
          </cell>
          <cell r="BL1894">
            <v>0</v>
          </cell>
          <cell r="BM1894">
            <v>0</v>
          </cell>
          <cell r="BN1894">
            <v>328.85568067816297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U1894">
            <v>0</v>
          </cell>
          <cell r="BV1894">
            <v>0</v>
          </cell>
          <cell r="BW1894">
            <v>329</v>
          </cell>
          <cell r="CF1894">
            <v>0</v>
          </cell>
        </row>
        <row r="1896">
          <cell r="C1896" t="str">
            <v>22530Allcustom2Allcustom3USD Total</v>
          </cell>
          <cell r="BK1896">
            <v>28</v>
          </cell>
          <cell r="BL1896">
            <v>0</v>
          </cell>
          <cell r="BN1896">
            <v>28.2206636230651</v>
          </cell>
          <cell r="BP1896">
            <v>0</v>
          </cell>
          <cell r="BQ1896">
            <v>0</v>
          </cell>
          <cell r="BS1896">
            <v>0</v>
          </cell>
          <cell r="BW1896">
            <v>28</v>
          </cell>
          <cell r="CD1896">
            <v>0</v>
          </cell>
        </row>
        <row r="1897">
          <cell r="C1897" t="str">
            <v>22749Allcustom2Allcustom3USD Total</v>
          </cell>
          <cell r="BK1897">
            <v>0</v>
          </cell>
          <cell r="BN1897">
            <v>0</v>
          </cell>
          <cell r="BP1897">
            <v>0</v>
          </cell>
          <cell r="BS1897">
            <v>0</v>
          </cell>
          <cell r="BW1897">
            <v>0</v>
          </cell>
          <cell r="CD1897">
            <v>0</v>
          </cell>
        </row>
        <row r="1898">
          <cell r="C1898" t="str">
            <v>Finance_lease_receivable_non_current_USD</v>
          </cell>
          <cell r="BK1898">
            <v>28</v>
          </cell>
          <cell r="BL1898">
            <v>0</v>
          </cell>
          <cell r="BM1898">
            <v>0</v>
          </cell>
          <cell r="BN1898">
            <v>28.2206636230651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U1898">
            <v>0</v>
          </cell>
          <cell r="BV1898">
            <v>0</v>
          </cell>
          <cell r="BW1898">
            <v>28</v>
          </cell>
          <cell r="CD1898">
            <v>0</v>
          </cell>
        </row>
        <row r="1900">
          <cell r="C1900" t="str">
            <v>25730Allcustom2Allcustom3USD Total</v>
          </cell>
          <cell r="BK1900">
            <v>3</v>
          </cell>
          <cell r="BL1900">
            <v>0</v>
          </cell>
          <cell r="BN1900">
            <v>3.0236370499999996</v>
          </cell>
          <cell r="BP1900">
            <v>0</v>
          </cell>
          <cell r="BQ1900">
            <v>0</v>
          </cell>
          <cell r="BS1900">
            <v>0</v>
          </cell>
          <cell r="BW1900">
            <v>3</v>
          </cell>
          <cell r="CD1900">
            <v>0</v>
          </cell>
        </row>
        <row r="1901">
          <cell r="C1901" t="str">
            <v>25779Allcustom2Allcustom3USD Total</v>
          </cell>
          <cell r="BK1901">
            <v>0</v>
          </cell>
          <cell r="BN1901">
            <v>0</v>
          </cell>
          <cell r="BP1901">
            <v>0</v>
          </cell>
          <cell r="BS1901">
            <v>0</v>
          </cell>
          <cell r="BW1901">
            <v>0</v>
          </cell>
          <cell r="CD1901">
            <v>0</v>
          </cell>
        </row>
        <row r="1902">
          <cell r="C1902" t="str">
            <v>Finance_lease_receivable_current_USD</v>
          </cell>
          <cell r="BK1902">
            <v>3</v>
          </cell>
          <cell r="BL1902">
            <v>0</v>
          </cell>
          <cell r="BM1902">
            <v>0</v>
          </cell>
          <cell r="BN1902">
            <v>3.0236370499999996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W1902">
            <v>3</v>
          </cell>
          <cell r="CD1902">
            <v>0</v>
          </cell>
        </row>
        <row r="1904">
          <cell r="BK1904">
            <v>31</v>
          </cell>
          <cell r="BL1904">
            <v>0</v>
          </cell>
          <cell r="BM1904">
            <v>0</v>
          </cell>
          <cell r="BN1904">
            <v>31.244300673065101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U1904">
            <v>0</v>
          </cell>
          <cell r="BV1904">
            <v>0</v>
          </cell>
          <cell r="BW1904">
            <v>31</v>
          </cell>
          <cell r="CF1904">
            <v>0</v>
          </cell>
        </row>
        <row r="1906">
          <cell r="C1906" t="str">
            <v>22720Allcustom2Allcustom3USD Total</v>
          </cell>
          <cell r="BK1906">
            <v>92</v>
          </cell>
          <cell r="BL1906">
            <v>0</v>
          </cell>
          <cell r="BN1906">
            <v>92.050493646312503</v>
          </cell>
          <cell r="BP1906">
            <v>0</v>
          </cell>
          <cell r="BQ1906">
            <v>0</v>
          </cell>
          <cell r="BS1906">
            <v>0</v>
          </cell>
          <cell r="BW1906">
            <v>92</v>
          </cell>
          <cell r="CD1906">
            <v>0</v>
          </cell>
        </row>
        <row r="1907">
          <cell r="C1907" t="str">
            <v>22735Allcustom2Allcustom3USD Total</v>
          </cell>
          <cell r="BK1907">
            <v>0</v>
          </cell>
          <cell r="BN1907">
            <v>0</v>
          </cell>
          <cell r="BP1907">
            <v>0</v>
          </cell>
          <cell r="BS1907">
            <v>0</v>
          </cell>
          <cell r="BW1907">
            <v>0</v>
          </cell>
          <cell r="CD1907">
            <v>0</v>
          </cell>
        </row>
        <row r="1908">
          <cell r="C1908" t="str">
            <v>Other_interest_bearing_receivable_non_current_USD</v>
          </cell>
          <cell r="BK1908">
            <v>92</v>
          </cell>
          <cell r="BL1908">
            <v>0</v>
          </cell>
          <cell r="BM1908">
            <v>0</v>
          </cell>
          <cell r="BN1908">
            <v>92.050493646312503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U1908">
            <v>0</v>
          </cell>
          <cell r="BV1908">
            <v>0</v>
          </cell>
          <cell r="BW1908">
            <v>92</v>
          </cell>
          <cell r="CD1908">
            <v>0</v>
          </cell>
        </row>
        <row r="1910">
          <cell r="C1910" t="str">
            <v>25785Allcustom2Allcustom3USD Total</v>
          </cell>
          <cell r="BK1910">
            <v>0</v>
          </cell>
          <cell r="BL1910">
            <v>0</v>
          </cell>
          <cell r="BN1910">
            <v>0</v>
          </cell>
          <cell r="BP1910">
            <v>0</v>
          </cell>
          <cell r="BQ1910">
            <v>0</v>
          </cell>
          <cell r="BS1910">
            <v>0</v>
          </cell>
          <cell r="BW1910">
            <v>0</v>
          </cell>
          <cell r="CD1910">
            <v>0</v>
          </cell>
        </row>
        <row r="1912">
          <cell r="BK1912">
            <v>92</v>
          </cell>
          <cell r="BL1912">
            <v>0</v>
          </cell>
          <cell r="BM1912">
            <v>0</v>
          </cell>
          <cell r="BN1912">
            <v>92.050493646312503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U1912">
            <v>0</v>
          </cell>
          <cell r="BV1912">
            <v>0</v>
          </cell>
          <cell r="BW1912">
            <v>92</v>
          </cell>
          <cell r="CF1912">
            <v>0</v>
          </cell>
        </row>
        <row r="1914">
          <cell r="C1914" t="str">
            <v>22730Allcustom2Allcustom3USD Total</v>
          </cell>
          <cell r="BK1914">
            <v>512</v>
          </cell>
          <cell r="BL1914">
            <v>-1</v>
          </cell>
          <cell r="BN1914">
            <v>512.544753382149</v>
          </cell>
          <cell r="BP1914">
            <v>0</v>
          </cell>
          <cell r="BQ1914">
            <v>0</v>
          </cell>
          <cell r="BS1914">
            <v>0</v>
          </cell>
          <cell r="BW1914">
            <v>512</v>
          </cell>
          <cell r="CD1914">
            <v>0</v>
          </cell>
        </row>
        <row r="1916">
          <cell r="C1916" t="str">
            <v>25771Allcustom2Allcustom3USD Total</v>
          </cell>
          <cell r="BK1916">
            <v>54</v>
          </cell>
          <cell r="BL1916">
            <v>-1</v>
          </cell>
          <cell r="BN1916">
            <v>55.260013120461203</v>
          </cell>
          <cell r="BP1916">
            <v>0</v>
          </cell>
          <cell r="BQ1916">
            <v>0</v>
          </cell>
          <cell r="BS1916">
            <v>0</v>
          </cell>
          <cell r="BW1916">
            <v>54</v>
          </cell>
          <cell r="CD1916">
            <v>0</v>
          </cell>
        </row>
        <row r="1917">
          <cell r="BK1917">
            <v>290</v>
          </cell>
          <cell r="BL1917">
            <v>0</v>
          </cell>
          <cell r="BM1917">
            <v>0</v>
          </cell>
          <cell r="BN1917">
            <v>289.73324230730896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W1917">
            <v>290</v>
          </cell>
        </row>
        <row r="1918">
          <cell r="C1918" t="str">
            <v>25773Allcustom2Allcustom3USD Total</v>
          </cell>
          <cell r="BK1918">
            <v>8</v>
          </cell>
          <cell r="BN1918">
            <v>7.6967240011587004</v>
          </cell>
          <cell r="BP1918">
            <v>0</v>
          </cell>
          <cell r="BS1918">
            <v>0</v>
          </cell>
          <cell r="BW1918">
            <v>8</v>
          </cell>
          <cell r="CD1918">
            <v>0</v>
          </cell>
        </row>
        <row r="1919">
          <cell r="BK1919">
            <v>49</v>
          </cell>
          <cell r="BL1919">
            <v>0</v>
          </cell>
          <cell r="BM1919">
            <v>0</v>
          </cell>
          <cell r="BN1919">
            <v>48.600661561576096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W1919">
            <v>49</v>
          </cell>
        </row>
        <row r="1920">
          <cell r="C1920" t="str">
            <v>25778Allcustom2Allcustom3USD Total</v>
          </cell>
          <cell r="BK1920">
            <v>0</v>
          </cell>
          <cell r="BN1920">
            <v>0</v>
          </cell>
          <cell r="BP1920">
            <v>0</v>
          </cell>
          <cell r="BS1920">
            <v>0</v>
          </cell>
          <cell r="BW1920">
            <v>0</v>
          </cell>
          <cell r="CD1920">
            <v>0</v>
          </cell>
        </row>
        <row r="1921">
          <cell r="C1921" t="str">
            <v>25750TAllcustom2Allcustom3USD Total</v>
          </cell>
          <cell r="BK1921">
            <v>11</v>
          </cell>
          <cell r="BN1921">
            <v>11.257454970000001</v>
          </cell>
          <cell r="BP1921">
            <v>0</v>
          </cell>
          <cell r="BS1921">
            <v>0</v>
          </cell>
          <cell r="BW1921">
            <v>11</v>
          </cell>
          <cell r="CD1921">
            <v>0</v>
          </cell>
        </row>
        <row r="1922">
          <cell r="C1922" t="str">
            <v>25770TAllcustom2Allcustom3USD Total</v>
          </cell>
          <cell r="BK1922">
            <v>59</v>
          </cell>
          <cell r="BN1922">
            <v>59.055277557773202</v>
          </cell>
          <cell r="BP1922">
            <v>0</v>
          </cell>
          <cell r="BS1922">
            <v>0</v>
          </cell>
          <cell r="BW1922">
            <v>59</v>
          </cell>
          <cell r="CD1922">
            <v>0</v>
          </cell>
        </row>
        <row r="1923">
          <cell r="C1923" t="str">
            <v>25776Allcustom2Allcustom3USD Total</v>
          </cell>
          <cell r="BK1923">
            <v>78</v>
          </cell>
          <cell r="BN1923">
            <v>77.535301236531893</v>
          </cell>
          <cell r="BP1923">
            <v>0</v>
          </cell>
          <cell r="BS1923">
            <v>0</v>
          </cell>
          <cell r="BW1923">
            <v>78</v>
          </cell>
          <cell r="CD1923">
            <v>0</v>
          </cell>
        </row>
        <row r="1924">
          <cell r="C1924" t="str">
            <v>25780Allcustom2Allcustom3USD Total</v>
          </cell>
          <cell r="BK1924">
            <v>398</v>
          </cell>
          <cell r="BN1924">
            <v>397.97209715863301</v>
          </cell>
          <cell r="BP1924">
            <v>0</v>
          </cell>
          <cell r="BS1924">
            <v>0</v>
          </cell>
          <cell r="BW1924">
            <v>398</v>
          </cell>
          <cell r="CD1924">
            <v>0</v>
          </cell>
        </row>
        <row r="1925">
          <cell r="C1925" t="str">
            <v>25789Allcustom2Allcustom3USD Total</v>
          </cell>
          <cell r="BK1925">
            <v>2</v>
          </cell>
          <cell r="BN1925">
            <v>2.0467058978643697</v>
          </cell>
          <cell r="BP1925">
            <v>0</v>
          </cell>
          <cell r="BS1925">
            <v>0</v>
          </cell>
          <cell r="BW1925">
            <v>2</v>
          </cell>
          <cell r="CD1925">
            <v>0</v>
          </cell>
        </row>
        <row r="1926">
          <cell r="C1926" t="str">
            <v>Other_non_interest_bearing_receivable_current_USD</v>
          </cell>
          <cell r="BK1926">
            <v>949</v>
          </cell>
          <cell r="BL1926">
            <v>-1</v>
          </cell>
          <cell r="BM1926">
            <v>0</v>
          </cell>
          <cell r="BN1926">
            <v>949.15747781130756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U1926">
            <v>0</v>
          </cell>
          <cell r="BV1926">
            <v>0</v>
          </cell>
          <cell r="BW1926">
            <v>949</v>
          </cell>
          <cell r="CD1926">
            <v>0</v>
          </cell>
        </row>
        <row r="1928">
          <cell r="BK1928">
            <v>1461</v>
          </cell>
          <cell r="BL1928">
            <v>-1</v>
          </cell>
          <cell r="BM1928">
            <v>0</v>
          </cell>
          <cell r="BN1928">
            <v>1461.70223119346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U1928">
            <v>0</v>
          </cell>
          <cell r="BV1928">
            <v>0</v>
          </cell>
          <cell r="BW1928">
            <v>1461</v>
          </cell>
          <cell r="CF1928">
            <v>0</v>
          </cell>
        </row>
        <row r="1929">
          <cell r="CF1929">
            <v>0</v>
          </cell>
        </row>
        <row r="1931">
          <cell r="C1931" t="str">
            <v>33040Allcustom2Allcustom3USD Total</v>
          </cell>
          <cell r="BK1931">
            <v>7284</v>
          </cell>
          <cell r="BL1931">
            <v>0</v>
          </cell>
          <cell r="BN1931">
            <v>7284.4384899999995</v>
          </cell>
          <cell r="BP1931">
            <v>0</v>
          </cell>
          <cell r="BS1931">
            <v>0</v>
          </cell>
          <cell r="BW1931">
            <v>7284</v>
          </cell>
          <cell r="CD1931">
            <v>0</v>
          </cell>
        </row>
        <row r="1932">
          <cell r="C1932" t="str">
            <v>34020Allcustom2Allcustom3USD Total</v>
          </cell>
          <cell r="BK1932">
            <v>813</v>
          </cell>
          <cell r="BN1932">
            <v>812.57830050958898</v>
          </cell>
          <cell r="BP1932">
            <v>0</v>
          </cell>
          <cell r="BS1932">
            <v>0</v>
          </cell>
          <cell r="BW1932">
            <v>813</v>
          </cell>
          <cell r="CD1932">
            <v>0</v>
          </cell>
        </row>
        <row r="1933">
          <cell r="BK1933">
            <v>8097</v>
          </cell>
          <cell r="BL1933">
            <v>0</v>
          </cell>
          <cell r="BM1933">
            <v>0</v>
          </cell>
          <cell r="BN1933">
            <v>8097.0167905095886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U1933">
            <v>0</v>
          </cell>
          <cell r="BV1933">
            <v>0</v>
          </cell>
          <cell r="BW1933">
            <v>8097</v>
          </cell>
          <cell r="CF1933">
            <v>0</v>
          </cell>
        </row>
        <row r="1935">
          <cell r="C1935" t="str">
            <v>33200TAllcustom2Allcustom3USD Total</v>
          </cell>
          <cell r="BK1935">
            <v>3965</v>
          </cell>
          <cell r="BL1935">
            <v>0</v>
          </cell>
          <cell r="BN1935">
            <v>3964.8001213613702</v>
          </cell>
          <cell r="BP1935">
            <v>0</v>
          </cell>
          <cell r="BS1935">
            <v>0</v>
          </cell>
          <cell r="BW1935">
            <v>3965</v>
          </cell>
          <cell r="CD1935">
            <v>0</v>
          </cell>
        </row>
        <row r="1936">
          <cell r="C1936" t="str">
            <v>34600TAllcustom2Allcustom3USD Total</v>
          </cell>
          <cell r="BK1936">
            <v>1002</v>
          </cell>
          <cell r="BL1936">
            <v>0</v>
          </cell>
          <cell r="BN1936">
            <v>1002.15864930291</v>
          </cell>
          <cell r="BP1936">
            <v>0</v>
          </cell>
          <cell r="BS1936">
            <v>0</v>
          </cell>
          <cell r="BW1936">
            <v>1002</v>
          </cell>
          <cell r="CD1936">
            <v>0</v>
          </cell>
        </row>
        <row r="1937">
          <cell r="BK1937">
            <v>4967</v>
          </cell>
          <cell r="BL1937">
            <v>0</v>
          </cell>
          <cell r="BM1937">
            <v>0</v>
          </cell>
          <cell r="BN1937">
            <v>4966.9587706642806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U1937">
            <v>0</v>
          </cell>
          <cell r="BV1937">
            <v>0</v>
          </cell>
          <cell r="BW1937">
            <v>4967</v>
          </cell>
          <cell r="CF1937">
            <v>0</v>
          </cell>
        </row>
        <row r="1939">
          <cell r="C1939" t="str">
            <v>33300TAllcustom2Allcustom3USD Total</v>
          </cell>
          <cell r="BK1939">
            <v>2071</v>
          </cell>
          <cell r="BL1939">
            <v>0</v>
          </cell>
          <cell r="BN1939">
            <v>2070.7210472665001</v>
          </cell>
          <cell r="BP1939">
            <v>0</v>
          </cell>
          <cell r="BS1939">
            <v>0</v>
          </cell>
          <cell r="BW1939">
            <v>2071</v>
          </cell>
          <cell r="CD1939">
            <v>0</v>
          </cell>
          <cell r="CF1939">
            <v>0</v>
          </cell>
        </row>
        <row r="1940">
          <cell r="C1940" t="str">
            <v>34650TAllcustom2Allcustom3USD Total</v>
          </cell>
          <cell r="BK1940">
            <v>200</v>
          </cell>
          <cell r="BN1940">
            <v>200.07224357758099</v>
          </cell>
          <cell r="BP1940">
            <v>0</v>
          </cell>
          <cell r="BS1940">
            <v>0</v>
          </cell>
          <cell r="BW1940">
            <v>200</v>
          </cell>
          <cell r="CD1940">
            <v>0</v>
          </cell>
          <cell r="CF1940">
            <v>0</v>
          </cell>
        </row>
        <row r="1941">
          <cell r="BK1941">
            <v>2271</v>
          </cell>
          <cell r="BL1941">
            <v>0</v>
          </cell>
          <cell r="BM1941">
            <v>0</v>
          </cell>
          <cell r="BN1941">
            <v>2270.7932908440812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U1941">
            <v>0</v>
          </cell>
          <cell r="BV1941">
            <v>0</v>
          </cell>
          <cell r="BW1941">
            <v>2271</v>
          </cell>
          <cell r="CF1941">
            <v>0</v>
          </cell>
        </row>
        <row r="1947">
          <cell r="C1947" t="str">
            <v>63301CUR110Allcustom3USD Total</v>
          </cell>
          <cell r="BK1947">
            <v>1091</v>
          </cell>
          <cell r="BN1947">
            <v>1090.60002482239</v>
          </cell>
          <cell r="BW1947">
            <v>1091</v>
          </cell>
          <cell r="CD1947">
            <v>0</v>
          </cell>
        </row>
        <row r="1948">
          <cell r="C1948" t="str">
            <v>63301CUR120Allcustom3USD Total</v>
          </cell>
          <cell r="BK1948">
            <v>1917</v>
          </cell>
          <cell r="BN1948">
            <v>1917.4217599809201</v>
          </cell>
          <cell r="BW1948">
            <v>1917</v>
          </cell>
          <cell r="CD1948">
            <v>0</v>
          </cell>
        </row>
        <row r="1949">
          <cell r="C1949" t="str">
            <v>63301CUR130Allcustom3USD Total</v>
          </cell>
          <cell r="BK1949">
            <v>61</v>
          </cell>
          <cell r="BN1949">
            <v>60.755450927217403</v>
          </cell>
          <cell r="BW1949">
            <v>61</v>
          </cell>
          <cell r="CD1949">
            <v>0</v>
          </cell>
        </row>
        <row r="1951">
          <cell r="C1951" t="str">
            <v>63301CUR140Allcustom3USD Total</v>
          </cell>
          <cell r="BK1951">
            <v>12</v>
          </cell>
          <cell r="BN1951">
            <v>11.793718621538401</v>
          </cell>
          <cell r="BW1951">
            <v>12</v>
          </cell>
          <cell r="CD1951">
            <v>0</v>
          </cell>
        </row>
        <row r="1952">
          <cell r="C1952" t="str">
            <v>63301CUR150Allcustom3USD Total</v>
          </cell>
          <cell r="BK1952">
            <v>3</v>
          </cell>
          <cell r="BN1952">
            <v>3.2875572123136401</v>
          </cell>
          <cell r="BW1952">
            <v>3</v>
          </cell>
          <cell r="CD1952">
            <v>0</v>
          </cell>
        </row>
        <row r="1953">
          <cell r="C1953" t="str">
            <v>63301CUR160Allcustom3USD Total</v>
          </cell>
          <cell r="BK1953">
            <v>1</v>
          </cell>
          <cell r="BN1953">
            <v>1.34868921640105</v>
          </cell>
          <cell r="BW1953">
            <v>1</v>
          </cell>
          <cell r="CD1953">
            <v>0</v>
          </cell>
        </row>
        <row r="1954">
          <cell r="C1954" t="str">
            <v>63301CUR170Allcustom3USD Total</v>
          </cell>
          <cell r="BK1954">
            <v>1</v>
          </cell>
          <cell r="BN1954">
            <v>1.12033919244928</v>
          </cell>
          <cell r="BW1954">
            <v>1</v>
          </cell>
          <cell r="CD1954">
            <v>0</v>
          </cell>
        </row>
        <row r="1955">
          <cell r="C1955" t="str">
            <v>63301CUR180Allcustom3USD Total</v>
          </cell>
          <cell r="BK1955">
            <v>1</v>
          </cell>
          <cell r="BN1955">
            <v>1.1640203382847201</v>
          </cell>
          <cell r="BW1955">
            <v>1</v>
          </cell>
          <cell r="CD1955">
            <v>0</v>
          </cell>
        </row>
        <row r="1956">
          <cell r="C1956" t="str">
            <v>63301CUR190Allcustom3USD Total</v>
          </cell>
          <cell r="BK1956">
            <v>3</v>
          </cell>
          <cell r="BN1956">
            <v>2.8666125235348101</v>
          </cell>
          <cell r="BW1956">
            <v>3</v>
          </cell>
          <cell r="CD1956">
            <v>0</v>
          </cell>
        </row>
        <row r="1957">
          <cell r="C1957" t="str">
            <v>63301CUR210Allcustom3USD Total</v>
          </cell>
          <cell r="BK1957">
            <v>10</v>
          </cell>
          <cell r="BN1957">
            <v>10.0544321360879</v>
          </cell>
          <cell r="BW1957">
            <v>10</v>
          </cell>
          <cell r="CD1957">
            <v>0</v>
          </cell>
        </row>
        <row r="1958">
          <cell r="C1958" t="str">
            <v>63301CUR220Allcustom3USD Total</v>
          </cell>
          <cell r="BK1958">
            <v>34</v>
          </cell>
          <cell r="BN1958">
            <v>33.7979257161183</v>
          </cell>
          <cell r="BW1958">
            <v>34</v>
          </cell>
          <cell r="CD1958">
            <v>0</v>
          </cell>
        </row>
        <row r="1959">
          <cell r="C1959" t="str">
            <v>63301CUR390Allcustom3USD Total</v>
          </cell>
          <cell r="BK1959">
            <v>971</v>
          </cell>
          <cell r="BL1959">
            <v>0</v>
          </cell>
          <cell r="BN1959">
            <v>970.51221620570095</v>
          </cell>
          <cell r="BW1959">
            <v>971</v>
          </cell>
          <cell r="CD1959">
            <v>0</v>
          </cell>
        </row>
        <row r="1960">
          <cell r="C1960" t="str">
            <v>FI_currency_liquid_funds_other_USD</v>
          </cell>
          <cell r="BK1960">
            <v>1036</v>
          </cell>
          <cell r="BL1960">
            <v>0</v>
          </cell>
          <cell r="BM1960">
            <v>0</v>
          </cell>
          <cell r="BN1960">
            <v>1035.9455111624291</v>
          </cell>
          <cell r="BU1960">
            <v>0</v>
          </cell>
          <cell r="BV1960">
            <v>0</v>
          </cell>
          <cell r="BW1960">
            <v>1036</v>
          </cell>
          <cell r="CD1960">
            <v>0</v>
          </cell>
        </row>
        <row r="1962">
          <cell r="C1962" t="str">
            <v>63301Allcustom2Allcustom3USD Total</v>
          </cell>
          <cell r="BK1962">
            <v>4105</v>
          </cell>
          <cell r="BL1962">
            <v>0</v>
          </cell>
          <cell r="BM1962">
            <v>0</v>
          </cell>
          <cell r="BN1962">
            <v>4104.7227468929559</v>
          </cell>
          <cell r="BU1962">
            <v>0</v>
          </cell>
          <cell r="BV1962">
            <v>0</v>
          </cell>
          <cell r="BW1962">
            <v>4105</v>
          </cell>
          <cell r="CD1962">
            <v>0</v>
          </cell>
          <cell r="CF1962">
            <v>0</v>
          </cell>
        </row>
        <row r="1964">
          <cell r="C1964" t="str">
            <v>63310TCUR110Allcustom3USD Total</v>
          </cell>
          <cell r="BK1964">
            <v>215</v>
          </cell>
          <cell r="BN1964">
            <v>214.64205021733</v>
          </cell>
          <cell r="BW1964">
            <v>215</v>
          </cell>
          <cell r="CD1964">
            <v>0</v>
          </cell>
        </row>
        <row r="1965">
          <cell r="C1965" t="str">
            <v>63310TCUR120Allcustom3USD Total</v>
          </cell>
          <cell r="BK1965">
            <v>182</v>
          </cell>
          <cell r="BN1965">
            <v>181.91004349347901</v>
          </cell>
          <cell r="BW1965">
            <v>182</v>
          </cell>
          <cell r="CD1965">
            <v>0</v>
          </cell>
        </row>
        <row r="1966">
          <cell r="C1966" t="str">
            <v>63310TCUR130Allcustom3USD Total</v>
          </cell>
          <cell r="BK1966">
            <v>32</v>
          </cell>
          <cell r="BN1966">
            <v>32.219092957438804</v>
          </cell>
          <cell r="BW1966">
            <v>32</v>
          </cell>
          <cell r="CD1966">
            <v>0</v>
          </cell>
        </row>
        <row r="1968">
          <cell r="C1968" t="str">
            <v>63310TCUR140Allcustom3USD Total</v>
          </cell>
          <cell r="BK1968">
            <v>19</v>
          </cell>
          <cell r="BN1968">
            <v>19.013529220363402</v>
          </cell>
          <cell r="BW1968">
            <v>19</v>
          </cell>
          <cell r="CD1968">
            <v>0</v>
          </cell>
        </row>
        <row r="1969">
          <cell r="C1969" t="str">
            <v>63310TCUR150Allcustom3USD Total</v>
          </cell>
          <cell r="BK1969">
            <v>0</v>
          </cell>
          <cell r="BN1969">
            <v>0</v>
          </cell>
          <cell r="BW1969">
            <v>0</v>
          </cell>
          <cell r="CD1969">
            <v>0</v>
          </cell>
        </row>
        <row r="1970">
          <cell r="C1970" t="str">
            <v>63310TCUR160Allcustom3USD Total</v>
          </cell>
          <cell r="BK1970">
            <v>2</v>
          </cell>
          <cell r="BN1970">
            <v>2.0517069888605399</v>
          </cell>
          <cell r="BW1970">
            <v>2</v>
          </cell>
          <cell r="CD1970">
            <v>0</v>
          </cell>
        </row>
        <row r="1971">
          <cell r="C1971" t="str">
            <v>63310TCUR170Allcustom3USD Total</v>
          </cell>
          <cell r="BK1971">
            <v>0</v>
          </cell>
          <cell r="BN1971">
            <v>0</v>
          </cell>
          <cell r="BW1971">
            <v>0</v>
          </cell>
          <cell r="CD1971">
            <v>0</v>
          </cell>
        </row>
        <row r="1972">
          <cell r="C1972" t="str">
            <v>63310TCUR180Allcustom3USD Total</v>
          </cell>
          <cell r="BK1972">
            <v>2</v>
          </cell>
          <cell r="BN1972">
            <v>2.1037217567999402</v>
          </cell>
          <cell r="BW1972">
            <v>2</v>
          </cell>
          <cell r="CD1972">
            <v>0</v>
          </cell>
        </row>
        <row r="1973">
          <cell r="C1973" t="str">
            <v>63310TCUR190Allcustom3USD Total</v>
          </cell>
          <cell r="BK1973">
            <v>3</v>
          </cell>
          <cell r="BN1973">
            <v>3.38510259143571</v>
          </cell>
          <cell r="BW1973">
            <v>3</v>
          </cell>
          <cell r="CD1973">
            <v>0</v>
          </cell>
        </row>
        <row r="1974">
          <cell r="C1974" t="str">
            <v>63310TCUR210Allcustom3USD Total</v>
          </cell>
          <cell r="BK1974">
            <v>0</v>
          </cell>
          <cell r="BN1974">
            <v>0</v>
          </cell>
          <cell r="BW1974">
            <v>0</v>
          </cell>
          <cell r="CD1974">
            <v>0</v>
          </cell>
        </row>
        <row r="1975">
          <cell r="C1975" t="str">
            <v>63310TCUR220Allcustom3USD Total</v>
          </cell>
          <cell r="BK1975">
            <v>7</v>
          </cell>
          <cell r="BN1975">
            <v>6.9541793132004006</v>
          </cell>
          <cell r="BW1975">
            <v>7</v>
          </cell>
          <cell r="CD1975">
            <v>0</v>
          </cell>
        </row>
        <row r="1976">
          <cell r="C1976" t="str">
            <v>63310TCUR390Allcustom3USD Total</v>
          </cell>
          <cell r="BK1976">
            <v>31</v>
          </cell>
          <cell r="BL1976">
            <v>1</v>
          </cell>
          <cell r="BN1976">
            <v>30.492029785042</v>
          </cell>
          <cell r="BW1976">
            <v>31</v>
          </cell>
          <cell r="CD1976">
            <v>0</v>
          </cell>
        </row>
        <row r="1977">
          <cell r="C1977" t="str">
            <v>FI_currency_other_assets_other_USD</v>
          </cell>
          <cell r="BK1977">
            <v>64</v>
          </cell>
          <cell r="BL1977">
            <v>1</v>
          </cell>
          <cell r="BM1977">
            <v>0</v>
          </cell>
          <cell r="BN1977">
            <v>64.000269655701999</v>
          </cell>
          <cell r="BU1977">
            <v>0</v>
          </cell>
          <cell r="BV1977">
            <v>0</v>
          </cell>
          <cell r="BW1977">
            <v>64</v>
          </cell>
          <cell r="CD1977">
            <v>0</v>
          </cell>
        </row>
        <row r="1979">
          <cell r="C1979" t="str">
            <v>63310TAllcustom2Allcustom3USD Total</v>
          </cell>
          <cell r="BK1979">
            <v>493</v>
          </cell>
          <cell r="BL1979">
            <v>1</v>
          </cell>
          <cell r="BM1979">
            <v>0</v>
          </cell>
          <cell r="BN1979">
            <v>492.77145632394979</v>
          </cell>
          <cell r="BU1979">
            <v>0</v>
          </cell>
          <cell r="BV1979">
            <v>0</v>
          </cell>
          <cell r="BW1979">
            <v>493</v>
          </cell>
          <cell r="CD1979">
            <v>0</v>
          </cell>
          <cell r="CF1979">
            <v>0</v>
          </cell>
        </row>
        <row r="1981">
          <cell r="C1981" t="str">
            <v>63308TCUR110Allcustom3USD Total</v>
          </cell>
          <cell r="BK1981">
            <v>9312</v>
          </cell>
          <cell r="BN1981">
            <v>9312.2653452135801</v>
          </cell>
          <cell r="BW1981">
            <v>9312</v>
          </cell>
          <cell r="CD1981">
            <v>0</v>
          </cell>
        </row>
        <row r="1982">
          <cell r="C1982" t="str">
            <v>63308TCUR120Allcustom3USD Total</v>
          </cell>
          <cell r="BK1982">
            <v>3857</v>
          </cell>
          <cell r="BN1982">
            <v>3856.6193487829501</v>
          </cell>
          <cell r="BW1982">
            <v>3857</v>
          </cell>
          <cell r="CD1982">
            <v>0</v>
          </cell>
        </row>
        <row r="1983">
          <cell r="C1983" t="str">
            <v>63308TCUR130Allcustom3USD Total</v>
          </cell>
          <cell r="BK1983">
            <v>33</v>
          </cell>
          <cell r="BN1983">
            <v>32.536245024711796</v>
          </cell>
          <cell r="BW1983">
            <v>33</v>
          </cell>
          <cell r="CD1983">
            <v>0</v>
          </cell>
        </row>
        <row r="1985">
          <cell r="C1985" t="str">
            <v>63308TCUR140Allcustom3USD Total</v>
          </cell>
          <cell r="BK1985">
            <v>460</v>
          </cell>
          <cell r="BN1985">
            <v>460.36635271358597</v>
          </cell>
          <cell r="BW1985">
            <v>460</v>
          </cell>
          <cell r="CD1985">
            <v>0</v>
          </cell>
        </row>
        <row r="1986">
          <cell r="C1986" t="str">
            <v>63308TCUR150Allcustom3USD Total</v>
          </cell>
          <cell r="BK1986">
            <v>933</v>
          </cell>
          <cell r="BN1986">
            <v>932.93150958213198</v>
          </cell>
          <cell r="BW1986">
            <v>933</v>
          </cell>
          <cell r="CD1986">
            <v>0</v>
          </cell>
        </row>
        <row r="1987">
          <cell r="C1987" t="str">
            <v>63308TCUR160Allcustom3USD Total</v>
          </cell>
          <cell r="BK1987">
            <v>0</v>
          </cell>
          <cell r="BN1987">
            <v>0</v>
          </cell>
          <cell r="BW1987">
            <v>0</v>
          </cell>
          <cell r="CD1987">
            <v>0</v>
          </cell>
        </row>
        <row r="1988">
          <cell r="C1988" t="str">
            <v>63308TCUR170Allcustom3USD Total</v>
          </cell>
          <cell r="BK1988">
            <v>0</v>
          </cell>
          <cell r="BN1988">
            <v>8.740040000000001E-3</v>
          </cell>
          <cell r="BW1988">
            <v>0</v>
          </cell>
          <cell r="CD1988">
            <v>0</v>
          </cell>
        </row>
        <row r="1989">
          <cell r="C1989" t="str">
            <v>63308TCUR180Allcustom3USD Total</v>
          </cell>
          <cell r="BK1989">
            <v>196</v>
          </cell>
          <cell r="BN1989">
            <v>196.01677924474299</v>
          </cell>
          <cell r="BW1989">
            <v>196</v>
          </cell>
          <cell r="CD1989">
            <v>0</v>
          </cell>
        </row>
        <row r="1990">
          <cell r="C1990" t="str">
            <v>63308TCUR190Allcustom3USD Total</v>
          </cell>
          <cell r="BK1990">
            <v>0</v>
          </cell>
          <cell r="BN1990">
            <v>0.31524820000000003</v>
          </cell>
          <cell r="BW1990">
            <v>0</v>
          </cell>
          <cell r="CD1990">
            <v>0</v>
          </cell>
        </row>
        <row r="1991">
          <cell r="C1991" t="str">
            <v>63308TCUR210Allcustom3USD Total</v>
          </cell>
          <cell r="BK1991">
            <v>371</v>
          </cell>
          <cell r="BN1991">
            <v>371.28625593111997</v>
          </cell>
          <cell r="BW1991">
            <v>371</v>
          </cell>
          <cell r="CD1991">
            <v>0</v>
          </cell>
        </row>
        <row r="1992">
          <cell r="C1992" t="str">
            <v>63308TCUR220Allcustom3USD Total</v>
          </cell>
          <cell r="BK1992">
            <v>21</v>
          </cell>
          <cell r="BN1992">
            <v>21.1509141899929</v>
          </cell>
          <cell r="BW1992">
            <v>21</v>
          </cell>
          <cell r="CD1992">
            <v>0</v>
          </cell>
        </row>
        <row r="1993">
          <cell r="C1993" t="str">
            <v>63308TCUR390Allcustom3USD Total</v>
          </cell>
          <cell r="BK1993">
            <v>152</v>
          </cell>
          <cell r="BL1993">
            <v>1</v>
          </cell>
          <cell r="BN1993">
            <v>151.26958192652299</v>
          </cell>
          <cell r="BW1993">
            <v>152</v>
          </cell>
          <cell r="CD1993">
            <v>0</v>
          </cell>
        </row>
        <row r="1994">
          <cell r="C1994" t="str">
            <v>FI_currency_debt_other_USD</v>
          </cell>
          <cell r="BK1994">
            <v>2133</v>
          </cell>
          <cell r="BL1994">
            <v>1</v>
          </cell>
          <cell r="BM1994">
            <v>0</v>
          </cell>
          <cell r="BN1994">
            <v>2133.3453818280968</v>
          </cell>
          <cell r="BU1994">
            <v>0</v>
          </cell>
          <cell r="BV1994">
            <v>0</v>
          </cell>
          <cell r="BW1994">
            <v>2133</v>
          </cell>
          <cell r="CD1994">
            <v>0</v>
          </cell>
        </row>
        <row r="1996">
          <cell r="C1996" t="str">
            <v>63308TAllcustom2Allcustom3USD Total</v>
          </cell>
          <cell r="BK1996">
            <v>15335</v>
          </cell>
          <cell r="BL1996">
            <v>1</v>
          </cell>
          <cell r="BM1996">
            <v>0</v>
          </cell>
          <cell r="BN1996">
            <v>15334.766320849338</v>
          </cell>
          <cell r="BU1996">
            <v>0</v>
          </cell>
          <cell r="BV1996">
            <v>0</v>
          </cell>
          <cell r="BW1996">
            <v>15335</v>
          </cell>
          <cell r="CD1996">
            <v>0</v>
          </cell>
          <cell r="CF1996">
            <v>0</v>
          </cell>
        </row>
        <row r="1998">
          <cell r="C1998" t="str">
            <v>63315TCUR110Allcustom3USD Total</v>
          </cell>
          <cell r="BK1998">
            <v>8006</v>
          </cell>
          <cell r="BL1998">
            <v>-1</v>
          </cell>
          <cell r="BN1998">
            <v>8007.0232701738596</v>
          </cell>
          <cell r="BW1998">
            <v>8006</v>
          </cell>
          <cell r="CD1998">
            <v>0</v>
          </cell>
        </row>
        <row r="1999">
          <cell r="C1999" t="str">
            <v>63315TCUR120Allcustom3USD Total</v>
          </cell>
          <cell r="BK1999">
            <v>1758</v>
          </cell>
          <cell r="BL1999">
            <v>1</v>
          </cell>
          <cell r="BN1999">
            <v>1757.2875453085499</v>
          </cell>
          <cell r="BW1999">
            <v>1758</v>
          </cell>
          <cell r="CD1999">
            <v>0</v>
          </cell>
        </row>
        <row r="2000">
          <cell r="C2000" t="str">
            <v>63315TCUR130Allcustom3USD Total</v>
          </cell>
          <cell r="BK2000">
            <v>-60</v>
          </cell>
          <cell r="BL2000">
            <v>0</v>
          </cell>
          <cell r="BN2000">
            <v>-60.438298859944403</v>
          </cell>
          <cell r="BW2000">
            <v>-60</v>
          </cell>
          <cell r="CD2000">
            <v>0</v>
          </cell>
        </row>
        <row r="2002">
          <cell r="C2002" t="str">
            <v>63315TCUR140Allcustom3USD Total</v>
          </cell>
          <cell r="BK2002">
            <v>430</v>
          </cell>
          <cell r="BN2002">
            <v>429.55910487168404</v>
          </cell>
          <cell r="BW2002">
            <v>430</v>
          </cell>
          <cell r="CD2002">
            <v>0</v>
          </cell>
        </row>
        <row r="2003">
          <cell r="C2003" t="str">
            <v>63315TCUR150Allcustom3USD Total</v>
          </cell>
          <cell r="BK2003">
            <v>930</v>
          </cell>
          <cell r="BN2003">
            <v>929.64395236981795</v>
          </cell>
          <cell r="BW2003">
            <v>930</v>
          </cell>
          <cell r="CD2003">
            <v>0</v>
          </cell>
        </row>
        <row r="2004">
          <cell r="C2004" t="str">
            <v>63315TCUR160Allcustom3USD Total</v>
          </cell>
          <cell r="BK2004">
            <v>-3</v>
          </cell>
          <cell r="BN2004">
            <v>-3.4003962052615901</v>
          </cell>
          <cell r="BW2004">
            <v>-3</v>
          </cell>
          <cell r="CD2004">
            <v>0</v>
          </cell>
        </row>
        <row r="2005">
          <cell r="C2005" t="str">
            <v>63315TCUR170Allcustom3USD Total</v>
          </cell>
          <cell r="BK2005">
            <v>-1</v>
          </cell>
          <cell r="BN2005">
            <v>-1.1115991524492801</v>
          </cell>
          <cell r="BW2005">
            <v>-1</v>
          </cell>
          <cell r="CD2005">
            <v>0</v>
          </cell>
        </row>
        <row r="2006">
          <cell r="C2006" t="str">
            <v>63315TCUR180Allcustom3USD Total</v>
          </cell>
          <cell r="BK2006">
            <v>193</v>
          </cell>
          <cell r="BN2006">
            <v>192.74903714965799</v>
          </cell>
          <cell r="BW2006">
            <v>193</v>
          </cell>
          <cell r="CD2006">
            <v>0</v>
          </cell>
        </row>
        <row r="2007">
          <cell r="C2007" t="str">
            <v>63315TCUR190Allcustom3USD Total</v>
          </cell>
          <cell r="BK2007">
            <v>-6</v>
          </cell>
          <cell r="BN2007">
            <v>-5.93646691497052</v>
          </cell>
          <cell r="BW2007">
            <v>-6</v>
          </cell>
          <cell r="CD2007">
            <v>0</v>
          </cell>
        </row>
        <row r="2008">
          <cell r="C2008" t="str">
            <v>63315TCUR210Allcustom3USD Total</v>
          </cell>
          <cell r="BK2008">
            <v>361</v>
          </cell>
          <cell r="BN2008">
            <v>361.23182379503203</v>
          </cell>
          <cell r="BW2008">
            <v>361</v>
          </cell>
          <cell r="CD2008">
            <v>0</v>
          </cell>
        </row>
        <row r="2009">
          <cell r="C2009" t="str">
            <v>63315TCUR220Allcustom3USD Total</v>
          </cell>
          <cell r="BK2009">
            <v>-20</v>
          </cell>
          <cell r="BN2009">
            <v>-19.601190839325799</v>
          </cell>
          <cell r="BW2009">
            <v>-20</v>
          </cell>
          <cell r="CD2009">
            <v>0</v>
          </cell>
        </row>
        <row r="2010">
          <cell r="C2010" t="str">
            <v>63315TCUR390Allcustom3USD Total</v>
          </cell>
          <cell r="BK2010">
            <v>-851</v>
          </cell>
          <cell r="BL2010">
            <v>-1</v>
          </cell>
          <cell r="BN2010">
            <v>-849.73466406422108</v>
          </cell>
          <cell r="BW2010">
            <v>-851</v>
          </cell>
          <cell r="CD2010">
            <v>0</v>
          </cell>
        </row>
        <row r="2011">
          <cell r="C2011" t="str">
            <v>FI_currency_net_debt_other_USD</v>
          </cell>
          <cell r="BK2011">
            <v>1033</v>
          </cell>
          <cell r="BL2011">
            <v>-1</v>
          </cell>
          <cell r="BM2011">
            <v>0</v>
          </cell>
          <cell r="BN2011">
            <v>1033.3996010099636</v>
          </cell>
          <cell r="BU2011">
            <v>0</v>
          </cell>
          <cell r="BV2011">
            <v>0</v>
          </cell>
          <cell r="BW2011">
            <v>1033</v>
          </cell>
          <cell r="CD2011">
            <v>0</v>
          </cell>
        </row>
        <row r="2013">
          <cell r="C2013" t="str">
            <v>63315TAllcustom2Allcustom3USD Total</v>
          </cell>
          <cell r="BK2013">
            <v>10737</v>
          </cell>
          <cell r="BL2013">
            <v>-1</v>
          </cell>
          <cell r="BM2013">
            <v>0</v>
          </cell>
          <cell r="BN2013">
            <v>10737.272117632428</v>
          </cell>
          <cell r="BU2013">
            <v>0</v>
          </cell>
          <cell r="BV2013">
            <v>0</v>
          </cell>
          <cell r="BW2013">
            <v>10737</v>
          </cell>
          <cell r="CD2013">
            <v>0</v>
          </cell>
          <cell r="CF2013">
            <v>0</v>
          </cell>
        </row>
        <row r="2015">
          <cell r="C2015" t="str">
            <v>63312TCUR110Allcustom3USD Total</v>
          </cell>
          <cell r="BK2015">
            <v>-16</v>
          </cell>
          <cell r="BN2015">
            <v>-15.762568546909201</v>
          </cell>
          <cell r="BW2015">
            <v>-16</v>
          </cell>
          <cell r="CD2015">
            <v>0</v>
          </cell>
        </row>
        <row r="2016">
          <cell r="C2016" t="str">
            <v>63312TCUR120Allcustom3USD Total</v>
          </cell>
          <cell r="BK2016">
            <v>-369</v>
          </cell>
          <cell r="BN2016">
            <v>-369.04431464999999</v>
          </cell>
          <cell r="BW2016">
            <v>-369</v>
          </cell>
          <cell r="CD2016">
            <v>0</v>
          </cell>
        </row>
        <row r="2017">
          <cell r="C2017" t="str">
            <v>63312TCUR130Allcustom3USD Total</v>
          </cell>
          <cell r="BK2017">
            <v>4</v>
          </cell>
          <cell r="BN2017">
            <v>3.5237208099999999</v>
          </cell>
          <cell r="BW2017">
            <v>4</v>
          </cell>
          <cell r="CD2017">
            <v>0</v>
          </cell>
        </row>
        <row r="2018">
          <cell r="C2018" t="str">
            <v>63312TCUR140Allcustom3USD Total</v>
          </cell>
          <cell r="BK2018">
            <v>-82</v>
          </cell>
          <cell r="BN2018">
            <v>-81.695797830000004</v>
          </cell>
          <cell r="BW2018">
            <v>-82</v>
          </cell>
          <cell r="CD2018">
            <v>0</v>
          </cell>
        </row>
        <row r="2019">
          <cell r="C2019" t="str">
            <v>63312TCUR150Allcustom3USD Total</v>
          </cell>
          <cell r="BK2019">
            <v>-308</v>
          </cell>
          <cell r="BN2019">
            <v>-307.99592304000004</v>
          </cell>
          <cell r="BW2019">
            <v>-308</v>
          </cell>
          <cell r="CD2019">
            <v>0</v>
          </cell>
        </row>
        <row r="2020">
          <cell r="C2020" t="str">
            <v>63312TCUR210Allcustom3USD Total</v>
          </cell>
          <cell r="BK2020">
            <v>-133</v>
          </cell>
          <cell r="BN2020">
            <v>-133.14430138</v>
          </cell>
          <cell r="BW2020">
            <v>-133</v>
          </cell>
          <cell r="CD2020">
            <v>0</v>
          </cell>
        </row>
        <row r="2022">
          <cell r="C2022" t="str">
            <v>63312TCUR160Allcustom3USD Total</v>
          </cell>
          <cell r="BK2022">
            <v>0</v>
          </cell>
          <cell r="BN2022">
            <v>-2.786947E-2</v>
          </cell>
          <cell r="BW2022">
            <v>0</v>
          </cell>
          <cell r="CD2022">
            <v>0</v>
          </cell>
        </row>
        <row r="2023">
          <cell r="C2023" t="str">
            <v>63312TCUR170Allcustom3USD Total</v>
          </cell>
          <cell r="BK2023">
            <v>0</v>
          </cell>
          <cell r="BN2023">
            <v>-6.3945699999999996E-3</v>
          </cell>
          <cell r="BW2023">
            <v>0</v>
          </cell>
          <cell r="CD2023">
            <v>0</v>
          </cell>
        </row>
        <row r="2024">
          <cell r="C2024" t="str">
            <v>63312TCUR180Allcustom3USD Total</v>
          </cell>
          <cell r="BK2024">
            <v>-11</v>
          </cell>
          <cell r="BN2024">
            <v>-11.090145359999999</v>
          </cell>
          <cell r="BW2024">
            <v>-11</v>
          </cell>
          <cell r="CD2024">
            <v>0</v>
          </cell>
        </row>
        <row r="2025">
          <cell r="C2025" t="str">
            <v>63312TCUR190Allcustom3USD Total</v>
          </cell>
          <cell r="BK2025">
            <v>0</v>
          </cell>
          <cell r="BN2025">
            <v>0.20010357000000001</v>
          </cell>
          <cell r="BW2025">
            <v>0</v>
          </cell>
          <cell r="CD2025">
            <v>0</v>
          </cell>
        </row>
        <row r="2026">
          <cell r="C2026" t="str">
            <v>63312TCUR220Allcustom3USD Total</v>
          </cell>
          <cell r="BK2026">
            <v>0</v>
          </cell>
          <cell r="BN2026">
            <v>0</v>
          </cell>
          <cell r="BW2026">
            <v>0</v>
          </cell>
          <cell r="CD2026">
            <v>0</v>
          </cell>
        </row>
        <row r="2027">
          <cell r="C2027" t="str">
            <v>63312TCUR390Allcustom3USD Total</v>
          </cell>
          <cell r="BK2027">
            <v>-3</v>
          </cell>
          <cell r="BL2027">
            <v>0</v>
          </cell>
          <cell r="BN2027">
            <v>-3.2263505487503199</v>
          </cell>
          <cell r="BW2027">
            <v>-3</v>
          </cell>
          <cell r="CD2027">
            <v>0</v>
          </cell>
        </row>
        <row r="2028">
          <cell r="C2028" t="str">
            <v>FI_currency_derivatives_other_USD</v>
          </cell>
          <cell r="BK2028">
            <v>-14</v>
          </cell>
          <cell r="BL2028">
            <v>0</v>
          </cell>
          <cell r="BM2028">
            <v>0</v>
          </cell>
          <cell r="BN2028">
            <v>-14.15065637875032</v>
          </cell>
          <cell r="BU2028">
            <v>0</v>
          </cell>
          <cell r="BV2028">
            <v>0</v>
          </cell>
          <cell r="BW2028">
            <v>-14</v>
          </cell>
          <cell r="CD2028">
            <v>0</v>
          </cell>
        </row>
        <row r="2030">
          <cell r="C2030" t="str">
            <v>63312TAllcustom2Allcustom3USD Total</v>
          </cell>
          <cell r="BK2030">
            <v>-918</v>
          </cell>
          <cell r="BL2030">
            <v>0</v>
          </cell>
          <cell r="BM2030">
            <v>0</v>
          </cell>
          <cell r="BN2030">
            <v>-918.26984101565961</v>
          </cell>
          <cell r="BU2030">
            <v>0</v>
          </cell>
          <cell r="BV2030">
            <v>0</v>
          </cell>
          <cell r="BW2030">
            <v>-918</v>
          </cell>
          <cell r="CD2030">
            <v>0</v>
          </cell>
          <cell r="CF2030">
            <v>0</v>
          </cell>
        </row>
        <row r="2034">
          <cell r="C2034" t="str">
            <v>70260Allcustom2Allcustom3USD Total</v>
          </cell>
          <cell r="BK2034">
            <v>485</v>
          </cell>
          <cell r="BN2034">
            <v>484.68786610163801</v>
          </cell>
          <cell r="BW2034">
            <v>485</v>
          </cell>
          <cell r="CD2034">
            <v>0</v>
          </cell>
        </row>
        <row r="2035">
          <cell r="C2035" t="str">
            <v>63395TAllcustom2Allcustom3USD Total</v>
          </cell>
          <cell r="BK2035">
            <v>1079</v>
          </cell>
          <cell r="BN2035">
            <v>1078.8132457950499</v>
          </cell>
          <cell r="BW2035">
            <v>1079</v>
          </cell>
          <cell r="CD2035">
            <v>0</v>
          </cell>
        </row>
        <row r="2036">
          <cell r="C2036" t="str">
            <v>63390TAllcustom2Allcustom3USD Total</v>
          </cell>
          <cell r="BK2036">
            <v>2529</v>
          </cell>
          <cell r="BL2036">
            <v>1</v>
          </cell>
          <cell r="BN2036">
            <v>2527.98352444999</v>
          </cell>
          <cell r="BW2036">
            <v>2529</v>
          </cell>
          <cell r="CD2036">
            <v>0</v>
          </cell>
        </row>
        <row r="2037">
          <cell r="C2037" t="str">
            <v>63405TAllcustom2Allcustom3USD Total</v>
          </cell>
          <cell r="BK2037">
            <v>4093</v>
          </cell>
          <cell r="BL2037">
            <v>1</v>
          </cell>
          <cell r="BM2037">
            <v>0</v>
          </cell>
          <cell r="BN2037">
            <v>4091.4846363466777</v>
          </cell>
          <cell r="BU2037">
            <v>0</v>
          </cell>
          <cell r="BV2037">
            <v>0</v>
          </cell>
          <cell r="BW2037">
            <v>4093</v>
          </cell>
          <cell r="CD2037">
            <v>0</v>
          </cell>
        </row>
        <row r="2038">
          <cell r="C2038" t="str">
            <v>25020Allcustom2Allcustom3USD Total</v>
          </cell>
          <cell r="BK2038">
            <v>-279</v>
          </cell>
          <cell r="BN2038">
            <v>-279.30616936039797</v>
          </cell>
          <cell r="BW2038">
            <v>-279</v>
          </cell>
          <cell r="CD2038">
            <v>0</v>
          </cell>
        </row>
        <row r="2039">
          <cell r="C2039" t="str">
            <v>63410TAllcustom2Allcustom3USD Total</v>
          </cell>
          <cell r="BK2039">
            <v>3814</v>
          </cell>
          <cell r="BL2039">
            <v>1</v>
          </cell>
          <cell r="BM2039">
            <v>0</v>
          </cell>
          <cell r="BN2039">
            <v>3812.1784669862795</v>
          </cell>
          <cell r="BU2039">
            <v>0</v>
          </cell>
          <cell r="BV2039">
            <v>0</v>
          </cell>
          <cell r="BW2039">
            <v>3814</v>
          </cell>
          <cell r="CD2039">
            <v>0</v>
          </cell>
          <cell r="CF2039">
            <v>0</v>
          </cell>
        </row>
        <row r="2042">
          <cell r="C2042" t="str">
            <v>25020Allcustom2M420USD Total</v>
          </cell>
          <cell r="BK2042">
            <v>0</v>
          </cell>
          <cell r="BN2042">
            <v>0</v>
          </cell>
          <cell r="BW2042">
            <v>0</v>
          </cell>
          <cell r="CD2042">
            <v>0</v>
          </cell>
        </row>
        <row r="2043">
          <cell r="C2043" t="str">
            <v>25020Allcustom2M160USD Total</v>
          </cell>
          <cell r="BK2043">
            <v>-166</v>
          </cell>
          <cell r="BN2043">
            <v>-166.19277631079001</v>
          </cell>
          <cell r="BW2043">
            <v>-166</v>
          </cell>
          <cell r="CD2043">
            <v>0</v>
          </cell>
        </row>
        <row r="2044">
          <cell r="C2044" t="str">
            <v>25020Allcustom2M170USD Total</v>
          </cell>
          <cell r="BK2044">
            <v>63</v>
          </cell>
          <cell r="BN2044">
            <v>63.438587759491597</v>
          </cell>
          <cell r="BW2044">
            <v>63</v>
          </cell>
          <cell r="CD2044">
            <v>0</v>
          </cell>
        </row>
        <row r="2045">
          <cell r="C2045" t="str">
            <v>25020Allcustom2M290USD Total</v>
          </cell>
          <cell r="BK2045">
            <v>126</v>
          </cell>
          <cell r="BN2045">
            <v>125.90453086951999</v>
          </cell>
          <cell r="BW2045">
            <v>126</v>
          </cell>
          <cell r="CD2045">
            <v>0</v>
          </cell>
        </row>
        <row r="2046">
          <cell r="C2046" t="str">
            <v>25020Allcustom2M510USD Total</v>
          </cell>
          <cell r="BK2046">
            <v>0</v>
          </cell>
          <cell r="BN2046">
            <v>0.11055370708515</v>
          </cell>
          <cell r="BW2046">
            <v>0</v>
          </cell>
          <cell r="CD2046">
            <v>0</v>
          </cell>
        </row>
        <row r="2050">
          <cell r="C2050" t="str">
            <v>63421MAT200Allcustom3USD Total</v>
          </cell>
          <cell r="BK2050">
            <v>5434</v>
          </cell>
          <cell r="BL2050">
            <v>0</v>
          </cell>
          <cell r="BN2050">
            <v>5434.2868502785795</v>
          </cell>
          <cell r="BW2050">
            <v>5434</v>
          </cell>
          <cell r="CD2050">
            <v>0</v>
          </cell>
        </row>
        <row r="2051">
          <cell r="C2051" t="str">
            <v>63421MAT300Allcustom3USD Total</v>
          </cell>
          <cell r="BK2051">
            <v>1589</v>
          </cell>
          <cell r="BN2051">
            <v>1588.54145873627</v>
          </cell>
          <cell r="BW2051">
            <v>1589</v>
          </cell>
          <cell r="CD2051">
            <v>0</v>
          </cell>
        </row>
        <row r="2052">
          <cell r="C2052" t="str">
            <v>63421MAT400Allcustom3USD Total</v>
          </cell>
          <cell r="BK2052">
            <v>1025</v>
          </cell>
          <cell r="BN2052">
            <v>1025.04169127314</v>
          </cell>
          <cell r="BW2052">
            <v>1025</v>
          </cell>
          <cell r="CD2052">
            <v>0</v>
          </cell>
        </row>
        <row r="2053">
          <cell r="C2053" t="str">
            <v>63421Allcustom2Allcustom3USD Total</v>
          </cell>
          <cell r="BK2053">
            <v>8048</v>
          </cell>
          <cell r="BL2053">
            <v>0</v>
          </cell>
          <cell r="BM2053">
            <v>0</v>
          </cell>
          <cell r="BN2053">
            <v>8047.8700002879896</v>
          </cell>
          <cell r="BU2053">
            <v>0</v>
          </cell>
          <cell r="BV2053">
            <v>0</v>
          </cell>
          <cell r="BW2053">
            <v>8048</v>
          </cell>
          <cell r="CD2053">
            <v>0</v>
          </cell>
        </row>
        <row r="2055">
          <cell r="C2055" t="str">
            <v>63422MAT200Allcustom3USD Total</v>
          </cell>
          <cell r="BK2055">
            <v>2605</v>
          </cell>
          <cell r="BL2055">
            <v>1</v>
          </cell>
          <cell r="BN2055">
            <v>2603.7470938997003</v>
          </cell>
          <cell r="BW2055">
            <v>2605</v>
          </cell>
          <cell r="CD2055">
            <v>0</v>
          </cell>
        </row>
        <row r="2056">
          <cell r="C2056" t="str">
            <v>63422MAT300Allcustom3USD Total</v>
          </cell>
          <cell r="BK2056">
            <v>1156</v>
          </cell>
          <cell r="BL2056">
            <v>0</v>
          </cell>
          <cell r="BN2056">
            <v>1156.1754382623101</v>
          </cell>
          <cell r="BW2056">
            <v>1156</v>
          </cell>
          <cell r="CD2056">
            <v>0</v>
          </cell>
        </row>
        <row r="2057">
          <cell r="C2057" t="str">
            <v>63422MAT400Allcustom3USD Total</v>
          </cell>
          <cell r="BK2057">
            <v>1958</v>
          </cell>
          <cell r="BL2057">
            <v>-1</v>
          </cell>
          <cell r="BN2057">
            <v>1958.89677398805</v>
          </cell>
          <cell r="BW2057">
            <v>1958</v>
          </cell>
          <cell r="CD2057">
            <v>0</v>
          </cell>
        </row>
        <row r="2058">
          <cell r="C2058" t="str">
            <v>63422Allcustom2Allcustom3USD Total</v>
          </cell>
          <cell r="BK2058">
            <v>5719</v>
          </cell>
          <cell r="BL2058">
            <v>0</v>
          </cell>
          <cell r="BM2058">
            <v>0</v>
          </cell>
          <cell r="BN2058">
            <v>5718.8193061500606</v>
          </cell>
          <cell r="BU2058">
            <v>0</v>
          </cell>
          <cell r="BV2058">
            <v>0</v>
          </cell>
          <cell r="BW2058">
            <v>5719</v>
          </cell>
          <cell r="CD2058">
            <v>0</v>
          </cell>
        </row>
        <row r="2060">
          <cell r="C2060" t="str">
            <v>63435TMAT200Allcustom3USD Total</v>
          </cell>
          <cell r="BK2060">
            <v>100</v>
          </cell>
          <cell r="BL2060">
            <v>0</v>
          </cell>
          <cell r="BN2060">
            <v>100.450460953302</v>
          </cell>
          <cell r="BW2060">
            <v>100</v>
          </cell>
          <cell r="CD2060">
            <v>0</v>
          </cell>
        </row>
        <row r="2061">
          <cell r="C2061" t="str">
            <v>63435TMAT300Allcustom3USD Total</v>
          </cell>
          <cell r="BK2061">
            <v>415</v>
          </cell>
          <cell r="BN2061">
            <v>415.07923148053499</v>
          </cell>
          <cell r="BW2061">
            <v>415</v>
          </cell>
          <cell r="CD2061">
            <v>0</v>
          </cell>
        </row>
        <row r="2062">
          <cell r="C2062" t="str">
            <v>63435TMAT400Allcustom3USD Total</v>
          </cell>
          <cell r="BK2062">
            <v>1053</v>
          </cell>
          <cell r="BN2062">
            <v>1052.53944494089</v>
          </cell>
          <cell r="BW2062">
            <v>1053</v>
          </cell>
          <cell r="CD2062">
            <v>0</v>
          </cell>
        </row>
        <row r="2063">
          <cell r="C2063" t="str">
            <v>63435TAllcustom2Allcustom3USD Total</v>
          </cell>
          <cell r="BK2063">
            <v>1568</v>
          </cell>
          <cell r="BL2063">
            <v>0</v>
          </cell>
          <cell r="BM2063">
            <v>0</v>
          </cell>
          <cell r="BN2063">
            <v>1568.069137374727</v>
          </cell>
          <cell r="BU2063">
            <v>0</v>
          </cell>
          <cell r="BV2063">
            <v>0</v>
          </cell>
          <cell r="BW2063">
            <v>1568</v>
          </cell>
          <cell r="CD2063">
            <v>0</v>
          </cell>
        </row>
        <row r="2065">
          <cell r="C2065" t="str">
            <v>63425TMAT200Allcustom3USD Total</v>
          </cell>
          <cell r="BK2065">
            <v>8139</v>
          </cell>
          <cell r="BL2065">
            <v>1</v>
          </cell>
          <cell r="BN2065">
            <v>8138.4844051315895</v>
          </cell>
          <cell r="BW2065">
            <v>8139</v>
          </cell>
          <cell r="CD2065">
            <v>0</v>
          </cell>
        </row>
        <row r="2066">
          <cell r="C2066" t="str">
            <v>63425TMAT300Allcustom3USD Total</v>
          </cell>
          <cell r="BK2066">
            <v>3160</v>
          </cell>
          <cell r="BN2066">
            <v>3159.7961284791099</v>
          </cell>
          <cell r="BW2066">
            <v>3160</v>
          </cell>
          <cell r="CD2066">
            <v>0</v>
          </cell>
        </row>
        <row r="2067">
          <cell r="C2067" t="str">
            <v>63425TMAT400Allcustom3USD Total</v>
          </cell>
          <cell r="BK2067">
            <v>4036</v>
          </cell>
          <cell r="BN2067">
            <v>4036.4779102020798</v>
          </cell>
          <cell r="BW2067">
            <v>4036</v>
          </cell>
          <cell r="CD2067">
            <v>0</v>
          </cell>
        </row>
        <row r="2068">
          <cell r="C2068" t="str">
            <v>63425TAllcustom2Allcustom3USD Total</v>
          </cell>
          <cell r="BK2068">
            <v>15335</v>
          </cell>
          <cell r="BL2068">
            <v>1</v>
          </cell>
          <cell r="BM2068">
            <v>0</v>
          </cell>
          <cell r="BN2068">
            <v>15334.75844381278</v>
          </cell>
          <cell r="BU2068">
            <v>0</v>
          </cell>
          <cell r="BV2068">
            <v>0</v>
          </cell>
          <cell r="BW2068">
            <v>15335</v>
          </cell>
          <cell r="CD2068">
            <v>0</v>
          </cell>
          <cell r="CF2068">
            <v>0</v>
          </cell>
        </row>
        <row r="2071">
          <cell r="C2071" t="str">
            <v>63426Allcustom2Allcustom3USD Total</v>
          </cell>
          <cell r="BK2071">
            <v>7363</v>
          </cell>
          <cell r="BL2071">
            <v>1</v>
          </cell>
          <cell r="BN2071">
            <v>7362.3650775558899</v>
          </cell>
          <cell r="BW2071">
            <v>7363</v>
          </cell>
          <cell r="CD2071">
            <v>0</v>
          </cell>
        </row>
        <row r="2072">
          <cell r="C2072" t="str">
            <v>63440TAllcustom2Allcustom3USD Total</v>
          </cell>
          <cell r="BK2072">
            <v>7972</v>
          </cell>
          <cell r="BN2072">
            <v>7972.3983439159601</v>
          </cell>
          <cell r="BW2072">
            <v>7972</v>
          </cell>
          <cell r="CD2072">
            <v>0</v>
          </cell>
        </row>
        <row r="2073">
          <cell r="C2073" t="str">
            <v>63430TAllcustom2Allcustom3USD Total</v>
          </cell>
          <cell r="BK2073">
            <v>15335</v>
          </cell>
          <cell r="BL2073">
            <v>1</v>
          </cell>
          <cell r="BM2073">
            <v>0</v>
          </cell>
          <cell r="BN2073">
            <v>15334.763421471849</v>
          </cell>
          <cell r="BU2073">
            <v>0</v>
          </cell>
          <cell r="BV2073">
            <v>0</v>
          </cell>
          <cell r="BW2073">
            <v>15335</v>
          </cell>
          <cell r="CD2073">
            <v>0</v>
          </cell>
          <cell r="CF2073">
            <v>0</v>
          </cell>
        </row>
        <row r="2076">
          <cell r="C2076" t="str">
            <v>63471MAT200Allcustom3USD Total</v>
          </cell>
          <cell r="BK2076">
            <v>1029</v>
          </cell>
          <cell r="BL2076">
            <v>0</v>
          </cell>
          <cell r="BN2076">
            <v>1029.32864652279</v>
          </cell>
          <cell r="BW2076">
            <v>1029</v>
          </cell>
          <cell r="CD2076">
            <v>0</v>
          </cell>
        </row>
        <row r="2077">
          <cell r="C2077" t="str">
            <v>63471MAT300Allcustom3USD Total</v>
          </cell>
          <cell r="BK2077">
            <v>5352</v>
          </cell>
          <cell r="BN2077">
            <v>5351.6085436786407</v>
          </cell>
          <cell r="BW2077">
            <v>5352</v>
          </cell>
          <cell r="CD2077">
            <v>0</v>
          </cell>
        </row>
        <row r="2078">
          <cell r="C2078" t="str">
            <v>63471MAT400Allcustom3USD Total</v>
          </cell>
          <cell r="BK2078">
            <v>2838</v>
          </cell>
          <cell r="BN2078">
            <v>2838.2053258897599</v>
          </cell>
          <cell r="BW2078">
            <v>2838</v>
          </cell>
          <cell r="CD2078">
            <v>0</v>
          </cell>
        </row>
        <row r="2079">
          <cell r="C2079" t="str">
            <v>63471Allcustom2Allcustom3USD Total</v>
          </cell>
          <cell r="BK2079">
            <v>9219</v>
          </cell>
          <cell r="BL2079">
            <v>0</v>
          </cell>
          <cell r="BM2079">
            <v>0</v>
          </cell>
          <cell r="BN2079">
            <v>9219.1425160911913</v>
          </cell>
          <cell r="BU2079">
            <v>0</v>
          </cell>
          <cell r="BV2079">
            <v>0</v>
          </cell>
          <cell r="BW2079">
            <v>9219</v>
          </cell>
          <cell r="CD2079">
            <v>0</v>
          </cell>
        </row>
        <row r="2081">
          <cell r="C2081" t="str">
            <v>63476MAT200Allcustom3USD Total</v>
          </cell>
          <cell r="BK2081">
            <v>1111</v>
          </cell>
          <cell r="BN2081">
            <v>1111.0317996812601</v>
          </cell>
          <cell r="BW2081">
            <v>1111</v>
          </cell>
          <cell r="CD2081">
            <v>0</v>
          </cell>
        </row>
        <row r="2082">
          <cell r="C2082" t="str">
            <v>63476MAT200TAllcustom3USD Total</v>
          </cell>
          <cell r="BK2082">
            <v>3127</v>
          </cell>
          <cell r="BN2082">
            <v>3126.71673878211</v>
          </cell>
          <cell r="BW2082">
            <v>3127</v>
          </cell>
          <cell r="CD2082">
            <v>0</v>
          </cell>
        </row>
        <row r="2083">
          <cell r="C2083" t="str">
            <v>63476MAT400Allcustom3USD Total</v>
          </cell>
          <cell r="BK2083">
            <v>1142</v>
          </cell>
          <cell r="BN2083">
            <v>1142.26710416008</v>
          </cell>
          <cell r="BW2083">
            <v>1142</v>
          </cell>
          <cell r="CD2083">
            <v>0</v>
          </cell>
        </row>
        <row r="2084">
          <cell r="C2084" t="str">
            <v>63476Allcustom2Allcustom3USD Total</v>
          </cell>
          <cell r="BK2084">
            <v>5380</v>
          </cell>
          <cell r="BL2084">
            <v>0</v>
          </cell>
          <cell r="BM2084">
            <v>0</v>
          </cell>
          <cell r="BN2084">
            <v>5380.0156426234498</v>
          </cell>
          <cell r="BU2084">
            <v>0</v>
          </cell>
          <cell r="BV2084">
            <v>0</v>
          </cell>
          <cell r="BW2084">
            <v>5380</v>
          </cell>
          <cell r="CD2084">
            <v>0</v>
          </cell>
        </row>
        <row r="2087">
          <cell r="C2087" t="str">
            <v>63490TMAT200Allcustom3USD Total</v>
          </cell>
          <cell r="BK2087">
            <v>1162</v>
          </cell>
          <cell r="BL2087">
            <v>1</v>
          </cell>
          <cell r="BN2087">
            <v>1161.3168506182101</v>
          </cell>
          <cell r="BW2087">
            <v>1162</v>
          </cell>
          <cell r="CD2087">
            <v>0</v>
          </cell>
        </row>
        <row r="2088">
          <cell r="C2088" t="str">
            <v>63490TMAT300Allcustom3USD Total</v>
          </cell>
          <cell r="BK2088">
            <v>3127</v>
          </cell>
          <cell r="BN2088">
            <v>3126.71673878211</v>
          </cell>
          <cell r="BW2088">
            <v>3127</v>
          </cell>
          <cell r="CD2088">
            <v>0</v>
          </cell>
        </row>
        <row r="2089">
          <cell r="C2089" t="str">
            <v>63490TMAT400Allcustom3USD Total</v>
          </cell>
          <cell r="BK2089">
            <v>1142</v>
          </cell>
          <cell r="BN2089">
            <v>1142.26710416008</v>
          </cell>
          <cell r="BW2089">
            <v>1142</v>
          </cell>
          <cell r="CD2089">
            <v>0</v>
          </cell>
        </row>
        <row r="2090">
          <cell r="C2090" t="str">
            <v>63490TAllcustom2Allcustom3USD Total</v>
          </cell>
          <cell r="BK2090">
            <v>5431</v>
          </cell>
          <cell r="BL2090">
            <v>1</v>
          </cell>
          <cell r="BM2090">
            <v>0</v>
          </cell>
          <cell r="BN2090">
            <v>5430.3006935603998</v>
          </cell>
          <cell r="BU2090">
            <v>0</v>
          </cell>
          <cell r="BV2090">
            <v>0</v>
          </cell>
          <cell r="BW2090">
            <v>5431</v>
          </cell>
          <cell r="CD2090">
            <v>0</v>
          </cell>
        </row>
        <row r="2092">
          <cell r="BK2092">
            <v>326</v>
          </cell>
          <cell r="BL2092">
            <v>-1</v>
          </cell>
          <cell r="BM2092">
            <v>0</v>
          </cell>
          <cell r="BN2092">
            <v>326.96147726266298</v>
          </cell>
          <cell r="BW2092">
            <v>326</v>
          </cell>
        </row>
        <row r="2093">
          <cell r="BK2093">
            <v>1252</v>
          </cell>
          <cell r="BL2093">
            <v>1</v>
          </cell>
          <cell r="BM2093">
            <v>0</v>
          </cell>
          <cell r="BN2093">
            <v>1251.4676382883001</v>
          </cell>
          <cell r="BW2093">
            <v>1252</v>
          </cell>
        </row>
        <row r="2094">
          <cell r="BK2094">
            <v>1522</v>
          </cell>
          <cell r="BL2094">
            <v>0</v>
          </cell>
          <cell r="BM2094">
            <v>0</v>
          </cell>
          <cell r="BN2094">
            <v>1521.6573403845698</v>
          </cell>
          <cell r="BW2094">
            <v>1522</v>
          </cell>
        </row>
        <row r="2095">
          <cell r="BK2095">
            <v>3100</v>
          </cell>
          <cell r="BL2095">
            <v>0</v>
          </cell>
          <cell r="BM2095">
            <v>0</v>
          </cell>
          <cell r="BN2095">
            <v>3100.0864559355332</v>
          </cell>
          <cell r="BU2095">
            <v>0</v>
          </cell>
          <cell r="BV2095">
            <v>0</v>
          </cell>
          <cell r="BW2095">
            <v>3100</v>
          </cell>
          <cell r="CF2095">
            <v>0</v>
          </cell>
        </row>
        <row r="2097">
          <cell r="C2097" t="str">
            <v>63483CMAT200Allcustom3USD Total</v>
          </cell>
          <cell r="BK2097">
            <v>4901</v>
          </cell>
          <cell r="BL2097">
            <v>0</v>
          </cell>
          <cell r="BN2097">
            <v>4901.2357627277297</v>
          </cell>
          <cell r="BW2097">
            <v>4901</v>
          </cell>
          <cell r="CD2097">
            <v>0</v>
          </cell>
        </row>
        <row r="2098">
          <cell r="C2098" t="str">
            <v>63483CMAT300Allcustom3USD Total</v>
          </cell>
          <cell r="BK2098">
            <v>0</v>
          </cell>
          <cell r="BN2098">
            <v>0</v>
          </cell>
          <cell r="BW2098">
            <v>0</v>
          </cell>
          <cell r="CD2098">
            <v>0</v>
          </cell>
        </row>
        <row r="2099">
          <cell r="C2099" t="str">
            <v>63483CMAT400Allcustom3USD Total</v>
          </cell>
          <cell r="BK2099">
            <v>0</v>
          </cell>
          <cell r="BN2099">
            <v>0</v>
          </cell>
          <cell r="BW2099">
            <v>0</v>
          </cell>
          <cell r="CD2099">
            <v>0</v>
          </cell>
        </row>
        <row r="2100">
          <cell r="C2100" t="str">
            <v>63483CAllcustom2Allcustom3USD Total</v>
          </cell>
          <cell r="BK2100">
            <v>4901</v>
          </cell>
          <cell r="BL2100">
            <v>0</v>
          </cell>
          <cell r="BM2100">
            <v>0</v>
          </cell>
          <cell r="BN2100">
            <v>4901.2357627277297</v>
          </cell>
          <cell r="BU2100">
            <v>0</v>
          </cell>
          <cell r="BV2100">
            <v>0</v>
          </cell>
          <cell r="BW2100">
            <v>4901</v>
          </cell>
          <cell r="CD2100">
            <v>0</v>
          </cell>
          <cell r="CF2100">
            <v>0</v>
          </cell>
        </row>
        <row r="2102">
          <cell r="C2102" t="str">
            <v>63478MAT200Allcustom3USD Total</v>
          </cell>
          <cell r="BK2102">
            <v>1348</v>
          </cell>
          <cell r="BL2102">
            <v>0</v>
          </cell>
          <cell r="BN2102">
            <v>1348.06230650423</v>
          </cell>
          <cell r="BW2102">
            <v>1348</v>
          </cell>
          <cell r="CD2102">
            <v>0</v>
          </cell>
        </row>
        <row r="2103">
          <cell r="C2103" t="str">
            <v>63478MAT300Allcustom3USD Total</v>
          </cell>
          <cell r="BK2103">
            <v>16</v>
          </cell>
          <cell r="BL2103">
            <v>0</v>
          </cell>
          <cell r="BN2103">
            <v>15.9984206807221</v>
          </cell>
          <cell r="BW2103">
            <v>16</v>
          </cell>
          <cell r="CD2103">
            <v>0</v>
          </cell>
        </row>
        <row r="2104">
          <cell r="C2104" t="str">
            <v>63478MAT400Allcustom3USD Total</v>
          </cell>
          <cell r="BK2104">
            <v>17</v>
          </cell>
          <cell r="BN2104">
            <v>17.014219299044502</v>
          </cell>
          <cell r="BW2104">
            <v>17</v>
          </cell>
          <cell r="CD2104">
            <v>0</v>
          </cell>
        </row>
        <row r="2105">
          <cell r="C2105" t="str">
            <v>63478Allcustom2Allcustom3USD Total</v>
          </cell>
          <cell r="BK2105">
            <v>1381</v>
          </cell>
          <cell r="BL2105">
            <v>0</v>
          </cell>
          <cell r="BM2105">
            <v>0</v>
          </cell>
          <cell r="BN2105">
            <v>1381.0749464839967</v>
          </cell>
          <cell r="BU2105">
            <v>0</v>
          </cell>
          <cell r="BV2105">
            <v>0</v>
          </cell>
          <cell r="BW2105">
            <v>1381</v>
          </cell>
          <cell r="CD2105">
            <v>0</v>
          </cell>
          <cell r="CF2105">
            <v>0</v>
          </cell>
        </row>
        <row r="2107">
          <cell r="C2107" t="str">
            <v>63470TMAT200Allcustom3USD Total</v>
          </cell>
          <cell r="BK2107">
            <v>536</v>
          </cell>
          <cell r="BL2107">
            <v>0</v>
          </cell>
          <cell r="BN2107">
            <v>535.56595395865293</v>
          </cell>
          <cell r="BW2107">
            <v>536</v>
          </cell>
          <cell r="CD2107">
            <v>0</v>
          </cell>
          <cell r="CF2107">
            <v>0</v>
          </cell>
        </row>
        <row r="2108">
          <cell r="C2108" t="str">
            <v>63470TMAT300Allcustom3USD Total</v>
          </cell>
          <cell r="BK2108">
            <v>409</v>
          </cell>
          <cell r="BL2108">
            <v>0</v>
          </cell>
          <cell r="BN2108">
            <v>409.09381392121901</v>
          </cell>
          <cell r="BW2108">
            <v>409</v>
          </cell>
          <cell r="CD2108">
            <v>0</v>
          </cell>
        </row>
        <row r="2109">
          <cell r="C2109" t="str">
            <v>63470TMAT400Allcustom3USD Total</v>
          </cell>
          <cell r="BK2109">
            <v>117</v>
          </cell>
          <cell r="BN2109">
            <v>117.347375678471</v>
          </cell>
          <cell r="BW2109">
            <v>117</v>
          </cell>
          <cell r="CD2109">
            <v>0</v>
          </cell>
          <cell r="CF2109">
            <v>0</v>
          </cell>
        </row>
        <row r="2110">
          <cell r="C2110" t="str">
            <v>63470TAllcustom2Allcustom3USD Total</v>
          </cell>
          <cell r="BK2110">
            <v>1062</v>
          </cell>
          <cell r="BL2110">
            <v>0</v>
          </cell>
          <cell r="BM2110">
            <v>0</v>
          </cell>
          <cell r="BN2110">
            <v>1062.0071435583429</v>
          </cell>
          <cell r="BU2110">
            <v>0</v>
          </cell>
          <cell r="BV2110">
            <v>0</v>
          </cell>
          <cell r="BW2110">
            <v>1062</v>
          </cell>
          <cell r="CD2110">
            <v>0</v>
          </cell>
          <cell r="CF2110">
            <v>0</v>
          </cell>
        </row>
        <row r="2112">
          <cell r="C2112" t="str">
            <v>63495TMAT200Allcustom3USD Total</v>
          </cell>
          <cell r="BK2112">
            <v>9303</v>
          </cell>
          <cell r="BL2112">
            <v>1</v>
          </cell>
          <cell r="BM2112">
            <v>0</v>
          </cell>
          <cell r="BN2112">
            <v>9302.4709975942806</v>
          </cell>
          <cell r="BW2112">
            <v>9303</v>
          </cell>
          <cell r="CD2112">
            <v>0</v>
          </cell>
        </row>
        <row r="2113">
          <cell r="C2113" t="str">
            <v>63495TMAT300Allcustom3USD Total</v>
          </cell>
          <cell r="BK2113">
            <v>10155</v>
          </cell>
          <cell r="BM2113">
            <v>0</v>
          </cell>
          <cell r="BN2113">
            <v>10154.885155350999</v>
          </cell>
          <cell r="BW2113">
            <v>10155</v>
          </cell>
          <cell r="CD2113">
            <v>0</v>
          </cell>
        </row>
        <row r="2114">
          <cell r="C2114" t="str">
            <v>63495TMAT400Allcustom3USD Total</v>
          </cell>
          <cell r="BK2114">
            <v>5636</v>
          </cell>
          <cell r="BN2114">
            <v>5636.49136541192</v>
          </cell>
          <cell r="BW2114">
            <v>5636</v>
          </cell>
          <cell r="CD2114">
            <v>0</v>
          </cell>
        </row>
        <row r="2115">
          <cell r="C2115" t="str">
            <v>63495TAllcustom2Allcustom3USD Total</v>
          </cell>
          <cell r="BK2115">
            <v>25094</v>
          </cell>
          <cell r="BL2115">
            <v>1</v>
          </cell>
          <cell r="BM2115">
            <v>0</v>
          </cell>
          <cell r="BN2115">
            <v>25093.847518357197</v>
          </cell>
          <cell r="BU2115">
            <v>0</v>
          </cell>
          <cell r="BV2115">
            <v>0</v>
          </cell>
          <cell r="BW2115">
            <v>25094</v>
          </cell>
          <cell r="CD2115">
            <v>0</v>
          </cell>
          <cell r="CF2115">
            <v>0</v>
          </cell>
        </row>
        <row r="2117">
          <cell r="C2117" t="str">
            <v>61740MAT200Allcustom3USD Total</v>
          </cell>
          <cell r="BK2117">
            <v>5161</v>
          </cell>
          <cell r="BL2117">
            <v>1</v>
          </cell>
          <cell r="BN2117">
            <v>5160.4011898161398</v>
          </cell>
          <cell r="BW2117">
            <v>5161</v>
          </cell>
          <cell r="CD2117">
            <v>0</v>
          </cell>
        </row>
        <row r="2118">
          <cell r="C2118" t="str">
            <v>61740MAT300Allcustom3USD Total</v>
          </cell>
          <cell r="BK2118">
            <v>2812</v>
          </cell>
          <cell r="BN2118">
            <v>2812.4483114067898</v>
          </cell>
          <cell r="BW2118">
            <v>2812</v>
          </cell>
          <cell r="CD2118">
            <v>0</v>
          </cell>
        </row>
        <row r="2119">
          <cell r="C2119" t="str">
            <v>61740MAT400Allcustom3USD Total</v>
          </cell>
          <cell r="BK2119">
            <v>1114</v>
          </cell>
          <cell r="BN2119">
            <v>1113.9494044278699</v>
          </cell>
          <cell r="BW2119">
            <v>1114</v>
          </cell>
          <cell r="CD2119">
            <v>0</v>
          </cell>
        </row>
        <row r="2120">
          <cell r="C2120" t="str">
            <v>61740Allcustom2Allcustom3USD Total</v>
          </cell>
          <cell r="BK2120">
            <v>9087</v>
          </cell>
          <cell r="BL2120">
            <v>1</v>
          </cell>
          <cell r="BM2120">
            <v>0</v>
          </cell>
          <cell r="BN2120">
            <v>9086.7989056507995</v>
          </cell>
          <cell r="BU2120">
            <v>0</v>
          </cell>
          <cell r="BV2120">
            <v>0</v>
          </cell>
          <cell r="BW2120">
            <v>9087</v>
          </cell>
          <cell r="CD2120">
            <v>0</v>
          </cell>
        </row>
        <row r="2126">
          <cell r="C2126" t="str">
            <v>61620MAT200Allcustom3USD Total</v>
          </cell>
          <cell r="E2126">
            <v>993</v>
          </cell>
          <cell r="F2126">
            <v>1</v>
          </cell>
          <cell r="H2126">
            <v>991.80513063216097</v>
          </cell>
          <cell r="J2126">
            <v>90</v>
          </cell>
          <cell r="K2126">
            <v>0</v>
          </cell>
          <cell r="M2126">
            <v>89.67451598000001</v>
          </cell>
          <cell r="O2126">
            <v>281</v>
          </cell>
          <cell r="P2126">
            <v>0</v>
          </cell>
          <cell r="R2126">
            <v>281.39312025960999</v>
          </cell>
          <cell r="T2126">
            <v>8</v>
          </cell>
          <cell r="U2126">
            <v>-1</v>
          </cell>
          <cell r="W2126">
            <v>8.570155614582621</v>
          </cell>
          <cell r="Y2126">
            <v>1</v>
          </cell>
          <cell r="Z2126">
            <v>0</v>
          </cell>
          <cell r="AB2126">
            <v>0.72981448187606002</v>
          </cell>
          <cell r="AD2126">
            <v>114</v>
          </cell>
          <cell r="AE2126">
            <v>0</v>
          </cell>
          <cell r="AG2126">
            <v>114.23402259766399</v>
          </cell>
          <cell r="AI2126">
            <v>52</v>
          </cell>
          <cell r="AJ2126">
            <v>0</v>
          </cell>
          <cell r="AL2126">
            <v>51.818576808837804</v>
          </cell>
          <cell r="AN2126">
            <v>20</v>
          </cell>
          <cell r="AO2126">
            <v>1</v>
          </cell>
          <cell r="AQ2126">
            <v>19.289382406788498</v>
          </cell>
          <cell r="AS2126">
            <v>44</v>
          </cell>
          <cell r="AT2126">
            <v>1</v>
          </cell>
          <cell r="AV2126">
            <v>43.430459436133695</v>
          </cell>
          <cell r="AX2126">
            <v>13</v>
          </cell>
          <cell r="AY2126">
            <v>0</v>
          </cell>
          <cell r="BA2126">
            <v>13.3762272130681</v>
          </cell>
          <cell r="BC2126">
            <v>-1</v>
          </cell>
          <cell r="BD2126">
            <v>1</v>
          </cell>
          <cell r="BE2126">
            <v>-3</v>
          </cell>
          <cell r="BF2126">
            <v>1</v>
          </cell>
          <cell r="BH2126">
            <v>0</v>
          </cell>
          <cell r="BI2126">
            <v>0</v>
          </cell>
          <cell r="BK2126">
            <v>1615</v>
          </cell>
          <cell r="BL2126">
            <v>1</v>
          </cell>
          <cell r="BM2126">
            <v>0</v>
          </cell>
          <cell r="BN2126">
            <v>1614.32140543072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U2126">
            <v>1</v>
          </cell>
          <cell r="BV2126">
            <v>0</v>
          </cell>
          <cell r="BW2126">
            <v>1615</v>
          </cell>
          <cell r="CA2126">
            <v>0</v>
          </cell>
          <cell r="CB2126">
            <v>0</v>
          </cell>
          <cell r="CC2126">
            <v>0</v>
          </cell>
          <cell r="CD2126">
            <v>0</v>
          </cell>
          <cell r="CN2126">
            <v>0</v>
          </cell>
          <cell r="CO2126">
            <v>0</v>
          </cell>
          <cell r="CQ2126">
            <v>0</v>
          </cell>
        </row>
        <row r="2128">
          <cell r="C2128" t="str">
            <v>61620MAT205Allcustom3USD Total</v>
          </cell>
          <cell r="E2128">
            <v>596</v>
          </cell>
          <cell r="F2128">
            <v>0</v>
          </cell>
          <cell r="H2128">
            <v>595.93592329742603</v>
          </cell>
          <cell r="J2128">
            <v>10</v>
          </cell>
          <cell r="K2128">
            <v>1</v>
          </cell>
          <cell r="M2128">
            <v>9.2027295200000001</v>
          </cell>
          <cell r="O2128">
            <v>243</v>
          </cell>
          <cell r="P2128">
            <v>0</v>
          </cell>
          <cell r="R2128">
            <v>243.164676627549</v>
          </cell>
          <cell r="T2128">
            <v>9</v>
          </cell>
          <cell r="U2128">
            <v>1</v>
          </cell>
          <cell r="W2128">
            <v>7.8207988738291894</v>
          </cell>
          <cell r="Y2128">
            <v>0</v>
          </cell>
          <cell r="Z2128">
            <v>-1</v>
          </cell>
          <cell r="AB2128">
            <v>0.73861891365854004</v>
          </cell>
          <cell r="AD2128">
            <v>56</v>
          </cell>
          <cell r="AE2128">
            <v>-1</v>
          </cell>
          <cell r="AG2128">
            <v>56.946770589041101</v>
          </cell>
          <cell r="AI2128">
            <v>39</v>
          </cell>
          <cell r="AJ2128">
            <v>0</v>
          </cell>
          <cell r="AL2128">
            <v>38.989833468986603</v>
          </cell>
          <cell r="AN2128">
            <v>17</v>
          </cell>
          <cell r="AO2128">
            <v>1</v>
          </cell>
          <cell r="AQ2128">
            <v>16.282275582853099</v>
          </cell>
          <cell r="AS2128">
            <v>47</v>
          </cell>
          <cell r="AT2128">
            <v>0</v>
          </cell>
          <cell r="AV2128">
            <v>47.170187517649005</v>
          </cell>
          <cell r="AX2128">
            <v>7</v>
          </cell>
          <cell r="AY2128">
            <v>-1</v>
          </cell>
          <cell r="BA2128">
            <v>7.6829768058234604</v>
          </cell>
          <cell r="BC2128">
            <v>-1</v>
          </cell>
          <cell r="BD2128">
            <v>0</v>
          </cell>
          <cell r="BE2128">
            <v>0</v>
          </cell>
          <cell r="BF2128">
            <v>-1</v>
          </cell>
          <cell r="BH2128">
            <v>0</v>
          </cell>
          <cell r="BI2128">
            <v>0</v>
          </cell>
          <cell r="BK2128">
            <v>1023</v>
          </cell>
          <cell r="BL2128">
            <v>-1</v>
          </cell>
          <cell r="BM2128">
            <v>0</v>
          </cell>
          <cell r="BN2128">
            <v>1023.93479119682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U2128">
            <v>-1</v>
          </cell>
          <cell r="BV2128">
            <v>0</v>
          </cell>
          <cell r="BW2128">
            <v>1023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N2128">
            <v>0</v>
          </cell>
          <cell r="CO2128">
            <v>0</v>
          </cell>
          <cell r="CQ2128">
            <v>0</v>
          </cell>
        </row>
        <row r="2129">
          <cell r="C2129" t="str">
            <v>61620MAT210Allcustom3USD Total</v>
          </cell>
          <cell r="E2129">
            <v>489</v>
          </cell>
          <cell r="H2129">
            <v>488.83089075515596</v>
          </cell>
          <cell r="J2129">
            <v>6</v>
          </cell>
          <cell r="M2129">
            <v>6.18025614</v>
          </cell>
          <cell r="O2129">
            <v>246</v>
          </cell>
          <cell r="R2129">
            <v>245.632769356707</v>
          </cell>
          <cell r="T2129">
            <v>6</v>
          </cell>
          <cell r="W2129">
            <v>6.4186356238531497</v>
          </cell>
          <cell r="Y2129">
            <v>1</v>
          </cell>
          <cell r="AB2129">
            <v>0.76077748106829601</v>
          </cell>
          <cell r="AD2129">
            <v>13</v>
          </cell>
          <cell r="AG2129">
            <v>12.7731760273973</v>
          </cell>
          <cell r="AI2129">
            <v>27</v>
          </cell>
          <cell r="AL2129">
            <v>27.003380201625202</v>
          </cell>
          <cell r="AN2129">
            <v>13</v>
          </cell>
          <cell r="AQ2129">
            <v>13.0597843397923</v>
          </cell>
          <cell r="AS2129">
            <v>47</v>
          </cell>
          <cell r="AV2129">
            <v>47.0693505958195</v>
          </cell>
          <cell r="AX2129">
            <v>7</v>
          </cell>
          <cell r="BA2129">
            <v>6.7948075558234606</v>
          </cell>
          <cell r="BC2129">
            <v>0</v>
          </cell>
          <cell r="BE2129">
            <v>0</v>
          </cell>
          <cell r="BH2129">
            <v>0</v>
          </cell>
          <cell r="BI2129">
            <v>0</v>
          </cell>
          <cell r="BK2129">
            <v>855</v>
          </cell>
          <cell r="BM2129">
            <v>0</v>
          </cell>
          <cell r="BN2129">
            <v>854.523828077242</v>
          </cell>
          <cell r="BP2129">
            <v>0</v>
          </cell>
          <cell r="BR2129">
            <v>0</v>
          </cell>
          <cell r="BS2129">
            <v>0</v>
          </cell>
          <cell r="BU2129">
            <v>0</v>
          </cell>
          <cell r="BV2129">
            <v>0</v>
          </cell>
          <cell r="BW2129">
            <v>855</v>
          </cell>
          <cell r="CA2129">
            <v>0</v>
          </cell>
          <cell r="CB2129">
            <v>0</v>
          </cell>
          <cell r="CC2129">
            <v>0</v>
          </cell>
          <cell r="CD2129">
            <v>0</v>
          </cell>
          <cell r="CN2129">
            <v>0</v>
          </cell>
          <cell r="CQ2129">
            <v>0</v>
          </cell>
        </row>
        <row r="2130">
          <cell r="C2130" t="str">
            <v>61620MAT215Allcustom3USD Total</v>
          </cell>
          <cell r="E2130">
            <v>349</v>
          </cell>
          <cell r="H2130">
            <v>349.42091491279399</v>
          </cell>
          <cell r="J2130">
            <v>4</v>
          </cell>
          <cell r="M2130">
            <v>4.4246591200000003</v>
          </cell>
          <cell r="O2130">
            <v>270</v>
          </cell>
          <cell r="R2130">
            <v>269.64009047385599</v>
          </cell>
          <cell r="T2130">
            <v>6</v>
          </cell>
          <cell r="W2130">
            <v>6.2846892923213398</v>
          </cell>
          <cell r="Y2130">
            <v>1</v>
          </cell>
          <cell r="AB2130">
            <v>0.78360080550034494</v>
          </cell>
          <cell r="AD2130">
            <v>9</v>
          </cell>
          <cell r="AG2130">
            <v>8.6182219945355207</v>
          </cell>
          <cell r="AI2130">
            <v>19</v>
          </cell>
          <cell r="AL2130">
            <v>18.622478025563002</v>
          </cell>
          <cell r="AN2130">
            <v>7</v>
          </cell>
          <cell r="AQ2130">
            <v>7.17510174073138</v>
          </cell>
          <cell r="AS2130">
            <v>47</v>
          </cell>
          <cell r="AV2130">
            <v>47.020680595819506</v>
          </cell>
          <cell r="AX2130">
            <v>6</v>
          </cell>
          <cell r="BA2130">
            <v>6.14444955582346</v>
          </cell>
          <cell r="BC2130">
            <v>0</v>
          </cell>
          <cell r="BE2130">
            <v>0</v>
          </cell>
          <cell r="BH2130">
            <v>0</v>
          </cell>
          <cell r="BI2130">
            <v>0</v>
          </cell>
          <cell r="BK2130">
            <v>718</v>
          </cell>
          <cell r="BM2130">
            <v>0</v>
          </cell>
          <cell r="BN2130">
            <v>718.13488651694411</v>
          </cell>
          <cell r="BP2130">
            <v>0</v>
          </cell>
          <cell r="BR2130">
            <v>0</v>
          </cell>
          <cell r="BS2130">
            <v>0</v>
          </cell>
          <cell r="BU2130">
            <v>0</v>
          </cell>
          <cell r="BV2130">
            <v>0</v>
          </cell>
          <cell r="BW2130">
            <v>718</v>
          </cell>
          <cell r="CA2130">
            <v>0</v>
          </cell>
          <cell r="CB2130">
            <v>0</v>
          </cell>
          <cell r="CC2130">
            <v>0</v>
          </cell>
          <cell r="CD2130">
            <v>0</v>
          </cell>
          <cell r="CN2130">
            <v>0</v>
          </cell>
          <cell r="CQ2130">
            <v>0</v>
          </cell>
        </row>
        <row r="2131">
          <cell r="C2131" t="str">
            <v>61620MAT220Allcustom3USD Total</v>
          </cell>
          <cell r="E2131">
            <v>180</v>
          </cell>
          <cell r="H2131">
            <v>179.73264120752501</v>
          </cell>
          <cell r="J2131">
            <v>4</v>
          </cell>
          <cell r="M2131">
            <v>3.9345727599999996</v>
          </cell>
          <cell r="O2131">
            <v>274</v>
          </cell>
          <cell r="R2131">
            <v>274.17232485143296</v>
          </cell>
          <cell r="T2131">
            <v>6</v>
          </cell>
          <cell r="W2131">
            <v>6.0382633237534602</v>
          </cell>
          <cell r="Y2131">
            <v>1</v>
          </cell>
          <cell r="AB2131">
            <v>0.80710882966535602</v>
          </cell>
          <cell r="AD2131">
            <v>4</v>
          </cell>
          <cell r="AG2131">
            <v>3.8273665068493203</v>
          </cell>
          <cell r="AI2131">
            <v>9</v>
          </cell>
          <cell r="AL2131">
            <v>9.3177771488053089</v>
          </cell>
          <cell r="AN2131">
            <v>2</v>
          </cell>
          <cell r="AQ2131">
            <v>2.3954349923943901</v>
          </cell>
          <cell r="AS2131">
            <v>46</v>
          </cell>
          <cell r="AV2131">
            <v>45.518336545820802</v>
          </cell>
          <cell r="AX2131">
            <v>6</v>
          </cell>
          <cell r="BA2131">
            <v>5.7734495558234604</v>
          </cell>
          <cell r="BC2131">
            <v>0</v>
          </cell>
          <cell r="BE2131">
            <v>0</v>
          </cell>
          <cell r="BH2131">
            <v>0</v>
          </cell>
          <cell r="BI2131">
            <v>0</v>
          </cell>
          <cell r="BK2131">
            <v>532</v>
          </cell>
          <cell r="BM2131">
            <v>0</v>
          </cell>
          <cell r="BN2131">
            <v>531.51727572207096</v>
          </cell>
          <cell r="BP2131">
            <v>0</v>
          </cell>
          <cell r="BR2131">
            <v>0</v>
          </cell>
          <cell r="BS2131">
            <v>0</v>
          </cell>
          <cell r="BU2131">
            <v>0</v>
          </cell>
          <cell r="BV2131">
            <v>0</v>
          </cell>
          <cell r="BW2131">
            <v>532</v>
          </cell>
          <cell r="CA2131">
            <v>0</v>
          </cell>
          <cell r="CB2131">
            <v>0</v>
          </cell>
          <cell r="CC2131">
            <v>0</v>
          </cell>
          <cell r="CD2131">
            <v>0</v>
          </cell>
          <cell r="CN2131">
            <v>0</v>
          </cell>
          <cell r="CQ2131">
            <v>0</v>
          </cell>
        </row>
        <row r="2132">
          <cell r="C2132" t="str">
            <v>61620MAT200TAllcustom3USD Total</v>
          </cell>
          <cell r="E2132">
            <v>1614</v>
          </cell>
          <cell r="F2132">
            <v>0</v>
          </cell>
          <cell r="G2132">
            <v>0</v>
          </cell>
          <cell r="H2132">
            <v>1613.9203701729009</v>
          </cell>
          <cell r="J2132">
            <v>24</v>
          </cell>
          <cell r="K2132">
            <v>1</v>
          </cell>
          <cell r="L2132">
            <v>0</v>
          </cell>
          <cell r="M2132">
            <v>23.742217539999999</v>
          </cell>
          <cell r="O2132">
            <v>1033</v>
          </cell>
          <cell r="P2132">
            <v>0</v>
          </cell>
          <cell r="Q2132">
            <v>0</v>
          </cell>
          <cell r="R2132">
            <v>1032.6098613095448</v>
          </cell>
          <cell r="T2132">
            <v>27</v>
          </cell>
          <cell r="U2132">
            <v>1</v>
          </cell>
          <cell r="V2132">
            <v>0</v>
          </cell>
          <cell r="W2132">
            <v>26.56238711375714</v>
          </cell>
          <cell r="Y2132">
            <v>3</v>
          </cell>
          <cell r="Z2132">
            <v>-1</v>
          </cell>
          <cell r="AA2132">
            <v>0</v>
          </cell>
          <cell r="AB2132">
            <v>3.0901060298925369</v>
          </cell>
          <cell r="AD2132">
            <v>82</v>
          </cell>
          <cell r="AE2132">
            <v>-1</v>
          </cell>
          <cell r="AF2132">
            <v>0</v>
          </cell>
          <cell r="AG2132">
            <v>82.165535117823239</v>
          </cell>
          <cell r="AI2132">
            <v>94</v>
          </cell>
          <cell r="AJ2132">
            <v>0</v>
          </cell>
          <cell r="AK2132">
            <v>0</v>
          </cell>
          <cell r="AL2132">
            <v>93.933468844980112</v>
          </cell>
          <cell r="AN2132">
            <v>39</v>
          </cell>
          <cell r="AO2132">
            <v>1</v>
          </cell>
          <cell r="AP2132">
            <v>0</v>
          </cell>
          <cell r="AQ2132">
            <v>38.912596655771168</v>
          </cell>
          <cell r="AS2132">
            <v>187</v>
          </cell>
          <cell r="AT2132">
            <v>0</v>
          </cell>
          <cell r="AU2132">
            <v>0</v>
          </cell>
          <cell r="AV2132">
            <v>186.77855525510881</v>
          </cell>
          <cell r="AX2132">
            <v>26</v>
          </cell>
          <cell r="AY2132">
            <v>-1</v>
          </cell>
          <cell r="AZ2132">
            <v>0</v>
          </cell>
          <cell r="BA2132">
            <v>26.395683473293843</v>
          </cell>
          <cell r="BC2132">
            <v>-1</v>
          </cell>
          <cell r="BD2132">
            <v>0</v>
          </cell>
          <cell r="BE2132">
            <v>0</v>
          </cell>
          <cell r="BF2132">
            <v>-1</v>
          </cell>
          <cell r="BG2132">
            <v>0</v>
          </cell>
          <cell r="BH2132">
            <v>0</v>
          </cell>
          <cell r="BI2132">
            <v>0</v>
          </cell>
          <cell r="BK2132">
            <v>3128</v>
          </cell>
          <cell r="BL2132">
            <v>-1</v>
          </cell>
          <cell r="BM2132">
            <v>0</v>
          </cell>
          <cell r="BN2132">
            <v>3128.1107815130772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U2132">
            <v>-1</v>
          </cell>
          <cell r="BV2132">
            <v>0</v>
          </cell>
          <cell r="BW2132">
            <v>3128</v>
          </cell>
          <cell r="CB2132">
            <v>0</v>
          </cell>
          <cell r="CC2132">
            <v>0</v>
          </cell>
          <cell r="CD2132">
            <v>0</v>
          </cell>
          <cell r="CN2132">
            <v>0</v>
          </cell>
          <cell r="CO2132">
            <v>0</v>
          </cell>
          <cell r="CP2132">
            <v>0</v>
          </cell>
          <cell r="CQ2132">
            <v>0</v>
          </cell>
        </row>
        <row r="2134">
          <cell r="C2134" t="str">
            <v>61620MAT305Allcustom3USD Total</v>
          </cell>
          <cell r="E2134">
            <v>114</v>
          </cell>
          <cell r="H2134">
            <v>114.205650974774</v>
          </cell>
          <cell r="J2134">
            <v>3</v>
          </cell>
          <cell r="M2134">
            <v>3.1539047599999996</v>
          </cell>
          <cell r="O2134">
            <v>288</v>
          </cell>
          <cell r="R2134">
            <v>287.51857122328903</v>
          </cell>
          <cell r="T2134">
            <v>6</v>
          </cell>
          <cell r="W2134">
            <v>6.1193251236024597</v>
          </cell>
          <cell r="Y2134">
            <v>1</v>
          </cell>
          <cell r="AB2134">
            <v>0.83132209455531603</v>
          </cell>
          <cell r="AD2134">
            <v>0</v>
          </cell>
          <cell r="AG2134">
            <v>0</v>
          </cell>
          <cell r="AI2134">
            <v>8</v>
          </cell>
          <cell r="AL2134">
            <v>8.4259562970129398</v>
          </cell>
          <cell r="AN2134">
            <v>1</v>
          </cell>
          <cell r="AQ2134">
            <v>1.3661382781798801</v>
          </cell>
          <cell r="AS2134">
            <v>38</v>
          </cell>
          <cell r="AV2134">
            <v>38.372026446386599</v>
          </cell>
          <cell r="AX2134">
            <v>6</v>
          </cell>
          <cell r="BA2134">
            <v>5.81744955582346</v>
          </cell>
          <cell r="BC2134">
            <v>1</v>
          </cell>
          <cell r="BE2134">
            <v>1</v>
          </cell>
          <cell r="BH2134">
            <v>0</v>
          </cell>
          <cell r="BI2134">
            <v>0</v>
          </cell>
          <cell r="BK2134">
            <v>466</v>
          </cell>
          <cell r="BM2134">
            <v>0</v>
          </cell>
          <cell r="BN2134">
            <v>465.81034475362299</v>
          </cell>
          <cell r="BP2134">
            <v>0</v>
          </cell>
          <cell r="BR2134">
            <v>0</v>
          </cell>
          <cell r="BS2134">
            <v>0</v>
          </cell>
          <cell r="BU2134">
            <v>0</v>
          </cell>
          <cell r="BV2134">
            <v>0</v>
          </cell>
          <cell r="BW2134">
            <v>466</v>
          </cell>
          <cell r="CA2134">
            <v>0</v>
          </cell>
          <cell r="CB2134">
            <v>0</v>
          </cell>
          <cell r="CC2134">
            <v>0</v>
          </cell>
          <cell r="CD2134">
            <v>0</v>
          </cell>
          <cell r="CN2134">
            <v>0</v>
          </cell>
          <cell r="CQ2134">
            <v>0</v>
          </cell>
        </row>
        <row r="2135">
          <cell r="C2135" t="str">
            <v>61620MAT310Allcustom3USD Total</v>
          </cell>
          <cell r="E2135">
            <v>108</v>
          </cell>
          <cell r="H2135">
            <v>108.49620820542999</v>
          </cell>
          <cell r="J2135">
            <v>3</v>
          </cell>
          <cell r="M2135">
            <v>3.1923596700000001</v>
          </cell>
          <cell r="O2135">
            <v>293</v>
          </cell>
          <cell r="R2135">
            <v>292.61570959088198</v>
          </cell>
          <cell r="T2135">
            <v>6</v>
          </cell>
          <cell r="W2135">
            <v>6.2028187774469199</v>
          </cell>
          <cell r="Y2135">
            <v>1</v>
          </cell>
          <cell r="AB2135">
            <v>0.85626175739197596</v>
          </cell>
          <cell r="AD2135">
            <v>0</v>
          </cell>
          <cell r="AG2135">
            <v>0</v>
          </cell>
          <cell r="AI2135">
            <v>2</v>
          </cell>
          <cell r="AL2135">
            <v>1.88423595262512</v>
          </cell>
          <cell r="AN2135">
            <v>1</v>
          </cell>
          <cell r="AQ2135">
            <v>1.1690137357168902</v>
          </cell>
          <cell r="AS2135">
            <v>33</v>
          </cell>
          <cell r="AV2135">
            <v>33.429999667350799</v>
          </cell>
          <cell r="AX2135">
            <v>6</v>
          </cell>
          <cell r="BA2135">
            <v>5.8614495558234605</v>
          </cell>
          <cell r="BC2135">
            <v>1</v>
          </cell>
          <cell r="BE2135">
            <v>1</v>
          </cell>
          <cell r="BH2135">
            <v>0</v>
          </cell>
          <cell r="BI2135">
            <v>0</v>
          </cell>
          <cell r="BK2135">
            <v>454</v>
          </cell>
          <cell r="BM2135">
            <v>0</v>
          </cell>
          <cell r="BN2135">
            <v>453.70805691266696</v>
          </cell>
          <cell r="BP2135">
            <v>0</v>
          </cell>
          <cell r="BR2135">
            <v>0</v>
          </cell>
          <cell r="BS2135">
            <v>0</v>
          </cell>
          <cell r="BU2135">
            <v>0</v>
          </cell>
          <cell r="BV2135">
            <v>0</v>
          </cell>
          <cell r="BW2135">
            <v>454</v>
          </cell>
          <cell r="CA2135">
            <v>0</v>
          </cell>
          <cell r="CB2135">
            <v>0</v>
          </cell>
          <cell r="CC2135">
            <v>0</v>
          </cell>
          <cell r="CD2135">
            <v>0</v>
          </cell>
          <cell r="CN2135">
            <v>0</v>
          </cell>
          <cell r="CQ2135">
            <v>0</v>
          </cell>
        </row>
        <row r="2136">
          <cell r="C2136" t="str">
            <v>61620MAT315Allcustom3USD Total</v>
          </cell>
          <cell r="E2136">
            <v>22</v>
          </cell>
          <cell r="H2136">
            <v>22.1205026362918</v>
          </cell>
          <cell r="J2136">
            <v>3</v>
          </cell>
          <cell r="M2136">
            <v>3.16214</v>
          </cell>
          <cell r="O2136">
            <v>300</v>
          </cell>
          <cell r="R2136">
            <v>300.45609493121896</v>
          </cell>
          <cell r="T2136">
            <v>5</v>
          </cell>
          <cell r="W2136">
            <v>5.1524536045430898</v>
          </cell>
          <cell r="Y2136">
            <v>1</v>
          </cell>
          <cell r="AB2136">
            <v>0.88194961011373496</v>
          </cell>
          <cell r="AD2136">
            <v>0</v>
          </cell>
          <cell r="AG2136">
            <v>0</v>
          </cell>
          <cell r="AI2136">
            <v>2</v>
          </cell>
          <cell r="AL2136">
            <v>1.6405094707243602</v>
          </cell>
          <cell r="AN2136">
            <v>1</v>
          </cell>
          <cell r="AQ2136">
            <v>1.20015258272767</v>
          </cell>
          <cell r="AS2136">
            <v>33</v>
          </cell>
          <cell r="AV2136">
            <v>33.429999667350799</v>
          </cell>
          <cell r="AX2136">
            <v>6</v>
          </cell>
          <cell r="BA2136">
            <v>5.9064495558234604</v>
          </cell>
          <cell r="BC2136">
            <v>1</v>
          </cell>
          <cell r="BE2136">
            <v>1</v>
          </cell>
          <cell r="BH2136">
            <v>0</v>
          </cell>
          <cell r="BI2136">
            <v>0</v>
          </cell>
          <cell r="BK2136">
            <v>374</v>
          </cell>
          <cell r="BM2136">
            <v>0</v>
          </cell>
          <cell r="BN2136">
            <v>373.95025205879404</v>
          </cell>
          <cell r="BP2136">
            <v>0</v>
          </cell>
          <cell r="BR2136">
            <v>0</v>
          </cell>
          <cell r="BS2136">
            <v>0</v>
          </cell>
          <cell r="BU2136">
            <v>0</v>
          </cell>
          <cell r="BV2136">
            <v>0</v>
          </cell>
          <cell r="BW2136">
            <v>374</v>
          </cell>
          <cell r="CA2136">
            <v>0</v>
          </cell>
          <cell r="CB2136">
            <v>0</v>
          </cell>
          <cell r="CC2136">
            <v>0</v>
          </cell>
          <cell r="CD2136">
            <v>0</v>
          </cell>
          <cell r="CN2136">
            <v>0</v>
          </cell>
          <cell r="CQ2136">
            <v>0</v>
          </cell>
        </row>
        <row r="2137">
          <cell r="C2137" t="str">
            <v>61620MAT320Allcustom3USD Total</v>
          </cell>
          <cell r="E2137">
            <v>3</v>
          </cell>
          <cell r="H2137">
            <v>2.9787133648138298</v>
          </cell>
          <cell r="J2137">
            <v>3</v>
          </cell>
          <cell r="M2137">
            <v>3.12114</v>
          </cell>
          <cell r="O2137">
            <v>322</v>
          </cell>
          <cell r="R2137">
            <v>322.34376037341701</v>
          </cell>
          <cell r="T2137">
            <v>3</v>
          </cell>
          <cell r="W2137">
            <v>2.5963672370532498</v>
          </cell>
          <cell r="Y2137">
            <v>0</v>
          </cell>
          <cell r="AB2137">
            <v>0.18417040899416101</v>
          </cell>
          <cell r="AD2137">
            <v>0</v>
          </cell>
          <cell r="AG2137">
            <v>0</v>
          </cell>
          <cell r="AI2137">
            <v>0</v>
          </cell>
          <cell r="AL2137">
            <v>0.28667316699329898</v>
          </cell>
          <cell r="AN2137">
            <v>1</v>
          </cell>
          <cell r="AQ2137">
            <v>0.95494941098500907</v>
          </cell>
          <cell r="AS2137">
            <v>28</v>
          </cell>
          <cell r="AV2137">
            <v>27.725999667350798</v>
          </cell>
          <cell r="AX2137">
            <v>5</v>
          </cell>
          <cell r="BA2137">
            <v>5.1739663705489702</v>
          </cell>
          <cell r="BC2137">
            <v>0</v>
          </cell>
          <cell r="BE2137">
            <v>0</v>
          </cell>
          <cell r="BH2137">
            <v>0</v>
          </cell>
          <cell r="BI2137">
            <v>0</v>
          </cell>
          <cell r="BK2137">
            <v>365</v>
          </cell>
          <cell r="BM2137">
            <v>0</v>
          </cell>
          <cell r="BN2137">
            <v>365.36574000015599</v>
          </cell>
          <cell r="BP2137">
            <v>0</v>
          </cell>
          <cell r="BR2137">
            <v>0</v>
          </cell>
          <cell r="BS2137">
            <v>0</v>
          </cell>
          <cell r="BU2137">
            <v>0</v>
          </cell>
          <cell r="BV2137">
            <v>0</v>
          </cell>
          <cell r="BW2137">
            <v>365</v>
          </cell>
          <cell r="CA2137">
            <v>0</v>
          </cell>
          <cell r="CB2137">
            <v>0</v>
          </cell>
          <cell r="CC2137">
            <v>0</v>
          </cell>
          <cell r="CD2137">
            <v>0</v>
          </cell>
          <cell r="CN2137">
            <v>0</v>
          </cell>
          <cell r="CQ2137">
            <v>0</v>
          </cell>
        </row>
        <row r="2138">
          <cell r="C2138" t="str">
            <v>61620MAT325Allcustom3USD Total</v>
          </cell>
          <cell r="E2138">
            <v>1</v>
          </cell>
          <cell r="H2138">
            <v>1.1796015088634</v>
          </cell>
          <cell r="J2138">
            <v>3</v>
          </cell>
          <cell r="M2138">
            <v>2.86375</v>
          </cell>
          <cell r="O2138">
            <v>320</v>
          </cell>
          <cell r="R2138">
            <v>319.89082446428898</v>
          </cell>
          <cell r="T2138">
            <v>1</v>
          </cell>
          <cell r="W2138">
            <v>0.64192679150274001</v>
          </cell>
          <cell r="Y2138">
            <v>0</v>
          </cell>
          <cell r="AB2138">
            <v>0</v>
          </cell>
          <cell r="AD2138">
            <v>0</v>
          </cell>
          <cell r="AG2138">
            <v>0</v>
          </cell>
          <cell r="AI2138">
            <v>0</v>
          </cell>
          <cell r="AL2138">
            <v>0.155554478128023</v>
          </cell>
          <cell r="AN2138">
            <v>1</v>
          </cell>
          <cell r="AQ2138">
            <v>0.98359789331455405</v>
          </cell>
          <cell r="AS2138">
            <v>5</v>
          </cell>
          <cell r="AV2138">
            <v>4.7999998521559197</v>
          </cell>
          <cell r="AX2138">
            <v>4</v>
          </cell>
          <cell r="BA2138">
            <v>3.8875000000000002</v>
          </cell>
          <cell r="BC2138">
            <v>-1</v>
          </cell>
          <cell r="BE2138">
            <v>-1</v>
          </cell>
          <cell r="BH2138">
            <v>0</v>
          </cell>
          <cell r="BI2138">
            <v>0</v>
          </cell>
          <cell r="BK2138">
            <v>334</v>
          </cell>
          <cell r="BM2138">
            <v>0</v>
          </cell>
          <cell r="BN2138">
            <v>334.40275498825298</v>
          </cell>
          <cell r="BP2138">
            <v>0</v>
          </cell>
          <cell r="BR2138">
            <v>0</v>
          </cell>
          <cell r="BS2138">
            <v>0</v>
          </cell>
          <cell r="BU2138">
            <v>0</v>
          </cell>
          <cell r="BV2138">
            <v>0</v>
          </cell>
          <cell r="BW2138">
            <v>334</v>
          </cell>
          <cell r="CA2138">
            <v>0</v>
          </cell>
          <cell r="CB2138">
            <v>0</v>
          </cell>
          <cell r="CC2138">
            <v>0</v>
          </cell>
          <cell r="CD2138">
            <v>0</v>
          </cell>
          <cell r="CN2138">
            <v>0</v>
          </cell>
          <cell r="CQ2138">
            <v>0</v>
          </cell>
        </row>
        <row r="2139">
          <cell r="C2139" t="str">
            <v>61620MAT330Allcustom3USD Total</v>
          </cell>
          <cell r="E2139">
            <v>0</v>
          </cell>
          <cell r="H2139">
            <v>3.6917508863398903E-2</v>
          </cell>
          <cell r="J2139">
            <v>9</v>
          </cell>
          <cell r="M2139">
            <v>8.5909999999999993</v>
          </cell>
          <cell r="O2139">
            <v>3365</v>
          </cell>
          <cell r="R2139">
            <v>3364.6739620706098</v>
          </cell>
          <cell r="T2139">
            <v>2</v>
          </cell>
          <cell r="W2139">
            <v>1.9533922471131602</v>
          </cell>
          <cell r="Y2139">
            <v>0</v>
          </cell>
          <cell r="AB2139">
            <v>0</v>
          </cell>
          <cell r="AD2139">
            <v>0</v>
          </cell>
          <cell r="AG2139">
            <v>0</v>
          </cell>
          <cell r="AI2139">
            <v>0</v>
          </cell>
          <cell r="AL2139">
            <v>0</v>
          </cell>
          <cell r="AN2139">
            <v>23</v>
          </cell>
          <cell r="AQ2139">
            <v>22.778680621474898</v>
          </cell>
          <cell r="AS2139">
            <v>0</v>
          </cell>
          <cell r="AV2139">
            <v>0</v>
          </cell>
          <cell r="AX2139">
            <v>4</v>
          </cell>
          <cell r="BA2139">
            <v>3.9344999999999999</v>
          </cell>
          <cell r="BC2139">
            <v>-1</v>
          </cell>
          <cell r="BE2139">
            <v>-1</v>
          </cell>
          <cell r="BH2139">
            <v>0</v>
          </cell>
          <cell r="BI2139">
            <v>0</v>
          </cell>
          <cell r="BK2139">
            <v>3402</v>
          </cell>
          <cell r="BM2139">
            <v>0</v>
          </cell>
          <cell r="BN2139">
            <v>3401.9684524480599</v>
          </cell>
          <cell r="BP2139">
            <v>0</v>
          </cell>
          <cell r="BR2139">
            <v>0</v>
          </cell>
          <cell r="BS2139">
            <v>0</v>
          </cell>
          <cell r="BU2139">
            <v>0</v>
          </cell>
          <cell r="BV2139">
            <v>0</v>
          </cell>
          <cell r="BW2139">
            <v>3402</v>
          </cell>
          <cell r="CA2139">
            <v>0</v>
          </cell>
          <cell r="CB2139">
            <v>0</v>
          </cell>
          <cell r="CC2139">
            <v>0</v>
          </cell>
          <cell r="CD2139">
            <v>0</v>
          </cell>
          <cell r="CN2139">
            <v>0</v>
          </cell>
          <cell r="CQ2139">
            <v>0</v>
          </cell>
        </row>
        <row r="2140">
          <cell r="C2140" t="str">
            <v>61620MAT300TAllcustom3USD Total</v>
          </cell>
          <cell r="E2140">
            <v>248</v>
          </cell>
          <cell r="F2140">
            <v>0</v>
          </cell>
          <cell r="G2140">
            <v>0</v>
          </cell>
          <cell r="H2140">
            <v>249.01759419903647</v>
          </cell>
          <cell r="J2140">
            <v>24</v>
          </cell>
          <cell r="K2140">
            <v>0</v>
          </cell>
          <cell r="L2140">
            <v>0</v>
          </cell>
          <cell r="M2140">
            <v>24.08429443</v>
          </cell>
          <cell r="O2140">
            <v>4888</v>
          </cell>
          <cell r="P2140">
            <v>0</v>
          </cell>
          <cell r="Q2140">
            <v>0</v>
          </cell>
          <cell r="R2140">
            <v>4887.4989226537054</v>
          </cell>
          <cell r="T2140">
            <v>23</v>
          </cell>
          <cell r="U2140">
            <v>0</v>
          </cell>
          <cell r="V2140">
            <v>0</v>
          </cell>
          <cell r="W2140">
            <v>22.666283781261622</v>
          </cell>
          <cell r="Y2140">
            <v>3</v>
          </cell>
          <cell r="Z2140">
            <v>0</v>
          </cell>
          <cell r="AA2140">
            <v>0</v>
          </cell>
          <cell r="AB2140">
            <v>2.7537038710551878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>
            <v>12</v>
          </cell>
          <cell r="AJ2140">
            <v>0</v>
          </cell>
          <cell r="AK2140">
            <v>0</v>
          </cell>
          <cell r="AL2140">
            <v>12.392929365483743</v>
          </cell>
          <cell r="AN2140">
            <v>28</v>
          </cell>
          <cell r="AO2140">
            <v>0</v>
          </cell>
          <cell r="AP2140">
            <v>0</v>
          </cell>
          <cell r="AQ2140">
            <v>28.452532522398901</v>
          </cell>
          <cell r="AS2140">
            <v>137</v>
          </cell>
          <cell r="AT2140">
            <v>0</v>
          </cell>
          <cell r="AU2140">
            <v>0</v>
          </cell>
          <cell r="AV2140">
            <v>137.75802530059491</v>
          </cell>
          <cell r="AX2140">
            <v>31</v>
          </cell>
          <cell r="AY2140">
            <v>0</v>
          </cell>
          <cell r="AZ2140">
            <v>0</v>
          </cell>
          <cell r="BA2140">
            <v>30.581315038019351</v>
          </cell>
          <cell r="BC2140">
            <v>1</v>
          </cell>
          <cell r="BD2140">
            <v>0</v>
          </cell>
          <cell r="BE2140">
            <v>1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K2140">
            <v>5395</v>
          </cell>
          <cell r="BL2140">
            <v>0</v>
          </cell>
          <cell r="BM2140">
            <v>0</v>
          </cell>
          <cell r="BN2140">
            <v>5395.2056011615532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U2140">
            <v>0</v>
          </cell>
          <cell r="BV2140">
            <v>0</v>
          </cell>
          <cell r="BW2140">
            <v>5395</v>
          </cell>
          <cell r="CB2140">
            <v>0</v>
          </cell>
          <cell r="CC2140">
            <v>0</v>
          </cell>
          <cell r="CD2140">
            <v>0</v>
          </cell>
          <cell r="CN2140">
            <v>0</v>
          </cell>
          <cell r="CO2140">
            <v>0</v>
          </cell>
          <cell r="CP2140">
            <v>0</v>
          </cell>
          <cell r="CQ2140">
            <v>0</v>
          </cell>
        </row>
        <row r="2142">
          <cell r="C2142" t="str">
            <v>61620Allcustom2Allcustom3USD Total</v>
          </cell>
          <cell r="E2142">
            <v>2855</v>
          </cell>
          <cell r="F2142">
            <v>1</v>
          </cell>
          <cell r="G2142">
            <v>0</v>
          </cell>
          <cell r="H2142">
            <v>2854.7430950040984</v>
          </cell>
          <cell r="J2142">
            <v>138</v>
          </cell>
          <cell r="K2142">
            <v>1</v>
          </cell>
          <cell r="L2142">
            <v>0</v>
          </cell>
          <cell r="M2142">
            <v>137.50102795000001</v>
          </cell>
          <cell r="O2142">
            <v>6202</v>
          </cell>
          <cell r="P2142">
            <v>0</v>
          </cell>
          <cell r="Q2142">
            <v>0</v>
          </cell>
          <cell r="R2142">
            <v>6201.5019042228605</v>
          </cell>
          <cell r="T2142">
            <v>58</v>
          </cell>
          <cell r="U2142">
            <v>0</v>
          </cell>
          <cell r="V2142">
            <v>0</v>
          </cell>
          <cell r="W2142">
            <v>57.798826509601383</v>
          </cell>
          <cell r="Y2142">
            <v>7</v>
          </cell>
          <cell r="Z2142">
            <v>-1</v>
          </cell>
          <cell r="AA2142">
            <v>0</v>
          </cell>
          <cell r="AB2142">
            <v>6.5736243828237848</v>
          </cell>
          <cell r="AD2142">
            <v>196</v>
          </cell>
          <cell r="AE2142">
            <v>-1</v>
          </cell>
          <cell r="AF2142">
            <v>0</v>
          </cell>
          <cell r="AG2142">
            <v>196.39955771548722</v>
          </cell>
          <cell r="AI2142">
            <v>158</v>
          </cell>
          <cell r="AJ2142">
            <v>0</v>
          </cell>
          <cell r="AK2142">
            <v>0</v>
          </cell>
          <cell r="AL2142">
            <v>158.14497501930165</v>
          </cell>
          <cell r="AN2142">
            <v>87</v>
          </cell>
          <cell r="AO2142">
            <v>2</v>
          </cell>
          <cell r="AP2142">
            <v>0</v>
          </cell>
          <cell r="AQ2142">
            <v>86.65451158495857</v>
          </cell>
          <cell r="AS2142">
            <v>368</v>
          </cell>
          <cell r="AT2142">
            <v>1</v>
          </cell>
          <cell r="AU2142">
            <v>0</v>
          </cell>
          <cell r="AV2142">
            <v>367.9670399918374</v>
          </cell>
          <cell r="AX2142">
            <v>70</v>
          </cell>
          <cell r="AY2142">
            <v>-1</v>
          </cell>
          <cell r="AZ2142">
            <v>0</v>
          </cell>
          <cell r="BA2142">
            <v>70.353225724381289</v>
          </cell>
          <cell r="BC2142">
            <v>-1</v>
          </cell>
          <cell r="BD2142">
            <v>1</v>
          </cell>
          <cell r="BE2142">
            <v>-2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K2142">
            <v>10138</v>
          </cell>
          <cell r="BL2142">
            <v>0</v>
          </cell>
          <cell r="BM2142">
            <v>0</v>
          </cell>
          <cell r="BN2142">
            <v>10137.63778810535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U2142">
            <v>0</v>
          </cell>
          <cell r="BV2142">
            <v>0</v>
          </cell>
          <cell r="BW2142">
            <v>10138</v>
          </cell>
          <cell r="CD2142">
            <v>0</v>
          </cell>
          <cell r="CF2142">
            <v>0</v>
          </cell>
          <cell r="CN2142">
            <v>0</v>
          </cell>
          <cell r="CO2142">
            <v>0</v>
          </cell>
          <cell r="CP2142">
            <v>0</v>
          </cell>
          <cell r="CQ2142">
            <v>0</v>
          </cell>
        </row>
        <row r="2145">
          <cell r="C2145" t="str">
            <v>61680Allcustom2Allcustom3USD Total</v>
          </cell>
          <cell r="E2145">
            <v>2529</v>
          </cell>
          <cell r="H2145">
            <v>2529.1693892563699</v>
          </cell>
          <cell r="J2145">
            <v>122</v>
          </cell>
          <cell r="M2145">
            <v>121.977566376543</v>
          </cell>
          <cell r="O2145">
            <v>3527</v>
          </cell>
          <cell r="R2145">
            <v>3526.5231905257801</v>
          </cell>
          <cell r="T2145">
            <v>0</v>
          </cell>
          <cell r="W2145">
            <v>0</v>
          </cell>
          <cell r="Y2145">
            <v>0</v>
          </cell>
          <cell r="AB2145">
            <v>0</v>
          </cell>
          <cell r="AD2145">
            <v>184</v>
          </cell>
          <cell r="AG2145">
            <v>184.148700242811</v>
          </cell>
          <cell r="AI2145">
            <v>0</v>
          </cell>
          <cell r="AL2145">
            <v>0</v>
          </cell>
          <cell r="AN2145">
            <v>0</v>
          </cell>
          <cell r="AQ2145">
            <v>0</v>
          </cell>
          <cell r="AS2145">
            <v>606</v>
          </cell>
          <cell r="AV2145">
            <v>605.801324599493</v>
          </cell>
          <cell r="AX2145">
            <v>0</v>
          </cell>
          <cell r="BA2145">
            <v>0</v>
          </cell>
          <cell r="BC2145">
            <v>0</v>
          </cell>
          <cell r="BE2145">
            <v>0</v>
          </cell>
          <cell r="BH2145">
            <v>0</v>
          </cell>
          <cell r="BI2145">
            <v>0</v>
          </cell>
          <cell r="BK2145">
            <v>6968</v>
          </cell>
          <cell r="BM2145">
            <v>0</v>
          </cell>
          <cell r="BN2145">
            <v>6967.620171001</v>
          </cell>
          <cell r="BP2145">
            <v>0</v>
          </cell>
          <cell r="BR2145">
            <v>0</v>
          </cell>
          <cell r="BS2145">
            <v>0</v>
          </cell>
          <cell r="BU2145">
            <v>0</v>
          </cell>
          <cell r="BV2145">
            <v>0</v>
          </cell>
          <cell r="BW2145">
            <v>6968</v>
          </cell>
          <cell r="CA2145">
            <v>0</v>
          </cell>
          <cell r="CB2145">
            <v>0</v>
          </cell>
          <cell r="CC2145">
            <v>0</v>
          </cell>
          <cell r="CD2145">
            <v>0</v>
          </cell>
          <cell r="CN2145">
            <v>0</v>
          </cell>
          <cell r="CQ2145">
            <v>0</v>
          </cell>
        </row>
        <row r="2148">
          <cell r="C2148" t="str">
            <v>61691Allcustom2Allcustom3USD Total</v>
          </cell>
          <cell r="E2148">
            <v>0</v>
          </cell>
          <cell r="F2148">
            <v>0</v>
          </cell>
          <cell r="H2148">
            <v>0</v>
          </cell>
          <cell r="J2148">
            <v>0</v>
          </cell>
          <cell r="K2148">
            <v>0</v>
          </cell>
          <cell r="M2148">
            <v>0</v>
          </cell>
          <cell r="O2148">
            <v>290</v>
          </cell>
          <cell r="P2148">
            <v>0</v>
          </cell>
          <cell r="R2148">
            <v>289.99320390205799</v>
          </cell>
          <cell r="T2148">
            <v>3</v>
          </cell>
          <cell r="U2148">
            <v>0</v>
          </cell>
          <cell r="W2148">
            <v>3.1</v>
          </cell>
          <cell r="Y2148">
            <v>0</v>
          </cell>
          <cell r="Z2148">
            <v>0</v>
          </cell>
          <cell r="AB2148">
            <v>0</v>
          </cell>
          <cell r="AD2148">
            <v>0</v>
          </cell>
          <cell r="AE2148">
            <v>0</v>
          </cell>
          <cell r="AG2148">
            <v>0</v>
          </cell>
          <cell r="AI2148">
            <v>0</v>
          </cell>
          <cell r="AJ2148">
            <v>0</v>
          </cell>
          <cell r="AL2148">
            <v>0</v>
          </cell>
          <cell r="AN2148">
            <v>0</v>
          </cell>
          <cell r="AO2148">
            <v>0</v>
          </cell>
          <cell r="AQ2148">
            <v>0</v>
          </cell>
          <cell r="AS2148">
            <v>0</v>
          </cell>
          <cell r="AT2148">
            <v>0</v>
          </cell>
          <cell r="AV2148">
            <v>0</v>
          </cell>
          <cell r="AX2148">
            <v>0</v>
          </cell>
          <cell r="AY2148">
            <v>0</v>
          </cell>
          <cell r="BA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H2148">
            <v>0</v>
          </cell>
          <cell r="BI2148">
            <v>0</v>
          </cell>
          <cell r="BK2148">
            <v>293</v>
          </cell>
          <cell r="BL2148">
            <v>0</v>
          </cell>
          <cell r="BM2148">
            <v>0</v>
          </cell>
          <cell r="BN2148">
            <v>293.09320390205801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U2148">
            <v>0</v>
          </cell>
          <cell r="BV2148">
            <v>0</v>
          </cell>
          <cell r="BW2148">
            <v>293</v>
          </cell>
          <cell r="CA2148">
            <v>0</v>
          </cell>
          <cell r="CB2148">
            <v>0</v>
          </cell>
          <cell r="CC2148">
            <v>0</v>
          </cell>
          <cell r="CN2148">
            <v>0</v>
          </cell>
          <cell r="CO2148">
            <v>0</v>
          </cell>
          <cell r="CQ2148">
            <v>0</v>
          </cell>
        </row>
        <row r="2149">
          <cell r="C2149" t="str">
            <v>61692Allcustom2Allcustom3USD Total</v>
          </cell>
          <cell r="E2149">
            <v>2798</v>
          </cell>
          <cell r="H2149">
            <v>2797.8228869100999</v>
          </cell>
          <cell r="J2149">
            <v>1975</v>
          </cell>
          <cell r="M2149">
            <v>1974.9605610000001</v>
          </cell>
          <cell r="O2149">
            <v>674</v>
          </cell>
          <cell r="R2149">
            <v>673.95577462791391</v>
          </cell>
          <cell r="T2149">
            <v>457</v>
          </cell>
          <cell r="W2149">
            <v>457.3</v>
          </cell>
          <cell r="Y2149">
            <v>919</v>
          </cell>
          <cell r="AB2149">
            <v>919.48422400000004</v>
          </cell>
          <cell r="AD2149">
            <v>296</v>
          </cell>
          <cell r="AG2149">
            <v>295.98599999999999</v>
          </cell>
          <cell r="AI2149">
            <v>0</v>
          </cell>
          <cell r="AL2149">
            <v>0</v>
          </cell>
          <cell r="AN2149">
            <v>77</v>
          </cell>
          <cell r="AQ2149">
            <v>77.154936717637597</v>
          </cell>
          <cell r="AS2149">
            <v>7</v>
          </cell>
          <cell r="AV2149">
            <v>7.4864164368674997</v>
          </cell>
          <cell r="AX2149">
            <v>0</v>
          </cell>
          <cell r="BA2149">
            <v>0</v>
          </cell>
          <cell r="BC2149">
            <v>1</v>
          </cell>
          <cell r="BE2149">
            <v>1</v>
          </cell>
          <cell r="BH2149">
            <v>0</v>
          </cell>
          <cell r="BI2149">
            <v>0</v>
          </cell>
          <cell r="BK2149">
            <v>7204</v>
          </cell>
          <cell r="BM2149">
            <v>0</v>
          </cell>
          <cell r="BN2149">
            <v>7204.1507996925202</v>
          </cell>
          <cell r="BP2149">
            <v>0</v>
          </cell>
          <cell r="BR2149">
            <v>0</v>
          </cell>
          <cell r="BS2149">
            <v>0</v>
          </cell>
          <cell r="BU2149">
            <v>0</v>
          </cell>
          <cell r="BV2149">
            <v>0</v>
          </cell>
          <cell r="BW2149">
            <v>7204</v>
          </cell>
          <cell r="CA2149">
            <v>0</v>
          </cell>
          <cell r="CB2149">
            <v>0</v>
          </cell>
          <cell r="CC2149">
            <v>0</v>
          </cell>
          <cell r="CN2149">
            <v>0</v>
          </cell>
          <cell r="CQ2149">
            <v>0</v>
          </cell>
        </row>
        <row r="2150">
          <cell r="C2150" t="str">
            <v>61693Allcustom2Allcustom3USD Total</v>
          </cell>
          <cell r="E2150">
            <v>0</v>
          </cell>
          <cell r="H2150">
            <v>0</v>
          </cell>
          <cell r="J2150">
            <v>0</v>
          </cell>
          <cell r="M2150">
            <v>0</v>
          </cell>
          <cell r="O2150">
            <v>40</v>
          </cell>
          <cell r="R2150">
            <v>40.002000000000002</v>
          </cell>
          <cell r="T2150">
            <v>0</v>
          </cell>
          <cell r="W2150">
            <v>0</v>
          </cell>
          <cell r="Y2150">
            <v>0</v>
          </cell>
          <cell r="AB2150">
            <v>0</v>
          </cell>
          <cell r="AD2150">
            <v>0</v>
          </cell>
          <cell r="AG2150">
            <v>0</v>
          </cell>
          <cell r="AI2150">
            <v>0</v>
          </cell>
          <cell r="AL2150">
            <v>0</v>
          </cell>
          <cell r="AN2150">
            <v>0</v>
          </cell>
          <cell r="AQ2150">
            <v>0</v>
          </cell>
          <cell r="AS2150">
            <v>0</v>
          </cell>
          <cell r="AV2150">
            <v>0</v>
          </cell>
          <cell r="AX2150">
            <v>0</v>
          </cell>
          <cell r="BA2150">
            <v>0</v>
          </cell>
          <cell r="BC2150">
            <v>0</v>
          </cell>
          <cell r="BE2150">
            <v>0</v>
          </cell>
          <cell r="BH2150">
            <v>0</v>
          </cell>
          <cell r="BI2150">
            <v>0</v>
          </cell>
          <cell r="BK2150">
            <v>40</v>
          </cell>
          <cell r="BM2150">
            <v>0</v>
          </cell>
          <cell r="BN2150">
            <v>40.002000000000002</v>
          </cell>
          <cell r="BP2150">
            <v>0</v>
          </cell>
          <cell r="BR2150">
            <v>0</v>
          </cell>
          <cell r="BS2150">
            <v>0</v>
          </cell>
          <cell r="BU2150">
            <v>0</v>
          </cell>
          <cell r="BV2150">
            <v>0</v>
          </cell>
          <cell r="BW2150">
            <v>40</v>
          </cell>
          <cell r="CA2150">
            <v>0</v>
          </cell>
          <cell r="CB2150">
            <v>0</v>
          </cell>
          <cell r="CC2150">
            <v>0</v>
          </cell>
          <cell r="CN2150">
            <v>0</v>
          </cell>
          <cell r="CQ2150">
            <v>0</v>
          </cell>
        </row>
        <row r="2151">
          <cell r="C2151" t="str">
            <v>61690TAllcustom2Allcustom3USD Total</v>
          </cell>
          <cell r="E2151">
            <v>2798</v>
          </cell>
          <cell r="F2151">
            <v>0</v>
          </cell>
          <cell r="G2151">
            <v>0</v>
          </cell>
          <cell r="H2151">
            <v>2797.8228869100999</v>
          </cell>
          <cell r="J2151">
            <v>1975</v>
          </cell>
          <cell r="K2151">
            <v>0</v>
          </cell>
          <cell r="L2151">
            <v>0</v>
          </cell>
          <cell r="M2151">
            <v>1974.9605610000001</v>
          </cell>
          <cell r="O2151">
            <v>1004</v>
          </cell>
          <cell r="P2151">
            <v>0</v>
          </cell>
          <cell r="Q2151">
            <v>0</v>
          </cell>
          <cell r="R2151">
            <v>1003.9509785299718</v>
          </cell>
          <cell r="T2151">
            <v>460</v>
          </cell>
          <cell r="U2151">
            <v>0</v>
          </cell>
          <cell r="V2151">
            <v>0</v>
          </cell>
          <cell r="W2151">
            <v>460.40000000000003</v>
          </cell>
          <cell r="Y2151">
            <v>919</v>
          </cell>
          <cell r="Z2151">
            <v>0</v>
          </cell>
          <cell r="AA2151">
            <v>0</v>
          </cell>
          <cell r="AB2151">
            <v>919.48422400000004</v>
          </cell>
          <cell r="AD2151">
            <v>296</v>
          </cell>
          <cell r="AE2151">
            <v>0</v>
          </cell>
          <cell r="AF2151">
            <v>0</v>
          </cell>
          <cell r="AG2151">
            <v>295.98599999999999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N2151">
            <v>77</v>
          </cell>
          <cell r="AO2151">
            <v>0</v>
          </cell>
          <cell r="AP2151">
            <v>0</v>
          </cell>
          <cell r="AQ2151">
            <v>77.154936717637597</v>
          </cell>
          <cell r="AS2151">
            <v>7</v>
          </cell>
          <cell r="AT2151">
            <v>0</v>
          </cell>
          <cell r="AU2151">
            <v>0</v>
          </cell>
          <cell r="AV2151">
            <v>7.4864164368674997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C2151">
            <v>1</v>
          </cell>
          <cell r="BD2151">
            <v>0</v>
          </cell>
          <cell r="BE2151">
            <v>1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K2151">
            <v>7537</v>
          </cell>
          <cell r="BL2151">
            <v>0</v>
          </cell>
          <cell r="BM2151">
            <v>0</v>
          </cell>
          <cell r="BN2151">
            <v>7537.2460035945787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U2151">
            <v>0</v>
          </cell>
          <cell r="BV2151">
            <v>0</v>
          </cell>
          <cell r="BW2151">
            <v>7537</v>
          </cell>
          <cell r="CB2151">
            <v>0</v>
          </cell>
          <cell r="CC2151">
            <v>0</v>
          </cell>
          <cell r="CN2151">
            <v>0</v>
          </cell>
          <cell r="CO2151">
            <v>0</v>
          </cell>
          <cell r="CP2151">
            <v>0</v>
          </cell>
          <cell r="CQ2151">
            <v>0</v>
          </cell>
        </row>
        <row r="2153">
          <cell r="C2153" t="str">
            <v>61711Allcustom2Allcustom3USD Total</v>
          </cell>
          <cell r="E2153">
            <v>0</v>
          </cell>
          <cell r="F2153">
            <v>0</v>
          </cell>
          <cell r="H2153">
            <v>0</v>
          </cell>
          <cell r="J2153">
            <v>0</v>
          </cell>
          <cell r="K2153">
            <v>0</v>
          </cell>
          <cell r="M2153">
            <v>0</v>
          </cell>
          <cell r="O2153">
            <v>188</v>
          </cell>
          <cell r="P2153">
            <v>0</v>
          </cell>
          <cell r="R2153">
            <v>188.16800000000001</v>
          </cell>
          <cell r="T2153">
            <v>0</v>
          </cell>
          <cell r="U2153">
            <v>0</v>
          </cell>
          <cell r="W2153">
            <v>0</v>
          </cell>
          <cell r="Y2153">
            <v>0</v>
          </cell>
          <cell r="Z2153">
            <v>0</v>
          </cell>
          <cell r="AB2153">
            <v>0</v>
          </cell>
          <cell r="AD2153">
            <v>0</v>
          </cell>
          <cell r="AE2153">
            <v>0</v>
          </cell>
          <cell r="AG2153">
            <v>0</v>
          </cell>
          <cell r="AI2153">
            <v>0</v>
          </cell>
          <cell r="AJ2153">
            <v>0</v>
          </cell>
          <cell r="AL2153">
            <v>0</v>
          </cell>
          <cell r="AN2153">
            <v>0</v>
          </cell>
          <cell r="AO2153">
            <v>0</v>
          </cell>
          <cell r="AQ2153">
            <v>0</v>
          </cell>
          <cell r="AS2153">
            <v>0</v>
          </cell>
          <cell r="AT2153">
            <v>0</v>
          </cell>
          <cell r="AV2153">
            <v>0</v>
          </cell>
          <cell r="AX2153">
            <v>0</v>
          </cell>
          <cell r="AY2153">
            <v>0</v>
          </cell>
          <cell r="BA2153">
            <v>0</v>
          </cell>
          <cell r="BC2153">
            <v>1</v>
          </cell>
          <cell r="BD2153">
            <v>0</v>
          </cell>
          <cell r="BE2153">
            <v>0</v>
          </cell>
          <cell r="BF2153">
            <v>1</v>
          </cell>
          <cell r="BH2153">
            <v>0</v>
          </cell>
          <cell r="BI2153">
            <v>0</v>
          </cell>
          <cell r="BK2153">
            <v>189</v>
          </cell>
          <cell r="BL2153">
            <v>1</v>
          </cell>
          <cell r="BM2153">
            <v>0</v>
          </cell>
          <cell r="BN2153">
            <v>188.16800000000001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U2153">
            <v>1</v>
          </cell>
          <cell r="BV2153">
            <v>0</v>
          </cell>
          <cell r="BW2153">
            <v>189</v>
          </cell>
          <cell r="CA2153">
            <v>0</v>
          </cell>
          <cell r="CB2153">
            <v>0</v>
          </cell>
          <cell r="CC2153">
            <v>0</v>
          </cell>
          <cell r="CN2153">
            <v>0</v>
          </cell>
          <cell r="CO2153">
            <v>0</v>
          </cell>
          <cell r="CQ2153">
            <v>0</v>
          </cell>
        </row>
        <row r="2154">
          <cell r="C2154" t="str">
            <v>61712Allcustom2Allcustom3USD Total</v>
          </cell>
          <cell r="E2154">
            <v>0</v>
          </cell>
          <cell r="H2154">
            <v>0</v>
          </cell>
          <cell r="J2154">
            <v>66</v>
          </cell>
          <cell r="M2154">
            <v>65.736356999999998</v>
          </cell>
          <cell r="O2154">
            <v>1296</v>
          </cell>
          <cell r="R2154">
            <v>1295.6478997552099</v>
          </cell>
          <cell r="T2154">
            <v>0</v>
          </cell>
          <cell r="W2154">
            <v>0</v>
          </cell>
          <cell r="Y2154">
            <v>0</v>
          </cell>
          <cell r="AB2154">
            <v>0</v>
          </cell>
          <cell r="AD2154">
            <v>0</v>
          </cell>
          <cell r="AG2154">
            <v>0</v>
          </cell>
          <cell r="AI2154">
            <v>0</v>
          </cell>
          <cell r="AL2154">
            <v>0</v>
          </cell>
          <cell r="AN2154">
            <v>0</v>
          </cell>
          <cell r="AQ2154">
            <v>0</v>
          </cell>
          <cell r="AS2154">
            <v>0</v>
          </cell>
          <cell r="AV2154">
            <v>0</v>
          </cell>
          <cell r="AX2154">
            <v>0</v>
          </cell>
          <cell r="BA2154">
            <v>0</v>
          </cell>
          <cell r="BC2154">
            <v>-1</v>
          </cell>
          <cell r="BE2154">
            <v>-1</v>
          </cell>
          <cell r="BH2154">
            <v>0</v>
          </cell>
          <cell r="BI2154">
            <v>0</v>
          </cell>
          <cell r="BK2154">
            <v>1361</v>
          </cell>
          <cell r="BM2154">
            <v>0</v>
          </cell>
          <cell r="BN2154">
            <v>1361.3842567552099</v>
          </cell>
          <cell r="BP2154">
            <v>0</v>
          </cell>
          <cell r="BR2154">
            <v>0</v>
          </cell>
          <cell r="BS2154">
            <v>0</v>
          </cell>
          <cell r="BU2154">
            <v>0</v>
          </cell>
          <cell r="BV2154">
            <v>0</v>
          </cell>
          <cell r="BW2154">
            <v>1361</v>
          </cell>
          <cell r="CA2154">
            <v>0</v>
          </cell>
          <cell r="CB2154">
            <v>0</v>
          </cell>
          <cell r="CC2154">
            <v>0</v>
          </cell>
          <cell r="CN2154">
            <v>0</v>
          </cell>
          <cell r="CQ2154">
            <v>0</v>
          </cell>
        </row>
        <row r="2155">
          <cell r="C2155" t="str">
            <v>61713Allcustom2Allcustom3USD Total</v>
          </cell>
          <cell r="E2155">
            <v>0</v>
          </cell>
          <cell r="H2155">
            <v>0</v>
          </cell>
          <cell r="J2155">
            <v>0</v>
          </cell>
          <cell r="M2155">
            <v>0</v>
          </cell>
          <cell r="O2155">
            <v>0</v>
          </cell>
          <cell r="R2155">
            <v>0</v>
          </cell>
          <cell r="T2155">
            <v>0</v>
          </cell>
          <cell r="W2155">
            <v>0</v>
          </cell>
          <cell r="Y2155">
            <v>0</v>
          </cell>
          <cell r="AB2155">
            <v>0</v>
          </cell>
          <cell r="AD2155">
            <v>0</v>
          </cell>
          <cell r="AG2155">
            <v>0</v>
          </cell>
          <cell r="AI2155">
            <v>0</v>
          </cell>
          <cell r="AL2155">
            <v>0</v>
          </cell>
          <cell r="AN2155">
            <v>0</v>
          </cell>
          <cell r="AQ2155">
            <v>0</v>
          </cell>
          <cell r="AS2155">
            <v>0</v>
          </cell>
          <cell r="AV2155">
            <v>0</v>
          </cell>
          <cell r="AX2155">
            <v>0</v>
          </cell>
          <cell r="BA2155">
            <v>0</v>
          </cell>
          <cell r="BC2155">
            <v>0</v>
          </cell>
          <cell r="BE2155">
            <v>0</v>
          </cell>
          <cell r="BH2155">
            <v>0</v>
          </cell>
          <cell r="BI2155">
            <v>0</v>
          </cell>
          <cell r="BK2155">
            <v>0</v>
          </cell>
          <cell r="BM2155">
            <v>0</v>
          </cell>
          <cell r="BN2155">
            <v>0</v>
          </cell>
          <cell r="BP2155">
            <v>0</v>
          </cell>
          <cell r="BR2155">
            <v>0</v>
          </cell>
          <cell r="BS2155">
            <v>0</v>
          </cell>
          <cell r="BU2155">
            <v>0</v>
          </cell>
          <cell r="BV2155">
            <v>0</v>
          </cell>
          <cell r="BW2155">
            <v>0</v>
          </cell>
          <cell r="CA2155">
            <v>0</v>
          </cell>
          <cell r="CB2155">
            <v>0</v>
          </cell>
          <cell r="CC2155">
            <v>0</v>
          </cell>
          <cell r="CN2155">
            <v>0</v>
          </cell>
          <cell r="CQ2155">
            <v>0</v>
          </cell>
        </row>
        <row r="2156">
          <cell r="C2156" t="str">
            <v>61710TAllcustom2Allcustom3USD Total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J2156">
            <v>66</v>
          </cell>
          <cell r="K2156">
            <v>0</v>
          </cell>
          <cell r="L2156">
            <v>0</v>
          </cell>
          <cell r="M2156">
            <v>65.736356999999998</v>
          </cell>
          <cell r="O2156">
            <v>1484</v>
          </cell>
          <cell r="P2156">
            <v>0</v>
          </cell>
          <cell r="Q2156">
            <v>0</v>
          </cell>
          <cell r="R2156">
            <v>1483.81589975521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C2156">
            <v>0</v>
          </cell>
          <cell r="BD2156">
            <v>0</v>
          </cell>
          <cell r="BE2156">
            <v>-1</v>
          </cell>
          <cell r="BF2156">
            <v>1</v>
          </cell>
          <cell r="BG2156">
            <v>0</v>
          </cell>
          <cell r="BH2156">
            <v>0</v>
          </cell>
          <cell r="BI2156">
            <v>0</v>
          </cell>
          <cell r="BK2156">
            <v>1550</v>
          </cell>
          <cell r="BL2156">
            <v>1</v>
          </cell>
          <cell r="BM2156">
            <v>0</v>
          </cell>
          <cell r="BN2156">
            <v>1549.5522567552098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U2156">
            <v>1</v>
          </cell>
          <cell r="BV2156">
            <v>0</v>
          </cell>
          <cell r="BW2156">
            <v>1550</v>
          </cell>
          <cell r="CB2156">
            <v>0</v>
          </cell>
          <cell r="CC2156">
            <v>0</v>
          </cell>
          <cell r="CN2156">
            <v>0</v>
          </cell>
          <cell r="CO2156">
            <v>0</v>
          </cell>
          <cell r="CP2156">
            <v>0</v>
          </cell>
          <cell r="CQ2156">
            <v>0</v>
          </cell>
        </row>
        <row r="2158">
          <cell r="C2158" t="str">
            <v>61720TAllcustom2Allcustom3USD Total</v>
          </cell>
          <cell r="E2158">
            <v>2798</v>
          </cell>
          <cell r="F2158">
            <v>0</v>
          </cell>
          <cell r="G2158">
            <v>0</v>
          </cell>
          <cell r="H2158">
            <v>2797.8228869100999</v>
          </cell>
          <cell r="J2158">
            <v>2041</v>
          </cell>
          <cell r="K2158">
            <v>0</v>
          </cell>
          <cell r="L2158">
            <v>0</v>
          </cell>
          <cell r="M2158">
            <v>2040.6969180000001</v>
          </cell>
          <cell r="O2158">
            <v>2488</v>
          </cell>
          <cell r="P2158">
            <v>0</v>
          </cell>
          <cell r="Q2158">
            <v>0</v>
          </cell>
          <cell r="R2158">
            <v>2487.766878285182</v>
          </cell>
          <cell r="T2158">
            <v>460</v>
          </cell>
          <cell r="U2158">
            <v>0</v>
          </cell>
          <cell r="V2158">
            <v>0</v>
          </cell>
          <cell r="W2158">
            <v>460.40000000000003</v>
          </cell>
          <cell r="Y2158">
            <v>919</v>
          </cell>
          <cell r="Z2158">
            <v>0</v>
          </cell>
          <cell r="AA2158">
            <v>0</v>
          </cell>
          <cell r="AB2158">
            <v>919.48422400000004</v>
          </cell>
          <cell r="AD2158">
            <v>296</v>
          </cell>
          <cell r="AE2158">
            <v>0</v>
          </cell>
          <cell r="AF2158">
            <v>0</v>
          </cell>
          <cell r="AG2158">
            <v>295.98599999999999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N2158">
            <v>77</v>
          </cell>
          <cell r="AO2158">
            <v>0</v>
          </cell>
          <cell r="AP2158">
            <v>0</v>
          </cell>
          <cell r="AQ2158">
            <v>77.154936717637597</v>
          </cell>
          <cell r="AS2158">
            <v>7</v>
          </cell>
          <cell r="AT2158">
            <v>0</v>
          </cell>
          <cell r="AU2158">
            <v>0</v>
          </cell>
          <cell r="AV2158">
            <v>7.4864164368674997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C2158">
            <v>1</v>
          </cell>
          <cell r="BD2158">
            <v>0</v>
          </cell>
          <cell r="BE2158">
            <v>0</v>
          </cell>
          <cell r="BF2158">
            <v>1</v>
          </cell>
          <cell r="BG2158">
            <v>0</v>
          </cell>
          <cell r="BH2158">
            <v>0</v>
          </cell>
          <cell r="BI2158">
            <v>0</v>
          </cell>
          <cell r="BK2158">
            <v>9087</v>
          </cell>
          <cell r="BL2158">
            <v>1</v>
          </cell>
          <cell r="BM2158">
            <v>0</v>
          </cell>
          <cell r="BN2158">
            <v>9086.7982603497876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U2158">
            <v>1</v>
          </cell>
          <cell r="BV2158">
            <v>0</v>
          </cell>
          <cell r="BW2158">
            <v>9087</v>
          </cell>
          <cell r="CB2158">
            <v>0</v>
          </cell>
          <cell r="CC2158">
            <v>0</v>
          </cell>
          <cell r="CN2158">
            <v>0</v>
          </cell>
          <cell r="CO2158">
            <v>0</v>
          </cell>
          <cell r="CP2158">
            <v>0</v>
          </cell>
          <cell r="CQ2158">
            <v>0</v>
          </cell>
        </row>
        <row r="2160">
          <cell r="C2160" t="str">
            <v>61901MAT100Allcustom3USD Total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W2160">
            <v>0</v>
          </cell>
          <cell r="CC2160">
            <v>0</v>
          </cell>
          <cell r="CD2160">
            <v>0</v>
          </cell>
        </row>
        <row r="2161">
          <cell r="C2161" t="str">
            <v>61901MAT200Allcustom3USD Total</v>
          </cell>
          <cell r="BK2161">
            <v>1693</v>
          </cell>
          <cell r="BL2161">
            <v>-0.73907499999995707</v>
          </cell>
          <cell r="BM2161">
            <v>0</v>
          </cell>
          <cell r="BN2161">
            <v>1693.739075</v>
          </cell>
          <cell r="BW2161">
            <v>1693</v>
          </cell>
          <cell r="CC2161">
            <v>0</v>
          </cell>
          <cell r="CD2161">
            <v>0</v>
          </cell>
        </row>
        <row r="2162">
          <cell r="C2162" t="str">
            <v>61901MAT205Allcustom3USD Total</v>
          </cell>
          <cell r="BK2162">
            <v>877</v>
          </cell>
          <cell r="BL2162">
            <v>0.36907499999995252</v>
          </cell>
          <cell r="BM2162">
            <v>0</v>
          </cell>
          <cell r="BN2162">
            <v>876.63092500000005</v>
          </cell>
          <cell r="BW2162">
            <v>877</v>
          </cell>
          <cell r="CC2162">
            <v>0</v>
          </cell>
          <cell r="CD2162">
            <v>0</v>
          </cell>
        </row>
        <row r="2163">
          <cell r="C2163" t="str">
            <v>61901MAT210Allcustom3USD Total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W2163">
            <v>0</v>
          </cell>
          <cell r="CC2163">
            <v>0</v>
          </cell>
          <cell r="CD2163">
            <v>0</v>
          </cell>
        </row>
        <row r="2165">
          <cell r="C2165" t="str">
            <v>61901MAT215Allcustom3USD Total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W2165">
            <v>0</v>
          </cell>
          <cell r="CC2165">
            <v>0</v>
          </cell>
          <cell r="CD2165">
            <v>0</v>
          </cell>
        </row>
        <row r="2166">
          <cell r="C2166" t="str">
            <v>61901MAT220Allcustom3USD Total</v>
          </cell>
          <cell r="BK2166">
            <v>0</v>
          </cell>
          <cell r="BM2166">
            <v>0</v>
          </cell>
          <cell r="BN2166">
            <v>0</v>
          </cell>
          <cell r="BW2166">
            <v>0</v>
          </cell>
          <cell r="CC2166">
            <v>0</v>
          </cell>
          <cell r="CD2166">
            <v>0</v>
          </cell>
        </row>
        <row r="2167">
          <cell r="C2167" t="str">
            <v>61901MAT400Allcustom3USD Total</v>
          </cell>
          <cell r="BK2167">
            <v>0</v>
          </cell>
          <cell r="BM2167">
            <v>0</v>
          </cell>
          <cell r="BN2167">
            <v>0</v>
          </cell>
          <cell r="BW2167">
            <v>0</v>
          </cell>
          <cell r="CC2167">
            <v>0</v>
          </cell>
          <cell r="CD2167">
            <v>0</v>
          </cell>
        </row>
        <row r="2168">
          <cell r="C2168" t="str">
            <v>FI_ContainerVessels_committment_+3_USD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U2168">
            <v>0</v>
          </cell>
          <cell r="BV2168">
            <v>0</v>
          </cell>
          <cell r="BW2168">
            <v>0</v>
          </cell>
          <cell r="CC2168">
            <v>0</v>
          </cell>
          <cell r="CD2168">
            <v>0</v>
          </cell>
        </row>
        <row r="2170">
          <cell r="C2170" t="str">
            <v>61901Allcustom2Allcustom3USD Total</v>
          </cell>
          <cell r="BK2170">
            <v>2570</v>
          </cell>
          <cell r="BL2170">
            <v>-0.37000000000000455</v>
          </cell>
          <cell r="BM2170">
            <v>0</v>
          </cell>
          <cell r="BN2170">
            <v>2570.37</v>
          </cell>
          <cell r="BU2170">
            <v>0</v>
          </cell>
          <cell r="BV2170">
            <v>0</v>
          </cell>
          <cell r="BW2170">
            <v>2570</v>
          </cell>
          <cell r="CC2170">
            <v>0</v>
          </cell>
          <cell r="CD2170">
            <v>0</v>
          </cell>
        </row>
        <row r="2172">
          <cell r="C2172" t="str">
            <v>61902MAT100Allcustom3USD Total</v>
          </cell>
          <cell r="BK2172">
            <v>0</v>
          </cell>
          <cell r="BM2172">
            <v>0</v>
          </cell>
          <cell r="BN2172">
            <v>0</v>
          </cell>
          <cell r="BW2172">
            <v>0</v>
          </cell>
          <cell r="CC2172">
            <v>0</v>
          </cell>
          <cell r="CD2172">
            <v>0</v>
          </cell>
        </row>
        <row r="2173">
          <cell r="C2173" t="str">
            <v>61902MAT200Allcustom3USD Total</v>
          </cell>
          <cell r="BK2173">
            <v>129</v>
          </cell>
          <cell r="BL2173">
            <v>0</v>
          </cell>
          <cell r="BM2173">
            <v>0</v>
          </cell>
          <cell r="BN2173">
            <v>128.994</v>
          </cell>
          <cell r="BW2173">
            <v>129</v>
          </cell>
          <cell r="CC2173">
            <v>0</v>
          </cell>
          <cell r="CD2173">
            <v>0</v>
          </cell>
        </row>
        <row r="2174">
          <cell r="C2174" t="str">
            <v>61902MAT205Allcustom3USD Total</v>
          </cell>
          <cell r="BK2174">
            <v>159</v>
          </cell>
          <cell r="BM2174">
            <v>0</v>
          </cell>
          <cell r="BN2174">
            <v>159.49225000000001</v>
          </cell>
          <cell r="BW2174">
            <v>159</v>
          </cell>
          <cell r="CC2174">
            <v>0</v>
          </cell>
          <cell r="CD2174">
            <v>0</v>
          </cell>
        </row>
        <row r="2175">
          <cell r="C2175" t="str">
            <v>61902MAT210Allcustom3USD Total</v>
          </cell>
          <cell r="BK2175">
            <v>0</v>
          </cell>
          <cell r="BM2175">
            <v>0</v>
          </cell>
          <cell r="BN2175">
            <v>0</v>
          </cell>
          <cell r="BW2175">
            <v>0</v>
          </cell>
          <cell r="CC2175">
            <v>0</v>
          </cell>
          <cell r="CD2175">
            <v>0</v>
          </cell>
        </row>
        <row r="2177">
          <cell r="C2177" t="str">
            <v>61902MAT215Allcustom3USD Total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W2177">
            <v>0</v>
          </cell>
          <cell r="CC2177">
            <v>0</v>
          </cell>
          <cell r="CD2177">
            <v>0</v>
          </cell>
        </row>
        <row r="2178">
          <cell r="C2178" t="str">
            <v>61902MAT220Allcustom3USD Total</v>
          </cell>
          <cell r="BK2178">
            <v>0</v>
          </cell>
          <cell r="BM2178">
            <v>0</v>
          </cell>
          <cell r="BN2178">
            <v>0</v>
          </cell>
          <cell r="BW2178">
            <v>0</v>
          </cell>
          <cell r="CC2178">
            <v>0</v>
          </cell>
          <cell r="CD2178">
            <v>0</v>
          </cell>
        </row>
        <row r="2179">
          <cell r="C2179" t="str">
            <v>61902MAT400Allcustom3USD Total</v>
          </cell>
          <cell r="BK2179">
            <v>0</v>
          </cell>
          <cell r="BM2179">
            <v>0</v>
          </cell>
          <cell r="BN2179">
            <v>0</v>
          </cell>
          <cell r="BW2179">
            <v>0</v>
          </cell>
          <cell r="CC2179">
            <v>0</v>
          </cell>
          <cell r="CD2179">
            <v>0</v>
          </cell>
        </row>
        <row r="2180">
          <cell r="C2180" t="str">
            <v>FI_TankerVessels_committment_+3_USD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U2180">
            <v>0</v>
          </cell>
          <cell r="BV2180">
            <v>0</v>
          </cell>
          <cell r="BW2180">
            <v>0</v>
          </cell>
          <cell r="CC2180">
            <v>0</v>
          </cell>
          <cell r="CD2180">
            <v>0</v>
          </cell>
        </row>
        <row r="2182">
          <cell r="C2182" t="str">
            <v>61902Allcustom2Allcustom3USD Total</v>
          </cell>
          <cell r="BK2182">
            <v>288</v>
          </cell>
          <cell r="BL2182">
            <v>0</v>
          </cell>
          <cell r="BM2182">
            <v>0</v>
          </cell>
          <cell r="BN2182">
            <v>288.48625000000004</v>
          </cell>
          <cell r="BU2182">
            <v>0</v>
          </cell>
          <cell r="BV2182">
            <v>0</v>
          </cell>
          <cell r="BW2182">
            <v>288</v>
          </cell>
          <cell r="CC2182">
            <v>0</v>
          </cell>
          <cell r="CD2182">
            <v>0</v>
          </cell>
        </row>
        <row r="2184">
          <cell r="C2184" t="str">
            <v>61903MAT100Allcustom3USD Total</v>
          </cell>
          <cell r="BK2184">
            <v>0</v>
          </cell>
          <cell r="BM2184">
            <v>0</v>
          </cell>
          <cell r="BN2184">
            <v>0</v>
          </cell>
          <cell r="BW2184">
            <v>0</v>
          </cell>
          <cell r="CC2184">
            <v>0</v>
          </cell>
          <cell r="CD2184">
            <v>0</v>
          </cell>
        </row>
        <row r="2185">
          <cell r="C2185" t="str">
            <v>61903MAT200Allcustom3USD Total</v>
          </cell>
          <cell r="BK2185">
            <v>447</v>
          </cell>
          <cell r="BL2185">
            <v>0</v>
          </cell>
          <cell r="BM2185">
            <v>0</v>
          </cell>
          <cell r="BN2185">
            <v>446.5</v>
          </cell>
          <cell r="BW2185">
            <v>447</v>
          </cell>
          <cell r="CC2185">
            <v>0</v>
          </cell>
          <cell r="CD2185">
            <v>0</v>
          </cell>
        </row>
        <row r="2186">
          <cell r="C2186" t="str">
            <v>61903MAT205Allcustom3USD Total</v>
          </cell>
          <cell r="BK2186">
            <v>0</v>
          </cell>
          <cell r="BM2186">
            <v>0</v>
          </cell>
          <cell r="BN2186">
            <v>0</v>
          </cell>
          <cell r="BW2186">
            <v>0</v>
          </cell>
          <cell r="CC2186">
            <v>0</v>
          </cell>
          <cell r="CD2186">
            <v>0</v>
          </cell>
        </row>
        <row r="2187">
          <cell r="C2187" t="str">
            <v>61903MAT210Allcustom3USD Total</v>
          </cell>
          <cell r="BK2187">
            <v>0</v>
          </cell>
          <cell r="BM2187">
            <v>0</v>
          </cell>
          <cell r="BN2187">
            <v>0</v>
          </cell>
          <cell r="BW2187">
            <v>0</v>
          </cell>
          <cell r="CC2187">
            <v>0</v>
          </cell>
          <cell r="CD2187">
            <v>0</v>
          </cell>
        </row>
        <row r="2189">
          <cell r="C2189" t="str">
            <v>61903MAT215Allcustom3USD Total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W2189">
            <v>0</v>
          </cell>
          <cell r="CC2189">
            <v>0</v>
          </cell>
          <cell r="CD2189">
            <v>0</v>
          </cell>
        </row>
        <row r="2190">
          <cell r="C2190" t="str">
            <v>61903MAT220Allcustom3USD Total</v>
          </cell>
          <cell r="BK2190">
            <v>0</v>
          </cell>
          <cell r="BM2190">
            <v>0</v>
          </cell>
          <cell r="BN2190">
            <v>0</v>
          </cell>
          <cell r="BW2190">
            <v>0</v>
          </cell>
          <cell r="CC2190">
            <v>0</v>
          </cell>
          <cell r="CD2190">
            <v>0</v>
          </cell>
        </row>
        <row r="2191">
          <cell r="C2191" t="str">
            <v>61903MAT400Allcustom3USD Total</v>
          </cell>
          <cell r="BK2191">
            <v>0</v>
          </cell>
          <cell r="BM2191">
            <v>0</v>
          </cell>
          <cell r="BN2191">
            <v>0</v>
          </cell>
          <cell r="BW2191">
            <v>0</v>
          </cell>
          <cell r="CC2191">
            <v>0</v>
          </cell>
          <cell r="CD2191">
            <v>0</v>
          </cell>
        </row>
        <row r="2192">
          <cell r="C2192" t="str">
            <v>FI_Rigs_committment_+3_USD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U2192">
            <v>0</v>
          </cell>
          <cell r="BV2192">
            <v>0</v>
          </cell>
          <cell r="BW2192">
            <v>0</v>
          </cell>
          <cell r="CC2192">
            <v>0</v>
          </cell>
          <cell r="CD2192">
            <v>0</v>
          </cell>
        </row>
        <row r="2194">
          <cell r="C2194" t="str">
            <v>61903Allcustom2Allcustom3USD Total</v>
          </cell>
          <cell r="BK2194">
            <v>447</v>
          </cell>
          <cell r="BL2194">
            <v>0</v>
          </cell>
          <cell r="BM2194">
            <v>0</v>
          </cell>
          <cell r="BN2194">
            <v>446.5</v>
          </cell>
          <cell r="BU2194">
            <v>0</v>
          </cell>
          <cell r="BV2194">
            <v>0</v>
          </cell>
          <cell r="BW2194">
            <v>447</v>
          </cell>
          <cell r="CC2194">
            <v>0</v>
          </cell>
          <cell r="CD2194">
            <v>0</v>
          </cell>
        </row>
        <row r="2196">
          <cell r="C2196" t="str">
            <v>61904MAT100Allcustom3USD Total</v>
          </cell>
          <cell r="BK2196">
            <v>0</v>
          </cell>
          <cell r="BM2196">
            <v>0</v>
          </cell>
          <cell r="BN2196">
            <v>0</v>
          </cell>
          <cell r="BW2196">
            <v>0</v>
          </cell>
          <cell r="CC2196">
            <v>0</v>
          </cell>
          <cell r="CD2196">
            <v>0</v>
          </cell>
        </row>
        <row r="2197">
          <cell r="C2197" t="str">
            <v>61904MAT200Allcustom3USD Total</v>
          </cell>
          <cell r="BK2197">
            <v>885</v>
          </cell>
          <cell r="BL2197">
            <v>1</v>
          </cell>
          <cell r="BM2197">
            <v>0</v>
          </cell>
          <cell r="BN2197">
            <v>884.28509371763801</v>
          </cell>
          <cell r="BW2197">
            <v>885</v>
          </cell>
          <cell r="CC2197">
            <v>0</v>
          </cell>
          <cell r="CD2197">
            <v>0</v>
          </cell>
        </row>
        <row r="2198">
          <cell r="C2198" t="str">
            <v>61904MAT205Allcustom3USD Total</v>
          </cell>
          <cell r="BK2198">
            <v>112</v>
          </cell>
          <cell r="BM2198">
            <v>0</v>
          </cell>
          <cell r="BN2198">
            <v>112.354067</v>
          </cell>
          <cell r="BW2198">
            <v>112</v>
          </cell>
          <cell r="CC2198">
            <v>0</v>
          </cell>
          <cell r="CD2198">
            <v>0</v>
          </cell>
        </row>
        <row r="2199">
          <cell r="C2199" t="str">
            <v>61904MAT210Allcustom3USD Total</v>
          </cell>
          <cell r="BK2199">
            <v>0</v>
          </cell>
          <cell r="BM2199">
            <v>0</v>
          </cell>
          <cell r="BN2199">
            <v>0</v>
          </cell>
          <cell r="BW2199">
            <v>0</v>
          </cell>
          <cell r="CC2199">
            <v>0</v>
          </cell>
          <cell r="CD2199">
            <v>0</v>
          </cell>
        </row>
        <row r="2201">
          <cell r="C2201" t="str">
            <v>61904MAT215Allcustom3USD Total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W2201">
            <v>0</v>
          </cell>
          <cell r="CC2201">
            <v>0</v>
          </cell>
          <cell r="CD2201">
            <v>0</v>
          </cell>
        </row>
        <row r="2202">
          <cell r="C2202" t="str">
            <v>61904MAT220Allcustom3USD Total</v>
          </cell>
          <cell r="BK2202">
            <v>0</v>
          </cell>
          <cell r="BM2202">
            <v>0</v>
          </cell>
          <cell r="BN2202">
            <v>0</v>
          </cell>
          <cell r="BW2202">
            <v>0</v>
          </cell>
          <cell r="CC2202">
            <v>0</v>
          </cell>
          <cell r="CD2202">
            <v>0</v>
          </cell>
        </row>
        <row r="2203">
          <cell r="C2203" t="str">
            <v>61904MAT400Allcustom3USD Total</v>
          </cell>
          <cell r="BK2203">
            <v>0</v>
          </cell>
          <cell r="BM2203">
            <v>0</v>
          </cell>
          <cell r="BN2203">
            <v>0</v>
          </cell>
          <cell r="BW2203">
            <v>0</v>
          </cell>
          <cell r="CC2203">
            <v>0</v>
          </cell>
          <cell r="CD2203">
            <v>0</v>
          </cell>
        </row>
        <row r="2204">
          <cell r="C2204" t="str">
            <v>FI_AnchorHandling_committment_+3_USD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U2204">
            <v>0</v>
          </cell>
          <cell r="BV2204">
            <v>0</v>
          </cell>
          <cell r="BW2204">
            <v>0</v>
          </cell>
          <cell r="CC2204">
            <v>0</v>
          </cell>
          <cell r="CD2204">
            <v>0</v>
          </cell>
        </row>
        <row r="2206">
          <cell r="C2206" t="str">
            <v>61904Allcustom2Allcustom3USD Total</v>
          </cell>
          <cell r="BK2206">
            <v>997</v>
          </cell>
          <cell r="BL2206">
            <v>1</v>
          </cell>
          <cell r="BM2206">
            <v>0</v>
          </cell>
          <cell r="BN2206">
            <v>996.63916071763799</v>
          </cell>
          <cell r="BU2206">
            <v>0</v>
          </cell>
          <cell r="BV2206">
            <v>0</v>
          </cell>
          <cell r="BW2206">
            <v>997</v>
          </cell>
          <cell r="CC2206">
            <v>0</v>
          </cell>
          <cell r="CD2206">
            <v>0</v>
          </cell>
        </row>
        <row r="2208">
          <cell r="C2208" t="str">
            <v>61910TMAT100Allcustom3USD Total</v>
          </cell>
          <cell r="BK2208">
            <v>0</v>
          </cell>
          <cell r="BM2208">
            <v>0</v>
          </cell>
          <cell r="BN2208">
            <v>0</v>
          </cell>
          <cell r="BW2208">
            <v>0</v>
          </cell>
          <cell r="CC2208">
            <v>0</v>
          </cell>
          <cell r="CD2208">
            <v>0</v>
          </cell>
        </row>
        <row r="2209">
          <cell r="C2209" t="str">
            <v>61910TMAT200Allcustom3USD Total</v>
          </cell>
          <cell r="BK2209">
            <v>3154</v>
          </cell>
          <cell r="BM2209">
            <v>0</v>
          </cell>
          <cell r="BN2209">
            <v>3153.51816871764</v>
          </cell>
          <cell r="BW2209">
            <v>3154</v>
          </cell>
          <cell r="CC2209">
            <v>0</v>
          </cell>
          <cell r="CD2209">
            <v>0</v>
          </cell>
        </row>
        <row r="2210">
          <cell r="C2210" t="str">
            <v>61910TMAT205Allcustom3USD Total</v>
          </cell>
          <cell r="BK2210">
            <v>1148</v>
          </cell>
          <cell r="BM2210">
            <v>0</v>
          </cell>
          <cell r="BN2210">
            <v>1148.4772419999999</v>
          </cell>
          <cell r="BW2210">
            <v>1148</v>
          </cell>
          <cell r="CC2210">
            <v>0</v>
          </cell>
          <cell r="CD2210">
            <v>0</v>
          </cell>
        </row>
        <row r="2211">
          <cell r="C2211" t="str">
            <v>61910TMAT210Allcustom3USD Total</v>
          </cell>
          <cell r="BK2211">
            <v>0</v>
          </cell>
          <cell r="BM2211">
            <v>0</v>
          </cell>
          <cell r="BN2211">
            <v>0</v>
          </cell>
          <cell r="BW2211">
            <v>0</v>
          </cell>
          <cell r="CC2211">
            <v>0</v>
          </cell>
          <cell r="CD2211">
            <v>0</v>
          </cell>
        </row>
        <row r="2213">
          <cell r="C2213" t="str">
            <v>61910TMAT215Allcustom3USD Total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W2213">
            <v>0</v>
          </cell>
          <cell r="CC2213">
            <v>0</v>
          </cell>
          <cell r="CD2213">
            <v>0</v>
          </cell>
        </row>
        <row r="2214">
          <cell r="C2214" t="str">
            <v>61910TMAT220Allcustom3USD Total</v>
          </cell>
          <cell r="BK2214">
            <v>0</v>
          </cell>
          <cell r="BM2214">
            <v>0</v>
          </cell>
          <cell r="BN2214">
            <v>0</v>
          </cell>
          <cell r="BW2214">
            <v>0</v>
          </cell>
          <cell r="CC2214">
            <v>0</v>
          </cell>
          <cell r="CD2214">
            <v>0</v>
          </cell>
        </row>
        <row r="2215">
          <cell r="C2215" t="str">
            <v>61910TMAT400Allcustom3USD Total</v>
          </cell>
          <cell r="BK2215">
            <v>0</v>
          </cell>
          <cell r="BM2215">
            <v>0</v>
          </cell>
          <cell r="BN2215">
            <v>0</v>
          </cell>
          <cell r="BW2215">
            <v>0</v>
          </cell>
          <cell r="CC2215">
            <v>0</v>
          </cell>
          <cell r="CD2215">
            <v>0</v>
          </cell>
        </row>
        <row r="2216">
          <cell r="C2216" t="str">
            <v>FI_Vessels_committment_+3_USD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U2216">
            <v>0</v>
          </cell>
          <cell r="BV2216">
            <v>0</v>
          </cell>
          <cell r="BW2216">
            <v>0</v>
          </cell>
          <cell r="CC2216">
            <v>0</v>
          </cell>
          <cell r="CD2216">
            <v>0</v>
          </cell>
        </row>
        <row r="2218">
          <cell r="C2218" t="str">
            <v>61910TAllcustom2Allcustom3USD Total</v>
          </cell>
          <cell r="BK2218">
            <v>4302</v>
          </cell>
          <cell r="BL2218">
            <v>0</v>
          </cell>
          <cell r="BM2218">
            <v>0</v>
          </cell>
          <cell r="BN2218">
            <v>4301.99541071764</v>
          </cell>
          <cell r="BU2218">
            <v>0</v>
          </cell>
          <cell r="BV2218">
            <v>0</v>
          </cell>
          <cell r="BW2218">
            <v>4302</v>
          </cell>
          <cell r="CC2218">
            <v>0</v>
          </cell>
          <cell r="CD2218">
            <v>0</v>
          </cell>
        </row>
        <row r="2221">
          <cell r="C2221" t="str">
            <v>61911MAT100Allcustom3USD Total</v>
          </cell>
          <cell r="BK2221">
            <v>0</v>
          </cell>
          <cell r="BM2221">
            <v>0</v>
          </cell>
          <cell r="BN2221">
            <v>0</v>
          </cell>
          <cell r="BW2221">
            <v>0</v>
          </cell>
          <cell r="CC2221">
            <v>0</v>
          </cell>
          <cell r="CD2221">
            <v>0</v>
          </cell>
        </row>
        <row r="2222">
          <cell r="C2222" t="str">
            <v>61911MAT200Allcustom3USD Total</v>
          </cell>
          <cell r="BK2222">
            <v>18</v>
          </cell>
          <cell r="BL2222">
            <v>0</v>
          </cell>
          <cell r="BM2222">
            <v>0</v>
          </cell>
          <cell r="BN2222">
            <v>18</v>
          </cell>
          <cell r="BW2222">
            <v>18</v>
          </cell>
          <cell r="CC2222">
            <v>0</v>
          </cell>
          <cell r="CD2222">
            <v>0</v>
          </cell>
        </row>
        <row r="2223">
          <cell r="C2223" t="str">
            <v>61911MAT205Allcustom3USD Total</v>
          </cell>
          <cell r="BK2223">
            <v>9</v>
          </cell>
          <cell r="BM2223">
            <v>0</v>
          </cell>
          <cell r="BN2223">
            <v>9</v>
          </cell>
          <cell r="BW2223">
            <v>9</v>
          </cell>
          <cell r="CC2223">
            <v>0</v>
          </cell>
          <cell r="CD2223">
            <v>0</v>
          </cell>
        </row>
        <row r="2224">
          <cell r="C2224" t="str">
            <v>61911MAT210Allcustom3USD Total</v>
          </cell>
          <cell r="BK2224">
            <v>0</v>
          </cell>
          <cell r="BM2224">
            <v>0</v>
          </cell>
          <cell r="BN2224">
            <v>0</v>
          </cell>
          <cell r="BW2224">
            <v>0</v>
          </cell>
          <cell r="CC2224">
            <v>0</v>
          </cell>
          <cell r="CD2224">
            <v>0</v>
          </cell>
        </row>
        <row r="2226">
          <cell r="C2226" t="str">
            <v>61911MAT215Allcustom3USD Total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W2226">
            <v>0</v>
          </cell>
          <cell r="CC2226">
            <v>0</v>
          </cell>
          <cell r="CD2226">
            <v>0</v>
          </cell>
        </row>
        <row r="2227">
          <cell r="C2227" t="str">
            <v>61911MAT220Allcustom3USD Total</v>
          </cell>
          <cell r="BK2227">
            <v>0</v>
          </cell>
          <cell r="BM2227">
            <v>0</v>
          </cell>
          <cell r="BN2227">
            <v>0</v>
          </cell>
          <cell r="BW2227">
            <v>0</v>
          </cell>
          <cell r="CC2227">
            <v>0</v>
          </cell>
          <cell r="CD2227">
            <v>0</v>
          </cell>
        </row>
        <row r="2228">
          <cell r="C2228" t="str">
            <v>61911MAT400Allcustom3USD Total</v>
          </cell>
          <cell r="BK2228">
            <v>0</v>
          </cell>
          <cell r="BM2228">
            <v>0</v>
          </cell>
          <cell r="BN2228">
            <v>0</v>
          </cell>
          <cell r="BW2228">
            <v>0</v>
          </cell>
          <cell r="CC2228">
            <v>0</v>
          </cell>
          <cell r="CD2228">
            <v>0</v>
          </cell>
        </row>
        <row r="2229">
          <cell r="C2229" t="str">
            <v>FI_ContainerVessels_number_+3_USD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U2229">
            <v>0</v>
          </cell>
          <cell r="BV2229">
            <v>0</v>
          </cell>
          <cell r="BW2229">
            <v>0</v>
          </cell>
          <cell r="CC2229">
            <v>0</v>
          </cell>
          <cell r="CD2229">
            <v>0</v>
          </cell>
        </row>
        <row r="2231">
          <cell r="C2231" t="str">
            <v>61911Allcustom2Allcustom3USD Total</v>
          </cell>
          <cell r="BK2231">
            <v>27</v>
          </cell>
          <cell r="BL2231">
            <v>0</v>
          </cell>
          <cell r="BM2231">
            <v>0</v>
          </cell>
          <cell r="BN2231">
            <v>27</v>
          </cell>
          <cell r="BU2231">
            <v>0</v>
          </cell>
          <cell r="BV2231">
            <v>0</v>
          </cell>
          <cell r="BW2231">
            <v>27</v>
          </cell>
          <cell r="CC2231">
            <v>0</v>
          </cell>
          <cell r="CD2231">
            <v>0</v>
          </cell>
        </row>
        <row r="2233">
          <cell r="C2233" t="str">
            <v>61912MAT100Allcustom3USD Total</v>
          </cell>
          <cell r="BK2233">
            <v>0</v>
          </cell>
          <cell r="BM2233">
            <v>0</v>
          </cell>
          <cell r="BN2233">
            <v>0</v>
          </cell>
          <cell r="BW2233">
            <v>0</v>
          </cell>
          <cell r="CC2233">
            <v>0</v>
          </cell>
          <cell r="CD2233">
            <v>0</v>
          </cell>
        </row>
        <row r="2234">
          <cell r="C2234" t="str">
            <v>61912MAT200Allcustom3USD Total</v>
          </cell>
          <cell r="BK2234">
            <v>5</v>
          </cell>
          <cell r="BL2234">
            <v>0</v>
          </cell>
          <cell r="BM2234">
            <v>0</v>
          </cell>
          <cell r="BN2234">
            <v>5</v>
          </cell>
          <cell r="BW2234">
            <v>5</v>
          </cell>
          <cell r="CC2234">
            <v>0</v>
          </cell>
          <cell r="CD2234">
            <v>0</v>
          </cell>
        </row>
        <row r="2235">
          <cell r="C2235" t="str">
            <v>61912MAT205Allcustom3USD Total</v>
          </cell>
          <cell r="BK2235">
            <v>6</v>
          </cell>
          <cell r="BM2235">
            <v>0</v>
          </cell>
          <cell r="BN2235">
            <v>6</v>
          </cell>
          <cell r="BW2235">
            <v>6</v>
          </cell>
          <cell r="CC2235">
            <v>0</v>
          </cell>
          <cell r="CD2235">
            <v>0</v>
          </cell>
        </row>
        <row r="2236">
          <cell r="C2236" t="str">
            <v>61912MAT210Allcustom3USD Total</v>
          </cell>
          <cell r="BK2236">
            <v>0</v>
          </cell>
          <cell r="BM2236">
            <v>0</v>
          </cell>
          <cell r="BN2236">
            <v>0</v>
          </cell>
          <cell r="BW2236">
            <v>0</v>
          </cell>
          <cell r="CC2236">
            <v>0</v>
          </cell>
          <cell r="CD2236">
            <v>0</v>
          </cell>
        </row>
        <row r="2238">
          <cell r="C2238" t="str">
            <v>61912MAT215Allcustom3USD Total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W2238">
            <v>0</v>
          </cell>
          <cell r="CC2238">
            <v>0</v>
          </cell>
          <cell r="CD2238">
            <v>0</v>
          </cell>
        </row>
        <row r="2239">
          <cell r="C2239" t="str">
            <v>61912MAT220Allcustom3USD Total</v>
          </cell>
          <cell r="BK2239">
            <v>0</v>
          </cell>
          <cell r="BM2239">
            <v>0</v>
          </cell>
          <cell r="BN2239">
            <v>0</v>
          </cell>
          <cell r="BW2239">
            <v>0</v>
          </cell>
          <cell r="CC2239">
            <v>0</v>
          </cell>
          <cell r="CD2239">
            <v>0</v>
          </cell>
        </row>
        <row r="2240">
          <cell r="C2240" t="str">
            <v>61912MAT400Allcustom3USD Total</v>
          </cell>
          <cell r="BK2240">
            <v>0</v>
          </cell>
          <cell r="BM2240">
            <v>0</v>
          </cell>
          <cell r="BN2240">
            <v>0</v>
          </cell>
          <cell r="BW2240">
            <v>0</v>
          </cell>
          <cell r="CC2240">
            <v>0</v>
          </cell>
          <cell r="CD2240">
            <v>0</v>
          </cell>
        </row>
        <row r="2241">
          <cell r="C2241" t="str">
            <v>FI_TankerVessels_number_+3_USD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U2241">
            <v>0</v>
          </cell>
          <cell r="BV2241">
            <v>0</v>
          </cell>
          <cell r="BW2241">
            <v>0</v>
          </cell>
          <cell r="CC2241">
            <v>0</v>
          </cell>
          <cell r="CD2241">
            <v>0</v>
          </cell>
        </row>
        <row r="2243">
          <cell r="C2243" t="str">
            <v>61912Allcustom2Allcustom3USD Total</v>
          </cell>
          <cell r="BK2243">
            <v>11</v>
          </cell>
          <cell r="BL2243">
            <v>0</v>
          </cell>
          <cell r="BM2243">
            <v>0</v>
          </cell>
          <cell r="BN2243">
            <v>11</v>
          </cell>
          <cell r="BU2243">
            <v>0</v>
          </cell>
          <cell r="BV2243">
            <v>0</v>
          </cell>
          <cell r="BW2243">
            <v>11</v>
          </cell>
          <cell r="CC2243">
            <v>0</v>
          </cell>
          <cell r="CD2243">
            <v>0</v>
          </cell>
        </row>
        <row r="2245">
          <cell r="C2245" t="str">
            <v>61913MAT100Allcustom3USD Total</v>
          </cell>
          <cell r="BK2245">
            <v>0</v>
          </cell>
          <cell r="BM2245">
            <v>0</v>
          </cell>
          <cell r="BN2245">
            <v>0</v>
          </cell>
          <cell r="BW2245">
            <v>0</v>
          </cell>
          <cell r="CC2245">
            <v>0</v>
          </cell>
          <cell r="CD2245">
            <v>0</v>
          </cell>
        </row>
        <row r="2246">
          <cell r="C2246" t="str">
            <v>61913MAT200Allcustom3USD Total</v>
          </cell>
          <cell r="BK2246">
            <v>1</v>
          </cell>
          <cell r="BL2246">
            <v>0</v>
          </cell>
          <cell r="BM2246">
            <v>0</v>
          </cell>
          <cell r="BN2246">
            <v>1</v>
          </cell>
          <cell r="BW2246">
            <v>1</v>
          </cell>
          <cell r="CC2246">
            <v>0</v>
          </cell>
          <cell r="CD2246">
            <v>0</v>
          </cell>
        </row>
        <row r="2247">
          <cell r="C2247" t="str">
            <v>61913MAT205Allcustom3USD Total</v>
          </cell>
          <cell r="BK2247">
            <v>0</v>
          </cell>
          <cell r="BM2247">
            <v>0</v>
          </cell>
          <cell r="BN2247">
            <v>0</v>
          </cell>
          <cell r="BW2247">
            <v>0</v>
          </cell>
          <cell r="CC2247">
            <v>0</v>
          </cell>
          <cell r="CD2247">
            <v>0</v>
          </cell>
        </row>
        <row r="2248">
          <cell r="C2248" t="str">
            <v>61913MAT210Allcustom3USD Total</v>
          </cell>
          <cell r="BK2248">
            <v>0</v>
          </cell>
          <cell r="BM2248">
            <v>0</v>
          </cell>
          <cell r="BN2248">
            <v>0</v>
          </cell>
          <cell r="BW2248">
            <v>0</v>
          </cell>
          <cell r="CC2248">
            <v>0</v>
          </cell>
          <cell r="CD2248">
            <v>0</v>
          </cell>
        </row>
        <row r="2250">
          <cell r="C2250" t="str">
            <v>61913MAT215Allcustom3USD Total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W2250">
            <v>0</v>
          </cell>
          <cell r="CC2250">
            <v>0</v>
          </cell>
          <cell r="CD2250">
            <v>0</v>
          </cell>
        </row>
        <row r="2251">
          <cell r="C2251" t="str">
            <v>61913MAT220Allcustom3USD Total</v>
          </cell>
          <cell r="BK2251">
            <v>0</v>
          </cell>
          <cell r="BM2251">
            <v>0</v>
          </cell>
          <cell r="BN2251">
            <v>0</v>
          </cell>
          <cell r="BW2251">
            <v>0</v>
          </cell>
          <cell r="CC2251">
            <v>0</v>
          </cell>
          <cell r="CD2251">
            <v>0</v>
          </cell>
        </row>
        <row r="2252">
          <cell r="C2252" t="str">
            <v>61913MAT400Allcustom3USD Total</v>
          </cell>
          <cell r="BK2252">
            <v>0</v>
          </cell>
          <cell r="BM2252">
            <v>0</v>
          </cell>
          <cell r="BN2252">
            <v>0</v>
          </cell>
          <cell r="BW2252">
            <v>0</v>
          </cell>
          <cell r="CC2252">
            <v>0</v>
          </cell>
          <cell r="CD2252">
            <v>0</v>
          </cell>
        </row>
        <row r="2253">
          <cell r="C2253" t="str">
            <v>FI_Rigs_number_+3_USD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U2253">
            <v>0</v>
          </cell>
          <cell r="BV2253">
            <v>0</v>
          </cell>
          <cell r="BW2253">
            <v>0</v>
          </cell>
          <cell r="CC2253">
            <v>0</v>
          </cell>
          <cell r="CD2253">
            <v>0</v>
          </cell>
        </row>
        <row r="2255">
          <cell r="C2255" t="str">
            <v>61913Allcustom2Allcustom3USD Total</v>
          </cell>
          <cell r="BK2255">
            <v>1</v>
          </cell>
          <cell r="BL2255">
            <v>0</v>
          </cell>
          <cell r="BM2255">
            <v>0</v>
          </cell>
          <cell r="BN2255">
            <v>1</v>
          </cell>
          <cell r="BU2255">
            <v>0</v>
          </cell>
          <cell r="BV2255">
            <v>0</v>
          </cell>
          <cell r="BW2255">
            <v>1</v>
          </cell>
          <cell r="CC2255">
            <v>0</v>
          </cell>
          <cell r="CD2255">
            <v>0</v>
          </cell>
        </row>
        <row r="2257">
          <cell r="C2257" t="str">
            <v>61914MAT100Allcustom3USD Total</v>
          </cell>
          <cell r="BK2257">
            <v>0</v>
          </cell>
          <cell r="BM2257">
            <v>0</v>
          </cell>
          <cell r="BN2257">
            <v>0</v>
          </cell>
          <cell r="BW2257">
            <v>0</v>
          </cell>
          <cell r="CC2257">
            <v>0</v>
          </cell>
          <cell r="CD2257">
            <v>0</v>
          </cell>
        </row>
        <row r="2258">
          <cell r="C2258" t="str">
            <v>61914MAT200Allcustom3USD Total</v>
          </cell>
          <cell r="BK2258">
            <v>26</v>
          </cell>
          <cell r="BL2258">
            <v>0</v>
          </cell>
          <cell r="BM2258">
            <v>0</v>
          </cell>
          <cell r="BN2258">
            <v>26</v>
          </cell>
          <cell r="BW2258">
            <v>26</v>
          </cell>
          <cell r="CC2258">
            <v>0</v>
          </cell>
          <cell r="CD2258">
            <v>0</v>
          </cell>
        </row>
        <row r="2259">
          <cell r="C2259" t="str">
            <v>61914MAT205Allcustom3USD Total</v>
          </cell>
          <cell r="BK2259">
            <v>3</v>
          </cell>
          <cell r="BM2259">
            <v>0</v>
          </cell>
          <cell r="BN2259">
            <v>3</v>
          </cell>
          <cell r="BW2259">
            <v>3</v>
          </cell>
          <cell r="CC2259">
            <v>0</v>
          </cell>
          <cell r="CD2259">
            <v>0</v>
          </cell>
        </row>
        <row r="2260">
          <cell r="C2260" t="str">
            <v>61914MAT210Allcustom3USD Total</v>
          </cell>
          <cell r="BK2260">
            <v>0</v>
          </cell>
          <cell r="BM2260">
            <v>0</v>
          </cell>
          <cell r="BN2260">
            <v>0</v>
          </cell>
          <cell r="BW2260">
            <v>0</v>
          </cell>
          <cell r="CC2260">
            <v>0</v>
          </cell>
          <cell r="CD2260">
            <v>0</v>
          </cell>
        </row>
        <row r="2262">
          <cell r="C2262" t="str">
            <v>61914MAT215Allcustom3USD Total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W2262">
            <v>0</v>
          </cell>
          <cell r="CC2262">
            <v>0</v>
          </cell>
          <cell r="CD2262">
            <v>0</v>
          </cell>
        </row>
        <row r="2263">
          <cell r="C2263" t="str">
            <v>61914MAT220Allcustom3USD Total</v>
          </cell>
          <cell r="BK2263">
            <v>0</v>
          </cell>
          <cell r="BM2263">
            <v>0</v>
          </cell>
          <cell r="BN2263">
            <v>0</v>
          </cell>
          <cell r="BW2263">
            <v>0</v>
          </cell>
          <cell r="CC2263">
            <v>0</v>
          </cell>
          <cell r="CD2263">
            <v>0</v>
          </cell>
        </row>
        <row r="2264">
          <cell r="C2264" t="str">
            <v>61914MAT400Allcustom3USD Total</v>
          </cell>
          <cell r="BK2264">
            <v>0</v>
          </cell>
          <cell r="BM2264">
            <v>0</v>
          </cell>
          <cell r="BN2264">
            <v>0</v>
          </cell>
          <cell r="BW2264">
            <v>0</v>
          </cell>
          <cell r="CC2264">
            <v>0</v>
          </cell>
          <cell r="CD2264">
            <v>0</v>
          </cell>
        </row>
        <row r="2265">
          <cell r="C2265" t="str">
            <v>FI_AnchorHandling_number_+3_USD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U2265">
            <v>0</v>
          </cell>
          <cell r="BV2265">
            <v>0</v>
          </cell>
          <cell r="BW2265">
            <v>0</v>
          </cell>
          <cell r="CC2265">
            <v>0</v>
          </cell>
          <cell r="CD2265">
            <v>0</v>
          </cell>
        </row>
        <row r="2267">
          <cell r="C2267" t="str">
            <v>61914Allcustom2Allcustom3USD Total</v>
          </cell>
          <cell r="BK2267">
            <v>29</v>
          </cell>
          <cell r="BL2267">
            <v>0</v>
          </cell>
          <cell r="BM2267">
            <v>0</v>
          </cell>
          <cell r="BN2267">
            <v>29</v>
          </cell>
          <cell r="BU2267">
            <v>0</v>
          </cell>
          <cell r="BV2267">
            <v>0</v>
          </cell>
          <cell r="BW2267">
            <v>29</v>
          </cell>
          <cell r="CC2267">
            <v>0</v>
          </cell>
          <cell r="CD2267">
            <v>0</v>
          </cell>
        </row>
        <row r="2269">
          <cell r="C2269" t="str">
            <v>61920TMAT100Allcustom3USD Total</v>
          </cell>
          <cell r="BK2269">
            <v>0</v>
          </cell>
          <cell r="BM2269">
            <v>0</v>
          </cell>
          <cell r="BN2269">
            <v>0</v>
          </cell>
          <cell r="BW2269">
            <v>0</v>
          </cell>
          <cell r="CC2269">
            <v>0</v>
          </cell>
          <cell r="CD2269">
            <v>0</v>
          </cell>
        </row>
        <row r="2270">
          <cell r="C2270" t="str">
            <v>61920TMAT200Allcustom3USD Total</v>
          </cell>
          <cell r="BK2270">
            <v>50</v>
          </cell>
          <cell r="BL2270">
            <v>0</v>
          </cell>
          <cell r="BM2270">
            <v>0</v>
          </cell>
          <cell r="BN2270">
            <v>50</v>
          </cell>
          <cell r="BW2270">
            <v>50</v>
          </cell>
          <cell r="CC2270">
            <v>0</v>
          </cell>
          <cell r="CD2270">
            <v>0</v>
          </cell>
        </row>
        <row r="2271">
          <cell r="C2271" t="str">
            <v>61920TMAT205Allcustom3USD Total</v>
          </cell>
          <cell r="BK2271">
            <v>18</v>
          </cell>
          <cell r="BM2271">
            <v>0</v>
          </cell>
          <cell r="BN2271">
            <v>18</v>
          </cell>
          <cell r="BW2271">
            <v>18</v>
          </cell>
          <cell r="CC2271">
            <v>0</v>
          </cell>
          <cell r="CD2271">
            <v>0</v>
          </cell>
        </row>
        <row r="2272">
          <cell r="C2272" t="str">
            <v>61920TMAT210Allcustom3USD Total</v>
          </cell>
          <cell r="BK2272">
            <v>0</v>
          </cell>
          <cell r="BM2272">
            <v>0</v>
          </cell>
          <cell r="BN2272">
            <v>0</v>
          </cell>
          <cell r="BW2272">
            <v>0</v>
          </cell>
          <cell r="CC2272">
            <v>0</v>
          </cell>
          <cell r="CD2272">
            <v>0</v>
          </cell>
        </row>
        <row r="2274">
          <cell r="C2274" t="str">
            <v>61920TMAT215Allcustom3USD Total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W2274">
            <v>0</v>
          </cell>
          <cell r="CC2274">
            <v>0</v>
          </cell>
          <cell r="CD2274">
            <v>0</v>
          </cell>
        </row>
        <row r="2275">
          <cell r="C2275" t="str">
            <v>61920TMAT220Allcustom3USD Total</v>
          </cell>
          <cell r="BK2275">
            <v>0</v>
          </cell>
          <cell r="BM2275">
            <v>0</v>
          </cell>
          <cell r="BN2275">
            <v>0</v>
          </cell>
          <cell r="BW2275">
            <v>0</v>
          </cell>
          <cell r="CC2275">
            <v>0</v>
          </cell>
          <cell r="CD2275">
            <v>0</v>
          </cell>
        </row>
        <row r="2276">
          <cell r="C2276" t="str">
            <v>61920TMAT400Allcustom3USD Total</v>
          </cell>
          <cell r="BK2276">
            <v>0</v>
          </cell>
          <cell r="BM2276">
            <v>0</v>
          </cell>
          <cell r="BN2276">
            <v>0</v>
          </cell>
          <cell r="BW2276">
            <v>0</v>
          </cell>
          <cell r="CC2276">
            <v>0</v>
          </cell>
          <cell r="CD2276">
            <v>0</v>
          </cell>
        </row>
        <row r="2277">
          <cell r="C2277" t="str">
            <v>FI_Vessels_number_+3_USD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U2277">
            <v>0</v>
          </cell>
          <cell r="BV2277">
            <v>0</v>
          </cell>
          <cell r="BW2277">
            <v>0</v>
          </cell>
          <cell r="CC2277">
            <v>0</v>
          </cell>
          <cell r="CD2277">
            <v>0</v>
          </cell>
        </row>
        <row r="2279">
          <cell r="C2279" t="str">
            <v>61920TAllcustom2Allcustom3USD Total</v>
          </cell>
          <cell r="BK2279">
            <v>68</v>
          </cell>
          <cell r="BL2279">
            <v>0</v>
          </cell>
          <cell r="BM2279">
            <v>0</v>
          </cell>
          <cell r="BN2279">
            <v>68</v>
          </cell>
          <cell r="BU2279">
            <v>0</v>
          </cell>
          <cell r="BV2279">
            <v>0</v>
          </cell>
          <cell r="BW2279">
            <v>68</v>
          </cell>
          <cell r="CC2279">
            <v>0</v>
          </cell>
          <cell r="CD2279">
            <v>0</v>
          </cell>
        </row>
        <row r="2286">
          <cell r="C2286" t="str">
            <v>40300TAllcustom2Allcustom3USD Total</v>
          </cell>
          <cell r="BK2286">
            <v>-95</v>
          </cell>
          <cell r="BN2286">
            <v>-94.657201600825999</v>
          </cell>
          <cell r="BW2286">
            <v>-95</v>
          </cell>
          <cell r="CD2286">
            <v>0</v>
          </cell>
        </row>
        <row r="2287">
          <cell r="C2287" t="str">
            <v>40350TAllcustom2Allcustom3USD Total</v>
          </cell>
          <cell r="BK2287">
            <v>-373</v>
          </cell>
          <cell r="BL2287">
            <v>1</v>
          </cell>
          <cell r="BN2287">
            <v>-373.94907563386101</v>
          </cell>
          <cell r="BW2287">
            <v>-373</v>
          </cell>
          <cell r="CD2287">
            <v>0</v>
          </cell>
        </row>
        <row r="2288">
          <cell r="C2288" t="str">
            <v>40400TAllcustom2Allcustom3USD Total</v>
          </cell>
          <cell r="BK2288">
            <v>-62</v>
          </cell>
          <cell r="BN2288">
            <v>-62.424948861779896</v>
          </cell>
          <cell r="BW2288">
            <v>-62</v>
          </cell>
          <cell r="CD2288">
            <v>0</v>
          </cell>
        </row>
        <row r="2290">
          <cell r="C2290" t="str">
            <v>40450TAllcustom2Allcustom3USD Total</v>
          </cell>
          <cell r="BK2290">
            <v>2</v>
          </cell>
          <cell r="BN2290">
            <v>2.3473154922867399</v>
          </cell>
          <cell r="BW2290">
            <v>2</v>
          </cell>
          <cell r="CD2290">
            <v>0</v>
          </cell>
        </row>
        <row r="2291">
          <cell r="C2291" t="str">
            <v>40550TAllcustom2Allcustom3USD Total</v>
          </cell>
          <cell r="BK2291">
            <v>280</v>
          </cell>
          <cell r="BN2291">
            <v>280.08606780773403</v>
          </cell>
          <cell r="BW2291">
            <v>280</v>
          </cell>
          <cell r="CD2291">
            <v>0</v>
          </cell>
        </row>
        <row r="2292">
          <cell r="C2292" t="str">
            <v>CF_trade_other_payables_USD</v>
          </cell>
          <cell r="BK2292">
            <v>282</v>
          </cell>
          <cell r="BL2292">
            <v>0</v>
          </cell>
          <cell r="BM2292">
            <v>0</v>
          </cell>
          <cell r="BN2292">
            <v>282.43338330002075</v>
          </cell>
          <cell r="BU2292">
            <v>0</v>
          </cell>
          <cell r="BV2292">
            <v>0</v>
          </cell>
          <cell r="BW2292">
            <v>282</v>
          </cell>
          <cell r="CD2292">
            <v>0</v>
          </cell>
        </row>
        <row r="2294">
          <cell r="C2294" t="str">
            <v>40560Allcustom2Allcustom3USD Total</v>
          </cell>
          <cell r="BK2294">
            <v>-17</v>
          </cell>
          <cell r="BN2294">
            <v>-16.750003859148201</v>
          </cell>
          <cell r="BW2294">
            <v>-17</v>
          </cell>
          <cell r="CD2294">
            <v>0</v>
          </cell>
        </row>
        <row r="2295">
          <cell r="BK2295">
            <v>-265</v>
          </cell>
          <cell r="BL2295">
            <v>1</v>
          </cell>
          <cell r="BM2295">
            <v>0</v>
          </cell>
          <cell r="BN2295">
            <v>-265.34784665559431</v>
          </cell>
          <cell r="BU2295">
            <v>0</v>
          </cell>
          <cell r="BV2295">
            <v>0</v>
          </cell>
          <cell r="BW2295">
            <v>-265</v>
          </cell>
          <cell r="CF2295">
            <v>0</v>
          </cell>
        </row>
        <row r="2298">
          <cell r="C2298" t="str">
            <v>40940TAllcustom2Allcustom3USD Total</v>
          </cell>
          <cell r="BK2298">
            <v>232</v>
          </cell>
          <cell r="BN2298">
            <v>232.4359394201</v>
          </cell>
          <cell r="BW2298">
            <v>232</v>
          </cell>
          <cell r="CD2298">
            <v>0</v>
          </cell>
        </row>
        <row r="2299">
          <cell r="C2299" t="str">
            <v>40900TAllcustom2Allcustom3USD Total</v>
          </cell>
          <cell r="BK2299">
            <v>77</v>
          </cell>
          <cell r="BL2299">
            <v>0</v>
          </cell>
          <cell r="BN2299">
            <v>76.847915689471492</v>
          </cell>
          <cell r="BW2299">
            <v>77</v>
          </cell>
          <cell r="CD2299">
            <v>0</v>
          </cell>
        </row>
        <row r="2300">
          <cell r="BK2300">
            <v>309</v>
          </cell>
          <cell r="BL2300">
            <v>0</v>
          </cell>
          <cell r="BM2300">
            <v>0</v>
          </cell>
          <cell r="BN2300">
            <v>309.2838551095715</v>
          </cell>
          <cell r="BU2300">
            <v>0</v>
          </cell>
          <cell r="BV2300">
            <v>0</v>
          </cell>
          <cell r="BW2300">
            <v>309</v>
          </cell>
          <cell r="CF2300">
            <v>0</v>
          </cell>
        </row>
        <row r="2303">
          <cell r="C2303" t="str">
            <v>CF_PPE_intangible_assets_addition_USD</v>
          </cell>
          <cell r="BK2303">
            <v>-5191</v>
          </cell>
          <cell r="BL2303">
            <v>-1</v>
          </cell>
          <cell r="BM2303">
            <v>0</v>
          </cell>
          <cell r="BN2303">
            <v>-5190.5470019288859</v>
          </cell>
          <cell r="BW2303">
            <v>-5191</v>
          </cell>
          <cell r="CD2303">
            <v>0</v>
          </cell>
        </row>
        <row r="2304">
          <cell r="C2304" t="str">
            <v>62100TAllcustom2M220USD Total</v>
          </cell>
          <cell r="BK2304">
            <v>0</v>
          </cell>
          <cell r="BN2304">
            <v>-0.45736941999999997</v>
          </cell>
          <cell r="BW2304">
            <v>0</v>
          </cell>
          <cell r="CD2304">
            <v>0</v>
          </cell>
        </row>
        <row r="2305">
          <cell r="C2305" t="str">
            <v>41720Allcustom2Allcustom3USD Total</v>
          </cell>
          <cell r="BK2305">
            <v>947</v>
          </cell>
          <cell r="BN2305">
            <v>947.24578117094802</v>
          </cell>
          <cell r="BW2305">
            <v>947</v>
          </cell>
        </row>
        <row r="2306">
          <cell r="C2306" t="str">
            <v>41840Allcustom2Allcustom3USD Total</v>
          </cell>
          <cell r="BK2306">
            <v>137</v>
          </cell>
          <cell r="BN2306">
            <v>136.62082698919002</v>
          </cell>
          <cell r="BW2306">
            <v>137</v>
          </cell>
          <cell r="CD2306">
            <v>0</v>
          </cell>
        </row>
        <row r="2307">
          <cell r="C2307" t="str">
            <v>41755TAllcustom2Allcustom3USD Total</v>
          </cell>
          <cell r="BK2307">
            <v>-134</v>
          </cell>
          <cell r="BL2307">
            <v>0</v>
          </cell>
          <cell r="BN2307">
            <v>-133.57948100964001</v>
          </cell>
          <cell r="BW2307">
            <v>-134</v>
          </cell>
          <cell r="CD2307">
            <v>0</v>
          </cell>
        </row>
        <row r="2308">
          <cell r="C2308" t="str">
            <v>41760Allcustom2Allcustom3USD Total</v>
          </cell>
          <cell r="BK2308">
            <v>-132</v>
          </cell>
          <cell r="BL2308">
            <v>0</v>
          </cell>
          <cell r="BN2308">
            <v>-132.12590261</v>
          </cell>
          <cell r="BW2308">
            <v>-132</v>
          </cell>
          <cell r="CD2308">
            <v>0</v>
          </cell>
          <cell r="CF2308">
            <v>0</v>
          </cell>
        </row>
        <row r="2309">
          <cell r="BK2309">
            <v>-4373</v>
          </cell>
          <cell r="BL2309">
            <v>-1</v>
          </cell>
          <cell r="BM2309">
            <v>0</v>
          </cell>
          <cell r="BN2309">
            <v>-4372.8431468083872</v>
          </cell>
          <cell r="BU2309">
            <v>0</v>
          </cell>
          <cell r="BV2309">
            <v>0</v>
          </cell>
          <cell r="BW2309">
            <v>-4373</v>
          </cell>
          <cell r="CF2309">
            <v>0</v>
          </cell>
        </row>
        <row r="2312">
          <cell r="C2312" t="str">
            <v>43050TAllcustom2Allcustom3USD Total</v>
          </cell>
          <cell r="BK2312">
            <v>-75</v>
          </cell>
          <cell r="BN2312">
            <v>-74.569298812728604</v>
          </cell>
          <cell r="BW2312">
            <v>-75</v>
          </cell>
          <cell r="CD2312">
            <v>0</v>
          </cell>
        </row>
        <row r="2313">
          <cell r="C2313" t="str">
            <v>43100TAllcustom2Allcustom3USD Total</v>
          </cell>
          <cell r="BK2313">
            <v>0</v>
          </cell>
          <cell r="BN2313">
            <v>-1.68677000000025E-6</v>
          </cell>
          <cell r="BW2313">
            <v>0</v>
          </cell>
          <cell r="CD2313">
            <v>0</v>
          </cell>
        </row>
        <row r="2314">
          <cell r="C2314" t="str">
            <v>43125TAllcustom2Allcustom3USD Total</v>
          </cell>
          <cell r="BK2314">
            <v>-27</v>
          </cell>
          <cell r="BN2314">
            <v>-27.267181989072597</v>
          </cell>
          <cell r="BW2314">
            <v>-27</v>
          </cell>
          <cell r="CD2314">
            <v>0</v>
          </cell>
        </row>
        <row r="2315">
          <cell r="C2315" t="str">
            <v>43175TAllcustom2Allcustom3USD Total</v>
          </cell>
          <cell r="BK2315">
            <v>0</v>
          </cell>
          <cell r="BN2315">
            <v>-1.2999999999999999E-2</v>
          </cell>
          <cell r="BW2315">
            <v>0</v>
          </cell>
          <cell r="CD2315">
            <v>0</v>
          </cell>
        </row>
        <row r="2316">
          <cell r="C2316" t="str">
            <v>43200TAllcustom2Allcustom3USD Total</v>
          </cell>
          <cell r="BK2316">
            <v>0</v>
          </cell>
          <cell r="BN2316">
            <v>-0.49840937803615698</v>
          </cell>
          <cell r="BW2316">
            <v>0</v>
          </cell>
          <cell r="CD2316">
            <v>0</v>
          </cell>
        </row>
        <row r="2317">
          <cell r="C2317" t="str">
            <v>43300TAllcustom2Allcustom3USD Total</v>
          </cell>
          <cell r="BK2317">
            <v>106</v>
          </cell>
          <cell r="BN2317">
            <v>106.045437146791</v>
          </cell>
          <cell r="BW2317">
            <v>106</v>
          </cell>
          <cell r="CD2317">
            <v>0</v>
          </cell>
        </row>
        <row r="2318">
          <cell r="C2318" t="str">
            <v>43400TAllcustom2Allcustom3USD Total</v>
          </cell>
          <cell r="BK2318">
            <v>-152</v>
          </cell>
          <cell r="BN2318">
            <v>-151.60544691936201</v>
          </cell>
          <cell r="BW2318">
            <v>-152</v>
          </cell>
          <cell r="CD2318">
            <v>0</v>
          </cell>
        </row>
        <row r="2319">
          <cell r="C2319" t="str">
            <v>43500TAllcustom2Allcustom3USD Total</v>
          </cell>
          <cell r="BK2319">
            <v>366</v>
          </cell>
          <cell r="BL2319">
            <v>0</v>
          </cell>
          <cell r="BN2319">
            <v>366.28926710693901</v>
          </cell>
          <cell r="BW2319">
            <v>366</v>
          </cell>
          <cell r="CD2319">
            <v>0</v>
          </cell>
        </row>
        <row r="2320">
          <cell r="BK2320">
            <v>218</v>
          </cell>
          <cell r="BL2320">
            <v>0</v>
          </cell>
          <cell r="BM2320">
            <v>0</v>
          </cell>
          <cell r="BN2320">
            <v>218.38136546776065</v>
          </cell>
          <cell r="BU2320">
            <v>0</v>
          </cell>
          <cell r="BV2320">
            <v>0</v>
          </cell>
          <cell r="BW2320">
            <v>218</v>
          </cell>
          <cell r="CF2320">
            <v>0</v>
          </cell>
        </row>
        <row r="2325">
          <cell r="C2325" t="str">
            <v>42760Allcustom2Allcustom3USD Total</v>
          </cell>
          <cell r="BK2325">
            <v>0</v>
          </cell>
          <cell r="BN2325">
            <v>0</v>
          </cell>
          <cell r="BP2325">
            <v>0</v>
          </cell>
          <cell r="BS2325">
            <v>0</v>
          </cell>
          <cell r="BW2325">
            <v>0</v>
          </cell>
          <cell r="CD2325">
            <v>0</v>
          </cell>
        </row>
        <row r="2326">
          <cell r="C2326" t="str">
            <v>42610Allcustom2Allcustom3USD Total</v>
          </cell>
          <cell r="BK2326">
            <v>0</v>
          </cell>
          <cell r="BL2326">
            <v>0</v>
          </cell>
          <cell r="BN2326">
            <v>0</v>
          </cell>
          <cell r="BP2326">
            <v>0</v>
          </cell>
          <cell r="BS2326">
            <v>0</v>
          </cell>
          <cell r="BW2326">
            <v>0</v>
          </cell>
          <cell r="CD2326">
            <v>0</v>
          </cell>
        </row>
        <row r="2327">
          <cell r="C2327" t="str">
            <v>42620Allcustom2Allcustom3USD Total</v>
          </cell>
          <cell r="BK2327">
            <v>0</v>
          </cell>
          <cell r="BL2327">
            <v>0</v>
          </cell>
          <cell r="BN2327">
            <v>0</v>
          </cell>
          <cell r="BP2327">
            <v>0</v>
          </cell>
          <cell r="BS2327">
            <v>0</v>
          </cell>
          <cell r="BW2327">
            <v>0</v>
          </cell>
          <cell r="CD2327">
            <v>0</v>
          </cell>
        </row>
        <row r="2328">
          <cell r="C2328" t="str">
            <v>42630Allcustom2Allcustom3USD Total</v>
          </cell>
          <cell r="BK2328">
            <v>0</v>
          </cell>
          <cell r="BN2328">
            <v>1.08713675384576E-3</v>
          </cell>
          <cell r="BP2328">
            <v>0</v>
          </cell>
          <cell r="BS2328">
            <v>0</v>
          </cell>
          <cell r="BW2328">
            <v>0</v>
          </cell>
          <cell r="CD2328">
            <v>0</v>
          </cell>
        </row>
        <row r="2329">
          <cell r="C2329" t="str">
            <v>42640Allcustom2Allcustom3USD Total</v>
          </cell>
          <cell r="BK2329">
            <v>0</v>
          </cell>
          <cell r="BN2329">
            <v>0</v>
          </cell>
          <cell r="BP2329">
            <v>0</v>
          </cell>
          <cell r="BS2329">
            <v>0</v>
          </cell>
          <cell r="BW2329">
            <v>0</v>
          </cell>
          <cell r="CD2329">
            <v>0</v>
          </cell>
        </row>
        <row r="2330">
          <cell r="C2330" t="str">
            <v>42650Allcustom2Allcustom3USD Total</v>
          </cell>
          <cell r="BK2330">
            <v>0</v>
          </cell>
          <cell r="BL2330">
            <v>0</v>
          </cell>
          <cell r="BN2330">
            <v>-0.141019680278029</v>
          </cell>
          <cell r="BP2330">
            <v>0</v>
          </cell>
          <cell r="BS2330">
            <v>0</v>
          </cell>
          <cell r="BW2330">
            <v>0</v>
          </cell>
          <cell r="CD2330">
            <v>0</v>
          </cell>
        </row>
        <row r="2331">
          <cell r="C2331" t="str">
            <v>42660Allcustom2Allcustom3USD Total</v>
          </cell>
          <cell r="BK2331">
            <v>0</v>
          </cell>
          <cell r="BN2331">
            <v>0</v>
          </cell>
          <cell r="BP2331">
            <v>0</v>
          </cell>
          <cell r="BQ2331">
            <v>0</v>
          </cell>
          <cell r="BS2331">
            <v>0</v>
          </cell>
          <cell r="BW2331">
            <v>0</v>
          </cell>
          <cell r="CD2331">
            <v>0</v>
          </cell>
        </row>
        <row r="2332">
          <cell r="C2332" t="str">
            <v>42670Allcustom2Allcustom3USD Total</v>
          </cell>
          <cell r="BK2332">
            <v>0</v>
          </cell>
          <cell r="BN2332">
            <v>0</v>
          </cell>
          <cell r="BP2332">
            <v>0</v>
          </cell>
          <cell r="BS2332">
            <v>0</v>
          </cell>
          <cell r="BW2332">
            <v>0</v>
          </cell>
          <cell r="CD2332">
            <v>0</v>
          </cell>
        </row>
        <row r="2333">
          <cell r="C2333" t="str">
            <v>42700TAllcustom2Allcustom3USD Total</v>
          </cell>
          <cell r="BK2333">
            <v>0</v>
          </cell>
          <cell r="BL2333">
            <v>0</v>
          </cell>
          <cell r="BM2333">
            <v>0</v>
          </cell>
          <cell r="BN2333">
            <v>-0.13993254352418324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U2333">
            <v>0</v>
          </cell>
          <cell r="BV2333">
            <v>0</v>
          </cell>
          <cell r="BW2333">
            <v>0</v>
          </cell>
          <cell r="CD2333">
            <v>0</v>
          </cell>
        </row>
        <row r="2334">
          <cell r="C2334" t="str">
            <v>42710Allcustom2Allcustom3USD Total</v>
          </cell>
          <cell r="BK2334">
            <v>0</v>
          </cell>
          <cell r="BL2334">
            <v>0</v>
          </cell>
          <cell r="BN2334">
            <v>0</v>
          </cell>
          <cell r="BP2334">
            <v>0</v>
          </cell>
          <cell r="BQ2334">
            <v>0</v>
          </cell>
          <cell r="BS2334">
            <v>0</v>
          </cell>
          <cell r="BW2334">
            <v>0</v>
          </cell>
          <cell r="CD2334">
            <v>0</v>
          </cell>
        </row>
        <row r="2335">
          <cell r="C2335" t="str">
            <v>42750TAllcustom2Allcustom3USD Total</v>
          </cell>
          <cell r="BK2335">
            <v>0</v>
          </cell>
          <cell r="BL2335">
            <v>0</v>
          </cell>
          <cell r="BM2335">
            <v>0</v>
          </cell>
          <cell r="BN2335">
            <v>-0.13993254352418324</v>
          </cell>
          <cell r="BP2335">
            <v>0</v>
          </cell>
          <cell r="BQ2335">
            <v>0</v>
          </cell>
          <cell r="BR2335">
            <v>0</v>
          </cell>
          <cell r="BS2335">
            <v>0</v>
          </cell>
          <cell r="BU2335">
            <v>0</v>
          </cell>
          <cell r="BV2335">
            <v>0</v>
          </cell>
          <cell r="BW2335">
            <v>0</v>
          </cell>
          <cell r="CD2335">
            <v>0</v>
          </cell>
        </row>
        <row r="2336">
          <cell r="C2336" t="str">
            <v>42770Allcustom2Allcustom3USD Total</v>
          </cell>
          <cell r="BK2336">
            <v>14</v>
          </cell>
          <cell r="BL2336">
            <v>0</v>
          </cell>
          <cell r="BN2336">
            <v>14.4292363986157</v>
          </cell>
          <cell r="BP2336">
            <v>0</v>
          </cell>
          <cell r="BQ2336">
            <v>0</v>
          </cell>
          <cell r="BS2336">
            <v>0</v>
          </cell>
          <cell r="BW2336">
            <v>14</v>
          </cell>
          <cell r="CD2336">
            <v>0</v>
          </cell>
        </row>
        <row r="2337">
          <cell r="C2337" t="str">
            <v>42800TAllcustom2Allcustom3USD Total</v>
          </cell>
          <cell r="BK2337">
            <v>14</v>
          </cell>
          <cell r="BL2337">
            <v>0</v>
          </cell>
          <cell r="BM2337">
            <v>0</v>
          </cell>
          <cell r="BN2337">
            <v>14.289303855091516</v>
          </cell>
          <cell r="BP2337">
            <v>0</v>
          </cell>
          <cell r="BQ2337">
            <v>0</v>
          </cell>
          <cell r="BR2337">
            <v>0</v>
          </cell>
          <cell r="BS2337">
            <v>0</v>
          </cell>
          <cell r="BU2337">
            <v>0</v>
          </cell>
          <cell r="BV2337">
            <v>0</v>
          </cell>
          <cell r="BW2337">
            <v>14</v>
          </cell>
          <cell r="CD2337">
            <v>0</v>
          </cell>
        </row>
        <row r="2338">
          <cell r="C2338" t="str">
            <v>42810Allcustom2Allcustom3USD Total</v>
          </cell>
          <cell r="BK2338">
            <v>0</v>
          </cell>
          <cell r="BN2338">
            <v>-3.8000000000521101E-7</v>
          </cell>
          <cell r="BP2338">
            <v>0</v>
          </cell>
          <cell r="BR2338">
            <v>0</v>
          </cell>
          <cell r="BS2338">
            <v>0</v>
          </cell>
          <cell r="BW2338">
            <v>0</v>
          </cell>
          <cell r="CD2338">
            <v>0</v>
          </cell>
        </row>
        <row r="2339">
          <cell r="C2339" t="str">
            <v>42830Allcustom2Allcustom3USD Total</v>
          </cell>
          <cell r="BK2339">
            <v>0</v>
          </cell>
          <cell r="BN2339">
            <v>2.7099999999999997E-4</v>
          </cell>
          <cell r="BP2339">
            <v>0</v>
          </cell>
          <cell r="BS2339">
            <v>0</v>
          </cell>
          <cell r="BW2339">
            <v>0</v>
          </cell>
          <cell r="CD2339">
            <v>0</v>
          </cell>
        </row>
        <row r="2340">
          <cell r="C2340" t="str">
            <v>42820Allcustom2Allcustom3USD Total</v>
          </cell>
          <cell r="BK2340">
            <v>0</v>
          </cell>
          <cell r="BL2340">
            <v>0</v>
          </cell>
          <cell r="BN2340">
            <v>0.141019680278029</v>
          </cell>
          <cell r="BP2340">
            <v>0</v>
          </cell>
          <cell r="BQ2340">
            <v>0</v>
          </cell>
          <cell r="BS2340">
            <v>0</v>
          </cell>
          <cell r="BW2340">
            <v>0</v>
          </cell>
          <cell r="CD2340">
            <v>0</v>
          </cell>
        </row>
        <row r="2341">
          <cell r="BK2341">
            <v>14</v>
          </cell>
          <cell r="BL2341">
            <v>0</v>
          </cell>
          <cell r="BM2341">
            <v>0</v>
          </cell>
          <cell r="BN2341">
            <v>14.430594155369546</v>
          </cell>
          <cell r="BP2341">
            <v>0</v>
          </cell>
          <cell r="BQ2341">
            <v>0</v>
          </cell>
          <cell r="BR2341">
            <v>0</v>
          </cell>
          <cell r="BS2341">
            <v>0</v>
          </cell>
          <cell r="BU2341">
            <v>0</v>
          </cell>
          <cell r="BV2341">
            <v>0</v>
          </cell>
          <cell r="BW2341">
            <v>14</v>
          </cell>
          <cell r="CF2341">
            <v>0</v>
          </cell>
        </row>
        <row r="2344">
          <cell r="C2344" t="str">
            <v>27210Allcustom2M420USD Total</v>
          </cell>
          <cell r="BK2344">
            <v>0</v>
          </cell>
          <cell r="BN2344">
            <v>0</v>
          </cell>
          <cell r="BP2344">
            <v>0</v>
          </cell>
          <cell r="BS2344">
            <v>0</v>
          </cell>
          <cell r="BW2344">
            <v>0</v>
          </cell>
          <cell r="CD2344">
            <v>0</v>
          </cell>
        </row>
        <row r="2345">
          <cell r="C2345" t="str">
            <v>27220Allcustom2M420USD Total</v>
          </cell>
          <cell r="BK2345">
            <v>0</v>
          </cell>
          <cell r="BL2345">
            <v>0</v>
          </cell>
          <cell r="BN2345">
            <v>0</v>
          </cell>
          <cell r="BP2345">
            <v>0</v>
          </cell>
          <cell r="BQ2345">
            <v>0</v>
          </cell>
          <cell r="BS2345">
            <v>0</v>
          </cell>
          <cell r="BW2345">
            <v>0</v>
          </cell>
          <cell r="CD2345">
            <v>0</v>
          </cell>
        </row>
        <row r="2346">
          <cell r="C2346" t="str">
            <v>27222Allcustom2M420USD Total</v>
          </cell>
          <cell r="BK2346">
            <v>0</v>
          </cell>
          <cell r="BN2346">
            <v>0</v>
          </cell>
          <cell r="BP2346">
            <v>0</v>
          </cell>
          <cell r="BS2346">
            <v>0</v>
          </cell>
          <cell r="BW2346">
            <v>0</v>
          </cell>
          <cell r="CD2346">
            <v>0</v>
          </cell>
        </row>
        <row r="2347">
          <cell r="C2347" t="str">
            <v>35310Allcustom2M420USD Total</v>
          </cell>
          <cell r="BK2347">
            <v>0</v>
          </cell>
          <cell r="BN2347">
            <v>0</v>
          </cell>
          <cell r="BP2347">
            <v>0</v>
          </cell>
          <cell r="BS2347">
            <v>0</v>
          </cell>
          <cell r="BW2347">
            <v>0</v>
          </cell>
          <cell r="CD2347">
            <v>0</v>
          </cell>
        </row>
        <row r="2350">
          <cell r="C2350" t="str">
            <v>42320Allcustom2Allcustom3USD Total</v>
          </cell>
          <cell r="BK2350">
            <v>-881</v>
          </cell>
          <cell r="BL2350">
            <v>0</v>
          </cell>
          <cell r="BN2350">
            <v>-880.79456061999997</v>
          </cell>
          <cell r="BP2350">
            <v>0</v>
          </cell>
          <cell r="BQ2350">
            <v>0</v>
          </cell>
          <cell r="BS2350">
            <v>0</v>
          </cell>
          <cell r="BW2350">
            <v>-881</v>
          </cell>
          <cell r="CD2350">
            <v>0</v>
          </cell>
        </row>
        <row r="2351">
          <cell r="C2351" t="str">
            <v>42330Allcustom2Allcustom3USD Total</v>
          </cell>
          <cell r="BK2351">
            <v>-428</v>
          </cell>
          <cell r="BN2351">
            <v>-428.43696743206198</v>
          </cell>
          <cell r="BP2351">
            <v>0</v>
          </cell>
          <cell r="BS2351">
            <v>0</v>
          </cell>
          <cell r="BW2351">
            <v>-428</v>
          </cell>
          <cell r="CD2351">
            <v>0</v>
          </cell>
        </row>
        <row r="2352">
          <cell r="C2352" t="str">
            <v>42340Allcustom2Allcustom3USD Total</v>
          </cell>
          <cell r="BK2352">
            <v>-60</v>
          </cell>
          <cell r="BN2352">
            <v>-60.163026365254204</v>
          </cell>
          <cell r="BP2352">
            <v>0</v>
          </cell>
          <cell r="BS2352">
            <v>0</v>
          </cell>
          <cell r="BW2352">
            <v>-60</v>
          </cell>
          <cell r="CD2352">
            <v>0</v>
          </cell>
        </row>
        <row r="2353">
          <cell r="C2353" t="str">
            <v>42350Allcustom2Allcustom3USD Total</v>
          </cell>
          <cell r="BK2353">
            <v>-6</v>
          </cell>
          <cell r="BN2353">
            <v>-5.7019198132159108</v>
          </cell>
          <cell r="BP2353">
            <v>0</v>
          </cell>
          <cell r="BS2353">
            <v>0</v>
          </cell>
          <cell r="BW2353">
            <v>-6</v>
          </cell>
          <cell r="CD2353">
            <v>0</v>
          </cell>
        </row>
        <row r="2354">
          <cell r="C2354" t="str">
            <v>42360Allcustom2Allcustom3USD Total</v>
          </cell>
          <cell r="BK2354">
            <v>-262</v>
          </cell>
          <cell r="BN2354">
            <v>-261.64194891387899</v>
          </cell>
          <cell r="BP2354">
            <v>0</v>
          </cell>
          <cell r="BS2354">
            <v>0</v>
          </cell>
          <cell r="BW2354">
            <v>-262</v>
          </cell>
          <cell r="CD2354">
            <v>0</v>
          </cell>
        </row>
        <row r="2355">
          <cell r="C2355" t="str">
            <v>42370Allcustom2Allcustom3USD Total</v>
          </cell>
          <cell r="BK2355">
            <v>5</v>
          </cell>
          <cell r="BN2355">
            <v>4.7918967372610197</v>
          </cell>
          <cell r="BP2355">
            <v>0</v>
          </cell>
          <cell r="BS2355">
            <v>0</v>
          </cell>
          <cell r="BW2355">
            <v>5</v>
          </cell>
          <cell r="CD2355">
            <v>0</v>
          </cell>
        </row>
        <row r="2356">
          <cell r="C2356" t="str">
            <v>42380Allcustom2Allcustom3USD Total</v>
          </cell>
          <cell r="BK2356">
            <v>833</v>
          </cell>
          <cell r="BN2356">
            <v>832.91964371773304</v>
          </cell>
          <cell r="BP2356">
            <v>0</v>
          </cell>
          <cell r="BS2356">
            <v>0</v>
          </cell>
          <cell r="BW2356">
            <v>833</v>
          </cell>
          <cell r="CD2356">
            <v>0</v>
          </cell>
        </row>
        <row r="2357">
          <cell r="C2357" t="str">
            <v>42400TAllcustom2Allcustom3USD Total</v>
          </cell>
          <cell r="BK2357">
            <v>-799</v>
          </cell>
          <cell r="BL2357">
            <v>0</v>
          </cell>
          <cell r="BM2357">
            <v>0</v>
          </cell>
          <cell r="BN2357">
            <v>-799.02688268941722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U2357">
            <v>0</v>
          </cell>
          <cell r="BV2357">
            <v>0</v>
          </cell>
          <cell r="BW2357">
            <v>-799</v>
          </cell>
          <cell r="CD2357">
            <v>0</v>
          </cell>
        </row>
        <row r="2358">
          <cell r="C2358" t="str">
            <v>42410Allcustom2Allcustom3USD Total</v>
          </cell>
          <cell r="BK2358">
            <v>179</v>
          </cell>
          <cell r="BL2358">
            <v>0</v>
          </cell>
          <cell r="BN2358">
            <v>178.60250493169801</v>
          </cell>
          <cell r="BP2358">
            <v>0</v>
          </cell>
          <cell r="BQ2358">
            <v>0</v>
          </cell>
          <cell r="BS2358">
            <v>0</v>
          </cell>
          <cell r="BW2358">
            <v>179</v>
          </cell>
          <cell r="CD2358">
            <v>0</v>
          </cell>
        </row>
        <row r="2359">
          <cell r="C2359" t="str">
            <v>42450TAllcustom2Allcustom3USD Total</v>
          </cell>
          <cell r="BK2359">
            <v>-620</v>
          </cell>
          <cell r="BL2359">
            <v>0</v>
          </cell>
          <cell r="BM2359">
            <v>0</v>
          </cell>
          <cell r="BN2359">
            <v>-620.42437775771918</v>
          </cell>
          <cell r="BP2359">
            <v>0</v>
          </cell>
          <cell r="BQ2359">
            <v>0</v>
          </cell>
          <cell r="BR2359">
            <v>0</v>
          </cell>
          <cell r="BS2359">
            <v>0</v>
          </cell>
          <cell r="BU2359">
            <v>0</v>
          </cell>
          <cell r="BV2359">
            <v>0</v>
          </cell>
          <cell r="BW2359">
            <v>-620</v>
          </cell>
          <cell r="CD2359">
            <v>0</v>
          </cell>
        </row>
        <row r="2360">
          <cell r="C2360" t="str">
            <v>42460Allcustom2Allcustom3USD Total</v>
          </cell>
          <cell r="BK2360">
            <v>-248</v>
          </cell>
          <cell r="BN2360">
            <v>-247.72717822999999</v>
          </cell>
          <cell r="BP2360">
            <v>0</v>
          </cell>
          <cell r="BQ2360">
            <v>0</v>
          </cell>
          <cell r="BS2360">
            <v>0</v>
          </cell>
          <cell r="BW2360">
            <v>-248</v>
          </cell>
          <cell r="CD2360">
            <v>0</v>
          </cell>
        </row>
        <row r="2361">
          <cell r="C2361" t="str">
            <v>42470Allcustom2Allcustom3USD Total</v>
          </cell>
          <cell r="BK2361">
            <v>0</v>
          </cell>
          <cell r="BN2361">
            <v>5.3901105891495599E-3</v>
          </cell>
          <cell r="BP2361">
            <v>0</v>
          </cell>
          <cell r="BS2361">
            <v>0</v>
          </cell>
          <cell r="BW2361">
            <v>0</v>
          </cell>
          <cell r="CD2361">
            <v>0</v>
          </cell>
        </row>
        <row r="2362">
          <cell r="C2362" t="str">
            <v>42500TAllcustom2Allcustom3USD Total</v>
          </cell>
          <cell r="BK2362">
            <v>-868</v>
          </cell>
          <cell r="BL2362">
            <v>0</v>
          </cell>
          <cell r="BM2362">
            <v>0</v>
          </cell>
          <cell r="BN2362">
            <v>-868.14616587712999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U2362">
            <v>0</v>
          </cell>
          <cell r="BV2362">
            <v>0</v>
          </cell>
          <cell r="BW2362">
            <v>-868</v>
          </cell>
          <cell r="CD2362">
            <v>0</v>
          </cell>
        </row>
        <row r="2363">
          <cell r="C2363" t="str">
            <v>42510Allcustom2Allcustom3USD Total</v>
          </cell>
          <cell r="BK2363">
            <v>0</v>
          </cell>
          <cell r="BN2363">
            <v>-3.13167723271996E-4</v>
          </cell>
          <cell r="BP2363">
            <v>0</v>
          </cell>
          <cell r="BS2363">
            <v>0</v>
          </cell>
          <cell r="BW2363">
            <v>0</v>
          </cell>
          <cell r="CD2363">
            <v>0</v>
          </cell>
        </row>
        <row r="2364">
          <cell r="C2364" t="str">
            <v>42530Allcustom2Allcustom3USD Total</v>
          </cell>
          <cell r="BK2364">
            <v>0</v>
          </cell>
          <cell r="BN2364">
            <v>0</v>
          </cell>
          <cell r="BP2364">
            <v>0</v>
          </cell>
          <cell r="BS2364">
            <v>0</v>
          </cell>
          <cell r="BW2364">
            <v>0</v>
          </cell>
          <cell r="CD2364">
            <v>0</v>
          </cell>
        </row>
        <row r="2365">
          <cell r="C2365" t="str">
            <v>42540Allcustom2Allcustom3USD Total</v>
          </cell>
          <cell r="BK2365">
            <v>0</v>
          </cell>
          <cell r="BN2365">
            <v>1.3877787807E-22</v>
          </cell>
          <cell r="BP2365">
            <v>0</v>
          </cell>
          <cell r="BS2365">
            <v>0</v>
          </cell>
          <cell r="BW2365">
            <v>0</v>
          </cell>
          <cell r="CD2365">
            <v>0</v>
          </cell>
        </row>
        <row r="2366">
          <cell r="C2366" t="str">
            <v>42551Allcustom2Allcustom3USD Total</v>
          </cell>
          <cell r="BK2366">
            <v>2</v>
          </cell>
          <cell r="BN2366">
            <v>1.5333990625615901</v>
          </cell>
          <cell r="BP2366">
            <v>0</v>
          </cell>
          <cell r="BS2366">
            <v>0</v>
          </cell>
          <cell r="BW2366">
            <v>2</v>
          </cell>
          <cell r="CD2366">
            <v>0</v>
          </cell>
        </row>
        <row r="2367">
          <cell r="C2367" t="str">
            <v>42552Allcustom2Allcustom3USD Total</v>
          </cell>
          <cell r="BK2367">
            <v>-1</v>
          </cell>
          <cell r="BN2367">
            <v>-0.54600000000000004</v>
          </cell>
          <cell r="BP2367">
            <v>0</v>
          </cell>
          <cell r="BS2367">
            <v>0</v>
          </cell>
          <cell r="BW2367">
            <v>-1</v>
          </cell>
          <cell r="CD2367">
            <v>0</v>
          </cell>
        </row>
        <row r="2368">
          <cell r="C2368" t="str">
            <v>42520Allcustom2Allcustom3USD Total</v>
          </cell>
          <cell r="BK2368">
            <v>159</v>
          </cell>
          <cell r="BL2368">
            <v>0</v>
          </cell>
          <cell r="BN2368">
            <v>158.72569047627499</v>
          </cell>
          <cell r="BP2368">
            <v>0</v>
          </cell>
          <cell r="BQ2368">
            <v>0</v>
          </cell>
          <cell r="BS2368">
            <v>0</v>
          </cell>
          <cell r="BW2368">
            <v>159</v>
          </cell>
          <cell r="CD2368">
            <v>0</v>
          </cell>
        </row>
        <row r="2369">
          <cell r="BK2369">
            <v>-708</v>
          </cell>
          <cell r="BL2369">
            <v>0</v>
          </cell>
          <cell r="BM2369">
            <v>0</v>
          </cell>
          <cell r="BN2369">
            <v>-708.43338950601674</v>
          </cell>
          <cell r="BP2369">
            <v>0</v>
          </cell>
          <cell r="BQ2369">
            <v>0</v>
          </cell>
          <cell r="BR2369">
            <v>0</v>
          </cell>
          <cell r="BS2369">
            <v>0</v>
          </cell>
          <cell r="BU2369">
            <v>0</v>
          </cell>
          <cell r="BV2369">
            <v>0</v>
          </cell>
          <cell r="BW2369">
            <v>-708</v>
          </cell>
          <cell r="CF2369">
            <v>0</v>
          </cell>
        </row>
        <row r="2375">
          <cell r="C2375" t="str">
            <v>30900TAllcustom2M700TUSD Total</v>
          </cell>
          <cell r="BK2375">
            <v>-309</v>
          </cell>
          <cell r="BL2375">
            <v>-1</v>
          </cell>
          <cell r="BN2375">
            <v>-308.370099816287</v>
          </cell>
          <cell r="BP2375">
            <v>0</v>
          </cell>
          <cell r="BS2375">
            <v>0</v>
          </cell>
          <cell r="BW2375">
            <v>-309</v>
          </cell>
          <cell r="CD2375">
            <v>0</v>
          </cell>
        </row>
        <row r="2376">
          <cell r="C2376" t="str">
            <v>31900TAllcustom2M700TUSD Total</v>
          </cell>
          <cell r="BK2376">
            <v>-16</v>
          </cell>
          <cell r="BN2376">
            <v>-16.468251424000698</v>
          </cell>
          <cell r="BP2376">
            <v>0</v>
          </cell>
          <cell r="BS2376">
            <v>0</v>
          </cell>
          <cell r="BW2376">
            <v>-16</v>
          </cell>
          <cell r="CD2376">
            <v>0</v>
          </cell>
        </row>
        <row r="2377">
          <cell r="BK2377">
            <v>0</v>
          </cell>
          <cell r="BN2377">
            <v>0</v>
          </cell>
          <cell r="BP2377">
            <v>0</v>
          </cell>
          <cell r="BS2377">
            <v>0</v>
          </cell>
          <cell r="BW2377">
            <v>0</v>
          </cell>
        </row>
        <row r="2378">
          <cell r="BK2378">
            <v>-325</v>
          </cell>
          <cell r="BL2378">
            <v>-1</v>
          </cell>
          <cell r="BM2378">
            <v>0</v>
          </cell>
          <cell r="BN2378">
            <v>-324.83835124028769</v>
          </cell>
          <cell r="BW2378">
            <v>-325</v>
          </cell>
        </row>
        <row r="2379">
          <cell r="C2379" t="str">
            <v>30055Allcustom2M360USD Total</v>
          </cell>
          <cell r="BK2379">
            <v>0</v>
          </cell>
          <cell r="BN2379">
            <v>0</v>
          </cell>
          <cell r="BP2379">
            <v>0</v>
          </cell>
          <cell r="BS2379">
            <v>0</v>
          </cell>
          <cell r="BW2379">
            <v>0</v>
          </cell>
          <cell r="CD2379">
            <v>0</v>
          </cell>
        </row>
        <row r="2382">
          <cell r="C2382" t="str">
            <v>30060Allcustom2M310CUSD Total</v>
          </cell>
          <cell r="BK2382">
            <v>24</v>
          </cell>
          <cell r="BN2382">
            <v>23.6867413300753</v>
          </cell>
          <cell r="BP2382">
            <v>0</v>
          </cell>
          <cell r="BS2382">
            <v>0</v>
          </cell>
          <cell r="BW2382">
            <v>24</v>
          </cell>
          <cell r="CD2382">
            <v>0</v>
          </cell>
        </row>
        <row r="2383">
          <cell r="C2383" t="str">
            <v>30060Allcustom2M354USD Total</v>
          </cell>
          <cell r="BK2383">
            <v>-50</v>
          </cell>
          <cell r="BN2383">
            <v>-50.231222844304504</v>
          </cell>
          <cell r="BP2383">
            <v>0</v>
          </cell>
          <cell r="BS2383">
            <v>0</v>
          </cell>
          <cell r="BW2383">
            <v>-50</v>
          </cell>
          <cell r="CD2383">
            <v>0</v>
          </cell>
        </row>
        <row r="2388">
          <cell r="BK2388">
            <v>-7</v>
          </cell>
          <cell r="BN2388">
            <v>-7.2987782908575003</v>
          </cell>
          <cell r="BP2388">
            <v>0</v>
          </cell>
          <cell r="BS2388">
            <v>0</v>
          </cell>
          <cell r="BW2388">
            <v>-7</v>
          </cell>
        </row>
        <row r="2389">
          <cell r="BK2389">
            <v>-71</v>
          </cell>
          <cell r="BN2389">
            <v>-70.960402670000008</v>
          </cell>
          <cell r="BP2389">
            <v>0</v>
          </cell>
          <cell r="BS2389">
            <v>0</v>
          </cell>
          <cell r="BW2389">
            <v>-71</v>
          </cell>
        </row>
        <row r="2390">
          <cell r="BK2390">
            <v>-69</v>
          </cell>
          <cell r="BN2390">
            <v>-69.391495527367496</v>
          </cell>
          <cell r="BP2390">
            <v>0</v>
          </cell>
          <cell r="BS2390">
            <v>0</v>
          </cell>
          <cell r="BW2390">
            <v>-69</v>
          </cell>
        </row>
        <row r="2391">
          <cell r="BK2391">
            <v>-5</v>
          </cell>
          <cell r="BN2391">
            <v>-4.4914139001762701</v>
          </cell>
          <cell r="BP2391">
            <v>0</v>
          </cell>
          <cell r="BS2391">
            <v>0</v>
          </cell>
          <cell r="BW2391">
            <v>-5</v>
          </cell>
        </row>
        <row r="2393">
          <cell r="BK2393">
            <v>-116</v>
          </cell>
          <cell r="BN2393">
            <v>-115.70139895222201</v>
          </cell>
          <cell r="BP2393">
            <v>0</v>
          </cell>
          <cell r="BS2393">
            <v>0</v>
          </cell>
          <cell r="BW2393">
            <v>-116</v>
          </cell>
        </row>
        <row r="2395">
          <cell r="C2395" t="str">
            <v>30900TAllcustom2M140CUSD Total</v>
          </cell>
          <cell r="BK2395">
            <v>0</v>
          </cell>
          <cell r="BN2395">
            <v>0.209232736476482</v>
          </cell>
          <cell r="BP2395">
            <v>0</v>
          </cell>
          <cell r="BS2395">
            <v>0</v>
          </cell>
          <cell r="BW2395">
            <v>0</v>
          </cell>
          <cell r="CD2395">
            <v>0</v>
          </cell>
        </row>
      </sheetData>
      <sheetData sheetId="62" refreshError="1">
        <row r="7">
          <cell r="E7" t="str">
            <v>TL</v>
          </cell>
          <cell r="J7" t="str">
            <v>EN</v>
          </cell>
          <cell r="O7" t="str">
            <v>FI</v>
          </cell>
          <cell r="T7" t="str">
            <v>ECONTT</v>
          </cell>
          <cell r="AB7" t="str">
            <v>CON</v>
          </cell>
          <cell r="AG7" t="str">
            <v>DISCON</v>
          </cell>
          <cell r="AN7" t="str">
            <v>TOTAL</v>
          </cell>
          <cell r="AP7" t="str">
            <v>SEGM</v>
          </cell>
          <cell r="BB7" t="str">
            <v>OBTL</v>
          </cell>
          <cell r="BI7" t="str">
            <v>CB</v>
          </cell>
          <cell r="BN7" t="str">
            <v>AT</v>
          </cell>
          <cell r="BS7" t="str">
            <v>S16</v>
          </cell>
          <cell r="BX7" t="str">
            <v>S19</v>
          </cell>
          <cell r="CC7" t="str">
            <v>S2707</v>
          </cell>
          <cell r="CH7" t="str">
            <v>S28TL</v>
          </cell>
          <cell r="CM7" t="str">
            <v>ECONTTL</v>
          </cell>
          <cell r="CR7" t="str">
            <v>OBEN</v>
          </cell>
          <cell r="CY7" t="str">
            <v>S25</v>
          </cell>
          <cell r="DD7" t="str">
            <v>S20</v>
          </cell>
          <cell r="DI7" t="str">
            <v>S21</v>
          </cell>
          <cell r="DN7" t="str">
            <v>S17</v>
          </cell>
          <cell r="DS7" t="str">
            <v>S28EN</v>
          </cell>
          <cell r="DX7" t="str">
            <v>ECONTEN</v>
          </cell>
          <cell r="EC7" t="str">
            <v>S18</v>
          </cell>
          <cell r="EH7" t="str">
            <v>S2803</v>
          </cell>
          <cell r="EM7" t="str">
            <v>S2708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13191</v>
          </cell>
          <cell r="H14">
            <v>13190.620995642599</v>
          </cell>
          <cell r="J14">
            <v>4224</v>
          </cell>
          <cell r="M14">
            <v>4224.1378878039095</v>
          </cell>
          <cell r="O14">
            <v>0</v>
          </cell>
          <cell r="R14">
            <v>0</v>
          </cell>
          <cell r="T14">
            <v>-15</v>
          </cell>
          <cell r="V14">
            <v>-1</v>
          </cell>
          <cell r="Y14">
            <v>0</v>
          </cell>
          <cell r="Z14">
            <v>-14.4931269080988</v>
          </cell>
          <cell r="AB14">
            <v>17400</v>
          </cell>
          <cell r="AD14">
            <v>0</v>
          </cell>
          <cell r="AE14">
            <v>17400.2657565384</v>
          </cell>
          <cell r="AG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17400</v>
          </cell>
          <cell r="AP14">
            <v>17814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B14">
            <v>159</v>
          </cell>
          <cell r="BD14">
            <v>1</v>
          </cell>
          <cell r="BG14">
            <v>158.00176807129401</v>
          </cell>
          <cell r="BI14">
            <v>10035</v>
          </cell>
          <cell r="BL14">
            <v>10035.174072796101</v>
          </cell>
          <cell r="BN14">
            <v>2026</v>
          </cell>
          <cell r="BQ14">
            <v>2026.08926703517</v>
          </cell>
          <cell r="BS14">
            <v>1215</v>
          </cell>
          <cell r="BV14">
            <v>1215.44384570337</v>
          </cell>
          <cell r="BX14">
            <v>325</v>
          </cell>
          <cell r="CA14">
            <v>325.290432495679</v>
          </cell>
          <cell r="CC14">
            <v>220</v>
          </cell>
          <cell r="CF14">
            <v>220.31153638716901</v>
          </cell>
          <cell r="CH14">
            <v>110</v>
          </cell>
          <cell r="CK14">
            <v>109.58767812102801</v>
          </cell>
          <cell r="CM14">
            <v>-899</v>
          </cell>
          <cell r="CP14">
            <v>-899.27760496720691</v>
          </cell>
          <cell r="CR14">
            <v>27</v>
          </cell>
          <cell r="CT14">
            <v>-1</v>
          </cell>
          <cell r="CW14">
            <v>27.645670717404499</v>
          </cell>
          <cell r="CY14">
            <v>2310</v>
          </cell>
          <cell r="DB14">
            <v>2310.1260968699999</v>
          </cell>
          <cell r="DD14">
            <v>1220</v>
          </cell>
          <cell r="DG14">
            <v>1219.7551989235899</v>
          </cell>
          <cell r="DI14">
            <v>212</v>
          </cell>
          <cell r="DL14">
            <v>212.134096578563</v>
          </cell>
          <cell r="DN14">
            <v>471</v>
          </cell>
          <cell r="DQ14">
            <v>470.56923044999996</v>
          </cell>
          <cell r="DS14">
            <v>0</v>
          </cell>
          <cell r="DV14">
            <v>0</v>
          </cell>
          <cell r="DX14">
            <v>-16</v>
          </cell>
          <cell r="EA14">
            <v>-16.092405735646601</v>
          </cell>
          <cell r="EC14">
            <v>48</v>
          </cell>
          <cell r="EF14">
            <v>48.187354200000001</v>
          </cell>
          <cell r="EH14">
            <v>87</v>
          </cell>
          <cell r="EK14">
            <v>86.984283522480794</v>
          </cell>
          <cell r="EM14">
            <v>19</v>
          </cell>
          <cell r="EP14">
            <v>18.967019911341499</v>
          </cell>
        </row>
        <row r="15">
          <cell r="C15" t="str">
            <v>13900TAllcustom2Allcustom3USD Total</v>
          </cell>
          <cell r="E15">
            <v>-11956</v>
          </cell>
          <cell r="F15">
            <v>-1</v>
          </cell>
          <cell r="G15">
            <v>1</v>
          </cell>
          <cell r="H15">
            <v>-11956.038274528901</v>
          </cell>
          <cell r="J15">
            <v>-2100</v>
          </cell>
          <cell r="K15">
            <v>0</v>
          </cell>
          <cell r="M15">
            <v>-2099.5645497237401</v>
          </cell>
          <cell r="O15">
            <v>0</v>
          </cell>
          <cell r="P15">
            <v>0</v>
          </cell>
          <cell r="R15">
            <v>0</v>
          </cell>
          <cell r="T15">
            <v>15</v>
          </cell>
          <cell r="U15">
            <v>0</v>
          </cell>
          <cell r="V15">
            <v>2</v>
          </cell>
          <cell r="W15">
            <v>0</v>
          </cell>
          <cell r="X15">
            <v>-1</v>
          </cell>
          <cell r="Y15">
            <v>0</v>
          </cell>
          <cell r="Z15">
            <v>14.4931269081009</v>
          </cell>
          <cell r="AB15">
            <v>-14041</v>
          </cell>
          <cell r="AC15">
            <v>0</v>
          </cell>
          <cell r="AD15">
            <v>0</v>
          </cell>
          <cell r="AE15">
            <v>-14041.1096973445</v>
          </cell>
          <cell r="AG15">
            <v>0</v>
          </cell>
          <cell r="AH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-14041</v>
          </cell>
          <cell r="AP15">
            <v>-14379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BB15">
            <v>-137</v>
          </cell>
          <cell r="BC15">
            <v>0</v>
          </cell>
          <cell r="BD15">
            <v>-1</v>
          </cell>
          <cell r="BE15">
            <v>0</v>
          </cell>
          <cell r="BG15">
            <v>-135.92869107653701</v>
          </cell>
          <cell r="BI15">
            <v>-9184</v>
          </cell>
          <cell r="BJ15">
            <v>0</v>
          </cell>
          <cell r="BL15">
            <v>-9184.1613029692398</v>
          </cell>
          <cell r="BN15">
            <v>-1689</v>
          </cell>
          <cell r="BO15">
            <v>0</v>
          </cell>
          <cell r="BQ15">
            <v>-1688.9359850620999</v>
          </cell>
          <cell r="BS15">
            <v>-1182</v>
          </cell>
          <cell r="BT15">
            <v>1</v>
          </cell>
          <cell r="BV15">
            <v>-1182.6546518022101</v>
          </cell>
          <cell r="BX15">
            <v>-236</v>
          </cell>
          <cell r="BY15">
            <v>1</v>
          </cell>
          <cell r="CA15">
            <v>-236.724855752222</v>
          </cell>
          <cell r="CC15">
            <v>-251</v>
          </cell>
          <cell r="CD15">
            <v>0</v>
          </cell>
          <cell r="CF15">
            <v>-251.47909897847802</v>
          </cell>
          <cell r="CH15">
            <v>-194</v>
          </cell>
          <cell r="CI15">
            <v>0</v>
          </cell>
          <cell r="CK15">
            <v>-193.60228566932898</v>
          </cell>
          <cell r="CM15">
            <v>917</v>
          </cell>
          <cell r="CN15">
            <v>0</v>
          </cell>
          <cell r="CP15">
            <v>917.44859678121702</v>
          </cell>
          <cell r="CR15">
            <v>-28</v>
          </cell>
          <cell r="CS15">
            <v>0</v>
          </cell>
          <cell r="CT15">
            <v>-1</v>
          </cell>
          <cell r="CU15">
            <v>0</v>
          </cell>
          <cell r="CW15">
            <v>-27.048962269236402</v>
          </cell>
          <cell r="CY15">
            <v>-1131</v>
          </cell>
          <cell r="CZ15">
            <v>1</v>
          </cell>
          <cell r="DB15">
            <v>-1131.6504218399998</v>
          </cell>
          <cell r="DD15">
            <v>-484</v>
          </cell>
          <cell r="DE15">
            <v>-1</v>
          </cell>
          <cell r="DG15">
            <v>-483.24056746882303</v>
          </cell>
          <cell r="DI15">
            <v>-145</v>
          </cell>
          <cell r="DJ15">
            <v>1</v>
          </cell>
          <cell r="DL15">
            <v>-145.63071868132999</v>
          </cell>
          <cell r="DN15">
            <v>-328</v>
          </cell>
          <cell r="DO15">
            <v>0</v>
          </cell>
          <cell r="DQ15">
            <v>-328.08628519999996</v>
          </cell>
          <cell r="DS15">
            <v>0</v>
          </cell>
          <cell r="DT15">
            <v>0</v>
          </cell>
          <cell r="DV15">
            <v>0</v>
          </cell>
          <cell r="DX15">
            <v>16</v>
          </cell>
          <cell r="DY15">
            <v>0</v>
          </cell>
          <cell r="EA15">
            <v>16.0924057356467</v>
          </cell>
          <cell r="EC15">
            <v>-44</v>
          </cell>
          <cell r="ED15">
            <v>0</v>
          </cell>
          <cell r="EF15">
            <v>-43.93418647</v>
          </cell>
          <cell r="EH15">
            <v>-77</v>
          </cell>
          <cell r="EI15">
            <v>1</v>
          </cell>
          <cell r="EK15">
            <v>-77.660301833503098</v>
          </cell>
          <cell r="EM15">
            <v>-21</v>
          </cell>
          <cell r="EN15">
            <v>0</v>
          </cell>
          <cell r="EP15">
            <v>-20.576936496084002</v>
          </cell>
        </row>
        <row r="16">
          <cell r="C16" t="str">
            <v>10950TAllcustom2Allcustom3USD Total</v>
          </cell>
          <cell r="E16">
            <v>86</v>
          </cell>
          <cell r="H16">
            <v>86.02492802519069</v>
          </cell>
          <cell r="J16">
            <v>28</v>
          </cell>
          <cell r="M16">
            <v>27.506524249999998</v>
          </cell>
          <cell r="O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Z16">
            <v>0</v>
          </cell>
          <cell r="AB16">
            <v>114</v>
          </cell>
          <cell r="AD16">
            <v>0</v>
          </cell>
          <cell r="AE16">
            <v>113.531452275191</v>
          </cell>
          <cell r="AG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114</v>
          </cell>
          <cell r="AP16">
            <v>40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BB16">
            <v>0</v>
          </cell>
          <cell r="BD16">
            <v>-1</v>
          </cell>
          <cell r="BG16">
            <v>0.58681787353056492</v>
          </cell>
          <cell r="BI16">
            <v>0</v>
          </cell>
          <cell r="BL16">
            <v>8.9747000741991299E-3</v>
          </cell>
          <cell r="BN16">
            <v>12</v>
          </cell>
          <cell r="BQ16">
            <v>11.7190291418268</v>
          </cell>
          <cell r="BS16">
            <v>0</v>
          </cell>
          <cell r="BV16">
            <v>3.9501456728150601E-3</v>
          </cell>
          <cell r="BX16">
            <v>0</v>
          </cell>
          <cell r="CA16">
            <v>0.14048864231115099</v>
          </cell>
          <cell r="CC16">
            <v>0</v>
          </cell>
          <cell r="CF16">
            <v>0</v>
          </cell>
          <cell r="CH16">
            <v>74</v>
          </cell>
          <cell r="CK16">
            <v>73.757999999999996</v>
          </cell>
          <cell r="CM16">
            <v>0</v>
          </cell>
          <cell r="CP16">
            <v>-0.19233247822486699</v>
          </cell>
          <cell r="CR16">
            <v>0</v>
          </cell>
          <cell r="CT16">
            <v>0</v>
          </cell>
          <cell r="CW16">
            <v>0</v>
          </cell>
          <cell r="CY16">
            <v>26</v>
          </cell>
          <cell r="DB16">
            <v>25.980150460000001</v>
          </cell>
          <cell r="DD16">
            <v>1</v>
          </cell>
          <cell r="DG16">
            <v>0.73789053999999998</v>
          </cell>
          <cell r="DI16">
            <v>0</v>
          </cell>
          <cell r="DL16">
            <v>0</v>
          </cell>
          <cell r="DN16">
            <v>1</v>
          </cell>
          <cell r="DQ16">
            <v>0.78848324999999997</v>
          </cell>
          <cell r="DS16">
            <v>0</v>
          </cell>
          <cell r="DV16">
            <v>0</v>
          </cell>
          <cell r="DX16">
            <v>0</v>
          </cell>
          <cell r="EA16">
            <v>0</v>
          </cell>
          <cell r="EC16">
            <v>0</v>
          </cell>
          <cell r="EF16">
            <v>0</v>
          </cell>
          <cell r="EH16">
            <v>60</v>
          </cell>
          <cell r="EK16">
            <v>60.466999999999999</v>
          </cell>
          <cell r="EM16">
            <v>0</v>
          </cell>
          <cell r="EP16">
            <v>0</v>
          </cell>
        </row>
        <row r="17">
          <cell r="C17" t="str">
            <v>14500TAllcustom2Allcustom3USD Total</v>
          </cell>
          <cell r="E17">
            <v>-64</v>
          </cell>
          <cell r="G17">
            <v>-1</v>
          </cell>
          <cell r="H17">
            <v>-63.149652237848699</v>
          </cell>
          <cell r="J17">
            <v>-33</v>
          </cell>
          <cell r="M17">
            <v>-33.479656399999996</v>
          </cell>
          <cell r="O17">
            <v>0</v>
          </cell>
          <cell r="R17">
            <v>0</v>
          </cell>
          <cell r="T17">
            <v>0</v>
          </cell>
          <cell r="V17">
            <v>-1</v>
          </cell>
          <cell r="X17">
            <v>1</v>
          </cell>
          <cell r="Y17">
            <v>0</v>
          </cell>
          <cell r="Z17">
            <v>-2.0293100533308502E-17</v>
          </cell>
          <cell r="AB17">
            <v>-97</v>
          </cell>
          <cell r="AD17">
            <v>0</v>
          </cell>
          <cell r="AE17">
            <v>-96.629308637848709</v>
          </cell>
          <cell r="AG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-97</v>
          </cell>
          <cell r="AP17">
            <v>-32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BB17">
            <v>-1</v>
          </cell>
          <cell r="BD17">
            <v>-1</v>
          </cell>
          <cell r="BG17">
            <v>0</v>
          </cell>
          <cell r="BI17">
            <v>0</v>
          </cell>
          <cell r="BL17">
            <v>0</v>
          </cell>
          <cell r="BN17">
            <v>2</v>
          </cell>
          <cell r="BQ17">
            <v>1.86560941032063</v>
          </cell>
          <cell r="BS17">
            <v>0</v>
          </cell>
          <cell r="BV17">
            <v>0</v>
          </cell>
          <cell r="BX17">
            <v>0</v>
          </cell>
          <cell r="CA17">
            <v>0</v>
          </cell>
          <cell r="CC17">
            <v>0</v>
          </cell>
          <cell r="CF17">
            <v>0</v>
          </cell>
          <cell r="CH17">
            <v>-65</v>
          </cell>
          <cell r="CK17">
            <v>-65.207594126394198</v>
          </cell>
          <cell r="CM17">
            <v>0</v>
          </cell>
          <cell r="CP17">
            <v>0.19233247822486399</v>
          </cell>
          <cell r="CR17">
            <v>1</v>
          </cell>
          <cell r="CT17">
            <v>1</v>
          </cell>
          <cell r="CW17">
            <v>0</v>
          </cell>
          <cell r="CY17">
            <v>-29</v>
          </cell>
          <cell r="DB17">
            <v>-28.711950000000002</v>
          </cell>
          <cell r="DD17">
            <v>0</v>
          </cell>
          <cell r="DG17">
            <v>0</v>
          </cell>
          <cell r="DI17">
            <v>0</v>
          </cell>
          <cell r="DL17">
            <v>0</v>
          </cell>
          <cell r="DN17">
            <v>-5</v>
          </cell>
          <cell r="DQ17">
            <v>-4.7677064000000007</v>
          </cell>
          <cell r="DS17">
            <v>0</v>
          </cell>
          <cell r="DV17">
            <v>0</v>
          </cell>
          <cell r="DX17">
            <v>0</v>
          </cell>
          <cell r="EA17">
            <v>0</v>
          </cell>
          <cell r="EC17">
            <v>0</v>
          </cell>
          <cell r="EF17">
            <v>0</v>
          </cell>
          <cell r="EH17">
            <v>-65</v>
          </cell>
          <cell r="EK17">
            <v>-65.147999999999996</v>
          </cell>
          <cell r="EM17">
            <v>0</v>
          </cell>
          <cell r="EP17">
            <v>0</v>
          </cell>
        </row>
        <row r="18">
          <cell r="C18" t="str">
            <v>14900TAllcustom2Allcustom3USD Total</v>
          </cell>
          <cell r="E18">
            <v>1257</v>
          </cell>
          <cell r="F18">
            <v>-1</v>
          </cell>
          <cell r="G18">
            <v>0</v>
          </cell>
          <cell r="H18">
            <v>1257.4579969010406</v>
          </cell>
          <cell r="J18">
            <v>2119</v>
          </cell>
          <cell r="K18">
            <v>0</v>
          </cell>
          <cell r="L18">
            <v>0</v>
          </cell>
          <cell r="M18">
            <v>2118.6002059301695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2.0996334910705627E-12</v>
          </cell>
          <cell r="AB18">
            <v>3376</v>
          </cell>
          <cell r="AC18">
            <v>0</v>
          </cell>
          <cell r="AD18">
            <v>0</v>
          </cell>
          <cell r="AE18">
            <v>3376.0582028312419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3376</v>
          </cell>
          <cell r="AP18">
            <v>3443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B18">
            <v>21</v>
          </cell>
          <cell r="BC18">
            <v>0</v>
          </cell>
          <cell r="BD18">
            <v>-2</v>
          </cell>
          <cell r="BE18">
            <v>0</v>
          </cell>
          <cell r="BF18">
            <v>0</v>
          </cell>
          <cell r="BG18">
            <v>22.659894868287566</v>
          </cell>
          <cell r="BI18">
            <v>851</v>
          </cell>
          <cell r="BJ18">
            <v>0</v>
          </cell>
          <cell r="BK18">
            <v>0</v>
          </cell>
          <cell r="BL18">
            <v>851.02174452693487</v>
          </cell>
          <cell r="BN18">
            <v>351</v>
          </cell>
          <cell r="BO18">
            <v>0</v>
          </cell>
          <cell r="BP18">
            <v>0</v>
          </cell>
          <cell r="BQ18">
            <v>350.73792052521753</v>
          </cell>
          <cell r="BS18">
            <v>33</v>
          </cell>
          <cell r="BT18">
            <v>1</v>
          </cell>
          <cell r="BU18">
            <v>0</v>
          </cell>
          <cell r="BV18">
            <v>32.793144046832751</v>
          </cell>
          <cell r="BX18">
            <v>89</v>
          </cell>
          <cell r="BY18">
            <v>1</v>
          </cell>
          <cell r="BZ18">
            <v>0</v>
          </cell>
          <cell r="CA18">
            <v>88.706065385768156</v>
          </cell>
          <cell r="CC18">
            <v>-31</v>
          </cell>
          <cell r="CD18">
            <v>0</v>
          </cell>
          <cell r="CE18">
            <v>0</v>
          </cell>
          <cell r="CF18">
            <v>-31.167562591309007</v>
          </cell>
          <cell r="CH18">
            <v>-75</v>
          </cell>
          <cell r="CI18">
            <v>0</v>
          </cell>
          <cell r="CJ18">
            <v>0</v>
          </cell>
          <cell r="CK18">
            <v>-75.464201674695175</v>
          </cell>
          <cell r="CM18">
            <v>18</v>
          </cell>
          <cell r="CN18">
            <v>0</v>
          </cell>
          <cell r="CO18">
            <v>0</v>
          </cell>
          <cell r="CP18">
            <v>18.170991814010105</v>
          </cell>
          <cell r="CR18">
            <v>0</v>
          </cell>
          <cell r="CS18">
            <v>0</v>
          </cell>
          <cell r="CT18">
            <v>-1</v>
          </cell>
          <cell r="CU18">
            <v>0</v>
          </cell>
          <cell r="CV18">
            <v>0</v>
          </cell>
          <cell r="CW18">
            <v>0.59670844816809776</v>
          </cell>
          <cell r="CY18">
            <v>1176</v>
          </cell>
          <cell r="CZ18">
            <v>1</v>
          </cell>
          <cell r="DA18">
            <v>0</v>
          </cell>
          <cell r="DB18">
            <v>1175.7438754899999</v>
          </cell>
          <cell r="DD18">
            <v>737</v>
          </cell>
          <cell r="DE18">
            <v>-1</v>
          </cell>
          <cell r="DF18">
            <v>0</v>
          </cell>
          <cell r="DG18">
            <v>737.25252199476688</v>
          </cell>
          <cell r="DI18">
            <v>67</v>
          </cell>
          <cell r="DJ18">
            <v>1</v>
          </cell>
          <cell r="DK18">
            <v>0</v>
          </cell>
          <cell r="DL18">
            <v>66.503377897233008</v>
          </cell>
          <cell r="DN18">
            <v>139</v>
          </cell>
          <cell r="DO18">
            <v>0</v>
          </cell>
          <cell r="DP18">
            <v>0</v>
          </cell>
          <cell r="DQ18">
            <v>138.5037221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9.9475983006414026E-14</v>
          </cell>
          <cell r="EC18">
            <v>4</v>
          </cell>
          <cell r="ED18">
            <v>0</v>
          </cell>
          <cell r="EE18">
            <v>0</v>
          </cell>
          <cell r="EF18">
            <v>4.2531677300000013</v>
          </cell>
          <cell r="EH18">
            <v>5</v>
          </cell>
          <cell r="EI18">
            <v>1</v>
          </cell>
          <cell r="EJ18">
            <v>0</v>
          </cell>
          <cell r="EK18">
            <v>4.6429816889776987</v>
          </cell>
          <cell r="EM18">
            <v>-2</v>
          </cell>
          <cell r="EN18">
            <v>0</v>
          </cell>
          <cell r="EO18">
            <v>0</v>
          </cell>
          <cell r="EP18">
            <v>-1.6099165847425034</v>
          </cell>
        </row>
        <row r="19">
          <cell r="C19" t="str">
            <v>15100TAllcustom2Allcustom3USD Total</v>
          </cell>
          <cell r="E19">
            <v>-1236</v>
          </cell>
          <cell r="F19">
            <v>1</v>
          </cell>
          <cell r="H19">
            <v>-1236.5936093892701</v>
          </cell>
          <cell r="J19">
            <v>-1220</v>
          </cell>
          <cell r="K19">
            <v>0</v>
          </cell>
          <cell r="L19">
            <v>-1</v>
          </cell>
          <cell r="M19">
            <v>-1218.69269523156</v>
          </cell>
          <cell r="O19">
            <v>0</v>
          </cell>
          <cell r="P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-1</v>
          </cell>
          <cell r="X19">
            <v>1</v>
          </cell>
          <cell r="Y19">
            <v>0</v>
          </cell>
          <cell r="Z19">
            <v>3.4609820051833301E-2</v>
          </cell>
          <cell r="AB19">
            <v>-2456</v>
          </cell>
          <cell r="AC19">
            <v>-1</v>
          </cell>
          <cell r="AD19">
            <v>0</v>
          </cell>
          <cell r="AE19">
            <v>-2455.2516948007797</v>
          </cell>
          <cell r="AG19">
            <v>0</v>
          </cell>
          <cell r="AH19">
            <v>0</v>
          </cell>
          <cell r="AJ19">
            <v>0</v>
          </cell>
          <cell r="AL19">
            <v>-1</v>
          </cell>
          <cell r="AM19">
            <v>0</v>
          </cell>
          <cell r="AN19">
            <v>-2456</v>
          </cell>
          <cell r="AP19">
            <v>-2435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BB19">
            <v>-4</v>
          </cell>
          <cell r="BC19">
            <v>1</v>
          </cell>
          <cell r="BD19">
            <v>2</v>
          </cell>
          <cell r="BE19">
            <v>0</v>
          </cell>
          <cell r="BG19">
            <v>-6.7526697918414902</v>
          </cell>
          <cell r="BI19">
            <v>-968</v>
          </cell>
          <cell r="BJ19">
            <v>0</v>
          </cell>
          <cell r="BL19">
            <v>-967.8883786115</v>
          </cell>
          <cell r="BN19">
            <v>-193</v>
          </cell>
          <cell r="BO19">
            <v>0</v>
          </cell>
          <cell r="BQ19">
            <v>-192.90359674678601</v>
          </cell>
          <cell r="BS19">
            <v>-14</v>
          </cell>
          <cell r="BT19">
            <v>-1</v>
          </cell>
          <cell r="BV19">
            <v>-13.4180421006775</v>
          </cell>
          <cell r="BX19">
            <v>-42</v>
          </cell>
          <cell r="BY19">
            <v>-1</v>
          </cell>
          <cell r="CA19">
            <v>-41.247439877564304</v>
          </cell>
          <cell r="CC19">
            <v>-16</v>
          </cell>
          <cell r="CD19">
            <v>0</v>
          </cell>
          <cell r="CF19">
            <v>-15.8342458088459</v>
          </cell>
          <cell r="CH19">
            <v>-3</v>
          </cell>
          <cell r="CI19">
            <v>-1</v>
          </cell>
          <cell r="CK19">
            <v>-2.2961945177891701</v>
          </cell>
          <cell r="CM19">
            <v>4</v>
          </cell>
          <cell r="CN19">
            <v>0</v>
          </cell>
          <cell r="CP19">
            <v>3.74695806573511</v>
          </cell>
          <cell r="CR19">
            <v>-4</v>
          </cell>
          <cell r="CS19">
            <v>0</v>
          </cell>
          <cell r="CT19">
            <v>0</v>
          </cell>
          <cell r="CU19">
            <v>0</v>
          </cell>
          <cell r="CW19">
            <v>-3.5070022165730497</v>
          </cell>
          <cell r="CY19">
            <v>-685</v>
          </cell>
          <cell r="CZ19">
            <v>0</v>
          </cell>
          <cell r="DB19">
            <v>-684.91961462000006</v>
          </cell>
          <cell r="DD19">
            <v>-293</v>
          </cell>
          <cell r="DE19">
            <v>0</v>
          </cell>
          <cell r="DG19">
            <v>-292.83148962394398</v>
          </cell>
          <cell r="DI19">
            <v>-172</v>
          </cell>
          <cell r="DJ19">
            <v>0</v>
          </cell>
          <cell r="DL19">
            <v>-171.79550251104098</v>
          </cell>
          <cell r="DN19">
            <v>-68</v>
          </cell>
          <cell r="DO19">
            <v>-1</v>
          </cell>
          <cell r="DQ19">
            <v>-67.267632760000012</v>
          </cell>
          <cell r="DS19">
            <v>0</v>
          </cell>
          <cell r="DT19">
            <v>0</v>
          </cell>
          <cell r="DV19">
            <v>0</v>
          </cell>
          <cell r="DX19">
            <v>2</v>
          </cell>
          <cell r="DY19">
            <v>0</v>
          </cell>
          <cell r="EA19">
            <v>1.6285464999999999</v>
          </cell>
          <cell r="EC19">
            <v>1</v>
          </cell>
          <cell r="ED19">
            <v>1</v>
          </cell>
          <cell r="EF19">
            <v>0</v>
          </cell>
          <cell r="EH19">
            <v>0</v>
          </cell>
          <cell r="EI19">
            <v>0</v>
          </cell>
          <cell r="EK19">
            <v>-0.08</v>
          </cell>
          <cell r="EM19">
            <v>-2</v>
          </cell>
          <cell r="EN19">
            <v>1</v>
          </cell>
          <cell r="EP19">
            <v>-2.7368248204222199</v>
          </cell>
        </row>
        <row r="20">
          <cell r="C20" t="str">
            <v>16500TAllcustom2Allcustom3USD Total</v>
          </cell>
          <cell r="E20">
            <v>118</v>
          </cell>
          <cell r="H20">
            <v>117.80493898514401</v>
          </cell>
          <cell r="J20">
            <v>4</v>
          </cell>
          <cell r="M20">
            <v>4.0044232889910401</v>
          </cell>
          <cell r="O20">
            <v>0</v>
          </cell>
          <cell r="R20">
            <v>0</v>
          </cell>
          <cell r="T20">
            <v>0</v>
          </cell>
          <cell r="V20">
            <v>0</v>
          </cell>
          <cell r="Y20">
            <v>0</v>
          </cell>
          <cell r="Z20">
            <v>0</v>
          </cell>
          <cell r="AB20">
            <v>122</v>
          </cell>
          <cell r="AD20">
            <v>0</v>
          </cell>
          <cell r="AE20">
            <v>121.809362274135</v>
          </cell>
          <cell r="AG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122</v>
          </cell>
          <cell r="AP20">
            <v>33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BB20">
            <v>1</v>
          </cell>
          <cell r="BD20">
            <v>0</v>
          </cell>
          <cell r="BG20">
            <v>1.2380782299999999</v>
          </cell>
          <cell r="BI20">
            <v>10</v>
          </cell>
          <cell r="BL20">
            <v>9.6290781840740198</v>
          </cell>
          <cell r="BN20">
            <v>16</v>
          </cell>
          <cell r="BQ20">
            <v>16.011917396815402</v>
          </cell>
          <cell r="BS20">
            <v>0</v>
          </cell>
          <cell r="BV20">
            <v>0.11403817645191699</v>
          </cell>
          <cell r="BX20">
            <v>3</v>
          </cell>
          <cell r="CA20">
            <v>2.8184575399973499</v>
          </cell>
          <cell r="CC20">
            <v>0</v>
          </cell>
          <cell r="CF20">
            <v>-0.41248704501389699</v>
          </cell>
          <cell r="CH20">
            <v>88</v>
          </cell>
          <cell r="CK20">
            <v>88.162615292030907</v>
          </cell>
          <cell r="CM20">
            <v>0</v>
          </cell>
          <cell r="CP20">
            <v>0.243241210788017</v>
          </cell>
          <cell r="CR20">
            <v>0</v>
          </cell>
          <cell r="CT20">
            <v>0</v>
          </cell>
          <cell r="CW20">
            <v>0.18471334370058801</v>
          </cell>
          <cell r="CY20">
            <v>1</v>
          </cell>
          <cell r="DB20">
            <v>0.92548993000000002</v>
          </cell>
          <cell r="DD20">
            <v>0</v>
          </cell>
          <cell r="DG20">
            <v>-0.47867525999999999</v>
          </cell>
          <cell r="DI20">
            <v>-1</v>
          </cell>
          <cell r="DL20">
            <v>-0.71638202470954404</v>
          </cell>
          <cell r="DN20">
            <v>4</v>
          </cell>
          <cell r="DQ20">
            <v>4.0892773</v>
          </cell>
          <cell r="DS20">
            <v>0</v>
          </cell>
          <cell r="DV20">
            <v>0</v>
          </cell>
          <cell r="DX20">
            <v>0</v>
          </cell>
          <cell r="EA20">
            <v>0</v>
          </cell>
          <cell r="EC20">
            <v>0</v>
          </cell>
          <cell r="EF20">
            <v>0</v>
          </cell>
          <cell r="EH20">
            <v>0</v>
          </cell>
          <cell r="EK20">
            <v>0</v>
          </cell>
          <cell r="EM20">
            <v>0</v>
          </cell>
          <cell r="EP20">
            <v>0.18282332370058799</v>
          </cell>
        </row>
        <row r="21">
          <cell r="C21" t="str">
            <v>15300TAllcustom2Allcustom3USD Total</v>
          </cell>
          <cell r="E21">
            <v>48</v>
          </cell>
          <cell r="H21">
            <v>48.122353891137799</v>
          </cell>
          <cell r="J21">
            <v>11</v>
          </cell>
          <cell r="L21">
            <v>1</v>
          </cell>
          <cell r="M21">
            <v>10.3881190134489</v>
          </cell>
          <cell r="O21">
            <v>0</v>
          </cell>
          <cell r="R21">
            <v>0</v>
          </cell>
          <cell r="T21">
            <v>0</v>
          </cell>
          <cell r="V21">
            <v>1</v>
          </cell>
          <cell r="X21">
            <v>-1</v>
          </cell>
          <cell r="Y21">
            <v>0</v>
          </cell>
          <cell r="Z21">
            <v>0</v>
          </cell>
          <cell r="AB21">
            <v>59</v>
          </cell>
          <cell r="AD21">
            <v>0</v>
          </cell>
          <cell r="AE21">
            <v>58.510472904586599</v>
          </cell>
          <cell r="AG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59</v>
          </cell>
          <cell r="AP21">
            <v>55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BB21">
            <v>0</v>
          </cell>
          <cell r="BD21">
            <v>0</v>
          </cell>
          <cell r="BG21">
            <v>0</v>
          </cell>
          <cell r="BI21">
            <v>0</v>
          </cell>
          <cell r="BL21">
            <v>0</v>
          </cell>
          <cell r="BN21">
            <v>40</v>
          </cell>
          <cell r="BQ21">
            <v>40.360033851165198</v>
          </cell>
          <cell r="BS21">
            <v>5</v>
          </cell>
          <cell r="BV21">
            <v>4.9704021123560205</v>
          </cell>
          <cell r="BX21">
            <v>3</v>
          </cell>
          <cell r="CA21">
            <v>2.79191792761659</v>
          </cell>
          <cell r="CC21">
            <v>0</v>
          </cell>
          <cell r="CF21">
            <v>0</v>
          </cell>
          <cell r="CH21">
            <v>0</v>
          </cell>
          <cell r="CK21">
            <v>0</v>
          </cell>
          <cell r="CM21">
            <v>0</v>
          </cell>
          <cell r="CP21">
            <v>0</v>
          </cell>
          <cell r="CR21">
            <v>4</v>
          </cell>
          <cell r="CT21">
            <v>0</v>
          </cell>
          <cell r="CW21">
            <v>3.5416758426691697</v>
          </cell>
          <cell r="CY21">
            <v>0</v>
          </cell>
          <cell r="DB21">
            <v>0</v>
          </cell>
          <cell r="DD21">
            <v>7</v>
          </cell>
          <cell r="DG21">
            <v>6.8056356707796795</v>
          </cell>
          <cell r="DI21">
            <v>0</v>
          </cell>
          <cell r="DL21">
            <v>0</v>
          </cell>
          <cell r="DN21">
            <v>0</v>
          </cell>
          <cell r="DQ21">
            <v>4.0807499999999899E-2</v>
          </cell>
          <cell r="DS21">
            <v>0</v>
          </cell>
          <cell r="DV21">
            <v>0</v>
          </cell>
          <cell r="DX21">
            <v>0</v>
          </cell>
          <cell r="EA21">
            <v>0</v>
          </cell>
          <cell r="EC21">
            <v>0</v>
          </cell>
          <cell r="EF21">
            <v>0</v>
          </cell>
          <cell r="EH21">
            <v>0</v>
          </cell>
          <cell r="EK21">
            <v>0</v>
          </cell>
          <cell r="EM21">
            <v>0</v>
          </cell>
          <cell r="EP21">
            <v>0</v>
          </cell>
        </row>
        <row r="22">
          <cell r="C22" t="str">
            <v>15200TAllcustom2Allcustom3USD Total</v>
          </cell>
          <cell r="E22">
            <v>45</v>
          </cell>
          <cell r="H22">
            <v>45.028297171875799</v>
          </cell>
          <cell r="J22">
            <v>0</v>
          </cell>
          <cell r="M22">
            <v>0</v>
          </cell>
          <cell r="O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Z22">
            <v>0</v>
          </cell>
          <cell r="AB22">
            <v>45</v>
          </cell>
          <cell r="AD22">
            <v>0</v>
          </cell>
          <cell r="AE22">
            <v>45.028297171875799</v>
          </cell>
          <cell r="AG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45</v>
          </cell>
          <cell r="AP22">
            <v>50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B22">
            <v>-5</v>
          </cell>
          <cell r="BD22">
            <v>1</v>
          </cell>
          <cell r="BG22">
            <v>-5.51921334277701</v>
          </cell>
          <cell r="BI22">
            <v>0</v>
          </cell>
          <cell r="BL22">
            <v>0.27396970192988201</v>
          </cell>
          <cell r="BN22">
            <v>50</v>
          </cell>
          <cell r="BQ22">
            <v>50.262536031593896</v>
          </cell>
          <cell r="BS22">
            <v>0</v>
          </cell>
          <cell r="BV22">
            <v>-4.2455890137957499E-4</v>
          </cell>
          <cell r="BX22">
            <v>0</v>
          </cell>
          <cell r="CA22">
            <v>1.1429340030440301E-2</v>
          </cell>
          <cell r="CC22">
            <v>0</v>
          </cell>
          <cell r="CF22">
            <v>0</v>
          </cell>
          <cell r="CH22">
            <v>0</v>
          </cell>
          <cell r="CK22">
            <v>0</v>
          </cell>
          <cell r="CM22">
            <v>0</v>
          </cell>
          <cell r="CP22">
            <v>0</v>
          </cell>
          <cell r="CR22">
            <v>0</v>
          </cell>
          <cell r="CT22">
            <v>0</v>
          </cell>
          <cell r="CW22">
            <v>0</v>
          </cell>
          <cell r="CY22">
            <v>0</v>
          </cell>
          <cell r="DB22">
            <v>0</v>
          </cell>
          <cell r="DD22">
            <v>0</v>
          </cell>
          <cell r="DG22">
            <v>0</v>
          </cell>
          <cell r="DI22">
            <v>0</v>
          </cell>
          <cell r="DL22">
            <v>0</v>
          </cell>
          <cell r="DN22">
            <v>0</v>
          </cell>
          <cell r="DQ22">
            <v>0</v>
          </cell>
          <cell r="DS22">
            <v>0</v>
          </cell>
          <cell r="DV22">
            <v>0</v>
          </cell>
          <cell r="DX22">
            <v>0</v>
          </cell>
          <cell r="EA22">
            <v>0</v>
          </cell>
          <cell r="EC22">
            <v>-6</v>
          </cell>
          <cell r="EF22">
            <v>-5.51921334277701</v>
          </cell>
          <cell r="EH22">
            <v>0</v>
          </cell>
          <cell r="EK22">
            <v>0</v>
          </cell>
          <cell r="EM22">
            <v>0</v>
          </cell>
          <cell r="EP22">
            <v>0</v>
          </cell>
        </row>
        <row r="23">
          <cell r="C23" t="str">
            <v>16900TAllcustom2Allcustom3USD Total</v>
          </cell>
          <cell r="E23">
            <v>232</v>
          </cell>
          <cell r="F23">
            <v>0</v>
          </cell>
          <cell r="G23">
            <v>0</v>
          </cell>
          <cell r="H23">
            <v>231.81997755992811</v>
          </cell>
          <cell r="J23">
            <v>914</v>
          </cell>
          <cell r="K23">
            <v>0</v>
          </cell>
          <cell r="L23">
            <v>0</v>
          </cell>
          <cell r="M23">
            <v>914.30005300104938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1</v>
          </cell>
          <cell r="W23">
            <v>-1</v>
          </cell>
          <cell r="X23">
            <v>0</v>
          </cell>
          <cell r="Y23">
            <v>0</v>
          </cell>
          <cell r="Z23">
            <v>3.4609820053932934E-2</v>
          </cell>
          <cell r="AB23">
            <v>1146</v>
          </cell>
          <cell r="AC23">
            <v>-1</v>
          </cell>
          <cell r="AD23">
            <v>0</v>
          </cell>
          <cell r="AE23">
            <v>1146.1546403810596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-1</v>
          </cell>
          <cell r="AM23">
            <v>0</v>
          </cell>
          <cell r="AN23">
            <v>1146</v>
          </cell>
          <cell r="AP23">
            <v>1146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13</v>
          </cell>
          <cell r="BC23">
            <v>1</v>
          </cell>
          <cell r="BD23">
            <v>1</v>
          </cell>
          <cell r="BE23">
            <v>0</v>
          </cell>
          <cell r="BF23">
            <v>0</v>
          </cell>
          <cell r="BG23">
            <v>11.626089963669063</v>
          </cell>
          <cell r="BI23">
            <v>-107</v>
          </cell>
          <cell r="BJ23">
            <v>0</v>
          </cell>
          <cell r="BK23">
            <v>0</v>
          </cell>
          <cell r="BL23">
            <v>-106.96358619856123</v>
          </cell>
          <cell r="BN23">
            <v>264</v>
          </cell>
          <cell r="BO23">
            <v>0</v>
          </cell>
          <cell r="BP23">
            <v>0</v>
          </cell>
          <cell r="BQ23">
            <v>264.46881105800605</v>
          </cell>
          <cell r="BS23">
            <v>24</v>
          </cell>
          <cell r="BT23">
            <v>0</v>
          </cell>
          <cell r="BU23">
            <v>0</v>
          </cell>
          <cell r="BV23">
            <v>24.459117676061808</v>
          </cell>
          <cell r="BX23">
            <v>53</v>
          </cell>
          <cell r="BY23">
            <v>0</v>
          </cell>
          <cell r="BZ23">
            <v>0</v>
          </cell>
          <cell r="CA23">
            <v>53.080430315848226</v>
          </cell>
          <cell r="CC23">
            <v>-47</v>
          </cell>
          <cell r="CD23">
            <v>0</v>
          </cell>
          <cell r="CE23">
            <v>0</v>
          </cell>
          <cell r="CF23">
            <v>-47.414295445168804</v>
          </cell>
          <cell r="CH23">
            <v>10</v>
          </cell>
          <cell r="CI23">
            <v>-1</v>
          </cell>
          <cell r="CJ23">
            <v>0</v>
          </cell>
          <cell r="CK23">
            <v>10.402219099546556</v>
          </cell>
          <cell r="CM23">
            <v>22</v>
          </cell>
          <cell r="CN23">
            <v>0</v>
          </cell>
          <cell r="CO23">
            <v>0</v>
          </cell>
          <cell r="CP23">
            <v>22.161191090533233</v>
          </cell>
          <cell r="CR23">
            <v>0</v>
          </cell>
          <cell r="CS23">
            <v>0</v>
          </cell>
          <cell r="CT23">
            <v>-1</v>
          </cell>
          <cell r="CU23">
            <v>0</v>
          </cell>
          <cell r="CV23">
            <v>0</v>
          </cell>
          <cell r="CW23">
            <v>0.81609541796480567</v>
          </cell>
          <cell r="CY23">
            <v>492</v>
          </cell>
          <cell r="CZ23">
            <v>1</v>
          </cell>
          <cell r="DA23">
            <v>0</v>
          </cell>
          <cell r="DB23">
            <v>491.7497507999999</v>
          </cell>
          <cell r="DD23">
            <v>451</v>
          </cell>
          <cell r="DE23">
            <v>-1</v>
          </cell>
          <cell r="DF23">
            <v>0</v>
          </cell>
          <cell r="DG23">
            <v>450.74799278160259</v>
          </cell>
          <cell r="DI23">
            <v>-106</v>
          </cell>
          <cell r="DJ23">
            <v>1</v>
          </cell>
          <cell r="DK23">
            <v>0</v>
          </cell>
          <cell r="DL23">
            <v>-106.00850663851752</v>
          </cell>
          <cell r="DN23">
            <v>75</v>
          </cell>
          <cell r="DO23">
            <v>-1</v>
          </cell>
          <cell r="DP23">
            <v>0</v>
          </cell>
          <cell r="DQ23">
            <v>75.366174139999998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X23">
            <v>2</v>
          </cell>
          <cell r="DY23">
            <v>0</v>
          </cell>
          <cell r="DZ23">
            <v>0</v>
          </cell>
          <cell r="EA23">
            <v>1.6285465000000994</v>
          </cell>
          <cell r="EC23">
            <v>-1</v>
          </cell>
          <cell r="ED23">
            <v>1</v>
          </cell>
          <cell r="EE23">
            <v>0</v>
          </cell>
          <cell r="EF23">
            <v>-1.2660456127770088</v>
          </cell>
          <cell r="EH23">
            <v>5</v>
          </cell>
          <cell r="EI23">
            <v>1</v>
          </cell>
          <cell r="EJ23">
            <v>0</v>
          </cell>
          <cell r="EK23">
            <v>4.5629816889776986</v>
          </cell>
          <cell r="EM23">
            <v>-4</v>
          </cell>
          <cell r="EN23">
            <v>1</v>
          </cell>
          <cell r="EO23">
            <v>0</v>
          </cell>
          <cell r="EP23">
            <v>-4.1639180814641348</v>
          </cell>
        </row>
        <row r="24">
          <cell r="C24" t="str">
            <v>17800TAllcustom2Allcustom3USD Total</v>
          </cell>
          <cell r="E24">
            <v>-134</v>
          </cell>
          <cell r="F24">
            <v>0</v>
          </cell>
          <cell r="H24">
            <v>-133.71438246697701</v>
          </cell>
          <cell r="J24">
            <v>-141</v>
          </cell>
          <cell r="K24">
            <v>0</v>
          </cell>
          <cell r="M24">
            <v>-141.42734957857999</v>
          </cell>
          <cell r="O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3.7078280001878702E-13</v>
          </cell>
          <cell r="AB24">
            <v>-275</v>
          </cell>
          <cell r="AC24">
            <v>0</v>
          </cell>
          <cell r="AD24">
            <v>0</v>
          </cell>
          <cell r="AE24">
            <v>-275.14173204555601</v>
          </cell>
          <cell r="AG24">
            <v>0</v>
          </cell>
          <cell r="AH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-275</v>
          </cell>
          <cell r="AP24">
            <v>-518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BB24">
            <v>-2</v>
          </cell>
          <cell r="BC24">
            <v>0</v>
          </cell>
          <cell r="BD24">
            <v>-2</v>
          </cell>
          <cell r="BE24">
            <v>0</v>
          </cell>
          <cell r="BG24">
            <v>0.37208193314027799</v>
          </cell>
          <cell r="BI24">
            <v>-279</v>
          </cell>
          <cell r="BJ24">
            <v>0</v>
          </cell>
          <cell r="BL24">
            <v>-279.057982318141</v>
          </cell>
          <cell r="BN24">
            <v>-68</v>
          </cell>
          <cell r="BO24">
            <v>0</v>
          </cell>
          <cell r="BQ24">
            <v>-68.403477387707994</v>
          </cell>
          <cell r="BS24">
            <v>-10</v>
          </cell>
          <cell r="BT24">
            <v>1</v>
          </cell>
          <cell r="BV24">
            <v>-10.6306382821429</v>
          </cell>
          <cell r="BX24">
            <v>-19</v>
          </cell>
          <cell r="BY24">
            <v>1</v>
          </cell>
          <cell r="CA24">
            <v>-19.578892179934201</v>
          </cell>
          <cell r="CC24">
            <v>7</v>
          </cell>
          <cell r="CD24">
            <v>-1</v>
          </cell>
          <cell r="CF24">
            <v>7.5516229886514008</v>
          </cell>
          <cell r="CH24">
            <v>237</v>
          </cell>
          <cell r="CI24">
            <v>0</v>
          </cell>
          <cell r="CK24">
            <v>236.527356779158</v>
          </cell>
          <cell r="CM24">
            <v>0</v>
          </cell>
          <cell r="CN24">
            <v>0</v>
          </cell>
          <cell r="CP24">
            <v>-0.49445400000081996</v>
          </cell>
          <cell r="CR24">
            <v>1</v>
          </cell>
          <cell r="CS24">
            <v>0</v>
          </cell>
          <cell r="CT24">
            <v>1</v>
          </cell>
          <cell r="CU24">
            <v>0</v>
          </cell>
          <cell r="CW24">
            <v>0.40944823807196096</v>
          </cell>
          <cell r="CY24">
            <v>-84</v>
          </cell>
          <cell r="CZ24">
            <v>0</v>
          </cell>
          <cell r="DB24">
            <v>-83.54878887000001</v>
          </cell>
          <cell r="DD24">
            <v>-38</v>
          </cell>
          <cell r="DE24">
            <v>0</v>
          </cell>
          <cell r="DG24">
            <v>-37.855997222647396</v>
          </cell>
          <cell r="DI24">
            <v>-7</v>
          </cell>
          <cell r="DJ24">
            <v>0</v>
          </cell>
          <cell r="DL24">
            <v>-6.91697550400401</v>
          </cell>
          <cell r="DN24">
            <v>-13</v>
          </cell>
          <cell r="DO24">
            <v>1</v>
          </cell>
          <cell r="DQ24">
            <v>-13.5150362200001</v>
          </cell>
          <cell r="DS24">
            <v>0</v>
          </cell>
          <cell r="DT24">
            <v>0</v>
          </cell>
          <cell r="DV24">
            <v>0</v>
          </cell>
          <cell r="DX24">
            <v>0</v>
          </cell>
          <cell r="DY24">
            <v>0</v>
          </cell>
          <cell r="EA24">
            <v>0</v>
          </cell>
          <cell r="EC24">
            <v>0</v>
          </cell>
          <cell r="ED24">
            <v>0</v>
          </cell>
          <cell r="EF24">
            <v>3.6232E-3</v>
          </cell>
          <cell r="EH24">
            <v>-1</v>
          </cell>
          <cell r="EI24">
            <v>-1</v>
          </cell>
          <cell r="EK24">
            <v>-0.20127080483007098</v>
          </cell>
          <cell r="EM24">
            <v>-2</v>
          </cell>
          <cell r="EN24">
            <v>-1</v>
          </cell>
          <cell r="EP24">
            <v>-1.3913986083629399</v>
          </cell>
        </row>
        <row r="25">
          <cell r="C25" t="str">
            <v>17900TAllcustom2Allcustom3USD Total</v>
          </cell>
          <cell r="E25">
            <v>98</v>
          </cell>
          <cell r="F25">
            <v>0</v>
          </cell>
          <cell r="G25">
            <v>0</v>
          </cell>
          <cell r="H25">
            <v>98.105595092951091</v>
          </cell>
          <cell r="J25">
            <v>773</v>
          </cell>
          <cell r="K25">
            <v>0</v>
          </cell>
          <cell r="L25">
            <v>0</v>
          </cell>
          <cell r="M25">
            <v>772.87270342246939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1</v>
          </cell>
          <cell r="W25">
            <v>-1</v>
          </cell>
          <cell r="X25">
            <v>0</v>
          </cell>
          <cell r="Y25">
            <v>0</v>
          </cell>
          <cell r="Z25">
            <v>3.4609820054303714E-2</v>
          </cell>
          <cell r="AB25">
            <v>871</v>
          </cell>
          <cell r="AC25">
            <v>-1</v>
          </cell>
          <cell r="AD25">
            <v>0</v>
          </cell>
          <cell r="AE25">
            <v>871.01290833550365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-1</v>
          </cell>
          <cell r="AM25">
            <v>0</v>
          </cell>
          <cell r="AN25">
            <v>871</v>
          </cell>
          <cell r="AP25">
            <v>628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B25">
            <v>11</v>
          </cell>
          <cell r="BC25">
            <v>1</v>
          </cell>
          <cell r="BD25">
            <v>-1</v>
          </cell>
          <cell r="BE25">
            <v>0</v>
          </cell>
          <cell r="BF25">
            <v>0</v>
          </cell>
          <cell r="BG25">
            <v>11.998171896809341</v>
          </cell>
          <cell r="BI25">
            <v>-386</v>
          </cell>
          <cell r="BJ25">
            <v>0</v>
          </cell>
          <cell r="BK25">
            <v>0</v>
          </cell>
          <cell r="BL25">
            <v>-386.02156851670225</v>
          </cell>
          <cell r="BN25">
            <v>196</v>
          </cell>
          <cell r="BO25">
            <v>0</v>
          </cell>
          <cell r="BP25">
            <v>0</v>
          </cell>
          <cell r="BQ25">
            <v>196.06533367029806</v>
          </cell>
          <cell r="BS25">
            <v>14</v>
          </cell>
          <cell r="BT25">
            <v>1</v>
          </cell>
          <cell r="BU25">
            <v>0</v>
          </cell>
          <cell r="BV25">
            <v>13.828479393918908</v>
          </cell>
          <cell r="BX25">
            <v>34</v>
          </cell>
          <cell r="BY25">
            <v>1</v>
          </cell>
          <cell r="BZ25">
            <v>0</v>
          </cell>
          <cell r="CA25">
            <v>33.501538135914025</v>
          </cell>
          <cell r="CC25">
            <v>-40</v>
          </cell>
          <cell r="CD25">
            <v>-1</v>
          </cell>
          <cell r="CE25">
            <v>0</v>
          </cell>
          <cell r="CF25">
            <v>-39.862672456517402</v>
          </cell>
          <cell r="CH25">
            <v>247</v>
          </cell>
          <cell r="CI25">
            <v>-1</v>
          </cell>
          <cell r="CJ25">
            <v>0</v>
          </cell>
          <cell r="CK25">
            <v>246.92957587870455</v>
          </cell>
          <cell r="CM25">
            <v>22</v>
          </cell>
          <cell r="CN25">
            <v>0</v>
          </cell>
          <cell r="CO25">
            <v>0</v>
          </cell>
          <cell r="CP25">
            <v>21.666737090532415</v>
          </cell>
          <cell r="CR25">
            <v>1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1.2255436560367667</v>
          </cell>
          <cell r="CY25">
            <v>408</v>
          </cell>
          <cell r="CZ25">
            <v>1</v>
          </cell>
          <cell r="DA25">
            <v>0</v>
          </cell>
          <cell r="DB25">
            <v>408.20096192999989</v>
          </cell>
          <cell r="DD25">
            <v>413</v>
          </cell>
          <cell r="DE25">
            <v>-1</v>
          </cell>
          <cell r="DF25">
            <v>0</v>
          </cell>
          <cell r="DG25">
            <v>412.89199555895522</v>
          </cell>
          <cell r="DI25">
            <v>-113</v>
          </cell>
          <cell r="DJ25">
            <v>1</v>
          </cell>
          <cell r="DK25">
            <v>0</v>
          </cell>
          <cell r="DL25">
            <v>-112.92548214252153</v>
          </cell>
          <cell r="DN25">
            <v>62</v>
          </cell>
          <cell r="DO25">
            <v>0</v>
          </cell>
          <cell r="DP25">
            <v>0</v>
          </cell>
          <cell r="DQ25">
            <v>61.8511379199999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X25">
            <v>2</v>
          </cell>
          <cell r="DY25">
            <v>0</v>
          </cell>
          <cell r="DZ25">
            <v>0</v>
          </cell>
          <cell r="EA25">
            <v>1.6285465000000994</v>
          </cell>
          <cell r="EC25">
            <v>-1</v>
          </cell>
          <cell r="ED25">
            <v>1</v>
          </cell>
          <cell r="EE25">
            <v>0</v>
          </cell>
          <cell r="EF25">
            <v>-1.2624224127770087</v>
          </cell>
          <cell r="EH25">
            <v>4</v>
          </cell>
          <cell r="EI25">
            <v>0</v>
          </cell>
          <cell r="EJ25">
            <v>0</v>
          </cell>
          <cell r="EK25">
            <v>4.3617108841476275</v>
          </cell>
          <cell r="EM25">
            <v>-6</v>
          </cell>
          <cell r="EN25">
            <v>0</v>
          </cell>
          <cell r="EO25">
            <v>0</v>
          </cell>
          <cell r="EP25">
            <v>-5.5553166898270749</v>
          </cell>
        </row>
        <row r="26">
          <cell r="C26" t="str">
            <v>18800TAllcustom2Allcustom3USD Total</v>
          </cell>
          <cell r="E26">
            <v>-95</v>
          </cell>
          <cell r="F26">
            <v>0</v>
          </cell>
          <cell r="H26">
            <v>-95.21449033348631</v>
          </cell>
          <cell r="J26">
            <v>-434</v>
          </cell>
          <cell r="K26">
            <v>0</v>
          </cell>
          <cell r="M26">
            <v>-433.59184784564002</v>
          </cell>
          <cell r="O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B26">
            <v>-529</v>
          </cell>
          <cell r="AC26">
            <v>0</v>
          </cell>
          <cell r="AD26">
            <v>0</v>
          </cell>
          <cell r="AE26">
            <v>-528.80633817912599</v>
          </cell>
          <cell r="AG26">
            <v>0</v>
          </cell>
          <cell r="AH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-529</v>
          </cell>
          <cell r="AP26">
            <v>-432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B26">
            <v>-2</v>
          </cell>
          <cell r="BC26">
            <v>0</v>
          </cell>
          <cell r="BD26">
            <v>0</v>
          </cell>
          <cell r="BE26">
            <v>0</v>
          </cell>
          <cell r="BG26">
            <v>-2.4397366869114401</v>
          </cell>
          <cell r="BI26">
            <v>50</v>
          </cell>
          <cell r="BJ26">
            <v>0</v>
          </cell>
          <cell r="BL26">
            <v>49.684480021520194</v>
          </cell>
          <cell r="BN26">
            <v>-36</v>
          </cell>
          <cell r="BO26">
            <v>1</v>
          </cell>
          <cell r="BQ26">
            <v>-36.525669581169005</v>
          </cell>
          <cell r="BS26">
            <v>-13</v>
          </cell>
          <cell r="BT26">
            <v>0</v>
          </cell>
          <cell r="BV26">
            <v>-12.6870126480802</v>
          </cell>
          <cell r="BX26">
            <v>1</v>
          </cell>
          <cell r="BY26">
            <v>-1</v>
          </cell>
          <cell r="CA26">
            <v>1.76154272339447</v>
          </cell>
          <cell r="CC26">
            <v>9</v>
          </cell>
          <cell r="CD26">
            <v>0</v>
          </cell>
          <cell r="CF26">
            <v>8.9241141886942916</v>
          </cell>
          <cell r="CH26">
            <v>-104</v>
          </cell>
          <cell r="CI26">
            <v>0</v>
          </cell>
          <cell r="CK26">
            <v>-103.839724350935</v>
          </cell>
          <cell r="CM26">
            <v>0</v>
          </cell>
          <cell r="CN26">
            <v>0</v>
          </cell>
          <cell r="CP26">
            <v>-9.2483999999999997E-2</v>
          </cell>
          <cell r="CR26">
            <v>1</v>
          </cell>
          <cell r="CS26">
            <v>0</v>
          </cell>
          <cell r="CT26">
            <v>0</v>
          </cell>
          <cell r="CU26">
            <v>0</v>
          </cell>
          <cell r="CW26">
            <v>0.95601381064277202</v>
          </cell>
          <cell r="CY26">
            <v>-379</v>
          </cell>
          <cell r="CZ26">
            <v>0</v>
          </cell>
          <cell r="DB26">
            <v>-378.77003504000004</v>
          </cell>
          <cell r="DD26">
            <v>-61</v>
          </cell>
          <cell r="DE26">
            <v>0</v>
          </cell>
          <cell r="DG26">
            <v>-60.895773907671398</v>
          </cell>
          <cell r="DI26">
            <v>2</v>
          </cell>
          <cell r="DJ26">
            <v>0</v>
          </cell>
          <cell r="DL26">
            <v>1.6058233813889</v>
          </cell>
          <cell r="DN26">
            <v>4</v>
          </cell>
          <cell r="DO26">
            <v>0</v>
          </cell>
          <cell r="DQ26">
            <v>3.9337626600000002</v>
          </cell>
          <cell r="DS26">
            <v>0</v>
          </cell>
          <cell r="DT26">
            <v>0</v>
          </cell>
          <cell r="DV26">
            <v>0</v>
          </cell>
          <cell r="DX26">
            <v>-1</v>
          </cell>
          <cell r="DY26">
            <v>-1</v>
          </cell>
          <cell r="EA26">
            <v>-0.42163875000000001</v>
          </cell>
          <cell r="EC26">
            <v>0</v>
          </cell>
          <cell r="ED26">
            <v>0</v>
          </cell>
          <cell r="EF26">
            <v>-1.2336420000000001E-2</v>
          </cell>
          <cell r="EH26">
            <v>0</v>
          </cell>
          <cell r="EI26">
            <v>1</v>
          </cell>
          <cell r="EK26">
            <v>-0.58647624633992002</v>
          </cell>
          <cell r="EM26">
            <v>1</v>
          </cell>
          <cell r="EN26">
            <v>1</v>
          </cell>
          <cell r="EP26">
            <v>0.441833989761935</v>
          </cell>
        </row>
        <row r="27">
          <cell r="C27" t="str">
            <v>Profit_continuing_USD</v>
          </cell>
          <cell r="E27">
            <v>3</v>
          </cell>
          <cell r="F27">
            <v>0</v>
          </cell>
          <cell r="G27">
            <v>0</v>
          </cell>
          <cell r="H27">
            <v>2.8911047594647812</v>
          </cell>
          <cell r="J27">
            <v>339</v>
          </cell>
          <cell r="K27">
            <v>0</v>
          </cell>
          <cell r="L27">
            <v>0</v>
          </cell>
          <cell r="M27">
            <v>339.28085557682937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1</v>
          </cell>
          <cell r="W27">
            <v>-1</v>
          </cell>
          <cell r="X27">
            <v>0</v>
          </cell>
          <cell r="Y27">
            <v>0</v>
          </cell>
          <cell r="Z27">
            <v>3.4609820054303714E-2</v>
          </cell>
          <cell r="AB27">
            <v>342</v>
          </cell>
          <cell r="AC27">
            <v>-1</v>
          </cell>
          <cell r="AD27">
            <v>0</v>
          </cell>
          <cell r="AE27">
            <v>342.20657015637767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-1</v>
          </cell>
          <cell r="AM27">
            <v>0</v>
          </cell>
          <cell r="AN27">
            <v>342</v>
          </cell>
          <cell r="AP27">
            <v>196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B27">
            <v>9</v>
          </cell>
          <cell r="BC27">
            <v>1</v>
          </cell>
          <cell r="BD27">
            <v>-1</v>
          </cell>
          <cell r="BE27">
            <v>0</v>
          </cell>
          <cell r="BF27">
            <v>0</v>
          </cell>
          <cell r="BG27">
            <v>9.5584352098979011</v>
          </cell>
          <cell r="BI27">
            <v>-336</v>
          </cell>
          <cell r="BJ27">
            <v>0</v>
          </cell>
          <cell r="BK27">
            <v>0</v>
          </cell>
          <cell r="BL27">
            <v>-336.33708849518206</v>
          </cell>
          <cell r="BN27">
            <v>160</v>
          </cell>
          <cell r="BO27">
            <v>1</v>
          </cell>
          <cell r="BP27">
            <v>0</v>
          </cell>
          <cell r="BQ27">
            <v>159.53966408912905</v>
          </cell>
          <cell r="BS27">
            <v>1</v>
          </cell>
          <cell r="BT27">
            <v>1</v>
          </cell>
          <cell r="BU27">
            <v>0</v>
          </cell>
          <cell r="BV27">
            <v>1.1414667458387076</v>
          </cell>
          <cell r="BX27">
            <v>35</v>
          </cell>
          <cell r="BY27">
            <v>0</v>
          </cell>
          <cell r="BZ27">
            <v>0</v>
          </cell>
          <cell r="CA27">
            <v>35.263080859308495</v>
          </cell>
          <cell r="CC27">
            <v>-31</v>
          </cell>
          <cell r="CD27">
            <v>-1</v>
          </cell>
          <cell r="CE27">
            <v>0</v>
          </cell>
          <cell r="CF27">
            <v>-30.938558267823112</v>
          </cell>
          <cell r="CH27">
            <v>143</v>
          </cell>
          <cell r="CI27">
            <v>-1</v>
          </cell>
          <cell r="CJ27">
            <v>0</v>
          </cell>
          <cell r="CK27">
            <v>143.08985152776955</v>
          </cell>
          <cell r="CM27">
            <v>22</v>
          </cell>
          <cell r="CN27">
            <v>0</v>
          </cell>
          <cell r="CO27">
            <v>0</v>
          </cell>
          <cell r="CP27">
            <v>21.574253090532416</v>
          </cell>
          <cell r="CR27">
            <v>2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2.1815574666795388</v>
          </cell>
          <cell r="CY27">
            <v>29</v>
          </cell>
          <cell r="CZ27">
            <v>1</v>
          </cell>
          <cell r="DA27">
            <v>0</v>
          </cell>
          <cell r="DB27">
            <v>29.430926889999853</v>
          </cell>
          <cell r="DD27">
            <v>352</v>
          </cell>
          <cell r="DE27">
            <v>-1</v>
          </cell>
          <cell r="DF27">
            <v>0</v>
          </cell>
          <cell r="DG27">
            <v>351.9962216512838</v>
          </cell>
          <cell r="DI27">
            <v>-111</v>
          </cell>
          <cell r="DJ27">
            <v>1</v>
          </cell>
          <cell r="DK27">
            <v>0</v>
          </cell>
          <cell r="DL27">
            <v>-111.31965876113263</v>
          </cell>
          <cell r="DN27">
            <v>66</v>
          </cell>
          <cell r="DO27">
            <v>0</v>
          </cell>
          <cell r="DP27">
            <v>0</v>
          </cell>
          <cell r="DQ27">
            <v>65.784900579999899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X27">
            <v>1</v>
          </cell>
          <cell r="DY27">
            <v>-1</v>
          </cell>
          <cell r="DZ27">
            <v>0</v>
          </cell>
          <cell r="EA27">
            <v>1.2069077500000993</v>
          </cell>
          <cell r="EC27">
            <v>-1</v>
          </cell>
          <cell r="ED27">
            <v>1</v>
          </cell>
          <cell r="EE27">
            <v>0</v>
          </cell>
          <cell r="EF27">
            <v>-1.2747588327770087</v>
          </cell>
          <cell r="EH27">
            <v>4</v>
          </cell>
          <cell r="EI27">
            <v>1</v>
          </cell>
          <cell r="EJ27">
            <v>0</v>
          </cell>
          <cell r="EK27">
            <v>3.7752346378077073</v>
          </cell>
          <cell r="EM27">
            <v>-5</v>
          </cell>
          <cell r="EN27">
            <v>1</v>
          </cell>
          <cell r="EO27">
            <v>0</v>
          </cell>
          <cell r="EP27">
            <v>-5.1134827000651395</v>
          </cell>
        </row>
        <row r="28">
          <cell r="C28" t="str">
            <v>Profit_discontinued_USD</v>
          </cell>
          <cell r="AM28">
            <v>0</v>
          </cell>
          <cell r="AN28">
            <v>0</v>
          </cell>
          <cell r="AP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C29" t="str">
            <v>18900TAllcustom2Allcustom3USD Total</v>
          </cell>
          <cell r="E29">
            <v>3</v>
          </cell>
          <cell r="F29">
            <v>0</v>
          </cell>
          <cell r="G29">
            <v>0</v>
          </cell>
          <cell r="H29">
            <v>2.8911047594647812</v>
          </cell>
          <cell r="J29">
            <v>339</v>
          </cell>
          <cell r="K29">
            <v>0</v>
          </cell>
          <cell r="L29">
            <v>0</v>
          </cell>
          <cell r="M29">
            <v>339.28085557682937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1</v>
          </cell>
          <cell r="W29">
            <v>-1</v>
          </cell>
          <cell r="X29">
            <v>0</v>
          </cell>
          <cell r="Y29">
            <v>0</v>
          </cell>
          <cell r="Z29">
            <v>3.4609820054303714E-2</v>
          </cell>
          <cell r="AB29">
            <v>342</v>
          </cell>
          <cell r="AC29">
            <v>-1</v>
          </cell>
          <cell r="AD29">
            <v>0</v>
          </cell>
          <cell r="AE29">
            <v>342.20657015637767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-1</v>
          </cell>
          <cell r="AM29">
            <v>0</v>
          </cell>
          <cell r="AN29">
            <v>342</v>
          </cell>
          <cell r="AP29">
            <v>196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9</v>
          </cell>
          <cell r="BC29">
            <v>1</v>
          </cell>
          <cell r="BD29">
            <v>-1</v>
          </cell>
          <cell r="BE29">
            <v>0</v>
          </cell>
          <cell r="BF29">
            <v>0</v>
          </cell>
          <cell r="BG29">
            <v>9.5584352098979011</v>
          </cell>
          <cell r="BI29">
            <v>-336</v>
          </cell>
          <cell r="BJ29">
            <v>0</v>
          </cell>
          <cell r="BK29">
            <v>0</v>
          </cell>
          <cell r="BL29">
            <v>-336.33708849518206</v>
          </cell>
          <cell r="BN29">
            <v>160</v>
          </cell>
          <cell r="BO29">
            <v>1</v>
          </cell>
          <cell r="BP29">
            <v>0</v>
          </cell>
          <cell r="BQ29">
            <v>159.53966408912905</v>
          </cell>
          <cell r="BS29">
            <v>1</v>
          </cell>
          <cell r="BT29">
            <v>1</v>
          </cell>
          <cell r="BU29">
            <v>0</v>
          </cell>
          <cell r="BV29">
            <v>1.1414667458387076</v>
          </cell>
          <cell r="BX29">
            <v>35</v>
          </cell>
          <cell r="BY29">
            <v>0</v>
          </cell>
          <cell r="BZ29">
            <v>0</v>
          </cell>
          <cell r="CA29">
            <v>35.263080859308495</v>
          </cell>
          <cell r="CC29">
            <v>-31</v>
          </cell>
          <cell r="CD29">
            <v>-1</v>
          </cell>
          <cell r="CE29">
            <v>0</v>
          </cell>
          <cell r="CF29">
            <v>-30.938558267823112</v>
          </cell>
          <cell r="CH29">
            <v>143</v>
          </cell>
          <cell r="CI29">
            <v>-1</v>
          </cell>
          <cell r="CJ29">
            <v>0</v>
          </cell>
          <cell r="CK29">
            <v>143.08985152776955</v>
          </cell>
          <cell r="CM29">
            <v>22</v>
          </cell>
          <cell r="CN29">
            <v>0</v>
          </cell>
          <cell r="CO29">
            <v>0</v>
          </cell>
          <cell r="CP29">
            <v>21.574253090532416</v>
          </cell>
          <cell r="CR29">
            <v>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2.1815574666795388</v>
          </cell>
          <cell r="CY29">
            <v>29</v>
          </cell>
          <cell r="CZ29">
            <v>1</v>
          </cell>
          <cell r="DA29">
            <v>0</v>
          </cell>
          <cell r="DB29">
            <v>29.430926889999853</v>
          </cell>
          <cell r="DD29">
            <v>352</v>
          </cell>
          <cell r="DE29">
            <v>-1</v>
          </cell>
          <cell r="DF29">
            <v>0</v>
          </cell>
          <cell r="DG29">
            <v>351.9962216512838</v>
          </cell>
          <cell r="DI29">
            <v>-111</v>
          </cell>
          <cell r="DJ29">
            <v>1</v>
          </cell>
          <cell r="DK29">
            <v>0</v>
          </cell>
          <cell r="DL29">
            <v>-111.31965876113263</v>
          </cell>
          <cell r="DN29">
            <v>66</v>
          </cell>
          <cell r="DO29">
            <v>0</v>
          </cell>
          <cell r="DP29">
            <v>0</v>
          </cell>
          <cell r="DQ29">
            <v>65.784900579999899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X29">
            <v>1</v>
          </cell>
          <cell r="DY29">
            <v>-1</v>
          </cell>
          <cell r="DZ29">
            <v>0</v>
          </cell>
          <cell r="EA29">
            <v>1.2069077500000993</v>
          </cell>
          <cell r="EC29">
            <v>-1</v>
          </cell>
          <cell r="ED29">
            <v>1</v>
          </cell>
          <cell r="EE29">
            <v>0</v>
          </cell>
          <cell r="EF29">
            <v>-1.2747588327770087</v>
          </cell>
          <cell r="EH29">
            <v>4</v>
          </cell>
          <cell r="EI29">
            <v>1</v>
          </cell>
          <cell r="EJ29">
            <v>0</v>
          </cell>
          <cell r="EK29">
            <v>3.7752346378077073</v>
          </cell>
          <cell r="EM29">
            <v>-5</v>
          </cell>
          <cell r="EN29">
            <v>1</v>
          </cell>
          <cell r="EO29">
            <v>0</v>
          </cell>
          <cell r="EP29">
            <v>-5.1134827000651395</v>
          </cell>
        </row>
        <row r="32">
          <cell r="C32" t="str">
            <v>19100TAllcustom2Allcustom3USD Total</v>
          </cell>
          <cell r="E32">
            <v>-30</v>
          </cell>
          <cell r="F32">
            <v>0</v>
          </cell>
          <cell r="H32">
            <v>-29.806181122706903</v>
          </cell>
          <cell r="J32">
            <v>0</v>
          </cell>
          <cell r="K32">
            <v>0</v>
          </cell>
          <cell r="M32">
            <v>-1.542107229784E-2</v>
          </cell>
          <cell r="O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B32">
            <v>-30</v>
          </cell>
          <cell r="AC32">
            <v>0</v>
          </cell>
          <cell r="AD32">
            <v>0</v>
          </cell>
          <cell r="AE32">
            <v>-29.821602195004701</v>
          </cell>
          <cell r="AG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-30</v>
          </cell>
          <cell r="AP32">
            <v>-31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BB32">
            <v>1</v>
          </cell>
          <cell r="BC32">
            <v>0</v>
          </cell>
          <cell r="BD32">
            <v>1</v>
          </cell>
          <cell r="BE32">
            <v>0</v>
          </cell>
          <cell r="BG32">
            <v>0</v>
          </cell>
          <cell r="BI32">
            <v>-4</v>
          </cell>
          <cell r="BJ32">
            <v>-1</v>
          </cell>
          <cell r="BL32">
            <v>-3.1844068776677199</v>
          </cell>
          <cell r="BN32">
            <v>-28</v>
          </cell>
          <cell r="BO32">
            <v>-1</v>
          </cell>
          <cell r="BQ32">
            <v>-27.257925728533699</v>
          </cell>
          <cell r="BS32">
            <v>0</v>
          </cell>
          <cell r="BT32">
            <v>0</v>
          </cell>
          <cell r="BV32">
            <v>-0.11473752080935201</v>
          </cell>
          <cell r="BX32">
            <v>1</v>
          </cell>
          <cell r="BY32">
            <v>0</v>
          </cell>
          <cell r="CA32">
            <v>0.75639726404601404</v>
          </cell>
          <cell r="CC32">
            <v>0</v>
          </cell>
          <cell r="CD32">
            <v>0</v>
          </cell>
          <cell r="CF32">
            <v>-5.5082597421694402E-3</v>
          </cell>
          <cell r="CH32">
            <v>0</v>
          </cell>
          <cell r="CI32">
            <v>0</v>
          </cell>
          <cell r="CK32">
            <v>0</v>
          </cell>
          <cell r="CM32">
            <v>0</v>
          </cell>
          <cell r="CN32">
            <v>0</v>
          </cell>
          <cell r="CP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W32">
            <v>0</v>
          </cell>
          <cell r="CY32">
            <v>0</v>
          </cell>
          <cell r="CZ32">
            <v>0</v>
          </cell>
          <cell r="DB32">
            <v>0</v>
          </cell>
          <cell r="DD32">
            <v>0</v>
          </cell>
          <cell r="DE32">
            <v>0</v>
          </cell>
          <cell r="DG32">
            <v>-3.0485526128859199E-3</v>
          </cell>
          <cell r="DI32">
            <v>0</v>
          </cell>
          <cell r="DJ32">
            <v>0</v>
          </cell>
          <cell r="DL32">
            <v>-1.2372519684954101E-2</v>
          </cell>
          <cell r="DN32">
            <v>0</v>
          </cell>
          <cell r="DO32">
            <v>0</v>
          </cell>
          <cell r="DQ32">
            <v>0</v>
          </cell>
          <cell r="DS32">
            <v>0</v>
          </cell>
          <cell r="DT32">
            <v>0</v>
          </cell>
          <cell r="DV32">
            <v>0</v>
          </cell>
          <cell r="DX32">
            <v>0</v>
          </cell>
          <cell r="DY32">
            <v>0</v>
          </cell>
          <cell r="EA32">
            <v>0</v>
          </cell>
          <cell r="EC32">
            <v>0</v>
          </cell>
          <cell r="ED32">
            <v>0</v>
          </cell>
          <cell r="EF32">
            <v>0</v>
          </cell>
          <cell r="EH32">
            <v>0</v>
          </cell>
          <cell r="EI32">
            <v>0</v>
          </cell>
          <cell r="EK32">
            <v>0</v>
          </cell>
          <cell r="EM32">
            <v>0</v>
          </cell>
          <cell r="EN32">
            <v>0</v>
          </cell>
          <cell r="EP32">
            <v>0</v>
          </cell>
        </row>
        <row r="33">
          <cell r="C33" t="str">
            <v>19900TAllcustom2Allcustom3USD Total</v>
          </cell>
          <cell r="E33">
            <v>-27</v>
          </cell>
          <cell r="F33">
            <v>0</v>
          </cell>
          <cell r="G33">
            <v>0</v>
          </cell>
          <cell r="H33">
            <v>-26.915076363242122</v>
          </cell>
          <cell r="J33">
            <v>339</v>
          </cell>
          <cell r="K33">
            <v>0</v>
          </cell>
          <cell r="L33">
            <v>0</v>
          </cell>
          <cell r="M33">
            <v>339.26543450453153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1</v>
          </cell>
          <cell r="W33">
            <v>-1</v>
          </cell>
          <cell r="X33">
            <v>0</v>
          </cell>
          <cell r="Y33">
            <v>0</v>
          </cell>
          <cell r="Z33">
            <v>3.4609820054303714E-2</v>
          </cell>
          <cell r="AB33">
            <v>312</v>
          </cell>
          <cell r="AC33">
            <v>-1</v>
          </cell>
          <cell r="AD33">
            <v>0</v>
          </cell>
          <cell r="AE33">
            <v>312.38496796137298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-1</v>
          </cell>
          <cell r="AM33">
            <v>0</v>
          </cell>
          <cell r="AN33">
            <v>312</v>
          </cell>
          <cell r="AP33">
            <v>165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B33">
            <v>10</v>
          </cell>
          <cell r="BC33">
            <v>1</v>
          </cell>
          <cell r="BD33">
            <v>0</v>
          </cell>
          <cell r="BE33">
            <v>0</v>
          </cell>
          <cell r="BF33">
            <v>0</v>
          </cell>
          <cell r="BG33">
            <v>9.5584352098979011</v>
          </cell>
          <cell r="BI33">
            <v>-340</v>
          </cell>
          <cell r="BJ33">
            <v>-1</v>
          </cell>
          <cell r="BK33">
            <v>0</v>
          </cell>
          <cell r="BL33">
            <v>-339.52149537284976</v>
          </cell>
          <cell r="BN33">
            <v>132</v>
          </cell>
          <cell r="BO33">
            <v>0</v>
          </cell>
          <cell r="BP33">
            <v>0</v>
          </cell>
          <cell r="BQ33">
            <v>132.28173836059534</v>
          </cell>
          <cell r="BS33">
            <v>1</v>
          </cell>
          <cell r="BT33">
            <v>1</v>
          </cell>
          <cell r="BU33">
            <v>0</v>
          </cell>
          <cell r="BV33">
            <v>1.0267292250293556</v>
          </cell>
          <cell r="BX33">
            <v>36</v>
          </cell>
          <cell r="BY33">
            <v>0</v>
          </cell>
          <cell r="BZ33">
            <v>0</v>
          </cell>
          <cell r="CA33">
            <v>36.01947812335451</v>
          </cell>
          <cell r="CC33">
            <v>-31</v>
          </cell>
          <cell r="CD33">
            <v>-1</v>
          </cell>
          <cell r="CE33">
            <v>0</v>
          </cell>
          <cell r="CF33">
            <v>-30.94406652756528</v>
          </cell>
          <cell r="CH33">
            <v>143</v>
          </cell>
          <cell r="CI33">
            <v>-1</v>
          </cell>
          <cell r="CJ33">
            <v>0</v>
          </cell>
          <cell r="CK33">
            <v>143.08985152776955</v>
          </cell>
          <cell r="CM33">
            <v>22</v>
          </cell>
          <cell r="CN33">
            <v>0</v>
          </cell>
          <cell r="CO33">
            <v>0</v>
          </cell>
          <cell r="CP33">
            <v>21.574253090532416</v>
          </cell>
          <cell r="CR33">
            <v>2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2.1815574666795388</v>
          </cell>
          <cell r="CY33">
            <v>29</v>
          </cell>
          <cell r="CZ33">
            <v>1</v>
          </cell>
          <cell r="DA33">
            <v>0</v>
          </cell>
          <cell r="DB33">
            <v>29.430926889999853</v>
          </cell>
          <cell r="DD33">
            <v>352</v>
          </cell>
          <cell r="DE33">
            <v>-1</v>
          </cell>
          <cell r="DF33">
            <v>0</v>
          </cell>
          <cell r="DG33">
            <v>351.99317309867092</v>
          </cell>
          <cell r="DI33">
            <v>-111</v>
          </cell>
          <cell r="DJ33">
            <v>1</v>
          </cell>
          <cell r="DK33">
            <v>0</v>
          </cell>
          <cell r="DL33">
            <v>-111.33203128081759</v>
          </cell>
          <cell r="DN33">
            <v>66</v>
          </cell>
          <cell r="DO33">
            <v>0</v>
          </cell>
          <cell r="DP33">
            <v>0</v>
          </cell>
          <cell r="DQ33">
            <v>65.784900579999899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X33">
            <v>1</v>
          </cell>
          <cell r="DY33">
            <v>-1</v>
          </cell>
          <cell r="DZ33">
            <v>0</v>
          </cell>
          <cell r="EA33">
            <v>1.2069077500000993</v>
          </cell>
          <cell r="EC33">
            <v>-1</v>
          </cell>
          <cell r="ED33">
            <v>1</v>
          </cell>
          <cell r="EE33">
            <v>0</v>
          </cell>
          <cell r="EF33">
            <v>-1.2747588327770087</v>
          </cell>
          <cell r="EH33">
            <v>4</v>
          </cell>
          <cell r="EI33">
            <v>1</v>
          </cell>
          <cell r="EJ33">
            <v>0</v>
          </cell>
          <cell r="EK33">
            <v>3.7752346378077073</v>
          </cell>
          <cell r="EM33">
            <v>-5</v>
          </cell>
          <cell r="EN33">
            <v>1</v>
          </cell>
          <cell r="EO33">
            <v>0</v>
          </cell>
          <cell r="EP33">
            <v>-5.1134827000651395</v>
          </cell>
        </row>
        <row r="37">
          <cell r="C37" t="str">
            <v>68670TAllcustom2Allcustom3USD Total</v>
          </cell>
          <cell r="E37">
            <v>13181</v>
          </cell>
          <cell r="F37">
            <v>0</v>
          </cell>
          <cell r="H37">
            <v>13181.071867041999</v>
          </cell>
          <cell r="J37">
            <v>4219</v>
          </cell>
          <cell r="K37">
            <v>0</v>
          </cell>
          <cell r="M37">
            <v>4219.1938894964496</v>
          </cell>
          <cell r="O37">
            <v>0</v>
          </cell>
          <cell r="P37">
            <v>0</v>
          </cell>
          <cell r="R37">
            <v>0</v>
          </cell>
          <cell r="T37">
            <v>0</v>
          </cell>
          <cell r="U37">
            <v>-1</v>
          </cell>
          <cell r="V37">
            <v>1</v>
          </cell>
          <cell r="W37">
            <v>0</v>
          </cell>
          <cell r="Y37">
            <v>0</v>
          </cell>
          <cell r="Z37">
            <v>0</v>
          </cell>
          <cell r="AB37">
            <v>17400</v>
          </cell>
          <cell r="AC37">
            <v>0</v>
          </cell>
          <cell r="AD37">
            <v>0</v>
          </cell>
          <cell r="AE37">
            <v>17400.265756538502</v>
          </cell>
          <cell r="AG37">
            <v>0</v>
          </cell>
          <cell r="AH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17400</v>
          </cell>
          <cell r="AP37">
            <v>16996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BB37">
            <v>151</v>
          </cell>
          <cell r="BC37">
            <v>1</v>
          </cell>
          <cell r="BD37">
            <v>0</v>
          </cell>
          <cell r="BE37">
            <v>0</v>
          </cell>
          <cell r="BG37">
            <v>150.09491560556998</v>
          </cell>
          <cell r="BI37">
            <v>9895</v>
          </cell>
          <cell r="BJ37">
            <v>0</v>
          </cell>
          <cell r="BL37">
            <v>9895.3381592620099</v>
          </cell>
          <cell r="BN37">
            <v>1393</v>
          </cell>
          <cell r="BO37">
            <v>0</v>
          </cell>
          <cell r="BQ37">
            <v>1393.0387297754301</v>
          </cell>
          <cell r="BS37">
            <v>1215</v>
          </cell>
          <cell r="BT37">
            <v>0</v>
          </cell>
          <cell r="BV37">
            <v>1215.4480961653701</v>
          </cell>
          <cell r="BX37">
            <v>308</v>
          </cell>
          <cell r="BY37">
            <v>-1</v>
          </cell>
          <cell r="CA37">
            <v>308.74045779606399</v>
          </cell>
          <cell r="CC37">
            <v>108</v>
          </cell>
          <cell r="CD37">
            <v>0</v>
          </cell>
          <cell r="CF37">
            <v>108.180014880117</v>
          </cell>
          <cell r="CH37">
            <v>112</v>
          </cell>
          <cell r="CI37">
            <v>1</v>
          </cell>
          <cell r="CK37">
            <v>111.19015009407001</v>
          </cell>
          <cell r="CM37">
            <v>-1</v>
          </cell>
          <cell r="CN37">
            <v>0</v>
          </cell>
          <cell r="CP37">
            <v>-0.95865653663512707</v>
          </cell>
          <cell r="CR37">
            <v>21</v>
          </cell>
          <cell r="CS37">
            <v>-1</v>
          </cell>
          <cell r="CT37">
            <v>0</v>
          </cell>
          <cell r="CU37">
            <v>0</v>
          </cell>
          <cell r="CW37">
            <v>22.038778505018399</v>
          </cell>
          <cell r="CY37">
            <v>2310</v>
          </cell>
          <cell r="CZ37">
            <v>0</v>
          </cell>
          <cell r="DB37">
            <v>2310.05212579</v>
          </cell>
          <cell r="DD37">
            <v>1196</v>
          </cell>
          <cell r="DE37">
            <v>0</v>
          </cell>
          <cell r="DG37">
            <v>1195.8075177779201</v>
          </cell>
          <cell r="DI37">
            <v>209</v>
          </cell>
          <cell r="DJ37">
            <v>0</v>
          </cell>
          <cell r="DL37">
            <v>208.81847558015298</v>
          </cell>
          <cell r="DN37">
            <v>470</v>
          </cell>
          <cell r="DO37">
            <v>0</v>
          </cell>
          <cell r="DQ37">
            <v>469.95718204000002</v>
          </cell>
          <cell r="DS37">
            <v>0</v>
          </cell>
          <cell r="DT37">
            <v>0</v>
          </cell>
          <cell r="DV37">
            <v>0</v>
          </cell>
          <cell r="DX37">
            <v>13</v>
          </cell>
          <cell r="DY37">
            <v>0</v>
          </cell>
          <cell r="EA37">
            <v>12.519809803359999</v>
          </cell>
          <cell r="EC37">
            <v>48</v>
          </cell>
          <cell r="ED37">
            <v>0</v>
          </cell>
          <cell r="EF37">
            <v>48.187354200000001</v>
          </cell>
          <cell r="EH37">
            <v>87</v>
          </cell>
          <cell r="EI37">
            <v>0</v>
          </cell>
          <cell r="EK37">
            <v>86.983783531460105</v>
          </cell>
          <cell r="EM37">
            <v>14</v>
          </cell>
          <cell r="EN37">
            <v>0</v>
          </cell>
          <cell r="EP37">
            <v>14.209263769166</v>
          </cell>
        </row>
        <row r="38">
          <cell r="C38" t="str">
            <v>68680TAllcustom2Allcustom3USD Total</v>
          </cell>
          <cell r="E38">
            <v>10</v>
          </cell>
          <cell r="H38">
            <v>9.5491286006372285</v>
          </cell>
          <cell r="J38">
            <v>5</v>
          </cell>
          <cell r="M38">
            <v>4.9439983074615697</v>
          </cell>
          <cell r="O38">
            <v>0</v>
          </cell>
          <cell r="R38">
            <v>0</v>
          </cell>
          <cell r="T38">
            <v>-15</v>
          </cell>
          <cell r="V38">
            <v>-1</v>
          </cell>
          <cell r="Y38">
            <v>0</v>
          </cell>
          <cell r="Z38">
            <v>-14.493126908098901</v>
          </cell>
          <cell r="AB38">
            <v>0</v>
          </cell>
          <cell r="AD38">
            <v>0</v>
          </cell>
          <cell r="AE38">
            <v>7.2462447064936002E-13</v>
          </cell>
          <cell r="AG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818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BB38">
            <v>8</v>
          </cell>
          <cell r="BD38">
            <v>0</v>
          </cell>
          <cell r="BF38">
            <v>0</v>
          </cell>
          <cell r="BG38">
            <v>7.9068524657240289</v>
          </cell>
          <cell r="BI38">
            <v>140</v>
          </cell>
          <cell r="BL38">
            <v>139.83591353411001</v>
          </cell>
          <cell r="BN38">
            <v>633</v>
          </cell>
          <cell r="BQ38">
            <v>633.05053725973801</v>
          </cell>
          <cell r="BS38">
            <v>0</v>
          </cell>
          <cell r="BV38">
            <v>-4.2504619932853902E-3</v>
          </cell>
          <cell r="BX38">
            <v>17</v>
          </cell>
          <cell r="CA38">
            <v>16.549974699614999</v>
          </cell>
          <cell r="CC38">
            <v>112</v>
          </cell>
          <cell r="CF38">
            <v>112.131521507052</v>
          </cell>
          <cell r="CH38">
            <v>-2</v>
          </cell>
          <cell r="CK38">
            <v>-1.6024719730421</v>
          </cell>
          <cell r="CM38">
            <v>-898</v>
          </cell>
          <cell r="CO38">
            <v>0</v>
          </cell>
          <cell r="CP38">
            <v>-898.31894843057182</v>
          </cell>
          <cell r="CR38">
            <v>6</v>
          </cell>
          <cell r="CT38">
            <v>0</v>
          </cell>
          <cell r="CV38">
            <v>0</v>
          </cell>
          <cell r="CW38">
            <v>5.6068922123861</v>
          </cell>
          <cell r="CY38">
            <v>0</v>
          </cell>
          <cell r="DB38">
            <v>7.3971079999997191E-2</v>
          </cell>
          <cell r="DD38">
            <v>24</v>
          </cell>
          <cell r="DG38">
            <v>23.947681145671901</v>
          </cell>
          <cell r="DI38">
            <v>3</v>
          </cell>
          <cell r="DL38">
            <v>3.3156209984102598</v>
          </cell>
          <cell r="DN38">
            <v>1</v>
          </cell>
          <cell r="DQ38">
            <v>0.61204840999999999</v>
          </cell>
          <cell r="DS38">
            <v>0</v>
          </cell>
          <cell r="DV38">
            <v>0</v>
          </cell>
          <cell r="DX38">
            <v>-29</v>
          </cell>
          <cell r="DZ38">
            <v>0</v>
          </cell>
          <cell r="EA38">
            <v>-28.612215539006598</v>
          </cell>
          <cell r="EC38">
            <v>0</v>
          </cell>
          <cell r="EE38">
            <v>0</v>
          </cell>
          <cell r="EF38">
            <v>0</v>
          </cell>
          <cell r="EH38">
            <v>0</v>
          </cell>
          <cell r="EJ38">
            <v>0</v>
          </cell>
          <cell r="EK38">
            <v>4.9999102068909451E-4</v>
          </cell>
          <cell r="EM38">
            <v>5</v>
          </cell>
          <cell r="EO38">
            <v>0</v>
          </cell>
          <cell r="EP38">
            <v>4.7577561421754986</v>
          </cell>
        </row>
        <row r="39">
          <cell r="E39">
            <v>13191</v>
          </cell>
          <cell r="F39">
            <v>0</v>
          </cell>
          <cell r="G39">
            <v>0</v>
          </cell>
          <cell r="H39">
            <v>13190.620995642636</v>
          </cell>
          <cell r="J39">
            <v>4224</v>
          </cell>
          <cell r="K39">
            <v>0</v>
          </cell>
          <cell r="L39">
            <v>0</v>
          </cell>
          <cell r="M39">
            <v>4224.1378878039113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-15</v>
          </cell>
          <cell r="U39">
            <v>-1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-14.493126908098901</v>
          </cell>
          <cell r="AB39">
            <v>17400</v>
          </cell>
          <cell r="AC39">
            <v>0</v>
          </cell>
          <cell r="AD39">
            <v>0</v>
          </cell>
          <cell r="AE39">
            <v>17400.265756538502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17400</v>
          </cell>
          <cell r="AP39">
            <v>17814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B39">
            <v>159</v>
          </cell>
          <cell r="BC39">
            <v>1</v>
          </cell>
          <cell r="BD39">
            <v>0</v>
          </cell>
          <cell r="BE39">
            <v>0</v>
          </cell>
          <cell r="BF39">
            <v>0</v>
          </cell>
          <cell r="BG39">
            <v>158.00176807129401</v>
          </cell>
          <cell r="BI39">
            <v>10035</v>
          </cell>
          <cell r="BJ39">
            <v>0</v>
          </cell>
          <cell r="BK39">
            <v>0</v>
          </cell>
          <cell r="BL39">
            <v>10035.174072796121</v>
          </cell>
          <cell r="BN39">
            <v>2026</v>
          </cell>
          <cell r="BO39">
            <v>0</v>
          </cell>
          <cell r="BP39">
            <v>0</v>
          </cell>
          <cell r="BQ39">
            <v>2026.0892670351682</v>
          </cell>
          <cell r="BS39">
            <v>1215</v>
          </cell>
          <cell r="BT39">
            <v>0</v>
          </cell>
          <cell r="BU39">
            <v>0</v>
          </cell>
          <cell r="BV39">
            <v>1215.4438457033768</v>
          </cell>
          <cell r="BX39">
            <v>325</v>
          </cell>
          <cell r="BY39">
            <v>-1</v>
          </cell>
          <cell r="BZ39">
            <v>0</v>
          </cell>
          <cell r="CA39">
            <v>325.290432495679</v>
          </cell>
          <cell r="CC39">
            <v>220</v>
          </cell>
          <cell r="CD39">
            <v>0</v>
          </cell>
          <cell r="CE39">
            <v>0</v>
          </cell>
          <cell r="CF39">
            <v>220.31153638716899</v>
          </cell>
          <cell r="CH39">
            <v>110</v>
          </cell>
          <cell r="CI39">
            <v>1</v>
          </cell>
          <cell r="CJ39">
            <v>0</v>
          </cell>
          <cell r="CK39">
            <v>109.58767812102791</v>
          </cell>
          <cell r="CM39">
            <v>-899</v>
          </cell>
          <cell r="CN39">
            <v>0</v>
          </cell>
          <cell r="CO39">
            <v>0</v>
          </cell>
          <cell r="CP39">
            <v>-899.27760496720691</v>
          </cell>
          <cell r="CR39">
            <v>27</v>
          </cell>
          <cell r="CS39">
            <v>-1</v>
          </cell>
          <cell r="CT39">
            <v>0</v>
          </cell>
          <cell r="CU39">
            <v>0</v>
          </cell>
          <cell r="CV39">
            <v>0</v>
          </cell>
          <cell r="CW39">
            <v>27.645670717404499</v>
          </cell>
          <cell r="CY39">
            <v>2310</v>
          </cell>
          <cell r="CZ39">
            <v>0</v>
          </cell>
          <cell r="DA39">
            <v>0</v>
          </cell>
          <cell r="DB39">
            <v>2310.1260968699999</v>
          </cell>
          <cell r="DD39">
            <v>1220</v>
          </cell>
          <cell r="DE39">
            <v>0</v>
          </cell>
          <cell r="DF39">
            <v>0</v>
          </cell>
          <cell r="DG39">
            <v>1219.7551989235919</v>
          </cell>
          <cell r="DI39">
            <v>212</v>
          </cell>
          <cell r="DJ39">
            <v>0</v>
          </cell>
          <cell r="DK39">
            <v>0</v>
          </cell>
          <cell r="DL39">
            <v>212.13409657856323</v>
          </cell>
          <cell r="DN39">
            <v>471</v>
          </cell>
          <cell r="DO39">
            <v>0</v>
          </cell>
          <cell r="DP39">
            <v>0</v>
          </cell>
          <cell r="DQ39">
            <v>470.56923045000002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X39">
            <v>-16</v>
          </cell>
          <cell r="DY39">
            <v>0</v>
          </cell>
          <cell r="DZ39">
            <v>0</v>
          </cell>
          <cell r="EA39">
            <v>-16.092405735646601</v>
          </cell>
          <cell r="EC39">
            <v>48</v>
          </cell>
          <cell r="ED39">
            <v>0</v>
          </cell>
          <cell r="EE39">
            <v>0</v>
          </cell>
          <cell r="EF39">
            <v>48.187354200000001</v>
          </cell>
          <cell r="EH39">
            <v>87</v>
          </cell>
          <cell r="EI39">
            <v>0</v>
          </cell>
          <cell r="EJ39">
            <v>0</v>
          </cell>
          <cell r="EK39">
            <v>86.984283522480794</v>
          </cell>
          <cell r="EM39">
            <v>19</v>
          </cell>
          <cell r="EN39">
            <v>0</v>
          </cell>
          <cell r="EO39">
            <v>0</v>
          </cell>
          <cell r="EP39">
            <v>18.967019911341499</v>
          </cell>
        </row>
        <row r="41">
          <cell r="C41" t="str">
            <v>15010CAllcustom2Allcustom3USD Total</v>
          </cell>
          <cell r="E41">
            <v>-1211</v>
          </cell>
          <cell r="F41">
            <v>0</v>
          </cell>
          <cell r="G41">
            <v>0</v>
          </cell>
          <cell r="H41">
            <v>-1211.2903728853501</v>
          </cell>
          <cell r="J41">
            <v>-1122</v>
          </cell>
          <cell r="K41">
            <v>-1</v>
          </cell>
          <cell r="L41">
            <v>0</v>
          </cell>
          <cell r="M41">
            <v>-1121.3416188821102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3.4609820051833301E-2</v>
          </cell>
          <cell r="AB41">
            <v>-2333</v>
          </cell>
          <cell r="AC41">
            <v>0</v>
          </cell>
          <cell r="AD41">
            <v>0</v>
          </cell>
          <cell r="AE41">
            <v>-2332.5973819474102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-2333</v>
          </cell>
          <cell r="AP41">
            <v>-2313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B41">
            <v>-4</v>
          </cell>
          <cell r="BC41">
            <v>0</v>
          </cell>
          <cell r="BD41">
            <v>3</v>
          </cell>
          <cell r="BE41">
            <v>-1</v>
          </cell>
          <cell r="BF41">
            <v>0</v>
          </cell>
          <cell r="BG41">
            <v>-6.7526697918414902</v>
          </cell>
          <cell r="BI41">
            <v>-951</v>
          </cell>
          <cell r="BJ41">
            <v>0</v>
          </cell>
          <cell r="BK41">
            <v>0</v>
          </cell>
          <cell r="BL41">
            <v>-950.96130538758302</v>
          </cell>
          <cell r="BN41">
            <v>-185</v>
          </cell>
          <cell r="BO41">
            <v>0</v>
          </cell>
          <cell r="BP41">
            <v>0</v>
          </cell>
          <cell r="BQ41">
            <v>-184.52743346678599</v>
          </cell>
          <cell r="BS41">
            <v>-14</v>
          </cell>
          <cell r="BT41">
            <v>-1</v>
          </cell>
          <cell r="BU41">
            <v>0</v>
          </cell>
          <cell r="BV41">
            <v>-13.4180421006775</v>
          </cell>
          <cell r="BX41">
            <v>-42</v>
          </cell>
          <cell r="BY41">
            <v>-1</v>
          </cell>
          <cell r="BZ41">
            <v>0</v>
          </cell>
          <cell r="CA41">
            <v>-41.247439877564304</v>
          </cell>
          <cell r="CC41">
            <v>-16</v>
          </cell>
          <cell r="CD41">
            <v>0</v>
          </cell>
          <cell r="CE41">
            <v>0</v>
          </cell>
          <cell r="CF41">
            <v>-15.8342458088459</v>
          </cell>
          <cell r="CH41">
            <v>-3</v>
          </cell>
          <cell r="CI41">
            <v>-1</v>
          </cell>
          <cell r="CJ41">
            <v>0</v>
          </cell>
          <cell r="CK41">
            <v>-2.2961945177891701</v>
          </cell>
          <cell r="CM41">
            <v>4</v>
          </cell>
          <cell r="CN41">
            <v>0</v>
          </cell>
          <cell r="CO41">
            <v>0</v>
          </cell>
          <cell r="CP41">
            <v>3.74695806573511</v>
          </cell>
          <cell r="CR41">
            <v>-3</v>
          </cell>
          <cell r="CS41">
            <v>0</v>
          </cell>
          <cell r="CT41">
            <v>1</v>
          </cell>
          <cell r="CU41">
            <v>1</v>
          </cell>
          <cell r="CV41">
            <v>0</v>
          </cell>
          <cell r="CW41">
            <v>-3.5070022165730497</v>
          </cell>
          <cell r="CY41">
            <v>-685</v>
          </cell>
          <cell r="CZ41">
            <v>0</v>
          </cell>
          <cell r="DA41">
            <v>0</v>
          </cell>
          <cell r="DB41">
            <v>-684.84561461999999</v>
          </cell>
          <cell r="DD41">
            <v>-293</v>
          </cell>
          <cell r="DE41">
            <v>0</v>
          </cell>
          <cell r="DF41">
            <v>0</v>
          </cell>
          <cell r="DG41">
            <v>-292.83148962394398</v>
          </cell>
          <cell r="DI41">
            <v>-75</v>
          </cell>
          <cell r="DJ41">
            <v>0</v>
          </cell>
          <cell r="DK41">
            <v>0</v>
          </cell>
          <cell r="DL41">
            <v>-74.518426161596807</v>
          </cell>
          <cell r="DN41">
            <v>-68</v>
          </cell>
          <cell r="DO41">
            <v>-1</v>
          </cell>
          <cell r="DP41">
            <v>0</v>
          </cell>
          <cell r="DQ41">
            <v>-67.267632760000012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X41">
            <v>2</v>
          </cell>
          <cell r="DY41">
            <v>0</v>
          </cell>
          <cell r="DZ41">
            <v>0</v>
          </cell>
          <cell r="EA41">
            <v>1.6285464999999999</v>
          </cell>
          <cell r="EC41">
            <v>1</v>
          </cell>
          <cell r="ED41">
            <v>1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-0.08</v>
          </cell>
          <cell r="EM41">
            <v>-2</v>
          </cell>
          <cell r="EN41">
            <v>1</v>
          </cell>
          <cell r="EO41">
            <v>0</v>
          </cell>
          <cell r="EP41">
            <v>-2.7368248204222199</v>
          </cell>
        </row>
        <row r="42">
          <cell r="C42" t="str">
            <v>15150TAllcustom2Allcustom3USD Total</v>
          </cell>
          <cell r="E42">
            <v>-25</v>
          </cell>
          <cell r="H42">
            <v>-25.303236503917198</v>
          </cell>
          <cell r="J42">
            <v>-98</v>
          </cell>
          <cell r="L42">
            <v>-1</v>
          </cell>
          <cell r="M42">
            <v>-97.351076349444497</v>
          </cell>
          <cell r="O42">
            <v>0</v>
          </cell>
          <cell r="R42">
            <v>0</v>
          </cell>
          <cell r="T42">
            <v>0</v>
          </cell>
          <cell r="V42">
            <v>-1</v>
          </cell>
          <cell r="X42">
            <v>1</v>
          </cell>
          <cell r="Y42">
            <v>0</v>
          </cell>
          <cell r="Z42">
            <v>0</v>
          </cell>
          <cell r="AB42">
            <v>-123</v>
          </cell>
          <cell r="AD42">
            <v>0</v>
          </cell>
          <cell r="AE42">
            <v>-122.654312853362</v>
          </cell>
          <cell r="AG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-123</v>
          </cell>
          <cell r="AP42">
            <v>-122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D42">
            <v>0</v>
          </cell>
          <cell r="BG42">
            <v>0</v>
          </cell>
          <cell r="BI42">
            <v>-17</v>
          </cell>
          <cell r="BL42">
            <v>-16.927073223917201</v>
          </cell>
          <cell r="BN42">
            <v>-8</v>
          </cell>
          <cell r="BQ42">
            <v>-8.3761632800000001</v>
          </cell>
          <cell r="BS42">
            <v>0</v>
          </cell>
          <cell r="BV42">
            <v>0</v>
          </cell>
          <cell r="BX42">
            <v>0</v>
          </cell>
          <cell r="CA42">
            <v>0</v>
          </cell>
          <cell r="CC42">
            <v>0</v>
          </cell>
          <cell r="CF42">
            <v>0</v>
          </cell>
          <cell r="CH42">
            <v>0</v>
          </cell>
          <cell r="CK42">
            <v>0</v>
          </cell>
          <cell r="CM42">
            <v>0</v>
          </cell>
          <cell r="CP42">
            <v>0</v>
          </cell>
          <cell r="CR42">
            <v>-1</v>
          </cell>
          <cell r="CT42">
            <v>-1</v>
          </cell>
          <cell r="CW42">
            <v>0</v>
          </cell>
          <cell r="CY42">
            <v>0</v>
          </cell>
          <cell r="DB42">
            <v>-7.3999999999999996E-2</v>
          </cell>
          <cell r="DD42">
            <v>0</v>
          </cell>
          <cell r="DG42">
            <v>0</v>
          </cell>
          <cell r="DI42">
            <v>-97</v>
          </cell>
          <cell r="DL42">
            <v>-97.277076349444499</v>
          </cell>
          <cell r="DN42">
            <v>0</v>
          </cell>
          <cell r="DQ42">
            <v>0</v>
          </cell>
          <cell r="DS42">
            <v>0</v>
          </cell>
          <cell r="DV42">
            <v>0</v>
          </cell>
          <cell r="DX42">
            <v>0</v>
          </cell>
          <cell r="EA42">
            <v>0</v>
          </cell>
          <cell r="EC42">
            <v>0</v>
          </cell>
          <cell r="EF42">
            <v>0</v>
          </cell>
          <cell r="EH42">
            <v>0</v>
          </cell>
          <cell r="EK42">
            <v>0</v>
          </cell>
          <cell r="EM42">
            <v>0</v>
          </cell>
          <cell r="EP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V43">
            <v>0</v>
          </cell>
          <cell r="Y43">
            <v>0</v>
          </cell>
          <cell r="Z43">
            <v>0</v>
          </cell>
          <cell r="AB43">
            <v>0</v>
          </cell>
          <cell r="AD43">
            <v>0</v>
          </cell>
          <cell r="AE43">
            <v>0</v>
          </cell>
          <cell r="AG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B43">
            <v>0</v>
          </cell>
          <cell r="BD43">
            <v>0</v>
          </cell>
          <cell r="BG43">
            <v>0</v>
          </cell>
          <cell r="BI43">
            <v>0</v>
          </cell>
          <cell r="BL43">
            <v>0</v>
          </cell>
          <cell r="BN43">
            <v>0</v>
          </cell>
          <cell r="BQ43">
            <v>0</v>
          </cell>
          <cell r="BS43">
            <v>0</v>
          </cell>
          <cell r="BV43">
            <v>0</v>
          </cell>
          <cell r="BX43">
            <v>0</v>
          </cell>
          <cell r="CA43">
            <v>0</v>
          </cell>
          <cell r="CC43">
            <v>0</v>
          </cell>
          <cell r="CF43">
            <v>0</v>
          </cell>
          <cell r="CH43">
            <v>0</v>
          </cell>
          <cell r="CK43">
            <v>0</v>
          </cell>
          <cell r="CM43">
            <v>0</v>
          </cell>
          <cell r="CP43">
            <v>0</v>
          </cell>
          <cell r="CR43">
            <v>0</v>
          </cell>
          <cell r="CT43">
            <v>0</v>
          </cell>
          <cell r="CW43">
            <v>0</v>
          </cell>
          <cell r="CY43">
            <v>0</v>
          </cell>
          <cell r="DB43">
            <v>0</v>
          </cell>
          <cell r="DD43">
            <v>0</v>
          </cell>
          <cell r="DG43">
            <v>0</v>
          </cell>
          <cell r="DI43">
            <v>0</v>
          </cell>
          <cell r="DL43">
            <v>0</v>
          </cell>
          <cell r="DN43">
            <v>0</v>
          </cell>
          <cell r="DQ43">
            <v>0</v>
          </cell>
          <cell r="DS43">
            <v>0</v>
          </cell>
          <cell r="DV43">
            <v>0</v>
          </cell>
          <cell r="DX43">
            <v>0</v>
          </cell>
          <cell r="EA43">
            <v>0</v>
          </cell>
          <cell r="EC43">
            <v>0</v>
          </cell>
          <cell r="EF43">
            <v>0</v>
          </cell>
          <cell r="EH43">
            <v>0</v>
          </cell>
          <cell r="EK43">
            <v>0</v>
          </cell>
          <cell r="EM43">
            <v>0</v>
          </cell>
          <cell r="EP43">
            <v>0</v>
          </cell>
        </row>
        <row r="44">
          <cell r="E44">
            <v>-1236</v>
          </cell>
          <cell r="F44">
            <v>0</v>
          </cell>
          <cell r="G44">
            <v>0</v>
          </cell>
          <cell r="H44">
            <v>-1236.5936093892672</v>
          </cell>
          <cell r="J44">
            <v>-1220</v>
          </cell>
          <cell r="K44">
            <v>-1</v>
          </cell>
          <cell r="L44">
            <v>-1</v>
          </cell>
          <cell r="M44">
            <v>-1218.6926952315548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-1</v>
          </cell>
          <cell r="W44">
            <v>0</v>
          </cell>
          <cell r="X44">
            <v>1</v>
          </cell>
          <cell r="Y44">
            <v>0</v>
          </cell>
          <cell r="Z44">
            <v>3.4609820051833301E-2</v>
          </cell>
          <cell r="AB44">
            <v>-2456</v>
          </cell>
          <cell r="AC44">
            <v>0</v>
          </cell>
          <cell r="AD44">
            <v>0</v>
          </cell>
          <cell r="AE44">
            <v>-2455.2516948007724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-2456</v>
          </cell>
          <cell r="AP44">
            <v>-2435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B44">
            <v>-4</v>
          </cell>
          <cell r="BC44">
            <v>0</v>
          </cell>
          <cell r="BD44">
            <v>3</v>
          </cell>
          <cell r="BE44">
            <v>-1</v>
          </cell>
          <cell r="BF44">
            <v>0</v>
          </cell>
          <cell r="BG44">
            <v>-6.7526697918414902</v>
          </cell>
          <cell r="BI44">
            <v>-968</v>
          </cell>
          <cell r="BJ44">
            <v>0</v>
          </cell>
          <cell r="BK44">
            <v>0</v>
          </cell>
          <cell r="BL44">
            <v>-967.88837861150023</v>
          </cell>
          <cell r="BN44">
            <v>-193</v>
          </cell>
          <cell r="BO44">
            <v>0</v>
          </cell>
          <cell r="BP44">
            <v>0</v>
          </cell>
          <cell r="BQ44">
            <v>-192.90359674678598</v>
          </cell>
          <cell r="BS44">
            <v>-14</v>
          </cell>
          <cell r="BT44">
            <v>-1</v>
          </cell>
          <cell r="BU44">
            <v>0</v>
          </cell>
          <cell r="BV44">
            <v>-13.4180421006775</v>
          </cell>
          <cell r="BX44">
            <v>-42</v>
          </cell>
          <cell r="BY44">
            <v>-1</v>
          </cell>
          <cell r="BZ44">
            <v>0</v>
          </cell>
          <cell r="CA44">
            <v>-41.247439877564304</v>
          </cell>
          <cell r="CC44">
            <v>-16</v>
          </cell>
          <cell r="CD44">
            <v>0</v>
          </cell>
          <cell r="CE44">
            <v>0</v>
          </cell>
          <cell r="CF44">
            <v>-15.8342458088459</v>
          </cell>
          <cell r="CH44">
            <v>-3</v>
          </cell>
          <cell r="CI44">
            <v>-1</v>
          </cell>
          <cell r="CJ44">
            <v>0</v>
          </cell>
          <cell r="CK44">
            <v>-2.2961945177891701</v>
          </cell>
          <cell r="CM44">
            <v>4</v>
          </cell>
          <cell r="CN44">
            <v>0</v>
          </cell>
          <cell r="CO44">
            <v>0</v>
          </cell>
          <cell r="CP44">
            <v>3.74695806573511</v>
          </cell>
          <cell r="CR44">
            <v>-4</v>
          </cell>
          <cell r="CS44">
            <v>0</v>
          </cell>
          <cell r="CT44">
            <v>0</v>
          </cell>
          <cell r="CU44">
            <v>1</v>
          </cell>
          <cell r="CV44">
            <v>0</v>
          </cell>
          <cell r="CW44">
            <v>-3.5070022165730497</v>
          </cell>
          <cell r="CY44">
            <v>-685</v>
          </cell>
          <cell r="CZ44">
            <v>0</v>
          </cell>
          <cell r="DA44">
            <v>0</v>
          </cell>
          <cell r="DB44">
            <v>-684.91961461999995</v>
          </cell>
          <cell r="DD44">
            <v>-293</v>
          </cell>
          <cell r="DE44">
            <v>0</v>
          </cell>
          <cell r="DF44">
            <v>0</v>
          </cell>
          <cell r="DG44">
            <v>-292.83148962394398</v>
          </cell>
          <cell r="DI44">
            <v>-172</v>
          </cell>
          <cell r="DJ44">
            <v>0</v>
          </cell>
          <cell r="DK44">
            <v>0</v>
          </cell>
          <cell r="DL44">
            <v>-171.79550251104132</v>
          </cell>
          <cell r="DN44">
            <v>-68</v>
          </cell>
          <cell r="DO44">
            <v>-1</v>
          </cell>
          <cell r="DP44">
            <v>0</v>
          </cell>
          <cell r="DQ44">
            <v>-67.267632760000012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X44">
            <v>2</v>
          </cell>
          <cell r="DY44">
            <v>0</v>
          </cell>
          <cell r="DZ44">
            <v>0</v>
          </cell>
          <cell r="EA44">
            <v>1.6285464999999999</v>
          </cell>
          <cell r="EC44">
            <v>1</v>
          </cell>
          <cell r="ED44">
            <v>1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-0.08</v>
          </cell>
          <cell r="EM44">
            <v>-2</v>
          </cell>
          <cell r="EN44">
            <v>1</v>
          </cell>
          <cell r="EO44">
            <v>0</v>
          </cell>
          <cell r="EP44">
            <v>-2.7368248204222199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V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G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B46">
            <v>0</v>
          </cell>
          <cell r="BD46">
            <v>0</v>
          </cell>
          <cell r="BG46">
            <v>0</v>
          </cell>
          <cell r="BI46">
            <v>0</v>
          </cell>
          <cell r="BL46">
            <v>0</v>
          </cell>
          <cell r="BN46">
            <v>0</v>
          </cell>
          <cell r="BQ46">
            <v>0</v>
          </cell>
          <cell r="BS46">
            <v>0</v>
          </cell>
          <cell r="BV46">
            <v>0</v>
          </cell>
          <cell r="BX46">
            <v>0</v>
          </cell>
          <cell r="CA46">
            <v>0</v>
          </cell>
          <cell r="CC46">
            <v>0</v>
          </cell>
          <cell r="CF46">
            <v>0</v>
          </cell>
          <cell r="CH46">
            <v>0</v>
          </cell>
          <cell r="CK46">
            <v>0</v>
          </cell>
          <cell r="CM46">
            <v>0</v>
          </cell>
          <cell r="CP46">
            <v>0</v>
          </cell>
          <cell r="CR46">
            <v>0</v>
          </cell>
          <cell r="CT46">
            <v>0</v>
          </cell>
          <cell r="CW46">
            <v>0</v>
          </cell>
          <cell r="CY46">
            <v>0</v>
          </cell>
          <cell r="DB46">
            <v>0</v>
          </cell>
          <cell r="DD46">
            <v>0</v>
          </cell>
          <cell r="DG46">
            <v>0</v>
          </cell>
          <cell r="DI46">
            <v>0</v>
          </cell>
          <cell r="DL46">
            <v>0</v>
          </cell>
          <cell r="DN46">
            <v>0</v>
          </cell>
          <cell r="DQ46">
            <v>0</v>
          </cell>
          <cell r="DS46">
            <v>0</v>
          </cell>
          <cell r="DV46">
            <v>0</v>
          </cell>
          <cell r="DX46">
            <v>0</v>
          </cell>
          <cell r="EA46">
            <v>0</v>
          </cell>
          <cell r="EC46">
            <v>0</v>
          </cell>
          <cell r="EF46">
            <v>0</v>
          </cell>
          <cell r="EH46">
            <v>0</v>
          </cell>
          <cell r="EK46">
            <v>0</v>
          </cell>
          <cell r="EM46">
            <v>0</v>
          </cell>
          <cell r="EP46">
            <v>0</v>
          </cell>
        </row>
        <row r="50">
          <cell r="C50" t="str">
            <v>20900TAllcustom2Allcustom3USD Total</v>
          </cell>
          <cell r="E50">
            <v>2704</v>
          </cell>
          <cell r="H50">
            <v>2703.80970706369</v>
          </cell>
          <cell r="J50">
            <v>910</v>
          </cell>
          <cell r="L50">
            <v>-1</v>
          </cell>
          <cell r="M50">
            <v>910.68151141279304</v>
          </cell>
          <cell r="O50">
            <v>0</v>
          </cell>
          <cell r="R50">
            <v>0</v>
          </cell>
          <cell r="T50">
            <v>0</v>
          </cell>
          <cell r="V50">
            <v>-1</v>
          </cell>
          <cell r="X50">
            <v>1</v>
          </cell>
          <cell r="Y50">
            <v>0</v>
          </cell>
          <cell r="Z50">
            <v>0</v>
          </cell>
          <cell r="AB50">
            <v>3614</v>
          </cell>
          <cell r="AD50">
            <v>0</v>
          </cell>
          <cell r="AE50">
            <v>3614.4912184764798</v>
          </cell>
          <cell r="AG50">
            <v>0</v>
          </cell>
          <cell r="AH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3614</v>
          </cell>
          <cell r="AP50">
            <v>3614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BB50">
            <v>1</v>
          </cell>
          <cell r="BD50">
            <v>1</v>
          </cell>
          <cell r="BG50">
            <v>0.18733669</v>
          </cell>
          <cell r="BI50">
            <v>1</v>
          </cell>
          <cell r="BL50">
            <v>0.73799334196203092</v>
          </cell>
          <cell r="BN50">
            <v>2589</v>
          </cell>
          <cell r="BQ50">
            <v>2588.9336165619702</v>
          </cell>
          <cell r="BS50">
            <v>96</v>
          </cell>
          <cell r="BV50">
            <v>95.805568199804</v>
          </cell>
          <cell r="BX50">
            <v>17</v>
          </cell>
          <cell r="CA50">
            <v>17.4399785131966</v>
          </cell>
          <cell r="CC50">
            <v>0</v>
          </cell>
          <cell r="CF50">
            <v>0.47721375675979999</v>
          </cell>
          <cell r="CH50">
            <v>0</v>
          </cell>
          <cell r="CK50">
            <v>0.22800000000000001</v>
          </cell>
          <cell r="CM50">
            <v>0</v>
          </cell>
          <cell r="CP50">
            <v>0</v>
          </cell>
          <cell r="CR50">
            <v>-1</v>
          </cell>
          <cell r="CT50">
            <v>-1</v>
          </cell>
          <cell r="CW50">
            <v>0.34255984622208197</v>
          </cell>
          <cell r="CY50">
            <v>794</v>
          </cell>
          <cell r="DB50">
            <v>793.85715126999901</v>
          </cell>
          <cell r="DD50">
            <v>95</v>
          </cell>
          <cell r="DG50">
            <v>94.643630739999992</v>
          </cell>
          <cell r="DI50">
            <v>19</v>
          </cell>
          <cell r="DL50">
            <v>18.580576096570699</v>
          </cell>
          <cell r="DN50">
            <v>3</v>
          </cell>
          <cell r="DQ50">
            <v>3.2575934599999998</v>
          </cell>
          <cell r="DS50">
            <v>0</v>
          </cell>
          <cell r="DV50">
            <v>0</v>
          </cell>
          <cell r="DX50">
            <v>0</v>
          </cell>
          <cell r="EA50">
            <v>0</v>
          </cell>
          <cell r="EC50">
            <v>0</v>
          </cell>
          <cell r="EF50">
            <v>0</v>
          </cell>
          <cell r="EH50">
            <v>0</v>
          </cell>
          <cell r="EK50">
            <v>0.22800000000000001</v>
          </cell>
          <cell r="EM50">
            <v>0</v>
          </cell>
          <cell r="EP50">
            <v>0.34255984622208197</v>
          </cell>
        </row>
        <row r="52">
          <cell r="C52" t="str">
            <v>21900TTAN142TAllcustom3USD Total</v>
          </cell>
          <cell r="E52">
            <v>21431</v>
          </cell>
          <cell r="F52">
            <v>0</v>
          </cell>
          <cell r="H52">
            <v>21431.432836948799</v>
          </cell>
          <cell r="J52">
            <v>3096</v>
          </cell>
          <cell r="K52">
            <v>1</v>
          </cell>
          <cell r="M52">
            <v>3095.35149129109</v>
          </cell>
          <cell r="O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B52">
            <v>24527</v>
          </cell>
          <cell r="AC52">
            <v>0</v>
          </cell>
          <cell r="AD52">
            <v>0</v>
          </cell>
          <cell r="AE52">
            <v>24526.784328239897</v>
          </cell>
          <cell r="AG52">
            <v>0</v>
          </cell>
          <cell r="AH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24527</v>
          </cell>
          <cell r="AP52">
            <v>24383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B52">
            <v>166</v>
          </cell>
          <cell r="BC52">
            <v>1</v>
          </cell>
          <cell r="BD52">
            <v>-1</v>
          </cell>
          <cell r="BE52">
            <v>0</v>
          </cell>
          <cell r="BG52">
            <v>166.15524045752599</v>
          </cell>
          <cell r="BI52">
            <v>20342</v>
          </cell>
          <cell r="BJ52">
            <v>0</v>
          </cell>
          <cell r="BL52">
            <v>20341.796987748799</v>
          </cell>
          <cell r="BN52">
            <v>21</v>
          </cell>
          <cell r="BO52">
            <v>0</v>
          </cell>
          <cell r="BQ52">
            <v>20.526995740265498</v>
          </cell>
          <cell r="BS52">
            <v>1</v>
          </cell>
          <cell r="BT52">
            <v>0</v>
          </cell>
          <cell r="BV52">
            <v>0.79561649825995295</v>
          </cell>
          <cell r="BX52">
            <v>924</v>
          </cell>
          <cell r="BY52">
            <v>0</v>
          </cell>
          <cell r="CA52">
            <v>924.04284561676502</v>
          </cell>
          <cell r="CC52">
            <v>0</v>
          </cell>
          <cell r="CD52">
            <v>0</v>
          </cell>
          <cell r="CF52">
            <v>0</v>
          </cell>
          <cell r="CH52">
            <v>-1</v>
          </cell>
          <cell r="CI52">
            <v>-1</v>
          </cell>
          <cell r="CK52">
            <v>0</v>
          </cell>
          <cell r="CM52">
            <v>-22</v>
          </cell>
          <cell r="CN52">
            <v>0</v>
          </cell>
          <cell r="CP52">
            <v>-21.8848491128172</v>
          </cell>
          <cell r="CR52">
            <v>1</v>
          </cell>
          <cell r="CS52">
            <v>0</v>
          </cell>
          <cell r="CT52">
            <v>1</v>
          </cell>
          <cell r="CU52">
            <v>0</v>
          </cell>
          <cell r="CW52">
            <v>0</v>
          </cell>
          <cell r="CY52">
            <v>1</v>
          </cell>
          <cell r="CZ52">
            <v>1</v>
          </cell>
          <cell r="DB52">
            <v>0</v>
          </cell>
          <cell r="DD52">
            <v>-1</v>
          </cell>
          <cell r="DE52">
            <v>-1</v>
          </cell>
          <cell r="DG52">
            <v>0</v>
          </cell>
          <cell r="DI52">
            <v>1475</v>
          </cell>
          <cell r="DJ52">
            <v>-1</v>
          </cell>
          <cell r="DL52">
            <v>1475.6151592710901</v>
          </cell>
          <cell r="DN52">
            <v>1620</v>
          </cell>
          <cell r="DO52">
            <v>1</v>
          </cell>
          <cell r="DQ52">
            <v>1619.4774870199999</v>
          </cell>
          <cell r="DS52">
            <v>0</v>
          </cell>
          <cell r="DT52">
            <v>0</v>
          </cell>
          <cell r="DV52">
            <v>0</v>
          </cell>
          <cell r="DX52">
            <v>0</v>
          </cell>
          <cell r="DY52">
            <v>0</v>
          </cell>
          <cell r="EA52">
            <v>0.25884499999999999</v>
          </cell>
          <cell r="EC52">
            <v>0</v>
          </cell>
          <cell r="ED52">
            <v>0</v>
          </cell>
          <cell r="EF52">
            <v>0</v>
          </cell>
          <cell r="EH52">
            <v>0</v>
          </cell>
          <cell r="EI52">
            <v>0</v>
          </cell>
          <cell r="EK52">
            <v>0</v>
          </cell>
          <cell r="EM52">
            <v>0</v>
          </cell>
          <cell r="EN52">
            <v>0</v>
          </cell>
          <cell r="EP52">
            <v>0</v>
          </cell>
        </row>
        <row r="53">
          <cell r="C53" t="str">
            <v>21900TTAN150Allcustom3USD Total</v>
          </cell>
          <cell r="E53">
            <v>2413</v>
          </cell>
          <cell r="H53">
            <v>2412.7857091669503</v>
          </cell>
          <cell r="J53">
            <v>4334</v>
          </cell>
          <cell r="M53">
            <v>4333.9224495418794</v>
          </cell>
          <cell r="O53">
            <v>0</v>
          </cell>
          <cell r="R53">
            <v>0</v>
          </cell>
          <cell r="T53">
            <v>0</v>
          </cell>
          <cell r="V53">
            <v>0</v>
          </cell>
          <cell r="Y53">
            <v>0</v>
          </cell>
          <cell r="Z53">
            <v>0</v>
          </cell>
          <cell r="AB53">
            <v>6747</v>
          </cell>
          <cell r="AD53">
            <v>0</v>
          </cell>
          <cell r="AE53">
            <v>6746.7081587088405</v>
          </cell>
          <cell r="AG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6747</v>
          </cell>
          <cell r="AP53">
            <v>6603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B53">
            <v>1</v>
          </cell>
          <cell r="BD53">
            <v>1</v>
          </cell>
          <cell r="BG53">
            <v>0.41068747160042601</v>
          </cell>
          <cell r="BI53">
            <v>30</v>
          </cell>
          <cell r="BL53">
            <v>30.379353176658899</v>
          </cell>
          <cell r="BN53">
            <v>2240</v>
          </cell>
          <cell r="BQ53">
            <v>2240.2923386689799</v>
          </cell>
          <cell r="BS53">
            <v>25</v>
          </cell>
          <cell r="BV53">
            <v>25.0782034995608</v>
          </cell>
          <cell r="BX53">
            <v>5</v>
          </cell>
          <cell r="CA53">
            <v>4.8384935629137997</v>
          </cell>
          <cell r="CC53">
            <v>111</v>
          </cell>
          <cell r="CF53">
            <v>111.163233289847</v>
          </cell>
          <cell r="CH53">
            <v>1</v>
          </cell>
          <cell r="CK53">
            <v>0.62339949739352407</v>
          </cell>
          <cell r="CM53">
            <v>0</v>
          </cell>
          <cell r="CP53">
            <v>0</v>
          </cell>
          <cell r="CR53">
            <v>37</v>
          </cell>
          <cell r="CT53">
            <v>0</v>
          </cell>
          <cell r="CW53">
            <v>36.961783700408304</v>
          </cell>
          <cell r="CY53">
            <v>4240</v>
          </cell>
          <cell r="DB53">
            <v>4240.4506330300001</v>
          </cell>
          <cell r="DD53">
            <v>62</v>
          </cell>
          <cell r="DG53">
            <v>61.829086359999998</v>
          </cell>
          <cell r="DI53">
            <v>1</v>
          </cell>
          <cell r="DL53">
            <v>0.54962069240113998</v>
          </cell>
          <cell r="DN53">
            <v>0</v>
          </cell>
          <cell r="DQ53">
            <v>0.29125303999999996</v>
          </cell>
          <cell r="DS53">
            <v>0</v>
          </cell>
          <cell r="DV53">
            <v>0</v>
          </cell>
          <cell r="DX53">
            <v>-6</v>
          </cell>
          <cell r="EA53">
            <v>-6.1599272809400993</v>
          </cell>
          <cell r="EC53">
            <v>0</v>
          </cell>
          <cell r="EF53">
            <v>0</v>
          </cell>
          <cell r="EH53">
            <v>0</v>
          </cell>
          <cell r="EK53">
            <v>0.186</v>
          </cell>
          <cell r="EM53">
            <v>32</v>
          </cell>
          <cell r="EP53">
            <v>32.456612621134298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7383</v>
          </cell>
          <cell r="M54">
            <v>7383.0336582816999</v>
          </cell>
          <cell r="O54">
            <v>0</v>
          </cell>
          <cell r="R54">
            <v>0</v>
          </cell>
          <cell r="T54">
            <v>0</v>
          </cell>
          <cell r="V54">
            <v>0</v>
          </cell>
          <cell r="Y54">
            <v>0</v>
          </cell>
          <cell r="Z54">
            <v>0</v>
          </cell>
          <cell r="AB54">
            <v>7383</v>
          </cell>
          <cell r="AD54">
            <v>0</v>
          </cell>
          <cell r="AE54">
            <v>7383.0336582816999</v>
          </cell>
          <cell r="AG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7383</v>
          </cell>
          <cell r="AP54">
            <v>7383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B54">
            <v>0</v>
          </cell>
          <cell r="BD54">
            <v>0</v>
          </cell>
          <cell r="BG54">
            <v>0</v>
          </cell>
          <cell r="BI54">
            <v>0</v>
          </cell>
          <cell r="BL54">
            <v>0</v>
          </cell>
          <cell r="BN54">
            <v>0</v>
          </cell>
          <cell r="BQ54">
            <v>0</v>
          </cell>
          <cell r="BS54">
            <v>0</v>
          </cell>
          <cell r="BV54">
            <v>0</v>
          </cell>
          <cell r="BX54">
            <v>0</v>
          </cell>
          <cell r="CA54">
            <v>0</v>
          </cell>
          <cell r="CC54">
            <v>0</v>
          </cell>
          <cell r="CF54">
            <v>0</v>
          </cell>
          <cell r="CH54">
            <v>0</v>
          </cell>
          <cell r="CK54">
            <v>0</v>
          </cell>
          <cell r="CM54">
            <v>0</v>
          </cell>
          <cell r="CP54">
            <v>0</v>
          </cell>
          <cell r="CR54">
            <v>0</v>
          </cell>
          <cell r="CT54">
            <v>0</v>
          </cell>
          <cell r="CW54">
            <v>0</v>
          </cell>
          <cell r="CY54">
            <v>0</v>
          </cell>
          <cell r="DB54">
            <v>0</v>
          </cell>
          <cell r="DD54">
            <v>7383</v>
          </cell>
          <cell r="DG54">
            <v>7383.0336582816999</v>
          </cell>
          <cell r="DI54">
            <v>0</v>
          </cell>
          <cell r="DL54">
            <v>0</v>
          </cell>
          <cell r="DN54">
            <v>0</v>
          </cell>
          <cell r="DQ54">
            <v>0</v>
          </cell>
          <cell r="DS54">
            <v>0</v>
          </cell>
          <cell r="DV54">
            <v>0</v>
          </cell>
          <cell r="DX54">
            <v>0</v>
          </cell>
          <cell r="EA54">
            <v>0</v>
          </cell>
          <cell r="EC54">
            <v>0</v>
          </cell>
          <cell r="EF54">
            <v>0</v>
          </cell>
          <cell r="EH54">
            <v>0</v>
          </cell>
          <cell r="EK54">
            <v>0</v>
          </cell>
          <cell r="EM54">
            <v>0</v>
          </cell>
          <cell r="EP54">
            <v>0</v>
          </cell>
        </row>
        <row r="55">
          <cell r="C55" t="str">
            <v>21900TTAN180TAllcustom3USD Total</v>
          </cell>
          <cell r="E55">
            <v>714</v>
          </cell>
          <cell r="H55">
            <v>714.01244785876997</v>
          </cell>
          <cell r="J55">
            <v>32</v>
          </cell>
          <cell r="M55">
            <v>32.199553419127298</v>
          </cell>
          <cell r="O55">
            <v>0</v>
          </cell>
          <cell r="R55">
            <v>0</v>
          </cell>
          <cell r="T55">
            <v>-3</v>
          </cell>
          <cell r="V55">
            <v>0</v>
          </cell>
          <cell r="Y55">
            <v>0</v>
          </cell>
          <cell r="Z55">
            <v>-2.8273112523547699</v>
          </cell>
          <cell r="AB55">
            <v>743</v>
          </cell>
          <cell r="AD55">
            <v>0</v>
          </cell>
          <cell r="AE55">
            <v>743.384690025542</v>
          </cell>
          <cell r="AG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743</v>
          </cell>
          <cell r="AP55">
            <v>506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BB55">
            <v>0</v>
          </cell>
          <cell r="BD55">
            <v>0</v>
          </cell>
          <cell r="BG55">
            <v>0.12104659978037</v>
          </cell>
          <cell r="BI55">
            <v>40</v>
          </cell>
          <cell r="BL55">
            <v>39.573431030922102</v>
          </cell>
          <cell r="BN55">
            <v>403</v>
          </cell>
          <cell r="BQ55">
            <v>403.43118075096902</v>
          </cell>
          <cell r="BS55">
            <v>46</v>
          </cell>
          <cell r="BV55">
            <v>46.083385083878703</v>
          </cell>
          <cell r="BX55">
            <v>7</v>
          </cell>
          <cell r="CA55">
            <v>6.7128579837276003</v>
          </cell>
          <cell r="CC55">
            <v>132</v>
          </cell>
          <cell r="CF55">
            <v>132.33492171031799</v>
          </cell>
          <cell r="CH55">
            <v>86</v>
          </cell>
          <cell r="CK55">
            <v>85.755624699172998</v>
          </cell>
          <cell r="CM55">
            <v>0</v>
          </cell>
          <cell r="CP55">
            <v>0</v>
          </cell>
          <cell r="CR55">
            <v>22</v>
          </cell>
          <cell r="CT55">
            <v>0</v>
          </cell>
          <cell r="CW55">
            <v>22.416990035126702</v>
          </cell>
          <cell r="CY55">
            <v>7</v>
          </cell>
          <cell r="DB55">
            <v>6.9752420900000001</v>
          </cell>
          <cell r="DD55">
            <v>2</v>
          </cell>
          <cell r="DG55">
            <v>1.7238574600000001</v>
          </cell>
          <cell r="DI55">
            <v>1</v>
          </cell>
          <cell r="DL55">
            <v>1.08346383400059</v>
          </cell>
          <cell r="DN55">
            <v>0</v>
          </cell>
          <cell r="DQ55">
            <v>0</v>
          </cell>
          <cell r="DS55">
            <v>0</v>
          </cell>
          <cell r="DV55">
            <v>0</v>
          </cell>
          <cell r="DX55">
            <v>0</v>
          </cell>
          <cell r="EA55">
            <v>0</v>
          </cell>
          <cell r="EC55">
            <v>0</v>
          </cell>
          <cell r="EF55">
            <v>0</v>
          </cell>
          <cell r="EH55">
            <v>0</v>
          </cell>
          <cell r="EK55">
            <v>0</v>
          </cell>
          <cell r="EM55">
            <v>22</v>
          </cell>
          <cell r="EP55">
            <v>22.137433584585903</v>
          </cell>
        </row>
        <row r="56">
          <cell r="C56" t="str">
            <v>21900TTAN190Allcustom3USD Total</v>
          </cell>
          <cell r="E56">
            <v>1707</v>
          </cell>
          <cell r="H56">
            <v>1706.9473191546799</v>
          </cell>
          <cell r="J56">
            <v>2561</v>
          </cell>
          <cell r="M56">
            <v>2561.0557158087299</v>
          </cell>
          <cell r="O56">
            <v>0</v>
          </cell>
          <cell r="R56">
            <v>0</v>
          </cell>
          <cell r="T56">
            <v>0</v>
          </cell>
          <cell r="V56">
            <v>0</v>
          </cell>
          <cell r="Y56">
            <v>0</v>
          </cell>
          <cell r="Z56">
            <v>0</v>
          </cell>
          <cell r="AB56">
            <v>4268</v>
          </cell>
          <cell r="AD56">
            <v>0</v>
          </cell>
          <cell r="AE56">
            <v>4268.0030349633998</v>
          </cell>
          <cell r="AG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4268</v>
          </cell>
          <cell r="AP56">
            <v>4264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B56">
            <v>0</v>
          </cell>
          <cell r="BD56">
            <v>0</v>
          </cell>
          <cell r="BG56">
            <v>0</v>
          </cell>
          <cell r="BI56">
            <v>807</v>
          </cell>
          <cell r="BL56">
            <v>807.28446691958504</v>
          </cell>
          <cell r="BN56">
            <v>784</v>
          </cell>
          <cell r="BQ56">
            <v>783.91551716273705</v>
          </cell>
          <cell r="BS56">
            <v>3</v>
          </cell>
          <cell r="BV56">
            <v>2.85177416202231</v>
          </cell>
          <cell r="BX56">
            <v>110</v>
          </cell>
          <cell r="CA56">
            <v>110.08449086989201</v>
          </cell>
          <cell r="CC56">
            <v>3</v>
          </cell>
          <cell r="CF56">
            <v>2.8110700404411499</v>
          </cell>
          <cell r="CH56">
            <v>0</v>
          </cell>
          <cell r="CK56">
            <v>0</v>
          </cell>
          <cell r="CM56">
            <v>0</v>
          </cell>
          <cell r="CP56">
            <v>0</v>
          </cell>
          <cell r="CR56">
            <v>1</v>
          </cell>
          <cell r="CT56">
            <v>-1</v>
          </cell>
          <cell r="CW56">
            <v>1.6064421127449799</v>
          </cell>
          <cell r="CY56">
            <v>2027</v>
          </cell>
          <cell r="DB56">
            <v>2027.24432619</v>
          </cell>
          <cell r="DD56">
            <v>213</v>
          </cell>
          <cell r="DG56">
            <v>212.80362808000001</v>
          </cell>
          <cell r="DI56">
            <v>241</v>
          </cell>
          <cell r="DL56">
            <v>240.59543690598102</v>
          </cell>
          <cell r="DN56">
            <v>79</v>
          </cell>
          <cell r="DQ56">
            <v>78.805882519999997</v>
          </cell>
          <cell r="DS56">
            <v>0</v>
          </cell>
          <cell r="DV56">
            <v>0</v>
          </cell>
          <cell r="DX56">
            <v>0</v>
          </cell>
          <cell r="EA56">
            <v>0</v>
          </cell>
          <cell r="EC56">
            <v>0</v>
          </cell>
          <cell r="EF56">
            <v>0</v>
          </cell>
          <cell r="EH56">
            <v>0</v>
          </cell>
          <cell r="EK56">
            <v>0</v>
          </cell>
          <cell r="EM56">
            <v>2</v>
          </cell>
          <cell r="EP56">
            <v>1.6064421127449799</v>
          </cell>
        </row>
        <row r="57">
          <cell r="C57" t="str">
            <v>21900TAllcustom2Allcustom3USD Total</v>
          </cell>
          <cell r="E57">
            <v>26265</v>
          </cell>
          <cell r="F57">
            <v>0</v>
          </cell>
          <cell r="G57">
            <v>0</v>
          </cell>
          <cell r="H57">
            <v>26265.1783131292</v>
          </cell>
          <cell r="J57">
            <v>17406</v>
          </cell>
          <cell r="K57">
            <v>1</v>
          </cell>
          <cell r="L57">
            <v>0</v>
          </cell>
          <cell r="M57">
            <v>17405.562868342524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-3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-2.8273112523547699</v>
          </cell>
          <cell r="AB57">
            <v>43668</v>
          </cell>
          <cell r="AC57">
            <v>0</v>
          </cell>
          <cell r="AD57">
            <v>0</v>
          </cell>
          <cell r="AE57">
            <v>43667.913870219389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43668</v>
          </cell>
          <cell r="AP57">
            <v>43139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B57">
            <v>167</v>
          </cell>
          <cell r="BC57">
            <v>1</v>
          </cell>
          <cell r="BD57">
            <v>0</v>
          </cell>
          <cell r="BE57">
            <v>0</v>
          </cell>
          <cell r="BF57">
            <v>0</v>
          </cell>
          <cell r="BG57">
            <v>166.68697452890677</v>
          </cell>
          <cell r="BI57">
            <v>21219</v>
          </cell>
          <cell r="BJ57">
            <v>0</v>
          </cell>
          <cell r="BK57">
            <v>0</v>
          </cell>
          <cell r="BL57">
            <v>21219.034238875967</v>
          </cell>
          <cell r="BN57">
            <v>3448</v>
          </cell>
          <cell r="BO57">
            <v>0</v>
          </cell>
          <cell r="BP57">
            <v>0</v>
          </cell>
          <cell r="BQ57">
            <v>3448.1660323229517</v>
          </cell>
          <cell r="BS57">
            <v>75</v>
          </cell>
          <cell r="BT57">
            <v>0</v>
          </cell>
          <cell r="BU57">
            <v>0</v>
          </cell>
          <cell r="BV57">
            <v>74.808979243721765</v>
          </cell>
          <cell r="BX57">
            <v>1046</v>
          </cell>
          <cell r="BY57">
            <v>0</v>
          </cell>
          <cell r="BZ57">
            <v>0</v>
          </cell>
          <cell r="CA57">
            <v>1045.6786880332984</v>
          </cell>
          <cell r="CC57">
            <v>246</v>
          </cell>
          <cell r="CD57">
            <v>0</v>
          </cell>
          <cell r="CE57">
            <v>0</v>
          </cell>
          <cell r="CF57">
            <v>246.30922504060612</v>
          </cell>
          <cell r="CH57">
            <v>86</v>
          </cell>
          <cell r="CI57">
            <v>-1</v>
          </cell>
          <cell r="CJ57">
            <v>0</v>
          </cell>
          <cell r="CK57">
            <v>86.379024196566519</v>
          </cell>
          <cell r="CM57">
            <v>-22</v>
          </cell>
          <cell r="CN57">
            <v>0</v>
          </cell>
          <cell r="CO57">
            <v>0</v>
          </cell>
          <cell r="CP57">
            <v>-21.8848491128172</v>
          </cell>
          <cell r="CR57">
            <v>61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60.985215848279985</v>
          </cell>
          <cell r="CY57">
            <v>6275</v>
          </cell>
          <cell r="CZ57">
            <v>1</v>
          </cell>
          <cell r="DA57">
            <v>0</v>
          </cell>
          <cell r="DB57">
            <v>6274.6702013100003</v>
          </cell>
          <cell r="DD57">
            <v>7659</v>
          </cell>
          <cell r="DE57">
            <v>-1</v>
          </cell>
          <cell r="DF57">
            <v>0</v>
          </cell>
          <cell r="DG57">
            <v>7659.3902301816988</v>
          </cell>
          <cell r="DI57">
            <v>1718</v>
          </cell>
          <cell r="DJ57">
            <v>-1</v>
          </cell>
          <cell r="DK57">
            <v>0</v>
          </cell>
          <cell r="DL57">
            <v>1717.8436807034727</v>
          </cell>
          <cell r="DN57">
            <v>1699</v>
          </cell>
          <cell r="DO57">
            <v>1</v>
          </cell>
          <cell r="DP57">
            <v>0</v>
          </cell>
          <cell r="DQ57">
            <v>1698.5746225799999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X57">
            <v>-6</v>
          </cell>
          <cell r="DY57">
            <v>0</v>
          </cell>
          <cell r="DZ57">
            <v>0</v>
          </cell>
          <cell r="EA57">
            <v>-5.9010822809400993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0.186</v>
          </cell>
          <cell r="EM57">
            <v>56</v>
          </cell>
          <cell r="EN57">
            <v>0</v>
          </cell>
          <cell r="EO57">
            <v>0</v>
          </cell>
          <cell r="EP57">
            <v>56.200488318465183</v>
          </cell>
        </row>
        <row r="59">
          <cell r="C59" t="str">
            <v>22300TAllcustom2Allcustom3USD Total</v>
          </cell>
          <cell r="E59">
            <v>944</v>
          </cell>
          <cell r="H59">
            <v>944.31482816710104</v>
          </cell>
          <cell r="J59">
            <v>0</v>
          </cell>
          <cell r="M59">
            <v>8.8463258771999995E-2</v>
          </cell>
          <cell r="O59">
            <v>0</v>
          </cell>
          <cell r="R59">
            <v>0</v>
          </cell>
          <cell r="T59">
            <v>0</v>
          </cell>
          <cell r="V59">
            <v>0</v>
          </cell>
          <cell r="Y59">
            <v>0</v>
          </cell>
          <cell r="Z59">
            <v>0</v>
          </cell>
          <cell r="AB59">
            <v>944</v>
          </cell>
          <cell r="AD59">
            <v>0</v>
          </cell>
          <cell r="AE59">
            <v>944.40329142587302</v>
          </cell>
          <cell r="AG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944</v>
          </cell>
          <cell r="AP59">
            <v>603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BB59">
            <v>341</v>
          </cell>
          <cell r="BD59">
            <v>-1</v>
          </cell>
          <cell r="BG59">
            <v>341.58722738433698</v>
          </cell>
          <cell r="BI59">
            <v>1</v>
          </cell>
          <cell r="BL59">
            <v>0.59014903648611094</v>
          </cell>
          <cell r="BN59">
            <v>588</v>
          </cell>
          <cell r="BQ59">
            <v>587.75839082144296</v>
          </cell>
          <cell r="BS59">
            <v>0</v>
          </cell>
          <cell r="BV59">
            <v>0.110823603330823</v>
          </cell>
          <cell r="BX59">
            <v>14</v>
          </cell>
          <cell r="CA59">
            <v>14.268237321504701</v>
          </cell>
          <cell r="CC59">
            <v>0</v>
          </cell>
          <cell r="CF59">
            <v>0</v>
          </cell>
          <cell r="CH59">
            <v>0</v>
          </cell>
          <cell r="CK59">
            <v>0</v>
          </cell>
          <cell r="CM59">
            <v>0</v>
          </cell>
          <cell r="CP59">
            <v>0</v>
          </cell>
          <cell r="CR59">
            <v>0</v>
          </cell>
          <cell r="CT59">
            <v>0</v>
          </cell>
          <cell r="CW59">
            <v>0</v>
          </cell>
          <cell r="CY59">
            <v>0</v>
          </cell>
          <cell r="DB59">
            <v>0</v>
          </cell>
          <cell r="DD59">
            <v>0</v>
          </cell>
          <cell r="DG59">
            <v>8.8463258771999995E-2</v>
          </cell>
          <cell r="DI59">
            <v>0</v>
          </cell>
          <cell r="DL59">
            <v>0</v>
          </cell>
          <cell r="DN59">
            <v>0</v>
          </cell>
          <cell r="DQ59">
            <v>0</v>
          </cell>
          <cell r="DS59">
            <v>0</v>
          </cell>
          <cell r="DV59">
            <v>0</v>
          </cell>
          <cell r="DX59">
            <v>0</v>
          </cell>
          <cell r="EA59">
            <v>0</v>
          </cell>
          <cell r="EC59">
            <v>342</v>
          </cell>
          <cell r="EF59">
            <v>341.58722738433698</v>
          </cell>
          <cell r="EH59">
            <v>0</v>
          </cell>
          <cell r="EK59">
            <v>0</v>
          </cell>
          <cell r="EM59">
            <v>0</v>
          </cell>
          <cell r="EP59">
            <v>0</v>
          </cell>
        </row>
        <row r="60">
          <cell r="C60" t="str">
            <v>22350TAllcustom2Allcustom3USD Total</v>
          </cell>
          <cell r="E60">
            <v>1595</v>
          </cell>
          <cell r="H60">
            <v>1594.7422689288298</v>
          </cell>
          <cell r="J60">
            <v>147</v>
          </cell>
          <cell r="M60">
            <v>147.26664609444001</v>
          </cell>
          <cell r="O60">
            <v>0</v>
          </cell>
          <cell r="R60">
            <v>0</v>
          </cell>
          <cell r="T60">
            <v>0</v>
          </cell>
          <cell r="V60">
            <v>0</v>
          </cell>
          <cell r="Y60">
            <v>0</v>
          </cell>
          <cell r="Z60">
            <v>0</v>
          </cell>
          <cell r="AB60">
            <v>1742</v>
          </cell>
          <cell r="AD60">
            <v>0</v>
          </cell>
          <cell r="AE60">
            <v>1742.00891502327</v>
          </cell>
          <cell r="AG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1742</v>
          </cell>
          <cell r="AP60">
            <v>1738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BB60">
            <v>1</v>
          </cell>
          <cell r="BD60">
            <v>1</v>
          </cell>
          <cell r="BG60">
            <v>0</v>
          </cell>
          <cell r="BI60">
            <v>0</v>
          </cell>
          <cell r="BL60">
            <v>0</v>
          </cell>
          <cell r="BN60">
            <v>1486</v>
          </cell>
          <cell r="BQ60">
            <v>1485.8565678407899</v>
          </cell>
          <cell r="BS60">
            <v>29</v>
          </cell>
          <cell r="BV60">
            <v>29.410917428232597</v>
          </cell>
          <cell r="BX60">
            <v>79</v>
          </cell>
          <cell r="CA60">
            <v>79.2067199197256</v>
          </cell>
          <cell r="CC60">
            <v>0</v>
          </cell>
          <cell r="CF60">
            <v>0</v>
          </cell>
          <cell r="CH60">
            <v>0</v>
          </cell>
          <cell r="CK60">
            <v>0.268063740080832</v>
          </cell>
          <cell r="CM60">
            <v>0</v>
          </cell>
          <cell r="CP60">
            <v>0</v>
          </cell>
          <cell r="CR60">
            <v>3</v>
          </cell>
          <cell r="CT60">
            <v>-1</v>
          </cell>
          <cell r="CW60">
            <v>4.0029376956510303</v>
          </cell>
          <cell r="CY60">
            <v>0</v>
          </cell>
          <cell r="DB60">
            <v>0</v>
          </cell>
          <cell r="DD60">
            <v>143</v>
          </cell>
          <cell r="DG60">
            <v>142.73211456545602</v>
          </cell>
          <cell r="DI60">
            <v>0</v>
          </cell>
          <cell r="DL60">
            <v>0</v>
          </cell>
          <cell r="DN60">
            <v>1</v>
          </cell>
          <cell r="DQ60">
            <v>0.53159383333333299</v>
          </cell>
          <cell r="DS60">
            <v>0</v>
          </cell>
          <cell r="DV60">
            <v>0</v>
          </cell>
          <cell r="DX60">
            <v>0</v>
          </cell>
          <cell r="EA60">
            <v>0</v>
          </cell>
          <cell r="EC60">
            <v>0</v>
          </cell>
          <cell r="EF60">
            <v>0</v>
          </cell>
          <cell r="EH60">
            <v>0</v>
          </cell>
          <cell r="EK60">
            <v>0</v>
          </cell>
          <cell r="EM60">
            <v>0</v>
          </cell>
          <cell r="EP60">
            <v>0</v>
          </cell>
        </row>
        <row r="61">
          <cell r="C61" t="str">
            <v>22500TAllcustom2Allcustom3USD Total</v>
          </cell>
          <cell r="E61">
            <v>935</v>
          </cell>
          <cell r="H61">
            <v>934.81906701926994</v>
          </cell>
          <cell r="J61">
            <v>1</v>
          </cell>
          <cell r="M61">
            <v>0.98398374</v>
          </cell>
          <cell r="O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Z61">
            <v>0</v>
          </cell>
          <cell r="AB61">
            <v>936</v>
          </cell>
          <cell r="AD61">
            <v>0</v>
          </cell>
          <cell r="AE61">
            <v>935.80305075926992</v>
          </cell>
          <cell r="AG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936</v>
          </cell>
          <cell r="AP61">
            <v>32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BB61">
            <v>0</v>
          </cell>
          <cell r="BD61">
            <v>0</v>
          </cell>
          <cell r="BG61">
            <v>0</v>
          </cell>
          <cell r="BI61">
            <v>16</v>
          </cell>
          <cell r="BL61">
            <v>15.5718189928314</v>
          </cell>
          <cell r="BN61">
            <v>9</v>
          </cell>
          <cell r="BQ61">
            <v>9.128444345533671</v>
          </cell>
          <cell r="BS61">
            <v>0</v>
          </cell>
          <cell r="BV61">
            <v>1.7224022541200999E-2</v>
          </cell>
          <cell r="BX61">
            <v>6</v>
          </cell>
          <cell r="CA61">
            <v>6.4333035488638801</v>
          </cell>
          <cell r="CC61">
            <v>0</v>
          </cell>
          <cell r="CF61">
            <v>0</v>
          </cell>
          <cell r="CH61">
            <v>904</v>
          </cell>
          <cell r="CK61">
            <v>903.66827610950008</v>
          </cell>
          <cell r="CM61">
            <v>0</v>
          </cell>
          <cell r="CP61">
            <v>0</v>
          </cell>
          <cell r="CR61">
            <v>0</v>
          </cell>
          <cell r="CT61">
            <v>0</v>
          </cell>
          <cell r="CW61">
            <v>0</v>
          </cell>
          <cell r="CY61">
            <v>1</v>
          </cell>
          <cell r="DB61">
            <v>0.98398374</v>
          </cell>
          <cell r="DD61">
            <v>0</v>
          </cell>
          <cell r="DG61">
            <v>0</v>
          </cell>
          <cell r="DI61">
            <v>0</v>
          </cell>
          <cell r="DL61">
            <v>0</v>
          </cell>
          <cell r="DN61">
            <v>0</v>
          </cell>
          <cell r="DQ61">
            <v>0</v>
          </cell>
          <cell r="DS61">
            <v>0</v>
          </cell>
          <cell r="DV61">
            <v>0</v>
          </cell>
          <cell r="DX61">
            <v>0</v>
          </cell>
          <cell r="EA61">
            <v>0</v>
          </cell>
          <cell r="EC61">
            <v>0</v>
          </cell>
          <cell r="EF61">
            <v>0</v>
          </cell>
          <cell r="EH61">
            <v>0</v>
          </cell>
          <cell r="EK61">
            <v>0</v>
          </cell>
          <cell r="EM61">
            <v>0</v>
          </cell>
          <cell r="EP61">
            <v>0</v>
          </cell>
        </row>
        <row r="62">
          <cell r="C62" t="str">
            <v>22400TAllcustom2Allcustom3USD Total</v>
          </cell>
          <cell r="E62">
            <v>170</v>
          </cell>
          <cell r="H62">
            <v>169.51095463068199</v>
          </cell>
          <cell r="J62">
            <v>3</v>
          </cell>
          <cell r="M62">
            <v>2.6420309999999998</v>
          </cell>
          <cell r="O62">
            <v>0</v>
          </cell>
          <cell r="R62">
            <v>0</v>
          </cell>
          <cell r="T62">
            <v>-72</v>
          </cell>
          <cell r="V62">
            <v>-1</v>
          </cell>
          <cell r="Y62">
            <v>0</v>
          </cell>
          <cell r="Z62">
            <v>-70.683513529999999</v>
          </cell>
          <cell r="AB62">
            <v>101</v>
          </cell>
          <cell r="AD62">
            <v>0</v>
          </cell>
          <cell r="AE62">
            <v>101.46947210068201</v>
          </cell>
          <cell r="AG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101</v>
          </cell>
          <cell r="AP62">
            <v>4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BB62">
            <v>0</v>
          </cell>
          <cell r="BD62">
            <v>0</v>
          </cell>
          <cell r="BG62">
            <v>0</v>
          </cell>
          <cell r="BI62">
            <v>0</v>
          </cell>
          <cell r="BL62">
            <v>0</v>
          </cell>
          <cell r="BN62">
            <v>1</v>
          </cell>
          <cell r="BQ62">
            <v>1.27554803068219</v>
          </cell>
          <cell r="BS62">
            <v>0</v>
          </cell>
          <cell r="BV62">
            <v>0</v>
          </cell>
          <cell r="BX62">
            <v>0</v>
          </cell>
          <cell r="CA62">
            <v>1.0000000000000001E-7</v>
          </cell>
          <cell r="CC62">
            <v>0</v>
          </cell>
          <cell r="CF62">
            <v>0</v>
          </cell>
          <cell r="CH62">
            <v>173</v>
          </cell>
          <cell r="CK62">
            <v>172.63877996000002</v>
          </cell>
          <cell r="CM62">
            <v>-4</v>
          </cell>
          <cell r="CP62">
            <v>-4.4033734600000001</v>
          </cell>
          <cell r="CR62">
            <v>0</v>
          </cell>
          <cell r="CT62">
            <v>0</v>
          </cell>
          <cell r="CW62">
            <v>0</v>
          </cell>
          <cell r="CY62">
            <v>0</v>
          </cell>
          <cell r="DB62">
            <v>0</v>
          </cell>
          <cell r="DD62">
            <v>0</v>
          </cell>
          <cell r="DG62">
            <v>0</v>
          </cell>
          <cell r="DI62">
            <v>3</v>
          </cell>
          <cell r="DL62">
            <v>2.6420309999999998</v>
          </cell>
          <cell r="DN62">
            <v>0</v>
          </cell>
          <cell r="DQ62">
            <v>0</v>
          </cell>
          <cell r="DS62">
            <v>0</v>
          </cell>
          <cell r="DV62">
            <v>0</v>
          </cell>
          <cell r="DX62">
            <v>0</v>
          </cell>
          <cell r="EA62">
            <v>0</v>
          </cell>
          <cell r="EC62">
            <v>0</v>
          </cell>
          <cell r="EF62">
            <v>0</v>
          </cell>
          <cell r="EH62">
            <v>0</v>
          </cell>
          <cell r="EK62">
            <v>0</v>
          </cell>
          <cell r="EM62">
            <v>0</v>
          </cell>
          <cell r="EP62">
            <v>0</v>
          </cell>
        </row>
        <row r="63">
          <cell r="C63" t="str">
            <v>23020Allcustom2Allcustom3USD Total</v>
          </cell>
          <cell r="E63">
            <v>152</v>
          </cell>
          <cell r="H63">
            <v>151.99738079912299</v>
          </cell>
          <cell r="J63">
            <v>0</v>
          </cell>
          <cell r="M63">
            <v>0</v>
          </cell>
          <cell r="O63">
            <v>0</v>
          </cell>
          <cell r="R63">
            <v>0</v>
          </cell>
          <cell r="T63">
            <v>0</v>
          </cell>
          <cell r="V63">
            <v>0</v>
          </cell>
          <cell r="Y63">
            <v>0</v>
          </cell>
          <cell r="Z63">
            <v>0</v>
          </cell>
          <cell r="AB63">
            <v>152</v>
          </cell>
          <cell r="AD63">
            <v>0</v>
          </cell>
          <cell r="AE63">
            <v>151.99738079912299</v>
          </cell>
          <cell r="AG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152</v>
          </cell>
          <cell r="AP63">
            <v>152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BB63">
            <v>0</v>
          </cell>
          <cell r="BD63">
            <v>0</v>
          </cell>
          <cell r="BG63">
            <v>0</v>
          </cell>
          <cell r="BI63">
            <v>150</v>
          </cell>
          <cell r="BL63">
            <v>150.34885148258002</v>
          </cell>
          <cell r="BN63">
            <v>0</v>
          </cell>
          <cell r="BQ63">
            <v>0</v>
          </cell>
          <cell r="BS63">
            <v>0</v>
          </cell>
          <cell r="BV63">
            <v>0</v>
          </cell>
          <cell r="BX63">
            <v>2</v>
          </cell>
          <cell r="CA63">
            <v>1.6485293165427699</v>
          </cell>
          <cell r="CC63">
            <v>0</v>
          </cell>
          <cell r="CF63">
            <v>0</v>
          </cell>
          <cell r="CH63">
            <v>0</v>
          </cell>
          <cell r="CK63">
            <v>0</v>
          </cell>
          <cell r="CM63">
            <v>0</v>
          </cell>
          <cell r="CP63">
            <v>0</v>
          </cell>
          <cell r="CR63">
            <v>0</v>
          </cell>
          <cell r="CT63">
            <v>0</v>
          </cell>
          <cell r="CW63">
            <v>0</v>
          </cell>
          <cell r="CY63">
            <v>0</v>
          </cell>
          <cell r="DB63">
            <v>0</v>
          </cell>
          <cell r="DD63">
            <v>0</v>
          </cell>
          <cell r="DG63">
            <v>0</v>
          </cell>
          <cell r="DI63">
            <v>0</v>
          </cell>
          <cell r="DL63">
            <v>0</v>
          </cell>
          <cell r="DN63">
            <v>0</v>
          </cell>
          <cell r="DQ63">
            <v>0</v>
          </cell>
          <cell r="DS63">
            <v>0</v>
          </cell>
          <cell r="DV63">
            <v>0</v>
          </cell>
          <cell r="DX63">
            <v>0</v>
          </cell>
          <cell r="EA63">
            <v>0</v>
          </cell>
          <cell r="EC63">
            <v>0</v>
          </cell>
          <cell r="EF63">
            <v>0</v>
          </cell>
          <cell r="EH63">
            <v>0</v>
          </cell>
          <cell r="EK63">
            <v>0</v>
          </cell>
          <cell r="EM63">
            <v>0</v>
          </cell>
          <cell r="EP63">
            <v>0</v>
          </cell>
        </row>
        <row r="64">
          <cell r="C64" t="str">
            <v>22800TAllcustom2Allcustom3USD Total</v>
          </cell>
          <cell r="E64">
            <v>1062</v>
          </cell>
          <cell r="F64">
            <v>-1</v>
          </cell>
          <cell r="H64">
            <v>1062.94879708183</v>
          </cell>
          <cell r="J64">
            <v>332</v>
          </cell>
          <cell r="K64">
            <v>0</v>
          </cell>
          <cell r="M64">
            <v>332.44286987048798</v>
          </cell>
          <cell r="O64">
            <v>0</v>
          </cell>
          <cell r="P64">
            <v>0</v>
          </cell>
          <cell r="R64">
            <v>0</v>
          </cell>
          <cell r="T64">
            <v>-772</v>
          </cell>
          <cell r="U64">
            <v>0</v>
          </cell>
          <cell r="V64">
            <v>1</v>
          </cell>
          <cell r="W64">
            <v>1</v>
          </cell>
          <cell r="Y64">
            <v>0</v>
          </cell>
          <cell r="Z64">
            <v>-774.23094353739998</v>
          </cell>
          <cell r="AB64">
            <v>622</v>
          </cell>
          <cell r="AC64">
            <v>1</v>
          </cell>
          <cell r="AD64">
            <v>0</v>
          </cell>
          <cell r="AE64">
            <v>621.16072341491792</v>
          </cell>
          <cell r="AG64">
            <v>0</v>
          </cell>
          <cell r="AH64">
            <v>0</v>
          </cell>
          <cell r="AJ64">
            <v>0</v>
          </cell>
          <cell r="AL64">
            <v>1</v>
          </cell>
          <cell r="AM64">
            <v>0</v>
          </cell>
          <cell r="AN64">
            <v>622</v>
          </cell>
          <cell r="AP64">
            <v>740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BB64">
            <v>4</v>
          </cell>
          <cell r="BC64">
            <v>-1</v>
          </cell>
          <cell r="BD64">
            <v>0</v>
          </cell>
          <cell r="BE64">
            <v>0</v>
          </cell>
          <cell r="BG64">
            <v>4.5676807559541608</v>
          </cell>
          <cell r="BI64">
            <v>61</v>
          </cell>
          <cell r="BJ64">
            <v>-1</v>
          </cell>
          <cell r="BL64">
            <v>61.549726868038803</v>
          </cell>
          <cell r="BN64">
            <v>284</v>
          </cell>
          <cell r="BO64">
            <v>0</v>
          </cell>
          <cell r="BQ64">
            <v>284.08660461331499</v>
          </cell>
          <cell r="BS64">
            <v>14</v>
          </cell>
          <cell r="BT64">
            <v>1</v>
          </cell>
          <cell r="BV64">
            <v>13.457964392240001</v>
          </cell>
          <cell r="BX64">
            <v>50</v>
          </cell>
          <cell r="BY64">
            <v>1</v>
          </cell>
          <cell r="CA64">
            <v>49.137845460083298</v>
          </cell>
          <cell r="CC64">
            <v>0</v>
          </cell>
          <cell r="CD64">
            <v>0</v>
          </cell>
          <cell r="CF64">
            <v>0</v>
          </cell>
          <cell r="CH64">
            <v>9157</v>
          </cell>
          <cell r="CI64">
            <v>0</v>
          </cell>
          <cell r="CK64">
            <v>9157.3298168041183</v>
          </cell>
          <cell r="CM64">
            <v>-8508</v>
          </cell>
          <cell r="CN64">
            <v>-1</v>
          </cell>
          <cell r="CP64">
            <v>-8507.1808418119199</v>
          </cell>
          <cell r="CR64">
            <v>1</v>
          </cell>
          <cell r="CS64">
            <v>0</v>
          </cell>
          <cell r="CT64">
            <v>1</v>
          </cell>
          <cell r="CU64">
            <v>0</v>
          </cell>
          <cell r="CW64">
            <v>3.2676178800307696E-3</v>
          </cell>
          <cell r="CY64">
            <v>287</v>
          </cell>
          <cell r="CZ64">
            <v>0</v>
          </cell>
          <cell r="DB64">
            <v>286.75415330999999</v>
          </cell>
          <cell r="DD64">
            <v>35</v>
          </cell>
          <cell r="DE64">
            <v>0</v>
          </cell>
          <cell r="DG64">
            <v>35.453011049999994</v>
          </cell>
          <cell r="DI64">
            <v>0</v>
          </cell>
          <cell r="DJ64">
            <v>-1</v>
          </cell>
          <cell r="DL64">
            <v>0.55404327260806707</v>
          </cell>
          <cell r="DN64">
            <v>9</v>
          </cell>
          <cell r="DO64">
            <v>-1</v>
          </cell>
          <cell r="DQ64">
            <v>9.6783946199999988</v>
          </cell>
          <cell r="DS64">
            <v>0</v>
          </cell>
          <cell r="DT64">
            <v>0</v>
          </cell>
          <cell r="DV64">
            <v>0</v>
          </cell>
          <cell r="DX64">
            <v>0</v>
          </cell>
          <cell r="DY64">
            <v>0</v>
          </cell>
          <cell r="EA64">
            <v>0</v>
          </cell>
          <cell r="EC64">
            <v>0</v>
          </cell>
          <cell r="ED64">
            <v>0</v>
          </cell>
          <cell r="EF64">
            <v>0</v>
          </cell>
          <cell r="EH64">
            <v>0</v>
          </cell>
          <cell r="EI64">
            <v>0</v>
          </cell>
          <cell r="EK64">
            <v>0</v>
          </cell>
          <cell r="EM64">
            <v>0</v>
          </cell>
          <cell r="EN64">
            <v>0</v>
          </cell>
          <cell r="EP64">
            <v>3.2676178800307696E-3</v>
          </cell>
        </row>
        <row r="65">
          <cell r="C65" t="str">
            <v>22900TAllcustom2Allcustom3USD Total</v>
          </cell>
          <cell r="E65">
            <v>4858</v>
          </cell>
          <cell r="F65">
            <v>-1</v>
          </cell>
          <cell r="G65">
            <v>0</v>
          </cell>
          <cell r="H65">
            <v>4858.3332966268354</v>
          </cell>
          <cell r="J65">
            <v>483</v>
          </cell>
          <cell r="K65">
            <v>0</v>
          </cell>
          <cell r="L65">
            <v>0</v>
          </cell>
          <cell r="M65">
            <v>483.42399396370001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-844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-844.91445706740001</v>
          </cell>
          <cell r="AB65">
            <v>4497</v>
          </cell>
          <cell r="AC65">
            <v>1</v>
          </cell>
          <cell r="AD65">
            <v>0</v>
          </cell>
          <cell r="AE65">
            <v>4496.8428335231356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1</v>
          </cell>
          <cell r="AM65">
            <v>0</v>
          </cell>
          <cell r="AN65">
            <v>4497</v>
          </cell>
          <cell r="AP65">
            <v>3269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B65">
            <v>346</v>
          </cell>
          <cell r="BC65">
            <v>-1</v>
          </cell>
          <cell r="BD65">
            <v>0</v>
          </cell>
          <cell r="BE65">
            <v>0</v>
          </cell>
          <cell r="BF65">
            <v>0</v>
          </cell>
          <cell r="BG65">
            <v>346.15490814029113</v>
          </cell>
          <cell r="BI65">
            <v>228</v>
          </cell>
          <cell r="BJ65">
            <v>-1</v>
          </cell>
          <cell r="BK65">
            <v>0</v>
          </cell>
          <cell r="BL65">
            <v>228.06054637993634</v>
          </cell>
          <cell r="BN65">
            <v>2368</v>
          </cell>
          <cell r="BO65">
            <v>0</v>
          </cell>
          <cell r="BP65">
            <v>0</v>
          </cell>
          <cell r="BQ65">
            <v>2368.105555651764</v>
          </cell>
          <cell r="BS65">
            <v>43</v>
          </cell>
          <cell r="BT65">
            <v>1</v>
          </cell>
          <cell r="BU65">
            <v>0</v>
          </cell>
          <cell r="BV65">
            <v>42.996929446344623</v>
          </cell>
          <cell r="BX65">
            <v>151</v>
          </cell>
          <cell r="BY65">
            <v>1</v>
          </cell>
          <cell r="BZ65">
            <v>0</v>
          </cell>
          <cell r="CA65">
            <v>150.69463566672022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10234</v>
          </cell>
          <cell r="CI65">
            <v>0</v>
          </cell>
          <cell r="CJ65">
            <v>0</v>
          </cell>
          <cell r="CK65">
            <v>10233.904936613699</v>
          </cell>
          <cell r="CM65">
            <v>-8512</v>
          </cell>
          <cell r="CN65">
            <v>-1</v>
          </cell>
          <cell r="CO65">
            <v>0</v>
          </cell>
          <cell r="CP65">
            <v>-8511.5842152719197</v>
          </cell>
          <cell r="CR65">
            <v>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4.0062053135310611</v>
          </cell>
          <cell r="CY65">
            <v>288</v>
          </cell>
          <cell r="CZ65">
            <v>0</v>
          </cell>
          <cell r="DA65">
            <v>0</v>
          </cell>
          <cell r="DB65">
            <v>287.73813704999998</v>
          </cell>
          <cell r="DD65">
            <v>178</v>
          </cell>
          <cell r="DE65">
            <v>0</v>
          </cell>
          <cell r="DF65">
            <v>0</v>
          </cell>
          <cell r="DG65">
            <v>178.27358887422801</v>
          </cell>
          <cell r="DI65">
            <v>3</v>
          </cell>
          <cell r="DJ65">
            <v>-1</v>
          </cell>
          <cell r="DK65">
            <v>0</v>
          </cell>
          <cell r="DL65">
            <v>3.1960742726080671</v>
          </cell>
          <cell r="DN65">
            <v>10</v>
          </cell>
          <cell r="DO65">
            <v>-1</v>
          </cell>
          <cell r="DP65">
            <v>0</v>
          </cell>
          <cell r="DQ65">
            <v>10.209988453333331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C65">
            <v>342</v>
          </cell>
          <cell r="ED65">
            <v>0</v>
          </cell>
          <cell r="EE65">
            <v>0</v>
          </cell>
          <cell r="EF65">
            <v>341.58722738433698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3.2676178800307696E-3</v>
          </cell>
        </row>
        <row r="67">
          <cell r="C67" t="str">
            <v>23010Allcustom2Allcustom3USD Total</v>
          </cell>
          <cell r="E67">
            <v>199</v>
          </cell>
          <cell r="F67">
            <v>0</v>
          </cell>
          <cell r="H67">
            <v>199.17743177149998</v>
          </cell>
          <cell r="J67">
            <v>595</v>
          </cell>
          <cell r="K67">
            <v>0</v>
          </cell>
          <cell r="L67">
            <v>1</v>
          </cell>
          <cell r="M67">
            <v>594.27792171938597</v>
          </cell>
          <cell r="O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1</v>
          </cell>
          <cell r="X67">
            <v>-1</v>
          </cell>
          <cell r="Y67">
            <v>0</v>
          </cell>
          <cell r="Z67">
            <v>0</v>
          </cell>
          <cell r="AB67">
            <v>794</v>
          </cell>
          <cell r="AC67">
            <v>1</v>
          </cell>
          <cell r="AD67">
            <v>0</v>
          </cell>
          <cell r="AE67">
            <v>793.45535349088505</v>
          </cell>
          <cell r="AG67">
            <v>0</v>
          </cell>
          <cell r="AH67">
            <v>0</v>
          </cell>
          <cell r="AJ67">
            <v>0</v>
          </cell>
          <cell r="AL67">
            <v>1</v>
          </cell>
          <cell r="AM67">
            <v>0</v>
          </cell>
          <cell r="AN67">
            <v>794</v>
          </cell>
          <cell r="AP67">
            <v>849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BB67">
            <v>16</v>
          </cell>
          <cell r="BC67">
            <v>0</v>
          </cell>
          <cell r="BD67">
            <v>-3</v>
          </cell>
          <cell r="BE67">
            <v>0</v>
          </cell>
          <cell r="BG67">
            <v>18.536342033996299</v>
          </cell>
          <cell r="BI67">
            <v>76</v>
          </cell>
          <cell r="BJ67">
            <v>0</v>
          </cell>
          <cell r="BL67">
            <v>76.18020627937689</v>
          </cell>
          <cell r="BN67">
            <v>104</v>
          </cell>
          <cell r="BO67">
            <v>0</v>
          </cell>
          <cell r="BQ67">
            <v>103.78775634326101</v>
          </cell>
          <cell r="BS67">
            <v>31</v>
          </cell>
          <cell r="BT67">
            <v>0</v>
          </cell>
          <cell r="BV67">
            <v>31.098361534431401</v>
          </cell>
          <cell r="BX67">
            <v>48</v>
          </cell>
          <cell r="BY67">
            <v>0</v>
          </cell>
          <cell r="CA67">
            <v>47.836789692075797</v>
          </cell>
          <cell r="CC67">
            <v>42</v>
          </cell>
          <cell r="CD67">
            <v>1</v>
          </cell>
          <cell r="CF67">
            <v>40.886464378357999</v>
          </cell>
          <cell r="CH67">
            <v>9</v>
          </cell>
          <cell r="CI67">
            <v>0</v>
          </cell>
          <cell r="CK67">
            <v>8.7554745099999991</v>
          </cell>
          <cell r="CM67">
            <v>-127</v>
          </cell>
          <cell r="CN67">
            <v>1</v>
          </cell>
          <cell r="CP67">
            <v>-127.903963</v>
          </cell>
          <cell r="CR67">
            <v>5</v>
          </cell>
          <cell r="CS67">
            <v>0</v>
          </cell>
          <cell r="CT67">
            <v>1</v>
          </cell>
          <cell r="CU67">
            <v>0</v>
          </cell>
          <cell r="CW67">
            <v>3.8029267848120401</v>
          </cell>
          <cell r="CY67">
            <v>563</v>
          </cell>
          <cell r="CZ67">
            <v>0</v>
          </cell>
          <cell r="DB67">
            <v>563.48493057000007</v>
          </cell>
          <cell r="DD67">
            <v>21</v>
          </cell>
          <cell r="DE67">
            <v>1</v>
          </cell>
          <cell r="DG67">
            <v>20.288510779520102</v>
          </cell>
          <cell r="DI67">
            <v>6</v>
          </cell>
          <cell r="DJ67">
            <v>-1</v>
          </cell>
          <cell r="DL67">
            <v>6.70155358505348</v>
          </cell>
          <cell r="DN67">
            <v>0</v>
          </cell>
          <cell r="DO67">
            <v>0</v>
          </cell>
          <cell r="DQ67">
            <v>0</v>
          </cell>
          <cell r="DS67">
            <v>0</v>
          </cell>
          <cell r="DT67">
            <v>0</v>
          </cell>
          <cell r="DV67">
            <v>0</v>
          </cell>
          <cell r="DX67">
            <v>0</v>
          </cell>
          <cell r="DY67">
            <v>0</v>
          </cell>
          <cell r="EA67">
            <v>0</v>
          </cell>
          <cell r="EC67">
            <v>0</v>
          </cell>
          <cell r="ED67">
            <v>0</v>
          </cell>
          <cell r="EF67">
            <v>0</v>
          </cell>
          <cell r="EH67">
            <v>2</v>
          </cell>
          <cell r="EI67">
            <v>1</v>
          </cell>
          <cell r="EK67">
            <v>1.4431149599999999</v>
          </cell>
          <cell r="EM67">
            <v>3</v>
          </cell>
          <cell r="EN67">
            <v>0</v>
          </cell>
          <cell r="EP67">
            <v>2.6223172488156998</v>
          </cell>
        </row>
        <row r="68">
          <cell r="C68" t="str">
            <v>23900TAllcustom2Allcustom3USD Total</v>
          </cell>
          <cell r="E68">
            <v>34026</v>
          </cell>
          <cell r="F68">
            <v>-1</v>
          </cell>
          <cell r="G68">
            <v>0</v>
          </cell>
          <cell r="H68">
            <v>34026.498748591228</v>
          </cell>
          <cell r="J68">
            <v>19394</v>
          </cell>
          <cell r="K68">
            <v>1</v>
          </cell>
          <cell r="L68">
            <v>0</v>
          </cell>
          <cell r="M68">
            <v>19393.946295438403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-847</v>
          </cell>
          <cell r="U68">
            <v>0</v>
          </cell>
          <cell r="V68">
            <v>-1</v>
          </cell>
          <cell r="W68">
            <v>2</v>
          </cell>
          <cell r="X68">
            <v>0</v>
          </cell>
          <cell r="Y68">
            <v>0</v>
          </cell>
          <cell r="Z68">
            <v>-847.74176831975478</v>
          </cell>
          <cell r="AB68">
            <v>52573</v>
          </cell>
          <cell r="AC68">
            <v>2</v>
          </cell>
          <cell r="AD68">
            <v>0</v>
          </cell>
          <cell r="AE68">
            <v>52572.703275709893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2</v>
          </cell>
          <cell r="AM68">
            <v>0</v>
          </cell>
          <cell r="AN68">
            <v>52573</v>
          </cell>
          <cell r="AP68">
            <v>50871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B68">
            <v>530</v>
          </cell>
          <cell r="BC68">
            <v>0</v>
          </cell>
          <cell r="BD68">
            <v>-2</v>
          </cell>
          <cell r="BE68">
            <v>0</v>
          </cell>
          <cell r="BF68">
            <v>0</v>
          </cell>
          <cell r="BG68">
            <v>531.56556139319423</v>
          </cell>
          <cell r="BI68">
            <v>21524</v>
          </cell>
          <cell r="BJ68">
            <v>-1</v>
          </cell>
          <cell r="BK68">
            <v>0</v>
          </cell>
          <cell r="BL68">
            <v>21524.012984877241</v>
          </cell>
          <cell r="BN68">
            <v>8509</v>
          </cell>
          <cell r="BO68">
            <v>0</v>
          </cell>
          <cell r="BP68">
            <v>0</v>
          </cell>
          <cell r="BQ68">
            <v>8508.9929608799466</v>
          </cell>
          <cell r="BS68">
            <v>245</v>
          </cell>
          <cell r="BT68">
            <v>1</v>
          </cell>
          <cell r="BU68">
            <v>0</v>
          </cell>
          <cell r="BV68">
            <v>244.70983842430181</v>
          </cell>
          <cell r="BX68">
            <v>1262</v>
          </cell>
          <cell r="BY68">
            <v>1</v>
          </cell>
          <cell r="BZ68">
            <v>0</v>
          </cell>
          <cell r="CA68">
            <v>1261.650091905291</v>
          </cell>
          <cell r="CC68">
            <v>288</v>
          </cell>
          <cell r="CD68">
            <v>1</v>
          </cell>
          <cell r="CE68">
            <v>0</v>
          </cell>
          <cell r="CF68">
            <v>287.67290317572395</v>
          </cell>
          <cell r="CH68">
            <v>10329</v>
          </cell>
          <cell r="CI68">
            <v>-1</v>
          </cell>
          <cell r="CJ68">
            <v>0</v>
          </cell>
          <cell r="CK68">
            <v>10329.267435320266</v>
          </cell>
          <cell r="CM68">
            <v>-8661</v>
          </cell>
          <cell r="CN68">
            <v>0</v>
          </cell>
          <cell r="CO68">
            <v>0</v>
          </cell>
          <cell r="CP68">
            <v>-8661.3730273847377</v>
          </cell>
          <cell r="CR68">
            <v>69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69.136907792845165</v>
          </cell>
          <cell r="CY68">
            <v>7920</v>
          </cell>
          <cell r="CZ68">
            <v>1</v>
          </cell>
          <cell r="DA68">
            <v>0</v>
          </cell>
          <cell r="DB68">
            <v>7919.7504201999991</v>
          </cell>
          <cell r="DD68">
            <v>7953</v>
          </cell>
          <cell r="DE68">
            <v>0</v>
          </cell>
          <cell r="DF68">
            <v>0</v>
          </cell>
          <cell r="DG68">
            <v>7952.595960575447</v>
          </cell>
          <cell r="DI68">
            <v>1746</v>
          </cell>
          <cell r="DJ68">
            <v>-3</v>
          </cell>
          <cell r="DK68">
            <v>0</v>
          </cell>
          <cell r="DL68">
            <v>1746.3218846577049</v>
          </cell>
          <cell r="DN68">
            <v>1712</v>
          </cell>
          <cell r="DO68">
            <v>0</v>
          </cell>
          <cell r="DP68">
            <v>0</v>
          </cell>
          <cell r="DQ68">
            <v>1712.0422044933332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-6</v>
          </cell>
          <cell r="DY68">
            <v>0</v>
          </cell>
          <cell r="DZ68">
            <v>0</v>
          </cell>
          <cell r="EA68">
            <v>-5.9010822809400993</v>
          </cell>
          <cell r="EC68">
            <v>342</v>
          </cell>
          <cell r="ED68">
            <v>0</v>
          </cell>
          <cell r="EE68">
            <v>0</v>
          </cell>
          <cell r="EF68">
            <v>341.58722738433698</v>
          </cell>
          <cell r="EH68">
            <v>2</v>
          </cell>
          <cell r="EI68">
            <v>1</v>
          </cell>
          <cell r="EJ68">
            <v>0</v>
          </cell>
          <cell r="EK68">
            <v>1.8571149600000001</v>
          </cell>
          <cell r="EM68">
            <v>59</v>
          </cell>
          <cell r="EN68">
            <v>0</v>
          </cell>
          <cell r="EO68">
            <v>0</v>
          </cell>
          <cell r="EP68">
            <v>59.168633031382988</v>
          </cell>
        </row>
        <row r="70">
          <cell r="C70" t="str">
            <v>24900TAllcustom2Allcustom3USD Total</v>
          </cell>
          <cell r="E70">
            <v>563</v>
          </cell>
          <cell r="H70">
            <v>563.45947323325299</v>
          </cell>
          <cell r="J70">
            <v>230</v>
          </cell>
          <cell r="M70">
            <v>229.605860334254</v>
          </cell>
          <cell r="O70">
            <v>0</v>
          </cell>
          <cell r="R70">
            <v>0</v>
          </cell>
          <cell r="T70">
            <v>0</v>
          </cell>
          <cell r="V70">
            <v>0</v>
          </cell>
          <cell r="Y70">
            <v>0</v>
          </cell>
          <cell r="Z70">
            <v>0</v>
          </cell>
          <cell r="AB70">
            <v>793</v>
          </cell>
          <cell r="AD70">
            <v>0</v>
          </cell>
          <cell r="AE70">
            <v>793.06533356750595</v>
          </cell>
          <cell r="AG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793</v>
          </cell>
          <cell r="AP70">
            <v>602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BB70">
            <v>16</v>
          </cell>
          <cell r="BD70">
            <v>0</v>
          </cell>
          <cell r="BG70">
            <v>15.6534128461281</v>
          </cell>
          <cell r="BI70">
            <v>278</v>
          </cell>
          <cell r="BL70">
            <v>278.430787388792</v>
          </cell>
          <cell r="BN70">
            <v>88</v>
          </cell>
          <cell r="BQ70">
            <v>88.152703319270501</v>
          </cell>
          <cell r="BS70">
            <v>0</v>
          </cell>
          <cell r="BV70">
            <v>0.26948467387695901</v>
          </cell>
          <cell r="BX70">
            <v>7</v>
          </cell>
          <cell r="CA70">
            <v>6.5289039828917899</v>
          </cell>
          <cell r="CC70">
            <v>142</v>
          </cell>
          <cell r="CF70">
            <v>142.25036113189103</v>
          </cell>
          <cell r="CH70">
            <v>32</v>
          </cell>
          <cell r="CK70">
            <v>32.173819890401603</v>
          </cell>
          <cell r="CM70">
            <v>0</v>
          </cell>
          <cell r="CP70">
            <v>0</v>
          </cell>
          <cell r="CR70">
            <v>1</v>
          </cell>
          <cell r="CT70">
            <v>1</v>
          </cell>
          <cell r="CW70">
            <v>5.3080683780020503E-2</v>
          </cell>
          <cell r="CY70">
            <v>159</v>
          </cell>
          <cell r="DB70">
            <v>159.42700858000001</v>
          </cell>
          <cell r="DD70">
            <v>44</v>
          </cell>
          <cell r="DG70">
            <v>43.764804390000002</v>
          </cell>
          <cell r="DI70">
            <v>9</v>
          </cell>
          <cell r="DL70">
            <v>9.2842649504736308</v>
          </cell>
          <cell r="DN70">
            <v>17</v>
          </cell>
          <cell r="DQ70">
            <v>17.07670173</v>
          </cell>
          <cell r="DS70">
            <v>0</v>
          </cell>
          <cell r="DV70">
            <v>0</v>
          </cell>
          <cell r="DX70">
            <v>0</v>
          </cell>
          <cell r="EA70">
            <v>0</v>
          </cell>
          <cell r="EC70">
            <v>0</v>
          </cell>
          <cell r="EF70">
            <v>0</v>
          </cell>
          <cell r="EH70">
            <v>32</v>
          </cell>
          <cell r="EK70">
            <v>32.173819890401603</v>
          </cell>
          <cell r="EM70">
            <v>0</v>
          </cell>
          <cell r="EP70">
            <v>0</v>
          </cell>
        </row>
        <row r="72">
          <cell r="C72" t="str">
            <v>25500TAllcustom2Allcustom3USD Total</v>
          </cell>
          <cell r="E72">
            <v>2758</v>
          </cell>
          <cell r="F72">
            <v>1</v>
          </cell>
          <cell r="H72">
            <v>2756.5941989292</v>
          </cell>
          <cell r="J72">
            <v>1142</v>
          </cell>
          <cell r="K72">
            <v>-2</v>
          </cell>
          <cell r="M72">
            <v>1143.6199297662301</v>
          </cell>
          <cell r="O72">
            <v>0</v>
          </cell>
          <cell r="P72">
            <v>0</v>
          </cell>
          <cell r="R72">
            <v>0</v>
          </cell>
          <cell r="T72">
            <v>63</v>
          </cell>
          <cell r="U72">
            <v>2</v>
          </cell>
          <cell r="V72">
            <v>-1</v>
          </cell>
          <cell r="W72">
            <v>-1</v>
          </cell>
          <cell r="Y72">
            <v>0</v>
          </cell>
          <cell r="Z72">
            <v>63.499624368577003</v>
          </cell>
          <cell r="AB72">
            <v>3963</v>
          </cell>
          <cell r="AC72">
            <v>-1</v>
          </cell>
          <cell r="AD72">
            <v>0</v>
          </cell>
          <cell r="AE72">
            <v>3963.7137530640102</v>
          </cell>
          <cell r="AG72">
            <v>0</v>
          </cell>
          <cell r="AJ72">
            <v>0</v>
          </cell>
          <cell r="AL72">
            <v>-1</v>
          </cell>
          <cell r="AM72">
            <v>0</v>
          </cell>
          <cell r="AN72">
            <v>3963</v>
          </cell>
          <cell r="AP72">
            <v>4066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B72">
            <v>42</v>
          </cell>
          <cell r="BC72">
            <v>0</v>
          </cell>
          <cell r="BD72">
            <v>2</v>
          </cell>
          <cell r="BE72">
            <v>0</v>
          </cell>
          <cell r="BG72">
            <v>40.446576084821999</v>
          </cell>
          <cell r="BI72">
            <v>2002</v>
          </cell>
          <cell r="BJ72">
            <v>1</v>
          </cell>
          <cell r="BL72">
            <v>2001.06913220051</v>
          </cell>
          <cell r="BN72">
            <v>408</v>
          </cell>
          <cell r="BO72">
            <v>0</v>
          </cell>
          <cell r="BQ72">
            <v>408.29352664168397</v>
          </cell>
          <cell r="BS72">
            <v>426</v>
          </cell>
          <cell r="BT72">
            <v>0</v>
          </cell>
          <cell r="BV72">
            <v>425.75024243134703</v>
          </cell>
          <cell r="BX72">
            <v>82</v>
          </cell>
          <cell r="BY72">
            <v>-2</v>
          </cell>
          <cell r="CA72">
            <v>83.690169798501302</v>
          </cell>
          <cell r="CC72">
            <v>41</v>
          </cell>
          <cell r="CD72">
            <v>0</v>
          </cell>
          <cell r="CF72">
            <v>41.344491274315402</v>
          </cell>
          <cell r="CH72">
            <v>359</v>
          </cell>
          <cell r="CI72">
            <v>0</v>
          </cell>
          <cell r="CK72">
            <v>358.60729250084103</v>
          </cell>
          <cell r="CM72">
            <v>-602</v>
          </cell>
          <cell r="CN72">
            <v>1</v>
          </cell>
          <cell r="CP72">
            <v>-602.60723200282007</v>
          </cell>
          <cell r="CR72">
            <v>13</v>
          </cell>
          <cell r="CS72">
            <v>0</v>
          </cell>
          <cell r="CT72">
            <v>-4</v>
          </cell>
          <cell r="CU72">
            <v>0</v>
          </cell>
          <cell r="CW72">
            <v>16.691864045007399</v>
          </cell>
          <cell r="CY72">
            <v>431</v>
          </cell>
          <cell r="CZ72">
            <v>1</v>
          </cell>
          <cell r="DB72">
            <v>429.79641693999997</v>
          </cell>
          <cell r="DD72">
            <v>542</v>
          </cell>
          <cell r="DE72">
            <v>-1</v>
          </cell>
          <cell r="DG72">
            <v>542.8259871408319</v>
          </cell>
          <cell r="DI72">
            <v>97</v>
          </cell>
          <cell r="DJ72">
            <v>0</v>
          </cell>
          <cell r="DL72">
            <v>97.125841482781496</v>
          </cell>
          <cell r="DN72">
            <v>78</v>
          </cell>
          <cell r="DO72">
            <v>2</v>
          </cell>
          <cell r="DQ72">
            <v>76.104799180000001</v>
          </cell>
          <cell r="DS72">
            <v>0</v>
          </cell>
          <cell r="DT72">
            <v>0</v>
          </cell>
          <cell r="DV72">
            <v>0</v>
          </cell>
          <cell r="DX72">
            <v>-19</v>
          </cell>
          <cell r="DY72">
            <v>0</v>
          </cell>
          <cell r="EA72">
            <v>-18.9249790223882</v>
          </cell>
          <cell r="EC72">
            <v>13</v>
          </cell>
          <cell r="ED72">
            <v>0</v>
          </cell>
          <cell r="EF72">
            <v>13.182014179999999</v>
          </cell>
          <cell r="EH72">
            <v>129</v>
          </cell>
          <cell r="EI72">
            <v>0</v>
          </cell>
          <cell r="EK72">
            <v>128.89637917972101</v>
          </cell>
          <cell r="EM72">
            <v>8</v>
          </cell>
          <cell r="EN72">
            <v>-1</v>
          </cell>
          <cell r="EP72">
            <v>8.5617129938960712</v>
          </cell>
        </row>
        <row r="73">
          <cell r="C73" t="str">
            <v>25600TAllcustom2Allcustom3USD Total</v>
          </cell>
          <cell r="E73">
            <v>140</v>
          </cell>
          <cell r="H73">
            <v>140.13839835154201</v>
          </cell>
          <cell r="J73">
            <v>285</v>
          </cell>
          <cell r="M73">
            <v>284.58671447462501</v>
          </cell>
          <cell r="O73">
            <v>0</v>
          </cell>
          <cell r="R73">
            <v>0</v>
          </cell>
          <cell r="T73">
            <v>-190</v>
          </cell>
          <cell r="V73">
            <v>0</v>
          </cell>
          <cell r="Y73">
            <v>0</v>
          </cell>
          <cell r="Z73">
            <v>-189.71961312734101</v>
          </cell>
          <cell r="AB73">
            <v>235</v>
          </cell>
          <cell r="AD73">
            <v>0</v>
          </cell>
          <cell r="AE73">
            <v>235.00549969882701</v>
          </cell>
          <cell r="AG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235</v>
          </cell>
          <cell r="AP73">
            <v>485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B73">
            <v>1</v>
          </cell>
          <cell r="BD73">
            <v>0</v>
          </cell>
          <cell r="BG73">
            <v>0.98986124926006303</v>
          </cell>
          <cell r="BI73">
            <v>130</v>
          </cell>
          <cell r="BL73">
            <v>130.326111790813</v>
          </cell>
          <cell r="BN73">
            <v>41</v>
          </cell>
          <cell r="BQ73">
            <v>40.937983687895702</v>
          </cell>
          <cell r="BS73">
            <v>24</v>
          </cell>
          <cell r="BV73">
            <v>24.085681033171898</v>
          </cell>
          <cell r="BX73">
            <v>8</v>
          </cell>
          <cell r="CA73">
            <v>7.6935043171162798</v>
          </cell>
          <cell r="CC73">
            <v>0</v>
          </cell>
          <cell r="CF73">
            <v>0</v>
          </cell>
          <cell r="CH73">
            <v>20</v>
          </cell>
          <cell r="CK73">
            <v>19.634598</v>
          </cell>
          <cell r="CM73">
            <v>-84</v>
          </cell>
          <cell r="CP73">
            <v>-83.52934172671489</v>
          </cell>
          <cell r="CR73">
            <v>3</v>
          </cell>
          <cell r="CT73">
            <v>1</v>
          </cell>
          <cell r="CW73">
            <v>2.1654877015494201</v>
          </cell>
          <cell r="CY73">
            <v>237</v>
          </cell>
          <cell r="DB73">
            <v>237.22279995</v>
          </cell>
          <cell r="DD73">
            <v>28</v>
          </cell>
          <cell r="DG73">
            <v>28.083215997138002</v>
          </cell>
          <cell r="DI73">
            <v>13</v>
          </cell>
          <cell r="DL73">
            <v>13.250627764277802</v>
          </cell>
          <cell r="DN73">
            <v>4</v>
          </cell>
          <cell r="DQ73">
            <v>4.0544490616600095</v>
          </cell>
          <cell r="DS73">
            <v>0</v>
          </cell>
          <cell r="DV73">
            <v>0</v>
          </cell>
          <cell r="DX73">
            <v>0</v>
          </cell>
          <cell r="EA73">
            <v>-0.18986600000000001</v>
          </cell>
          <cell r="EC73">
            <v>0</v>
          </cell>
          <cell r="EF73">
            <v>7.1177200000000001E-3</v>
          </cell>
          <cell r="EH73">
            <v>1</v>
          </cell>
          <cell r="EK73">
            <v>0.82899999999999996</v>
          </cell>
          <cell r="EM73">
            <v>2</v>
          </cell>
          <cell r="EP73">
            <v>1.78879230206845</v>
          </cell>
        </row>
        <row r="74">
          <cell r="C74" t="str">
            <v>25700TAllcustom2Allcustom3USD Total</v>
          </cell>
          <cell r="E74">
            <v>265</v>
          </cell>
          <cell r="H74">
            <v>265.34046109058801</v>
          </cell>
          <cell r="J74">
            <v>24</v>
          </cell>
          <cell r="M74">
            <v>24.249598640000002</v>
          </cell>
          <cell r="O74">
            <v>0</v>
          </cell>
          <cell r="R74">
            <v>0</v>
          </cell>
          <cell r="T74">
            <v>-188</v>
          </cell>
          <cell r="V74">
            <v>1</v>
          </cell>
          <cell r="Y74">
            <v>0</v>
          </cell>
          <cell r="Z74">
            <v>-188.83236964</v>
          </cell>
          <cell r="AB74">
            <v>101</v>
          </cell>
          <cell r="AD74">
            <v>0</v>
          </cell>
          <cell r="AE74">
            <v>100.757690090588</v>
          </cell>
          <cell r="AG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101</v>
          </cell>
          <cell r="AP74">
            <v>83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BB74">
            <v>0</v>
          </cell>
          <cell r="BD74">
            <v>0</v>
          </cell>
          <cell r="BG74">
            <v>0</v>
          </cell>
          <cell r="BI74">
            <v>8</v>
          </cell>
          <cell r="BL74">
            <v>7.9151342699999994</v>
          </cell>
          <cell r="BN74">
            <v>1</v>
          </cell>
          <cell r="BQ74">
            <v>1.2732762905908901</v>
          </cell>
          <cell r="BS74">
            <v>0</v>
          </cell>
          <cell r="BV74">
            <v>0</v>
          </cell>
          <cell r="BX74">
            <v>50</v>
          </cell>
          <cell r="CA74">
            <v>49.713931684486205</v>
          </cell>
          <cell r="CC74">
            <v>0</v>
          </cell>
          <cell r="CF74">
            <v>0</v>
          </cell>
          <cell r="CH74">
            <v>310</v>
          </cell>
          <cell r="CK74">
            <v>310.22272146</v>
          </cell>
          <cell r="CM74">
            <v>-104</v>
          </cell>
          <cell r="CP74">
            <v>-103.784602614489</v>
          </cell>
          <cell r="CR74">
            <v>0</v>
          </cell>
          <cell r="CT74">
            <v>0</v>
          </cell>
          <cell r="CW74">
            <v>0</v>
          </cell>
          <cell r="CY74">
            <v>11</v>
          </cell>
          <cell r="DB74">
            <v>11.127340869999999</v>
          </cell>
          <cell r="DD74">
            <v>3</v>
          </cell>
          <cell r="DG74">
            <v>3.2484096499999997</v>
          </cell>
          <cell r="DI74">
            <v>8</v>
          </cell>
          <cell r="DL74">
            <v>7.5168502100000003</v>
          </cell>
          <cell r="DN74">
            <v>2</v>
          </cell>
          <cell r="DQ74">
            <v>2.35699791</v>
          </cell>
          <cell r="DS74">
            <v>0</v>
          </cell>
          <cell r="DV74">
            <v>0</v>
          </cell>
          <cell r="DX74">
            <v>0</v>
          </cell>
          <cell r="EA74">
            <v>0</v>
          </cell>
          <cell r="EC74">
            <v>0</v>
          </cell>
          <cell r="EF74">
            <v>0</v>
          </cell>
          <cell r="EH74">
            <v>18</v>
          </cell>
          <cell r="EK74">
            <v>18.436</v>
          </cell>
          <cell r="EM74">
            <v>0</v>
          </cell>
          <cell r="EP74">
            <v>0</v>
          </cell>
        </row>
        <row r="75">
          <cell r="C75" t="str">
            <v>25800TAllcustom2Allcustom3USD Total</v>
          </cell>
          <cell r="E75">
            <v>9169</v>
          </cell>
          <cell r="H75">
            <v>9168.5355700247801</v>
          </cell>
          <cell r="J75">
            <v>7880</v>
          </cell>
          <cell r="M75">
            <v>7879.6851272531203</v>
          </cell>
          <cell r="O75">
            <v>0</v>
          </cell>
          <cell r="R75">
            <v>0</v>
          </cell>
          <cell r="T75">
            <v>-15972</v>
          </cell>
          <cell r="V75">
            <v>0</v>
          </cell>
          <cell r="Y75">
            <v>0</v>
          </cell>
          <cell r="Z75">
            <v>-15971.520987251801</v>
          </cell>
          <cell r="AB75">
            <v>1077</v>
          </cell>
          <cell r="AD75">
            <v>0</v>
          </cell>
          <cell r="AE75">
            <v>1076.6997100260799</v>
          </cell>
          <cell r="AG75">
            <v>0</v>
          </cell>
          <cell r="AH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1077</v>
          </cell>
          <cell r="AP75">
            <v>12752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B75">
            <v>208</v>
          </cell>
          <cell r="BD75">
            <v>0</v>
          </cell>
          <cell r="BG75">
            <v>207.70356173351101</v>
          </cell>
          <cell r="BI75">
            <v>2879</v>
          </cell>
          <cell r="BL75">
            <v>2879.2633605759902</v>
          </cell>
          <cell r="BN75">
            <v>1710</v>
          </cell>
          <cell r="BQ75">
            <v>1709.8888534018899</v>
          </cell>
          <cell r="BS75">
            <v>290</v>
          </cell>
          <cell r="BV75">
            <v>289.98183324808105</v>
          </cell>
          <cell r="BX75">
            <v>252</v>
          </cell>
          <cell r="CA75">
            <v>251.907245243804</v>
          </cell>
          <cell r="CC75">
            <v>76</v>
          </cell>
          <cell r="CF75">
            <v>76.309608027016807</v>
          </cell>
          <cell r="CH75">
            <v>13785</v>
          </cell>
          <cell r="CK75">
            <v>13784.6942709003</v>
          </cell>
          <cell r="CM75">
            <v>-10031</v>
          </cell>
          <cell r="CP75">
            <v>-10031.2131631058</v>
          </cell>
          <cell r="CR75">
            <v>259</v>
          </cell>
          <cell r="CT75">
            <v>1</v>
          </cell>
          <cell r="CW75">
            <v>258.153717880437</v>
          </cell>
          <cell r="CY75">
            <v>3321</v>
          </cell>
          <cell r="DB75">
            <v>3321.3927062399998</v>
          </cell>
          <cell r="DD75">
            <v>3823</v>
          </cell>
          <cell r="DG75">
            <v>3823.2227039181298</v>
          </cell>
          <cell r="DI75">
            <v>235</v>
          </cell>
          <cell r="DL75">
            <v>234.51371327003301</v>
          </cell>
          <cell r="DN75">
            <v>242</v>
          </cell>
          <cell r="DQ75">
            <v>242.40228594452</v>
          </cell>
          <cell r="DS75">
            <v>0</v>
          </cell>
          <cell r="DV75">
            <v>0</v>
          </cell>
          <cell r="DX75">
            <v>0</v>
          </cell>
          <cell r="EA75">
            <v>0</v>
          </cell>
          <cell r="EC75">
            <v>5</v>
          </cell>
          <cell r="EF75">
            <v>4.8224793200000002</v>
          </cell>
          <cell r="EH75">
            <v>36</v>
          </cell>
          <cell r="EK75">
            <v>35.6818147543161</v>
          </cell>
          <cell r="EM75">
            <v>15</v>
          </cell>
          <cell r="EP75">
            <v>14.893810053486002</v>
          </cell>
        </row>
        <row r="76">
          <cell r="C76" t="str">
            <v>26100TAllcustom2Allcustom3USD Total</v>
          </cell>
          <cell r="E76">
            <v>436</v>
          </cell>
          <cell r="H76">
            <v>435.74838495302998</v>
          </cell>
          <cell r="J76">
            <v>215</v>
          </cell>
          <cell r="M76">
            <v>214.57132538620002</v>
          </cell>
          <cell r="O76">
            <v>0</v>
          </cell>
          <cell r="R76">
            <v>0</v>
          </cell>
          <cell r="T76">
            <v>-8</v>
          </cell>
          <cell r="V76">
            <v>0</v>
          </cell>
          <cell r="Y76">
            <v>0</v>
          </cell>
          <cell r="Z76">
            <v>-7.5011736500000001</v>
          </cell>
          <cell r="AB76">
            <v>643</v>
          </cell>
          <cell r="AD76">
            <v>0</v>
          </cell>
          <cell r="AE76">
            <v>642.818536689231</v>
          </cell>
          <cell r="AG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643</v>
          </cell>
          <cell r="AP76">
            <v>501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BB76">
            <v>1</v>
          </cell>
          <cell r="BD76">
            <v>0</v>
          </cell>
          <cell r="BG76">
            <v>1.2777999051218301</v>
          </cell>
          <cell r="BI76">
            <v>137</v>
          </cell>
          <cell r="BL76">
            <v>137.20448652444099</v>
          </cell>
          <cell r="BN76">
            <v>106</v>
          </cell>
          <cell r="BQ76">
            <v>105.77516329929</v>
          </cell>
          <cell r="BS76">
            <v>38</v>
          </cell>
          <cell r="BV76">
            <v>38.136458157330601</v>
          </cell>
          <cell r="BX76">
            <v>7</v>
          </cell>
          <cell r="CA76">
            <v>6.7638851521304497</v>
          </cell>
          <cell r="CC76">
            <v>13</v>
          </cell>
          <cell r="CF76">
            <v>13.0119205274111</v>
          </cell>
          <cell r="CH76">
            <v>151</v>
          </cell>
          <cell r="CK76">
            <v>150.73019459163902</v>
          </cell>
          <cell r="CM76">
            <v>-17</v>
          </cell>
          <cell r="CP76">
            <v>-17.151523204333802</v>
          </cell>
          <cell r="CR76">
            <v>2</v>
          </cell>
          <cell r="CT76">
            <v>1</v>
          </cell>
          <cell r="CW76">
            <v>1.2187448837476702</v>
          </cell>
          <cell r="CY76">
            <v>88</v>
          </cell>
          <cell r="DB76">
            <v>88.319553110000001</v>
          </cell>
          <cell r="DD76">
            <v>108</v>
          </cell>
          <cell r="DG76">
            <v>107.60463491592699</v>
          </cell>
          <cell r="DI76">
            <v>4</v>
          </cell>
          <cell r="DL76">
            <v>3.93559473652568</v>
          </cell>
          <cell r="DN76">
            <v>13</v>
          </cell>
          <cell r="DQ76">
            <v>13.49279774</v>
          </cell>
          <cell r="DS76">
            <v>0</v>
          </cell>
          <cell r="DV76">
            <v>0</v>
          </cell>
          <cell r="DX76">
            <v>0</v>
          </cell>
          <cell r="EA76">
            <v>0</v>
          </cell>
          <cell r="EC76">
            <v>0</v>
          </cell>
          <cell r="EF76">
            <v>0.14365565999999999</v>
          </cell>
          <cell r="EH76">
            <v>1</v>
          </cell>
          <cell r="EK76">
            <v>1.0409999999999999</v>
          </cell>
          <cell r="EM76">
            <v>1</v>
          </cell>
          <cell r="EP76">
            <v>0.97627183228508196</v>
          </cell>
        </row>
        <row r="77">
          <cell r="C77" t="str">
            <v>26900TAllcustom2Allcustom3USD Total</v>
          </cell>
          <cell r="E77">
            <v>12768</v>
          </cell>
          <cell r="F77">
            <v>1</v>
          </cell>
          <cell r="G77">
            <v>0</v>
          </cell>
          <cell r="H77">
            <v>12766.357013349141</v>
          </cell>
          <cell r="J77">
            <v>9546</v>
          </cell>
          <cell r="K77">
            <v>-2</v>
          </cell>
          <cell r="L77">
            <v>0</v>
          </cell>
          <cell r="M77">
            <v>9546.7126955201747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-16295</v>
          </cell>
          <cell r="U77">
            <v>2</v>
          </cell>
          <cell r="V77">
            <v>0</v>
          </cell>
          <cell r="W77">
            <v>-1</v>
          </cell>
          <cell r="X77">
            <v>0</v>
          </cell>
          <cell r="Y77">
            <v>0</v>
          </cell>
          <cell r="Z77">
            <v>-16294.074519300564</v>
          </cell>
          <cell r="AB77">
            <v>6019</v>
          </cell>
          <cell r="AC77">
            <v>-1</v>
          </cell>
          <cell r="AD77">
            <v>0</v>
          </cell>
          <cell r="AE77">
            <v>6018.9951895687364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-1</v>
          </cell>
          <cell r="AM77">
            <v>0</v>
          </cell>
          <cell r="AN77">
            <v>6019</v>
          </cell>
          <cell r="AP77">
            <v>17887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BB77">
            <v>252</v>
          </cell>
          <cell r="BC77">
            <v>0</v>
          </cell>
          <cell r="BD77">
            <v>2</v>
          </cell>
          <cell r="BE77">
            <v>0</v>
          </cell>
          <cell r="BF77">
            <v>0</v>
          </cell>
          <cell r="BG77">
            <v>250.41779897271491</v>
          </cell>
          <cell r="BI77">
            <v>5156</v>
          </cell>
          <cell r="BJ77">
            <v>1</v>
          </cell>
          <cell r="BK77">
            <v>0</v>
          </cell>
          <cell r="BL77">
            <v>5155.7782253617534</v>
          </cell>
          <cell r="BN77">
            <v>2266</v>
          </cell>
          <cell r="BO77">
            <v>0</v>
          </cell>
          <cell r="BP77">
            <v>0</v>
          </cell>
          <cell r="BQ77">
            <v>2266.1688033213504</v>
          </cell>
          <cell r="BS77">
            <v>778</v>
          </cell>
          <cell r="BT77">
            <v>0</v>
          </cell>
          <cell r="BU77">
            <v>0</v>
          </cell>
          <cell r="BV77">
            <v>777.95421486993052</v>
          </cell>
          <cell r="BX77">
            <v>399</v>
          </cell>
          <cell r="BY77">
            <v>-2</v>
          </cell>
          <cell r="BZ77">
            <v>0</v>
          </cell>
          <cell r="CA77">
            <v>399.76873619603828</v>
          </cell>
          <cell r="CC77">
            <v>130</v>
          </cell>
          <cell r="CD77">
            <v>0</v>
          </cell>
          <cell r="CE77">
            <v>0</v>
          </cell>
          <cell r="CF77">
            <v>130.66601982874332</v>
          </cell>
          <cell r="CH77">
            <v>14625</v>
          </cell>
          <cell r="CI77">
            <v>0</v>
          </cell>
          <cell r="CJ77">
            <v>0</v>
          </cell>
          <cell r="CK77">
            <v>14623.889077452779</v>
          </cell>
          <cell r="CM77">
            <v>-10838</v>
          </cell>
          <cell r="CN77">
            <v>1</v>
          </cell>
          <cell r="CO77">
            <v>0</v>
          </cell>
          <cell r="CP77">
            <v>-10838.285862654157</v>
          </cell>
          <cell r="CR77">
            <v>277</v>
          </cell>
          <cell r="CS77">
            <v>0</v>
          </cell>
          <cell r="CT77">
            <v>-1</v>
          </cell>
          <cell r="CU77">
            <v>0</v>
          </cell>
          <cell r="CV77">
            <v>0</v>
          </cell>
          <cell r="CW77">
            <v>278.22981451074151</v>
          </cell>
          <cell r="CY77">
            <v>4088</v>
          </cell>
          <cell r="CZ77">
            <v>1</v>
          </cell>
          <cell r="DA77">
            <v>0</v>
          </cell>
          <cell r="DB77">
            <v>4087.85881711</v>
          </cell>
          <cell r="DD77">
            <v>4504</v>
          </cell>
          <cell r="DE77">
            <v>-1</v>
          </cell>
          <cell r="DF77">
            <v>0</v>
          </cell>
          <cell r="DG77">
            <v>4504.9849516220265</v>
          </cell>
          <cell r="DI77">
            <v>357</v>
          </cell>
          <cell r="DJ77">
            <v>0</v>
          </cell>
          <cell r="DK77">
            <v>0</v>
          </cell>
          <cell r="DL77">
            <v>356.34262746361799</v>
          </cell>
          <cell r="DN77">
            <v>339</v>
          </cell>
          <cell r="DO77">
            <v>2</v>
          </cell>
          <cell r="DP77">
            <v>0</v>
          </cell>
          <cell r="DQ77">
            <v>338.41132983618002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X77">
            <v>-19</v>
          </cell>
          <cell r="DY77">
            <v>0</v>
          </cell>
          <cell r="DZ77">
            <v>0</v>
          </cell>
          <cell r="EA77">
            <v>-19.114845022388199</v>
          </cell>
          <cell r="EC77">
            <v>18</v>
          </cell>
          <cell r="ED77">
            <v>0</v>
          </cell>
          <cell r="EE77">
            <v>0</v>
          </cell>
          <cell r="EF77">
            <v>18.155266879999999</v>
          </cell>
          <cell r="EH77">
            <v>185</v>
          </cell>
          <cell r="EI77">
            <v>0</v>
          </cell>
          <cell r="EJ77">
            <v>0</v>
          </cell>
          <cell r="EK77">
            <v>184.88419393403711</v>
          </cell>
          <cell r="EM77">
            <v>26</v>
          </cell>
          <cell r="EN77">
            <v>-1</v>
          </cell>
          <cell r="EO77">
            <v>0</v>
          </cell>
          <cell r="EP77">
            <v>26.220587181735606</v>
          </cell>
        </row>
        <row r="79">
          <cell r="C79" t="str">
            <v>27010Allcustom2Allcustom3USD Total</v>
          </cell>
          <cell r="E79">
            <v>738</v>
          </cell>
          <cell r="H79">
            <v>738.34369658869696</v>
          </cell>
          <cell r="J79">
            <v>0</v>
          </cell>
          <cell r="M79">
            <v>0</v>
          </cell>
          <cell r="O79">
            <v>0</v>
          </cell>
          <cell r="R79">
            <v>0</v>
          </cell>
          <cell r="T79">
            <v>0</v>
          </cell>
          <cell r="V79">
            <v>0</v>
          </cell>
          <cell r="Y79">
            <v>0</v>
          </cell>
          <cell r="Z79">
            <v>0</v>
          </cell>
          <cell r="AB79">
            <v>738</v>
          </cell>
          <cell r="AD79">
            <v>0</v>
          </cell>
          <cell r="AE79">
            <v>738.34369658869696</v>
          </cell>
          <cell r="AG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738</v>
          </cell>
          <cell r="AP79">
            <v>11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BB79">
            <v>0</v>
          </cell>
          <cell r="BD79">
            <v>0</v>
          </cell>
          <cell r="BG79">
            <v>6.2687511600194396E-2</v>
          </cell>
          <cell r="BI79">
            <v>1</v>
          </cell>
          <cell r="BL79">
            <v>0.94077059470954005</v>
          </cell>
          <cell r="BN79">
            <v>10</v>
          </cell>
          <cell r="BQ79">
            <v>10.175787264268999</v>
          </cell>
          <cell r="BS79">
            <v>0</v>
          </cell>
          <cell r="BV79">
            <v>6.7578811839801598E-4</v>
          </cell>
          <cell r="BX79">
            <v>0</v>
          </cell>
          <cell r="CA79">
            <v>0</v>
          </cell>
          <cell r="CC79">
            <v>0</v>
          </cell>
          <cell r="CF79">
            <v>0</v>
          </cell>
          <cell r="CH79">
            <v>727</v>
          </cell>
          <cell r="CK79">
            <v>727.16377542999999</v>
          </cell>
          <cell r="CM79">
            <v>0</v>
          </cell>
          <cell r="CP79">
            <v>0</v>
          </cell>
          <cell r="CR79">
            <v>0</v>
          </cell>
          <cell r="CT79">
            <v>0</v>
          </cell>
          <cell r="CW79">
            <v>0</v>
          </cell>
          <cell r="CY79">
            <v>0</v>
          </cell>
          <cell r="DB79">
            <v>0</v>
          </cell>
          <cell r="DD79">
            <v>0</v>
          </cell>
          <cell r="DG79">
            <v>0</v>
          </cell>
          <cell r="DI79">
            <v>0</v>
          </cell>
          <cell r="DL79">
            <v>0</v>
          </cell>
          <cell r="DN79">
            <v>0</v>
          </cell>
          <cell r="DQ79">
            <v>0</v>
          </cell>
          <cell r="DS79">
            <v>0</v>
          </cell>
          <cell r="DV79">
            <v>0</v>
          </cell>
          <cell r="DX79">
            <v>0</v>
          </cell>
          <cell r="EA79">
            <v>0</v>
          </cell>
          <cell r="EC79">
            <v>0</v>
          </cell>
          <cell r="EF79">
            <v>0</v>
          </cell>
          <cell r="EH79">
            <v>0</v>
          </cell>
          <cell r="EK79">
            <v>0</v>
          </cell>
          <cell r="EM79">
            <v>0</v>
          </cell>
          <cell r="EP79">
            <v>0</v>
          </cell>
        </row>
        <row r="80">
          <cell r="C80" t="str">
            <v>27200TAllcustom2Allcustom3USD Total</v>
          </cell>
          <cell r="E80">
            <v>2998</v>
          </cell>
          <cell r="H80">
            <v>2997.9624941552102</v>
          </cell>
          <cell r="J80">
            <v>160</v>
          </cell>
          <cell r="M80">
            <v>160.15376207930299</v>
          </cell>
          <cell r="O80">
            <v>0</v>
          </cell>
          <cell r="R80">
            <v>0</v>
          </cell>
          <cell r="T80">
            <v>0</v>
          </cell>
          <cell r="V80">
            <v>0</v>
          </cell>
          <cell r="Y80">
            <v>0</v>
          </cell>
          <cell r="Z80">
            <v>0</v>
          </cell>
          <cell r="AB80">
            <v>3158</v>
          </cell>
          <cell r="AD80">
            <v>0</v>
          </cell>
          <cell r="AE80">
            <v>3158.1162562345198</v>
          </cell>
          <cell r="AG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3158</v>
          </cell>
          <cell r="AP80">
            <v>1631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B80">
            <v>1</v>
          </cell>
          <cell r="BD80">
            <v>0</v>
          </cell>
          <cell r="BG80">
            <v>1.3915308395000601</v>
          </cell>
          <cell r="BI80">
            <v>715</v>
          </cell>
          <cell r="BL80">
            <v>715.046933522313</v>
          </cell>
          <cell r="BN80">
            <v>537</v>
          </cell>
          <cell r="BQ80">
            <v>536.70607276426495</v>
          </cell>
          <cell r="BS80">
            <v>176</v>
          </cell>
          <cell r="BV80">
            <v>176.20471007222301</v>
          </cell>
          <cell r="BX80">
            <v>46</v>
          </cell>
          <cell r="CA80">
            <v>45.983145108912495</v>
          </cell>
          <cell r="CC80">
            <v>38</v>
          </cell>
          <cell r="CF80">
            <v>37.550533065064698</v>
          </cell>
          <cell r="CH80">
            <v>1485</v>
          </cell>
          <cell r="CK80">
            <v>1485.07956878294</v>
          </cell>
          <cell r="CM80">
            <v>0</v>
          </cell>
          <cell r="CP80">
            <v>0</v>
          </cell>
          <cell r="CR80">
            <v>3</v>
          </cell>
          <cell r="CT80">
            <v>0</v>
          </cell>
          <cell r="CW80">
            <v>2.691979576289</v>
          </cell>
          <cell r="CY80">
            <v>55</v>
          </cell>
          <cell r="DB80">
            <v>55.443022823749999</v>
          </cell>
          <cell r="DD80">
            <v>51</v>
          </cell>
          <cell r="DG80">
            <v>50.609205000000003</v>
          </cell>
          <cell r="DI80">
            <v>4</v>
          </cell>
          <cell r="DL80">
            <v>3.97565275926384</v>
          </cell>
          <cell r="DN80">
            <v>47</v>
          </cell>
          <cell r="DQ80">
            <v>47.433901919999897</v>
          </cell>
          <cell r="DS80">
            <v>0</v>
          </cell>
          <cell r="DV80">
            <v>0</v>
          </cell>
          <cell r="DX80">
            <v>0</v>
          </cell>
          <cell r="EA80">
            <v>0</v>
          </cell>
          <cell r="EC80">
            <v>0</v>
          </cell>
          <cell r="EF80">
            <v>0</v>
          </cell>
          <cell r="EH80">
            <v>0</v>
          </cell>
          <cell r="EK80">
            <v>0</v>
          </cell>
          <cell r="EM80">
            <v>2</v>
          </cell>
          <cell r="EP80">
            <v>2.00449612152567</v>
          </cell>
        </row>
        <row r="82">
          <cell r="C82" t="str">
            <v>27300TAllcustom2Allcustom3USD Total</v>
          </cell>
          <cell r="E82">
            <v>17</v>
          </cell>
          <cell r="H82">
            <v>17.452593177396</v>
          </cell>
          <cell r="J82">
            <v>1</v>
          </cell>
          <cell r="M82">
            <v>0.625421</v>
          </cell>
          <cell r="O82">
            <v>0</v>
          </cell>
          <cell r="R82">
            <v>0</v>
          </cell>
          <cell r="T82">
            <v>0</v>
          </cell>
          <cell r="V82">
            <v>0</v>
          </cell>
          <cell r="Y82">
            <v>0</v>
          </cell>
          <cell r="Z82">
            <v>0</v>
          </cell>
          <cell r="AB82">
            <v>18</v>
          </cell>
          <cell r="AC82">
            <v>0</v>
          </cell>
          <cell r="AD82">
            <v>0</v>
          </cell>
          <cell r="AE82">
            <v>18.078014177396</v>
          </cell>
          <cell r="AG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18</v>
          </cell>
          <cell r="AP82">
            <v>19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BB82">
            <v>0</v>
          </cell>
          <cell r="BD82">
            <v>0</v>
          </cell>
          <cell r="BG82">
            <v>0.27657133094085801</v>
          </cell>
          <cell r="BI82">
            <v>2</v>
          </cell>
          <cell r="BL82">
            <v>1.8846529999999999</v>
          </cell>
          <cell r="BN82">
            <v>16</v>
          </cell>
          <cell r="BQ82">
            <v>16.0013688464552</v>
          </cell>
          <cell r="BS82">
            <v>0</v>
          </cell>
          <cell r="BV82">
            <v>0</v>
          </cell>
          <cell r="BX82">
            <v>0</v>
          </cell>
          <cell r="CA82">
            <v>0</v>
          </cell>
          <cell r="CC82">
            <v>0</v>
          </cell>
          <cell r="CF82">
            <v>0</v>
          </cell>
          <cell r="CH82">
            <v>0</v>
          </cell>
          <cell r="CK82">
            <v>0</v>
          </cell>
          <cell r="CM82">
            <v>-1</v>
          </cell>
          <cell r="CP82">
            <v>-0.71</v>
          </cell>
          <cell r="CR82">
            <v>0</v>
          </cell>
          <cell r="CT82">
            <v>0</v>
          </cell>
          <cell r="CW82">
            <v>0</v>
          </cell>
          <cell r="CY82">
            <v>1</v>
          </cell>
          <cell r="DB82">
            <v>0.625421</v>
          </cell>
          <cell r="DD82">
            <v>0</v>
          </cell>
          <cell r="DG82">
            <v>0</v>
          </cell>
          <cell r="DI82">
            <v>0</v>
          </cell>
          <cell r="DL82">
            <v>0</v>
          </cell>
          <cell r="DN82">
            <v>0</v>
          </cell>
          <cell r="DQ82">
            <v>0</v>
          </cell>
          <cell r="DS82">
            <v>0</v>
          </cell>
          <cell r="DV82">
            <v>0</v>
          </cell>
          <cell r="DX82">
            <v>0</v>
          </cell>
          <cell r="EA82">
            <v>0</v>
          </cell>
          <cell r="EC82">
            <v>0</v>
          </cell>
          <cell r="EF82">
            <v>0</v>
          </cell>
          <cell r="EH82">
            <v>0</v>
          </cell>
          <cell r="EK82">
            <v>0</v>
          </cell>
          <cell r="EM82">
            <v>0</v>
          </cell>
          <cell r="EP82">
            <v>0</v>
          </cell>
        </row>
        <row r="83">
          <cell r="C83" t="str">
            <v>28900TAllcustom2Allcustom3USD Total</v>
          </cell>
          <cell r="E83">
            <v>17084</v>
          </cell>
          <cell r="F83">
            <v>1</v>
          </cell>
          <cell r="G83">
            <v>0</v>
          </cell>
          <cell r="H83">
            <v>17083.575270503698</v>
          </cell>
          <cell r="J83">
            <v>9937</v>
          </cell>
          <cell r="K83">
            <v>-2</v>
          </cell>
          <cell r="L83">
            <v>0</v>
          </cell>
          <cell r="M83">
            <v>9937.0977389337313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-16295</v>
          </cell>
          <cell r="U83">
            <v>2</v>
          </cell>
          <cell r="V83">
            <v>0</v>
          </cell>
          <cell r="W83">
            <v>-1</v>
          </cell>
          <cell r="X83">
            <v>0</v>
          </cell>
          <cell r="Y83">
            <v>0</v>
          </cell>
          <cell r="Z83">
            <v>-16294.074519300564</v>
          </cell>
          <cell r="AB83">
            <v>10726</v>
          </cell>
          <cell r="AC83">
            <v>-1</v>
          </cell>
          <cell r="AD83">
            <v>0</v>
          </cell>
          <cell r="AE83">
            <v>10726.598490136854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-1</v>
          </cell>
          <cell r="AM83">
            <v>0</v>
          </cell>
          <cell r="AN83">
            <v>10726</v>
          </cell>
          <cell r="AP83">
            <v>20150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BB83">
            <v>269</v>
          </cell>
          <cell r="BC83">
            <v>0</v>
          </cell>
          <cell r="BD83">
            <v>2</v>
          </cell>
          <cell r="BE83">
            <v>0</v>
          </cell>
          <cell r="BF83">
            <v>0</v>
          </cell>
          <cell r="BG83">
            <v>267.8020015008841</v>
          </cell>
          <cell r="BI83">
            <v>6152</v>
          </cell>
          <cell r="BJ83">
            <v>1</v>
          </cell>
          <cell r="BK83">
            <v>0</v>
          </cell>
          <cell r="BL83">
            <v>6152.0813698675684</v>
          </cell>
          <cell r="BN83">
            <v>2917</v>
          </cell>
          <cell r="BO83">
            <v>0</v>
          </cell>
          <cell r="BP83">
            <v>0</v>
          </cell>
          <cell r="BQ83">
            <v>2917.2047355156101</v>
          </cell>
          <cell r="BS83">
            <v>954</v>
          </cell>
          <cell r="BT83">
            <v>0</v>
          </cell>
          <cell r="BU83">
            <v>0</v>
          </cell>
          <cell r="BV83">
            <v>954.42908540414885</v>
          </cell>
          <cell r="BX83">
            <v>452</v>
          </cell>
          <cell r="BY83">
            <v>-2</v>
          </cell>
          <cell r="BZ83">
            <v>0</v>
          </cell>
          <cell r="CA83">
            <v>452.28078528784255</v>
          </cell>
          <cell r="CC83">
            <v>310</v>
          </cell>
          <cell r="CD83">
            <v>0</v>
          </cell>
          <cell r="CE83">
            <v>0</v>
          </cell>
          <cell r="CF83">
            <v>310.466914025699</v>
          </cell>
          <cell r="CH83">
            <v>16869</v>
          </cell>
          <cell r="CI83">
            <v>0</v>
          </cell>
          <cell r="CJ83">
            <v>0</v>
          </cell>
          <cell r="CK83">
            <v>16868.306241556122</v>
          </cell>
          <cell r="CM83">
            <v>-10839</v>
          </cell>
          <cell r="CN83">
            <v>1</v>
          </cell>
          <cell r="CO83">
            <v>0</v>
          </cell>
          <cell r="CP83">
            <v>-10838.995862654156</v>
          </cell>
          <cell r="CR83">
            <v>281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280.97487477081052</v>
          </cell>
          <cell r="CY83">
            <v>4303</v>
          </cell>
          <cell r="CZ83">
            <v>1</v>
          </cell>
          <cell r="DA83">
            <v>0</v>
          </cell>
          <cell r="DB83">
            <v>4303.3542695137494</v>
          </cell>
          <cell r="DD83">
            <v>4599</v>
          </cell>
          <cell r="DE83">
            <v>-1</v>
          </cell>
          <cell r="DF83">
            <v>0</v>
          </cell>
          <cell r="DG83">
            <v>4599.3589610120262</v>
          </cell>
          <cell r="DI83">
            <v>370</v>
          </cell>
          <cell r="DJ83">
            <v>0</v>
          </cell>
          <cell r="DK83">
            <v>0</v>
          </cell>
          <cell r="DL83">
            <v>369.60254517335545</v>
          </cell>
          <cell r="DN83">
            <v>403</v>
          </cell>
          <cell r="DO83">
            <v>2</v>
          </cell>
          <cell r="DP83">
            <v>0</v>
          </cell>
          <cell r="DQ83">
            <v>402.92193348617997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X83">
            <v>-19</v>
          </cell>
          <cell r="DY83">
            <v>0</v>
          </cell>
          <cell r="DZ83">
            <v>0</v>
          </cell>
          <cell r="EA83">
            <v>-19.114845022388199</v>
          </cell>
          <cell r="EC83">
            <v>18</v>
          </cell>
          <cell r="ED83">
            <v>0</v>
          </cell>
          <cell r="EE83">
            <v>0</v>
          </cell>
          <cell r="EF83">
            <v>18.155266879999999</v>
          </cell>
          <cell r="EH83">
            <v>217</v>
          </cell>
          <cell r="EI83">
            <v>0</v>
          </cell>
          <cell r="EJ83">
            <v>0</v>
          </cell>
          <cell r="EK83">
            <v>217.05801382443872</v>
          </cell>
          <cell r="EM83">
            <v>28</v>
          </cell>
          <cell r="EN83">
            <v>-1</v>
          </cell>
          <cell r="EO83">
            <v>0</v>
          </cell>
          <cell r="EP83">
            <v>28.225083303261275</v>
          </cell>
        </row>
        <row r="84">
          <cell r="C84" t="str">
            <v>29900TAllcustom2Allcustom3USD Total</v>
          </cell>
          <cell r="E84">
            <v>51110</v>
          </cell>
          <cell r="F84">
            <v>0</v>
          </cell>
          <cell r="G84">
            <v>0</v>
          </cell>
          <cell r="H84">
            <v>51110.074019094929</v>
          </cell>
          <cell r="J84">
            <v>29331</v>
          </cell>
          <cell r="K84">
            <v>-1</v>
          </cell>
          <cell r="L84">
            <v>0</v>
          </cell>
          <cell r="M84">
            <v>29331.044034372135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-17142</v>
          </cell>
          <cell r="U84">
            <v>2</v>
          </cell>
          <cell r="V84">
            <v>-1</v>
          </cell>
          <cell r="W84">
            <v>1</v>
          </cell>
          <cell r="X84">
            <v>0</v>
          </cell>
          <cell r="Y84">
            <v>0</v>
          </cell>
          <cell r="Z84">
            <v>-17141.816287620321</v>
          </cell>
          <cell r="AB84">
            <v>63299</v>
          </cell>
          <cell r="AC84">
            <v>1</v>
          </cell>
          <cell r="AD84">
            <v>0</v>
          </cell>
          <cell r="AE84">
            <v>63299.301765846743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1</v>
          </cell>
          <cell r="AM84">
            <v>0</v>
          </cell>
          <cell r="AN84">
            <v>63299</v>
          </cell>
          <cell r="AP84">
            <v>71021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B84">
            <v>799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799.36756289407833</v>
          </cell>
          <cell r="BI84">
            <v>27676</v>
          </cell>
          <cell r="BJ84">
            <v>0</v>
          </cell>
          <cell r="BK84">
            <v>0</v>
          </cell>
          <cell r="BL84">
            <v>27676.094354744811</v>
          </cell>
          <cell r="BN84">
            <v>11426</v>
          </cell>
          <cell r="BO84">
            <v>0</v>
          </cell>
          <cell r="BP84">
            <v>0</v>
          </cell>
          <cell r="BQ84">
            <v>11426.197696395557</v>
          </cell>
          <cell r="BS84">
            <v>1199</v>
          </cell>
          <cell r="BT84">
            <v>1</v>
          </cell>
          <cell r="BU84">
            <v>0</v>
          </cell>
          <cell r="BV84">
            <v>1199.1389238284507</v>
          </cell>
          <cell r="BX84">
            <v>1714</v>
          </cell>
          <cell r="BY84">
            <v>-1</v>
          </cell>
          <cell r="BZ84">
            <v>0</v>
          </cell>
          <cell r="CA84">
            <v>1713.9308771931335</v>
          </cell>
          <cell r="CC84">
            <v>598</v>
          </cell>
          <cell r="CD84">
            <v>1</v>
          </cell>
          <cell r="CE84">
            <v>0</v>
          </cell>
          <cell r="CF84">
            <v>598.13981720142294</v>
          </cell>
          <cell r="CH84">
            <v>27198</v>
          </cell>
          <cell r="CI84">
            <v>-1</v>
          </cell>
          <cell r="CJ84">
            <v>0</v>
          </cell>
          <cell r="CK84">
            <v>27197.573676876389</v>
          </cell>
          <cell r="CM84">
            <v>-19500</v>
          </cell>
          <cell r="CN84">
            <v>1</v>
          </cell>
          <cell r="CO84">
            <v>0</v>
          </cell>
          <cell r="CP84">
            <v>-19500.368890038895</v>
          </cell>
          <cell r="CR84">
            <v>350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350.11178256365565</v>
          </cell>
          <cell r="CY84">
            <v>12223</v>
          </cell>
          <cell r="CZ84">
            <v>2</v>
          </cell>
          <cell r="DA84">
            <v>0</v>
          </cell>
          <cell r="DB84">
            <v>12223.104689713749</v>
          </cell>
          <cell r="DD84">
            <v>12552</v>
          </cell>
          <cell r="DE84">
            <v>-1</v>
          </cell>
          <cell r="DF84">
            <v>0</v>
          </cell>
          <cell r="DG84">
            <v>12551.954921587472</v>
          </cell>
          <cell r="DI84">
            <v>2116</v>
          </cell>
          <cell r="DJ84">
            <v>-3</v>
          </cell>
          <cell r="DK84">
            <v>0</v>
          </cell>
          <cell r="DL84">
            <v>2115.9244298310605</v>
          </cell>
          <cell r="DN84">
            <v>2115</v>
          </cell>
          <cell r="DO84">
            <v>2</v>
          </cell>
          <cell r="DP84">
            <v>0</v>
          </cell>
          <cell r="DQ84">
            <v>2114.964137979513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X84">
            <v>-25</v>
          </cell>
          <cell r="DY84">
            <v>0</v>
          </cell>
          <cell r="DZ84">
            <v>0</v>
          </cell>
          <cell r="EA84">
            <v>-25.015927303328297</v>
          </cell>
          <cell r="EC84">
            <v>360</v>
          </cell>
          <cell r="ED84">
            <v>0</v>
          </cell>
          <cell r="EE84">
            <v>0</v>
          </cell>
          <cell r="EF84">
            <v>359.74249426433698</v>
          </cell>
          <cell r="EH84">
            <v>219</v>
          </cell>
          <cell r="EI84">
            <v>1</v>
          </cell>
          <cell r="EJ84">
            <v>0</v>
          </cell>
          <cell r="EK84">
            <v>218.91512878443871</v>
          </cell>
          <cell r="EM84">
            <v>87</v>
          </cell>
          <cell r="EN84">
            <v>-1</v>
          </cell>
          <cell r="EO84">
            <v>0</v>
          </cell>
          <cell r="EP84">
            <v>87.393716334644267</v>
          </cell>
        </row>
        <row r="90">
          <cell r="C90" t="str">
            <v>30900TAllcustom2Allcustom3USD Total</v>
          </cell>
          <cell r="E90">
            <v>18317</v>
          </cell>
          <cell r="F90">
            <v>0</v>
          </cell>
          <cell r="H90">
            <v>18317.006904957099</v>
          </cell>
          <cell r="J90">
            <v>15669</v>
          </cell>
          <cell r="K90">
            <v>0</v>
          </cell>
          <cell r="M90">
            <v>15669.3823947648</v>
          </cell>
          <cell r="O90">
            <v>0</v>
          </cell>
          <cell r="P90">
            <v>0</v>
          </cell>
          <cell r="R90">
            <v>0</v>
          </cell>
          <cell r="T90">
            <v>-2</v>
          </cell>
          <cell r="U90">
            <v>0</v>
          </cell>
          <cell r="V90">
            <v>1</v>
          </cell>
          <cell r="W90">
            <v>0</v>
          </cell>
          <cell r="Y90">
            <v>0</v>
          </cell>
          <cell r="Z90">
            <v>-2.8273112523547699</v>
          </cell>
          <cell r="AB90">
            <v>33984</v>
          </cell>
          <cell r="AC90">
            <v>0</v>
          </cell>
          <cell r="AD90">
            <v>0</v>
          </cell>
          <cell r="AE90">
            <v>33983.561988469504</v>
          </cell>
          <cell r="AG90">
            <v>0</v>
          </cell>
          <cell r="AH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33984</v>
          </cell>
          <cell r="AP90">
            <v>32342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BB90">
            <v>554</v>
          </cell>
          <cell r="BC90">
            <v>0</v>
          </cell>
          <cell r="BD90">
            <v>-2</v>
          </cell>
          <cell r="BE90">
            <v>0</v>
          </cell>
          <cell r="BG90">
            <v>555.94338621719999</v>
          </cell>
          <cell r="BI90">
            <v>10426</v>
          </cell>
          <cell r="BJ90">
            <v>0</v>
          </cell>
          <cell r="BL90">
            <v>10425.6199912053</v>
          </cell>
          <cell r="BN90">
            <v>5722</v>
          </cell>
          <cell r="BO90">
            <v>0</v>
          </cell>
          <cell r="BQ90">
            <v>5722.2069328735797</v>
          </cell>
          <cell r="BS90">
            <v>312</v>
          </cell>
          <cell r="BT90">
            <v>0</v>
          </cell>
          <cell r="BV90">
            <v>311.63191514821705</v>
          </cell>
          <cell r="BX90">
            <v>469</v>
          </cell>
          <cell r="BY90">
            <v>0</v>
          </cell>
          <cell r="CA90">
            <v>468.534514778578</v>
          </cell>
          <cell r="CC90">
            <v>188</v>
          </cell>
          <cell r="CD90">
            <v>0</v>
          </cell>
          <cell r="CF90">
            <v>187.80218313651699</v>
          </cell>
          <cell r="CH90">
            <v>659</v>
          </cell>
          <cell r="CI90">
            <v>0</v>
          </cell>
          <cell r="CK90">
            <v>658.64987371054201</v>
          </cell>
          <cell r="CM90">
            <v>-13</v>
          </cell>
          <cell r="CN90">
            <v>0</v>
          </cell>
          <cell r="CP90">
            <v>-13.381892112817601</v>
          </cell>
          <cell r="CR90">
            <v>260</v>
          </cell>
          <cell r="CS90">
            <v>0</v>
          </cell>
          <cell r="CT90">
            <v>-1</v>
          </cell>
          <cell r="CU90">
            <v>0</v>
          </cell>
          <cell r="CW90">
            <v>260.55913010451701</v>
          </cell>
          <cell r="CY90">
            <v>4914</v>
          </cell>
          <cell r="CZ90">
            <v>0</v>
          </cell>
          <cell r="DB90">
            <v>4913.9996979399994</v>
          </cell>
          <cell r="DD90">
            <v>8057</v>
          </cell>
          <cell r="DE90">
            <v>0</v>
          </cell>
          <cell r="DG90">
            <v>8057.23825234578</v>
          </cell>
          <cell r="DI90">
            <v>1253</v>
          </cell>
          <cell r="DJ90">
            <v>0</v>
          </cell>
          <cell r="DL90">
            <v>1252.5401313672501</v>
          </cell>
          <cell r="DN90">
            <v>1189</v>
          </cell>
          <cell r="DO90">
            <v>0</v>
          </cell>
          <cell r="DQ90">
            <v>1189.4897464048299</v>
          </cell>
          <cell r="DS90">
            <v>0</v>
          </cell>
          <cell r="DT90">
            <v>0</v>
          </cell>
          <cell r="DV90">
            <v>0</v>
          </cell>
          <cell r="DX90">
            <v>-4</v>
          </cell>
          <cell r="DY90">
            <v>0</v>
          </cell>
          <cell r="EA90">
            <v>-4.4445633976026002</v>
          </cell>
          <cell r="EC90">
            <v>349</v>
          </cell>
          <cell r="ED90">
            <v>0</v>
          </cell>
          <cell r="EF90">
            <v>348.69347819233695</v>
          </cell>
          <cell r="EH90">
            <v>-344</v>
          </cell>
          <cell r="EI90">
            <v>0</v>
          </cell>
          <cell r="EK90">
            <v>-343.964193657507</v>
          </cell>
          <cell r="EM90">
            <v>10</v>
          </cell>
          <cell r="EN90">
            <v>0</v>
          </cell>
          <cell r="EP90">
            <v>9.5744222187726997</v>
          </cell>
        </row>
        <row r="91">
          <cell r="AR91">
            <v>0</v>
          </cell>
          <cell r="AS91">
            <v>0</v>
          </cell>
          <cell r="AT91">
            <v>0</v>
          </cell>
        </row>
        <row r="92">
          <cell r="E92">
            <v>18317</v>
          </cell>
          <cell r="F92">
            <v>0</v>
          </cell>
          <cell r="G92">
            <v>0</v>
          </cell>
          <cell r="H92">
            <v>18317.006904957099</v>
          </cell>
          <cell r="J92">
            <v>15669</v>
          </cell>
          <cell r="K92">
            <v>0</v>
          </cell>
          <cell r="L92">
            <v>0</v>
          </cell>
          <cell r="M92">
            <v>15669.3823947648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-2</v>
          </cell>
          <cell r="U92">
            <v>0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  <cell r="Z92">
            <v>-2.8273112523547699</v>
          </cell>
          <cell r="AB92">
            <v>33984</v>
          </cell>
          <cell r="AC92">
            <v>0</v>
          </cell>
          <cell r="AD92">
            <v>0</v>
          </cell>
          <cell r="AE92">
            <v>33983.561988469504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33984</v>
          </cell>
          <cell r="AP92">
            <v>32342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B92">
            <v>554</v>
          </cell>
          <cell r="BC92">
            <v>0</v>
          </cell>
          <cell r="BD92">
            <v>-2</v>
          </cell>
          <cell r="BE92">
            <v>0</v>
          </cell>
          <cell r="BF92">
            <v>0</v>
          </cell>
          <cell r="BG92">
            <v>555.94338621719999</v>
          </cell>
          <cell r="BI92">
            <v>10426</v>
          </cell>
          <cell r="BJ92">
            <v>0</v>
          </cell>
          <cell r="BK92">
            <v>0</v>
          </cell>
          <cell r="BL92">
            <v>10425.6199912053</v>
          </cell>
          <cell r="BN92">
            <v>5722</v>
          </cell>
          <cell r="BO92">
            <v>0</v>
          </cell>
          <cell r="BP92">
            <v>0</v>
          </cell>
          <cell r="BQ92">
            <v>5722.2069328735797</v>
          </cell>
          <cell r="BS92">
            <v>312</v>
          </cell>
          <cell r="BT92">
            <v>0</v>
          </cell>
          <cell r="BU92">
            <v>0</v>
          </cell>
          <cell r="BV92">
            <v>311.63191514821705</v>
          </cell>
          <cell r="BX92">
            <v>469</v>
          </cell>
          <cell r="BY92">
            <v>0</v>
          </cell>
          <cell r="BZ92">
            <v>0</v>
          </cell>
          <cell r="CA92">
            <v>468.534514778578</v>
          </cell>
          <cell r="CC92">
            <v>188</v>
          </cell>
          <cell r="CD92">
            <v>0</v>
          </cell>
          <cell r="CE92">
            <v>0</v>
          </cell>
          <cell r="CF92">
            <v>187.80218313651699</v>
          </cell>
          <cell r="CH92">
            <v>659</v>
          </cell>
          <cell r="CI92">
            <v>0</v>
          </cell>
          <cell r="CJ92">
            <v>0</v>
          </cell>
          <cell r="CK92">
            <v>658.64987371054201</v>
          </cell>
          <cell r="CM92">
            <v>-13</v>
          </cell>
          <cell r="CN92">
            <v>0</v>
          </cell>
          <cell r="CO92">
            <v>0</v>
          </cell>
          <cell r="CP92">
            <v>-13.381892112817601</v>
          </cell>
          <cell r="CR92">
            <v>260</v>
          </cell>
          <cell r="CS92">
            <v>0</v>
          </cell>
          <cell r="CT92">
            <v>-1</v>
          </cell>
          <cell r="CU92">
            <v>0</v>
          </cell>
          <cell r="CV92">
            <v>0</v>
          </cell>
          <cell r="CW92">
            <v>260.55913010451701</v>
          </cell>
          <cell r="CY92">
            <v>4914</v>
          </cell>
          <cell r="CZ92">
            <v>0</v>
          </cell>
          <cell r="DA92">
            <v>0</v>
          </cell>
          <cell r="DB92">
            <v>4913.9996979399994</v>
          </cell>
          <cell r="DD92">
            <v>8057</v>
          </cell>
          <cell r="DE92">
            <v>0</v>
          </cell>
          <cell r="DF92">
            <v>0</v>
          </cell>
          <cell r="DG92">
            <v>8057.23825234578</v>
          </cell>
          <cell r="DI92">
            <v>1253</v>
          </cell>
          <cell r="DJ92">
            <v>0</v>
          </cell>
          <cell r="DK92">
            <v>0</v>
          </cell>
          <cell r="DL92">
            <v>1252.5401313672501</v>
          </cell>
          <cell r="DN92">
            <v>1189</v>
          </cell>
          <cell r="DO92">
            <v>0</v>
          </cell>
          <cell r="DP92">
            <v>0</v>
          </cell>
          <cell r="DQ92">
            <v>1189.4897464048299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X92">
            <v>-4</v>
          </cell>
          <cell r="DY92">
            <v>0</v>
          </cell>
          <cell r="DZ92">
            <v>0</v>
          </cell>
          <cell r="EA92">
            <v>-4.4445633976026002</v>
          </cell>
          <cell r="EC92">
            <v>349</v>
          </cell>
          <cell r="ED92">
            <v>0</v>
          </cell>
          <cell r="EE92">
            <v>0</v>
          </cell>
          <cell r="EF92">
            <v>348.69347819233695</v>
          </cell>
          <cell r="EH92">
            <v>-344</v>
          </cell>
          <cell r="EI92">
            <v>0</v>
          </cell>
          <cell r="EJ92">
            <v>0</v>
          </cell>
          <cell r="EK92">
            <v>-343.964193657507</v>
          </cell>
          <cell r="EM92">
            <v>10</v>
          </cell>
          <cell r="EN92">
            <v>0</v>
          </cell>
          <cell r="EO92">
            <v>0</v>
          </cell>
          <cell r="EP92">
            <v>9.5744222187726997</v>
          </cell>
        </row>
        <row r="93">
          <cell r="C93" t="str">
            <v>31900TAllcustom2Allcustom3USD Total</v>
          </cell>
          <cell r="E93">
            <v>734</v>
          </cell>
          <cell r="F93">
            <v>0</v>
          </cell>
          <cell r="G93">
            <v>-1</v>
          </cell>
          <cell r="H93">
            <v>734.52842021706397</v>
          </cell>
          <cell r="J93">
            <v>0</v>
          </cell>
          <cell r="K93">
            <v>1</v>
          </cell>
          <cell r="L93">
            <v>-1</v>
          </cell>
          <cell r="M93">
            <v>0.29674333654451596</v>
          </cell>
          <cell r="O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-1</v>
          </cell>
          <cell r="W93">
            <v>-1</v>
          </cell>
          <cell r="X93">
            <v>2</v>
          </cell>
          <cell r="Y93">
            <v>0</v>
          </cell>
          <cell r="Z93">
            <v>0</v>
          </cell>
          <cell r="AB93">
            <v>734</v>
          </cell>
          <cell r="AC93">
            <v>-1</v>
          </cell>
          <cell r="AD93">
            <v>0</v>
          </cell>
          <cell r="AE93">
            <v>734.82516355360792</v>
          </cell>
          <cell r="AG93">
            <v>0</v>
          </cell>
          <cell r="AH93">
            <v>0</v>
          </cell>
          <cell r="AJ93">
            <v>0</v>
          </cell>
          <cell r="AL93">
            <v>-1</v>
          </cell>
          <cell r="AM93">
            <v>0</v>
          </cell>
          <cell r="AN93">
            <v>734</v>
          </cell>
          <cell r="AP93">
            <v>733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B93">
            <v>1</v>
          </cell>
          <cell r="BC93">
            <v>0</v>
          </cell>
          <cell r="BD93">
            <v>2</v>
          </cell>
          <cell r="BF93">
            <v>-1</v>
          </cell>
          <cell r="BG93">
            <v>0</v>
          </cell>
          <cell r="BI93">
            <v>13</v>
          </cell>
          <cell r="BJ93">
            <v>-1</v>
          </cell>
          <cell r="BL93">
            <v>13.7698841571034</v>
          </cell>
          <cell r="BN93">
            <v>707</v>
          </cell>
          <cell r="BO93">
            <v>1</v>
          </cell>
          <cell r="BQ93">
            <v>706.49940477330802</v>
          </cell>
          <cell r="BS93">
            <v>-1</v>
          </cell>
          <cell r="BT93">
            <v>-1</v>
          </cell>
          <cell r="BV93">
            <v>-0.27067189482355297</v>
          </cell>
          <cell r="BX93">
            <v>14</v>
          </cell>
          <cell r="BY93">
            <v>0</v>
          </cell>
          <cell r="CA93">
            <v>14.3518859693281</v>
          </cell>
          <cell r="CC93">
            <v>0</v>
          </cell>
          <cell r="CD93">
            <v>0</v>
          </cell>
          <cell r="CF93">
            <v>0.177917212147335</v>
          </cell>
          <cell r="CH93">
            <v>0</v>
          </cell>
          <cell r="CI93">
            <v>0</v>
          </cell>
          <cell r="CK93">
            <v>0</v>
          </cell>
          <cell r="CM93">
            <v>0</v>
          </cell>
          <cell r="CP93">
            <v>0</v>
          </cell>
          <cell r="CR93">
            <v>0</v>
          </cell>
          <cell r="CS93">
            <v>0</v>
          </cell>
          <cell r="CT93">
            <v>1</v>
          </cell>
          <cell r="CV93">
            <v>-1</v>
          </cell>
          <cell r="CW93">
            <v>0</v>
          </cell>
          <cell r="CY93">
            <v>0</v>
          </cell>
          <cell r="CZ93">
            <v>0</v>
          </cell>
          <cell r="DB93">
            <v>0</v>
          </cell>
          <cell r="DD93">
            <v>1</v>
          </cell>
          <cell r="DE93">
            <v>1</v>
          </cell>
          <cell r="DG93">
            <v>0.38748762595859798</v>
          </cell>
          <cell r="DI93">
            <v>-1</v>
          </cell>
          <cell r="DJ93">
            <v>-1</v>
          </cell>
          <cell r="DL93">
            <v>-9.0744289414082302E-2</v>
          </cell>
          <cell r="DN93">
            <v>0</v>
          </cell>
          <cell r="DO93">
            <v>0</v>
          </cell>
          <cell r="DQ93">
            <v>0</v>
          </cell>
          <cell r="DS93">
            <v>0</v>
          </cell>
          <cell r="DT93">
            <v>0</v>
          </cell>
          <cell r="DV93">
            <v>0</v>
          </cell>
          <cell r="DX93">
            <v>0</v>
          </cell>
          <cell r="EA93">
            <v>0</v>
          </cell>
          <cell r="EC93">
            <v>0</v>
          </cell>
          <cell r="EF93">
            <v>0</v>
          </cell>
          <cell r="EH93">
            <v>0</v>
          </cell>
          <cell r="EK93">
            <v>0</v>
          </cell>
          <cell r="EM93">
            <v>0</v>
          </cell>
          <cell r="EP93">
            <v>0</v>
          </cell>
        </row>
        <row r="94">
          <cell r="C94" t="str">
            <v>32900TAllcustom2Allcustom3USD Total</v>
          </cell>
          <cell r="E94">
            <v>19051</v>
          </cell>
          <cell r="F94">
            <v>0</v>
          </cell>
          <cell r="G94">
            <v>-1</v>
          </cell>
          <cell r="H94">
            <v>19051.535325174162</v>
          </cell>
          <cell r="J94">
            <v>15669</v>
          </cell>
          <cell r="K94">
            <v>1</v>
          </cell>
          <cell r="L94">
            <v>-1</v>
          </cell>
          <cell r="M94">
            <v>15669.679138101345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-2</v>
          </cell>
          <cell r="U94">
            <v>0</v>
          </cell>
          <cell r="V94">
            <v>0</v>
          </cell>
          <cell r="W94">
            <v>-1</v>
          </cell>
          <cell r="X94">
            <v>2</v>
          </cell>
          <cell r="Y94">
            <v>0</v>
          </cell>
          <cell r="Z94">
            <v>-2.8273112523547699</v>
          </cell>
          <cell r="AB94">
            <v>34718</v>
          </cell>
          <cell r="AC94">
            <v>-1</v>
          </cell>
          <cell r="AD94">
            <v>0</v>
          </cell>
          <cell r="AE94">
            <v>34718.387152023111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-1</v>
          </cell>
          <cell r="AM94">
            <v>0</v>
          </cell>
          <cell r="AN94">
            <v>34718</v>
          </cell>
          <cell r="AP94">
            <v>33075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B94">
            <v>555</v>
          </cell>
          <cell r="BC94">
            <v>0</v>
          </cell>
          <cell r="BD94">
            <v>0</v>
          </cell>
          <cell r="BE94">
            <v>0</v>
          </cell>
          <cell r="BF94">
            <v>-1</v>
          </cell>
          <cell r="BG94">
            <v>555.94338621719999</v>
          </cell>
          <cell r="BI94">
            <v>10439</v>
          </cell>
          <cell r="BJ94">
            <v>-1</v>
          </cell>
          <cell r="BK94">
            <v>0</v>
          </cell>
          <cell r="BL94">
            <v>10439.389875362403</v>
          </cell>
          <cell r="BN94">
            <v>6429</v>
          </cell>
          <cell r="BO94">
            <v>1</v>
          </cell>
          <cell r="BP94">
            <v>0</v>
          </cell>
          <cell r="BQ94">
            <v>6428.7063376468877</v>
          </cell>
          <cell r="BS94">
            <v>311</v>
          </cell>
          <cell r="BT94">
            <v>-1</v>
          </cell>
          <cell r="BU94">
            <v>0</v>
          </cell>
          <cell r="BV94">
            <v>311.36124325339347</v>
          </cell>
          <cell r="BX94">
            <v>483</v>
          </cell>
          <cell r="BY94">
            <v>0</v>
          </cell>
          <cell r="BZ94">
            <v>0</v>
          </cell>
          <cell r="CA94">
            <v>482.88640074790612</v>
          </cell>
          <cell r="CC94">
            <v>188</v>
          </cell>
          <cell r="CD94">
            <v>0</v>
          </cell>
          <cell r="CE94">
            <v>0</v>
          </cell>
          <cell r="CF94">
            <v>187.98010034866431</v>
          </cell>
          <cell r="CH94">
            <v>659</v>
          </cell>
          <cell r="CI94">
            <v>0</v>
          </cell>
          <cell r="CJ94">
            <v>0</v>
          </cell>
          <cell r="CK94">
            <v>658.64987371054201</v>
          </cell>
          <cell r="CM94">
            <v>-13</v>
          </cell>
          <cell r="CN94">
            <v>0</v>
          </cell>
          <cell r="CO94">
            <v>0</v>
          </cell>
          <cell r="CP94">
            <v>-13.381892112817601</v>
          </cell>
          <cell r="CR94">
            <v>260</v>
          </cell>
          <cell r="CS94">
            <v>0</v>
          </cell>
          <cell r="CT94">
            <v>0</v>
          </cell>
          <cell r="CU94">
            <v>0</v>
          </cell>
          <cell r="CV94">
            <v>-1</v>
          </cell>
          <cell r="CW94">
            <v>260.55913010451701</v>
          </cell>
          <cell r="CY94">
            <v>4914</v>
          </cell>
          <cell r="CZ94">
            <v>0</v>
          </cell>
          <cell r="DA94">
            <v>0</v>
          </cell>
          <cell r="DB94">
            <v>4913.9996979399994</v>
          </cell>
          <cell r="DD94">
            <v>8058</v>
          </cell>
          <cell r="DE94">
            <v>1</v>
          </cell>
          <cell r="DF94">
            <v>0</v>
          </cell>
          <cell r="DG94">
            <v>8057.6257399717388</v>
          </cell>
          <cell r="DI94">
            <v>1252</v>
          </cell>
          <cell r="DJ94">
            <v>-1</v>
          </cell>
          <cell r="DK94">
            <v>0</v>
          </cell>
          <cell r="DL94">
            <v>1252.449387077836</v>
          </cell>
          <cell r="DN94">
            <v>1189</v>
          </cell>
          <cell r="DO94">
            <v>0</v>
          </cell>
          <cell r="DP94">
            <v>0</v>
          </cell>
          <cell r="DQ94">
            <v>1189.4897464048299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X94">
            <v>-4</v>
          </cell>
          <cell r="DY94">
            <v>0</v>
          </cell>
          <cell r="DZ94">
            <v>0</v>
          </cell>
          <cell r="EA94">
            <v>-4.4445633976026002</v>
          </cell>
          <cell r="EC94">
            <v>349</v>
          </cell>
          <cell r="ED94">
            <v>0</v>
          </cell>
          <cell r="EE94">
            <v>0</v>
          </cell>
          <cell r="EF94">
            <v>348.69347819233695</v>
          </cell>
          <cell r="EH94">
            <v>-344</v>
          </cell>
          <cell r="EI94">
            <v>0</v>
          </cell>
          <cell r="EJ94">
            <v>0</v>
          </cell>
          <cell r="EK94">
            <v>-343.964193657507</v>
          </cell>
          <cell r="EM94">
            <v>10</v>
          </cell>
          <cell r="EN94">
            <v>0</v>
          </cell>
          <cell r="EO94">
            <v>0</v>
          </cell>
          <cell r="EP94">
            <v>9.5744222187726997</v>
          </cell>
        </row>
        <row r="96">
          <cell r="C96" t="str">
            <v>33500TAllcustom2Allcustom3USD Total</v>
          </cell>
          <cell r="E96">
            <v>13496</v>
          </cell>
          <cell r="H96">
            <v>13495.7272264004</v>
          </cell>
          <cell r="J96">
            <v>3376</v>
          </cell>
          <cell r="M96">
            <v>3376.1850677365801</v>
          </cell>
          <cell r="O96">
            <v>0</v>
          </cell>
          <cell r="R96">
            <v>0</v>
          </cell>
          <cell r="T96">
            <v>-3196</v>
          </cell>
          <cell r="V96">
            <v>0</v>
          </cell>
          <cell r="Y96">
            <v>0</v>
          </cell>
          <cell r="Z96">
            <v>-3196.3585141124699</v>
          </cell>
          <cell r="AB96">
            <v>13676</v>
          </cell>
          <cell r="AD96">
            <v>0</v>
          </cell>
          <cell r="AE96">
            <v>13675.5537800245</v>
          </cell>
          <cell r="AG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13676</v>
          </cell>
          <cell r="AP96">
            <v>16844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BB96">
            <v>0</v>
          </cell>
          <cell r="BD96">
            <v>0</v>
          </cell>
          <cell r="BG96">
            <v>0</v>
          </cell>
          <cell r="BI96">
            <v>10128</v>
          </cell>
          <cell r="BL96">
            <v>10128.3814441374</v>
          </cell>
          <cell r="BN96">
            <v>2363</v>
          </cell>
          <cell r="BQ96">
            <v>2363.40390158849</v>
          </cell>
          <cell r="BS96">
            <v>22</v>
          </cell>
          <cell r="BV96">
            <v>21.886852237322902</v>
          </cell>
          <cell r="BX96">
            <v>1009</v>
          </cell>
          <cell r="CA96">
            <v>1008.74408904414</v>
          </cell>
          <cell r="CC96">
            <v>0</v>
          </cell>
          <cell r="CF96">
            <v>0</v>
          </cell>
          <cell r="CH96">
            <v>10701</v>
          </cell>
          <cell r="CK96">
            <v>10700.65153791</v>
          </cell>
          <cell r="CM96">
            <v>-10727</v>
          </cell>
          <cell r="CP96">
            <v>-10727.340598516999</v>
          </cell>
          <cell r="CR96">
            <v>54</v>
          </cell>
          <cell r="CT96">
            <v>1</v>
          </cell>
          <cell r="CW96">
            <v>52.930184179798097</v>
          </cell>
          <cell r="CY96">
            <v>2100</v>
          </cell>
          <cell r="DB96">
            <v>2100.4277272300001</v>
          </cell>
          <cell r="DD96">
            <v>894</v>
          </cell>
          <cell r="DG96">
            <v>894.26838017777504</v>
          </cell>
          <cell r="DI96">
            <v>237</v>
          </cell>
          <cell r="DL96">
            <v>237.15936031900998</v>
          </cell>
          <cell r="DN96">
            <v>91</v>
          </cell>
          <cell r="DQ96">
            <v>91.399415829999995</v>
          </cell>
          <cell r="DS96">
            <v>0</v>
          </cell>
          <cell r="DV96">
            <v>0</v>
          </cell>
          <cell r="DX96">
            <v>0</v>
          </cell>
          <cell r="EA96">
            <v>0</v>
          </cell>
          <cell r="EC96">
            <v>0</v>
          </cell>
          <cell r="EF96">
            <v>0</v>
          </cell>
          <cell r="EH96">
            <v>0</v>
          </cell>
          <cell r="EK96">
            <v>0</v>
          </cell>
          <cell r="EM96">
            <v>56</v>
          </cell>
          <cell r="EP96">
            <v>56.022700856319098</v>
          </cell>
        </row>
        <row r="98">
          <cell r="C98" t="str">
            <v>33010Allcustom2Allcustom3USD Total</v>
          </cell>
          <cell r="E98">
            <v>248</v>
          </cell>
          <cell r="H98">
            <v>247.56230848075199</v>
          </cell>
          <cell r="J98">
            <v>24</v>
          </cell>
          <cell r="M98">
            <v>24.411274733870201</v>
          </cell>
          <cell r="O98">
            <v>0</v>
          </cell>
          <cell r="R98">
            <v>0</v>
          </cell>
          <cell r="T98">
            <v>0</v>
          </cell>
          <cell r="V98">
            <v>0</v>
          </cell>
          <cell r="Y98">
            <v>0</v>
          </cell>
          <cell r="Z98">
            <v>0</v>
          </cell>
          <cell r="AB98">
            <v>272</v>
          </cell>
          <cell r="AD98">
            <v>0</v>
          </cell>
          <cell r="AE98">
            <v>271.97358321462201</v>
          </cell>
          <cell r="AG98">
            <v>0</v>
          </cell>
          <cell r="AH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272</v>
          </cell>
          <cell r="AP98">
            <v>271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BB98">
            <v>1</v>
          </cell>
          <cell r="BD98">
            <v>1</v>
          </cell>
          <cell r="BF98">
            <v>0</v>
          </cell>
          <cell r="BG98">
            <v>0.49105217420152203</v>
          </cell>
          <cell r="BI98">
            <v>199</v>
          </cell>
          <cell r="BL98">
            <v>198.79210297937701</v>
          </cell>
          <cell r="BN98">
            <v>17</v>
          </cell>
          <cell r="BQ98">
            <v>17.240885617448697</v>
          </cell>
          <cell r="BS98">
            <v>7</v>
          </cell>
          <cell r="BV98">
            <v>6.83231693880336</v>
          </cell>
          <cell r="BX98">
            <v>24</v>
          </cell>
          <cell r="CA98">
            <v>24.205950770921497</v>
          </cell>
          <cell r="CC98">
            <v>0</v>
          </cell>
          <cell r="CF98">
            <v>0</v>
          </cell>
          <cell r="CH98">
            <v>0</v>
          </cell>
          <cell r="CK98">
            <v>0</v>
          </cell>
          <cell r="CM98">
            <v>0</v>
          </cell>
          <cell r="CP98">
            <v>0</v>
          </cell>
          <cell r="CR98">
            <v>0</v>
          </cell>
          <cell r="CT98">
            <v>0</v>
          </cell>
          <cell r="CW98">
            <v>1.7154993870161499E-2</v>
          </cell>
          <cell r="CY98">
            <v>7</v>
          </cell>
          <cell r="DB98">
            <v>7.1749076699999996</v>
          </cell>
          <cell r="DD98">
            <v>3</v>
          </cell>
          <cell r="DG98">
            <v>3.416058</v>
          </cell>
          <cell r="DI98">
            <v>14</v>
          </cell>
          <cell r="DL98">
            <v>13.80315407</v>
          </cell>
          <cell r="DN98">
            <v>0</v>
          </cell>
          <cell r="DQ98">
            <v>0</v>
          </cell>
          <cell r="DS98">
            <v>0</v>
          </cell>
          <cell r="DV98">
            <v>0</v>
          </cell>
          <cell r="DX98">
            <v>0</v>
          </cell>
          <cell r="EA98">
            <v>0</v>
          </cell>
          <cell r="EC98">
            <v>0</v>
          </cell>
          <cell r="EF98">
            <v>0</v>
          </cell>
          <cell r="EH98">
            <v>0</v>
          </cell>
          <cell r="EK98">
            <v>0</v>
          </cell>
          <cell r="EM98">
            <v>0</v>
          </cell>
          <cell r="EP98">
            <v>1.7154993870161499E-2</v>
          </cell>
        </row>
        <row r="99">
          <cell r="C99" t="str">
            <v>33020Allcustom2Allcustom3USD Total</v>
          </cell>
          <cell r="E99">
            <v>751</v>
          </cell>
          <cell r="H99">
            <v>750.63114281137507</v>
          </cell>
          <cell r="J99">
            <v>3504</v>
          </cell>
          <cell r="M99">
            <v>3504.0606648179996</v>
          </cell>
          <cell r="O99">
            <v>0</v>
          </cell>
          <cell r="R99">
            <v>0</v>
          </cell>
          <cell r="T99">
            <v>0</v>
          </cell>
          <cell r="V99">
            <v>0</v>
          </cell>
          <cell r="Y99">
            <v>0</v>
          </cell>
          <cell r="Z99">
            <v>0</v>
          </cell>
          <cell r="AB99">
            <v>4255</v>
          </cell>
          <cell r="AD99">
            <v>0</v>
          </cell>
          <cell r="AE99">
            <v>4254.6918076293705</v>
          </cell>
          <cell r="AG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4255</v>
          </cell>
          <cell r="AP99">
            <v>4079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BB99">
            <v>81</v>
          </cell>
          <cell r="BD99">
            <v>-1</v>
          </cell>
          <cell r="BG99">
            <v>81.534102546853504</v>
          </cell>
          <cell r="BI99">
            <v>374</v>
          </cell>
          <cell r="BL99">
            <v>373.82974072691098</v>
          </cell>
          <cell r="BN99">
            <v>149</v>
          </cell>
          <cell r="BQ99">
            <v>149.39411126545701</v>
          </cell>
          <cell r="BS99">
            <v>50</v>
          </cell>
          <cell r="BV99">
            <v>50.041796220022299</v>
          </cell>
          <cell r="BX99">
            <v>4</v>
          </cell>
          <cell r="CA99">
            <v>3.80153219882961</v>
          </cell>
          <cell r="CC99">
            <v>17</v>
          </cell>
          <cell r="CF99">
            <v>16.819934823302198</v>
          </cell>
          <cell r="CH99">
            <v>84</v>
          </cell>
          <cell r="CK99">
            <v>83.688261030000007</v>
          </cell>
          <cell r="CM99">
            <v>-8</v>
          </cell>
          <cell r="CP99">
            <v>-8.4783360000000005</v>
          </cell>
          <cell r="CR99">
            <v>2</v>
          </cell>
          <cell r="CT99">
            <v>0</v>
          </cell>
          <cell r="CW99">
            <v>2.4</v>
          </cell>
          <cell r="CY99">
            <v>3456</v>
          </cell>
          <cell r="DB99">
            <v>3456.2235836700002</v>
          </cell>
          <cell r="DD99">
            <v>18</v>
          </cell>
          <cell r="DG99">
            <v>17.899664269999999</v>
          </cell>
          <cell r="DI99">
            <v>26</v>
          </cell>
          <cell r="DL99">
            <v>25.581494087999001</v>
          </cell>
          <cell r="DN99">
            <v>2</v>
          </cell>
          <cell r="DQ99">
            <v>1.95592279</v>
          </cell>
          <cell r="DS99">
            <v>0</v>
          </cell>
          <cell r="DV99">
            <v>0</v>
          </cell>
          <cell r="DX99">
            <v>0</v>
          </cell>
          <cell r="EA99">
            <v>0</v>
          </cell>
          <cell r="EC99">
            <v>0</v>
          </cell>
          <cell r="EF99">
            <v>0</v>
          </cell>
          <cell r="EH99">
            <v>10</v>
          </cell>
          <cell r="EK99">
            <v>10</v>
          </cell>
          <cell r="EM99">
            <v>0</v>
          </cell>
          <cell r="EP99">
            <v>0</v>
          </cell>
        </row>
        <row r="100">
          <cell r="C100" t="str">
            <v>33600TAllcustom2Allcustom3USD Total</v>
          </cell>
          <cell r="E100">
            <v>554</v>
          </cell>
          <cell r="H100">
            <v>554.4254654811831</v>
          </cell>
          <cell r="J100">
            <v>87</v>
          </cell>
          <cell r="M100">
            <v>87.25099281</v>
          </cell>
          <cell r="O100">
            <v>0</v>
          </cell>
          <cell r="R100">
            <v>0</v>
          </cell>
          <cell r="T100">
            <v>-89</v>
          </cell>
          <cell r="V100">
            <v>1</v>
          </cell>
          <cell r="Y100">
            <v>0</v>
          </cell>
          <cell r="Z100">
            <v>-89.950103720000001</v>
          </cell>
          <cell r="AB100">
            <v>552</v>
          </cell>
          <cell r="AD100">
            <v>0</v>
          </cell>
          <cell r="AE100">
            <v>551.72635457118292</v>
          </cell>
          <cell r="AG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552</v>
          </cell>
          <cell r="AP100">
            <v>156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BB100">
            <v>0</v>
          </cell>
          <cell r="BD100">
            <v>0</v>
          </cell>
          <cell r="BG100">
            <v>0</v>
          </cell>
          <cell r="BI100">
            <v>40</v>
          </cell>
          <cell r="BL100">
            <v>40.344153659999996</v>
          </cell>
          <cell r="BN100">
            <v>29</v>
          </cell>
          <cell r="BQ100">
            <v>29.049701821182701</v>
          </cell>
          <cell r="BS100">
            <v>0</v>
          </cell>
          <cell r="BV100">
            <v>0</v>
          </cell>
          <cell r="BX100">
            <v>0</v>
          </cell>
          <cell r="CA100">
            <v>7.4399600000728502E-9</v>
          </cell>
          <cell r="CC100">
            <v>0</v>
          </cell>
          <cell r="CF100">
            <v>0</v>
          </cell>
          <cell r="CH100">
            <v>485</v>
          </cell>
          <cell r="CK100">
            <v>485.03161</v>
          </cell>
          <cell r="CM100">
            <v>0</v>
          </cell>
          <cell r="CP100">
            <v>-7.4399600000728502E-9</v>
          </cell>
          <cell r="CR100">
            <v>0</v>
          </cell>
          <cell r="CT100">
            <v>0</v>
          </cell>
          <cell r="CW100">
            <v>0</v>
          </cell>
          <cell r="CY100">
            <v>0</v>
          </cell>
          <cell r="DB100">
            <v>0</v>
          </cell>
          <cell r="DD100">
            <v>0</v>
          </cell>
          <cell r="DG100">
            <v>0</v>
          </cell>
          <cell r="DI100">
            <v>87</v>
          </cell>
          <cell r="DL100">
            <v>87.25099281</v>
          </cell>
          <cell r="DN100">
            <v>0</v>
          </cell>
          <cell r="DQ100">
            <v>0</v>
          </cell>
          <cell r="DS100">
            <v>0</v>
          </cell>
          <cell r="DV100">
            <v>0</v>
          </cell>
          <cell r="DX100">
            <v>0</v>
          </cell>
          <cell r="EA100">
            <v>0</v>
          </cell>
          <cell r="EC100">
            <v>0</v>
          </cell>
          <cell r="EF100">
            <v>0</v>
          </cell>
          <cell r="EH100">
            <v>0</v>
          </cell>
          <cell r="EK100">
            <v>0</v>
          </cell>
          <cell r="EM100">
            <v>0</v>
          </cell>
          <cell r="EP100">
            <v>0</v>
          </cell>
        </row>
        <row r="101">
          <cell r="C101" t="str">
            <v>33030Allcustom2Allcustom3USD Total</v>
          </cell>
          <cell r="E101">
            <v>288</v>
          </cell>
          <cell r="H101">
            <v>287.80295952732405</v>
          </cell>
          <cell r="J101">
            <v>223</v>
          </cell>
          <cell r="M101">
            <v>222.96936303358299</v>
          </cell>
          <cell r="O101">
            <v>0</v>
          </cell>
          <cell r="R101">
            <v>0</v>
          </cell>
          <cell r="T101">
            <v>0</v>
          </cell>
          <cell r="V101">
            <v>0</v>
          </cell>
          <cell r="Y101">
            <v>0</v>
          </cell>
          <cell r="Z101">
            <v>0</v>
          </cell>
          <cell r="AB101">
            <v>511</v>
          </cell>
          <cell r="AD101">
            <v>0</v>
          </cell>
          <cell r="AE101">
            <v>510.77232256090701</v>
          </cell>
          <cell r="AG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511</v>
          </cell>
          <cell r="AP101">
            <v>644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BB101">
            <v>3</v>
          </cell>
          <cell r="BD101">
            <v>1</v>
          </cell>
          <cell r="BG101">
            <v>1.9484368700000001</v>
          </cell>
          <cell r="BI101">
            <v>39</v>
          </cell>
          <cell r="BL101">
            <v>39.4301251903128</v>
          </cell>
          <cell r="BN101">
            <v>370</v>
          </cell>
          <cell r="BQ101">
            <v>369.72761382902496</v>
          </cell>
          <cell r="BS101">
            <v>3</v>
          </cell>
          <cell r="BV101">
            <v>3.3274865959244302</v>
          </cell>
          <cell r="BX101">
            <v>8</v>
          </cell>
          <cell r="CA101">
            <v>8.0712202940221598</v>
          </cell>
          <cell r="CC101">
            <v>1</v>
          </cell>
          <cell r="CF101">
            <v>0.97936674804040003</v>
          </cell>
          <cell r="CH101">
            <v>-9</v>
          </cell>
          <cell r="CK101">
            <v>-9.1622900000000005</v>
          </cell>
          <cell r="CM101">
            <v>-127</v>
          </cell>
          <cell r="CP101">
            <v>-126.51900000000001</v>
          </cell>
          <cell r="CR101">
            <v>0</v>
          </cell>
          <cell r="CT101">
            <v>0</v>
          </cell>
          <cell r="CW101">
            <v>8.4031218840504796E-2</v>
          </cell>
          <cell r="CY101">
            <v>17</v>
          </cell>
          <cell r="DB101">
            <v>16.750943460000002</v>
          </cell>
          <cell r="DD101">
            <v>170</v>
          </cell>
          <cell r="DG101">
            <v>170.39711594447101</v>
          </cell>
          <cell r="DI101">
            <v>29</v>
          </cell>
          <cell r="DL101">
            <v>28.769149503609501</v>
          </cell>
          <cell r="DN101">
            <v>8</v>
          </cell>
          <cell r="DQ101">
            <v>8.4236417899999996</v>
          </cell>
          <cell r="DS101">
            <v>0</v>
          </cell>
          <cell r="DV101">
            <v>0</v>
          </cell>
          <cell r="DX101">
            <v>-1</v>
          </cell>
          <cell r="EA101">
            <v>-1.4555188833374499</v>
          </cell>
          <cell r="EC101">
            <v>0</v>
          </cell>
          <cell r="EF101">
            <v>0</v>
          </cell>
          <cell r="EH101">
            <v>0</v>
          </cell>
          <cell r="EK101">
            <v>0</v>
          </cell>
          <cell r="EM101">
            <v>0</v>
          </cell>
          <cell r="EP101">
            <v>2.4030314880318801E-2</v>
          </cell>
        </row>
        <row r="102">
          <cell r="C102" t="str">
            <v>33250TAllcustom2Allcustom3USD Total</v>
          </cell>
          <cell r="E102">
            <v>29</v>
          </cell>
          <cell r="F102">
            <v>-1</v>
          </cell>
          <cell r="H102">
            <v>30.110859767657399</v>
          </cell>
          <cell r="J102">
            <v>0</v>
          </cell>
          <cell r="K102">
            <v>1</v>
          </cell>
          <cell r="L102">
            <v>-1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-1</v>
          </cell>
          <cell r="X102">
            <v>1</v>
          </cell>
          <cell r="Y102">
            <v>0</v>
          </cell>
          <cell r="Z102">
            <v>0</v>
          </cell>
          <cell r="AB102">
            <v>29</v>
          </cell>
          <cell r="AC102">
            <v>-1</v>
          </cell>
          <cell r="AD102">
            <v>0</v>
          </cell>
          <cell r="AE102">
            <v>30.110859767657399</v>
          </cell>
          <cell r="AG102">
            <v>0</v>
          </cell>
          <cell r="AJ102">
            <v>0</v>
          </cell>
          <cell r="AL102">
            <v>-1</v>
          </cell>
          <cell r="AM102">
            <v>0</v>
          </cell>
          <cell r="AN102">
            <v>29</v>
          </cell>
          <cell r="AP102">
            <v>35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B102">
            <v>-2</v>
          </cell>
          <cell r="BC102">
            <v>0</v>
          </cell>
          <cell r="BD102">
            <v>-2</v>
          </cell>
          <cell r="BF102">
            <v>0</v>
          </cell>
          <cell r="BG102">
            <v>0</v>
          </cell>
          <cell r="BI102">
            <v>1</v>
          </cell>
          <cell r="BJ102">
            <v>1</v>
          </cell>
          <cell r="BL102">
            <v>0.240861662990383</v>
          </cell>
          <cell r="BN102">
            <v>28</v>
          </cell>
          <cell r="BO102">
            <v>1</v>
          </cell>
          <cell r="BQ102">
            <v>26.713148328694199</v>
          </cell>
          <cell r="BS102">
            <v>0</v>
          </cell>
          <cell r="BT102">
            <v>0</v>
          </cell>
          <cell r="BV102">
            <v>0</v>
          </cell>
          <cell r="BX102">
            <v>3</v>
          </cell>
          <cell r="BY102">
            <v>0</v>
          </cell>
          <cell r="CA102">
            <v>3.1568497759727396</v>
          </cell>
          <cell r="CC102">
            <v>0</v>
          </cell>
          <cell r="CD102">
            <v>0</v>
          </cell>
          <cell r="CF102">
            <v>0</v>
          </cell>
          <cell r="CH102">
            <v>-1</v>
          </cell>
          <cell r="CI102">
            <v>-1</v>
          </cell>
          <cell r="CK102">
            <v>0</v>
          </cell>
          <cell r="CM102">
            <v>0</v>
          </cell>
          <cell r="CN102">
            <v>0</v>
          </cell>
          <cell r="CP102">
            <v>0</v>
          </cell>
          <cell r="CR102">
            <v>-3</v>
          </cell>
          <cell r="CS102">
            <v>0</v>
          </cell>
          <cell r="CT102">
            <v>-2</v>
          </cell>
          <cell r="CV102">
            <v>-1</v>
          </cell>
          <cell r="CW102">
            <v>0</v>
          </cell>
          <cell r="CY102">
            <v>1</v>
          </cell>
          <cell r="CZ102">
            <v>1</v>
          </cell>
          <cell r="DB102">
            <v>0</v>
          </cell>
          <cell r="DD102">
            <v>1</v>
          </cell>
          <cell r="DE102">
            <v>1</v>
          </cell>
          <cell r="DG102">
            <v>0</v>
          </cell>
          <cell r="DI102">
            <v>0</v>
          </cell>
          <cell r="DJ102">
            <v>0</v>
          </cell>
          <cell r="DL102">
            <v>0</v>
          </cell>
          <cell r="DN102">
            <v>1</v>
          </cell>
          <cell r="DO102">
            <v>1</v>
          </cell>
          <cell r="DQ102">
            <v>0</v>
          </cell>
          <cell r="DS102">
            <v>0</v>
          </cell>
          <cell r="DT102">
            <v>0</v>
          </cell>
          <cell r="DV102">
            <v>0</v>
          </cell>
          <cell r="DX102">
            <v>0</v>
          </cell>
          <cell r="DY102">
            <v>0</v>
          </cell>
          <cell r="EA102">
            <v>0</v>
          </cell>
          <cell r="EC102">
            <v>0</v>
          </cell>
          <cell r="ED102">
            <v>0</v>
          </cell>
          <cell r="EF102">
            <v>0</v>
          </cell>
          <cell r="EH102">
            <v>0</v>
          </cell>
          <cell r="EI102">
            <v>0</v>
          </cell>
          <cell r="EK102">
            <v>0</v>
          </cell>
          <cell r="EM102">
            <v>0</v>
          </cell>
          <cell r="EN102">
            <v>0</v>
          </cell>
          <cell r="EP102">
            <v>0</v>
          </cell>
        </row>
        <row r="103">
          <cell r="C103" t="str">
            <v>33650TAllcustom2Allcustom3USD Total</v>
          </cell>
          <cell r="E103">
            <v>1870</v>
          </cell>
          <cell r="F103">
            <v>-1</v>
          </cell>
          <cell r="G103">
            <v>0</v>
          </cell>
          <cell r="H103">
            <v>1870.5327360682913</v>
          </cell>
          <cell r="J103">
            <v>3838</v>
          </cell>
          <cell r="K103">
            <v>1</v>
          </cell>
          <cell r="L103">
            <v>-1</v>
          </cell>
          <cell r="M103">
            <v>3838.6922953954527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-89</v>
          </cell>
          <cell r="U103">
            <v>0</v>
          </cell>
          <cell r="V103">
            <v>1</v>
          </cell>
          <cell r="W103">
            <v>-1</v>
          </cell>
          <cell r="X103">
            <v>1</v>
          </cell>
          <cell r="Y103">
            <v>0</v>
          </cell>
          <cell r="Z103">
            <v>-89.950103720000001</v>
          </cell>
          <cell r="AB103">
            <v>5619</v>
          </cell>
          <cell r="AC103">
            <v>-1</v>
          </cell>
          <cell r="AD103">
            <v>0</v>
          </cell>
          <cell r="AE103">
            <v>5619.2749277437397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-1</v>
          </cell>
          <cell r="AM103">
            <v>0</v>
          </cell>
          <cell r="AN103">
            <v>5619</v>
          </cell>
          <cell r="AP103">
            <v>5185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BB103">
            <v>83</v>
          </cell>
          <cell r="BC103">
            <v>0</v>
          </cell>
          <cell r="BD103">
            <v>-1</v>
          </cell>
          <cell r="BE103">
            <v>0</v>
          </cell>
          <cell r="BF103">
            <v>0</v>
          </cell>
          <cell r="BG103">
            <v>83.973591591055026</v>
          </cell>
          <cell r="BI103">
            <v>653</v>
          </cell>
          <cell r="BJ103">
            <v>1</v>
          </cell>
          <cell r="BK103">
            <v>0</v>
          </cell>
          <cell r="BL103">
            <v>652.63698421959111</v>
          </cell>
          <cell r="BN103">
            <v>593</v>
          </cell>
          <cell r="BO103">
            <v>1</v>
          </cell>
          <cell r="BP103">
            <v>0</v>
          </cell>
          <cell r="BQ103">
            <v>592.1254608618076</v>
          </cell>
          <cell r="BS103">
            <v>60</v>
          </cell>
          <cell r="BT103">
            <v>0</v>
          </cell>
          <cell r="BU103">
            <v>0</v>
          </cell>
          <cell r="BV103">
            <v>60.201599754750092</v>
          </cell>
          <cell r="BX103">
            <v>39</v>
          </cell>
          <cell r="BY103">
            <v>0</v>
          </cell>
          <cell r="BZ103">
            <v>0</v>
          </cell>
          <cell r="CA103">
            <v>39.235553047185967</v>
          </cell>
          <cell r="CC103">
            <v>18</v>
          </cell>
          <cell r="CD103">
            <v>0</v>
          </cell>
          <cell r="CE103">
            <v>0</v>
          </cell>
          <cell r="CF103">
            <v>17.799301571342596</v>
          </cell>
          <cell r="CH103">
            <v>559</v>
          </cell>
          <cell r="CI103">
            <v>-1</v>
          </cell>
          <cell r="CJ103">
            <v>0</v>
          </cell>
          <cell r="CK103">
            <v>559.55758103000005</v>
          </cell>
          <cell r="CM103">
            <v>-135</v>
          </cell>
          <cell r="CN103">
            <v>0</v>
          </cell>
          <cell r="CO103">
            <v>0</v>
          </cell>
          <cell r="CP103">
            <v>-134.99733600743997</v>
          </cell>
          <cell r="CR103">
            <v>-1</v>
          </cell>
          <cell r="CS103">
            <v>0</v>
          </cell>
          <cell r="CT103">
            <v>-2</v>
          </cell>
          <cell r="CU103">
            <v>0</v>
          </cell>
          <cell r="CV103">
            <v>-1</v>
          </cell>
          <cell r="CW103">
            <v>2.5011862127106661</v>
          </cell>
          <cell r="CY103">
            <v>3481</v>
          </cell>
          <cell r="CZ103">
            <v>1</v>
          </cell>
          <cell r="DA103">
            <v>0</v>
          </cell>
          <cell r="DB103">
            <v>3480.1494348000001</v>
          </cell>
          <cell r="DD103">
            <v>192</v>
          </cell>
          <cell r="DE103">
            <v>1</v>
          </cell>
          <cell r="DF103">
            <v>0</v>
          </cell>
          <cell r="DG103">
            <v>191.71283821447102</v>
          </cell>
          <cell r="DI103">
            <v>156</v>
          </cell>
          <cell r="DJ103">
            <v>0</v>
          </cell>
          <cell r="DK103">
            <v>0</v>
          </cell>
          <cell r="DL103">
            <v>155.40479047160849</v>
          </cell>
          <cell r="DN103">
            <v>11</v>
          </cell>
          <cell r="DO103">
            <v>1</v>
          </cell>
          <cell r="DP103">
            <v>0</v>
          </cell>
          <cell r="DQ103">
            <v>10.37956458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X103">
            <v>-1</v>
          </cell>
          <cell r="DY103">
            <v>0</v>
          </cell>
          <cell r="DZ103">
            <v>0</v>
          </cell>
          <cell r="EA103">
            <v>-1.4555188833374499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H103">
            <v>10</v>
          </cell>
          <cell r="EI103">
            <v>0</v>
          </cell>
          <cell r="EJ103">
            <v>0</v>
          </cell>
          <cell r="EK103">
            <v>10</v>
          </cell>
          <cell r="EM103">
            <v>0</v>
          </cell>
          <cell r="EN103">
            <v>0</v>
          </cell>
          <cell r="EO103">
            <v>0</v>
          </cell>
          <cell r="EP103">
            <v>4.11853087504803E-2</v>
          </cell>
        </row>
        <row r="104">
          <cell r="C104" t="str">
            <v>33900TAllcustom2Allcustom3USD Total</v>
          </cell>
          <cell r="E104">
            <v>15366</v>
          </cell>
          <cell r="F104">
            <v>-1</v>
          </cell>
          <cell r="G104">
            <v>0</v>
          </cell>
          <cell r="H104">
            <v>15366.259962468692</v>
          </cell>
          <cell r="J104">
            <v>7214</v>
          </cell>
          <cell r="K104">
            <v>1</v>
          </cell>
          <cell r="L104">
            <v>-1</v>
          </cell>
          <cell r="M104">
            <v>7214.8773631320328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-3285</v>
          </cell>
          <cell r="U104">
            <v>0</v>
          </cell>
          <cell r="V104">
            <v>1</v>
          </cell>
          <cell r="W104">
            <v>-1</v>
          </cell>
          <cell r="X104">
            <v>1</v>
          </cell>
          <cell r="Y104">
            <v>0</v>
          </cell>
          <cell r="Z104">
            <v>-3286.3086178324697</v>
          </cell>
          <cell r="AB104">
            <v>19295</v>
          </cell>
          <cell r="AC104">
            <v>-1</v>
          </cell>
          <cell r="AD104">
            <v>0</v>
          </cell>
          <cell r="AE104">
            <v>19294.82870776824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-1</v>
          </cell>
          <cell r="AM104">
            <v>0</v>
          </cell>
          <cell r="AN104">
            <v>19295</v>
          </cell>
          <cell r="AP104">
            <v>22029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B104">
            <v>83</v>
          </cell>
          <cell r="BC104">
            <v>0</v>
          </cell>
          <cell r="BD104">
            <v>-1</v>
          </cell>
          <cell r="BE104">
            <v>0</v>
          </cell>
          <cell r="BF104">
            <v>0</v>
          </cell>
          <cell r="BG104">
            <v>83.973591591055026</v>
          </cell>
          <cell r="BI104">
            <v>10781</v>
          </cell>
          <cell r="BJ104">
            <v>1</v>
          </cell>
          <cell r="BK104">
            <v>0</v>
          </cell>
          <cell r="BL104">
            <v>10781.018428356991</v>
          </cell>
          <cell r="BN104">
            <v>2956</v>
          </cell>
          <cell r="BO104">
            <v>1</v>
          </cell>
          <cell r="BP104">
            <v>0</v>
          </cell>
          <cell r="BQ104">
            <v>2955.5293624502974</v>
          </cell>
          <cell r="BS104">
            <v>82</v>
          </cell>
          <cell r="BT104">
            <v>0</v>
          </cell>
          <cell r="BU104">
            <v>0</v>
          </cell>
          <cell r="BV104">
            <v>82.08845199207299</v>
          </cell>
          <cell r="BX104">
            <v>1048</v>
          </cell>
          <cell r="BY104">
            <v>0</v>
          </cell>
          <cell r="BZ104">
            <v>0</v>
          </cell>
          <cell r="CA104">
            <v>1047.979642091326</v>
          </cell>
          <cell r="CC104">
            <v>18</v>
          </cell>
          <cell r="CD104">
            <v>0</v>
          </cell>
          <cell r="CE104">
            <v>0</v>
          </cell>
          <cell r="CF104">
            <v>17.799301571342596</v>
          </cell>
          <cell r="CH104">
            <v>11260</v>
          </cell>
          <cell r="CI104">
            <v>-1</v>
          </cell>
          <cell r="CJ104">
            <v>0</v>
          </cell>
          <cell r="CK104">
            <v>11260.20911894</v>
          </cell>
          <cell r="CM104">
            <v>-10862</v>
          </cell>
          <cell r="CN104">
            <v>0</v>
          </cell>
          <cell r="CO104">
            <v>0</v>
          </cell>
          <cell r="CP104">
            <v>-10862.337934524439</v>
          </cell>
          <cell r="CR104">
            <v>53</v>
          </cell>
          <cell r="CS104">
            <v>0</v>
          </cell>
          <cell r="CT104">
            <v>-1</v>
          </cell>
          <cell r="CU104">
            <v>0</v>
          </cell>
          <cell r="CV104">
            <v>-1</v>
          </cell>
          <cell r="CW104">
            <v>55.431370392508761</v>
          </cell>
          <cell r="CY104">
            <v>5581</v>
          </cell>
          <cell r="CZ104">
            <v>1</v>
          </cell>
          <cell r="DA104">
            <v>0</v>
          </cell>
          <cell r="DB104">
            <v>5580.5771620300002</v>
          </cell>
          <cell r="DD104">
            <v>1086</v>
          </cell>
          <cell r="DE104">
            <v>1</v>
          </cell>
          <cell r="DF104">
            <v>0</v>
          </cell>
          <cell r="DG104">
            <v>1085.9812183922461</v>
          </cell>
          <cell r="DI104">
            <v>393</v>
          </cell>
          <cell r="DJ104">
            <v>0</v>
          </cell>
          <cell r="DK104">
            <v>0</v>
          </cell>
          <cell r="DL104">
            <v>392.56415079061844</v>
          </cell>
          <cell r="DN104">
            <v>102</v>
          </cell>
          <cell r="DO104">
            <v>1</v>
          </cell>
          <cell r="DP104">
            <v>0</v>
          </cell>
          <cell r="DQ104">
            <v>101.77898041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X104">
            <v>-1</v>
          </cell>
          <cell r="DY104">
            <v>0</v>
          </cell>
          <cell r="DZ104">
            <v>0</v>
          </cell>
          <cell r="EA104">
            <v>-1.4555188833374499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H104">
            <v>10</v>
          </cell>
          <cell r="EI104">
            <v>0</v>
          </cell>
          <cell r="EJ104">
            <v>0</v>
          </cell>
          <cell r="EK104">
            <v>10</v>
          </cell>
          <cell r="EM104">
            <v>56</v>
          </cell>
          <cell r="EN104">
            <v>0</v>
          </cell>
          <cell r="EO104">
            <v>0</v>
          </cell>
          <cell r="EP104">
            <v>56.063886165069576</v>
          </cell>
        </row>
        <row r="106">
          <cell r="C106" t="str">
            <v>34700TAllcustom2Allcustom3USD Total</v>
          </cell>
          <cell r="E106">
            <v>10887</v>
          </cell>
          <cell r="H106">
            <v>10887.1964993574</v>
          </cell>
          <cell r="J106">
            <v>4317</v>
          </cell>
          <cell r="M106">
            <v>4316.5573429309698</v>
          </cell>
          <cell r="O106">
            <v>0</v>
          </cell>
          <cell r="R106">
            <v>0</v>
          </cell>
          <cell r="T106">
            <v>-13351</v>
          </cell>
          <cell r="V106">
            <v>0</v>
          </cell>
          <cell r="Y106">
            <v>0</v>
          </cell>
          <cell r="Z106">
            <v>-13351.0109021927</v>
          </cell>
          <cell r="AB106">
            <v>1853</v>
          </cell>
          <cell r="AD106">
            <v>0</v>
          </cell>
          <cell r="AE106">
            <v>1852.7429400956401</v>
          </cell>
          <cell r="AG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1853</v>
          </cell>
          <cell r="AP106">
            <v>8369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BB106">
            <v>1</v>
          </cell>
          <cell r="BD106">
            <v>1</v>
          </cell>
          <cell r="BG106">
            <v>0</v>
          </cell>
          <cell r="BI106">
            <v>2453</v>
          </cell>
          <cell r="BL106">
            <v>2453.3446766189099</v>
          </cell>
          <cell r="BN106">
            <v>1201</v>
          </cell>
          <cell r="BQ106">
            <v>1201.2115624928501</v>
          </cell>
          <cell r="BS106">
            <v>335</v>
          </cell>
          <cell r="BV106">
            <v>335.446297716103</v>
          </cell>
          <cell r="BX106">
            <v>69</v>
          </cell>
          <cell r="CA106">
            <v>69.3633141333477</v>
          </cell>
          <cell r="CC106">
            <v>303</v>
          </cell>
          <cell r="CF106">
            <v>302.51423840533397</v>
          </cell>
          <cell r="CH106">
            <v>13623</v>
          </cell>
          <cell r="CK106">
            <v>13623.0921265168</v>
          </cell>
          <cell r="CM106">
            <v>-7098</v>
          </cell>
          <cell r="CP106">
            <v>-7097.77571652596</v>
          </cell>
          <cell r="CR106">
            <v>6</v>
          </cell>
          <cell r="CT106">
            <v>1</v>
          </cell>
          <cell r="CW106">
            <v>4.9453288108352202</v>
          </cell>
          <cell r="CY106">
            <v>427</v>
          </cell>
          <cell r="DB106">
            <v>426.89748849</v>
          </cell>
          <cell r="DD106">
            <v>2932</v>
          </cell>
          <cell r="DG106">
            <v>2932.1868026378597</v>
          </cell>
          <cell r="DI106">
            <v>303</v>
          </cell>
          <cell r="DL106">
            <v>303.441985452278</v>
          </cell>
          <cell r="DN106">
            <v>649</v>
          </cell>
          <cell r="DQ106">
            <v>649.08573753999997</v>
          </cell>
          <cell r="DS106">
            <v>0</v>
          </cell>
          <cell r="DV106">
            <v>0</v>
          </cell>
          <cell r="DX106">
            <v>0</v>
          </cell>
          <cell r="EA106">
            <v>0</v>
          </cell>
          <cell r="EC106">
            <v>0</v>
          </cell>
          <cell r="EF106">
            <v>0</v>
          </cell>
          <cell r="EH106">
            <v>429</v>
          </cell>
          <cell r="EK106">
            <v>428.87106033999999</v>
          </cell>
          <cell r="EM106">
            <v>5</v>
          </cell>
          <cell r="EP106">
            <v>4.9448121343141898</v>
          </cell>
        </row>
        <row r="108">
          <cell r="C108" t="str">
            <v>34010Allcustom2Allcustom3USD Total</v>
          </cell>
          <cell r="E108">
            <v>483</v>
          </cell>
          <cell r="H108">
            <v>483.05952172006704</v>
          </cell>
          <cell r="J108">
            <v>178</v>
          </cell>
          <cell r="L108">
            <v>1</v>
          </cell>
          <cell r="M108">
            <v>177.44466508186298</v>
          </cell>
          <cell r="O108">
            <v>0</v>
          </cell>
          <cell r="R108">
            <v>0</v>
          </cell>
          <cell r="T108">
            <v>0</v>
          </cell>
          <cell r="V108">
            <v>1</v>
          </cell>
          <cell r="X108">
            <v>-1</v>
          </cell>
          <cell r="Y108">
            <v>0</v>
          </cell>
          <cell r="Z108">
            <v>0</v>
          </cell>
          <cell r="AB108">
            <v>661</v>
          </cell>
          <cell r="AD108">
            <v>0</v>
          </cell>
          <cell r="AE108">
            <v>660.5041868019299</v>
          </cell>
          <cell r="AG108">
            <v>0</v>
          </cell>
          <cell r="AH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661</v>
          </cell>
          <cell r="AP108">
            <v>563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BB108">
            <v>36</v>
          </cell>
          <cell r="BD108">
            <v>-1</v>
          </cell>
          <cell r="BG108">
            <v>36.521310262433204</v>
          </cell>
          <cell r="BI108">
            <v>274</v>
          </cell>
          <cell r="BL108">
            <v>273.69691330024801</v>
          </cell>
          <cell r="BN108">
            <v>87</v>
          </cell>
          <cell r="BQ108">
            <v>86.673135532051589</v>
          </cell>
          <cell r="BS108">
            <v>23</v>
          </cell>
          <cell r="BV108">
            <v>23.179216339374399</v>
          </cell>
          <cell r="BX108">
            <v>7</v>
          </cell>
          <cell r="CA108">
            <v>7.2960109136463496</v>
          </cell>
          <cell r="CC108">
            <v>3</v>
          </cell>
          <cell r="CF108">
            <v>2.7941207523141203</v>
          </cell>
          <cell r="CH108">
            <v>55</v>
          </cell>
          <cell r="CK108">
            <v>55.018398619999999</v>
          </cell>
          <cell r="CM108">
            <v>-2</v>
          </cell>
          <cell r="CP108">
            <v>-2.1195840000000001</v>
          </cell>
          <cell r="CR108">
            <v>6</v>
          </cell>
          <cell r="CT108">
            <v>1</v>
          </cell>
          <cell r="CW108">
            <v>5.2794831859299993</v>
          </cell>
          <cell r="CY108">
            <v>125</v>
          </cell>
          <cell r="DB108">
            <v>125.48044145</v>
          </cell>
          <cell r="DD108">
            <v>28</v>
          </cell>
          <cell r="DG108">
            <v>27.558144649999999</v>
          </cell>
          <cell r="DI108">
            <v>2</v>
          </cell>
          <cell r="DL108">
            <v>1.8521427859331199</v>
          </cell>
          <cell r="DN108">
            <v>17</v>
          </cell>
          <cell r="DQ108">
            <v>17.274453010000002</v>
          </cell>
          <cell r="DS108">
            <v>0</v>
          </cell>
          <cell r="DV108">
            <v>0</v>
          </cell>
          <cell r="DX108">
            <v>0</v>
          </cell>
          <cell r="EA108">
            <v>0</v>
          </cell>
          <cell r="EC108">
            <v>0</v>
          </cell>
          <cell r="EF108">
            <v>0.47861884000000005</v>
          </cell>
          <cell r="EH108">
            <v>0</v>
          </cell>
          <cell r="EK108">
            <v>0</v>
          </cell>
          <cell r="EM108">
            <v>0</v>
          </cell>
          <cell r="EP108">
            <v>2.94831859299985E-2</v>
          </cell>
        </row>
        <row r="109">
          <cell r="C109" t="str">
            <v>34200TAllcustom2Allcustom3USD Total</v>
          </cell>
          <cell r="E109">
            <v>3453</v>
          </cell>
          <cell r="F109">
            <v>-1</v>
          </cell>
          <cell r="H109">
            <v>3453.6082495529299</v>
          </cell>
          <cell r="J109">
            <v>924</v>
          </cell>
          <cell r="K109">
            <v>0</v>
          </cell>
          <cell r="M109">
            <v>923.75417626172305</v>
          </cell>
          <cell r="O109">
            <v>0</v>
          </cell>
          <cell r="P109">
            <v>0</v>
          </cell>
          <cell r="R109">
            <v>0</v>
          </cell>
          <cell r="T109">
            <v>63</v>
          </cell>
          <cell r="U109">
            <v>1</v>
          </cell>
          <cell r="V109">
            <v>0</v>
          </cell>
          <cell r="W109">
            <v>-1</v>
          </cell>
          <cell r="Y109">
            <v>0</v>
          </cell>
          <cell r="Z109">
            <v>63.499624368576697</v>
          </cell>
          <cell r="AB109">
            <v>4440</v>
          </cell>
          <cell r="AC109">
            <v>-1</v>
          </cell>
          <cell r="AD109">
            <v>0</v>
          </cell>
          <cell r="AE109">
            <v>4440.8620501832302</v>
          </cell>
          <cell r="AG109">
            <v>0</v>
          </cell>
          <cell r="AJ109">
            <v>0</v>
          </cell>
          <cell r="AL109">
            <v>-1</v>
          </cell>
          <cell r="AM109">
            <v>0</v>
          </cell>
          <cell r="AN109">
            <v>4440</v>
          </cell>
          <cell r="AP109">
            <v>4571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BB109">
            <v>21</v>
          </cell>
          <cell r="BC109">
            <v>-1</v>
          </cell>
          <cell r="BD109">
            <v>0</v>
          </cell>
          <cell r="BE109">
            <v>0</v>
          </cell>
          <cell r="BG109">
            <v>21.5576063169033</v>
          </cell>
          <cell r="BI109">
            <v>2727</v>
          </cell>
          <cell r="BJ109">
            <v>1</v>
          </cell>
          <cell r="BL109">
            <v>2726.0710323920102</v>
          </cell>
          <cell r="BN109">
            <v>476</v>
          </cell>
          <cell r="BO109">
            <v>-1</v>
          </cell>
          <cell r="BQ109">
            <v>477.02720778350596</v>
          </cell>
          <cell r="BS109">
            <v>377</v>
          </cell>
          <cell r="BT109">
            <v>1</v>
          </cell>
          <cell r="BV109">
            <v>376.07865456594004</v>
          </cell>
          <cell r="BX109">
            <v>62</v>
          </cell>
          <cell r="BY109">
            <v>1</v>
          </cell>
          <cell r="CA109">
            <v>60.711725571616903</v>
          </cell>
          <cell r="CC109">
            <v>93</v>
          </cell>
          <cell r="CD109">
            <v>-1</v>
          </cell>
          <cell r="CF109">
            <v>93.91796215744219</v>
          </cell>
          <cell r="CH109">
            <v>274</v>
          </cell>
          <cell r="CI109">
            <v>-1</v>
          </cell>
          <cell r="CK109">
            <v>274.89036790831</v>
          </cell>
          <cell r="CM109">
            <v>-577</v>
          </cell>
          <cell r="CN109">
            <v>0</v>
          </cell>
          <cell r="CP109">
            <v>-576.64630714280906</v>
          </cell>
          <cell r="CR109">
            <v>15</v>
          </cell>
          <cell r="CS109">
            <v>0</v>
          </cell>
          <cell r="CT109">
            <v>0</v>
          </cell>
          <cell r="CU109">
            <v>0</v>
          </cell>
          <cell r="CW109">
            <v>14.5188310369624</v>
          </cell>
          <cell r="CY109">
            <v>648</v>
          </cell>
          <cell r="CZ109">
            <v>0</v>
          </cell>
          <cell r="DB109">
            <v>647.52896883000005</v>
          </cell>
          <cell r="DD109">
            <v>128</v>
          </cell>
          <cell r="DE109">
            <v>-1</v>
          </cell>
          <cell r="DG109">
            <v>129.27145185068801</v>
          </cell>
          <cell r="DI109">
            <v>61</v>
          </cell>
          <cell r="DJ109">
            <v>1</v>
          </cell>
          <cell r="DL109">
            <v>60.374612788581601</v>
          </cell>
          <cell r="DN109">
            <v>92</v>
          </cell>
          <cell r="DO109">
            <v>1</v>
          </cell>
          <cell r="DQ109">
            <v>90.985290777879996</v>
          </cell>
          <cell r="DS109">
            <v>0</v>
          </cell>
          <cell r="DT109">
            <v>0</v>
          </cell>
          <cell r="DV109">
            <v>0</v>
          </cell>
          <cell r="DX109">
            <v>-20</v>
          </cell>
          <cell r="DY109">
            <v>-1</v>
          </cell>
          <cell r="EA109">
            <v>-18.9249790223882</v>
          </cell>
          <cell r="EC109">
            <v>9</v>
          </cell>
          <cell r="ED109">
            <v>0</v>
          </cell>
          <cell r="EF109">
            <v>8.8841588619999996</v>
          </cell>
          <cell r="EH109">
            <v>84</v>
          </cell>
          <cell r="EI109">
            <v>-1</v>
          </cell>
          <cell r="EK109">
            <v>84.774668367943605</v>
          </cell>
          <cell r="EM109">
            <v>11</v>
          </cell>
          <cell r="EN109">
            <v>-1</v>
          </cell>
          <cell r="EP109">
            <v>11.594645292347201</v>
          </cell>
        </row>
        <row r="110">
          <cell r="C110" t="str">
            <v>34300TAllcustom2Allcustom3USD Total</v>
          </cell>
          <cell r="E110">
            <v>177</v>
          </cell>
          <cell r="H110">
            <v>177.030231024611</v>
          </cell>
          <cell r="J110">
            <v>181</v>
          </cell>
          <cell r="M110">
            <v>181.38050044935599</v>
          </cell>
          <cell r="O110">
            <v>0</v>
          </cell>
          <cell r="R110">
            <v>0</v>
          </cell>
          <cell r="T110">
            <v>-189</v>
          </cell>
          <cell r="V110">
            <v>1</v>
          </cell>
          <cell r="Y110">
            <v>0</v>
          </cell>
          <cell r="Z110">
            <v>-189.71961312734101</v>
          </cell>
          <cell r="AB110">
            <v>169</v>
          </cell>
          <cell r="AD110">
            <v>0</v>
          </cell>
          <cell r="AE110">
            <v>168.69111834662601</v>
          </cell>
          <cell r="AG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169</v>
          </cell>
          <cell r="AP110">
            <v>306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BB110">
            <v>10</v>
          </cell>
          <cell r="BD110">
            <v>1</v>
          </cell>
          <cell r="BG110">
            <v>9.0891988168283113</v>
          </cell>
          <cell r="BI110">
            <v>62</v>
          </cell>
          <cell r="BL110">
            <v>61.997963766598296</v>
          </cell>
          <cell r="BN110">
            <v>47</v>
          </cell>
          <cell r="BQ110">
            <v>47.135226496472001</v>
          </cell>
          <cell r="BS110">
            <v>14</v>
          </cell>
          <cell r="BV110">
            <v>14.164552906890501</v>
          </cell>
          <cell r="BX110">
            <v>6</v>
          </cell>
          <cell r="CA110">
            <v>6.2015501995633002</v>
          </cell>
          <cell r="CC110">
            <v>-25</v>
          </cell>
          <cell r="CF110">
            <v>-24.605044476158898</v>
          </cell>
          <cell r="CH110">
            <v>147</v>
          </cell>
          <cell r="CK110">
            <v>146.576125041132</v>
          </cell>
          <cell r="CM110">
            <v>-84</v>
          </cell>
          <cell r="CP110">
            <v>-83.529341726714108</v>
          </cell>
          <cell r="CR110">
            <v>4</v>
          </cell>
          <cell r="CT110">
            <v>0</v>
          </cell>
          <cell r="CW110">
            <v>3.88522704766326</v>
          </cell>
          <cell r="CY110">
            <v>59</v>
          </cell>
          <cell r="DB110">
            <v>58.987376979999993</v>
          </cell>
          <cell r="DD110">
            <v>117</v>
          </cell>
          <cell r="DG110">
            <v>117.44218201169301</v>
          </cell>
          <cell r="DI110">
            <v>1</v>
          </cell>
          <cell r="DL110">
            <v>1.1573761599999999</v>
          </cell>
          <cell r="DN110">
            <v>0</v>
          </cell>
          <cell r="DQ110">
            <v>9.8204250000000007E-2</v>
          </cell>
          <cell r="DS110">
            <v>0</v>
          </cell>
          <cell r="DV110">
            <v>0</v>
          </cell>
          <cell r="DX110">
            <v>0</v>
          </cell>
          <cell r="EA110">
            <v>-0.18986600000000001</v>
          </cell>
          <cell r="EC110">
            <v>0</v>
          </cell>
          <cell r="EF110">
            <v>7.4012389999999997E-2</v>
          </cell>
          <cell r="EH110">
            <v>4</v>
          </cell>
          <cell r="EK110">
            <v>3.8036794540012999</v>
          </cell>
          <cell r="EM110">
            <v>1</v>
          </cell>
          <cell r="EP110">
            <v>1.4398818308710599</v>
          </cell>
        </row>
        <row r="111">
          <cell r="C111" t="str">
            <v>34400TAllcustom2Allcustom3USD Total</v>
          </cell>
          <cell r="E111">
            <v>364</v>
          </cell>
          <cell r="H111">
            <v>363.57390409411198</v>
          </cell>
          <cell r="J111">
            <v>154</v>
          </cell>
          <cell r="M111">
            <v>154.01874547999998</v>
          </cell>
          <cell r="O111">
            <v>0</v>
          </cell>
          <cell r="R111">
            <v>0</v>
          </cell>
          <cell r="T111">
            <v>-170</v>
          </cell>
          <cell r="V111">
            <v>0</v>
          </cell>
          <cell r="Y111">
            <v>0</v>
          </cell>
          <cell r="Z111">
            <v>-169.56577944999998</v>
          </cell>
          <cell r="AB111">
            <v>348</v>
          </cell>
          <cell r="AD111">
            <v>0</v>
          </cell>
          <cell r="AE111">
            <v>348.02687012411201</v>
          </cell>
          <cell r="AG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348</v>
          </cell>
          <cell r="AP111">
            <v>191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BB111">
            <v>0</v>
          </cell>
          <cell r="BD111">
            <v>0</v>
          </cell>
          <cell r="BG111">
            <v>0</v>
          </cell>
          <cell r="BI111">
            <v>18</v>
          </cell>
          <cell r="BL111">
            <v>18.099787938000002</v>
          </cell>
          <cell r="BN111">
            <v>5</v>
          </cell>
          <cell r="BQ111">
            <v>4.8169542120100299</v>
          </cell>
          <cell r="BS111">
            <v>0</v>
          </cell>
          <cell r="BV111">
            <v>1.592559E-2</v>
          </cell>
          <cell r="BX111">
            <v>14</v>
          </cell>
          <cell r="CA111">
            <v>14.43664206875</v>
          </cell>
          <cell r="CC111">
            <v>3</v>
          </cell>
          <cell r="CF111">
            <v>2.6218793224010701</v>
          </cell>
          <cell r="CH111">
            <v>432</v>
          </cell>
          <cell r="CK111">
            <v>431.77069102999997</v>
          </cell>
          <cell r="CM111">
            <v>-108</v>
          </cell>
          <cell r="CP111">
            <v>-108.18797606704899</v>
          </cell>
          <cell r="CR111">
            <v>0</v>
          </cell>
          <cell r="CT111">
            <v>0</v>
          </cell>
          <cell r="CW111">
            <v>0</v>
          </cell>
          <cell r="CY111">
            <v>67</v>
          </cell>
          <cell r="DB111">
            <v>67.438903209999992</v>
          </cell>
          <cell r="DD111">
            <v>1</v>
          </cell>
          <cell r="DG111">
            <v>0.56492401999999997</v>
          </cell>
          <cell r="DI111">
            <v>80</v>
          </cell>
          <cell r="DL111">
            <v>80.097096969999996</v>
          </cell>
          <cell r="DN111">
            <v>6</v>
          </cell>
          <cell r="DQ111">
            <v>5.9178212800000001</v>
          </cell>
          <cell r="DS111">
            <v>0</v>
          </cell>
          <cell r="DV111">
            <v>0</v>
          </cell>
          <cell r="DX111">
            <v>0</v>
          </cell>
          <cell r="EA111">
            <v>0</v>
          </cell>
          <cell r="EC111">
            <v>0</v>
          </cell>
          <cell r="EF111">
            <v>0</v>
          </cell>
          <cell r="EH111">
            <v>28</v>
          </cell>
          <cell r="EK111">
            <v>27.687999999999999</v>
          </cell>
          <cell r="EM111">
            <v>0</v>
          </cell>
          <cell r="EP111">
            <v>0</v>
          </cell>
        </row>
        <row r="112">
          <cell r="C112" t="str">
            <v>35200TAllcustom2Allcustom3USD Total</v>
          </cell>
          <cell r="E112">
            <v>1071</v>
          </cell>
          <cell r="G112">
            <v>1</v>
          </cell>
          <cell r="H112">
            <v>1069.9565189048301</v>
          </cell>
          <cell r="J112">
            <v>389</v>
          </cell>
          <cell r="L112">
            <v>1</v>
          </cell>
          <cell r="M112">
            <v>388.31886291706201</v>
          </cell>
          <cell r="O112">
            <v>0</v>
          </cell>
          <cell r="R112">
            <v>0</v>
          </cell>
          <cell r="T112">
            <v>-200</v>
          </cell>
          <cell r="V112">
            <v>0</v>
          </cell>
          <cell r="X112">
            <v>-2</v>
          </cell>
          <cell r="Y112">
            <v>0</v>
          </cell>
          <cell r="Z112">
            <v>-198.382514484045</v>
          </cell>
          <cell r="AB112">
            <v>1260</v>
          </cell>
          <cell r="AD112">
            <v>0</v>
          </cell>
          <cell r="AE112">
            <v>1259.89286733785</v>
          </cell>
          <cell r="AG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1260</v>
          </cell>
          <cell r="AP112">
            <v>1547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BB112">
            <v>13</v>
          </cell>
          <cell r="BD112">
            <v>1</v>
          </cell>
          <cell r="BG112">
            <v>12.266464216642801</v>
          </cell>
          <cell r="BI112">
            <v>865</v>
          </cell>
          <cell r="BL112">
            <v>865.24233580844702</v>
          </cell>
          <cell r="BN112">
            <v>220</v>
          </cell>
          <cell r="BQ112">
            <v>219.79678102053799</v>
          </cell>
          <cell r="BS112">
            <v>57</v>
          </cell>
          <cell r="BV112">
            <v>56.790834377270102</v>
          </cell>
          <cell r="BX112">
            <v>22</v>
          </cell>
          <cell r="CA112">
            <v>22.203183988114098</v>
          </cell>
          <cell r="CC112">
            <v>15</v>
          </cell>
          <cell r="CF112">
            <v>15.1173829939464</v>
          </cell>
          <cell r="CH112">
            <v>618</v>
          </cell>
          <cell r="CK112">
            <v>617.77815123466689</v>
          </cell>
          <cell r="CM112">
            <v>-739</v>
          </cell>
          <cell r="CP112">
            <v>-739.23861473479201</v>
          </cell>
          <cell r="CR112">
            <v>6</v>
          </cell>
          <cell r="CT112">
            <v>1</v>
          </cell>
          <cell r="CW112">
            <v>5.4935185830816406</v>
          </cell>
          <cell r="CY112">
            <v>245</v>
          </cell>
          <cell r="DB112">
            <v>245.24561101</v>
          </cell>
          <cell r="DD112">
            <v>68</v>
          </cell>
          <cell r="DG112">
            <v>67.512980067607302</v>
          </cell>
          <cell r="DI112">
            <v>24</v>
          </cell>
          <cell r="DL112">
            <v>23.987677597472999</v>
          </cell>
          <cell r="DN112">
            <v>46</v>
          </cell>
          <cell r="DQ112">
            <v>46.079075658900003</v>
          </cell>
          <cell r="DS112">
            <v>0</v>
          </cell>
          <cell r="DV112">
            <v>0</v>
          </cell>
          <cell r="DX112">
            <v>0</v>
          </cell>
          <cell r="EA112">
            <v>0</v>
          </cell>
          <cell r="EC112">
            <v>2</v>
          </cell>
          <cell r="EF112">
            <v>1.6121447099999999</v>
          </cell>
          <cell r="EH112">
            <v>7</v>
          </cell>
          <cell r="EK112">
            <v>7.1109999999999998</v>
          </cell>
          <cell r="EM112">
            <v>4</v>
          </cell>
          <cell r="EP112">
            <v>3.74694305000983</v>
          </cell>
        </row>
        <row r="113">
          <cell r="C113" t="str">
            <v>35300TAllcustom2Allcustom3USD Total</v>
          </cell>
          <cell r="E113">
            <v>258</v>
          </cell>
          <cell r="H113">
            <v>257.85890175318002</v>
          </cell>
          <cell r="J113">
            <v>305</v>
          </cell>
          <cell r="M113">
            <v>305.02365497907903</v>
          </cell>
          <cell r="O113">
            <v>0</v>
          </cell>
          <cell r="R113">
            <v>0</v>
          </cell>
          <cell r="T113">
            <v>-8</v>
          </cell>
          <cell r="V113">
            <v>0</v>
          </cell>
          <cell r="Y113">
            <v>0</v>
          </cell>
          <cell r="Z113">
            <v>-7.5011736500000001</v>
          </cell>
          <cell r="AB113">
            <v>555</v>
          </cell>
          <cell r="AD113">
            <v>0</v>
          </cell>
          <cell r="AE113">
            <v>555.38138308225905</v>
          </cell>
          <cell r="AG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555</v>
          </cell>
          <cell r="AP113">
            <v>370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BB113">
            <v>80</v>
          </cell>
          <cell r="BD113">
            <v>0</v>
          </cell>
          <cell r="BG113">
            <v>80.01599166671879</v>
          </cell>
          <cell r="BI113">
            <v>57</v>
          </cell>
          <cell r="BL113">
            <v>57.233652374707994</v>
          </cell>
          <cell r="BN113">
            <v>5</v>
          </cell>
          <cell r="BQ113">
            <v>5.2990013842662496</v>
          </cell>
          <cell r="BS113">
            <v>0</v>
          </cell>
          <cell r="BV113">
            <v>1.0438281359981301E-2</v>
          </cell>
          <cell r="BX113">
            <v>3</v>
          </cell>
          <cell r="CA113">
            <v>2.8578793776103599</v>
          </cell>
          <cell r="CC113">
            <v>0</v>
          </cell>
          <cell r="CF113">
            <v>0</v>
          </cell>
          <cell r="CH113">
            <v>130</v>
          </cell>
          <cell r="CK113">
            <v>129.59346187285001</v>
          </cell>
          <cell r="CM113">
            <v>-17</v>
          </cell>
          <cell r="CP113">
            <v>-17.151523204333902</v>
          </cell>
          <cell r="CR113">
            <v>0</v>
          </cell>
          <cell r="CT113">
            <v>0</v>
          </cell>
          <cell r="CW113">
            <v>0</v>
          </cell>
          <cell r="CY113">
            <v>157</v>
          </cell>
          <cell r="DB113">
            <v>156.94893146999999</v>
          </cell>
          <cell r="DD113">
            <v>134</v>
          </cell>
          <cell r="DG113">
            <v>133.82064389907998</v>
          </cell>
          <cell r="DI113">
            <v>0</v>
          </cell>
          <cell r="DL113">
            <v>0</v>
          </cell>
          <cell r="DN113">
            <v>14</v>
          </cell>
          <cell r="DQ113">
            <v>14.25407961</v>
          </cell>
          <cell r="DS113">
            <v>0</v>
          </cell>
          <cell r="DV113">
            <v>0</v>
          </cell>
          <cell r="DX113">
            <v>0</v>
          </cell>
          <cell r="EA113">
            <v>0</v>
          </cell>
          <cell r="EC113">
            <v>0</v>
          </cell>
          <cell r="EF113">
            <v>0</v>
          </cell>
          <cell r="EH113">
            <v>1</v>
          </cell>
          <cell r="EK113">
            <v>0.63265566500000003</v>
          </cell>
          <cell r="EM113">
            <v>0</v>
          </cell>
          <cell r="EP113">
            <v>0</v>
          </cell>
        </row>
        <row r="114">
          <cell r="C114" t="str">
            <v>35350TAllcustom2Allcustom3USD Total</v>
          </cell>
          <cell r="E114">
            <v>5806</v>
          </cell>
          <cell r="F114">
            <v>-1</v>
          </cell>
          <cell r="G114">
            <v>1</v>
          </cell>
          <cell r="H114">
            <v>5805.0873270497295</v>
          </cell>
          <cell r="J114">
            <v>2131</v>
          </cell>
          <cell r="K114">
            <v>0</v>
          </cell>
          <cell r="L114">
            <v>2</v>
          </cell>
          <cell r="M114">
            <v>2129.940605169083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-504</v>
          </cell>
          <cell r="U114">
            <v>1</v>
          </cell>
          <cell r="V114">
            <v>2</v>
          </cell>
          <cell r="W114">
            <v>-1</v>
          </cell>
          <cell r="X114">
            <v>-3</v>
          </cell>
          <cell r="Y114">
            <v>0</v>
          </cell>
          <cell r="Z114">
            <v>-501.66945634280927</v>
          </cell>
          <cell r="AB114">
            <v>7433</v>
          </cell>
          <cell r="AC114">
            <v>-1</v>
          </cell>
          <cell r="AD114">
            <v>0</v>
          </cell>
          <cell r="AE114">
            <v>7433.3584758760071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-1</v>
          </cell>
          <cell r="AM114">
            <v>0</v>
          </cell>
          <cell r="AN114">
            <v>7433</v>
          </cell>
          <cell r="AP114">
            <v>7548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BB114">
            <v>160</v>
          </cell>
          <cell r="BC114">
            <v>-1</v>
          </cell>
          <cell r="BD114">
            <v>1</v>
          </cell>
          <cell r="BE114">
            <v>0</v>
          </cell>
          <cell r="BF114">
            <v>0</v>
          </cell>
          <cell r="BG114">
            <v>159.4505712795264</v>
          </cell>
          <cell r="BI114">
            <v>4003</v>
          </cell>
          <cell r="BJ114">
            <v>1</v>
          </cell>
          <cell r="BK114">
            <v>0</v>
          </cell>
          <cell r="BL114">
            <v>4002.3416855800119</v>
          </cell>
          <cell r="BN114">
            <v>840</v>
          </cell>
          <cell r="BO114">
            <v>-1</v>
          </cell>
          <cell r="BP114">
            <v>0</v>
          </cell>
          <cell r="BQ114">
            <v>840.74830642884388</v>
          </cell>
          <cell r="BS114">
            <v>471</v>
          </cell>
          <cell r="BT114">
            <v>1</v>
          </cell>
          <cell r="BU114">
            <v>0</v>
          </cell>
          <cell r="BV114">
            <v>470.23962206083507</v>
          </cell>
          <cell r="BX114">
            <v>114</v>
          </cell>
          <cell r="BY114">
            <v>1</v>
          </cell>
          <cell r="BZ114">
            <v>0</v>
          </cell>
          <cell r="CA114">
            <v>113.70699211930101</v>
          </cell>
          <cell r="CC114">
            <v>89</v>
          </cell>
          <cell r="CD114">
            <v>-1</v>
          </cell>
          <cell r="CE114">
            <v>0</v>
          </cell>
          <cell r="CF114">
            <v>89.846300749944874</v>
          </cell>
          <cell r="CH114">
            <v>1656</v>
          </cell>
          <cell r="CI114">
            <v>-1</v>
          </cell>
          <cell r="CJ114">
            <v>0</v>
          </cell>
          <cell r="CK114">
            <v>1655.6271957069589</v>
          </cell>
          <cell r="CM114">
            <v>-1527</v>
          </cell>
          <cell r="CN114">
            <v>0</v>
          </cell>
          <cell r="CO114">
            <v>0</v>
          </cell>
          <cell r="CP114">
            <v>-1526.8733468756982</v>
          </cell>
          <cell r="CR114">
            <v>31</v>
          </cell>
          <cell r="CS114">
            <v>0</v>
          </cell>
          <cell r="CT114">
            <v>2</v>
          </cell>
          <cell r="CU114">
            <v>0</v>
          </cell>
          <cell r="CV114">
            <v>0</v>
          </cell>
          <cell r="CW114">
            <v>29.177059853637303</v>
          </cell>
          <cell r="CY114">
            <v>1301</v>
          </cell>
          <cell r="CZ114">
            <v>0</v>
          </cell>
          <cell r="DA114">
            <v>0</v>
          </cell>
          <cell r="DB114">
            <v>1301.6302329500002</v>
          </cell>
          <cell r="DD114">
            <v>476</v>
          </cell>
          <cell r="DE114">
            <v>-1</v>
          </cell>
          <cell r="DF114">
            <v>0</v>
          </cell>
          <cell r="DG114">
            <v>476.17032649906832</v>
          </cell>
          <cell r="DI114">
            <v>168</v>
          </cell>
          <cell r="DJ114">
            <v>1</v>
          </cell>
          <cell r="DK114">
            <v>0</v>
          </cell>
          <cell r="DL114">
            <v>167.46890630198772</v>
          </cell>
          <cell r="DN114">
            <v>175</v>
          </cell>
          <cell r="DO114">
            <v>1</v>
          </cell>
          <cell r="DP114">
            <v>0</v>
          </cell>
          <cell r="DQ114">
            <v>174.60892458677998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X114">
            <v>-20</v>
          </cell>
          <cell r="DY114">
            <v>-1</v>
          </cell>
          <cell r="DZ114">
            <v>0</v>
          </cell>
          <cell r="EA114">
            <v>-19.114845022388199</v>
          </cell>
          <cell r="EC114">
            <v>11</v>
          </cell>
          <cell r="ED114">
            <v>0</v>
          </cell>
          <cell r="EE114">
            <v>0</v>
          </cell>
          <cell r="EF114">
            <v>11.048934801999998</v>
          </cell>
          <cell r="EH114">
            <v>124</v>
          </cell>
          <cell r="EI114">
            <v>-1</v>
          </cell>
          <cell r="EJ114">
            <v>0</v>
          </cell>
          <cell r="EK114">
            <v>124.01000348694491</v>
          </cell>
          <cell r="EM114">
            <v>16</v>
          </cell>
          <cell r="EN114">
            <v>-1</v>
          </cell>
          <cell r="EO114">
            <v>0</v>
          </cell>
          <cell r="EP114">
            <v>16.810953359158091</v>
          </cell>
        </row>
        <row r="116">
          <cell r="C116" t="str">
            <v>35400TAllcustom2Allcustom3USD Total</v>
          </cell>
          <cell r="E116">
            <v>0</v>
          </cell>
          <cell r="H116">
            <v>0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V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BB116">
            <v>0</v>
          </cell>
          <cell r="BD116">
            <v>0</v>
          </cell>
          <cell r="BG116">
            <v>0</v>
          </cell>
          <cell r="BI116">
            <v>0</v>
          </cell>
          <cell r="BL116">
            <v>0</v>
          </cell>
          <cell r="BN116">
            <v>0</v>
          </cell>
          <cell r="BQ116">
            <v>0</v>
          </cell>
          <cell r="BS116">
            <v>0</v>
          </cell>
          <cell r="BV116">
            <v>0</v>
          </cell>
          <cell r="BX116">
            <v>0</v>
          </cell>
          <cell r="CA116">
            <v>0</v>
          </cell>
          <cell r="CC116">
            <v>0</v>
          </cell>
          <cell r="CF116">
            <v>0</v>
          </cell>
          <cell r="CH116">
            <v>0</v>
          </cell>
          <cell r="CK116">
            <v>0</v>
          </cell>
          <cell r="CM116">
            <v>0</v>
          </cell>
          <cell r="CP116">
            <v>0</v>
          </cell>
          <cell r="CR116">
            <v>0</v>
          </cell>
          <cell r="CT116">
            <v>0</v>
          </cell>
          <cell r="CW116">
            <v>0</v>
          </cell>
          <cell r="CY116">
            <v>0</v>
          </cell>
          <cell r="DB116">
            <v>0</v>
          </cell>
          <cell r="DD116">
            <v>0</v>
          </cell>
          <cell r="DG116">
            <v>0</v>
          </cell>
          <cell r="DI116">
            <v>0</v>
          </cell>
          <cell r="DL116">
            <v>0</v>
          </cell>
          <cell r="DN116">
            <v>0</v>
          </cell>
          <cell r="DQ116">
            <v>0</v>
          </cell>
          <cell r="DS116">
            <v>0</v>
          </cell>
          <cell r="DV116">
            <v>0</v>
          </cell>
          <cell r="DX116">
            <v>0</v>
          </cell>
          <cell r="EA116">
            <v>0</v>
          </cell>
          <cell r="EC116">
            <v>0</v>
          </cell>
          <cell r="EF116">
            <v>0</v>
          </cell>
          <cell r="EH116">
            <v>0</v>
          </cell>
          <cell r="EK116">
            <v>0</v>
          </cell>
          <cell r="EM116">
            <v>0</v>
          </cell>
          <cell r="EP116">
            <v>0</v>
          </cell>
        </row>
        <row r="117">
          <cell r="C117" t="str">
            <v>37900TAllcustom2Allcustom3USD Total</v>
          </cell>
          <cell r="E117">
            <v>16693</v>
          </cell>
          <cell r="F117">
            <v>-1</v>
          </cell>
          <cell r="G117">
            <v>1</v>
          </cell>
          <cell r="H117">
            <v>16692.283826407129</v>
          </cell>
          <cell r="J117">
            <v>6448</v>
          </cell>
          <cell r="K117">
            <v>0</v>
          </cell>
          <cell r="L117">
            <v>2</v>
          </cell>
          <cell r="M117">
            <v>6446.4979481000528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-13855</v>
          </cell>
          <cell r="U117">
            <v>1</v>
          </cell>
          <cell r="V117">
            <v>2</v>
          </cell>
          <cell r="W117">
            <v>-1</v>
          </cell>
          <cell r="X117">
            <v>-3</v>
          </cell>
          <cell r="Y117">
            <v>0</v>
          </cell>
          <cell r="Z117">
            <v>-13852.68035853551</v>
          </cell>
          <cell r="AB117">
            <v>9286</v>
          </cell>
          <cell r="AC117">
            <v>-1</v>
          </cell>
          <cell r="AD117">
            <v>0</v>
          </cell>
          <cell r="AE117">
            <v>9286.1014159716469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-1</v>
          </cell>
          <cell r="AM117">
            <v>0</v>
          </cell>
          <cell r="AN117">
            <v>9286</v>
          </cell>
          <cell r="AP117">
            <v>15917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B117">
            <v>161</v>
          </cell>
          <cell r="BC117">
            <v>-1</v>
          </cell>
          <cell r="BD117">
            <v>2</v>
          </cell>
          <cell r="BE117">
            <v>0</v>
          </cell>
          <cell r="BF117">
            <v>0</v>
          </cell>
          <cell r="BG117">
            <v>159.4505712795264</v>
          </cell>
          <cell r="BI117">
            <v>6456</v>
          </cell>
          <cell r="BJ117">
            <v>1</v>
          </cell>
          <cell r="BK117">
            <v>0</v>
          </cell>
          <cell r="BL117">
            <v>6455.6863621989214</v>
          </cell>
          <cell r="BN117">
            <v>2041</v>
          </cell>
          <cell r="BO117">
            <v>-1</v>
          </cell>
          <cell r="BP117">
            <v>0</v>
          </cell>
          <cell r="BQ117">
            <v>2041.9598689216941</v>
          </cell>
          <cell r="BS117">
            <v>806</v>
          </cell>
          <cell r="BT117">
            <v>1</v>
          </cell>
          <cell r="BU117">
            <v>0</v>
          </cell>
          <cell r="BV117">
            <v>805.68591977693814</v>
          </cell>
          <cell r="BX117">
            <v>183</v>
          </cell>
          <cell r="BY117">
            <v>1</v>
          </cell>
          <cell r="BZ117">
            <v>0</v>
          </cell>
          <cell r="CA117">
            <v>183.07030625264872</v>
          </cell>
          <cell r="CC117">
            <v>392</v>
          </cell>
          <cell r="CD117">
            <v>-1</v>
          </cell>
          <cell r="CE117">
            <v>0</v>
          </cell>
          <cell r="CF117">
            <v>392.36053915527884</v>
          </cell>
          <cell r="CH117">
            <v>15279</v>
          </cell>
          <cell r="CI117">
            <v>-1</v>
          </cell>
          <cell r="CJ117">
            <v>0</v>
          </cell>
          <cell r="CK117">
            <v>15278.719322223758</v>
          </cell>
          <cell r="CM117">
            <v>-8625</v>
          </cell>
          <cell r="CN117">
            <v>0</v>
          </cell>
          <cell r="CO117">
            <v>0</v>
          </cell>
          <cell r="CP117">
            <v>-8624.6490634016591</v>
          </cell>
          <cell r="CR117">
            <v>37</v>
          </cell>
          <cell r="CS117">
            <v>0</v>
          </cell>
          <cell r="CT117">
            <v>3</v>
          </cell>
          <cell r="CU117">
            <v>0</v>
          </cell>
          <cell r="CV117">
            <v>0</v>
          </cell>
          <cell r="CW117">
            <v>34.122388664472524</v>
          </cell>
          <cell r="CY117">
            <v>1728</v>
          </cell>
          <cell r="CZ117">
            <v>0</v>
          </cell>
          <cell r="DA117">
            <v>0</v>
          </cell>
          <cell r="DB117">
            <v>1728.5277214400003</v>
          </cell>
          <cell r="DD117">
            <v>3408</v>
          </cell>
          <cell r="DE117">
            <v>-1</v>
          </cell>
          <cell r="DF117">
            <v>0</v>
          </cell>
          <cell r="DG117">
            <v>3408.3571291369281</v>
          </cell>
          <cell r="DI117">
            <v>471</v>
          </cell>
          <cell r="DJ117">
            <v>1</v>
          </cell>
          <cell r="DK117">
            <v>0</v>
          </cell>
          <cell r="DL117">
            <v>470.91089175426572</v>
          </cell>
          <cell r="DN117">
            <v>824</v>
          </cell>
          <cell r="DO117">
            <v>1</v>
          </cell>
          <cell r="DP117">
            <v>0</v>
          </cell>
          <cell r="DQ117">
            <v>823.69466212677992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X117">
            <v>-20</v>
          </cell>
          <cell r="DY117">
            <v>-1</v>
          </cell>
          <cell r="DZ117">
            <v>0</v>
          </cell>
          <cell r="EA117">
            <v>-19.114845022388199</v>
          </cell>
          <cell r="EC117">
            <v>11</v>
          </cell>
          <cell r="ED117">
            <v>0</v>
          </cell>
          <cell r="EE117">
            <v>0</v>
          </cell>
          <cell r="EF117">
            <v>11.048934801999998</v>
          </cell>
          <cell r="EH117">
            <v>553</v>
          </cell>
          <cell r="EI117">
            <v>-1</v>
          </cell>
          <cell r="EJ117">
            <v>0</v>
          </cell>
          <cell r="EK117">
            <v>552.88106382694491</v>
          </cell>
          <cell r="EM117">
            <v>21</v>
          </cell>
          <cell r="EN117">
            <v>-1</v>
          </cell>
          <cell r="EO117">
            <v>0</v>
          </cell>
          <cell r="EP117">
            <v>21.755765493472282</v>
          </cell>
        </row>
        <row r="118">
          <cell r="C118" t="str">
            <v>38900TAllcustom2Allcustom3USD Total</v>
          </cell>
          <cell r="E118">
            <v>32059</v>
          </cell>
          <cell r="F118">
            <v>-2</v>
          </cell>
          <cell r="G118">
            <v>1</v>
          </cell>
          <cell r="H118">
            <v>32058.543788875821</v>
          </cell>
          <cell r="J118">
            <v>13662</v>
          </cell>
          <cell r="K118">
            <v>1</v>
          </cell>
          <cell r="L118">
            <v>1</v>
          </cell>
          <cell r="M118">
            <v>13661.375311232085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-17140</v>
          </cell>
          <cell r="U118">
            <v>1</v>
          </cell>
          <cell r="V118">
            <v>3</v>
          </cell>
          <cell r="W118">
            <v>-2</v>
          </cell>
          <cell r="X118">
            <v>-2</v>
          </cell>
          <cell r="Y118">
            <v>0</v>
          </cell>
          <cell r="Z118">
            <v>-17138.988976367978</v>
          </cell>
          <cell r="AB118">
            <v>28581</v>
          </cell>
          <cell r="AC118">
            <v>-2</v>
          </cell>
          <cell r="AD118">
            <v>0</v>
          </cell>
          <cell r="AE118">
            <v>28580.930123739887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-2</v>
          </cell>
          <cell r="AM118">
            <v>0</v>
          </cell>
          <cell r="AN118">
            <v>28581</v>
          </cell>
          <cell r="AP118">
            <v>37946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B118">
            <v>244</v>
          </cell>
          <cell r="BC118">
            <v>-1</v>
          </cell>
          <cell r="BD118">
            <v>1</v>
          </cell>
          <cell r="BE118">
            <v>0</v>
          </cell>
          <cell r="BF118">
            <v>0</v>
          </cell>
          <cell r="BG118">
            <v>243.42416287058143</v>
          </cell>
          <cell r="BI118">
            <v>17237</v>
          </cell>
          <cell r="BJ118">
            <v>2</v>
          </cell>
          <cell r="BK118">
            <v>0</v>
          </cell>
          <cell r="BL118">
            <v>17236.704790555912</v>
          </cell>
          <cell r="BN118">
            <v>4997</v>
          </cell>
          <cell r="BO118">
            <v>0</v>
          </cell>
          <cell r="BP118">
            <v>0</v>
          </cell>
          <cell r="BQ118">
            <v>4997.489231371992</v>
          </cell>
          <cell r="BS118">
            <v>888</v>
          </cell>
          <cell r="BT118">
            <v>1</v>
          </cell>
          <cell r="BU118">
            <v>0</v>
          </cell>
          <cell r="BV118">
            <v>887.77437176901117</v>
          </cell>
          <cell r="BX118">
            <v>1231</v>
          </cell>
          <cell r="BY118">
            <v>1</v>
          </cell>
          <cell r="BZ118">
            <v>0</v>
          </cell>
          <cell r="CA118">
            <v>1231.0499483439748</v>
          </cell>
          <cell r="CC118">
            <v>410</v>
          </cell>
          <cell r="CD118">
            <v>-1</v>
          </cell>
          <cell r="CE118">
            <v>0</v>
          </cell>
          <cell r="CF118">
            <v>410.15984072662144</v>
          </cell>
          <cell r="CH118">
            <v>26539</v>
          </cell>
          <cell r="CI118">
            <v>-2</v>
          </cell>
          <cell r="CJ118">
            <v>0</v>
          </cell>
          <cell r="CK118">
            <v>26538.928441163756</v>
          </cell>
          <cell r="CM118">
            <v>-19487</v>
          </cell>
          <cell r="CN118">
            <v>0</v>
          </cell>
          <cell r="CO118">
            <v>0</v>
          </cell>
          <cell r="CP118">
            <v>-19486.986997926098</v>
          </cell>
          <cell r="CR118">
            <v>90</v>
          </cell>
          <cell r="CS118">
            <v>0</v>
          </cell>
          <cell r="CT118">
            <v>2</v>
          </cell>
          <cell r="CU118">
            <v>0</v>
          </cell>
          <cell r="CV118">
            <v>-1</v>
          </cell>
          <cell r="CW118">
            <v>89.553759056981278</v>
          </cell>
          <cell r="CY118">
            <v>7309</v>
          </cell>
          <cell r="CZ118">
            <v>1</v>
          </cell>
          <cell r="DA118">
            <v>0</v>
          </cell>
          <cell r="DB118">
            <v>7309.1048834700005</v>
          </cell>
          <cell r="DD118">
            <v>4494</v>
          </cell>
          <cell r="DE118">
            <v>0</v>
          </cell>
          <cell r="DF118">
            <v>0</v>
          </cell>
          <cell r="DG118">
            <v>4494.3383475291739</v>
          </cell>
          <cell r="DI118">
            <v>864</v>
          </cell>
          <cell r="DJ118">
            <v>1</v>
          </cell>
          <cell r="DK118">
            <v>0</v>
          </cell>
          <cell r="DL118">
            <v>863.47504254488422</v>
          </cell>
          <cell r="DN118">
            <v>926</v>
          </cell>
          <cell r="DO118">
            <v>2</v>
          </cell>
          <cell r="DP118">
            <v>0</v>
          </cell>
          <cell r="DQ118">
            <v>925.47364253677995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X118">
            <v>-21</v>
          </cell>
          <cell r="DY118">
            <v>-1</v>
          </cell>
          <cell r="DZ118">
            <v>0</v>
          </cell>
          <cell r="EA118">
            <v>-20.57036390572565</v>
          </cell>
          <cell r="EC118">
            <v>11</v>
          </cell>
          <cell r="ED118">
            <v>0</v>
          </cell>
          <cell r="EE118">
            <v>0</v>
          </cell>
          <cell r="EF118">
            <v>11.048934801999998</v>
          </cell>
          <cell r="EH118">
            <v>563</v>
          </cell>
          <cell r="EI118">
            <v>-1</v>
          </cell>
          <cell r="EJ118">
            <v>0</v>
          </cell>
          <cell r="EK118">
            <v>562.88106382694491</v>
          </cell>
          <cell r="EM118">
            <v>77</v>
          </cell>
          <cell r="EN118">
            <v>-1</v>
          </cell>
          <cell r="EO118">
            <v>0</v>
          </cell>
          <cell r="EP118">
            <v>77.819651658541858</v>
          </cell>
        </row>
        <row r="119">
          <cell r="C119" t="str">
            <v>39900TAllcustom2Allcustom3USD Total</v>
          </cell>
          <cell r="E119">
            <v>51110</v>
          </cell>
          <cell r="F119">
            <v>-2</v>
          </cell>
          <cell r="G119">
            <v>0</v>
          </cell>
          <cell r="H119">
            <v>51110.079114049979</v>
          </cell>
          <cell r="J119">
            <v>29331</v>
          </cell>
          <cell r="K119">
            <v>2</v>
          </cell>
          <cell r="L119">
            <v>0</v>
          </cell>
          <cell r="M119">
            <v>29331.054449333431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-17142</v>
          </cell>
          <cell r="U119">
            <v>1</v>
          </cell>
          <cell r="V119">
            <v>3</v>
          </cell>
          <cell r="W119">
            <v>-3</v>
          </cell>
          <cell r="X119">
            <v>0</v>
          </cell>
          <cell r="Y119">
            <v>0</v>
          </cell>
          <cell r="Z119">
            <v>-17141.816287620331</v>
          </cell>
          <cell r="AB119">
            <v>63299</v>
          </cell>
          <cell r="AC119">
            <v>-3</v>
          </cell>
          <cell r="AD119">
            <v>0</v>
          </cell>
          <cell r="AE119">
            <v>63299.317275762995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-3</v>
          </cell>
          <cell r="AM119">
            <v>0</v>
          </cell>
          <cell r="AN119">
            <v>63299</v>
          </cell>
          <cell r="AP119">
            <v>71021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B119">
            <v>799</v>
          </cell>
          <cell r="BC119">
            <v>-1</v>
          </cell>
          <cell r="BD119">
            <v>1</v>
          </cell>
          <cell r="BE119">
            <v>0</v>
          </cell>
          <cell r="BF119">
            <v>-1</v>
          </cell>
          <cell r="BG119">
            <v>799.36754908778141</v>
          </cell>
          <cell r="BI119">
            <v>27676</v>
          </cell>
          <cell r="BJ119">
            <v>1</v>
          </cell>
          <cell r="BK119">
            <v>0</v>
          </cell>
          <cell r="BL119">
            <v>27676.094665918317</v>
          </cell>
          <cell r="BN119">
            <v>11426</v>
          </cell>
          <cell r="BO119">
            <v>1</v>
          </cell>
          <cell r="BP119">
            <v>0</v>
          </cell>
          <cell r="BQ119">
            <v>11426.195569018881</v>
          </cell>
          <cell r="BS119">
            <v>1199</v>
          </cell>
          <cell r="BT119">
            <v>0</v>
          </cell>
          <cell r="BU119">
            <v>0</v>
          </cell>
          <cell r="BV119">
            <v>1199.1356150224046</v>
          </cell>
          <cell r="BX119">
            <v>1714</v>
          </cell>
          <cell r="BY119">
            <v>1</v>
          </cell>
          <cell r="BZ119">
            <v>0</v>
          </cell>
          <cell r="CA119">
            <v>1713.9363490918809</v>
          </cell>
          <cell r="CC119">
            <v>598</v>
          </cell>
          <cell r="CD119">
            <v>-1</v>
          </cell>
          <cell r="CE119">
            <v>0</v>
          </cell>
          <cell r="CF119">
            <v>598.13994107528572</v>
          </cell>
          <cell r="CH119">
            <v>27198</v>
          </cell>
          <cell r="CI119">
            <v>-2</v>
          </cell>
          <cell r="CJ119">
            <v>0</v>
          </cell>
          <cell r="CK119">
            <v>27197.578314874299</v>
          </cell>
          <cell r="CM119">
            <v>-19500</v>
          </cell>
          <cell r="CN119">
            <v>0</v>
          </cell>
          <cell r="CO119">
            <v>0</v>
          </cell>
          <cell r="CP119">
            <v>-19500.368890038917</v>
          </cell>
          <cell r="CR119">
            <v>350</v>
          </cell>
          <cell r="CS119">
            <v>0</v>
          </cell>
          <cell r="CT119">
            <v>2</v>
          </cell>
          <cell r="CU119">
            <v>0</v>
          </cell>
          <cell r="CV119">
            <v>-2</v>
          </cell>
          <cell r="CW119">
            <v>350.11288916149829</v>
          </cell>
          <cell r="CY119">
            <v>12223</v>
          </cell>
          <cell r="CZ119">
            <v>1</v>
          </cell>
          <cell r="DA119">
            <v>0</v>
          </cell>
          <cell r="DB119">
            <v>12223.10458141</v>
          </cell>
          <cell r="DD119">
            <v>12552</v>
          </cell>
          <cell r="DE119">
            <v>1</v>
          </cell>
          <cell r="DF119">
            <v>0</v>
          </cell>
          <cell r="DG119">
            <v>12551.964087500914</v>
          </cell>
          <cell r="DI119">
            <v>2116</v>
          </cell>
          <cell r="DJ119">
            <v>0</v>
          </cell>
          <cell r="DK119">
            <v>0</v>
          </cell>
          <cell r="DL119">
            <v>2115.9244296227203</v>
          </cell>
          <cell r="DN119">
            <v>2115</v>
          </cell>
          <cell r="DO119">
            <v>2</v>
          </cell>
          <cell r="DP119">
            <v>0</v>
          </cell>
          <cell r="DQ119">
            <v>2114.96338894161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X119">
            <v>-25</v>
          </cell>
          <cell r="DY119">
            <v>-1</v>
          </cell>
          <cell r="DZ119">
            <v>0</v>
          </cell>
          <cell r="EA119">
            <v>-25.01492730332825</v>
          </cell>
          <cell r="EC119">
            <v>360</v>
          </cell>
          <cell r="ED119">
            <v>0</v>
          </cell>
          <cell r="EE119">
            <v>0</v>
          </cell>
          <cell r="EF119">
            <v>359.74241299433697</v>
          </cell>
          <cell r="EH119">
            <v>219</v>
          </cell>
          <cell r="EI119">
            <v>-1</v>
          </cell>
          <cell r="EJ119">
            <v>0</v>
          </cell>
          <cell r="EK119">
            <v>218.91687016943791</v>
          </cell>
          <cell r="EM119">
            <v>87</v>
          </cell>
          <cell r="EN119">
            <v>-1</v>
          </cell>
          <cell r="EO119">
            <v>0</v>
          </cell>
          <cell r="EP119">
            <v>87.394073877314554</v>
          </cell>
        </row>
        <row r="124">
          <cell r="C124" t="str">
            <v>50561TAllcustom2Allcustom3USD Total</v>
          </cell>
          <cell r="AB124">
            <v>15529</v>
          </cell>
          <cell r="AC124">
            <v>1</v>
          </cell>
          <cell r="AE124">
            <v>15528.296720120199</v>
          </cell>
          <cell r="AG124">
            <v>0</v>
          </cell>
          <cell r="AH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15529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</row>
        <row r="125">
          <cell r="C125" t="str">
            <v>50565TAllcustom2Allcustom3USD Total</v>
          </cell>
          <cell r="AB125">
            <v>3823</v>
          </cell>
          <cell r="AC125">
            <v>0</v>
          </cell>
          <cell r="AE125">
            <v>3822.7863767251902</v>
          </cell>
          <cell r="AG125">
            <v>0</v>
          </cell>
          <cell r="AH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3823</v>
          </cell>
          <cell r="AT125">
            <v>0</v>
          </cell>
          <cell r="AU125">
            <v>0</v>
          </cell>
          <cell r="AV125">
            <v>0</v>
          </cell>
        </row>
        <row r="126">
          <cell r="C126" t="str">
            <v>50571TAllcustom2Allcustom3USD Total</v>
          </cell>
          <cell r="AB126">
            <v>11706</v>
          </cell>
          <cell r="AC126">
            <v>1</v>
          </cell>
          <cell r="AD126">
            <v>0</v>
          </cell>
          <cell r="AE126">
            <v>11705.51034339501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N126">
            <v>11706</v>
          </cell>
          <cell r="AU126">
            <v>0</v>
          </cell>
          <cell r="AV126">
            <v>0</v>
          </cell>
          <cell r="AY126">
            <v>0</v>
          </cell>
        </row>
        <row r="127">
          <cell r="C127" t="str">
            <v>27260Allcustom2Allcustom3USD Total</v>
          </cell>
          <cell r="AB127">
            <v>0</v>
          </cell>
          <cell r="AE127">
            <v>0</v>
          </cell>
          <cell r="AG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T127">
            <v>0</v>
          </cell>
          <cell r="AU127">
            <v>0</v>
          </cell>
          <cell r="AV127">
            <v>0</v>
          </cell>
        </row>
        <row r="128">
          <cell r="C128" t="str">
            <v>35318Allcustom2Allcustom3USD Total</v>
          </cell>
          <cell r="AB128">
            <v>0</v>
          </cell>
          <cell r="AE128">
            <v>0</v>
          </cell>
          <cell r="AG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T128">
            <v>0</v>
          </cell>
          <cell r="AU128">
            <v>0</v>
          </cell>
          <cell r="AV128">
            <v>0</v>
          </cell>
        </row>
        <row r="129">
          <cell r="C129" t="str">
            <v>35320Allcustom2Allcustom3USD Total</v>
          </cell>
          <cell r="AB129">
            <v>0</v>
          </cell>
          <cell r="AC129">
            <v>0</v>
          </cell>
          <cell r="AE129">
            <v>0</v>
          </cell>
          <cell r="AG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T129">
            <v>0</v>
          </cell>
          <cell r="AU129">
            <v>0</v>
          </cell>
          <cell r="AV129">
            <v>0</v>
          </cell>
        </row>
        <row r="130">
          <cell r="C130" t="str">
            <v>50560TAllcustom2Allcustom3USD Total</v>
          </cell>
          <cell r="AB130">
            <v>11706</v>
          </cell>
          <cell r="AC130">
            <v>1</v>
          </cell>
          <cell r="AD130">
            <v>0</v>
          </cell>
          <cell r="AE130">
            <v>11705.51034339501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N130">
            <v>11706</v>
          </cell>
          <cell r="AU130">
            <v>0</v>
          </cell>
          <cell r="AV130">
            <v>0</v>
          </cell>
          <cell r="AY130">
            <v>0</v>
          </cell>
        </row>
        <row r="135">
          <cell r="E135">
            <v>232</v>
          </cell>
          <cell r="F135">
            <v>0</v>
          </cell>
          <cell r="G135">
            <v>0</v>
          </cell>
          <cell r="H135">
            <v>231.81997755992811</v>
          </cell>
          <cell r="J135">
            <v>914</v>
          </cell>
          <cell r="K135">
            <v>0</v>
          </cell>
          <cell r="L135">
            <v>0</v>
          </cell>
          <cell r="M135">
            <v>914.30005300104938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1</v>
          </cell>
          <cell r="W135">
            <v>-1</v>
          </cell>
          <cell r="X135">
            <v>0</v>
          </cell>
          <cell r="Y135">
            <v>0</v>
          </cell>
          <cell r="Z135">
            <v>3.4609820053932934E-2</v>
          </cell>
          <cell r="AB135">
            <v>1146</v>
          </cell>
          <cell r="AC135">
            <v>-1</v>
          </cell>
          <cell r="AD135">
            <v>0</v>
          </cell>
          <cell r="AE135">
            <v>1146.1546403810596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-1</v>
          </cell>
          <cell r="AM135">
            <v>0</v>
          </cell>
          <cell r="AN135">
            <v>1146</v>
          </cell>
          <cell r="AP135">
            <v>1146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B135">
            <v>13</v>
          </cell>
          <cell r="BC135">
            <v>1</v>
          </cell>
          <cell r="BD135">
            <v>1</v>
          </cell>
          <cell r="BE135">
            <v>0</v>
          </cell>
          <cell r="BF135">
            <v>0</v>
          </cell>
          <cell r="BG135">
            <v>11.626089963669063</v>
          </cell>
          <cell r="BI135">
            <v>-107</v>
          </cell>
          <cell r="BJ135">
            <v>0</v>
          </cell>
          <cell r="BK135">
            <v>0</v>
          </cell>
          <cell r="BL135">
            <v>-106.96358619856123</v>
          </cell>
          <cell r="BN135">
            <v>264</v>
          </cell>
          <cell r="BO135">
            <v>0</v>
          </cell>
          <cell r="BP135">
            <v>0</v>
          </cell>
          <cell r="BQ135">
            <v>264.46881105800605</v>
          </cell>
          <cell r="BS135">
            <v>24</v>
          </cell>
          <cell r="BT135">
            <v>0</v>
          </cell>
          <cell r="BU135">
            <v>0</v>
          </cell>
          <cell r="BV135">
            <v>24.459117676061808</v>
          </cell>
          <cell r="BX135">
            <v>53</v>
          </cell>
          <cell r="BY135">
            <v>0</v>
          </cell>
          <cell r="BZ135">
            <v>0</v>
          </cell>
          <cell r="CA135">
            <v>53.080430315848226</v>
          </cell>
          <cell r="CC135">
            <v>-47</v>
          </cell>
          <cell r="CD135">
            <v>0</v>
          </cell>
          <cell r="CE135">
            <v>0</v>
          </cell>
          <cell r="CF135">
            <v>-47.414295445168804</v>
          </cell>
          <cell r="CH135">
            <v>10</v>
          </cell>
          <cell r="CI135">
            <v>-1</v>
          </cell>
          <cell r="CJ135">
            <v>0</v>
          </cell>
          <cell r="CK135">
            <v>10.402219099546556</v>
          </cell>
          <cell r="CM135">
            <v>22</v>
          </cell>
          <cell r="CN135">
            <v>0</v>
          </cell>
          <cell r="CO135">
            <v>0</v>
          </cell>
          <cell r="CP135">
            <v>22.161191090533233</v>
          </cell>
          <cell r="CR135">
            <v>0</v>
          </cell>
          <cell r="CS135">
            <v>0</v>
          </cell>
          <cell r="CT135">
            <v>-1</v>
          </cell>
          <cell r="CU135">
            <v>0</v>
          </cell>
          <cell r="CV135">
            <v>0</v>
          </cell>
          <cell r="CW135">
            <v>0.81609541796480567</v>
          </cell>
          <cell r="CY135">
            <v>492</v>
          </cell>
          <cell r="CZ135">
            <v>1</v>
          </cell>
          <cell r="DA135">
            <v>0</v>
          </cell>
          <cell r="DB135">
            <v>491.7497507999999</v>
          </cell>
          <cell r="DD135">
            <v>451</v>
          </cell>
          <cell r="DE135">
            <v>-1</v>
          </cell>
          <cell r="DF135">
            <v>0</v>
          </cell>
          <cell r="DG135">
            <v>450.74799278160259</v>
          </cell>
          <cell r="DI135">
            <v>-106</v>
          </cell>
          <cell r="DJ135">
            <v>1</v>
          </cell>
          <cell r="DL135">
            <v>-106.00850663851752</v>
          </cell>
          <cell r="DN135">
            <v>75</v>
          </cell>
          <cell r="DO135">
            <v>-1</v>
          </cell>
          <cell r="DP135">
            <v>0</v>
          </cell>
          <cell r="DQ135">
            <v>75.366174139999998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X135">
            <v>2</v>
          </cell>
          <cell r="DY135">
            <v>0</v>
          </cell>
          <cell r="DZ135">
            <v>0</v>
          </cell>
          <cell r="EA135">
            <v>1.6285465000000994</v>
          </cell>
          <cell r="EC135">
            <v>-1</v>
          </cell>
          <cell r="ED135">
            <v>1</v>
          </cell>
          <cell r="EE135">
            <v>0</v>
          </cell>
          <cell r="EF135">
            <v>-1.2660456127770088</v>
          </cell>
          <cell r="EH135">
            <v>5</v>
          </cell>
          <cell r="EI135">
            <v>1</v>
          </cell>
          <cell r="EJ135">
            <v>0</v>
          </cell>
          <cell r="EK135">
            <v>4.5629816889776986</v>
          </cell>
          <cell r="EM135">
            <v>-4</v>
          </cell>
          <cell r="EN135">
            <v>1</v>
          </cell>
          <cell r="EO135">
            <v>0</v>
          </cell>
          <cell r="EP135">
            <v>-4.1639180814641348</v>
          </cell>
        </row>
        <row r="136">
          <cell r="C136" t="str">
            <v>Segment_financial_items_USD</v>
          </cell>
          <cell r="O136">
            <v>-275</v>
          </cell>
          <cell r="P136">
            <v>0</v>
          </cell>
          <cell r="R136">
            <v>-275.14173204555601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3.7078280001878702E-13</v>
          </cell>
          <cell r="AB136">
            <v>-275</v>
          </cell>
          <cell r="AC136">
            <v>0</v>
          </cell>
          <cell r="AD136">
            <v>0</v>
          </cell>
          <cell r="AE136">
            <v>-275.14173204555601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-275</v>
          </cell>
          <cell r="AP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CH136">
            <v>0</v>
          </cell>
          <cell r="CI136">
            <v>0</v>
          </cell>
          <cell r="CK136">
            <v>0</v>
          </cell>
          <cell r="DS136">
            <v>0</v>
          </cell>
          <cell r="DT136">
            <v>0</v>
          </cell>
          <cell r="DV136">
            <v>0</v>
          </cell>
        </row>
        <row r="137">
          <cell r="C137" t="str">
            <v>Segment_profit_before_tax_USD</v>
          </cell>
          <cell r="E137">
            <v>232</v>
          </cell>
          <cell r="F137">
            <v>0</v>
          </cell>
          <cell r="G137">
            <v>0</v>
          </cell>
          <cell r="H137">
            <v>231.81997755992811</v>
          </cell>
          <cell r="J137">
            <v>914</v>
          </cell>
          <cell r="K137">
            <v>0</v>
          </cell>
          <cell r="L137">
            <v>0</v>
          </cell>
          <cell r="M137">
            <v>914.30005300104938</v>
          </cell>
          <cell r="O137">
            <v>-275</v>
          </cell>
          <cell r="P137">
            <v>0</v>
          </cell>
          <cell r="Q137">
            <v>0</v>
          </cell>
          <cell r="R137">
            <v>-275.14173204555601</v>
          </cell>
          <cell r="T137">
            <v>0</v>
          </cell>
          <cell r="U137">
            <v>0</v>
          </cell>
          <cell r="V137">
            <v>1</v>
          </cell>
          <cell r="W137">
            <v>-1</v>
          </cell>
          <cell r="X137">
            <v>0</v>
          </cell>
          <cell r="Y137">
            <v>0</v>
          </cell>
          <cell r="Z137">
            <v>3.4609820054303714E-2</v>
          </cell>
          <cell r="AB137">
            <v>871</v>
          </cell>
          <cell r="AC137">
            <v>-1</v>
          </cell>
          <cell r="AD137">
            <v>0</v>
          </cell>
          <cell r="AE137">
            <v>871.01290833550365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-1</v>
          </cell>
          <cell r="AM137">
            <v>0</v>
          </cell>
          <cell r="AN137">
            <v>871</v>
          </cell>
          <cell r="AP137">
            <v>1146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B137">
            <v>13</v>
          </cell>
          <cell r="BC137">
            <v>1</v>
          </cell>
          <cell r="BD137">
            <v>1</v>
          </cell>
          <cell r="BE137">
            <v>0</v>
          </cell>
          <cell r="BF137">
            <v>0</v>
          </cell>
          <cell r="BG137">
            <v>11.626089963669063</v>
          </cell>
          <cell r="BI137">
            <v>-107</v>
          </cell>
          <cell r="BJ137">
            <v>0</v>
          </cell>
          <cell r="BK137">
            <v>0</v>
          </cell>
          <cell r="BL137">
            <v>-106.96358619856123</v>
          </cell>
          <cell r="BN137">
            <v>264</v>
          </cell>
          <cell r="BO137">
            <v>0</v>
          </cell>
          <cell r="BP137">
            <v>0</v>
          </cell>
          <cell r="BQ137">
            <v>264.46881105800605</v>
          </cell>
          <cell r="BS137">
            <v>24</v>
          </cell>
          <cell r="BT137">
            <v>0</v>
          </cell>
          <cell r="BU137">
            <v>0</v>
          </cell>
          <cell r="BV137">
            <v>24.459117676061808</v>
          </cell>
          <cell r="BX137">
            <v>53</v>
          </cell>
          <cell r="BY137">
            <v>0</v>
          </cell>
          <cell r="BZ137">
            <v>0</v>
          </cell>
          <cell r="CA137">
            <v>53.080430315848226</v>
          </cell>
          <cell r="CC137">
            <v>-47</v>
          </cell>
          <cell r="CD137">
            <v>0</v>
          </cell>
          <cell r="CE137">
            <v>0</v>
          </cell>
          <cell r="CF137">
            <v>-47.414295445168804</v>
          </cell>
          <cell r="CH137">
            <v>10</v>
          </cell>
          <cell r="CI137">
            <v>-1</v>
          </cell>
          <cell r="CJ137">
            <v>0</v>
          </cell>
          <cell r="CK137">
            <v>10.402219099546556</v>
          </cell>
          <cell r="CM137">
            <v>22</v>
          </cell>
          <cell r="CN137">
            <v>0</v>
          </cell>
          <cell r="CO137">
            <v>0</v>
          </cell>
          <cell r="CP137">
            <v>22.161191090533233</v>
          </cell>
          <cell r="CR137">
            <v>0</v>
          </cell>
          <cell r="CS137">
            <v>0</v>
          </cell>
          <cell r="CT137">
            <v>-1</v>
          </cell>
          <cell r="CU137">
            <v>0</v>
          </cell>
          <cell r="CV137">
            <v>0</v>
          </cell>
          <cell r="CW137">
            <v>0.81609541796480567</v>
          </cell>
          <cell r="CY137">
            <v>492</v>
          </cell>
          <cell r="CZ137">
            <v>1</v>
          </cell>
          <cell r="DA137">
            <v>0</v>
          </cell>
          <cell r="DB137">
            <v>491.7497507999999</v>
          </cell>
          <cell r="DD137">
            <v>451</v>
          </cell>
          <cell r="DE137">
            <v>-1</v>
          </cell>
          <cell r="DF137">
            <v>0</v>
          </cell>
          <cell r="DG137">
            <v>450.74799278160259</v>
          </cell>
          <cell r="DI137">
            <v>-106</v>
          </cell>
          <cell r="DJ137">
            <v>1</v>
          </cell>
          <cell r="DK137">
            <v>0</v>
          </cell>
          <cell r="DL137">
            <v>-106.00850663851752</v>
          </cell>
          <cell r="DN137">
            <v>75</v>
          </cell>
          <cell r="DO137">
            <v>-1</v>
          </cell>
          <cell r="DP137">
            <v>0</v>
          </cell>
          <cell r="DQ137">
            <v>75.366174139999998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X137">
            <v>2</v>
          </cell>
          <cell r="DY137">
            <v>0</v>
          </cell>
          <cell r="DZ137">
            <v>0</v>
          </cell>
          <cell r="EA137">
            <v>1.6285465000000994</v>
          </cell>
          <cell r="EC137">
            <v>-1</v>
          </cell>
          <cell r="ED137">
            <v>1</v>
          </cell>
          <cell r="EE137">
            <v>0</v>
          </cell>
          <cell r="EF137">
            <v>-1.2660456127770088</v>
          </cell>
          <cell r="EH137">
            <v>5</v>
          </cell>
          <cell r="EI137">
            <v>1</v>
          </cell>
          <cell r="EJ137">
            <v>0</v>
          </cell>
          <cell r="EK137">
            <v>4.5629816889776986</v>
          </cell>
          <cell r="EM137">
            <v>-4</v>
          </cell>
          <cell r="EN137">
            <v>1</v>
          </cell>
          <cell r="EO137">
            <v>0</v>
          </cell>
          <cell r="EP137">
            <v>-4.1639180814641348</v>
          </cell>
        </row>
        <row r="139">
          <cell r="C139" t="str">
            <v>70110CAllcustom2Allcustom3USD Total</v>
          </cell>
          <cell r="E139">
            <v>-139</v>
          </cell>
          <cell r="F139">
            <v>0</v>
          </cell>
          <cell r="G139">
            <v>0</v>
          </cell>
          <cell r="H139">
            <v>-138.84464201576998</v>
          </cell>
          <cell r="J139">
            <v>-455</v>
          </cell>
          <cell r="K139">
            <v>0</v>
          </cell>
          <cell r="M139">
            <v>-455.220872960142</v>
          </cell>
          <cell r="O139">
            <v>0</v>
          </cell>
          <cell r="P139">
            <v>0</v>
          </cell>
          <cell r="R139">
            <v>0</v>
          </cell>
          <cell r="T139">
            <v>0</v>
          </cell>
          <cell r="V139">
            <v>0</v>
          </cell>
          <cell r="Y139">
            <v>0</v>
          </cell>
          <cell r="Z139">
            <v>0</v>
          </cell>
          <cell r="AB139">
            <v>-594</v>
          </cell>
          <cell r="AD139">
            <v>0</v>
          </cell>
          <cell r="AE139">
            <v>-594.06551497591192</v>
          </cell>
          <cell r="AG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-594</v>
          </cell>
          <cell r="AP139">
            <v>-521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BB139">
            <v>-4</v>
          </cell>
          <cell r="BC139">
            <v>-2</v>
          </cell>
          <cell r="BD139">
            <v>0</v>
          </cell>
          <cell r="BE139">
            <v>0</v>
          </cell>
          <cell r="BG139">
            <v>-2.4397366869114401</v>
          </cell>
          <cell r="BI139">
            <v>-7</v>
          </cell>
          <cell r="BJ139">
            <v>0</v>
          </cell>
          <cell r="BK139">
            <v>0</v>
          </cell>
          <cell r="BL139">
            <v>-7.2100799135332503</v>
          </cell>
          <cell r="BN139">
            <v>-44</v>
          </cell>
          <cell r="BO139">
            <v>0</v>
          </cell>
          <cell r="BP139">
            <v>0</v>
          </cell>
          <cell r="BQ139">
            <v>-44.396104671701501</v>
          </cell>
          <cell r="BS139">
            <v>-12</v>
          </cell>
          <cell r="BT139">
            <v>1</v>
          </cell>
          <cell r="BU139">
            <v>0</v>
          </cell>
          <cell r="BV139">
            <v>-12.710850285660701</v>
          </cell>
          <cell r="BX139">
            <v>-2</v>
          </cell>
          <cell r="BY139">
            <v>0</v>
          </cell>
          <cell r="BZ139">
            <v>0</v>
          </cell>
          <cell r="CA139">
            <v>-1.9541763289754399</v>
          </cell>
          <cell r="CC139">
            <v>10</v>
          </cell>
          <cell r="CD139">
            <v>0</v>
          </cell>
          <cell r="CE139">
            <v>0</v>
          </cell>
          <cell r="CF139">
            <v>10.189062809946901</v>
          </cell>
          <cell r="CH139">
            <v>-80</v>
          </cell>
          <cell r="CI139">
            <v>0</v>
          </cell>
          <cell r="CJ139">
            <v>0</v>
          </cell>
          <cell r="CK139">
            <v>-80.23027293893459</v>
          </cell>
          <cell r="CM139">
            <v>0</v>
          </cell>
          <cell r="CN139">
            <v>0</v>
          </cell>
          <cell r="CP139">
            <v>-9.2483999999999997E-2</v>
          </cell>
          <cell r="CR139">
            <v>2</v>
          </cell>
          <cell r="CS139">
            <v>1</v>
          </cell>
          <cell r="CT139">
            <v>0</v>
          </cell>
          <cell r="CU139">
            <v>0</v>
          </cell>
          <cell r="CV139">
            <v>0</v>
          </cell>
          <cell r="CW139">
            <v>1.1680611590916601</v>
          </cell>
          <cell r="CY139">
            <v>-390</v>
          </cell>
          <cell r="CZ139">
            <v>-1</v>
          </cell>
          <cell r="DA139">
            <v>0</v>
          </cell>
          <cell r="DB139">
            <v>-389.40465776999997</v>
          </cell>
          <cell r="DD139">
            <v>-65</v>
          </cell>
          <cell r="DE139">
            <v>0</v>
          </cell>
          <cell r="DF139">
            <v>0</v>
          </cell>
          <cell r="DG139">
            <v>-65.029728596807303</v>
          </cell>
          <cell r="DI139">
            <v>-2</v>
          </cell>
          <cell r="DJ139">
            <v>0</v>
          </cell>
          <cell r="DK139">
            <v>0</v>
          </cell>
          <cell r="DL139">
            <v>-2.1463116624265699</v>
          </cell>
          <cell r="DN139">
            <v>1</v>
          </cell>
          <cell r="DO139">
            <v>0</v>
          </cell>
          <cell r="DP139">
            <v>0</v>
          </cell>
          <cell r="DQ139">
            <v>0.61340266000000099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X139">
            <v>-1</v>
          </cell>
          <cell r="DY139">
            <v>-1</v>
          </cell>
          <cell r="DZ139">
            <v>0</v>
          </cell>
          <cell r="EA139">
            <v>-0.42163875000000001</v>
          </cell>
          <cell r="EC139">
            <v>0</v>
          </cell>
          <cell r="ED139">
            <v>0</v>
          </cell>
          <cell r="EF139">
            <v>-1.2336420000000001E-2</v>
          </cell>
          <cell r="EH139">
            <v>-1</v>
          </cell>
          <cell r="EI139">
            <v>0</v>
          </cell>
          <cell r="EK139">
            <v>-0.58647624633992002</v>
          </cell>
          <cell r="EM139">
            <v>0</v>
          </cell>
          <cell r="EN139">
            <v>0</v>
          </cell>
          <cell r="EP139">
            <v>0.441833989761935</v>
          </cell>
        </row>
        <row r="140">
          <cell r="C140" t="str">
            <v>18210Allcustom2Allcustom3USD Total</v>
          </cell>
          <cell r="O140">
            <v>-10</v>
          </cell>
          <cell r="P140">
            <v>0</v>
          </cell>
          <cell r="R140">
            <v>-10.408608175342399</v>
          </cell>
          <cell r="T140">
            <v>0</v>
          </cell>
          <cell r="V140">
            <v>0</v>
          </cell>
          <cell r="Y140">
            <v>0</v>
          </cell>
          <cell r="Z140">
            <v>0</v>
          </cell>
          <cell r="AB140">
            <v>-10</v>
          </cell>
          <cell r="AE140">
            <v>-10.408608175342399</v>
          </cell>
          <cell r="AG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-10</v>
          </cell>
          <cell r="AP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CH140">
            <v>0</v>
          </cell>
          <cell r="CI140">
            <v>0</v>
          </cell>
          <cell r="CK140">
            <v>0</v>
          </cell>
          <cell r="DS140">
            <v>0</v>
          </cell>
          <cell r="DT140">
            <v>0</v>
          </cell>
          <cell r="DV140">
            <v>0</v>
          </cell>
        </row>
        <row r="141">
          <cell r="C141" t="str">
            <v>18220Allcustom2Allcustom3USD Total</v>
          </cell>
          <cell r="O141">
            <v>0</v>
          </cell>
          <cell r="P141">
            <v>0</v>
          </cell>
          <cell r="R141">
            <v>-0.21869787654629899</v>
          </cell>
          <cell r="T141">
            <v>0</v>
          </cell>
          <cell r="V141">
            <v>0</v>
          </cell>
          <cell r="Y141">
            <v>0</v>
          </cell>
          <cell r="Z141">
            <v>0</v>
          </cell>
          <cell r="AB141">
            <v>0</v>
          </cell>
          <cell r="AE141">
            <v>-0.21869787654629899</v>
          </cell>
          <cell r="AG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CH141">
            <v>0</v>
          </cell>
          <cell r="CI141">
            <v>0</v>
          </cell>
          <cell r="CK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C142" t="str">
            <v>70130Allcustom2Allcustom3USD Total</v>
          </cell>
          <cell r="O142">
            <v>75</v>
          </cell>
          <cell r="P142">
            <v>-1</v>
          </cell>
          <cell r="R142">
            <v>75.886482848674703</v>
          </cell>
          <cell r="T142">
            <v>0</v>
          </cell>
          <cell r="U142">
            <v>0</v>
          </cell>
          <cell r="V142">
            <v>1</v>
          </cell>
          <cell r="W142">
            <v>-1</v>
          </cell>
          <cell r="Y142">
            <v>0</v>
          </cell>
          <cell r="Z142">
            <v>0</v>
          </cell>
          <cell r="AB142">
            <v>75</v>
          </cell>
          <cell r="AC142">
            <v>-1</v>
          </cell>
          <cell r="AE142">
            <v>75.886482848674703</v>
          </cell>
          <cell r="AG142">
            <v>0</v>
          </cell>
          <cell r="AH142">
            <v>0</v>
          </cell>
          <cell r="AJ142">
            <v>0</v>
          </cell>
          <cell r="AN142">
            <v>75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CH142">
            <v>0</v>
          </cell>
          <cell r="CI142">
            <v>0</v>
          </cell>
          <cell r="CK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C143" t="str">
            <v>70200TAllcustom2Allcustom3USD Total</v>
          </cell>
          <cell r="E143">
            <v>-139</v>
          </cell>
          <cell r="F143">
            <v>0</v>
          </cell>
          <cell r="G143">
            <v>0</v>
          </cell>
          <cell r="H143">
            <v>-138.84464201576998</v>
          </cell>
          <cell r="J143">
            <v>-455</v>
          </cell>
          <cell r="K143">
            <v>0</v>
          </cell>
          <cell r="L143">
            <v>0</v>
          </cell>
          <cell r="M143">
            <v>-455.220872960142</v>
          </cell>
          <cell r="O143">
            <v>65</v>
          </cell>
          <cell r="P143">
            <v>-1</v>
          </cell>
          <cell r="Q143">
            <v>0</v>
          </cell>
          <cell r="R143">
            <v>65.259176796786008</v>
          </cell>
          <cell r="T143">
            <v>0</v>
          </cell>
          <cell r="U143">
            <v>0</v>
          </cell>
          <cell r="V143">
            <v>1</v>
          </cell>
          <cell r="W143">
            <v>-1</v>
          </cell>
          <cell r="X143">
            <v>0</v>
          </cell>
          <cell r="Y143">
            <v>0</v>
          </cell>
          <cell r="Z143">
            <v>0</v>
          </cell>
          <cell r="AB143">
            <v>-529</v>
          </cell>
          <cell r="AC143">
            <v>-1</v>
          </cell>
          <cell r="AD143">
            <v>0</v>
          </cell>
          <cell r="AE143">
            <v>-528.80633817912587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-529</v>
          </cell>
          <cell r="AP143">
            <v>-521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BB143">
            <v>-4</v>
          </cell>
          <cell r="BC143">
            <v>-2</v>
          </cell>
          <cell r="BD143">
            <v>0</v>
          </cell>
          <cell r="BE143">
            <v>0</v>
          </cell>
          <cell r="BF143">
            <v>0</v>
          </cell>
          <cell r="BG143">
            <v>-2.4397366869114401</v>
          </cell>
          <cell r="BI143">
            <v>-7</v>
          </cell>
          <cell r="BJ143">
            <v>0</v>
          </cell>
          <cell r="BK143">
            <v>0</v>
          </cell>
          <cell r="BL143">
            <v>-7.2100799135332503</v>
          </cell>
          <cell r="BN143">
            <v>-44</v>
          </cell>
          <cell r="BO143">
            <v>0</v>
          </cell>
          <cell r="BP143">
            <v>0</v>
          </cell>
          <cell r="BQ143">
            <v>-44.396104671701501</v>
          </cell>
          <cell r="BS143">
            <v>-12</v>
          </cell>
          <cell r="BT143">
            <v>1</v>
          </cell>
          <cell r="BU143">
            <v>0</v>
          </cell>
          <cell r="BV143">
            <v>-12.710850285660701</v>
          </cell>
          <cell r="BX143">
            <v>-2</v>
          </cell>
          <cell r="BY143">
            <v>0</v>
          </cell>
          <cell r="BZ143">
            <v>0</v>
          </cell>
          <cell r="CA143">
            <v>-1.9541763289754399</v>
          </cell>
          <cell r="CC143">
            <v>10</v>
          </cell>
          <cell r="CD143">
            <v>0</v>
          </cell>
          <cell r="CE143">
            <v>0</v>
          </cell>
          <cell r="CF143">
            <v>10.189062809946901</v>
          </cell>
          <cell r="CH143">
            <v>-80</v>
          </cell>
          <cell r="CI143">
            <v>0</v>
          </cell>
          <cell r="CJ143">
            <v>0</v>
          </cell>
          <cell r="CK143">
            <v>-80.23027293893459</v>
          </cell>
          <cell r="CM143">
            <v>0</v>
          </cell>
          <cell r="CN143">
            <v>0</v>
          </cell>
          <cell r="CO143">
            <v>0</v>
          </cell>
          <cell r="CP143">
            <v>-9.2483999999999997E-2</v>
          </cell>
          <cell r="CR143">
            <v>2</v>
          </cell>
          <cell r="CS143">
            <v>1</v>
          </cell>
          <cell r="CT143">
            <v>0</v>
          </cell>
          <cell r="CU143">
            <v>0</v>
          </cell>
          <cell r="CV143">
            <v>0</v>
          </cell>
          <cell r="CW143">
            <v>1.1680611590916601</v>
          </cell>
          <cell r="CY143">
            <v>-390</v>
          </cell>
          <cell r="CZ143">
            <v>-1</v>
          </cell>
          <cell r="DA143">
            <v>0</v>
          </cell>
          <cell r="DB143">
            <v>-389.40465776999997</v>
          </cell>
          <cell r="DD143">
            <v>-65</v>
          </cell>
          <cell r="DE143">
            <v>0</v>
          </cell>
          <cell r="DF143">
            <v>0</v>
          </cell>
          <cell r="DG143">
            <v>-65.029728596807303</v>
          </cell>
          <cell r="DI143">
            <v>-2</v>
          </cell>
          <cell r="DJ143">
            <v>0</v>
          </cell>
          <cell r="DK143">
            <v>0</v>
          </cell>
          <cell r="DL143">
            <v>-2.1463116624265699</v>
          </cell>
          <cell r="DN143">
            <v>1</v>
          </cell>
          <cell r="DO143">
            <v>0</v>
          </cell>
          <cell r="DP143">
            <v>0</v>
          </cell>
          <cell r="DQ143">
            <v>0.61340266000000099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X143">
            <v>-1</v>
          </cell>
          <cell r="DY143">
            <v>-1</v>
          </cell>
          <cell r="DZ143">
            <v>0</v>
          </cell>
          <cell r="EA143">
            <v>-0.42163875000000001</v>
          </cell>
          <cell r="EC143">
            <v>0</v>
          </cell>
          <cell r="ED143">
            <v>0</v>
          </cell>
          <cell r="EE143">
            <v>0</v>
          </cell>
          <cell r="EF143">
            <v>-1.2336420000000001E-2</v>
          </cell>
          <cell r="EH143">
            <v>-1</v>
          </cell>
          <cell r="EI143">
            <v>0</v>
          </cell>
          <cell r="EJ143">
            <v>0</v>
          </cell>
          <cell r="EK143">
            <v>-0.58647624633992002</v>
          </cell>
          <cell r="EM143">
            <v>0</v>
          </cell>
          <cell r="EN143">
            <v>0</v>
          </cell>
          <cell r="EO143">
            <v>0</v>
          </cell>
          <cell r="EP143">
            <v>0.441833989761935</v>
          </cell>
        </row>
        <row r="145">
          <cell r="C145" t="str">
            <v>50100TAllcustom2Allcustom3USD Total</v>
          </cell>
          <cell r="E145">
            <v>93</v>
          </cell>
          <cell r="F145">
            <v>0</v>
          </cell>
          <cell r="G145">
            <v>0</v>
          </cell>
          <cell r="H145">
            <v>92.975335544158128</v>
          </cell>
          <cell r="J145">
            <v>459</v>
          </cell>
          <cell r="K145">
            <v>0</v>
          </cell>
          <cell r="L145">
            <v>0</v>
          </cell>
          <cell r="M145">
            <v>459.07918004090737</v>
          </cell>
          <cell r="O145">
            <v>-210</v>
          </cell>
          <cell r="P145">
            <v>-1</v>
          </cell>
          <cell r="Q145">
            <v>0</v>
          </cell>
          <cell r="R145">
            <v>-209.88255524877002</v>
          </cell>
          <cell r="T145">
            <v>0</v>
          </cell>
          <cell r="U145">
            <v>0</v>
          </cell>
          <cell r="V145">
            <v>2</v>
          </cell>
          <cell r="W145">
            <v>-2</v>
          </cell>
          <cell r="X145">
            <v>0</v>
          </cell>
          <cell r="Y145">
            <v>0</v>
          </cell>
          <cell r="Z145">
            <v>3.4609820054303714E-2</v>
          </cell>
          <cell r="AB145">
            <v>342</v>
          </cell>
          <cell r="AC145">
            <v>-2</v>
          </cell>
          <cell r="AD145">
            <v>0</v>
          </cell>
          <cell r="AE145">
            <v>342.20657015637778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-1</v>
          </cell>
          <cell r="AM145">
            <v>0</v>
          </cell>
          <cell r="AN145">
            <v>342</v>
          </cell>
          <cell r="AP145">
            <v>625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B145">
            <v>9</v>
          </cell>
          <cell r="BC145">
            <v>-1</v>
          </cell>
          <cell r="BD145">
            <v>1</v>
          </cell>
          <cell r="BE145">
            <v>0</v>
          </cell>
          <cell r="BF145">
            <v>0</v>
          </cell>
          <cell r="BG145">
            <v>9.1863532767576235</v>
          </cell>
          <cell r="BI145">
            <v>-114</v>
          </cell>
          <cell r="BJ145">
            <v>0</v>
          </cell>
          <cell r="BK145">
            <v>0</v>
          </cell>
          <cell r="BL145">
            <v>-114.17366611209448</v>
          </cell>
          <cell r="BN145">
            <v>220</v>
          </cell>
          <cell r="BO145">
            <v>0</v>
          </cell>
          <cell r="BP145">
            <v>0</v>
          </cell>
          <cell r="BQ145">
            <v>220.07270638630456</v>
          </cell>
          <cell r="BS145">
            <v>12</v>
          </cell>
          <cell r="BT145">
            <v>1</v>
          </cell>
          <cell r="BU145">
            <v>0</v>
          </cell>
          <cell r="BV145">
            <v>11.748267390401107</v>
          </cell>
          <cell r="BX145">
            <v>51</v>
          </cell>
          <cell r="BY145">
            <v>0</v>
          </cell>
          <cell r="BZ145">
            <v>0</v>
          </cell>
          <cell r="CA145">
            <v>51.126253986872783</v>
          </cell>
          <cell r="CC145">
            <v>-37</v>
          </cell>
          <cell r="CD145">
            <v>0</v>
          </cell>
          <cell r="CE145">
            <v>0</v>
          </cell>
          <cell r="CF145">
            <v>-37.2252326352219</v>
          </cell>
          <cell r="CH145">
            <v>-70</v>
          </cell>
          <cell r="CI145">
            <v>-1</v>
          </cell>
          <cell r="CJ145">
            <v>0</v>
          </cell>
          <cell r="CK145">
            <v>-69.828053839388033</v>
          </cell>
          <cell r="CM145">
            <v>22</v>
          </cell>
          <cell r="CN145">
            <v>0</v>
          </cell>
          <cell r="CO145">
            <v>0</v>
          </cell>
          <cell r="CP145">
            <v>22.068707090533234</v>
          </cell>
          <cell r="CR145">
            <v>2</v>
          </cell>
          <cell r="CS145">
            <v>1</v>
          </cell>
          <cell r="CT145">
            <v>-1</v>
          </cell>
          <cell r="CU145">
            <v>0</v>
          </cell>
          <cell r="CV145">
            <v>0</v>
          </cell>
          <cell r="CW145">
            <v>1.9841565770564658</v>
          </cell>
          <cell r="CY145">
            <v>102</v>
          </cell>
          <cell r="CZ145">
            <v>0</v>
          </cell>
          <cell r="DA145">
            <v>0</v>
          </cell>
          <cell r="DB145">
            <v>102.34509302999993</v>
          </cell>
          <cell r="DD145">
            <v>386</v>
          </cell>
          <cell r="DE145">
            <v>-1</v>
          </cell>
          <cell r="DF145">
            <v>0</v>
          </cell>
          <cell r="DG145">
            <v>385.71826418479532</v>
          </cell>
          <cell r="DI145">
            <v>-108</v>
          </cell>
          <cell r="DJ145">
            <v>1</v>
          </cell>
          <cell r="DK145">
            <v>0</v>
          </cell>
          <cell r="DL145">
            <v>-108.15481830094409</v>
          </cell>
          <cell r="DN145">
            <v>76</v>
          </cell>
          <cell r="DO145">
            <v>-1</v>
          </cell>
          <cell r="DP145">
            <v>0</v>
          </cell>
          <cell r="DQ145">
            <v>75.979576800000004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X145">
            <v>1</v>
          </cell>
          <cell r="DY145">
            <v>-1</v>
          </cell>
          <cell r="DZ145">
            <v>0</v>
          </cell>
          <cell r="EA145">
            <v>1.2069077500000993</v>
          </cell>
          <cell r="EC145">
            <v>-1</v>
          </cell>
          <cell r="ED145">
            <v>1</v>
          </cell>
          <cell r="EE145">
            <v>0</v>
          </cell>
          <cell r="EF145">
            <v>-1.2783820327770088</v>
          </cell>
          <cell r="EH145">
            <v>4</v>
          </cell>
          <cell r="EI145">
            <v>1</v>
          </cell>
          <cell r="EJ145">
            <v>0</v>
          </cell>
          <cell r="EK145">
            <v>3.9765054426377784</v>
          </cell>
          <cell r="EM145">
            <v>-4</v>
          </cell>
          <cell r="EN145">
            <v>1</v>
          </cell>
          <cell r="EO145">
            <v>0</v>
          </cell>
          <cell r="EP145">
            <v>-3.7220840917021998</v>
          </cell>
        </row>
        <row r="148">
          <cell r="C148" t="str">
            <v>50440TAllcustom2Allcustom3USD Total</v>
          </cell>
          <cell r="E148">
            <v>169</v>
          </cell>
          <cell r="F148">
            <v>-1</v>
          </cell>
          <cell r="H148">
            <v>169.51095463068199</v>
          </cell>
          <cell r="J148">
            <v>3</v>
          </cell>
          <cell r="K148">
            <v>0</v>
          </cell>
          <cell r="M148">
            <v>2.6420309999999998</v>
          </cell>
          <cell r="O148">
            <v>102</v>
          </cell>
          <cell r="P148">
            <v>1</v>
          </cell>
          <cell r="Q148">
            <v>0</v>
          </cell>
          <cell r="R148">
            <v>101.46947210068201</v>
          </cell>
          <cell r="T148">
            <v>-70</v>
          </cell>
          <cell r="U148">
            <v>2</v>
          </cell>
          <cell r="V148">
            <v>-2</v>
          </cell>
          <cell r="W148">
            <v>1</v>
          </cell>
          <cell r="Y148">
            <v>0</v>
          </cell>
          <cell r="Z148">
            <v>-70.683513529999999</v>
          </cell>
          <cell r="AB148">
            <v>102</v>
          </cell>
          <cell r="AC148">
            <v>1</v>
          </cell>
          <cell r="AE148">
            <v>101.46947210068201</v>
          </cell>
          <cell r="AG148">
            <v>0</v>
          </cell>
          <cell r="AH148">
            <v>0</v>
          </cell>
          <cell r="AJ148">
            <v>0</v>
          </cell>
          <cell r="AL148">
            <v>1</v>
          </cell>
          <cell r="AM148">
            <v>0</v>
          </cell>
          <cell r="AN148">
            <v>102</v>
          </cell>
          <cell r="AP148">
            <v>5</v>
          </cell>
          <cell r="AT148">
            <v>0</v>
          </cell>
          <cell r="AU148">
            <v>0</v>
          </cell>
          <cell r="AV148">
            <v>0</v>
          </cell>
          <cell r="BB148">
            <v>0</v>
          </cell>
          <cell r="BG148">
            <v>0</v>
          </cell>
          <cell r="BI148">
            <v>0</v>
          </cell>
          <cell r="BJ148">
            <v>0</v>
          </cell>
          <cell r="BL148">
            <v>0</v>
          </cell>
          <cell r="BN148">
            <v>1</v>
          </cell>
          <cell r="BO148">
            <v>0</v>
          </cell>
          <cell r="BQ148">
            <v>1.27554803068219</v>
          </cell>
          <cell r="BS148">
            <v>1</v>
          </cell>
          <cell r="BT148">
            <v>1</v>
          </cell>
          <cell r="BV148">
            <v>0</v>
          </cell>
          <cell r="BX148">
            <v>0</v>
          </cell>
          <cell r="BY148">
            <v>0</v>
          </cell>
          <cell r="CA148">
            <v>1.0000000000000001E-7</v>
          </cell>
          <cell r="CC148">
            <v>0</v>
          </cell>
          <cell r="CD148">
            <v>0</v>
          </cell>
          <cell r="CF148">
            <v>0</v>
          </cell>
          <cell r="CH148">
            <v>173</v>
          </cell>
          <cell r="CI148">
            <v>0</v>
          </cell>
          <cell r="CK148">
            <v>172.63877996000002</v>
          </cell>
          <cell r="CM148">
            <v>-4</v>
          </cell>
          <cell r="CN148">
            <v>0</v>
          </cell>
          <cell r="CP148">
            <v>-4.4033734600000001</v>
          </cell>
          <cell r="CR148">
            <v>0</v>
          </cell>
          <cell r="CW148">
            <v>0</v>
          </cell>
          <cell r="CY148">
            <v>1</v>
          </cell>
          <cell r="CZ148">
            <v>1</v>
          </cell>
          <cell r="DB148">
            <v>0</v>
          </cell>
          <cell r="DD148">
            <v>0</v>
          </cell>
          <cell r="DE148">
            <v>0</v>
          </cell>
          <cell r="DG148">
            <v>0</v>
          </cell>
          <cell r="DI148">
            <v>2</v>
          </cell>
          <cell r="DJ148">
            <v>-1</v>
          </cell>
          <cell r="DL148">
            <v>2.6420309999999998</v>
          </cell>
          <cell r="DN148">
            <v>0</v>
          </cell>
          <cell r="DO148">
            <v>0</v>
          </cell>
          <cell r="DQ148">
            <v>0</v>
          </cell>
          <cell r="DS148">
            <v>0</v>
          </cell>
          <cell r="DT148">
            <v>0</v>
          </cell>
          <cell r="DV148">
            <v>0</v>
          </cell>
          <cell r="DX148">
            <v>0</v>
          </cell>
          <cell r="DY148">
            <v>0</v>
          </cell>
          <cell r="EA148">
            <v>0</v>
          </cell>
          <cell r="EC148">
            <v>0</v>
          </cell>
          <cell r="ED148">
            <v>0</v>
          </cell>
          <cell r="EF148">
            <v>0</v>
          </cell>
          <cell r="EH148">
            <v>0</v>
          </cell>
          <cell r="EI148">
            <v>0</v>
          </cell>
          <cell r="EK148">
            <v>0</v>
          </cell>
          <cell r="EM148">
            <v>0</v>
          </cell>
          <cell r="EN148">
            <v>0</v>
          </cell>
          <cell r="EP148">
            <v>0</v>
          </cell>
        </row>
        <row r="149">
          <cell r="C149" t="str">
            <v>50430TAllcustom2Allcustom3USD Total</v>
          </cell>
          <cell r="E149">
            <v>808</v>
          </cell>
          <cell r="H149">
            <v>807.65559643728307</v>
          </cell>
          <cell r="J149">
            <v>25</v>
          </cell>
          <cell r="M149">
            <v>24.944379860022799</v>
          </cell>
          <cell r="O149">
            <v>588</v>
          </cell>
          <cell r="P149">
            <v>0</v>
          </cell>
          <cell r="Q149">
            <v>0</v>
          </cell>
          <cell r="R149">
            <v>588.18050461953908</v>
          </cell>
          <cell r="T149">
            <v>-245</v>
          </cell>
          <cell r="V149">
            <v>-1</v>
          </cell>
          <cell r="Y149">
            <v>0</v>
          </cell>
          <cell r="Z149">
            <v>-244.41947167776701</v>
          </cell>
          <cell r="AB149">
            <v>588</v>
          </cell>
          <cell r="AE149">
            <v>588.18050461953908</v>
          </cell>
          <cell r="AG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588</v>
          </cell>
          <cell r="AP149">
            <v>114</v>
          </cell>
          <cell r="AT149">
            <v>0</v>
          </cell>
          <cell r="AU149">
            <v>0</v>
          </cell>
          <cell r="AV149">
            <v>0</v>
          </cell>
          <cell r="BB149">
            <v>0</v>
          </cell>
          <cell r="BG149">
            <v>0.14268871688044199</v>
          </cell>
          <cell r="BI149">
            <v>11</v>
          </cell>
          <cell r="BL149">
            <v>11.2370082833253</v>
          </cell>
          <cell r="BN149">
            <v>29</v>
          </cell>
          <cell r="BQ149">
            <v>29.344169340093099</v>
          </cell>
          <cell r="BS149">
            <v>0</v>
          </cell>
          <cell r="BV149">
            <v>3.4748608978012303E-2</v>
          </cell>
          <cell r="BX149">
            <v>50</v>
          </cell>
          <cell r="CA149">
            <v>49.778608987068196</v>
          </cell>
          <cell r="CC149">
            <v>0</v>
          </cell>
          <cell r="CF149">
            <v>1.8272331537167501E-2</v>
          </cell>
          <cell r="CH149">
            <v>889</v>
          </cell>
          <cell r="CK149">
            <v>889.14746719000004</v>
          </cell>
          <cell r="CM149">
            <v>-172</v>
          </cell>
          <cell r="CP149">
            <v>-172.04736702059998</v>
          </cell>
          <cell r="CR149">
            <v>0</v>
          </cell>
          <cell r="CW149">
            <v>0.29310648</v>
          </cell>
          <cell r="CY149">
            <v>11</v>
          </cell>
          <cell r="DB149">
            <v>11.359458009999999</v>
          </cell>
          <cell r="DD149">
            <v>3</v>
          </cell>
          <cell r="DG149">
            <v>3.39066738002278</v>
          </cell>
          <cell r="DI149">
            <v>8</v>
          </cell>
          <cell r="DL149">
            <v>7.5441510799999998</v>
          </cell>
          <cell r="DN149">
            <v>2</v>
          </cell>
          <cell r="DQ149">
            <v>2.3569969100000003</v>
          </cell>
          <cell r="DS149">
            <v>0</v>
          </cell>
          <cell r="DV149">
            <v>0</v>
          </cell>
          <cell r="DX149">
            <v>0</v>
          </cell>
          <cell r="EA149">
            <v>0</v>
          </cell>
          <cell r="EC149">
            <v>0</v>
          </cell>
          <cell r="EF149">
            <v>0</v>
          </cell>
          <cell r="EH149">
            <v>1</v>
          </cell>
          <cell r="EK149">
            <v>0.97399999999999998</v>
          </cell>
          <cell r="EM149">
            <v>0</v>
          </cell>
          <cell r="EP149">
            <v>0</v>
          </cell>
        </row>
        <row r="150">
          <cell r="C150" t="str">
            <v>50420TAllcustom2Allcustom3USD Total</v>
          </cell>
          <cell r="E150">
            <v>1039</v>
          </cell>
          <cell r="F150">
            <v>0</v>
          </cell>
          <cell r="H150">
            <v>1039.2051971391199</v>
          </cell>
          <cell r="J150">
            <v>290</v>
          </cell>
          <cell r="K150">
            <v>0</v>
          </cell>
          <cell r="M150">
            <v>289.79180339898699</v>
          </cell>
          <cell r="O150">
            <v>1014</v>
          </cell>
          <cell r="P150">
            <v>0</v>
          </cell>
          <cell r="Q150">
            <v>0</v>
          </cell>
          <cell r="R150">
            <v>1013.89401533034</v>
          </cell>
          <cell r="T150">
            <v>-315</v>
          </cell>
          <cell r="U150">
            <v>0</v>
          </cell>
          <cell r="V150">
            <v>0</v>
          </cell>
          <cell r="W150">
            <v>0</v>
          </cell>
          <cell r="Y150">
            <v>0</v>
          </cell>
          <cell r="Z150">
            <v>-315.10298520776701</v>
          </cell>
          <cell r="AB150">
            <v>1014</v>
          </cell>
          <cell r="AC150">
            <v>0</v>
          </cell>
          <cell r="AE150">
            <v>1013.89401533034</v>
          </cell>
          <cell r="AG150">
            <v>0</v>
          </cell>
          <cell r="AH150">
            <v>0</v>
          </cell>
          <cell r="AJ150">
            <v>0</v>
          </cell>
          <cell r="AL150">
            <v>0</v>
          </cell>
          <cell r="AM150">
            <v>0</v>
          </cell>
          <cell r="AN150">
            <v>1014</v>
          </cell>
          <cell r="AP150">
            <v>486</v>
          </cell>
          <cell r="AT150">
            <v>0</v>
          </cell>
          <cell r="AU150">
            <v>0</v>
          </cell>
          <cell r="AV150">
            <v>0</v>
          </cell>
          <cell r="BB150">
            <v>0</v>
          </cell>
          <cell r="BG150">
            <v>8.9999999999999999E-8</v>
          </cell>
          <cell r="BI150">
            <v>83</v>
          </cell>
          <cell r="BJ150">
            <v>-1</v>
          </cell>
          <cell r="BL150">
            <v>83.566116298696002</v>
          </cell>
          <cell r="BN150">
            <v>91</v>
          </cell>
          <cell r="BO150">
            <v>0</v>
          </cell>
          <cell r="BQ150">
            <v>91.401871923739193</v>
          </cell>
          <cell r="BS150">
            <v>2</v>
          </cell>
          <cell r="BT150">
            <v>0</v>
          </cell>
          <cell r="BV150">
            <v>1.72630948741946</v>
          </cell>
          <cell r="BX150">
            <v>21</v>
          </cell>
          <cell r="BY150">
            <v>0</v>
          </cell>
          <cell r="CA150">
            <v>21.4195388969584</v>
          </cell>
          <cell r="CC150">
            <v>4</v>
          </cell>
          <cell r="CD150">
            <v>1</v>
          </cell>
          <cell r="CF150">
            <v>3.3189878026022197</v>
          </cell>
          <cell r="CH150">
            <v>1015</v>
          </cell>
          <cell r="CI150">
            <v>1</v>
          </cell>
          <cell r="CK150">
            <v>1014.2231131203</v>
          </cell>
          <cell r="CM150">
            <v>-176</v>
          </cell>
          <cell r="CN150">
            <v>0</v>
          </cell>
          <cell r="CP150">
            <v>-176.45074048059999</v>
          </cell>
          <cell r="CR150">
            <v>1</v>
          </cell>
          <cell r="CW150">
            <v>0.71254628340370296</v>
          </cell>
          <cell r="CY150">
            <v>104</v>
          </cell>
          <cell r="CZ150">
            <v>1</v>
          </cell>
          <cell r="DB150">
            <v>103.47644208</v>
          </cell>
          <cell r="DD150">
            <v>10</v>
          </cell>
          <cell r="DE150">
            <v>-1</v>
          </cell>
          <cell r="DG150">
            <v>10.726983784693001</v>
          </cell>
          <cell r="DI150">
            <v>171</v>
          </cell>
          <cell r="DJ150">
            <v>0</v>
          </cell>
          <cell r="DL150">
            <v>170.87127151089001</v>
          </cell>
          <cell r="DN150">
            <v>4</v>
          </cell>
          <cell r="DO150">
            <v>0</v>
          </cell>
          <cell r="DQ150">
            <v>4.0045597400000004</v>
          </cell>
          <cell r="DS150">
            <v>0</v>
          </cell>
          <cell r="DT150">
            <v>0</v>
          </cell>
          <cell r="DV150">
            <v>0</v>
          </cell>
          <cell r="DX150">
            <v>0</v>
          </cell>
          <cell r="DY150">
            <v>0</v>
          </cell>
          <cell r="EA150">
            <v>0</v>
          </cell>
          <cell r="EC150">
            <v>0</v>
          </cell>
          <cell r="ED150">
            <v>0</v>
          </cell>
          <cell r="EF150">
            <v>0</v>
          </cell>
          <cell r="EH150">
            <v>0</v>
          </cell>
          <cell r="EI150">
            <v>0</v>
          </cell>
          <cell r="EK150">
            <v>0</v>
          </cell>
          <cell r="EM150">
            <v>1</v>
          </cell>
          <cell r="EN150">
            <v>0</v>
          </cell>
          <cell r="EP150">
            <v>0.84854628340370297</v>
          </cell>
        </row>
        <row r="151">
          <cell r="C151" t="str">
            <v>50450TAllcustom2Allcustom3USD Total</v>
          </cell>
          <cell r="E151">
            <v>-62</v>
          </cell>
          <cell r="F151">
            <v>-1</v>
          </cell>
          <cell r="G151">
            <v>0</v>
          </cell>
          <cell r="H151">
            <v>-62.038646071154858</v>
          </cell>
          <cell r="J151">
            <v>-262</v>
          </cell>
          <cell r="K151">
            <v>0</v>
          </cell>
          <cell r="L151">
            <v>0</v>
          </cell>
          <cell r="M151">
            <v>-262.20539253896419</v>
          </cell>
          <cell r="O151">
            <v>-324</v>
          </cell>
          <cell r="P151">
            <v>1</v>
          </cell>
          <cell r="Q151">
            <v>0</v>
          </cell>
          <cell r="R151">
            <v>-324.24403861011899</v>
          </cell>
          <cell r="T151">
            <v>0</v>
          </cell>
          <cell r="U151">
            <v>2</v>
          </cell>
          <cell r="V151">
            <v>-3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B151">
            <v>-324</v>
          </cell>
          <cell r="AC151">
            <v>1</v>
          </cell>
          <cell r="AD151">
            <v>0</v>
          </cell>
          <cell r="AE151">
            <v>-324.24403861011899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1</v>
          </cell>
          <cell r="AM151">
            <v>0</v>
          </cell>
          <cell r="AN151">
            <v>-324</v>
          </cell>
          <cell r="AP151">
            <v>-367</v>
          </cell>
          <cell r="AT151">
            <v>0</v>
          </cell>
          <cell r="AU151">
            <v>0</v>
          </cell>
          <cell r="AV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0.14268862688044198</v>
          </cell>
          <cell r="BI151">
            <v>-72</v>
          </cell>
          <cell r="BJ151">
            <v>1</v>
          </cell>
          <cell r="BK151">
            <v>0</v>
          </cell>
          <cell r="BL151">
            <v>-72.329108015370707</v>
          </cell>
          <cell r="BN151">
            <v>-61</v>
          </cell>
          <cell r="BO151">
            <v>0</v>
          </cell>
          <cell r="BP151">
            <v>0</v>
          </cell>
          <cell r="BQ151">
            <v>-60.782154552963902</v>
          </cell>
          <cell r="BS151">
            <v>-1</v>
          </cell>
          <cell r="BT151">
            <v>1</v>
          </cell>
          <cell r="BU151">
            <v>0</v>
          </cell>
          <cell r="BV151">
            <v>-1.6915608784414478</v>
          </cell>
          <cell r="BX151">
            <v>29</v>
          </cell>
          <cell r="BY151">
            <v>0</v>
          </cell>
          <cell r="BZ151">
            <v>0</v>
          </cell>
          <cell r="CA151">
            <v>28.359070190109797</v>
          </cell>
          <cell r="CC151">
            <v>-4</v>
          </cell>
          <cell r="CD151">
            <v>-1</v>
          </cell>
          <cell r="CE151">
            <v>0</v>
          </cell>
          <cell r="CF151">
            <v>-3.3007154710650521</v>
          </cell>
          <cell r="CH151">
            <v>47</v>
          </cell>
          <cell r="CI151">
            <v>-1</v>
          </cell>
          <cell r="CJ151">
            <v>0</v>
          </cell>
          <cell r="CK151">
            <v>47.563134029699995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R151">
            <v>-1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-0.41943980340370296</v>
          </cell>
          <cell r="CY151">
            <v>-92</v>
          </cell>
          <cell r="CZ151">
            <v>0</v>
          </cell>
          <cell r="DA151">
            <v>0</v>
          </cell>
          <cell r="DB151">
            <v>-92.116984070000001</v>
          </cell>
          <cell r="DD151">
            <v>-7</v>
          </cell>
          <cell r="DE151">
            <v>1</v>
          </cell>
          <cell r="DF151">
            <v>0</v>
          </cell>
          <cell r="DG151">
            <v>-7.3363164046702209</v>
          </cell>
          <cell r="DI151">
            <v>-161</v>
          </cell>
          <cell r="DJ151">
            <v>-1</v>
          </cell>
          <cell r="DK151">
            <v>0</v>
          </cell>
          <cell r="DL151">
            <v>-160.68508943089</v>
          </cell>
          <cell r="DN151">
            <v>-2</v>
          </cell>
          <cell r="DO151">
            <v>0</v>
          </cell>
          <cell r="DP151">
            <v>0</v>
          </cell>
          <cell r="DQ151">
            <v>-1.64756283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H151">
            <v>1</v>
          </cell>
          <cell r="EI151">
            <v>0</v>
          </cell>
          <cell r="EJ151">
            <v>0</v>
          </cell>
          <cell r="EK151">
            <v>0.97399999999999998</v>
          </cell>
          <cell r="EM151">
            <v>-1</v>
          </cell>
          <cell r="EN151">
            <v>0</v>
          </cell>
          <cell r="EO151">
            <v>0</v>
          </cell>
          <cell r="EP151">
            <v>-0.84854628340370297</v>
          </cell>
        </row>
        <row r="154">
          <cell r="E154">
            <v>944</v>
          </cell>
          <cell r="F154">
            <v>0</v>
          </cell>
          <cell r="G154">
            <v>0</v>
          </cell>
          <cell r="H154">
            <v>944.31482816710104</v>
          </cell>
          <cell r="J154">
            <v>0</v>
          </cell>
          <cell r="K154">
            <v>0</v>
          </cell>
          <cell r="L154">
            <v>0</v>
          </cell>
          <cell r="M154">
            <v>8.8463258771999995E-2</v>
          </cell>
          <cell r="O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944</v>
          </cell>
          <cell r="AC154">
            <v>0</v>
          </cell>
          <cell r="AD154">
            <v>0</v>
          </cell>
          <cell r="AE154">
            <v>944.40329142587302</v>
          </cell>
          <cell r="AG154">
            <v>0</v>
          </cell>
          <cell r="AH154">
            <v>0</v>
          </cell>
          <cell r="AJ154">
            <v>0</v>
          </cell>
          <cell r="AN154">
            <v>944</v>
          </cell>
          <cell r="AP154">
            <v>603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B154">
            <v>341</v>
          </cell>
          <cell r="BC154">
            <v>0</v>
          </cell>
          <cell r="BD154">
            <v>-1</v>
          </cell>
          <cell r="BE154">
            <v>0</v>
          </cell>
          <cell r="BF154">
            <v>0</v>
          </cell>
          <cell r="BG154">
            <v>341.58722738433698</v>
          </cell>
          <cell r="BI154">
            <v>1</v>
          </cell>
          <cell r="BJ154">
            <v>0</v>
          </cell>
          <cell r="BK154">
            <v>0</v>
          </cell>
          <cell r="BL154">
            <v>0.59014903648611094</v>
          </cell>
          <cell r="BN154">
            <v>588</v>
          </cell>
          <cell r="BO154">
            <v>0</v>
          </cell>
          <cell r="BP154">
            <v>0</v>
          </cell>
          <cell r="BQ154">
            <v>587.75839082144296</v>
          </cell>
          <cell r="BS154">
            <v>0</v>
          </cell>
          <cell r="BT154">
            <v>0</v>
          </cell>
          <cell r="BU154">
            <v>0</v>
          </cell>
          <cell r="BV154">
            <v>0.110823603330823</v>
          </cell>
          <cell r="BX154">
            <v>14</v>
          </cell>
          <cell r="BY154">
            <v>0</v>
          </cell>
          <cell r="BZ154">
            <v>0</v>
          </cell>
          <cell r="CA154">
            <v>14.268237321504701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K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8.8463258771999995E-2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S154">
            <v>0</v>
          </cell>
          <cell r="DV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C154">
            <v>342</v>
          </cell>
          <cell r="ED154">
            <v>0</v>
          </cell>
          <cell r="EE154">
            <v>0</v>
          </cell>
          <cell r="EF154">
            <v>341.58722738433698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</row>
        <row r="155">
          <cell r="E155">
            <v>1595</v>
          </cell>
          <cell r="F155">
            <v>0</v>
          </cell>
          <cell r="G155">
            <v>0</v>
          </cell>
          <cell r="H155">
            <v>1594.7422689288298</v>
          </cell>
          <cell r="J155">
            <v>147</v>
          </cell>
          <cell r="K155">
            <v>0</v>
          </cell>
          <cell r="L155">
            <v>0</v>
          </cell>
          <cell r="M155">
            <v>147.26664609444001</v>
          </cell>
          <cell r="O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1742</v>
          </cell>
          <cell r="AC155">
            <v>0</v>
          </cell>
          <cell r="AD155">
            <v>0</v>
          </cell>
          <cell r="AE155">
            <v>1742.00891502327</v>
          </cell>
          <cell r="AG155">
            <v>0</v>
          </cell>
          <cell r="AH155">
            <v>0</v>
          </cell>
          <cell r="AJ155">
            <v>0</v>
          </cell>
          <cell r="AN155">
            <v>1742</v>
          </cell>
          <cell r="AP155">
            <v>1738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B155">
            <v>1</v>
          </cell>
          <cell r="BC155">
            <v>0</v>
          </cell>
          <cell r="BD155">
            <v>1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1486</v>
          </cell>
          <cell r="BO155">
            <v>0</v>
          </cell>
          <cell r="BP155">
            <v>0</v>
          </cell>
          <cell r="BQ155">
            <v>1485.8565678407899</v>
          </cell>
          <cell r="BS155">
            <v>29</v>
          </cell>
          <cell r="BT155">
            <v>0</v>
          </cell>
          <cell r="BU155">
            <v>0</v>
          </cell>
          <cell r="BV155">
            <v>29.410917428232597</v>
          </cell>
          <cell r="BX155">
            <v>79</v>
          </cell>
          <cell r="BY155">
            <v>0</v>
          </cell>
          <cell r="BZ155">
            <v>0</v>
          </cell>
          <cell r="CA155">
            <v>79.2067199197256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K155">
            <v>-0.268063740080832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R155">
            <v>3</v>
          </cell>
          <cell r="CS155">
            <v>0</v>
          </cell>
          <cell r="CT155">
            <v>-1</v>
          </cell>
          <cell r="CU155">
            <v>0</v>
          </cell>
          <cell r="CV155">
            <v>0</v>
          </cell>
          <cell r="CW155">
            <v>4.0029376956510303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D155">
            <v>143</v>
          </cell>
          <cell r="DE155">
            <v>0</v>
          </cell>
          <cell r="DF155">
            <v>0</v>
          </cell>
          <cell r="DG155">
            <v>142.73211456545602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1</v>
          </cell>
          <cell r="DO155">
            <v>0</v>
          </cell>
          <cell r="DP155">
            <v>0</v>
          </cell>
          <cell r="DQ155">
            <v>0.53159383333333299</v>
          </cell>
          <cell r="DS155">
            <v>0</v>
          </cell>
          <cell r="DV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</row>
        <row r="156">
          <cell r="E156">
            <v>2704</v>
          </cell>
          <cell r="F156">
            <v>0</v>
          </cell>
          <cell r="G156">
            <v>0</v>
          </cell>
          <cell r="H156">
            <v>2703.80970706369</v>
          </cell>
          <cell r="J156">
            <v>910</v>
          </cell>
          <cell r="K156">
            <v>0</v>
          </cell>
          <cell r="L156">
            <v>-1</v>
          </cell>
          <cell r="M156">
            <v>910.68151141279304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-1</v>
          </cell>
          <cell r="W156">
            <v>0</v>
          </cell>
          <cell r="X156">
            <v>1</v>
          </cell>
          <cell r="Y156">
            <v>0</v>
          </cell>
          <cell r="Z156">
            <v>0</v>
          </cell>
          <cell r="AB156">
            <v>3614</v>
          </cell>
          <cell r="AC156">
            <v>0</v>
          </cell>
          <cell r="AD156">
            <v>0</v>
          </cell>
          <cell r="AE156">
            <v>3614.4912184764798</v>
          </cell>
          <cell r="AG156">
            <v>0</v>
          </cell>
          <cell r="AH156">
            <v>0</v>
          </cell>
          <cell r="AJ156">
            <v>0</v>
          </cell>
          <cell r="AN156">
            <v>3614</v>
          </cell>
          <cell r="AP156">
            <v>3614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B156">
            <v>1</v>
          </cell>
          <cell r="BC156">
            <v>0</v>
          </cell>
          <cell r="BD156">
            <v>1</v>
          </cell>
          <cell r="BE156">
            <v>0</v>
          </cell>
          <cell r="BF156">
            <v>0</v>
          </cell>
          <cell r="BG156">
            <v>0.18733669</v>
          </cell>
          <cell r="BI156">
            <v>1</v>
          </cell>
          <cell r="BJ156">
            <v>0</v>
          </cell>
          <cell r="BK156">
            <v>0</v>
          </cell>
          <cell r="BL156">
            <v>0.73799334196203092</v>
          </cell>
          <cell r="BN156">
            <v>2589</v>
          </cell>
          <cell r="BO156">
            <v>0</v>
          </cell>
          <cell r="BP156">
            <v>0</v>
          </cell>
          <cell r="BQ156">
            <v>2588.9336165619702</v>
          </cell>
          <cell r="BS156">
            <v>96</v>
          </cell>
          <cell r="BT156">
            <v>0</v>
          </cell>
          <cell r="BU156">
            <v>0</v>
          </cell>
          <cell r="BV156">
            <v>95.805568199804</v>
          </cell>
          <cell r="BX156">
            <v>17</v>
          </cell>
          <cell r="BY156">
            <v>0</v>
          </cell>
          <cell r="BZ156">
            <v>0</v>
          </cell>
          <cell r="CA156">
            <v>17.4399785131966</v>
          </cell>
          <cell r="CC156">
            <v>0</v>
          </cell>
          <cell r="CD156">
            <v>0</v>
          </cell>
          <cell r="CE156">
            <v>0</v>
          </cell>
          <cell r="CF156">
            <v>0.47721375675979999</v>
          </cell>
          <cell r="CH156">
            <v>0</v>
          </cell>
          <cell r="CI156">
            <v>0</v>
          </cell>
          <cell r="CJ156">
            <v>0</v>
          </cell>
          <cell r="CK156">
            <v>0.22800000000000001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R156">
            <v>-1</v>
          </cell>
          <cell r="CS156">
            <v>0</v>
          </cell>
          <cell r="CT156">
            <v>-1</v>
          </cell>
          <cell r="CU156">
            <v>0</v>
          </cell>
          <cell r="CV156">
            <v>0</v>
          </cell>
          <cell r="CW156">
            <v>0.34255984622208197</v>
          </cell>
          <cell r="CY156">
            <v>794</v>
          </cell>
          <cell r="CZ156">
            <v>0</v>
          </cell>
          <cell r="DA156">
            <v>0</v>
          </cell>
          <cell r="DB156">
            <v>793.85715126999901</v>
          </cell>
          <cell r="DD156">
            <v>95</v>
          </cell>
          <cell r="DE156">
            <v>0</v>
          </cell>
          <cell r="DF156">
            <v>0</v>
          </cell>
          <cell r="DG156">
            <v>94.643630739999992</v>
          </cell>
          <cell r="DI156">
            <v>19</v>
          </cell>
          <cell r="DJ156">
            <v>0</v>
          </cell>
          <cell r="DK156">
            <v>0</v>
          </cell>
          <cell r="DL156">
            <v>18.580576096570699</v>
          </cell>
          <cell r="DN156">
            <v>3</v>
          </cell>
          <cell r="DO156">
            <v>0</v>
          </cell>
          <cell r="DP156">
            <v>0</v>
          </cell>
          <cell r="DQ156">
            <v>3.2575934599999998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0.22800000000000001</v>
          </cell>
          <cell r="EM156">
            <v>0</v>
          </cell>
          <cell r="EN156">
            <v>0</v>
          </cell>
          <cell r="EO156">
            <v>0</v>
          </cell>
          <cell r="EP156">
            <v>0.34255984622208197</v>
          </cell>
        </row>
        <row r="157">
          <cell r="E157">
            <v>26265</v>
          </cell>
          <cell r="F157">
            <v>0</v>
          </cell>
          <cell r="G157">
            <v>0</v>
          </cell>
          <cell r="H157">
            <v>26265.1783131292</v>
          </cell>
          <cell r="J157">
            <v>17406</v>
          </cell>
          <cell r="K157">
            <v>1</v>
          </cell>
          <cell r="L157">
            <v>0</v>
          </cell>
          <cell r="M157">
            <v>17405.562868342524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-3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-2.8273112523547699</v>
          </cell>
          <cell r="AB157">
            <v>43668</v>
          </cell>
          <cell r="AC157">
            <v>0</v>
          </cell>
          <cell r="AD157">
            <v>0</v>
          </cell>
          <cell r="AE157">
            <v>43667.913870219389</v>
          </cell>
          <cell r="AG157">
            <v>0</v>
          </cell>
          <cell r="AH157">
            <v>0</v>
          </cell>
          <cell r="AJ157">
            <v>0</v>
          </cell>
          <cell r="AN157">
            <v>43668</v>
          </cell>
          <cell r="AP157">
            <v>43139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B157">
            <v>167</v>
          </cell>
          <cell r="BC157">
            <v>1</v>
          </cell>
          <cell r="BD157">
            <v>0</v>
          </cell>
          <cell r="BE157">
            <v>0</v>
          </cell>
          <cell r="BF157">
            <v>0</v>
          </cell>
          <cell r="BG157">
            <v>166.68697452890677</v>
          </cell>
          <cell r="BI157">
            <v>21219</v>
          </cell>
          <cell r="BJ157">
            <v>0</v>
          </cell>
          <cell r="BK157">
            <v>0</v>
          </cell>
          <cell r="BL157">
            <v>21219.034238875967</v>
          </cell>
          <cell r="BN157">
            <v>3448</v>
          </cell>
          <cell r="BO157">
            <v>0</v>
          </cell>
          <cell r="BP157">
            <v>0</v>
          </cell>
          <cell r="BQ157">
            <v>3448.1660323229517</v>
          </cell>
          <cell r="BS157">
            <v>75</v>
          </cell>
          <cell r="BT157">
            <v>0</v>
          </cell>
          <cell r="BU157">
            <v>0</v>
          </cell>
          <cell r="BV157">
            <v>74.808979243721765</v>
          </cell>
          <cell r="BX157">
            <v>1046</v>
          </cell>
          <cell r="BY157">
            <v>0</v>
          </cell>
          <cell r="BZ157">
            <v>0</v>
          </cell>
          <cell r="CA157">
            <v>1045.6786880332984</v>
          </cell>
          <cell r="CC157">
            <v>246</v>
          </cell>
          <cell r="CD157">
            <v>0</v>
          </cell>
          <cell r="CE157">
            <v>0</v>
          </cell>
          <cell r="CF157">
            <v>246.30922504060612</v>
          </cell>
          <cell r="CH157">
            <v>86</v>
          </cell>
          <cell r="CI157">
            <v>-1</v>
          </cell>
          <cell r="CJ157">
            <v>0</v>
          </cell>
          <cell r="CK157">
            <v>86.379024196566519</v>
          </cell>
          <cell r="CM157">
            <v>-22</v>
          </cell>
          <cell r="CN157">
            <v>0</v>
          </cell>
          <cell r="CO157">
            <v>0</v>
          </cell>
          <cell r="CP157">
            <v>-21.8848491128172</v>
          </cell>
          <cell r="CR157">
            <v>61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60.985215848279985</v>
          </cell>
          <cell r="CY157">
            <v>6275</v>
          </cell>
          <cell r="CZ157">
            <v>1</v>
          </cell>
          <cell r="DA157">
            <v>0</v>
          </cell>
          <cell r="DB157">
            <v>6274.6702013100003</v>
          </cell>
          <cell r="DD157">
            <v>7659</v>
          </cell>
          <cell r="DE157">
            <v>-1</v>
          </cell>
          <cell r="DF157">
            <v>0</v>
          </cell>
          <cell r="DG157">
            <v>7659.3902301816988</v>
          </cell>
          <cell r="DI157">
            <v>1718</v>
          </cell>
          <cell r="DJ157">
            <v>-1</v>
          </cell>
          <cell r="DK157">
            <v>0</v>
          </cell>
          <cell r="DL157">
            <v>1717.8436807034727</v>
          </cell>
          <cell r="DN157">
            <v>1699</v>
          </cell>
          <cell r="DO157">
            <v>1</v>
          </cell>
          <cell r="DP157">
            <v>0</v>
          </cell>
          <cell r="DQ157">
            <v>1698.5746225799999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X157">
            <v>-6</v>
          </cell>
          <cell r="DY157">
            <v>0</v>
          </cell>
          <cell r="DZ157">
            <v>0</v>
          </cell>
          <cell r="EA157">
            <v>-5.9010822809400993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0.186</v>
          </cell>
          <cell r="EM157">
            <v>56</v>
          </cell>
          <cell r="EN157">
            <v>0</v>
          </cell>
          <cell r="EO157">
            <v>0</v>
          </cell>
          <cell r="EP157">
            <v>56.200488318465183</v>
          </cell>
        </row>
        <row r="158">
          <cell r="C158" t="str">
            <v>60301CAllcustom2Allcustom3USD Total</v>
          </cell>
          <cell r="E158">
            <v>1365</v>
          </cell>
          <cell r="F158">
            <v>1</v>
          </cell>
          <cell r="H158">
            <v>1364.3071116534084</v>
          </cell>
          <cell r="J158">
            <v>880</v>
          </cell>
          <cell r="K158">
            <v>-1</v>
          </cell>
          <cell r="M158">
            <v>880.53467149938297</v>
          </cell>
          <cell r="O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0</v>
          </cell>
          <cell r="Y158">
            <v>0</v>
          </cell>
          <cell r="Z158">
            <v>0</v>
          </cell>
          <cell r="AB158">
            <v>2245</v>
          </cell>
          <cell r="AC158">
            <v>0</v>
          </cell>
          <cell r="AE158">
            <v>2244.8417831527331</v>
          </cell>
          <cell r="AG158">
            <v>0</v>
          </cell>
          <cell r="AH158">
            <v>0</v>
          </cell>
          <cell r="AJ158">
            <v>0</v>
          </cell>
          <cell r="AL158">
            <v>0</v>
          </cell>
          <cell r="AM158">
            <v>0</v>
          </cell>
          <cell r="AN158">
            <v>2245</v>
          </cell>
          <cell r="AP158">
            <v>1393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B158">
            <v>19</v>
          </cell>
          <cell r="BC158">
            <v>-1</v>
          </cell>
          <cell r="BD158">
            <v>1</v>
          </cell>
          <cell r="BE158">
            <v>0</v>
          </cell>
          <cell r="BG158">
            <v>18.536342033996249</v>
          </cell>
          <cell r="BI158">
            <v>251</v>
          </cell>
          <cell r="BJ158">
            <v>-1</v>
          </cell>
          <cell r="BL158">
            <v>251.7342721448731</v>
          </cell>
          <cell r="BN158">
            <v>180</v>
          </cell>
          <cell r="BO158">
            <v>1</v>
          </cell>
          <cell r="BQ158">
            <v>178.97708968072857</v>
          </cell>
          <cell r="BS158">
            <v>31</v>
          </cell>
          <cell r="BT158">
            <v>-1</v>
          </cell>
          <cell r="BV158">
            <v>32.02266834962623</v>
          </cell>
          <cell r="BX158">
            <v>56</v>
          </cell>
          <cell r="BY158">
            <v>-1</v>
          </cell>
          <cell r="CA158">
            <v>56.578054646325199</v>
          </cell>
          <cell r="CC158">
            <v>42</v>
          </cell>
          <cell r="CD158">
            <v>1</v>
          </cell>
          <cell r="CF158">
            <v>40.886464378358085</v>
          </cell>
          <cell r="CH158">
            <v>914</v>
          </cell>
          <cell r="CI158">
            <v>1</v>
          </cell>
          <cell r="CK158">
            <v>913.47618341949351</v>
          </cell>
          <cell r="CM158">
            <v>-128</v>
          </cell>
          <cell r="CN158">
            <v>0</v>
          </cell>
          <cell r="CP158">
            <v>-127.90396299999981</v>
          </cell>
          <cell r="CR158">
            <v>5</v>
          </cell>
          <cell r="CS158">
            <v>0</v>
          </cell>
          <cell r="CT158">
            <v>1</v>
          </cell>
          <cell r="CU158">
            <v>0</v>
          </cell>
          <cell r="CW158">
            <v>3.8029267848119304</v>
          </cell>
          <cell r="CY158">
            <v>849</v>
          </cell>
          <cell r="CZ158">
            <v>-1</v>
          </cell>
          <cell r="DB158">
            <v>849.74168035000093</v>
          </cell>
          <cell r="DD158">
            <v>20</v>
          </cell>
          <cell r="DE158">
            <v>0</v>
          </cell>
          <cell r="DG158">
            <v>20.288510779520948</v>
          </cell>
          <cell r="DI158">
            <v>6</v>
          </cell>
          <cell r="DJ158">
            <v>-1</v>
          </cell>
          <cell r="DL158">
            <v>6.7015535850564447</v>
          </cell>
          <cell r="DN158">
            <v>0</v>
          </cell>
          <cell r="DQ158">
            <v>0</v>
          </cell>
          <cell r="DS158">
            <v>0</v>
          </cell>
          <cell r="DT158">
            <v>0</v>
          </cell>
          <cell r="DV158">
            <v>0</v>
          </cell>
          <cell r="DX158">
            <v>0</v>
          </cell>
          <cell r="DY158">
            <v>0</v>
          </cell>
          <cell r="EA158">
            <v>0</v>
          </cell>
          <cell r="EC158">
            <v>0</v>
          </cell>
          <cell r="ED158">
            <v>0</v>
          </cell>
          <cell r="EF158">
            <v>0</v>
          </cell>
          <cell r="EH158">
            <v>2</v>
          </cell>
          <cell r="EI158">
            <v>1</v>
          </cell>
          <cell r="EK158">
            <v>1.4431149599999999</v>
          </cell>
          <cell r="EM158">
            <v>3</v>
          </cell>
          <cell r="EN158">
            <v>0</v>
          </cell>
          <cell r="EP158">
            <v>2.6223172488155342</v>
          </cell>
        </row>
        <row r="159">
          <cell r="C159" t="str">
            <v>50530TAllcustom2Allcustom3USD Total</v>
          </cell>
          <cell r="E159">
            <v>17</v>
          </cell>
          <cell r="H159">
            <v>17.452593177396</v>
          </cell>
          <cell r="J159">
            <v>1</v>
          </cell>
          <cell r="M159">
            <v>0.625421</v>
          </cell>
          <cell r="O159">
            <v>0</v>
          </cell>
          <cell r="R159">
            <v>0</v>
          </cell>
          <cell r="T159">
            <v>0</v>
          </cell>
          <cell r="V159">
            <v>0</v>
          </cell>
          <cell r="Y159">
            <v>0</v>
          </cell>
          <cell r="Z159">
            <v>0</v>
          </cell>
          <cell r="AB159">
            <v>18</v>
          </cell>
          <cell r="AD159">
            <v>0</v>
          </cell>
          <cell r="AE159">
            <v>18.078014177396</v>
          </cell>
          <cell r="AG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18</v>
          </cell>
          <cell r="AP159">
            <v>19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B159">
            <v>0</v>
          </cell>
          <cell r="BD159">
            <v>0</v>
          </cell>
          <cell r="BG159">
            <v>0.27657133094085801</v>
          </cell>
          <cell r="BI159">
            <v>2</v>
          </cell>
          <cell r="BL159">
            <v>1.8846529999999999</v>
          </cell>
          <cell r="BN159">
            <v>16</v>
          </cell>
          <cell r="BQ159">
            <v>16.0013688464552</v>
          </cell>
          <cell r="BS159">
            <v>0</v>
          </cell>
          <cell r="BV159">
            <v>0</v>
          </cell>
          <cell r="BX159">
            <v>0</v>
          </cell>
          <cell r="CA159">
            <v>0</v>
          </cell>
          <cell r="CC159">
            <v>0</v>
          </cell>
          <cell r="CF159">
            <v>0</v>
          </cell>
          <cell r="CH159">
            <v>0</v>
          </cell>
          <cell r="CK159">
            <v>0</v>
          </cell>
          <cell r="CM159">
            <v>-1</v>
          </cell>
          <cell r="CP159">
            <v>-0.71</v>
          </cell>
          <cell r="CR159">
            <v>0</v>
          </cell>
          <cell r="CT159">
            <v>0</v>
          </cell>
          <cell r="CW159">
            <v>0</v>
          </cell>
          <cell r="CY159">
            <v>1</v>
          </cell>
          <cell r="DB159">
            <v>0.625421</v>
          </cell>
          <cell r="DD159">
            <v>0</v>
          </cell>
          <cell r="DG159">
            <v>0</v>
          </cell>
          <cell r="DI159">
            <v>0</v>
          </cell>
          <cell r="DL159">
            <v>0</v>
          </cell>
          <cell r="DN159">
            <v>0</v>
          </cell>
          <cell r="DQ159">
            <v>0</v>
          </cell>
          <cell r="DS159">
            <v>0</v>
          </cell>
          <cell r="DV159">
            <v>0</v>
          </cell>
          <cell r="DX159">
            <v>0</v>
          </cell>
          <cell r="EA159">
            <v>0</v>
          </cell>
          <cell r="EC159">
            <v>0</v>
          </cell>
          <cell r="EF159">
            <v>0</v>
          </cell>
          <cell r="EH159">
            <v>0</v>
          </cell>
          <cell r="EK159">
            <v>0</v>
          </cell>
          <cell r="EM159">
            <v>0</v>
          </cell>
          <cell r="EP159">
            <v>0</v>
          </cell>
        </row>
        <row r="160">
          <cell r="C160" t="str">
            <v>50211TAllcustom2Allcustom3USD Total</v>
          </cell>
          <cell r="E160">
            <v>4706</v>
          </cell>
          <cell r="H160">
            <v>4706.1639342745802</v>
          </cell>
          <cell r="J160">
            <v>2125</v>
          </cell>
          <cell r="M160">
            <v>2125.4809605066298</v>
          </cell>
          <cell r="O160">
            <v>0</v>
          </cell>
          <cell r="R160">
            <v>0</v>
          </cell>
          <cell r="T160">
            <v>-276</v>
          </cell>
          <cell r="V160">
            <v>1</v>
          </cell>
          <cell r="Y160">
            <v>0</v>
          </cell>
          <cell r="Z160">
            <v>-276.51657485504199</v>
          </cell>
          <cell r="AB160">
            <v>6555</v>
          </cell>
          <cell r="AD160">
            <v>0</v>
          </cell>
          <cell r="AE160">
            <v>6555.1283199261798</v>
          </cell>
          <cell r="AG160">
            <v>0</v>
          </cell>
          <cell r="AJ160">
            <v>0</v>
          </cell>
          <cell r="AL160">
            <v>0</v>
          </cell>
          <cell r="AM160">
            <v>0</v>
          </cell>
          <cell r="AN160">
            <v>6555</v>
          </cell>
          <cell r="AP160">
            <v>6734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BB160">
            <v>74</v>
          </cell>
          <cell r="BD160">
            <v>-1</v>
          </cell>
          <cell r="BG160">
            <v>74.699286946382898</v>
          </cell>
          <cell r="BI160">
            <v>3100</v>
          </cell>
          <cell r="BL160">
            <v>3099.62200208783</v>
          </cell>
          <cell r="BN160">
            <v>850</v>
          </cell>
          <cell r="BQ160">
            <v>850.46085312097603</v>
          </cell>
          <cell r="BS160">
            <v>510</v>
          </cell>
          <cell r="BV160">
            <v>509.84138851574102</v>
          </cell>
          <cell r="BX160">
            <v>152</v>
          </cell>
          <cell r="CA160">
            <v>151.53523434010401</v>
          </cell>
          <cell r="CC160">
            <v>229</v>
          </cell>
          <cell r="CF160">
            <v>229.40801392301501</v>
          </cell>
          <cell r="CH160">
            <v>1139</v>
          </cell>
          <cell r="CJ160">
            <v>0</v>
          </cell>
          <cell r="CK160">
            <v>1138.9001777430799</v>
          </cell>
          <cell r="CM160">
            <v>-1348</v>
          </cell>
          <cell r="CO160">
            <v>0</v>
          </cell>
          <cell r="CP160">
            <v>-1348.3030224025499</v>
          </cell>
          <cell r="CR160">
            <v>23</v>
          </cell>
          <cell r="CT160">
            <v>1</v>
          </cell>
          <cell r="CW160">
            <v>22.1495880346592</v>
          </cell>
          <cell r="CY160">
            <v>1061</v>
          </cell>
          <cell r="DB160">
            <v>1061.31964741</v>
          </cell>
          <cell r="DD160">
            <v>784</v>
          </cell>
          <cell r="DG160">
            <v>783.85118590187392</v>
          </cell>
          <cell r="DI160">
            <v>136</v>
          </cell>
          <cell r="DL160">
            <v>135.67195619082497</v>
          </cell>
          <cell r="DN160">
            <v>141</v>
          </cell>
          <cell r="DO160">
            <v>-1</v>
          </cell>
          <cell r="DQ160">
            <v>141.60342799166</v>
          </cell>
          <cell r="DS160">
            <v>0</v>
          </cell>
          <cell r="DV160">
            <v>0</v>
          </cell>
          <cell r="DX160">
            <v>-20</v>
          </cell>
          <cell r="DZ160">
            <v>-1</v>
          </cell>
          <cell r="EA160">
            <v>-19.114845022388202</v>
          </cell>
          <cell r="EC160">
            <v>13</v>
          </cell>
          <cell r="EF160">
            <v>13.253729419999999</v>
          </cell>
          <cell r="EH160">
            <v>201</v>
          </cell>
          <cell r="EK160">
            <v>201.34454173736199</v>
          </cell>
          <cell r="EM160">
            <v>13</v>
          </cell>
          <cell r="EP160">
            <v>12.5756015152445</v>
          </cell>
        </row>
        <row r="161">
          <cell r="C161" t="str">
            <v>50300TAllcustom2Allcustom3USD Total</v>
          </cell>
          <cell r="E161">
            <v>6636</v>
          </cell>
          <cell r="F161">
            <v>0</v>
          </cell>
          <cell r="H161">
            <v>6636.4148659789107</v>
          </cell>
          <cell r="J161">
            <v>5679</v>
          </cell>
          <cell r="K161">
            <v>0</v>
          </cell>
          <cell r="M161">
            <v>5678.8410971655503</v>
          </cell>
          <cell r="O161">
            <v>0</v>
          </cell>
          <cell r="P161">
            <v>0</v>
          </cell>
          <cell r="R161">
            <v>0</v>
          </cell>
          <cell r="T161">
            <v>-277</v>
          </cell>
          <cell r="U161">
            <v>1</v>
          </cell>
          <cell r="V161">
            <v>0</v>
          </cell>
          <cell r="W161">
            <v>-1</v>
          </cell>
          <cell r="Y161">
            <v>0</v>
          </cell>
          <cell r="Z161">
            <v>-276.51657485504199</v>
          </cell>
          <cell r="AB161">
            <v>12038</v>
          </cell>
          <cell r="AC161">
            <v>-1</v>
          </cell>
          <cell r="AE161">
            <v>12038.739388289399</v>
          </cell>
          <cell r="AG161">
            <v>0</v>
          </cell>
          <cell r="AH161">
            <v>0</v>
          </cell>
          <cell r="AJ161">
            <v>0</v>
          </cell>
          <cell r="AL161">
            <v>-1</v>
          </cell>
          <cell r="AM161">
            <v>0</v>
          </cell>
          <cell r="AN161">
            <v>12038</v>
          </cell>
          <cell r="AP161">
            <v>12241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B161">
            <v>244</v>
          </cell>
          <cell r="BC161">
            <v>1</v>
          </cell>
          <cell r="BD161">
            <v>0</v>
          </cell>
          <cell r="BE161">
            <v>0</v>
          </cell>
          <cell r="BG161">
            <v>243.42416278058201</v>
          </cell>
          <cell r="BI161">
            <v>4572</v>
          </cell>
          <cell r="BJ161">
            <v>1</v>
          </cell>
          <cell r="BL161">
            <v>4571.4125535009098</v>
          </cell>
          <cell r="BN161">
            <v>1342</v>
          </cell>
          <cell r="BO161">
            <v>1</v>
          </cell>
          <cell r="BQ161">
            <v>1341.4718953669101</v>
          </cell>
          <cell r="BS161">
            <v>528</v>
          </cell>
          <cell r="BT161">
            <v>-1</v>
          </cell>
          <cell r="BV161">
            <v>528.71491232816504</v>
          </cell>
          <cell r="BX161">
            <v>131</v>
          </cell>
          <cell r="BY161">
            <v>-1</v>
          </cell>
          <cell r="CA161">
            <v>131.52300626952899</v>
          </cell>
          <cell r="CC161">
            <v>104</v>
          </cell>
          <cell r="CD161">
            <v>0</v>
          </cell>
          <cell r="CF161">
            <v>104.32661451868499</v>
          </cell>
          <cell r="CH161">
            <v>1201</v>
          </cell>
          <cell r="CI161">
            <v>0</v>
          </cell>
          <cell r="CJ161">
            <v>0</v>
          </cell>
          <cell r="CK161">
            <v>1200.9616636166602</v>
          </cell>
          <cell r="CM161">
            <v>-1486</v>
          </cell>
          <cell r="CN161">
            <v>-1</v>
          </cell>
          <cell r="CO161">
            <v>0</v>
          </cell>
          <cell r="CP161">
            <v>-1485.4199424025401</v>
          </cell>
          <cell r="CR161">
            <v>31</v>
          </cell>
          <cell r="CS161">
            <v>0</v>
          </cell>
          <cell r="CT161">
            <v>0</v>
          </cell>
          <cell r="CU161">
            <v>0</v>
          </cell>
          <cell r="CW161">
            <v>30.965699782944299</v>
          </cell>
          <cell r="CY161">
            <v>4678</v>
          </cell>
          <cell r="CZ161">
            <v>0</v>
          </cell>
          <cell r="DB161">
            <v>4678.3032256699998</v>
          </cell>
          <cell r="DD161">
            <v>657</v>
          </cell>
          <cell r="DE161">
            <v>0</v>
          </cell>
          <cell r="DG161">
            <v>657.15618092884506</v>
          </cell>
          <cell r="DI161">
            <v>152</v>
          </cell>
          <cell r="DJ161">
            <v>0</v>
          </cell>
          <cell r="DL161">
            <v>152.002425262706</v>
          </cell>
          <cell r="DN161">
            <v>181</v>
          </cell>
          <cell r="DO161">
            <v>0</v>
          </cell>
          <cell r="DQ161">
            <v>180.98392942677998</v>
          </cell>
          <cell r="DS161">
            <v>0</v>
          </cell>
          <cell r="DT161">
            <v>0</v>
          </cell>
          <cell r="DV161">
            <v>0</v>
          </cell>
          <cell r="DX161">
            <v>-20</v>
          </cell>
          <cell r="DY161">
            <v>0</v>
          </cell>
          <cell r="DZ161">
            <v>1</v>
          </cell>
          <cell r="EA161">
            <v>-20.5703639057256</v>
          </cell>
          <cell r="EC161">
            <v>11</v>
          </cell>
          <cell r="ED161">
            <v>0</v>
          </cell>
          <cell r="EF161">
            <v>11.048934802</v>
          </cell>
          <cell r="EH161">
            <v>134</v>
          </cell>
          <cell r="EI161">
            <v>0</v>
          </cell>
          <cell r="EK161">
            <v>134.01000348694501</v>
          </cell>
          <cell r="EM161">
            <v>16</v>
          </cell>
          <cell r="EN161">
            <v>0</v>
          </cell>
          <cell r="EP161">
            <v>16.003592384504799</v>
          </cell>
        </row>
        <row r="162">
          <cell r="C162" t="str">
            <v>50400TAllcustom2Allcustom3USD Total</v>
          </cell>
          <cell r="E162">
            <v>30960</v>
          </cell>
          <cell r="F162">
            <v>1</v>
          </cell>
          <cell r="G162">
            <v>0</v>
          </cell>
          <cell r="H162">
            <v>30959.553890415289</v>
          </cell>
          <cell r="J162">
            <v>15790</v>
          </cell>
          <cell r="K162">
            <v>0</v>
          </cell>
          <cell r="L162">
            <v>-1</v>
          </cell>
          <cell r="M162">
            <v>15791.399444948991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-2</v>
          </cell>
          <cell r="U162">
            <v>-1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-2.8273112523547752</v>
          </cell>
          <cell r="AB162">
            <v>46748</v>
          </cell>
          <cell r="AC162">
            <v>1</v>
          </cell>
          <cell r="AD162">
            <v>0</v>
          </cell>
          <cell r="AE162">
            <v>46748.126024111916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1</v>
          </cell>
          <cell r="AM162">
            <v>0</v>
          </cell>
          <cell r="AN162">
            <v>46748</v>
          </cell>
          <cell r="AP162">
            <v>44999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B162">
            <v>359</v>
          </cell>
          <cell r="BC162">
            <v>-1</v>
          </cell>
          <cell r="BD162">
            <v>1</v>
          </cell>
          <cell r="BE162">
            <v>0</v>
          </cell>
          <cell r="BF162">
            <v>0</v>
          </cell>
          <cell r="BG162">
            <v>358.54957613398176</v>
          </cell>
          <cell r="BI162">
            <v>20002</v>
          </cell>
          <cell r="BJ162">
            <v>-2</v>
          </cell>
          <cell r="BK162">
            <v>0</v>
          </cell>
          <cell r="BL162">
            <v>20002.190754986208</v>
          </cell>
          <cell r="BN162">
            <v>7815</v>
          </cell>
          <cell r="BO162">
            <v>0</v>
          </cell>
          <cell r="BP162">
            <v>0</v>
          </cell>
          <cell r="BQ162">
            <v>7814.6820238284045</v>
          </cell>
          <cell r="BS162">
            <v>213</v>
          </cell>
          <cell r="BT162">
            <v>0</v>
          </cell>
          <cell r="BU162">
            <v>0</v>
          </cell>
          <cell r="BV162">
            <v>213.28543301229138</v>
          </cell>
          <cell r="BX162">
            <v>1233</v>
          </cell>
          <cell r="BY162">
            <v>0</v>
          </cell>
          <cell r="BZ162">
            <v>0</v>
          </cell>
          <cell r="CA162">
            <v>1233.1839065046256</v>
          </cell>
          <cell r="CC162">
            <v>413</v>
          </cell>
          <cell r="CD162">
            <v>1</v>
          </cell>
          <cell r="CE162">
            <v>0</v>
          </cell>
          <cell r="CF162">
            <v>412.75430258005406</v>
          </cell>
          <cell r="CH162">
            <v>938</v>
          </cell>
          <cell r="CI162">
            <v>0</v>
          </cell>
          <cell r="CJ162">
            <v>0</v>
          </cell>
          <cell r="CK162">
            <v>937.75365800239888</v>
          </cell>
          <cell r="CM162">
            <v>-13</v>
          </cell>
          <cell r="CN162">
            <v>1</v>
          </cell>
          <cell r="CO162">
            <v>0</v>
          </cell>
          <cell r="CP162">
            <v>-13.38189211282679</v>
          </cell>
          <cell r="CR162">
            <v>60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60.317528426679928</v>
          </cell>
          <cell r="CY162">
            <v>4302</v>
          </cell>
          <cell r="CZ162">
            <v>0</v>
          </cell>
          <cell r="DA162">
            <v>0</v>
          </cell>
          <cell r="DB162">
            <v>4301.9108756699998</v>
          </cell>
          <cell r="DD162">
            <v>8044</v>
          </cell>
          <cell r="DE162">
            <v>-1</v>
          </cell>
          <cell r="DF162">
            <v>0</v>
          </cell>
          <cell r="DG162">
            <v>8043.8379544984764</v>
          </cell>
          <cell r="DI162">
            <v>1727</v>
          </cell>
          <cell r="DJ162">
            <v>-2</v>
          </cell>
          <cell r="DK162">
            <v>0</v>
          </cell>
          <cell r="DL162">
            <v>1726.7953413132188</v>
          </cell>
          <cell r="DN162">
            <v>1663</v>
          </cell>
          <cell r="DO162">
            <v>0</v>
          </cell>
          <cell r="DP162">
            <v>0</v>
          </cell>
          <cell r="DQ162">
            <v>1662.9833084382133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X162">
            <v>-6</v>
          </cell>
          <cell r="DY162">
            <v>0</v>
          </cell>
          <cell r="DZ162">
            <v>-2</v>
          </cell>
          <cell r="EA162">
            <v>-4.4455633976027009</v>
          </cell>
          <cell r="EC162">
            <v>344</v>
          </cell>
          <cell r="ED162">
            <v>0</v>
          </cell>
          <cell r="EE162">
            <v>0</v>
          </cell>
          <cell r="EF162">
            <v>343.79202200233698</v>
          </cell>
          <cell r="EH162">
            <v>69</v>
          </cell>
          <cell r="EI162">
            <v>1</v>
          </cell>
          <cell r="EJ162">
            <v>0</v>
          </cell>
          <cell r="EK162">
            <v>69.191653210416973</v>
          </cell>
          <cell r="EM162">
            <v>56</v>
          </cell>
          <cell r="EN162">
            <v>0</v>
          </cell>
          <cell r="EO162">
            <v>0</v>
          </cell>
          <cell r="EP162">
            <v>55.737374544242499</v>
          </cell>
        </row>
        <row r="164">
          <cell r="C164" t="str">
            <v>Segment_invested_capital_USD</v>
          </cell>
          <cell r="E164">
            <v>30960</v>
          </cell>
          <cell r="F164">
            <v>1</v>
          </cell>
          <cell r="G164">
            <v>0</v>
          </cell>
          <cell r="H164">
            <v>30959.553890415289</v>
          </cell>
          <cell r="J164">
            <v>15790</v>
          </cell>
          <cell r="K164">
            <v>0</v>
          </cell>
          <cell r="L164">
            <v>-1</v>
          </cell>
          <cell r="M164">
            <v>15791.399444948991</v>
          </cell>
          <cell r="O164">
            <v>-324</v>
          </cell>
          <cell r="P164">
            <v>1</v>
          </cell>
          <cell r="Q164">
            <v>0</v>
          </cell>
          <cell r="R164">
            <v>-324.24403861011899</v>
          </cell>
          <cell r="T164">
            <v>-2</v>
          </cell>
          <cell r="U164">
            <v>1</v>
          </cell>
          <cell r="V164">
            <v>-3</v>
          </cell>
          <cell r="W164">
            <v>2</v>
          </cell>
          <cell r="X164">
            <v>1</v>
          </cell>
          <cell r="Y164">
            <v>0</v>
          </cell>
          <cell r="Z164">
            <v>-2.8273112523547752</v>
          </cell>
          <cell r="AB164">
            <v>46424</v>
          </cell>
          <cell r="AC164">
            <v>1</v>
          </cell>
          <cell r="AD164">
            <v>0</v>
          </cell>
          <cell r="AE164">
            <v>46748.126024111916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2</v>
          </cell>
          <cell r="AM164">
            <v>0</v>
          </cell>
          <cell r="AN164">
            <v>46424</v>
          </cell>
          <cell r="AP164">
            <v>44999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B164">
            <v>359</v>
          </cell>
          <cell r="BC164">
            <v>-1</v>
          </cell>
          <cell r="BD164">
            <v>1</v>
          </cell>
          <cell r="BE164">
            <v>0</v>
          </cell>
          <cell r="BF164">
            <v>0</v>
          </cell>
          <cell r="BG164">
            <v>358.54957613398176</v>
          </cell>
          <cell r="BI164">
            <v>20002</v>
          </cell>
          <cell r="BJ164">
            <v>-2</v>
          </cell>
          <cell r="BK164">
            <v>0</v>
          </cell>
          <cell r="BL164">
            <v>20002.190754986208</v>
          </cell>
          <cell r="BN164">
            <v>7815</v>
          </cell>
          <cell r="BO164">
            <v>0</v>
          </cell>
          <cell r="BP164">
            <v>0</v>
          </cell>
          <cell r="BQ164">
            <v>7814.6820238284045</v>
          </cell>
          <cell r="BS164">
            <v>213</v>
          </cell>
          <cell r="BT164">
            <v>0</v>
          </cell>
          <cell r="BU164">
            <v>0</v>
          </cell>
          <cell r="BV164">
            <v>213.28543301229138</v>
          </cell>
          <cell r="BX164">
            <v>1233</v>
          </cell>
          <cell r="BY164">
            <v>0</v>
          </cell>
          <cell r="BZ164">
            <v>0</v>
          </cell>
          <cell r="CA164">
            <v>1233.1839065046256</v>
          </cell>
          <cell r="CC164">
            <v>413</v>
          </cell>
          <cell r="CD164">
            <v>1</v>
          </cell>
          <cell r="CE164">
            <v>0</v>
          </cell>
          <cell r="CF164">
            <v>412.75430258005406</v>
          </cell>
          <cell r="CH164">
            <v>938</v>
          </cell>
          <cell r="CI164">
            <v>0</v>
          </cell>
          <cell r="CJ164">
            <v>0</v>
          </cell>
          <cell r="CK164">
            <v>937.75365800239888</v>
          </cell>
          <cell r="CM164">
            <v>-13</v>
          </cell>
          <cell r="CN164">
            <v>1</v>
          </cell>
          <cell r="CO164">
            <v>0</v>
          </cell>
          <cell r="CP164">
            <v>-13.38189211282679</v>
          </cell>
          <cell r="CR164">
            <v>60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60.317528426679928</v>
          </cell>
          <cell r="CY164">
            <v>4302</v>
          </cell>
          <cell r="CZ164">
            <v>0</v>
          </cell>
          <cell r="DA164">
            <v>0</v>
          </cell>
          <cell r="DB164">
            <v>4301.9108756699998</v>
          </cell>
          <cell r="DD164">
            <v>8044</v>
          </cell>
          <cell r="DE164">
            <v>-1</v>
          </cell>
          <cell r="DF164">
            <v>0</v>
          </cell>
          <cell r="DG164">
            <v>8043.8379544984764</v>
          </cell>
          <cell r="DI164">
            <v>1727</v>
          </cell>
          <cell r="DJ164">
            <v>-2</v>
          </cell>
          <cell r="DK164">
            <v>0</v>
          </cell>
          <cell r="DL164">
            <v>1726.7953413132188</v>
          </cell>
          <cell r="DN164">
            <v>1663</v>
          </cell>
          <cell r="DO164">
            <v>0</v>
          </cell>
          <cell r="DP164">
            <v>0</v>
          </cell>
          <cell r="DQ164">
            <v>1662.9833084382133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X164">
            <v>-6</v>
          </cell>
          <cell r="DY164">
            <v>0</v>
          </cell>
          <cell r="DZ164">
            <v>-2</v>
          </cell>
          <cell r="EA164">
            <v>-4.4455633976027009</v>
          </cell>
          <cell r="EC164">
            <v>344</v>
          </cell>
          <cell r="ED164">
            <v>0</v>
          </cell>
          <cell r="EE164">
            <v>0</v>
          </cell>
          <cell r="EF164">
            <v>343.79202200233698</v>
          </cell>
          <cell r="EH164">
            <v>69</v>
          </cell>
          <cell r="EI164">
            <v>1</v>
          </cell>
          <cell r="EJ164">
            <v>0</v>
          </cell>
          <cell r="EK164">
            <v>69.191653210416973</v>
          </cell>
          <cell r="EM164">
            <v>56</v>
          </cell>
          <cell r="EN164">
            <v>0</v>
          </cell>
          <cell r="EO164">
            <v>0</v>
          </cell>
          <cell r="EP164">
            <v>55.737374544242499</v>
          </cell>
        </row>
        <row r="166">
          <cell r="C166" t="str">
            <v>Segment_information_assets</v>
          </cell>
          <cell r="E166">
            <v>37596</v>
          </cell>
          <cell r="F166">
            <v>1</v>
          </cell>
          <cell r="G166">
            <v>0</v>
          </cell>
          <cell r="H166">
            <v>37595.968756394199</v>
          </cell>
          <cell r="J166">
            <v>21469</v>
          </cell>
          <cell r="K166">
            <v>0</v>
          </cell>
          <cell r="L166">
            <v>-1</v>
          </cell>
          <cell r="M166">
            <v>21470.240542114541</v>
          </cell>
          <cell r="O166">
            <v>4513</v>
          </cell>
          <cell r="P166">
            <v>1</v>
          </cell>
          <cell r="Q166">
            <v>0</v>
          </cell>
          <cell r="R166">
            <v>4512.4363534454114</v>
          </cell>
          <cell r="T166">
            <v>-279</v>
          </cell>
          <cell r="U166">
            <v>0</v>
          </cell>
          <cell r="V166">
            <v>0</v>
          </cell>
          <cell r="W166">
            <v>0</v>
          </cell>
          <cell r="X166">
            <v>1</v>
          </cell>
          <cell r="Y166">
            <v>0</v>
          </cell>
          <cell r="Z166">
            <v>-279.34388610739677</v>
          </cell>
          <cell r="AB166">
            <v>63299</v>
          </cell>
          <cell r="AC166">
            <v>1</v>
          </cell>
          <cell r="AD166">
            <v>0</v>
          </cell>
          <cell r="AE166">
            <v>63299.301765846736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N166">
            <v>63299</v>
          </cell>
          <cell r="AP166">
            <v>57240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B166">
            <v>603</v>
          </cell>
          <cell r="BC166">
            <v>0</v>
          </cell>
          <cell r="BD166">
            <v>1</v>
          </cell>
          <cell r="BE166">
            <v>0</v>
          </cell>
          <cell r="BF166">
            <v>0</v>
          </cell>
          <cell r="BG166">
            <v>601.9737389145638</v>
          </cell>
          <cell r="BI166">
            <v>24574</v>
          </cell>
          <cell r="BJ166">
            <v>-1</v>
          </cell>
          <cell r="BK166">
            <v>0</v>
          </cell>
          <cell r="BL166">
            <v>24573.603308487116</v>
          </cell>
          <cell r="BN166">
            <v>9157</v>
          </cell>
          <cell r="BO166">
            <v>1</v>
          </cell>
          <cell r="BP166">
            <v>0</v>
          </cell>
          <cell r="BQ166">
            <v>9156.1539191953143</v>
          </cell>
          <cell r="BS166">
            <v>741</v>
          </cell>
          <cell r="BT166">
            <v>-1</v>
          </cell>
          <cell r="BU166">
            <v>0</v>
          </cell>
          <cell r="BV166">
            <v>742.00034534045642</v>
          </cell>
          <cell r="BX166">
            <v>1364</v>
          </cell>
          <cell r="BY166">
            <v>-1</v>
          </cell>
          <cell r="BZ166">
            <v>0</v>
          </cell>
          <cell r="CA166">
            <v>1364.7069127741547</v>
          </cell>
          <cell r="CC166">
            <v>517</v>
          </cell>
          <cell r="CD166">
            <v>1</v>
          </cell>
          <cell r="CE166">
            <v>0</v>
          </cell>
          <cell r="CF166">
            <v>517.08091709873906</v>
          </cell>
          <cell r="CH166">
            <v>2139</v>
          </cell>
          <cell r="CI166">
            <v>0</v>
          </cell>
          <cell r="CJ166">
            <v>0</v>
          </cell>
          <cell r="CK166">
            <v>2138.7153216190591</v>
          </cell>
          <cell r="CM166">
            <v>-1499</v>
          </cell>
          <cell r="CN166">
            <v>0</v>
          </cell>
          <cell r="CO166">
            <v>0</v>
          </cell>
          <cell r="CP166">
            <v>-1498.8018345153669</v>
          </cell>
          <cell r="CR166">
            <v>91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91.283228209624227</v>
          </cell>
          <cell r="CY166">
            <v>8980</v>
          </cell>
          <cell r="CZ166">
            <v>0</v>
          </cell>
          <cell r="DA166">
            <v>0</v>
          </cell>
          <cell r="DB166">
            <v>8980.2141013399996</v>
          </cell>
          <cell r="DD166">
            <v>8701</v>
          </cell>
          <cell r="DE166">
            <v>-1</v>
          </cell>
          <cell r="DF166">
            <v>0</v>
          </cell>
          <cell r="DG166">
            <v>8700.9941354273215</v>
          </cell>
          <cell r="DI166">
            <v>1879</v>
          </cell>
          <cell r="DJ166">
            <v>-2</v>
          </cell>
          <cell r="DK166">
            <v>0</v>
          </cell>
          <cell r="DL166">
            <v>1878.7977665759249</v>
          </cell>
          <cell r="DN166">
            <v>1844</v>
          </cell>
          <cell r="DO166">
            <v>0</v>
          </cell>
          <cell r="DP166">
            <v>0</v>
          </cell>
          <cell r="DQ166">
            <v>1843.9672378649932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X166">
            <v>-26</v>
          </cell>
          <cell r="DY166">
            <v>0</v>
          </cell>
          <cell r="DZ166">
            <v>-1</v>
          </cell>
          <cell r="EA166">
            <v>-25.015927303328301</v>
          </cell>
          <cell r="EC166">
            <v>355</v>
          </cell>
          <cell r="ED166">
            <v>0</v>
          </cell>
          <cell r="EE166">
            <v>0</v>
          </cell>
          <cell r="EF166">
            <v>354.840956804337</v>
          </cell>
          <cell r="EH166">
            <v>203</v>
          </cell>
          <cell r="EI166">
            <v>1</v>
          </cell>
          <cell r="EJ166">
            <v>0</v>
          </cell>
          <cell r="EK166">
            <v>203.20165669736198</v>
          </cell>
          <cell r="EM166">
            <v>72</v>
          </cell>
          <cell r="EN166">
            <v>0</v>
          </cell>
          <cell r="EO166">
            <v>0</v>
          </cell>
          <cell r="EP166">
            <v>71.740966928747298</v>
          </cell>
        </row>
        <row r="167">
          <cell r="C167" t="str">
            <v>Segment_information_liabilities</v>
          </cell>
          <cell r="E167">
            <v>6636</v>
          </cell>
          <cell r="F167">
            <v>0</v>
          </cell>
          <cell r="G167">
            <v>0</v>
          </cell>
          <cell r="H167">
            <v>6636.4148659789107</v>
          </cell>
          <cell r="J167">
            <v>5679</v>
          </cell>
          <cell r="K167">
            <v>0</v>
          </cell>
          <cell r="L167">
            <v>0</v>
          </cell>
          <cell r="M167">
            <v>5678.8410971655503</v>
          </cell>
          <cell r="O167">
            <v>16543</v>
          </cell>
          <cell r="P167">
            <v>1</v>
          </cell>
          <cell r="Q167">
            <v>0</v>
          </cell>
          <cell r="R167">
            <v>16542.190735450538</v>
          </cell>
          <cell r="T167">
            <v>-277</v>
          </cell>
          <cell r="U167">
            <v>1</v>
          </cell>
          <cell r="V167">
            <v>0</v>
          </cell>
          <cell r="W167">
            <v>-1</v>
          </cell>
          <cell r="X167">
            <v>0</v>
          </cell>
          <cell r="Y167">
            <v>0</v>
          </cell>
          <cell r="Z167">
            <v>-276.51657485504199</v>
          </cell>
          <cell r="AB167">
            <v>28581</v>
          </cell>
          <cell r="AC167">
            <v>0</v>
          </cell>
          <cell r="AD167">
            <v>0</v>
          </cell>
          <cell r="AE167">
            <v>28580.930123739938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N167">
            <v>28581</v>
          </cell>
          <cell r="AP167">
            <v>12241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B167">
            <v>244</v>
          </cell>
          <cell r="BC167">
            <v>1</v>
          </cell>
          <cell r="BD167">
            <v>0</v>
          </cell>
          <cell r="BE167">
            <v>0</v>
          </cell>
          <cell r="BF167">
            <v>0</v>
          </cell>
          <cell r="BG167">
            <v>243.42416278058201</v>
          </cell>
          <cell r="BI167">
            <v>4572</v>
          </cell>
          <cell r="BJ167">
            <v>1</v>
          </cell>
          <cell r="BK167">
            <v>0</v>
          </cell>
          <cell r="BL167">
            <v>4571.4125535009098</v>
          </cell>
          <cell r="BN167">
            <v>1342</v>
          </cell>
          <cell r="BO167">
            <v>1</v>
          </cell>
          <cell r="BP167">
            <v>0</v>
          </cell>
          <cell r="BQ167">
            <v>1341.4718953669101</v>
          </cell>
          <cell r="BS167">
            <v>528</v>
          </cell>
          <cell r="BT167">
            <v>-1</v>
          </cell>
          <cell r="BU167">
            <v>0</v>
          </cell>
          <cell r="BV167">
            <v>528.71491232816504</v>
          </cell>
          <cell r="BX167">
            <v>131</v>
          </cell>
          <cell r="BY167">
            <v>-1</v>
          </cell>
          <cell r="BZ167">
            <v>0</v>
          </cell>
          <cell r="CA167">
            <v>131.52300626952899</v>
          </cell>
          <cell r="CC167">
            <v>104</v>
          </cell>
          <cell r="CD167">
            <v>0</v>
          </cell>
          <cell r="CE167">
            <v>0</v>
          </cell>
          <cell r="CF167">
            <v>104.32661451868499</v>
          </cell>
          <cell r="CH167">
            <v>1201</v>
          </cell>
          <cell r="CI167">
            <v>0</v>
          </cell>
          <cell r="CJ167">
            <v>0</v>
          </cell>
          <cell r="CK167">
            <v>1200.9616636166602</v>
          </cell>
          <cell r="CM167">
            <v>-1486</v>
          </cell>
          <cell r="CN167">
            <v>-1</v>
          </cell>
          <cell r="CO167">
            <v>0</v>
          </cell>
          <cell r="CP167">
            <v>-1485.4199424025401</v>
          </cell>
          <cell r="CR167">
            <v>31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30.965699782944299</v>
          </cell>
          <cell r="CY167">
            <v>4678</v>
          </cell>
          <cell r="CZ167">
            <v>0</v>
          </cell>
          <cell r="DA167">
            <v>0</v>
          </cell>
          <cell r="DB167">
            <v>4678.3032256699998</v>
          </cell>
          <cell r="DD167">
            <v>657</v>
          </cell>
          <cell r="DE167">
            <v>0</v>
          </cell>
          <cell r="DF167">
            <v>0</v>
          </cell>
          <cell r="DG167">
            <v>657.15618092884506</v>
          </cell>
          <cell r="DI167">
            <v>152</v>
          </cell>
          <cell r="DJ167">
            <v>0</v>
          </cell>
          <cell r="DK167">
            <v>0</v>
          </cell>
          <cell r="DL167">
            <v>152.002425262706</v>
          </cell>
          <cell r="DN167">
            <v>181</v>
          </cell>
          <cell r="DO167">
            <v>0</v>
          </cell>
          <cell r="DP167">
            <v>0</v>
          </cell>
          <cell r="DQ167">
            <v>180.98392942677998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X167">
            <v>-20</v>
          </cell>
          <cell r="DY167">
            <v>0</v>
          </cell>
          <cell r="DZ167">
            <v>1</v>
          </cell>
          <cell r="EA167">
            <v>-20.5703639057256</v>
          </cell>
          <cell r="EC167">
            <v>11</v>
          </cell>
          <cell r="ED167">
            <v>0</v>
          </cell>
          <cell r="EE167">
            <v>0</v>
          </cell>
          <cell r="EF167">
            <v>11.048934802</v>
          </cell>
          <cell r="EH167">
            <v>134</v>
          </cell>
          <cell r="EI167">
            <v>0</v>
          </cell>
          <cell r="EJ167">
            <v>0</v>
          </cell>
          <cell r="EK167">
            <v>134.01000348694501</v>
          </cell>
          <cell r="EM167">
            <v>16</v>
          </cell>
          <cell r="EN167">
            <v>0</v>
          </cell>
          <cell r="EO167">
            <v>0</v>
          </cell>
          <cell r="EP167">
            <v>16.003592384504799</v>
          </cell>
        </row>
        <row r="170">
          <cell r="C170" t="str">
            <v>50517TAllcustom2Allcustom3USD Total</v>
          </cell>
          <cell r="E170">
            <v>4540</v>
          </cell>
          <cell r="H170">
            <v>4540.2843133730403</v>
          </cell>
          <cell r="J170">
            <v>1841</v>
          </cell>
          <cell r="M170">
            <v>1840.6672875720101</v>
          </cell>
          <cell r="O170">
            <v>0</v>
          </cell>
          <cell r="R170">
            <v>0</v>
          </cell>
          <cell r="T170">
            <v>-86</v>
          </cell>
          <cell r="V170">
            <v>0</v>
          </cell>
          <cell r="Y170">
            <v>0</v>
          </cell>
          <cell r="Z170">
            <v>-86.101872917701201</v>
          </cell>
          <cell r="AB170">
            <v>6295</v>
          </cell>
          <cell r="AE170">
            <v>6294.8497280273505</v>
          </cell>
          <cell r="AL170">
            <v>0</v>
          </cell>
          <cell r="AM170">
            <v>0</v>
          </cell>
          <cell r="AN170">
            <v>6295</v>
          </cell>
          <cell r="AP170">
            <v>6221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B170">
            <v>74</v>
          </cell>
          <cell r="BD170">
            <v>0</v>
          </cell>
          <cell r="BG170">
            <v>73.709425697122796</v>
          </cell>
          <cell r="BI170">
            <v>2958</v>
          </cell>
          <cell r="BL170">
            <v>2958.1276672663003</v>
          </cell>
          <cell r="BN170">
            <v>809</v>
          </cell>
          <cell r="BQ170">
            <v>809.49035681308101</v>
          </cell>
          <cell r="BS170">
            <v>486</v>
          </cell>
          <cell r="BV170">
            <v>485.75570748256899</v>
          </cell>
          <cell r="BX170">
            <v>128</v>
          </cell>
          <cell r="CA170">
            <v>127.841730022988</v>
          </cell>
          <cell r="CC170">
            <v>229</v>
          </cell>
          <cell r="CF170">
            <v>229.40801392301501</v>
          </cell>
          <cell r="CH170">
            <v>1057</v>
          </cell>
          <cell r="CK170">
            <v>1056.8654909330799</v>
          </cell>
          <cell r="CM170">
            <v>-1201</v>
          </cell>
          <cell r="CP170">
            <v>-1200.9140787651099</v>
          </cell>
          <cell r="CR170">
            <v>20</v>
          </cell>
          <cell r="CT170">
            <v>0</v>
          </cell>
          <cell r="CW170">
            <v>19.984100333109801</v>
          </cell>
          <cell r="CY170">
            <v>824</v>
          </cell>
          <cell r="DB170">
            <v>824.09684746000005</v>
          </cell>
          <cell r="DD170">
            <v>756</v>
          </cell>
          <cell r="DG170">
            <v>755.541011444736</v>
          </cell>
          <cell r="DI170">
            <v>122</v>
          </cell>
          <cell r="DL170">
            <v>122.42132842654701</v>
          </cell>
          <cell r="DN170">
            <v>138</v>
          </cell>
          <cell r="DQ170">
            <v>137.54897893</v>
          </cell>
          <cell r="DS170">
            <v>0</v>
          </cell>
          <cell r="DV170">
            <v>0</v>
          </cell>
          <cell r="DX170">
            <v>-19</v>
          </cell>
          <cell r="EA170">
            <v>-18.9249790223882</v>
          </cell>
          <cell r="EC170">
            <v>13</v>
          </cell>
          <cell r="EF170">
            <v>13.246611699999999</v>
          </cell>
          <cell r="EH170">
            <v>201</v>
          </cell>
          <cell r="EK170">
            <v>200.51554173736199</v>
          </cell>
          <cell r="EM170">
            <v>11</v>
          </cell>
          <cell r="EP170">
            <v>10.786809213176099</v>
          </cell>
        </row>
        <row r="171">
          <cell r="C171" t="str">
            <v>50523TAllcustom2Allcustom3USD Total</v>
          </cell>
          <cell r="E171">
            <v>4600</v>
          </cell>
          <cell r="F171">
            <v>-1</v>
          </cell>
          <cell r="H171">
            <v>4600.65069176205</v>
          </cell>
          <cell r="J171">
            <v>1305</v>
          </cell>
          <cell r="K171">
            <v>0</v>
          </cell>
          <cell r="L171">
            <v>1</v>
          </cell>
          <cell r="M171">
            <v>1303.89404666822</v>
          </cell>
          <cell r="O171">
            <v>0</v>
          </cell>
          <cell r="P171">
            <v>0</v>
          </cell>
          <cell r="R171">
            <v>0</v>
          </cell>
          <cell r="T171">
            <v>-86</v>
          </cell>
          <cell r="U171">
            <v>0</v>
          </cell>
          <cell r="V171">
            <v>0</v>
          </cell>
          <cell r="W171">
            <v>1</v>
          </cell>
          <cell r="X171">
            <v>-1</v>
          </cell>
          <cell r="Y171">
            <v>0</v>
          </cell>
          <cell r="Z171">
            <v>-86.101872917701499</v>
          </cell>
          <cell r="AB171">
            <v>5819</v>
          </cell>
          <cell r="AC171">
            <v>1</v>
          </cell>
          <cell r="AE171">
            <v>5818.4428655125703</v>
          </cell>
          <cell r="AL171">
            <v>1</v>
          </cell>
          <cell r="AM171">
            <v>0</v>
          </cell>
          <cell r="AN171">
            <v>5819</v>
          </cell>
          <cell r="AP171">
            <v>5932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B171">
            <v>114</v>
          </cell>
          <cell r="BC171">
            <v>0</v>
          </cell>
          <cell r="BD171">
            <v>0</v>
          </cell>
          <cell r="BE171">
            <v>0</v>
          </cell>
          <cell r="BG171">
            <v>113.84006211026499</v>
          </cell>
          <cell r="BI171">
            <v>3536</v>
          </cell>
          <cell r="BJ171">
            <v>0</v>
          </cell>
          <cell r="BL171">
            <v>3535.6764325950298</v>
          </cell>
          <cell r="BN171">
            <v>581</v>
          </cell>
          <cell r="BO171">
            <v>-1</v>
          </cell>
          <cell r="BQ171">
            <v>581.64968019193191</v>
          </cell>
          <cell r="BS171">
            <v>431</v>
          </cell>
          <cell r="BT171">
            <v>0</v>
          </cell>
          <cell r="BV171">
            <v>431.07457932934199</v>
          </cell>
          <cell r="BX171">
            <v>80</v>
          </cell>
          <cell r="BY171">
            <v>0</v>
          </cell>
          <cell r="CA171">
            <v>80.289685843859601</v>
          </cell>
          <cell r="CC171">
            <v>108</v>
          </cell>
          <cell r="CD171">
            <v>0</v>
          </cell>
          <cell r="CF171">
            <v>108.338236671188</v>
          </cell>
          <cell r="CH171">
            <v>925</v>
          </cell>
          <cell r="CI171">
            <v>0</v>
          </cell>
          <cell r="CK171">
            <v>924.73516892552698</v>
          </cell>
          <cell r="CM171">
            <v>-1175</v>
          </cell>
          <cell r="CN171">
            <v>0</v>
          </cell>
          <cell r="CP171">
            <v>-1174.9531539051002</v>
          </cell>
          <cell r="CR171">
            <v>20</v>
          </cell>
          <cell r="CS171">
            <v>0</v>
          </cell>
          <cell r="CT171">
            <v>1</v>
          </cell>
          <cell r="CU171">
            <v>0</v>
          </cell>
          <cell r="CW171">
            <v>19.299803336640398</v>
          </cell>
          <cell r="CY171">
            <v>775</v>
          </cell>
          <cell r="CZ171">
            <v>0</v>
          </cell>
          <cell r="DB171">
            <v>775.03473279999992</v>
          </cell>
          <cell r="DD171">
            <v>302</v>
          </cell>
          <cell r="DE171">
            <v>1</v>
          </cell>
          <cell r="DG171">
            <v>301.122697452681</v>
          </cell>
          <cell r="DI171">
            <v>76</v>
          </cell>
          <cell r="DJ171">
            <v>0</v>
          </cell>
          <cell r="DL171">
            <v>76.490647684501894</v>
          </cell>
          <cell r="DN171">
            <v>151</v>
          </cell>
          <cell r="DO171">
            <v>0</v>
          </cell>
          <cell r="DQ171">
            <v>150.87114441678</v>
          </cell>
          <cell r="DS171">
            <v>0</v>
          </cell>
          <cell r="DT171">
            <v>0</v>
          </cell>
          <cell r="DV171">
            <v>0</v>
          </cell>
          <cell r="DX171">
            <v>-19</v>
          </cell>
          <cell r="DY171">
            <v>0</v>
          </cell>
          <cell r="EA171">
            <v>-18.9249790223882</v>
          </cell>
          <cell r="EC171">
            <v>10</v>
          </cell>
          <cell r="ED171">
            <v>0</v>
          </cell>
          <cell r="EF171">
            <v>10.496303572</v>
          </cell>
          <cell r="EH171">
            <v>121</v>
          </cell>
          <cell r="EI171">
            <v>1</v>
          </cell>
          <cell r="EK171">
            <v>120.206324032944</v>
          </cell>
          <cell r="EM171">
            <v>15</v>
          </cell>
          <cell r="EN171">
            <v>1</v>
          </cell>
          <cell r="EP171">
            <v>14.4930420589533</v>
          </cell>
        </row>
        <row r="172">
          <cell r="C172" t="str">
            <v>50516TAllcustom2Allcustom3USD Total</v>
          </cell>
          <cell r="E172">
            <v>-60</v>
          </cell>
          <cell r="F172">
            <v>1</v>
          </cell>
          <cell r="G172">
            <v>0</v>
          </cell>
          <cell r="H172">
            <v>-60.366378389009697</v>
          </cell>
          <cell r="J172">
            <v>536</v>
          </cell>
          <cell r="K172">
            <v>0</v>
          </cell>
          <cell r="L172">
            <v>-1</v>
          </cell>
          <cell r="M172">
            <v>536.77324090379011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-1</v>
          </cell>
          <cell r="X172">
            <v>1</v>
          </cell>
          <cell r="Y172">
            <v>0</v>
          </cell>
          <cell r="Z172">
            <v>2.9842794901924208E-13</v>
          </cell>
          <cell r="AB172">
            <v>476</v>
          </cell>
          <cell r="AC172">
            <v>-1</v>
          </cell>
          <cell r="AD172">
            <v>0</v>
          </cell>
          <cell r="AE172">
            <v>476.40686251478019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-1</v>
          </cell>
          <cell r="AM172">
            <v>0</v>
          </cell>
          <cell r="AN172">
            <v>476</v>
          </cell>
          <cell r="AP172">
            <v>289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BB172">
            <v>-40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-40.130636413142199</v>
          </cell>
          <cell r="BI172">
            <v>-578</v>
          </cell>
          <cell r="BJ172">
            <v>0</v>
          </cell>
          <cell r="BK172">
            <v>0</v>
          </cell>
          <cell r="BL172">
            <v>-577.54876532872959</v>
          </cell>
          <cell r="BN172">
            <v>228</v>
          </cell>
          <cell r="BO172">
            <v>1</v>
          </cell>
          <cell r="BP172">
            <v>0</v>
          </cell>
          <cell r="BQ172">
            <v>227.8406766211491</v>
          </cell>
          <cell r="BS172">
            <v>55</v>
          </cell>
          <cell r="BT172">
            <v>0</v>
          </cell>
          <cell r="BU172">
            <v>0</v>
          </cell>
          <cell r="BV172">
            <v>54.681128153227007</v>
          </cell>
          <cell r="BX172">
            <v>48</v>
          </cell>
          <cell r="BY172">
            <v>0</v>
          </cell>
          <cell r="BZ172">
            <v>0</v>
          </cell>
          <cell r="CA172">
            <v>47.552044179128401</v>
          </cell>
          <cell r="CC172">
            <v>121</v>
          </cell>
          <cell r="CD172">
            <v>0</v>
          </cell>
          <cell r="CE172">
            <v>0</v>
          </cell>
          <cell r="CF172">
            <v>121.06977725182701</v>
          </cell>
          <cell r="CH172">
            <v>132</v>
          </cell>
          <cell r="CI172">
            <v>0</v>
          </cell>
          <cell r="CJ172">
            <v>0</v>
          </cell>
          <cell r="CK172">
            <v>132.13032200755288</v>
          </cell>
          <cell r="CM172">
            <v>-26</v>
          </cell>
          <cell r="CN172">
            <v>0</v>
          </cell>
          <cell r="CO172">
            <v>0</v>
          </cell>
          <cell r="CP172">
            <v>-25.960924860009754</v>
          </cell>
          <cell r="CR172">
            <v>0</v>
          </cell>
          <cell r="CS172">
            <v>0</v>
          </cell>
          <cell r="CT172">
            <v>-1</v>
          </cell>
          <cell r="CU172">
            <v>0</v>
          </cell>
          <cell r="CV172">
            <v>0</v>
          </cell>
          <cell r="CW172">
            <v>0.68429699646940279</v>
          </cell>
          <cell r="CY172">
            <v>49</v>
          </cell>
          <cell r="CZ172">
            <v>0</v>
          </cell>
          <cell r="DA172">
            <v>0</v>
          </cell>
          <cell r="DB172">
            <v>49.062114660000134</v>
          </cell>
          <cell r="DD172">
            <v>454</v>
          </cell>
          <cell r="DE172">
            <v>-1</v>
          </cell>
          <cell r="DF172">
            <v>0</v>
          </cell>
          <cell r="DG172">
            <v>454.418313992055</v>
          </cell>
          <cell r="DI172">
            <v>46</v>
          </cell>
          <cell r="DJ172">
            <v>0</v>
          </cell>
          <cell r="DK172">
            <v>0</v>
          </cell>
          <cell r="DL172">
            <v>45.930680742045112</v>
          </cell>
          <cell r="DN172">
            <v>-13</v>
          </cell>
          <cell r="DO172">
            <v>0</v>
          </cell>
          <cell r="DP172">
            <v>0</v>
          </cell>
          <cell r="DQ172">
            <v>-13.322165486779994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C172">
            <v>3</v>
          </cell>
          <cell r="ED172">
            <v>0</v>
          </cell>
          <cell r="EE172">
            <v>0</v>
          </cell>
          <cell r="EF172">
            <v>2.7503081279999986</v>
          </cell>
          <cell r="EH172">
            <v>80</v>
          </cell>
          <cell r="EI172">
            <v>-1</v>
          </cell>
          <cell r="EJ172">
            <v>0</v>
          </cell>
          <cell r="EK172">
            <v>80.309217704417989</v>
          </cell>
          <cell r="EM172">
            <v>-4</v>
          </cell>
          <cell r="EN172">
            <v>-1</v>
          </cell>
          <cell r="EO172">
            <v>0</v>
          </cell>
          <cell r="EP172">
            <v>-3.7062328457772011</v>
          </cell>
        </row>
        <row r="175">
          <cell r="C175" t="str">
            <v>60317CAllcustom2Allcustom3USD Total</v>
          </cell>
          <cell r="E175">
            <v>2580</v>
          </cell>
          <cell r="H175">
            <v>2579.79792857025</v>
          </cell>
          <cell r="J175">
            <v>1460</v>
          </cell>
          <cell r="L175">
            <v>-1</v>
          </cell>
          <cell r="M175">
            <v>1460.7852255065802</v>
          </cell>
          <cell r="O175">
            <v>0</v>
          </cell>
          <cell r="R175">
            <v>0</v>
          </cell>
          <cell r="T175">
            <v>0</v>
          </cell>
          <cell r="V175">
            <v>0</v>
          </cell>
          <cell r="W175">
            <v>-1</v>
          </cell>
          <cell r="X175">
            <v>1</v>
          </cell>
          <cell r="Y175">
            <v>0</v>
          </cell>
          <cell r="Z175">
            <v>0</v>
          </cell>
          <cell r="AB175">
            <v>4040</v>
          </cell>
          <cell r="AC175">
            <v>-1</v>
          </cell>
          <cell r="AD175">
            <v>0</v>
          </cell>
          <cell r="AE175">
            <v>4040.5831540768299</v>
          </cell>
          <cell r="AG175">
            <v>0</v>
          </cell>
          <cell r="AJ175">
            <v>0</v>
          </cell>
          <cell r="AL175">
            <v>-1</v>
          </cell>
          <cell r="AM175">
            <v>0</v>
          </cell>
          <cell r="AN175">
            <v>4040</v>
          </cell>
          <cell r="AP175">
            <v>3989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B175">
            <v>10</v>
          </cell>
          <cell r="BD175">
            <v>0</v>
          </cell>
          <cell r="BG175">
            <v>9.9204315133200787</v>
          </cell>
          <cell r="BI175">
            <v>504</v>
          </cell>
          <cell r="BL175">
            <v>503.52580293564802</v>
          </cell>
          <cell r="BN175">
            <v>1935</v>
          </cell>
          <cell r="BQ175">
            <v>1935.24865759462</v>
          </cell>
          <cell r="BS175">
            <v>6</v>
          </cell>
          <cell r="BV175">
            <v>6.0189165463970502</v>
          </cell>
          <cell r="BX175">
            <v>88</v>
          </cell>
          <cell r="CA175">
            <v>88.27658654880581</v>
          </cell>
          <cell r="CC175">
            <v>9</v>
          </cell>
          <cell r="CF175">
            <v>8.8966092622434605</v>
          </cell>
          <cell r="CH175">
            <v>8</v>
          </cell>
          <cell r="CK175">
            <v>8.1393261804838701</v>
          </cell>
          <cell r="CM175">
            <v>20</v>
          </cell>
          <cell r="CP175">
            <v>19.771597988735198</v>
          </cell>
          <cell r="CR175">
            <v>4</v>
          </cell>
          <cell r="CT175">
            <v>0</v>
          </cell>
          <cell r="CW175">
            <v>3.6798419741495199</v>
          </cell>
          <cell r="CY175">
            <v>1053</v>
          </cell>
          <cell r="DB175">
            <v>1053.2343404199999</v>
          </cell>
          <cell r="DD175">
            <v>209</v>
          </cell>
          <cell r="DG175">
            <v>209.29241124000001</v>
          </cell>
          <cell r="DI175">
            <v>73</v>
          </cell>
          <cell r="DL175">
            <v>73.137991912428305</v>
          </cell>
          <cell r="DN175">
            <v>121</v>
          </cell>
          <cell r="DQ175">
            <v>121.44063996</v>
          </cell>
          <cell r="DS175">
            <v>0</v>
          </cell>
          <cell r="DV175">
            <v>0</v>
          </cell>
          <cell r="DX175">
            <v>0</v>
          </cell>
          <cell r="EA175">
            <v>0</v>
          </cell>
          <cell r="EC175">
            <v>0</v>
          </cell>
          <cell r="EF175">
            <v>0</v>
          </cell>
          <cell r="EH175">
            <v>0</v>
          </cell>
          <cell r="EK175">
            <v>2E-3</v>
          </cell>
          <cell r="EM175">
            <v>3</v>
          </cell>
          <cell r="EP175">
            <v>2.6964688513885697</v>
          </cell>
        </row>
        <row r="178">
          <cell r="C178" t="str">
            <v>50630TAllcustom2Allcustom3USD Total</v>
          </cell>
          <cell r="E178">
            <v>409</v>
          </cell>
          <cell r="H178">
            <v>409.12988861185403</v>
          </cell>
          <cell r="J178">
            <v>1065</v>
          </cell>
          <cell r="M178">
            <v>1065.4175571533399</v>
          </cell>
          <cell r="O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-0.114950263326733</v>
          </cell>
          <cell r="AB178">
            <v>1474</v>
          </cell>
          <cell r="AD178">
            <v>0</v>
          </cell>
          <cell r="AE178">
            <v>1474.4324955018699</v>
          </cell>
          <cell r="AG178">
            <v>0</v>
          </cell>
          <cell r="AH178">
            <v>0</v>
          </cell>
          <cell r="AJ178">
            <v>0</v>
          </cell>
          <cell r="AL178">
            <v>0</v>
          </cell>
          <cell r="AM178">
            <v>0</v>
          </cell>
          <cell r="AN178">
            <v>1474</v>
          </cell>
          <cell r="AP178">
            <v>1628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B178">
            <v>86</v>
          </cell>
          <cell r="BD178">
            <v>-1</v>
          </cell>
          <cell r="BG178">
            <v>86.681013908025506</v>
          </cell>
          <cell r="BI178">
            <v>131</v>
          </cell>
          <cell r="BJ178">
            <v>0</v>
          </cell>
          <cell r="BL178">
            <v>131.07946407926698</v>
          </cell>
          <cell r="BN178">
            <v>361</v>
          </cell>
          <cell r="BO178">
            <v>0</v>
          </cell>
          <cell r="BQ178">
            <v>361.02430994449196</v>
          </cell>
          <cell r="BS178">
            <v>4</v>
          </cell>
          <cell r="BT178">
            <v>1</v>
          </cell>
          <cell r="BV178">
            <v>3.2068380572225599</v>
          </cell>
          <cell r="BX178">
            <v>66</v>
          </cell>
          <cell r="BY178">
            <v>0</v>
          </cell>
          <cell r="CA178">
            <v>66.157986468314405</v>
          </cell>
          <cell r="CC178">
            <v>-49</v>
          </cell>
          <cell r="CD178">
            <v>0</v>
          </cell>
          <cell r="CF178">
            <v>-49.222537631926201</v>
          </cell>
          <cell r="CH178">
            <v>-206</v>
          </cell>
          <cell r="CI178">
            <v>-1</v>
          </cell>
          <cell r="CK178">
            <v>-205.42558567350301</v>
          </cell>
          <cell r="CM178">
            <v>16</v>
          </cell>
          <cell r="CP178">
            <v>15.6283994599619</v>
          </cell>
          <cell r="CR178">
            <v>-1</v>
          </cell>
          <cell r="CT178">
            <v>0</v>
          </cell>
          <cell r="CW178">
            <v>-0.94097629233115598</v>
          </cell>
          <cell r="CY178">
            <v>342</v>
          </cell>
          <cell r="CZ178">
            <v>1</v>
          </cell>
          <cell r="DB178">
            <v>341.34965425374503</v>
          </cell>
          <cell r="DD178">
            <v>556</v>
          </cell>
          <cell r="DE178">
            <v>0</v>
          </cell>
          <cell r="DG178">
            <v>556.23947244387193</v>
          </cell>
          <cell r="DI178">
            <v>29</v>
          </cell>
          <cell r="DJ178">
            <v>0</v>
          </cell>
          <cell r="DL178">
            <v>29.329155378059099</v>
          </cell>
          <cell r="DN178">
            <v>139</v>
          </cell>
          <cell r="DO178">
            <v>0</v>
          </cell>
          <cell r="DQ178">
            <v>139.44025137</v>
          </cell>
          <cell r="DS178">
            <v>0</v>
          </cell>
          <cell r="DT178">
            <v>0</v>
          </cell>
          <cell r="DV178">
            <v>0</v>
          </cell>
          <cell r="DX178">
            <v>0</v>
          </cell>
          <cell r="EA178">
            <v>7.53207132220268E-14</v>
          </cell>
          <cell r="EC178">
            <v>-2</v>
          </cell>
          <cell r="EF178">
            <v>-2.1337799700000004</v>
          </cell>
          <cell r="EH178">
            <v>-53</v>
          </cell>
          <cell r="EK178">
            <v>-52.609899426104498</v>
          </cell>
          <cell r="EM178">
            <v>-6</v>
          </cell>
          <cell r="EP178">
            <v>-5.59665736305457</v>
          </cell>
        </row>
        <row r="179">
          <cell r="O179">
            <v>-284</v>
          </cell>
          <cell r="P179">
            <v>0</v>
          </cell>
          <cell r="Q179">
            <v>0</v>
          </cell>
          <cell r="R179">
            <v>-284.68290666549001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0.114950263326733</v>
          </cell>
          <cell r="AB179">
            <v>-284</v>
          </cell>
          <cell r="AC179">
            <v>0</v>
          </cell>
          <cell r="AD179">
            <v>0</v>
          </cell>
          <cell r="AE179">
            <v>-284.68290666549001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N179">
            <v>-284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</row>
        <row r="180">
          <cell r="C180" t="str">
            <v>Segment_CFFO_USD</v>
          </cell>
          <cell r="E180">
            <v>409</v>
          </cell>
          <cell r="F180">
            <v>0</v>
          </cell>
          <cell r="G180">
            <v>0</v>
          </cell>
          <cell r="H180">
            <v>409.12988861185403</v>
          </cell>
          <cell r="J180">
            <v>1065</v>
          </cell>
          <cell r="K180">
            <v>0</v>
          </cell>
          <cell r="L180">
            <v>0</v>
          </cell>
          <cell r="M180">
            <v>1065.4175571533399</v>
          </cell>
          <cell r="O180">
            <v>-284</v>
          </cell>
          <cell r="P180">
            <v>0</v>
          </cell>
          <cell r="Q180">
            <v>0</v>
          </cell>
          <cell r="R180">
            <v>-284.68290666549001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B180">
            <v>1190</v>
          </cell>
          <cell r="AC180">
            <v>0</v>
          </cell>
          <cell r="AD180">
            <v>0</v>
          </cell>
          <cell r="AE180">
            <v>1189.7495888363799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</v>
          </cell>
          <cell r="AM180">
            <v>0</v>
          </cell>
          <cell r="AN180">
            <v>1190</v>
          </cell>
          <cell r="AP180">
            <v>1628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B180">
            <v>86</v>
          </cell>
          <cell r="BC180">
            <v>0</v>
          </cell>
          <cell r="BD180">
            <v>-1</v>
          </cell>
          <cell r="BE180">
            <v>0</v>
          </cell>
          <cell r="BF180">
            <v>0</v>
          </cell>
          <cell r="BG180">
            <v>86.681013908025506</v>
          </cell>
          <cell r="BI180">
            <v>131</v>
          </cell>
          <cell r="BJ180">
            <v>0</v>
          </cell>
          <cell r="BK180">
            <v>0</v>
          </cell>
          <cell r="BL180">
            <v>131.07946407926698</v>
          </cell>
          <cell r="BN180">
            <v>361</v>
          </cell>
          <cell r="BO180">
            <v>0</v>
          </cell>
          <cell r="BP180">
            <v>0</v>
          </cell>
          <cell r="BQ180">
            <v>361.02430994449196</v>
          </cell>
          <cell r="BS180">
            <v>4</v>
          </cell>
          <cell r="BT180">
            <v>1</v>
          </cell>
          <cell r="BU180">
            <v>0</v>
          </cell>
          <cell r="BV180">
            <v>3.2068380572225599</v>
          </cell>
          <cell r="BX180">
            <v>66</v>
          </cell>
          <cell r="BY180">
            <v>0</v>
          </cell>
          <cell r="BZ180">
            <v>0</v>
          </cell>
          <cell r="CA180">
            <v>66.157986468314405</v>
          </cell>
          <cell r="CC180">
            <v>-49</v>
          </cell>
          <cell r="CD180">
            <v>0</v>
          </cell>
          <cell r="CE180">
            <v>0</v>
          </cell>
          <cell r="CF180">
            <v>-49.222537631926201</v>
          </cell>
          <cell r="CH180">
            <v>-206</v>
          </cell>
          <cell r="CI180">
            <v>-1</v>
          </cell>
          <cell r="CJ180">
            <v>0</v>
          </cell>
          <cell r="CK180">
            <v>-205.42558567350301</v>
          </cell>
          <cell r="CM180">
            <v>16</v>
          </cell>
          <cell r="CN180">
            <v>0</v>
          </cell>
          <cell r="CO180">
            <v>0</v>
          </cell>
          <cell r="CP180">
            <v>15.6283994599619</v>
          </cell>
          <cell r="CR180">
            <v>-1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-0.94097629233115598</v>
          </cell>
          <cell r="CY180">
            <v>342</v>
          </cell>
          <cell r="CZ180">
            <v>1</v>
          </cell>
          <cell r="DA180">
            <v>0</v>
          </cell>
          <cell r="DB180">
            <v>341.34965425374503</v>
          </cell>
          <cell r="DD180">
            <v>556</v>
          </cell>
          <cell r="DE180">
            <v>0</v>
          </cell>
          <cell r="DF180">
            <v>0</v>
          </cell>
          <cell r="DG180">
            <v>556.23947244387193</v>
          </cell>
          <cell r="DI180">
            <v>29</v>
          </cell>
          <cell r="DJ180">
            <v>0</v>
          </cell>
          <cell r="DK180">
            <v>0</v>
          </cell>
          <cell r="DL180">
            <v>29.329155378059099</v>
          </cell>
          <cell r="DN180">
            <v>139</v>
          </cell>
          <cell r="DO180">
            <v>0</v>
          </cell>
          <cell r="DP180">
            <v>0</v>
          </cell>
          <cell r="DQ180">
            <v>139.44025137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7.53207132220268E-14</v>
          </cell>
          <cell r="EC180">
            <v>-2</v>
          </cell>
          <cell r="ED180">
            <v>0</v>
          </cell>
          <cell r="EE180">
            <v>0</v>
          </cell>
          <cell r="EF180">
            <v>-2.1337799700000004</v>
          </cell>
          <cell r="EH180">
            <v>-53</v>
          </cell>
          <cell r="EI180">
            <v>0</v>
          </cell>
          <cell r="EJ180">
            <v>0</v>
          </cell>
          <cell r="EK180">
            <v>-52.609899426104498</v>
          </cell>
          <cell r="EM180">
            <v>-6</v>
          </cell>
          <cell r="EN180">
            <v>0</v>
          </cell>
          <cell r="EO180">
            <v>0</v>
          </cell>
          <cell r="EP180">
            <v>-5.59665736305457</v>
          </cell>
        </row>
        <row r="182">
          <cell r="C182" t="str">
            <v>50600TAllcustom2Allcustom3USD Total</v>
          </cell>
          <cell r="E182">
            <v>-1336</v>
          </cell>
          <cell r="H182">
            <v>-1336.40446433289</v>
          </cell>
          <cell r="J182">
            <v>-1475</v>
          </cell>
          <cell r="M182">
            <v>-1474.7043542214501</v>
          </cell>
          <cell r="O182">
            <v>0</v>
          </cell>
          <cell r="R182">
            <v>0</v>
          </cell>
          <cell r="T182">
            <v>0</v>
          </cell>
          <cell r="V182">
            <v>0</v>
          </cell>
          <cell r="Y182">
            <v>0</v>
          </cell>
          <cell r="Z182">
            <v>-2.9103830456733702E-17</v>
          </cell>
          <cell r="AB182">
            <v>-2811</v>
          </cell>
          <cell r="AD182">
            <v>0</v>
          </cell>
          <cell r="AE182">
            <v>-2811.1088185543399</v>
          </cell>
          <cell r="AG182">
            <v>0</v>
          </cell>
          <cell r="AJ182">
            <v>0</v>
          </cell>
          <cell r="AL182">
            <v>0</v>
          </cell>
          <cell r="AM182">
            <v>0</v>
          </cell>
          <cell r="AN182">
            <v>-2811</v>
          </cell>
          <cell r="AP182">
            <v>-2799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B182">
            <v>-7</v>
          </cell>
          <cell r="BD182">
            <v>1</v>
          </cell>
          <cell r="BG182">
            <v>-7.6823521133200794</v>
          </cell>
          <cell r="BI182">
            <v>-78</v>
          </cell>
          <cell r="BL182">
            <v>-77.728660181817901</v>
          </cell>
          <cell r="BN182">
            <v>-1133</v>
          </cell>
          <cell r="BQ182">
            <v>-1132.84629266966</v>
          </cell>
          <cell r="BS182">
            <v>-6</v>
          </cell>
          <cell r="BV182">
            <v>-5.6597777882575198</v>
          </cell>
          <cell r="BX182">
            <v>-111</v>
          </cell>
          <cell r="CA182">
            <v>-110.891467966435</v>
          </cell>
          <cell r="CC182">
            <v>-9</v>
          </cell>
          <cell r="CF182">
            <v>-8.8353967978369585</v>
          </cell>
          <cell r="CH182">
            <v>24</v>
          </cell>
          <cell r="CK182">
            <v>23.913857397178003</v>
          </cell>
          <cell r="CM182">
            <v>-16</v>
          </cell>
          <cell r="CO182">
            <v>1</v>
          </cell>
          <cell r="CP182">
            <v>-16.674374212744201</v>
          </cell>
          <cell r="CR182">
            <v>-4</v>
          </cell>
          <cell r="CT182">
            <v>0</v>
          </cell>
          <cell r="CW182">
            <v>-3.5767186919193703</v>
          </cell>
          <cell r="CY182">
            <v>-1084</v>
          </cell>
          <cell r="DB182">
            <v>-1083.53139397</v>
          </cell>
          <cell r="DD182">
            <v>-231</v>
          </cell>
          <cell r="DG182">
            <v>-231.37584781666601</v>
          </cell>
          <cell r="DI182">
            <v>-74</v>
          </cell>
          <cell r="DL182">
            <v>-74.0646672128603</v>
          </cell>
          <cell r="DN182">
            <v>-82</v>
          </cell>
          <cell r="DQ182">
            <v>-82.155726529999995</v>
          </cell>
          <cell r="DS182">
            <v>0</v>
          </cell>
          <cell r="DV182">
            <v>0</v>
          </cell>
          <cell r="DX182">
            <v>0</v>
          </cell>
          <cell r="EA182">
            <v>0</v>
          </cell>
          <cell r="EC182">
            <v>0</v>
          </cell>
          <cell r="EF182">
            <v>0</v>
          </cell>
          <cell r="EH182">
            <v>0</v>
          </cell>
          <cell r="EK182">
            <v>-2E-3</v>
          </cell>
          <cell r="EM182">
            <v>-3</v>
          </cell>
          <cell r="EP182">
            <v>-2.5952355891584302</v>
          </cell>
        </row>
        <row r="183">
          <cell r="O183">
            <v>334</v>
          </cell>
          <cell r="P183">
            <v>-1</v>
          </cell>
          <cell r="Q183">
            <v>0</v>
          </cell>
          <cell r="R183">
            <v>334.49631718197634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2.9103830456733702E-17</v>
          </cell>
          <cell r="AB183">
            <v>334</v>
          </cell>
          <cell r="AC183">
            <v>-1</v>
          </cell>
          <cell r="AD183">
            <v>0</v>
          </cell>
          <cell r="AE183">
            <v>334.49631718197634</v>
          </cell>
          <cell r="AM183">
            <v>0</v>
          </cell>
          <cell r="AN183">
            <v>334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</row>
        <row r="184">
          <cell r="C184" t="str">
            <v>Segment_CFFI_USD</v>
          </cell>
          <cell r="E184">
            <v>-1336</v>
          </cell>
          <cell r="F184">
            <v>0</v>
          </cell>
          <cell r="G184">
            <v>0</v>
          </cell>
          <cell r="H184">
            <v>-1336.40446433289</v>
          </cell>
          <cell r="J184">
            <v>-1475</v>
          </cell>
          <cell r="K184">
            <v>0</v>
          </cell>
          <cell r="L184">
            <v>0</v>
          </cell>
          <cell r="M184">
            <v>-1474.7043542214501</v>
          </cell>
          <cell r="O184">
            <v>334</v>
          </cell>
          <cell r="P184">
            <v>-1</v>
          </cell>
          <cell r="Q184">
            <v>0</v>
          </cell>
          <cell r="R184">
            <v>334.49631718197634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-2477</v>
          </cell>
          <cell r="AC184">
            <v>-1</v>
          </cell>
          <cell r="AD184">
            <v>0</v>
          </cell>
          <cell r="AE184">
            <v>-2476.6125013723636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M184">
            <v>0</v>
          </cell>
          <cell r="AN184">
            <v>-2477</v>
          </cell>
          <cell r="AP184">
            <v>-2799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B184">
            <v>-7</v>
          </cell>
          <cell r="BC184">
            <v>0</v>
          </cell>
          <cell r="BD184">
            <v>1</v>
          </cell>
          <cell r="BE184">
            <v>0</v>
          </cell>
          <cell r="BF184">
            <v>0</v>
          </cell>
          <cell r="BG184">
            <v>-7.6823521133200794</v>
          </cell>
          <cell r="BI184">
            <v>-78</v>
          </cell>
          <cell r="BJ184">
            <v>0</v>
          </cell>
          <cell r="BK184">
            <v>0</v>
          </cell>
          <cell r="BL184">
            <v>-77.728660181817901</v>
          </cell>
          <cell r="BN184">
            <v>-1133</v>
          </cell>
          <cell r="BO184">
            <v>0</v>
          </cell>
          <cell r="BP184">
            <v>0</v>
          </cell>
          <cell r="BQ184">
            <v>-1132.84629266966</v>
          </cell>
          <cell r="BS184">
            <v>-6</v>
          </cell>
          <cell r="BT184">
            <v>0</v>
          </cell>
          <cell r="BU184">
            <v>0</v>
          </cell>
          <cell r="BV184">
            <v>-5.6597777882575198</v>
          </cell>
          <cell r="BX184">
            <v>-111</v>
          </cell>
          <cell r="BY184">
            <v>0</v>
          </cell>
          <cell r="BZ184">
            <v>0</v>
          </cell>
          <cell r="CA184">
            <v>-110.891467966435</v>
          </cell>
          <cell r="CC184">
            <v>-9</v>
          </cell>
          <cell r="CD184">
            <v>0</v>
          </cell>
          <cell r="CE184">
            <v>0</v>
          </cell>
          <cell r="CF184">
            <v>-8.8353967978369585</v>
          </cell>
          <cell r="CH184">
            <v>24</v>
          </cell>
          <cell r="CI184">
            <v>0</v>
          </cell>
          <cell r="CJ184">
            <v>0</v>
          </cell>
          <cell r="CK184">
            <v>23.913857397178003</v>
          </cell>
          <cell r="CM184">
            <v>-16</v>
          </cell>
          <cell r="CN184">
            <v>0</v>
          </cell>
          <cell r="CO184">
            <v>1</v>
          </cell>
          <cell r="CP184">
            <v>-16.674374212744201</v>
          </cell>
          <cell r="CR184">
            <v>-4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-3.5767186919193703</v>
          </cell>
          <cell r="CY184">
            <v>-1084</v>
          </cell>
          <cell r="CZ184">
            <v>0</v>
          </cell>
          <cell r="DA184">
            <v>0</v>
          </cell>
          <cell r="DB184">
            <v>-1083.53139397</v>
          </cell>
          <cell r="DD184">
            <v>-231</v>
          </cell>
          <cell r="DE184">
            <v>0</v>
          </cell>
          <cell r="DF184">
            <v>0</v>
          </cell>
          <cell r="DG184">
            <v>-231.37584781666601</v>
          </cell>
          <cell r="DI184">
            <v>-74</v>
          </cell>
          <cell r="DJ184">
            <v>0</v>
          </cell>
          <cell r="DK184">
            <v>0</v>
          </cell>
          <cell r="DL184">
            <v>-74.0646672128603</v>
          </cell>
          <cell r="DN184">
            <v>-82</v>
          </cell>
          <cell r="DO184">
            <v>0</v>
          </cell>
          <cell r="DP184">
            <v>0</v>
          </cell>
          <cell r="DQ184">
            <v>-82.155726529999995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-2E-3</v>
          </cell>
          <cell r="EM184">
            <v>-3</v>
          </cell>
          <cell r="EN184">
            <v>0</v>
          </cell>
          <cell r="EO184">
            <v>0</v>
          </cell>
          <cell r="EP184">
            <v>-2.5952355891584302</v>
          </cell>
        </row>
        <row r="186">
          <cell r="C186" t="str">
            <v>50700TAllcustom2Allcustom3USD Total</v>
          </cell>
          <cell r="E186">
            <v>-927</v>
          </cell>
          <cell r="F186">
            <v>0</v>
          </cell>
          <cell r="G186">
            <v>0</v>
          </cell>
          <cell r="H186">
            <v>-927.27457572103594</v>
          </cell>
          <cell r="J186">
            <v>-410</v>
          </cell>
          <cell r="K186">
            <v>0</v>
          </cell>
          <cell r="L186">
            <v>0</v>
          </cell>
          <cell r="M186">
            <v>-409.28679706811022</v>
          </cell>
          <cell r="O186">
            <v>50</v>
          </cell>
          <cell r="P186">
            <v>-1</v>
          </cell>
          <cell r="Q186">
            <v>0</v>
          </cell>
          <cell r="R186">
            <v>49.813410516486329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B186">
            <v>-1287</v>
          </cell>
          <cell r="AC186">
            <v>-1</v>
          </cell>
          <cell r="AD186">
            <v>0</v>
          </cell>
          <cell r="AE186">
            <v>-1286.8629125359837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N186">
            <v>-1287</v>
          </cell>
          <cell r="AP186">
            <v>-1171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B186">
            <v>79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78.998661794705427</v>
          </cell>
          <cell r="BI186">
            <v>53</v>
          </cell>
          <cell r="BJ186">
            <v>0</v>
          </cell>
          <cell r="BK186">
            <v>0</v>
          </cell>
          <cell r="BL186">
            <v>53.350803897449083</v>
          </cell>
          <cell r="BN186">
            <v>-772</v>
          </cell>
          <cell r="BO186">
            <v>0</v>
          </cell>
          <cell r="BP186">
            <v>0</v>
          </cell>
          <cell r="BQ186">
            <v>-771.82198272516803</v>
          </cell>
          <cell r="BS186">
            <v>-2</v>
          </cell>
          <cell r="BT186">
            <v>1</v>
          </cell>
          <cell r="BU186">
            <v>0</v>
          </cell>
          <cell r="BV186">
            <v>-2.4529397310349599</v>
          </cell>
          <cell r="BX186">
            <v>-45</v>
          </cell>
          <cell r="BY186">
            <v>0</v>
          </cell>
          <cell r="BZ186">
            <v>0</v>
          </cell>
          <cell r="CA186">
            <v>-44.733481498120597</v>
          </cell>
          <cell r="CC186">
            <v>-58</v>
          </cell>
          <cell r="CD186">
            <v>0</v>
          </cell>
          <cell r="CE186">
            <v>0</v>
          </cell>
          <cell r="CF186">
            <v>-58.057934429763158</v>
          </cell>
          <cell r="CH186">
            <v>-182</v>
          </cell>
          <cell r="CI186">
            <v>-1</v>
          </cell>
          <cell r="CJ186">
            <v>0</v>
          </cell>
          <cell r="CK186">
            <v>-181.51172827632502</v>
          </cell>
          <cell r="CM186">
            <v>0</v>
          </cell>
          <cell r="CN186">
            <v>0</v>
          </cell>
          <cell r="CO186">
            <v>1</v>
          </cell>
          <cell r="CP186">
            <v>-1.0459747527823016</v>
          </cell>
          <cell r="CR186">
            <v>-5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-4.5176949842505261</v>
          </cell>
          <cell r="CY186">
            <v>-742</v>
          </cell>
          <cell r="CZ186">
            <v>1</v>
          </cell>
          <cell r="DA186">
            <v>0</v>
          </cell>
          <cell r="DB186">
            <v>-742.18173971625492</v>
          </cell>
          <cell r="DD186">
            <v>325</v>
          </cell>
          <cell r="DE186">
            <v>0</v>
          </cell>
          <cell r="DF186">
            <v>0</v>
          </cell>
          <cell r="DG186">
            <v>324.86362462720592</v>
          </cell>
          <cell r="DI186">
            <v>-45</v>
          </cell>
          <cell r="DJ186">
            <v>0</v>
          </cell>
          <cell r="DK186">
            <v>0</v>
          </cell>
          <cell r="DL186">
            <v>-44.735511834801201</v>
          </cell>
          <cell r="DN186">
            <v>57</v>
          </cell>
          <cell r="DO186">
            <v>0</v>
          </cell>
          <cell r="DP186">
            <v>0</v>
          </cell>
          <cell r="DQ186">
            <v>57.284524840000003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7.53207132220268E-14</v>
          </cell>
          <cell r="EC186">
            <v>-2</v>
          </cell>
          <cell r="ED186">
            <v>0</v>
          </cell>
          <cell r="EE186">
            <v>0</v>
          </cell>
          <cell r="EF186">
            <v>-2.1337799700000004</v>
          </cell>
          <cell r="EH186">
            <v>-53</v>
          </cell>
          <cell r="EI186">
            <v>0</v>
          </cell>
          <cell r="EJ186">
            <v>0</v>
          </cell>
          <cell r="EK186">
            <v>-52.6118994261045</v>
          </cell>
          <cell r="EM186">
            <v>-9</v>
          </cell>
          <cell r="EN186">
            <v>0</v>
          </cell>
          <cell r="EO186">
            <v>0</v>
          </cell>
          <cell r="EP186">
            <v>-8.1918929522129993</v>
          </cell>
        </row>
        <row r="189">
          <cell r="C189" t="str">
            <v>Segment_revenue_ratio_USD</v>
          </cell>
        </row>
        <row r="191">
          <cell r="C191" t="str">
            <v>Segment_invested_capital_ratio_USD</v>
          </cell>
        </row>
        <row r="196">
          <cell r="C196" t="str">
            <v>60080TAllcustom2Allcustom3USD Total</v>
          </cell>
          <cell r="E196">
            <v>118</v>
          </cell>
          <cell r="F196">
            <v>0</v>
          </cell>
          <cell r="G196">
            <v>0</v>
          </cell>
          <cell r="H196">
            <v>117.80493898514401</v>
          </cell>
          <cell r="J196">
            <v>4</v>
          </cell>
          <cell r="K196">
            <v>0</v>
          </cell>
          <cell r="L196">
            <v>0</v>
          </cell>
          <cell r="M196">
            <v>4.0044232889910401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122</v>
          </cell>
          <cell r="AC196">
            <v>0</v>
          </cell>
          <cell r="AD196">
            <v>0</v>
          </cell>
          <cell r="AE196">
            <v>121.809362274135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122</v>
          </cell>
          <cell r="AP196">
            <v>33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BB196">
            <v>1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1.2380782299999999</v>
          </cell>
          <cell r="BI196">
            <v>10</v>
          </cell>
          <cell r="BJ196">
            <v>0</v>
          </cell>
          <cell r="BK196">
            <v>0</v>
          </cell>
          <cell r="BL196">
            <v>9.6290781840740198</v>
          </cell>
          <cell r="BN196">
            <v>16</v>
          </cell>
          <cell r="BO196">
            <v>0</v>
          </cell>
          <cell r="BP196">
            <v>0</v>
          </cell>
          <cell r="BQ196">
            <v>16.011917396815402</v>
          </cell>
          <cell r="BS196">
            <v>0</v>
          </cell>
          <cell r="BT196">
            <v>0</v>
          </cell>
          <cell r="BU196">
            <v>0</v>
          </cell>
          <cell r="BV196">
            <v>0.11403817645191699</v>
          </cell>
          <cell r="BX196">
            <v>3</v>
          </cell>
          <cell r="BY196">
            <v>0</v>
          </cell>
          <cell r="BZ196">
            <v>0</v>
          </cell>
          <cell r="CA196">
            <v>2.8184575399973499</v>
          </cell>
          <cell r="CC196">
            <v>0</v>
          </cell>
          <cell r="CD196">
            <v>0</v>
          </cell>
          <cell r="CE196">
            <v>0</v>
          </cell>
          <cell r="CF196">
            <v>-0.41248704501389699</v>
          </cell>
          <cell r="CH196">
            <v>88</v>
          </cell>
          <cell r="CI196">
            <v>0</v>
          </cell>
          <cell r="CJ196">
            <v>0</v>
          </cell>
          <cell r="CK196">
            <v>88.162615292030907</v>
          </cell>
          <cell r="CM196">
            <v>0</v>
          </cell>
          <cell r="CN196">
            <v>0</v>
          </cell>
          <cell r="CP196">
            <v>0.243241210788017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0.18471334370058801</v>
          </cell>
          <cell r="CY196">
            <v>1</v>
          </cell>
          <cell r="CZ196">
            <v>0</v>
          </cell>
          <cell r="DA196">
            <v>0</v>
          </cell>
          <cell r="DB196">
            <v>0.92548993000000002</v>
          </cell>
          <cell r="DD196">
            <v>0</v>
          </cell>
          <cell r="DE196">
            <v>0</v>
          </cell>
          <cell r="DF196">
            <v>0</v>
          </cell>
          <cell r="DG196">
            <v>-0.47867525999999999</v>
          </cell>
          <cell r="DI196">
            <v>-1</v>
          </cell>
          <cell r="DJ196">
            <v>0</v>
          </cell>
          <cell r="DK196">
            <v>0</v>
          </cell>
          <cell r="DL196">
            <v>-0.71638202470954404</v>
          </cell>
          <cell r="DN196">
            <v>4</v>
          </cell>
          <cell r="DO196">
            <v>0</v>
          </cell>
          <cell r="DP196">
            <v>0</v>
          </cell>
          <cell r="DQ196">
            <v>4.0892773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X196">
            <v>0</v>
          </cell>
          <cell r="DY196">
            <v>0</v>
          </cell>
          <cell r="EA196">
            <v>0</v>
          </cell>
          <cell r="EC196">
            <v>0</v>
          </cell>
          <cell r="ED196">
            <v>0</v>
          </cell>
          <cell r="EF196">
            <v>0</v>
          </cell>
          <cell r="EH196">
            <v>0</v>
          </cell>
          <cell r="EI196">
            <v>0</v>
          </cell>
          <cell r="EK196">
            <v>0</v>
          </cell>
          <cell r="EM196">
            <v>0</v>
          </cell>
          <cell r="EN196">
            <v>0</v>
          </cell>
          <cell r="EP196">
            <v>0.18282332370058799</v>
          </cell>
        </row>
        <row r="197">
          <cell r="C197" t="str">
            <v>60052TAllcustom2Allcustom3USD Total</v>
          </cell>
          <cell r="E197">
            <v>-25</v>
          </cell>
          <cell r="H197">
            <v>-25.303236503917198</v>
          </cell>
          <cell r="J197">
            <v>-98</v>
          </cell>
          <cell r="L197">
            <v>-1</v>
          </cell>
          <cell r="M197">
            <v>-97.351076349444497</v>
          </cell>
          <cell r="O197">
            <v>0</v>
          </cell>
          <cell r="R197">
            <v>0</v>
          </cell>
          <cell r="T197">
            <v>0</v>
          </cell>
          <cell r="V197">
            <v>-1</v>
          </cell>
          <cell r="X197">
            <v>1</v>
          </cell>
          <cell r="Y197">
            <v>0</v>
          </cell>
          <cell r="Z197">
            <v>0</v>
          </cell>
          <cell r="AB197">
            <v>-123</v>
          </cell>
          <cell r="AE197">
            <v>-122.654312853362</v>
          </cell>
          <cell r="AG197">
            <v>0</v>
          </cell>
          <cell r="AI197">
            <v>0</v>
          </cell>
          <cell r="AJ197">
            <v>0</v>
          </cell>
          <cell r="AN197">
            <v>-123</v>
          </cell>
          <cell r="AP197">
            <v>-122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-17</v>
          </cell>
          <cell r="BL197">
            <v>-16.927073223917201</v>
          </cell>
          <cell r="BN197">
            <v>-8</v>
          </cell>
          <cell r="BQ197">
            <v>-8.3761632800000001</v>
          </cell>
          <cell r="BS197">
            <v>0</v>
          </cell>
          <cell r="BV197">
            <v>0</v>
          </cell>
          <cell r="BX197">
            <v>0</v>
          </cell>
          <cell r="CA197">
            <v>0</v>
          </cell>
          <cell r="CC197">
            <v>0</v>
          </cell>
          <cell r="CF197">
            <v>0</v>
          </cell>
          <cell r="CH197">
            <v>0</v>
          </cell>
          <cell r="CK197">
            <v>0</v>
          </cell>
          <cell r="CM197">
            <v>0</v>
          </cell>
          <cell r="CN197">
            <v>0</v>
          </cell>
          <cell r="CP197">
            <v>0</v>
          </cell>
          <cell r="CR197">
            <v>-1</v>
          </cell>
          <cell r="CS197">
            <v>0</v>
          </cell>
          <cell r="CT197">
            <v>-1</v>
          </cell>
          <cell r="CU197">
            <v>0</v>
          </cell>
          <cell r="CV197">
            <v>0</v>
          </cell>
          <cell r="CW197">
            <v>0</v>
          </cell>
          <cell r="CY197">
            <v>0</v>
          </cell>
          <cell r="DB197">
            <v>-7.3999999999999996E-2</v>
          </cell>
          <cell r="DD197">
            <v>0</v>
          </cell>
          <cell r="DG197">
            <v>0</v>
          </cell>
          <cell r="DI197">
            <v>-97</v>
          </cell>
          <cell r="DL197">
            <v>-97.277076349444499</v>
          </cell>
          <cell r="DN197">
            <v>0</v>
          </cell>
          <cell r="DQ197">
            <v>0</v>
          </cell>
          <cell r="DS197">
            <v>0</v>
          </cell>
          <cell r="DV197">
            <v>0</v>
          </cell>
          <cell r="DX197">
            <v>0</v>
          </cell>
          <cell r="DY197">
            <v>0</v>
          </cell>
          <cell r="EA197">
            <v>0</v>
          </cell>
          <cell r="EC197">
            <v>0</v>
          </cell>
          <cell r="ED197">
            <v>0</v>
          </cell>
          <cell r="EF197">
            <v>0</v>
          </cell>
          <cell r="EH197">
            <v>0</v>
          </cell>
          <cell r="EI197">
            <v>0</v>
          </cell>
          <cell r="EK197">
            <v>0</v>
          </cell>
          <cell r="EM197">
            <v>0</v>
          </cell>
          <cell r="EN197">
            <v>0</v>
          </cell>
          <cell r="EP197">
            <v>0</v>
          </cell>
        </row>
        <row r="198">
          <cell r="C198" t="str">
            <v>60020Allcustom2Allcustom3USD Total</v>
          </cell>
          <cell r="E198">
            <v>2</v>
          </cell>
          <cell r="H198">
            <v>1.968817</v>
          </cell>
          <cell r="J198">
            <v>0</v>
          </cell>
          <cell r="M198">
            <v>0</v>
          </cell>
          <cell r="O198">
            <v>0</v>
          </cell>
          <cell r="R198">
            <v>0</v>
          </cell>
          <cell r="T198">
            <v>0</v>
          </cell>
          <cell r="V198">
            <v>0</v>
          </cell>
          <cell r="Y198">
            <v>0</v>
          </cell>
          <cell r="Z198">
            <v>0</v>
          </cell>
          <cell r="AB198">
            <v>2</v>
          </cell>
          <cell r="AD198">
            <v>0</v>
          </cell>
          <cell r="AE198">
            <v>1.968817</v>
          </cell>
          <cell r="AG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N198">
            <v>2</v>
          </cell>
          <cell r="AP198">
            <v>2</v>
          </cell>
          <cell r="AS198">
            <v>0</v>
          </cell>
          <cell r="AT198">
            <v>0</v>
          </cell>
          <cell r="AV198">
            <v>0</v>
          </cell>
          <cell r="AW198">
            <v>0</v>
          </cell>
          <cell r="AX198">
            <v>0</v>
          </cell>
          <cell r="BB198">
            <v>0</v>
          </cell>
          <cell r="BD198">
            <v>0</v>
          </cell>
          <cell r="BG198">
            <v>0</v>
          </cell>
          <cell r="BI198">
            <v>0</v>
          </cell>
          <cell r="BL198">
            <v>0</v>
          </cell>
          <cell r="BN198">
            <v>2</v>
          </cell>
          <cell r="BQ198">
            <v>1.968817</v>
          </cell>
          <cell r="BS198">
            <v>0</v>
          </cell>
          <cell r="BV198">
            <v>0</v>
          </cell>
          <cell r="BX198">
            <v>0</v>
          </cell>
          <cell r="CA198">
            <v>0</v>
          </cell>
          <cell r="CC198">
            <v>0</v>
          </cell>
          <cell r="CF198">
            <v>0</v>
          </cell>
          <cell r="CH198">
            <v>0</v>
          </cell>
          <cell r="CK198">
            <v>0</v>
          </cell>
          <cell r="CM198">
            <v>0</v>
          </cell>
          <cell r="CP198">
            <v>0</v>
          </cell>
          <cell r="CR198">
            <v>0</v>
          </cell>
          <cell r="CT198">
            <v>0</v>
          </cell>
          <cell r="CW198">
            <v>0</v>
          </cell>
          <cell r="CY198">
            <v>0</v>
          </cell>
          <cell r="DB198">
            <v>0</v>
          </cell>
          <cell r="DD198">
            <v>0</v>
          </cell>
          <cell r="DG198">
            <v>0</v>
          </cell>
          <cell r="DI198">
            <v>0</v>
          </cell>
          <cell r="DL198">
            <v>0</v>
          </cell>
          <cell r="DN198">
            <v>0</v>
          </cell>
          <cell r="DQ198">
            <v>0</v>
          </cell>
          <cell r="DS198">
            <v>0</v>
          </cell>
          <cell r="DV198">
            <v>0</v>
          </cell>
          <cell r="DX198">
            <v>0</v>
          </cell>
          <cell r="EA198">
            <v>0</v>
          </cell>
          <cell r="EC198">
            <v>0</v>
          </cell>
          <cell r="EF198">
            <v>0</v>
          </cell>
          <cell r="EH198">
            <v>0</v>
          </cell>
          <cell r="EK198">
            <v>0</v>
          </cell>
          <cell r="EM198">
            <v>0</v>
          </cell>
          <cell r="EP198">
            <v>0</v>
          </cell>
        </row>
        <row r="199">
          <cell r="C199" t="str">
            <v>One-off_total_USD</v>
          </cell>
          <cell r="E199">
            <v>95</v>
          </cell>
          <cell r="F199">
            <v>0</v>
          </cell>
          <cell r="G199">
            <v>0</v>
          </cell>
          <cell r="H199">
            <v>94.470519481226802</v>
          </cell>
          <cell r="J199">
            <v>-94</v>
          </cell>
          <cell r="K199">
            <v>0</v>
          </cell>
          <cell r="L199">
            <v>-1</v>
          </cell>
          <cell r="M199">
            <v>-93.346653060453463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-1</v>
          </cell>
          <cell r="W199">
            <v>0</v>
          </cell>
          <cell r="X199">
            <v>1</v>
          </cell>
          <cell r="Y199">
            <v>0</v>
          </cell>
          <cell r="Z199">
            <v>0</v>
          </cell>
          <cell r="AB199">
            <v>1</v>
          </cell>
          <cell r="AC199">
            <v>0</v>
          </cell>
          <cell r="AD199">
            <v>0</v>
          </cell>
          <cell r="AE199">
            <v>1.1238664207729969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</v>
          </cell>
          <cell r="AM199">
            <v>0</v>
          </cell>
          <cell r="AN199">
            <v>1</v>
          </cell>
          <cell r="AP199">
            <v>-87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B199">
            <v>1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1.2380782299999999</v>
          </cell>
          <cell r="BI199">
            <v>-7</v>
          </cell>
          <cell r="BJ199">
            <v>0</v>
          </cell>
          <cell r="BK199">
            <v>0</v>
          </cell>
          <cell r="BL199">
            <v>-7.2979950398431814</v>
          </cell>
          <cell r="BN199">
            <v>10</v>
          </cell>
          <cell r="BO199">
            <v>0</v>
          </cell>
          <cell r="BP199">
            <v>0</v>
          </cell>
          <cell r="BQ199">
            <v>9.6045711168154018</v>
          </cell>
          <cell r="BS199">
            <v>0</v>
          </cell>
          <cell r="BT199">
            <v>0</v>
          </cell>
          <cell r="BU199">
            <v>0</v>
          </cell>
          <cell r="BV199">
            <v>0.11403817645191699</v>
          </cell>
          <cell r="BX199">
            <v>3</v>
          </cell>
          <cell r="BY199">
            <v>0</v>
          </cell>
          <cell r="BZ199">
            <v>0</v>
          </cell>
          <cell r="CA199">
            <v>2.8184575399973499</v>
          </cell>
          <cell r="CC199">
            <v>0</v>
          </cell>
          <cell r="CD199">
            <v>0</v>
          </cell>
          <cell r="CE199">
            <v>0</v>
          </cell>
          <cell r="CF199">
            <v>-0.41248704501389699</v>
          </cell>
          <cell r="CH199">
            <v>88</v>
          </cell>
          <cell r="CI199">
            <v>0</v>
          </cell>
          <cell r="CJ199">
            <v>0</v>
          </cell>
          <cell r="CK199">
            <v>88.162615292030907</v>
          </cell>
          <cell r="CM199">
            <v>0</v>
          </cell>
          <cell r="CN199">
            <v>0</v>
          </cell>
          <cell r="CO199">
            <v>0</v>
          </cell>
          <cell r="CP199">
            <v>0.243241210788017</v>
          </cell>
          <cell r="CR199">
            <v>-1</v>
          </cell>
          <cell r="CS199">
            <v>0</v>
          </cell>
          <cell r="CT199">
            <v>-1</v>
          </cell>
          <cell r="CU199">
            <v>0</v>
          </cell>
          <cell r="CV199">
            <v>0</v>
          </cell>
          <cell r="CW199">
            <v>0.18471334370058801</v>
          </cell>
          <cell r="CY199">
            <v>1</v>
          </cell>
          <cell r="CZ199">
            <v>0</v>
          </cell>
          <cell r="DA199">
            <v>0</v>
          </cell>
          <cell r="DB199">
            <v>0.85148993000000006</v>
          </cell>
          <cell r="DD199">
            <v>0</v>
          </cell>
          <cell r="DE199">
            <v>0</v>
          </cell>
          <cell r="DF199">
            <v>0</v>
          </cell>
          <cell r="DG199">
            <v>-0.47867525999999999</v>
          </cell>
          <cell r="DI199">
            <v>-98</v>
          </cell>
          <cell r="DJ199">
            <v>0</v>
          </cell>
          <cell r="DK199">
            <v>0</v>
          </cell>
          <cell r="DL199">
            <v>-97.993458374154045</v>
          </cell>
          <cell r="DN199">
            <v>4</v>
          </cell>
          <cell r="DO199">
            <v>0</v>
          </cell>
          <cell r="DP199">
            <v>0</v>
          </cell>
          <cell r="DQ199">
            <v>4.0892773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0.18282332370058799</v>
          </cell>
        </row>
        <row r="202">
          <cell r="C202" t="str">
            <v>60071Allcustom2Allcustom3USD Total</v>
          </cell>
          <cell r="E202">
            <v>-6</v>
          </cell>
          <cell r="H202">
            <v>-6.3721353160117502</v>
          </cell>
          <cell r="J202">
            <v>-1</v>
          </cell>
          <cell r="M202">
            <v>-0.76400161</v>
          </cell>
          <cell r="O202">
            <v>0</v>
          </cell>
          <cell r="R202">
            <v>0</v>
          </cell>
          <cell r="T202">
            <v>0</v>
          </cell>
          <cell r="V202">
            <v>0</v>
          </cell>
          <cell r="Y202">
            <v>0</v>
          </cell>
          <cell r="Z202">
            <v>0</v>
          </cell>
          <cell r="AB202">
            <v>-7</v>
          </cell>
          <cell r="AD202">
            <v>0</v>
          </cell>
          <cell r="AE202">
            <v>-7.1361369260117495</v>
          </cell>
          <cell r="AG202">
            <v>0</v>
          </cell>
          <cell r="AI202">
            <v>0</v>
          </cell>
          <cell r="AJ202">
            <v>0</v>
          </cell>
          <cell r="AL202">
            <v>0</v>
          </cell>
          <cell r="AM202">
            <v>0</v>
          </cell>
          <cell r="AN202">
            <v>-7</v>
          </cell>
          <cell r="AP202">
            <v>-7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BB202">
            <v>0</v>
          </cell>
          <cell r="BD202">
            <v>0</v>
          </cell>
          <cell r="BG202">
            <v>0</v>
          </cell>
          <cell r="BI202">
            <v>0</v>
          </cell>
          <cell r="BL202">
            <v>5.8858527249949701E-4</v>
          </cell>
          <cell r="BN202">
            <v>-6</v>
          </cell>
          <cell r="BQ202">
            <v>-5.9979675885620702</v>
          </cell>
          <cell r="BS202">
            <v>0</v>
          </cell>
          <cell r="BV202">
            <v>9.2453721358359796E-3</v>
          </cell>
          <cell r="BX202">
            <v>0</v>
          </cell>
          <cell r="CA202">
            <v>-0.486919994468691</v>
          </cell>
          <cell r="CC202">
            <v>0</v>
          </cell>
          <cell r="CF202">
            <v>0.102918309610682</v>
          </cell>
          <cell r="CH202">
            <v>0</v>
          </cell>
          <cell r="CK202">
            <v>0</v>
          </cell>
          <cell r="CM202">
            <v>0</v>
          </cell>
          <cell r="CO202">
            <v>0</v>
          </cell>
          <cell r="CP202">
            <v>0</v>
          </cell>
          <cell r="CR202">
            <v>0</v>
          </cell>
          <cell r="CT202">
            <v>0</v>
          </cell>
          <cell r="CW202">
            <v>0</v>
          </cell>
          <cell r="CY202">
            <v>0</v>
          </cell>
          <cell r="DB202">
            <v>0</v>
          </cell>
          <cell r="DD202">
            <v>-1</v>
          </cell>
          <cell r="DG202">
            <v>-0.76400161</v>
          </cell>
          <cell r="DI202">
            <v>0</v>
          </cell>
          <cell r="DL202">
            <v>0</v>
          </cell>
          <cell r="DN202">
            <v>0</v>
          </cell>
          <cell r="DQ202">
            <v>0</v>
          </cell>
          <cell r="DS202">
            <v>0</v>
          </cell>
          <cell r="DV202">
            <v>0</v>
          </cell>
          <cell r="DX202">
            <v>0</v>
          </cell>
          <cell r="DZ202">
            <v>0</v>
          </cell>
          <cell r="EA202">
            <v>0</v>
          </cell>
          <cell r="EC202">
            <v>0</v>
          </cell>
          <cell r="EE202">
            <v>0</v>
          </cell>
          <cell r="EF202">
            <v>0</v>
          </cell>
          <cell r="EH202">
            <v>0</v>
          </cell>
          <cell r="EJ202">
            <v>0</v>
          </cell>
          <cell r="EK202">
            <v>0</v>
          </cell>
          <cell r="EM202">
            <v>0</v>
          </cell>
          <cell r="EO202">
            <v>0</v>
          </cell>
          <cell r="EP202">
            <v>0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V203">
            <v>0</v>
          </cell>
          <cell r="Y203">
            <v>0</v>
          </cell>
          <cell r="Z203">
            <v>0</v>
          </cell>
          <cell r="AB203">
            <v>0</v>
          </cell>
          <cell r="AD203">
            <v>0</v>
          </cell>
          <cell r="AE203">
            <v>0</v>
          </cell>
          <cell r="AG203">
            <v>0</v>
          </cell>
          <cell r="AI203">
            <v>0</v>
          </cell>
          <cell r="AJ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B203">
            <v>0</v>
          </cell>
          <cell r="BD203">
            <v>0</v>
          </cell>
          <cell r="BG203">
            <v>0</v>
          </cell>
          <cell r="BI203">
            <v>0</v>
          </cell>
          <cell r="BL203">
            <v>0</v>
          </cell>
          <cell r="BN203">
            <v>0</v>
          </cell>
          <cell r="BQ203">
            <v>0</v>
          </cell>
          <cell r="BS203">
            <v>0</v>
          </cell>
          <cell r="BV203">
            <v>0</v>
          </cell>
          <cell r="BX203">
            <v>0</v>
          </cell>
          <cell r="CA203">
            <v>0</v>
          </cell>
          <cell r="CC203">
            <v>0</v>
          </cell>
          <cell r="CF203">
            <v>0</v>
          </cell>
          <cell r="CH203">
            <v>0</v>
          </cell>
          <cell r="CK203">
            <v>0</v>
          </cell>
          <cell r="CM203">
            <v>0</v>
          </cell>
          <cell r="CO203">
            <v>0</v>
          </cell>
          <cell r="CP203">
            <v>0</v>
          </cell>
          <cell r="CR203">
            <v>0</v>
          </cell>
          <cell r="CT203">
            <v>0</v>
          </cell>
          <cell r="CW203">
            <v>0</v>
          </cell>
          <cell r="CY203">
            <v>0</v>
          </cell>
          <cell r="DB203">
            <v>0</v>
          </cell>
          <cell r="DD203">
            <v>0</v>
          </cell>
          <cell r="DG203">
            <v>0</v>
          </cell>
          <cell r="DI203">
            <v>0</v>
          </cell>
          <cell r="DL203">
            <v>0</v>
          </cell>
          <cell r="DN203">
            <v>0</v>
          </cell>
          <cell r="DQ203">
            <v>0</v>
          </cell>
          <cell r="DS203">
            <v>0</v>
          </cell>
          <cell r="DV203">
            <v>0</v>
          </cell>
          <cell r="DX203">
            <v>0</v>
          </cell>
          <cell r="DZ203">
            <v>0</v>
          </cell>
          <cell r="EA203">
            <v>0</v>
          </cell>
          <cell r="EC203">
            <v>0</v>
          </cell>
          <cell r="EE203">
            <v>0</v>
          </cell>
          <cell r="EF203">
            <v>0</v>
          </cell>
          <cell r="EH203">
            <v>0</v>
          </cell>
          <cell r="EJ203">
            <v>0</v>
          </cell>
          <cell r="EK203">
            <v>0</v>
          </cell>
          <cell r="EM203">
            <v>0</v>
          </cell>
          <cell r="EO203">
            <v>0</v>
          </cell>
          <cell r="EP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1.5495999999999999E-2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V204">
            <v>0</v>
          </cell>
          <cell r="Y204">
            <v>0</v>
          </cell>
          <cell r="Z204">
            <v>0</v>
          </cell>
          <cell r="AB204">
            <v>0</v>
          </cell>
          <cell r="AD204">
            <v>0</v>
          </cell>
          <cell r="AE204">
            <v>1.5495999999999999E-2</v>
          </cell>
          <cell r="AG204">
            <v>0</v>
          </cell>
          <cell r="AI204">
            <v>0</v>
          </cell>
          <cell r="AJ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B204">
            <v>0</v>
          </cell>
          <cell r="BD204">
            <v>0</v>
          </cell>
          <cell r="BG204">
            <v>0</v>
          </cell>
          <cell r="BI204">
            <v>0</v>
          </cell>
          <cell r="BL204">
            <v>0</v>
          </cell>
          <cell r="BN204">
            <v>0</v>
          </cell>
          <cell r="BQ204">
            <v>1.5495999999999999E-2</v>
          </cell>
          <cell r="BS204">
            <v>0</v>
          </cell>
          <cell r="BV204">
            <v>0</v>
          </cell>
          <cell r="BX204">
            <v>0</v>
          </cell>
          <cell r="CA204">
            <v>0</v>
          </cell>
          <cell r="CC204">
            <v>0</v>
          </cell>
          <cell r="CF204">
            <v>0</v>
          </cell>
          <cell r="CH204">
            <v>0</v>
          </cell>
          <cell r="CK204">
            <v>0</v>
          </cell>
          <cell r="CM204">
            <v>0</v>
          </cell>
          <cell r="CO204">
            <v>0</v>
          </cell>
          <cell r="CP204">
            <v>0</v>
          </cell>
          <cell r="CR204">
            <v>0</v>
          </cell>
          <cell r="CT204">
            <v>0</v>
          </cell>
          <cell r="CW204">
            <v>0</v>
          </cell>
          <cell r="CY204">
            <v>0</v>
          </cell>
          <cell r="DB204">
            <v>0</v>
          </cell>
          <cell r="DD204">
            <v>0</v>
          </cell>
          <cell r="DG204">
            <v>0</v>
          </cell>
          <cell r="DI204">
            <v>0</v>
          </cell>
          <cell r="DL204">
            <v>0</v>
          </cell>
          <cell r="DN204">
            <v>0</v>
          </cell>
          <cell r="DQ204">
            <v>0</v>
          </cell>
          <cell r="DS204">
            <v>0</v>
          </cell>
          <cell r="DV204">
            <v>0</v>
          </cell>
          <cell r="DX204">
            <v>0</v>
          </cell>
          <cell r="DZ204">
            <v>0</v>
          </cell>
          <cell r="EA204">
            <v>0</v>
          </cell>
          <cell r="EC204">
            <v>0</v>
          </cell>
          <cell r="EE204">
            <v>0</v>
          </cell>
          <cell r="EF204">
            <v>0</v>
          </cell>
          <cell r="EH204">
            <v>0</v>
          </cell>
          <cell r="EJ204">
            <v>0</v>
          </cell>
          <cell r="EK204">
            <v>0</v>
          </cell>
          <cell r="EM204">
            <v>0</v>
          </cell>
          <cell r="EO204">
            <v>0</v>
          </cell>
          <cell r="EP204">
            <v>0</v>
          </cell>
        </row>
        <row r="205">
          <cell r="C205" t="str">
            <v>One-off_tax_effect_USD</v>
          </cell>
          <cell r="E205">
            <v>-6</v>
          </cell>
          <cell r="F205">
            <v>0</v>
          </cell>
          <cell r="G205">
            <v>0</v>
          </cell>
          <cell r="H205">
            <v>-6.3566393160117505</v>
          </cell>
          <cell r="J205">
            <v>-1</v>
          </cell>
          <cell r="K205">
            <v>0</v>
          </cell>
          <cell r="L205">
            <v>0</v>
          </cell>
          <cell r="M205">
            <v>-0.76400161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B205">
            <v>-7</v>
          </cell>
          <cell r="AC205">
            <v>0</v>
          </cell>
          <cell r="AD205">
            <v>0</v>
          </cell>
          <cell r="AE205">
            <v>-7.1206409260117498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-7</v>
          </cell>
          <cell r="AP205">
            <v>-7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5.8858527249949701E-4</v>
          </cell>
          <cell r="BN205">
            <v>-6</v>
          </cell>
          <cell r="BO205">
            <v>0</v>
          </cell>
          <cell r="BP205">
            <v>0</v>
          </cell>
          <cell r="BQ205">
            <v>-5.9824715885620705</v>
          </cell>
          <cell r="BS205">
            <v>0</v>
          </cell>
          <cell r="BT205">
            <v>0</v>
          </cell>
          <cell r="BU205">
            <v>0</v>
          </cell>
          <cell r="BV205">
            <v>9.2453721358359796E-3</v>
          </cell>
          <cell r="BX205">
            <v>0</v>
          </cell>
          <cell r="BY205">
            <v>0</v>
          </cell>
          <cell r="BZ205">
            <v>0</v>
          </cell>
          <cell r="CA205">
            <v>-0.486919994468691</v>
          </cell>
          <cell r="CC205">
            <v>0</v>
          </cell>
          <cell r="CD205">
            <v>0</v>
          </cell>
          <cell r="CE205">
            <v>0</v>
          </cell>
          <cell r="CF205">
            <v>0.102918309610682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D205">
            <v>-1</v>
          </cell>
          <cell r="DE205">
            <v>0</v>
          </cell>
          <cell r="DF205">
            <v>0</v>
          </cell>
          <cell r="DG205">
            <v>-0.76400161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</row>
        <row r="208">
          <cell r="C208" t="str">
            <v>One-off_adjusted_revenue_USD</v>
          </cell>
          <cell r="E208">
            <v>13191</v>
          </cell>
          <cell r="F208">
            <v>0</v>
          </cell>
          <cell r="G208">
            <v>0</v>
          </cell>
          <cell r="H208">
            <v>13190.620995642599</v>
          </cell>
          <cell r="J208">
            <v>4224</v>
          </cell>
          <cell r="K208">
            <v>0</v>
          </cell>
          <cell r="L208">
            <v>0</v>
          </cell>
          <cell r="M208">
            <v>4224.1378878039095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-15</v>
          </cell>
          <cell r="U208">
            <v>0</v>
          </cell>
          <cell r="V208">
            <v>-1</v>
          </cell>
          <cell r="W208">
            <v>0</v>
          </cell>
          <cell r="X208">
            <v>0</v>
          </cell>
          <cell r="Y208">
            <v>0</v>
          </cell>
          <cell r="Z208">
            <v>-14.4931269080988</v>
          </cell>
          <cell r="AB208">
            <v>17400</v>
          </cell>
          <cell r="AC208">
            <v>0</v>
          </cell>
          <cell r="AD208">
            <v>0</v>
          </cell>
          <cell r="AE208">
            <v>17400.2657565384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N208">
            <v>17400</v>
          </cell>
          <cell r="AP208">
            <v>17814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B208">
            <v>159</v>
          </cell>
          <cell r="BC208">
            <v>0</v>
          </cell>
          <cell r="BD208">
            <v>1</v>
          </cell>
          <cell r="BE208">
            <v>0</v>
          </cell>
          <cell r="BF208">
            <v>0</v>
          </cell>
          <cell r="BG208">
            <v>158.00176807129401</v>
          </cell>
          <cell r="BI208">
            <v>10035</v>
          </cell>
          <cell r="BJ208">
            <v>0</v>
          </cell>
          <cell r="BK208">
            <v>0</v>
          </cell>
          <cell r="BL208">
            <v>10035.174072796101</v>
          </cell>
          <cell r="BN208">
            <v>2026</v>
          </cell>
          <cell r="BO208">
            <v>0</v>
          </cell>
          <cell r="BP208">
            <v>0</v>
          </cell>
          <cell r="BQ208">
            <v>2026.08926703517</v>
          </cell>
          <cell r="BS208">
            <v>1215</v>
          </cell>
          <cell r="BT208">
            <v>0</v>
          </cell>
          <cell r="BU208">
            <v>0</v>
          </cell>
          <cell r="BV208">
            <v>1215.44384570337</v>
          </cell>
          <cell r="BX208">
            <v>325</v>
          </cell>
          <cell r="BY208">
            <v>0</v>
          </cell>
          <cell r="BZ208">
            <v>0</v>
          </cell>
          <cell r="CA208">
            <v>325.290432495679</v>
          </cell>
          <cell r="CC208">
            <v>220</v>
          </cell>
          <cell r="CD208">
            <v>0</v>
          </cell>
          <cell r="CE208">
            <v>0</v>
          </cell>
          <cell r="CF208">
            <v>220.31153638716901</v>
          </cell>
          <cell r="CH208">
            <v>110</v>
          </cell>
          <cell r="CI208">
            <v>0</v>
          </cell>
          <cell r="CJ208">
            <v>0</v>
          </cell>
          <cell r="CK208">
            <v>109.58767812102801</v>
          </cell>
          <cell r="CM208">
            <v>-899</v>
          </cell>
          <cell r="CN208">
            <v>0</v>
          </cell>
          <cell r="CO208">
            <v>0</v>
          </cell>
          <cell r="CP208">
            <v>-899.27760496720691</v>
          </cell>
          <cell r="CR208">
            <v>27</v>
          </cell>
          <cell r="CS208">
            <v>0</v>
          </cell>
          <cell r="CT208">
            <v>-1</v>
          </cell>
          <cell r="CU208">
            <v>0</v>
          </cell>
          <cell r="CV208">
            <v>0</v>
          </cell>
          <cell r="CW208">
            <v>27.645670717404499</v>
          </cell>
          <cell r="CY208">
            <v>2310</v>
          </cell>
          <cell r="CZ208">
            <v>0</v>
          </cell>
          <cell r="DA208">
            <v>0</v>
          </cell>
          <cell r="DB208">
            <v>2310.1260968699999</v>
          </cell>
          <cell r="DD208">
            <v>1220</v>
          </cell>
          <cell r="DE208">
            <v>0</v>
          </cell>
          <cell r="DF208">
            <v>0</v>
          </cell>
          <cell r="DG208">
            <v>1219.7551989235899</v>
          </cell>
          <cell r="DI208">
            <v>212</v>
          </cell>
          <cell r="DJ208">
            <v>0</v>
          </cell>
          <cell r="DK208">
            <v>0</v>
          </cell>
          <cell r="DL208">
            <v>212.134096578563</v>
          </cell>
          <cell r="DN208">
            <v>471</v>
          </cell>
          <cell r="DO208">
            <v>0</v>
          </cell>
          <cell r="DP208">
            <v>0</v>
          </cell>
          <cell r="DQ208">
            <v>470.56923044999996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X208">
            <v>-16</v>
          </cell>
          <cell r="DY208">
            <v>0</v>
          </cell>
          <cell r="DZ208">
            <v>0</v>
          </cell>
          <cell r="EA208">
            <v>-16.092405735646601</v>
          </cell>
          <cell r="EC208">
            <v>48</v>
          </cell>
          <cell r="ED208">
            <v>0</v>
          </cell>
          <cell r="EE208">
            <v>0</v>
          </cell>
          <cell r="EF208">
            <v>48.187354200000001</v>
          </cell>
          <cell r="EH208">
            <v>87</v>
          </cell>
          <cell r="EI208">
            <v>0</v>
          </cell>
          <cell r="EJ208">
            <v>0</v>
          </cell>
          <cell r="EK208">
            <v>86.984283522480794</v>
          </cell>
          <cell r="EM208">
            <v>19</v>
          </cell>
          <cell r="EN208">
            <v>0</v>
          </cell>
          <cell r="EO208">
            <v>0</v>
          </cell>
          <cell r="EP208">
            <v>18.967019911341499</v>
          </cell>
        </row>
        <row r="209">
          <cell r="C209" t="str">
            <v>One-off_adjusted_operating_costs_USD</v>
          </cell>
          <cell r="E209">
            <v>-11956</v>
          </cell>
          <cell r="F209">
            <v>-1</v>
          </cell>
          <cell r="G209">
            <v>1</v>
          </cell>
          <cell r="H209">
            <v>-11956.038274528901</v>
          </cell>
          <cell r="J209">
            <v>-2100</v>
          </cell>
          <cell r="K209">
            <v>0</v>
          </cell>
          <cell r="L209">
            <v>0</v>
          </cell>
          <cell r="M209">
            <v>-2099.5645497237401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T209">
            <v>15</v>
          </cell>
          <cell r="U209">
            <v>0</v>
          </cell>
          <cell r="V209">
            <v>2</v>
          </cell>
          <cell r="W209">
            <v>0</v>
          </cell>
          <cell r="X209">
            <v>-1</v>
          </cell>
          <cell r="Y209">
            <v>0</v>
          </cell>
          <cell r="Z209">
            <v>14.4931269081009</v>
          </cell>
          <cell r="AB209">
            <v>-14041</v>
          </cell>
          <cell r="AC209">
            <v>0</v>
          </cell>
          <cell r="AD209">
            <v>0</v>
          </cell>
          <cell r="AE209">
            <v>-14041.1096973445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N209">
            <v>-14041</v>
          </cell>
          <cell r="AP209">
            <v>-14379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B209">
            <v>-137</v>
          </cell>
          <cell r="BC209">
            <v>0</v>
          </cell>
          <cell r="BD209">
            <v>-1</v>
          </cell>
          <cell r="BE209">
            <v>0</v>
          </cell>
          <cell r="BF209">
            <v>0</v>
          </cell>
          <cell r="BG209">
            <v>-135.92869107653701</v>
          </cell>
          <cell r="BI209">
            <v>-9184</v>
          </cell>
          <cell r="BJ209">
            <v>0</v>
          </cell>
          <cell r="BK209">
            <v>0</v>
          </cell>
          <cell r="BL209">
            <v>-9184.1613029692398</v>
          </cell>
          <cell r="BN209">
            <v>-1689</v>
          </cell>
          <cell r="BO209">
            <v>0</v>
          </cell>
          <cell r="BP209">
            <v>0</v>
          </cell>
          <cell r="BQ209">
            <v>-1688.9359850620999</v>
          </cell>
          <cell r="BS209">
            <v>-1182</v>
          </cell>
          <cell r="BT209">
            <v>1</v>
          </cell>
          <cell r="BU209">
            <v>0</v>
          </cell>
          <cell r="BV209">
            <v>-1182.6546518022101</v>
          </cell>
          <cell r="BX209">
            <v>-236</v>
          </cell>
          <cell r="BY209">
            <v>1</v>
          </cell>
          <cell r="BZ209">
            <v>0</v>
          </cell>
          <cell r="CA209">
            <v>-236.724855752222</v>
          </cell>
          <cell r="CC209">
            <v>-251</v>
          </cell>
          <cell r="CD209">
            <v>0</v>
          </cell>
          <cell r="CE209">
            <v>0</v>
          </cell>
          <cell r="CF209">
            <v>-251.47909897847802</v>
          </cell>
          <cell r="CH209">
            <v>-194</v>
          </cell>
          <cell r="CI209">
            <v>0</v>
          </cell>
          <cell r="CJ209">
            <v>0</v>
          </cell>
          <cell r="CK209">
            <v>-193.60228566932898</v>
          </cell>
          <cell r="CM209">
            <v>917</v>
          </cell>
          <cell r="CN209">
            <v>0</v>
          </cell>
          <cell r="CO209">
            <v>0</v>
          </cell>
          <cell r="CP209">
            <v>917.44859678121702</v>
          </cell>
          <cell r="CR209">
            <v>-28</v>
          </cell>
          <cell r="CS209">
            <v>0</v>
          </cell>
          <cell r="CT209">
            <v>-1</v>
          </cell>
          <cell r="CU209">
            <v>0</v>
          </cell>
          <cell r="CV209">
            <v>0</v>
          </cell>
          <cell r="CW209">
            <v>-27.048962269236402</v>
          </cell>
          <cell r="CY209">
            <v>-1131</v>
          </cell>
          <cell r="CZ209">
            <v>1</v>
          </cell>
          <cell r="DA209">
            <v>0</v>
          </cell>
          <cell r="DB209">
            <v>-1131.6504218399998</v>
          </cell>
          <cell r="DD209">
            <v>-484</v>
          </cell>
          <cell r="DE209">
            <v>-1</v>
          </cell>
          <cell r="DF209">
            <v>0</v>
          </cell>
          <cell r="DG209">
            <v>-483.24056746882303</v>
          </cell>
          <cell r="DI209">
            <v>-145</v>
          </cell>
          <cell r="DJ209">
            <v>1</v>
          </cell>
          <cell r="DK209">
            <v>0</v>
          </cell>
          <cell r="DL209">
            <v>-145.63071868132999</v>
          </cell>
          <cell r="DN209">
            <v>-328</v>
          </cell>
          <cell r="DO209">
            <v>0</v>
          </cell>
          <cell r="DP209">
            <v>0</v>
          </cell>
          <cell r="DQ209">
            <v>-328.08628519999996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X209">
            <v>16</v>
          </cell>
          <cell r="DY209">
            <v>0</v>
          </cell>
          <cell r="DZ209">
            <v>0</v>
          </cell>
          <cell r="EA209">
            <v>16.0924057356467</v>
          </cell>
          <cell r="EC209">
            <v>-44</v>
          </cell>
          <cell r="ED209">
            <v>0</v>
          </cell>
          <cell r="EE209">
            <v>0</v>
          </cell>
          <cell r="EF209">
            <v>-43.93418647</v>
          </cell>
          <cell r="EH209">
            <v>-77</v>
          </cell>
          <cell r="EI209">
            <v>1</v>
          </cell>
          <cell r="EJ209">
            <v>0</v>
          </cell>
          <cell r="EK209">
            <v>-77.660301833503098</v>
          </cell>
          <cell r="EM209">
            <v>-21</v>
          </cell>
          <cell r="EN209">
            <v>0</v>
          </cell>
          <cell r="EO209">
            <v>0</v>
          </cell>
          <cell r="EP209">
            <v>-20.576936496084002</v>
          </cell>
        </row>
        <row r="210">
          <cell r="C210" t="str">
            <v>One-off_adjusted_other_income_USD</v>
          </cell>
          <cell r="E210">
            <v>86</v>
          </cell>
          <cell r="F210">
            <v>0</v>
          </cell>
          <cell r="G210">
            <v>0</v>
          </cell>
          <cell r="H210">
            <v>86.02492802519069</v>
          </cell>
          <cell r="J210">
            <v>28</v>
          </cell>
          <cell r="K210">
            <v>0</v>
          </cell>
          <cell r="L210">
            <v>0</v>
          </cell>
          <cell r="M210">
            <v>27.506524249999998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B210">
            <v>114</v>
          </cell>
          <cell r="AC210">
            <v>0</v>
          </cell>
          <cell r="AD210">
            <v>0</v>
          </cell>
          <cell r="AE210">
            <v>113.531452275191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N210">
            <v>114</v>
          </cell>
          <cell r="AP210">
            <v>40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B210">
            <v>0</v>
          </cell>
          <cell r="BC210">
            <v>0</v>
          </cell>
          <cell r="BD210">
            <v>-1</v>
          </cell>
          <cell r="BE210">
            <v>0</v>
          </cell>
          <cell r="BF210">
            <v>0</v>
          </cell>
          <cell r="BG210">
            <v>0.58681787353056492</v>
          </cell>
          <cell r="BI210">
            <v>0</v>
          </cell>
          <cell r="BJ210">
            <v>0</v>
          </cell>
          <cell r="BK210">
            <v>0</v>
          </cell>
          <cell r="BL210">
            <v>8.9747000741991299E-3</v>
          </cell>
          <cell r="BN210">
            <v>12</v>
          </cell>
          <cell r="BO210">
            <v>0</v>
          </cell>
          <cell r="BP210">
            <v>0</v>
          </cell>
          <cell r="BQ210">
            <v>11.7190291418268</v>
          </cell>
          <cell r="BS210">
            <v>0</v>
          </cell>
          <cell r="BT210">
            <v>0</v>
          </cell>
          <cell r="BU210">
            <v>0</v>
          </cell>
          <cell r="BV210">
            <v>3.9501456728150601E-3</v>
          </cell>
          <cell r="BX210">
            <v>0</v>
          </cell>
          <cell r="BY210">
            <v>0</v>
          </cell>
          <cell r="BZ210">
            <v>0</v>
          </cell>
          <cell r="CA210">
            <v>0.14048864231115099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74</v>
          </cell>
          <cell r="CI210">
            <v>0</v>
          </cell>
          <cell r="CJ210">
            <v>0</v>
          </cell>
          <cell r="CK210">
            <v>73.757999999999996</v>
          </cell>
          <cell r="CM210">
            <v>0</v>
          </cell>
          <cell r="CN210">
            <v>0</v>
          </cell>
          <cell r="CO210">
            <v>0</v>
          </cell>
          <cell r="CP210">
            <v>-0.19233247822486699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Y210">
            <v>26</v>
          </cell>
          <cell r="CZ210">
            <v>0</v>
          </cell>
          <cell r="DA210">
            <v>0</v>
          </cell>
          <cell r="DB210">
            <v>25.980150460000001</v>
          </cell>
          <cell r="DD210">
            <v>1</v>
          </cell>
          <cell r="DE210">
            <v>0</v>
          </cell>
          <cell r="DF210">
            <v>0</v>
          </cell>
          <cell r="DG210">
            <v>0.73789053999999998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1</v>
          </cell>
          <cell r="DO210">
            <v>0</v>
          </cell>
          <cell r="DP210">
            <v>0</v>
          </cell>
          <cell r="DQ210">
            <v>0.78848324999999997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H210">
            <v>60</v>
          </cell>
          <cell r="EI210">
            <v>0</v>
          </cell>
          <cell r="EJ210">
            <v>0</v>
          </cell>
          <cell r="EK210">
            <v>60.466999999999999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</row>
        <row r="211">
          <cell r="C211" t="str">
            <v>One-off_adjusted_other_costs_USD</v>
          </cell>
          <cell r="E211">
            <v>-64</v>
          </cell>
          <cell r="F211">
            <v>0</v>
          </cell>
          <cell r="G211">
            <v>-1</v>
          </cell>
          <cell r="H211">
            <v>-63.149652237848699</v>
          </cell>
          <cell r="J211">
            <v>-33</v>
          </cell>
          <cell r="K211">
            <v>0</v>
          </cell>
          <cell r="L211">
            <v>0</v>
          </cell>
          <cell r="M211">
            <v>-33.479656399999996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-1</v>
          </cell>
          <cell r="W211">
            <v>0</v>
          </cell>
          <cell r="X211">
            <v>1</v>
          </cell>
          <cell r="Y211">
            <v>0</v>
          </cell>
          <cell r="Z211">
            <v>-2.0293100533308502E-17</v>
          </cell>
          <cell r="AB211">
            <v>-97</v>
          </cell>
          <cell r="AC211">
            <v>0</v>
          </cell>
          <cell r="AD211">
            <v>0</v>
          </cell>
          <cell r="AE211">
            <v>-96.629308637848709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N211">
            <v>-97</v>
          </cell>
          <cell r="AP211">
            <v>-32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B211">
            <v>-1</v>
          </cell>
          <cell r="BC211">
            <v>0</v>
          </cell>
          <cell r="BD211">
            <v>-1</v>
          </cell>
          <cell r="BE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N211">
            <v>2</v>
          </cell>
          <cell r="BO211">
            <v>0</v>
          </cell>
          <cell r="BP211">
            <v>0</v>
          </cell>
          <cell r="BQ211">
            <v>1.86560941032063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-65</v>
          </cell>
          <cell r="CI211">
            <v>0</v>
          </cell>
          <cell r="CJ211">
            <v>0</v>
          </cell>
          <cell r="CK211">
            <v>-65.207594126394198</v>
          </cell>
          <cell r="CM211">
            <v>0</v>
          </cell>
          <cell r="CN211">
            <v>0</v>
          </cell>
          <cell r="CO211">
            <v>0</v>
          </cell>
          <cell r="CP211">
            <v>0.19233247822486399</v>
          </cell>
          <cell r="CR211">
            <v>1</v>
          </cell>
          <cell r="CS211">
            <v>0</v>
          </cell>
          <cell r="CT211">
            <v>1</v>
          </cell>
          <cell r="CU211">
            <v>0</v>
          </cell>
          <cell r="CV211">
            <v>0</v>
          </cell>
          <cell r="CW211">
            <v>0</v>
          </cell>
          <cell r="CY211">
            <v>-29</v>
          </cell>
          <cell r="CZ211">
            <v>0</v>
          </cell>
          <cell r="DA211">
            <v>0</v>
          </cell>
          <cell r="DB211">
            <v>-28.711950000000002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-5</v>
          </cell>
          <cell r="DO211">
            <v>0</v>
          </cell>
          <cell r="DP211">
            <v>0</v>
          </cell>
          <cell r="DQ211">
            <v>-4.7677064000000007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H211">
            <v>-65</v>
          </cell>
          <cell r="EI211">
            <v>0</v>
          </cell>
          <cell r="EJ211">
            <v>0</v>
          </cell>
          <cell r="EK211">
            <v>-65.147999999999996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</row>
        <row r="212">
          <cell r="C212" t="str">
            <v>One-off_adjusted_EBITDA_USD</v>
          </cell>
          <cell r="E212">
            <v>1257</v>
          </cell>
          <cell r="F212">
            <v>-1</v>
          </cell>
          <cell r="G212">
            <v>0</v>
          </cell>
          <cell r="H212">
            <v>1257.4579969010406</v>
          </cell>
          <cell r="J212">
            <v>2119</v>
          </cell>
          <cell r="K212">
            <v>0</v>
          </cell>
          <cell r="L212">
            <v>0</v>
          </cell>
          <cell r="M212">
            <v>2118.6002059301695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2.0996334910705627E-12</v>
          </cell>
          <cell r="AB212">
            <v>3376</v>
          </cell>
          <cell r="AC212">
            <v>0</v>
          </cell>
          <cell r="AD212">
            <v>0</v>
          </cell>
          <cell r="AE212">
            <v>3376.0582028312419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</v>
          </cell>
          <cell r="AM212">
            <v>0</v>
          </cell>
          <cell r="AN212">
            <v>3376</v>
          </cell>
          <cell r="AP212">
            <v>3443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BB212">
            <v>21</v>
          </cell>
          <cell r="BC212">
            <v>0</v>
          </cell>
          <cell r="BD212">
            <v>-2</v>
          </cell>
          <cell r="BE212">
            <v>0</v>
          </cell>
          <cell r="BF212">
            <v>0</v>
          </cell>
          <cell r="BG212">
            <v>22.659894868287566</v>
          </cell>
          <cell r="BI212">
            <v>851</v>
          </cell>
          <cell r="BJ212">
            <v>0</v>
          </cell>
          <cell r="BK212">
            <v>0</v>
          </cell>
          <cell r="BL212">
            <v>851.02174452693487</v>
          </cell>
          <cell r="BN212">
            <v>351</v>
          </cell>
          <cell r="BO212">
            <v>0</v>
          </cell>
          <cell r="BP212">
            <v>0</v>
          </cell>
          <cell r="BQ212">
            <v>350.73792052521753</v>
          </cell>
          <cell r="BS212">
            <v>33</v>
          </cell>
          <cell r="BT212">
            <v>1</v>
          </cell>
          <cell r="BU212">
            <v>0</v>
          </cell>
          <cell r="BV212">
            <v>32.793144046832751</v>
          </cell>
          <cell r="BX212">
            <v>89</v>
          </cell>
          <cell r="BY212">
            <v>1</v>
          </cell>
          <cell r="BZ212">
            <v>0</v>
          </cell>
          <cell r="CA212">
            <v>88.706065385768156</v>
          </cell>
          <cell r="CC212">
            <v>-31</v>
          </cell>
          <cell r="CD212">
            <v>0</v>
          </cell>
          <cell r="CE212">
            <v>0</v>
          </cell>
          <cell r="CF212">
            <v>-31.167562591309007</v>
          </cell>
          <cell r="CH212">
            <v>-75</v>
          </cell>
          <cell r="CI212">
            <v>0</v>
          </cell>
          <cell r="CJ212">
            <v>0</v>
          </cell>
          <cell r="CK212">
            <v>-75.464201674695175</v>
          </cell>
          <cell r="CM212">
            <v>18</v>
          </cell>
          <cell r="CN212">
            <v>0</v>
          </cell>
          <cell r="CO212">
            <v>0</v>
          </cell>
          <cell r="CP212">
            <v>18.170991814010105</v>
          </cell>
          <cell r="CR212">
            <v>0</v>
          </cell>
          <cell r="CS212">
            <v>0</v>
          </cell>
          <cell r="CT212">
            <v>-1</v>
          </cell>
          <cell r="CU212">
            <v>0</v>
          </cell>
          <cell r="CV212">
            <v>0</v>
          </cell>
          <cell r="CW212">
            <v>0.59670844816809776</v>
          </cell>
          <cell r="CY212">
            <v>1176</v>
          </cell>
          <cell r="CZ212">
            <v>1</v>
          </cell>
          <cell r="DA212">
            <v>0</v>
          </cell>
          <cell r="DB212">
            <v>1175.7438754899999</v>
          </cell>
          <cell r="DD212">
            <v>737</v>
          </cell>
          <cell r="DE212">
            <v>-1</v>
          </cell>
          <cell r="DF212">
            <v>0</v>
          </cell>
          <cell r="DG212">
            <v>737.25252199476688</v>
          </cell>
          <cell r="DI212">
            <v>67</v>
          </cell>
          <cell r="DJ212">
            <v>1</v>
          </cell>
          <cell r="DK212">
            <v>0</v>
          </cell>
          <cell r="DL212">
            <v>66.503377897233008</v>
          </cell>
          <cell r="DN212">
            <v>139</v>
          </cell>
          <cell r="DO212">
            <v>0</v>
          </cell>
          <cell r="DP212">
            <v>0</v>
          </cell>
          <cell r="DQ212">
            <v>138.5037221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9.9475983006414026E-14</v>
          </cell>
          <cell r="EC212">
            <v>4</v>
          </cell>
          <cell r="ED212">
            <v>0</v>
          </cell>
          <cell r="EE212">
            <v>0</v>
          </cell>
          <cell r="EF212">
            <v>4.2531677300000013</v>
          </cell>
          <cell r="EH212">
            <v>5</v>
          </cell>
          <cell r="EI212">
            <v>1</v>
          </cell>
          <cell r="EJ212">
            <v>0</v>
          </cell>
          <cell r="EK212">
            <v>4.6429816889776987</v>
          </cell>
          <cell r="EM212">
            <v>-2</v>
          </cell>
          <cell r="EN212">
            <v>0</v>
          </cell>
          <cell r="EO212">
            <v>0</v>
          </cell>
          <cell r="EP212">
            <v>-1.6099165847425034</v>
          </cell>
        </row>
        <row r="213">
          <cell r="C213" t="str">
            <v>One-off_adjusted_depreciation_USD</v>
          </cell>
          <cell r="E213">
            <v>-1211</v>
          </cell>
          <cell r="F213">
            <v>1</v>
          </cell>
          <cell r="G213">
            <v>0</v>
          </cell>
          <cell r="H213">
            <v>-1211.290372885353</v>
          </cell>
          <cell r="J213">
            <v>-1122</v>
          </cell>
          <cell r="K213">
            <v>0</v>
          </cell>
          <cell r="L213">
            <v>0</v>
          </cell>
          <cell r="M213">
            <v>-1121.3416188821157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1</v>
          </cell>
          <cell r="W213">
            <v>-1</v>
          </cell>
          <cell r="X213">
            <v>0</v>
          </cell>
          <cell r="Y213">
            <v>0</v>
          </cell>
          <cell r="Z213">
            <v>3.4609820051833301E-2</v>
          </cell>
          <cell r="AB213">
            <v>-2333</v>
          </cell>
          <cell r="AC213">
            <v>-1</v>
          </cell>
          <cell r="AD213">
            <v>0</v>
          </cell>
          <cell r="AE213">
            <v>-2332.5973819474175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N213">
            <v>-2333</v>
          </cell>
          <cell r="AP213">
            <v>-2313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B213">
            <v>-4</v>
          </cell>
          <cell r="BC213">
            <v>1</v>
          </cell>
          <cell r="BD213">
            <v>2</v>
          </cell>
          <cell r="BE213">
            <v>0</v>
          </cell>
          <cell r="BF213">
            <v>0</v>
          </cell>
          <cell r="BG213">
            <v>-6.7526697918414902</v>
          </cell>
          <cell r="BI213">
            <v>-951</v>
          </cell>
          <cell r="BJ213">
            <v>0</v>
          </cell>
          <cell r="BK213">
            <v>0</v>
          </cell>
          <cell r="BL213">
            <v>-950.9613053875828</v>
          </cell>
          <cell r="BN213">
            <v>-185</v>
          </cell>
          <cell r="BO213">
            <v>0</v>
          </cell>
          <cell r="BP213">
            <v>0</v>
          </cell>
          <cell r="BQ213">
            <v>-184.52743346678602</v>
          </cell>
          <cell r="BS213">
            <v>-14</v>
          </cell>
          <cell r="BT213">
            <v>-1</v>
          </cell>
          <cell r="BU213">
            <v>0</v>
          </cell>
          <cell r="BV213">
            <v>-13.4180421006775</v>
          </cell>
          <cell r="BX213">
            <v>-42</v>
          </cell>
          <cell r="BY213">
            <v>-1</v>
          </cell>
          <cell r="BZ213">
            <v>0</v>
          </cell>
          <cell r="CA213">
            <v>-41.247439877564304</v>
          </cell>
          <cell r="CC213">
            <v>-16</v>
          </cell>
          <cell r="CD213">
            <v>0</v>
          </cell>
          <cell r="CE213">
            <v>0</v>
          </cell>
          <cell r="CF213">
            <v>-15.8342458088459</v>
          </cell>
          <cell r="CH213">
            <v>-3</v>
          </cell>
          <cell r="CI213">
            <v>-1</v>
          </cell>
          <cell r="CJ213">
            <v>0</v>
          </cell>
          <cell r="CK213">
            <v>-2.2961945177891701</v>
          </cell>
          <cell r="CM213">
            <v>4</v>
          </cell>
          <cell r="CN213">
            <v>0</v>
          </cell>
          <cell r="CO213">
            <v>0</v>
          </cell>
          <cell r="CP213">
            <v>3.74695806573511</v>
          </cell>
          <cell r="CR213">
            <v>-3</v>
          </cell>
          <cell r="CS213">
            <v>0</v>
          </cell>
          <cell r="CT213">
            <v>1</v>
          </cell>
          <cell r="CU213">
            <v>0</v>
          </cell>
          <cell r="CV213">
            <v>0</v>
          </cell>
          <cell r="CW213">
            <v>-3.5070022165730497</v>
          </cell>
          <cell r="CY213">
            <v>-685</v>
          </cell>
          <cell r="CZ213">
            <v>0</v>
          </cell>
          <cell r="DA213">
            <v>0</v>
          </cell>
          <cell r="DB213">
            <v>-684.84561462000011</v>
          </cell>
          <cell r="DD213">
            <v>-293</v>
          </cell>
          <cell r="DE213">
            <v>0</v>
          </cell>
          <cell r="DF213">
            <v>0</v>
          </cell>
          <cell r="DG213">
            <v>-292.83148962394398</v>
          </cell>
          <cell r="DI213">
            <v>-75</v>
          </cell>
          <cell r="DJ213">
            <v>0</v>
          </cell>
          <cell r="DK213">
            <v>0</v>
          </cell>
          <cell r="DL213">
            <v>-74.51842616159648</v>
          </cell>
          <cell r="DN213">
            <v>-68</v>
          </cell>
          <cell r="DO213">
            <v>-1</v>
          </cell>
          <cell r="DP213">
            <v>0</v>
          </cell>
          <cell r="DQ213">
            <v>-67.267632760000012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X213">
            <v>2</v>
          </cell>
          <cell r="DY213">
            <v>0</v>
          </cell>
          <cell r="DZ213">
            <v>0</v>
          </cell>
          <cell r="EA213">
            <v>1.6285464999999999</v>
          </cell>
          <cell r="EC213">
            <v>1</v>
          </cell>
          <cell r="ED213">
            <v>1</v>
          </cell>
          <cell r="EE213">
            <v>0</v>
          </cell>
          <cell r="EF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-0.08</v>
          </cell>
          <cell r="EM213">
            <v>-2</v>
          </cell>
          <cell r="EN213">
            <v>1</v>
          </cell>
          <cell r="EO213">
            <v>0</v>
          </cell>
          <cell r="EP213">
            <v>-2.7368248204222199</v>
          </cell>
        </row>
        <row r="214">
          <cell r="C214" t="str">
            <v>One-off_adjusted_Joint_Ventures_USD</v>
          </cell>
          <cell r="E214">
            <v>46</v>
          </cell>
          <cell r="F214">
            <v>0</v>
          </cell>
          <cell r="G214">
            <v>0</v>
          </cell>
          <cell r="H214">
            <v>46.153536891137797</v>
          </cell>
          <cell r="J214">
            <v>11</v>
          </cell>
          <cell r="K214">
            <v>0</v>
          </cell>
          <cell r="L214">
            <v>1</v>
          </cell>
          <cell r="M214">
            <v>10.3881190134489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1</v>
          </cell>
          <cell r="W214">
            <v>0</v>
          </cell>
          <cell r="X214">
            <v>-1</v>
          </cell>
          <cell r="Y214">
            <v>0</v>
          </cell>
          <cell r="Z214">
            <v>0</v>
          </cell>
          <cell r="AB214">
            <v>57</v>
          </cell>
          <cell r="AC214">
            <v>0</v>
          </cell>
          <cell r="AD214">
            <v>0</v>
          </cell>
          <cell r="AE214">
            <v>56.541655904586598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N214">
            <v>57</v>
          </cell>
          <cell r="AP214">
            <v>53</v>
          </cell>
          <cell r="AS214">
            <v>0</v>
          </cell>
          <cell r="AT214">
            <v>0</v>
          </cell>
          <cell r="AV214">
            <v>0</v>
          </cell>
          <cell r="AW214">
            <v>0</v>
          </cell>
          <cell r="AX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N214">
            <v>38</v>
          </cell>
          <cell r="BO214">
            <v>0</v>
          </cell>
          <cell r="BP214">
            <v>0</v>
          </cell>
          <cell r="BQ214">
            <v>38.391216851165197</v>
          </cell>
          <cell r="BS214">
            <v>5</v>
          </cell>
          <cell r="BT214">
            <v>0</v>
          </cell>
          <cell r="BU214">
            <v>0</v>
          </cell>
          <cell r="BV214">
            <v>4.9704021123560205</v>
          </cell>
          <cell r="BX214">
            <v>3</v>
          </cell>
          <cell r="BY214">
            <v>0</v>
          </cell>
          <cell r="BZ214">
            <v>0</v>
          </cell>
          <cell r="CA214">
            <v>2.79191792761659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M214">
            <v>0</v>
          </cell>
          <cell r="CN214">
            <v>0</v>
          </cell>
          <cell r="CP214">
            <v>0</v>
          </cell>
          <cell r="CR214">
            <v>4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3.5416758426691697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D214">
            <v>7</v>
          </cell>
          <cell r="DE214">
            <v>0</v>
          </cell>
          <cell r="DF214">
            <v>0</v>
          </cell>
          <cell r="DG214">
            <v>6.8056356707796795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4.0807499999999899E-2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X214">
            <v>0</v>
          </cell>
          <cell r="DY214">
            <v>0</v>
          </cell>
          <cell r="EA214">
            <v>0</v>
          </cell>
          <cell r="EC214">
            <v>0</v>
          </cell>
          <cell r="ED214">
            <v>0</v>
          </cell>
          <cell r="EF214">
            <v>0</v>
          </cell>
          <cell r="EH214">
            <v>0</v>
          </cell>
          <cell r="EI214">
            <v>0</v>
          </cell>
          <cell r="EK214">
            <v>0</v>
          </cell>
          <cell r="EM214">
            <v>0</v>
          </cell>
          <cell r="EN214">
            <v>0</v>
          </cell>
          <cell r="EP214">
            <v>0</v>
          </cell>
        </row>
        <row r="215">
          <cell r="C215" t="str">
            <v>One-off_adjusted_associated_companies_USD</v>
          </cell>
          <cell r="E215">
            <v>45</v>
          </cell>
          <cell r="F215">
            <v>0</v>
          </cell>
          <cell r="G215">
            <v>0</v>
          </cell>
          <cell r="H215">
            <v>45.028297171875799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B215">
            <v>45</v>
          </cell>
          <cell r="AC215">
            <v>0</v>
          </cell>
          <cell r="AD215">
            <v>0</v>
          </cell>
          <cell r="AE215">
            <v>45.028297171875799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N215">
            <v>45</v>
          </cell>
          <cell r="AP215">
            <v>50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B215">
            <v>-5</v>
          </cell>
          <cell r="BC215">
            <v>0</v>
          </cell>
          <cell r="BD215">
            <v>1</v>
          </cell>
          <cell r="BE215">
            <v>0</v>
          </cell>
          <cell r="BF215">
            <v>0</v>
          </cell>
          <cell r="BG215">
            <v>-5.51921334277701</v>
          </cell>
          <cell r="BI215">
            <v>0</v>
          </cell>
          <cell r="BJ215">
            <v>0</v>
          </cell>
          <cell r="BK215">
            <v>0</v>
          </cell>
          <cell r="BL215">
            <v>0.27396970192988201</v>
          </cell>
          <cell r="BN215">
            <v>50</v>
          </cell>
          <cell r="BO215">
            <v>0</v>
          </cell>
          <cell r="BP215">
            <v>0</v>
          </cell>
          <cell r="BQ215">
            <v>50.262536031593896</v>
          </cell>
          <cell r="BS215">
            <v>0</v>
          </cell>
          <cell r="BT215">
            <v>0</v>
          </cell>
          <cell r="BU215">
            <v>0</v>
          </cell>
          <cell r="BV215">
            <v>-4.2455890137957499E-4</v>
          </cell>
          <cell r="BX215">
            <v>0</v>
          </cell>
          <cell r="BY215">
            <v>0</v>
          </cell>
          <cell r="BZ215">
            <v>0</v>
          </cell>
          <cell r="CA215">
            <v>1.1429340030440301E-2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C215">
            <v>-6</v>
          </cell>
          <cell r="ED215">
            <v>0</v>
          </cell>
          <cell r="EE215">
            <v>0</v>
          </cell>
          <cell r="EF215">
            <v>-5.51921334277701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</row>
        <row r="216">
          <cell r="C216" t="str">
            <v>One-off_adjusted_EBIT_USD</v>
          </cell>
          <cell r="E216">
            <v>137</v>
          </cell>
          <cell r="F216">
            <v>0</v>
          </cell>
          <cell r="G216">
            <v>0</v>
          </cell>
          <cell r="H216">
            <v>137.34945807870119</v>
          </cell>
          <cell r="J216">
            <v>1008</v>
          </cell>
          <cell r="K216">
            <v>0</v>
          </cell>
          <cell r="L216">
            <v>1</v>
          </cell>
          <cell r="M216">
            <v>1007.6467060615028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2</v>
          </cell>
          <cell r="W216">
            <v>-1</v>
          </cell>
          <cell r="X216">
            <v>-1</v>
          </cell>
          <cell r="Y216">
            <v>0</v>
          </cell>
          <cell r="Z216">
            <v>3.4609820053932934E-2</v>
          </cell>
          <cell r="AB216">
            <v>1145</v>
          </cell>
          <cell r="AC216">
            <v>-1</v>
          </cell>
          <cell r="AD216">
            <v>0</v>
          </cell>
          <cell r="AE216">
            <v>1145.0307739602868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  <cell r="AM216">
            <v>0</v>
          </cell>
          <cell r="AN216">
            <v>1145</v>
          </cell>
          <cell r="AP216">
            <v>1233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B216">
            <v>12</v>
          </cell>
          <cell r="BC216">
            <v>1</v>
          </cell>
          <cell r="BD216">
            <v>1</v>
          </cell>
          <cell r="BE216">
            <v>0</v>
          </cell>
          <cell r="BF216">
            <v>0</v>
          </cell>
          <cell r="BG216">
            <v>10.388011733669064</v>
          </cell>
          <cell r="BI216">
            <v>-100</v>
          </cell>
          <cell r="BJ216">
            <v>0</v>
          </cell>
          <cell r="BK216">
            <v>0</v>
          </cell>
          <cell r="BL216">
            <v>-99.665591158718044</v>
          </cell>
          <cell r="BN216">
            <v>254</v>
          </cell>
          <cell r="BO216">
            <v>0</v>
          </cell>
          <cell r="BP216">
            <v>0</v>
          </cell>
          <cell r="BQ216">
            <v>254.86423994119062</v>
          </cell>
          <cell r="BS216">
            <v>24</v>
          </cell>
          <cell r="BT216">
            <v>0</v>
          </cell>
          <cell r="BU216">
            <v>0</v>
          </cell>
          <cell r="BV216">
            <v>24.345079499609891</v>
          </cell>
          <cell r="BX216">
            <v>50</v>
          </cell>
          <cell r="BY216">
            <v>0</v>
          </cell>
          <cell r="BZ216">
            <v>0</v>
          </cell>
          <cell r="CA216">
            <v>50.261972775850879</v>
          </cell>
          <cell r="CC216">
            <v>-47</v>
          </cell>
          <cell r="CD216">
            <v>0</v>
          </cell>
          <cell r="CE216">
            <v>0</v>
          </cell>
          <cell r="CF216">
            <v>-47.001808400154907</v>
          </cell>
          <cell r="CH216">
            <v>-78</v>
          </cell>
          <cell r="CI216">
            <v>-1</v>
          </cell>
          <cell r="CJ216">
            <v>0</v>
          </cell>
          <cell r="CK216">
            <v>-77.76039619248435</v>
          </cell>
          <cell r="CM216">
            <v>22</v>
          </cell>
          <cell r="CN216">
            <v>0</v>
          </cell>
          <cell r="CO216">
            <v>0</v>
          </cell>
          <cell r="CP216">
            <v>21.917949879745215</v>
          </cell>
          <cell r="CR216">
            <v>1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0.63138207426421777</v>
          </cell>
          <cell r="CY216">
            <v>491</v>
          </cell>
          <cell r="CZ216">
            <v>1</v>
          </cell>
          <cell r="DA216">
            <v>0</v>
          </cell>
          <cell r="DB216">
            <v>490.89826086999983</v>
          </cell>
          <cell r="DD216">
            <v>451</v>
          </cell>
          <cell r="DE216">
            <v>-1</v>
          </cell>
          <cell r="DF216">
            <v>0</v>
          </cell>
          <cell r="DG216">
            <v>451.22666804160258</v>
          </cell>
          <cell r="DI216">
            <v>-8</v>
          </cell>
          <cell r="DJ216">
            <v>1</v>
          </cell>
          <cell r="DK216">
            <v>0</v>
          </cell>
          <cell r="DL216">
            <v>-8.0150482643634717</v>
          </cell>
          <cell r="DN216">
            <v>71</v>
          </cell>
          <cell r="DO216">
            <v>-1</v>
          </cell>
          <cell r="DP216">
            <v>0</v>
          </cell>
          <cell r="DQ216">
            <v>71.276896839999992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X216">
            <v>2</v>
          </cell>
          <cell r="DY216">
            <v>0</v>
          </cell>
          <cell r="DZ216">
            <v>0</v>
          </cell>
          <cell r="EA216">
            <v>1.6285465000000994</v>
          </cell>
          <cell r="EC216">
            <v>-1</v>
          </cell>
          <cell r="ED216">
            <v>1</v>
          </cell>
          <cell r="EE216">
            <v>0</v>
          </cell>
          <cell r="EF216">
            <v>-1.2660456127770088</v>
          </cell>
          <cell r="EH216">
            <v>5</v>
          </cell>
          <cell r="EI216">
            <v>1</v>
          </cell>
          <cell r="EJ216">
            <v>0</v>
          </cell>
          <cell r="EK216">
            <v>4.5629816889776986</v>
          </cell>
          <cell r="EM216">
            <v>-4</v>
          </cell>
          <cell r="EN216">
            <v>1</v>
          </cell>
          <cell r="EO216">
            <v>0</v>
          </cell>
          <cell r="EP216">
            <v>-4.3467414051647228</v>
          </cell>
        </row>
        <row r="217">
          <cell r="C217" t="str">
            <v>One-off_adjusted_financial_items_USD</v>
          </cell>
          <cell r="E217">
            <v>-134</v>
          </cell>
          <cell r="F217">
            <v>0</v>
          </cell>
          <cell r="G217">
            <v>0</v>
          </cell>
          <cell r="H217">
            <v>-133.71438246697701</v>
          </cell>
          <cell r="J217">
            <v>-141</v>
          </cell>
          <cell r="K217">
            <v>0</v>
          </cell>
          <cell r="L217">
            <v>0</v>
          </cell>
          <cell r="M217">
            <v>-141.42734957857999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3.7078280001878702E-13</v>
          </cell>
          <cell r="AB217">
            <v>-275</v>
          </cell>
          <cell r="AC217">
            <v>0</v>
          </cell>
          <cell r="AD217">
            <v>0</v>
          </cell>
          <cell r="AE217">
            <v>-275.14173204555601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N217">
            <v>-275</v>
          </cell>
          <cell r="AP217">
            <v>-518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B217">
            <v>-2</v>
          </cell>
          <cell r="BC217">
            <v>0</v>
          </cell>
          <cell r="BD217">
            <v>-2</v>
          </cell>
          <cell r="BE217">
            <v>0</v>
          </cell>
          <cell r="BF217">
            <v>0</v>
          </cell>
          <cell r="BG217">
            <v>0.37208193314027799</v>
          </cell>
          <cell r="BI217">
            <v>-279</v>
          </cell>
          <cell r="BJ217">
            <v>0</v>
          </cell>
          <cell r="BK217">
            <v>0</v>
          </cell>
          <cell r="BL217">
            <v>-279.057982318141</v>
          </cell>
          <cell r="BN217">
            <v>-68</v>
          </cell>
          <cell r="BO217">
            <v>0</v>
          </cell>
          <cell r="BP217">
            <v>0</v>
          </cell>
          <cell r="BQ217">
            <v>-68.403477387707994</v>
          </cell>
          <cell r="BS217">
            <v>-10</v>
          </cell>
          <cell r="BT217">
            <v>1</v>
          </cell>
          <cell r="BU217">
            <v>0</v>
          </cell>
          <cell r="BV217">
            <v>-10.6306382821429</v>
          </cell>
          <cell r="BX217">
            <v>-19</v>
          </cell>
          <cell r="BY217">
            <v>1</v>
          </cell>
          <cell r="BZ217">
            <v>0</v>
          </cell>
          <cell r="CA217">
            <v>-19.578892179934201</v>
          </cell>
          <cell r="CC217">
            <v>7</v>
          </cell>
          <cell r="CD217">
            <v>-1</v>
          </cell>
          <cell r="CE217">
            <v>0</v>
          </cell>
          <cell r="CF217">
            <v>7.5516229886514008</v>
          </cell>
          <cell r="CH217">
            <v>237</v>
          </cell>
          <cell r="CI217">
            <v>0</v>
          </cell>
          <cell r="CJ217">
            <v>0</v>
          </cell>
          <cell r="CK217">
            <v>236.527356779158</v>
          </cell>
          <cell r="CM217">
            <v>0</v>
          </cell>
          <cell r="CN217">
            <v>0</v>
          </cell>
          <cell r="CO217">
            <v>0</v>
          </cell>
          <cell r="CP217">
            <v>-0.49445400000081996</v>
          </cell>
          <cell r="CR217">
            <v>1</v>
          </cell>
          <cell r="CS217">
            <v>0</v>
          </cell>
          <cell r="CT217">
            <v>1</v>
          </cell>
          <cell r="CU217">
            <v>0</v>
          </cell>
          <cell r="CV217">
            <v>0</v>
          </cell>
          <cell r="CW217">
            <v>0.40944823807196096</v>
          </cell>
          <cell r="CY217">
            <v>-84</v>
          </cell>
          <cell r="CZ217">
            <v>0</v>
          </cell>
          <cell r="DA217">
            <v>0</v>
          </cell>
          <cell r="DB217">
            <v>-83.54878887000001</v>
          </cell>
          <cell r="DD217">
            <v>-38</v>
          </cell>
          <cell r="DE217">
            <v>0</v>
          </cell>
          <cell r="DF217">
            <v>0</v>
          </cell>
          <cell r="DG217">
            <v>-37.855997222647396</v>
          </cell>
          <cell r="DI217">
            <v>-7</v>
          </cell>
          <cell r="DJ217">
            <v>0</v>
          </cell>
          <cell r="DK217">
            <v>0</v>
          </cell>
          <cell r="DL217">
            <v>-6.91697550400401</v>
          </cell>
          <cell r="DN217">
            <v>-13</v>
          </cell>
          <cell r="DO217">
            <v>1</v>
          </cell>
          <cell r="DP217">
            <v>0</v>
          </cell>
          <cell r="DQ217">
            <v>-13.5150362200001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3.6232E-3</v>
          </cell>
          <cell r="EH217">
            <v>-1</v>
          </cell>
          <cell r="EI217">
            <v>-1</v>
          </cell>
          <cell r="EJ217">
            <v>0</v>
          </cell>
          <cell r="EK217">
            <v>-0.20127080483007098</v>
          </cell>
          <cell r="EM217">
            <v>-2</v>
          </cell>
          <cell r="EN217">
            <v>-1</v>
          </cell>
          <cell r="EO217">
            <v>0</v>
          </cell>
          <cell r="EP217">
            <v>-1.3913986083629399</v>
          </cell>
        </row>
        <row r="218">
          <cell r="C218" t="str">
            <v>One-off_adjusted_EBT_USD</v>
          </cell>
          <cell r="E218">
            <v>3</v>
          </cell>
          <cell r="F218">
            <v>0</v>
          </cell>
          <cell r="G218">
            <v>0</v>
          </cell>
          <cell r="H218">
            <v>3.6350756117241758</v>
          </cell>
          <cell r="J218">
            <v>867</v>
          </cell>
          <cell r="K218">
            <v>0</v>
          </cell>
          <cell r="L218">
            <v>1</v>
          </cell>
          <cell r="M218">
            <v>866.21935648292276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2</v>
          </cell>
          <cell r="W218">
            <v>-1</v>
          </cell>
          <cell r="X218">
            <v>-1</v>
          </cell>
          <cell r="Y218">
            <v>0</v>
          </cell>
          <cell r="Z218">
            <v>3.4609820054303714E-2</v>
          </cell>
          <cell r="AB218">
            <v>870</v>
          </cell>
          <cell r="AC218">
            <v>-1</v>
          </cell>
          <cell r="AD218">
            <v>0</v>
          </cell>
          <cell r="AE218">
            <v>869.8890419147308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</v>
          </cell>
          <cell r="AM218">
            <v>0</v>
          </cell>
          <cell r="AN218">
            <v>870</v>
          </cell>
          <cell r="AP218">
            <v>715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B218">
            <v>10</v>
          </cell>
          <cell r="BC218">
            <v>1</v>
          </cell>
          <cell r="BD218">
            <v>-1</v>
          </cell>
          <cell r="BE218">
            <v>0</v>
          </cell>
          <cell r="BF218">
            <v>0</v>
          </cell>
          <cell r="BG218">
            <v>10.760093666809341</v>
          </cell>
          <cell r="BI218">
            <v>-379</v>
          </cell>
          <cell r="BJ218">
            <v>0</v>
          </cell>
          <cell r="BK218">
            <v>0</v>
          </cell>
          <cell r="BL218">
            <v>-378.72357347685903</v>
          </cell>
          <cell r="BN218">
            <v>186</v>
          </cell>
          <cell r="BO218">
            <v>0</v>
          </cell>
          <cell r="BP218">
            <v>0</v>
          </cell>
          <cell r="BQ218">
            <v>186.46076255348262</v>
          </cell>
          <cell r="BS218">
            <v>14</v>
          </cell>
          <cell r="BT218">
            <v>1</v>
          </cell>
          <cell r="BU218">
            <v>0</v>
          </cell>
          <cell r="BV218">
            <v>13.714441217466991</v>
          </cell>
          <cell r="BX218">
            <v>31</v>
          </cell>
          <cell r="BY218">
            <v>1</v>
          </cell>
          <cell r="BZ218">
            <v>0</v>
          </cell>
          <cell r="CA218">
            <v>30.683080595916678</v>
          </cell>
          <cell r="CC218">
            <v>-40</v>
          </cell>
          <cell r="CD218">
            <v>-1</v>
          </cell>
          <cell r="CE218">
            <v>0</v>
          </cell>
          <cell r="CF218">
            <v>-39.450185411503504</v>
          </cell>
          <cell r="CH218">
            <v>159</v>
          </cell>
          <cell r="CI218">
            <v>-1</v>
          </cell>
          <cell r="CJ218">
            <v>0</v>
          </cell>
          <cell r="CK218">
            <v>158.76696058667363</v>
          </cell>
          <cell r="CM218">
            <v>22</v>
          </cell>
          <cell r="CN218">
            <v>0</v>
          </cell>
          <cell r="CO218">
            <v>0</v>
          </cell>
          <cell r="CP218">
            <v>21.423495879744394</v>
          </cell>
          <cell r="CR218">
            <v>2</v>
          </cell>
          <cell r="CS218">
            <v>0</v>
          </cell>
          <cell r="CT218">
            <v>1</v>
          </cell>
          <cell r="CU218">
            <v>0</v>
          </cell>
          <cell r="CV218">
            <v>0</v>
          </cell>
          <cell r="CW218">
            <v>1.0408303123361788</v>
          </cell>
          <cell r="CY218">
            <v>407</v>
          </cell>
          <cell r="CZ218">
            <v>1</v>
          </cell>
          <cell r="DA218">
            <v>0</v>
          </cell>
          <cell r="DB218">
            <v>407.34947199999982</v>
          </cell>
          <cell r="DD218">
            <v>413</v>
          </cell>
          <cell r="DE218">
            <v>-1</v>
          </cell>
          <cell r="DF218">
            <v>0</v>
          </cell>
          <cell r="DG218">
            <v>413.3706708189552</v>
          </cell>
          <cell r="DI218">
            <v>-15</v>
          </cell>
          <cell r="DJ218">
            <v>1</v>
          </cell>
          <cell r="DK218">
            <v>0</v>
          </cell>
          <cell r="DL218">
            <v>-14.932023768367483</v>
          </cell>
          <cell r="DN218">
            <v>58</v>
          </cell>
          <cell r="DO218">
            <v>0</v>
          </cell>
          <cell r="DP218">
            <v>0</v>
          </cell>
          <cell r="DQ218">
            <v>57.761860619999894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X218">
            <v>2</v>
          </cell>
          <cell r="DY218">
            <v>0</v>
          </cell>
          <cell r="DZ218">
            <v>0</v>
          </cell>
          <cell r="EA218">
            <v>1.6285465000000994</v>
          </cell>
          <cell r="EC218">
            <v>-1</v>
          </cell>
          <cell r="ED218">
            <v>1</v>
          </cell>
          <cell r="EE218">
            <v>0</v>
          </cell>
          <cell r="EF218">
            <v>-1.2624224127770087</v>
          </cell>
          <cell r="EH218">
            <v>4</v>
          </cell>
          <cell r="EI218">
            <v>0</v>
          </cell>
          <cell r="EJ218">
            <v>0</v>
          </cell>
          <cell r="EK218">
            <v>4.3617108841476275</v>
          </cell>
          <cell r="EM218">
            <v>-6</v>
          </cell>
          <cell r="EN218">
            <v>0</v>
          </cell>
          <cell r="EO218">
            <v>0</v>
          </cell>
          <cell r="EP218">
            <v>-5.738140013527663</v>
          </cell>
        </row>
        <row r="219">
          <cell r="C219" t="str">
            <v>One-off_adjusted_tax_USD</v>
          </cell>
          <cell r="E219">
            <v>-89</v>
          </cell>
          <cell r="F219">
            <v>0</v>
          </cell>
          <cell r="G219">
            <v>0</v>
          </cell>
          <cell r="H219">
            <v>-88.857851017474559</v>
          </cell>
          <cell r="J219">
            <v>-433</v>
          </cell>
          <cell r="K219">
            <v>0</v>
          </cell>
          <cell r="L219">
            <v>0</v>
          </cell>
          <cell r="M219">
            <v>-432.82784623564004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B219">
            <v>-522</v>
          </cell>
          <cell r="AC219">
            <v>0</v>
          </cell>
          <cell r="AD219">
            <v>0</v>
          </cell>
          <cell r="AE219">
            <v>-521.6856972531142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N219">
            <v>-522</v>
          </cell>
          <cell r="AP219">
            <v>-425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B219">
            <v>-2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-2.4397366869114401</v>
          </cell>
          <cell r="BI219">
            <v>50</v>
          </cell>
          <cell r="BJ219">
            <v>0</v>
          </cell>
          <cell r="BK219">
            <v>0</v>
          </cell>
          <cell r="BL219">
            <v>49.683891436247691</v>
          </cell>
          <cell r="BN219">
            <v>-30</v>
          </cell>
          <cell r="BO219">
            <v>1</v>
          </cell>
          <cell r="BP219">
            <v>0</v>
          </cell>
          <cell r="BQ219">
            <v>-30.543197992606935</v>
          </cell>
          <cell r="BS219">
            <v>-13</v>
          </cell>
          <cell r="BT219">
            <v>0</v>
          </cell>
          <cell r="BU219">
            <v>0</v>
          </cell>
          <cell r="BV219">
            <v>-12.696258020216037</v>
          </cell>
          <cell r="BX219">
            <v>1</v>
          </cell>
          <cell r="BY219">
            <v>-1</v>
          </cell>
          <cell r="BZ219">
            <v>0</v>
          </cell>
          <cell r="CA219">
            <v>2.2484627178631609</v>
          </cell>
          <cell r="CC219">
            <v>9</v>
          </cell>
          <cell r="CD219">
            <v>0</v>
          </cell>
          <cell r="CE219">
            <v>0</v>
          </cell>
          <cell r="CF219">
            <v>8.8211958790836089</v>
          </cell>
          <cell r="CH219">
            <v>-104</v>
          </cell>
          <cell r="CI219">
            <v>0</v>
          </cell>
          <cell r="CJ219">
            <v>0</v>
          </cell>
          <cell r="CK219">
            <v>-103.839724350935</v>
          </cell>
          <cell r="CM219">
            <v>0</v>
          </cell>
          <cell r="CN219">
            <v>0</v>
          </cell>
          <cell r="CO219">
            <v>0</v>
          </cell>
          <cell r="CP219">
            <v>-9.2483999999999997E-2</v>
          </cell>
          <cell r="CR219">
            <v>1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0.95601381064277202</v>
          </cell>
          <cell r="CY219">
            <v>-379</v>
          </cell>
          <cell r="CZ219">
            <v>0</v>
          </cell>
          <cell r="DA219">
            <v>0</v>
          </cell>
          <cell r="DB219">
            <v>-378.77003504000004</v>
          </cell>
          <cell r="DD219">
            <v>-60</v>
          </cell>
          <cell r="DE219">
            <v>0</v>
          </cell>
          <cell r="DF219">
            <v>0</v>
          </cell>
          <cell r="DG219">
            <v>-60.131772297671397</v>
          </cell>
          <cell r="DI219">
            <v>2</v>
          </cell>
          <cell r="DJ219">
            <v>0</v>
          </cell>
          <cell r="DK219">
            <v>0</v>
          </cell>
          <cell r="DL219">
            <v>1.6058233813889</v>
          </cell>
          <cell r="DN219">
            <v>4</v>
          </cell>
          <cell r="DO219">
            <v>0</v>
          </cell>
          <cell r="DP219">
            <v>0</v>
          </cell>
          <cell r="DQ219">
            <v>3.9337626600000002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X219">
            <v>-1</v>
          </cell>
          <cell r="DY219">
            <v>-1</v>
          </cell>
          <cell r="DZ219">
            <v>0</v>
          </cell>
          <cell r="EA219">
            <v>-0.42163875000000001</v>
          </cell>
          <cell r="EC219">
            <v>0</v>
          </cell>
          <cell r="ED219">
            <v>0</v>
          </cell>
          <cell r="EE219">
            <v>0</v>
          </cell>
          <cell r="EF219">
            <v>-1.2336420000000001E-2</v>
          </cell>
          <cell r="EH219">
            <v>0</v>
          </cell>
          <cell r="EI219">
            <v>1</v>
          </cell>
          <cell r="EJ219">
            <v>0</v>
          </cell>
          <cell r="EK219">
            <v>-0.58647624633992002</v>
          </cell>
          <cell r="EM219">
            <v>1</v>
          </cell>
          <cell r="EN219">
            <v>1</v>
          </cell>
          <cell r="EO219">
            <v>0</v>
          </cell>
          <cell r="EP219">
            <v>0.441833989761935</v>
          </cell>
        </row>
        <row r="220">
          <cell r="C220" t="str">
            <v>One-off_adjusted_profit_continuing_USD</v>
          </cell>
          <cell r="E220">
            <v>-86</v>
          </cell>
          <cell r="F220">
            <v>0</v>
          </cell>
          <cell r="G220">
            <v>0</v>
          </cell>
          <cell r="H220">
            <v>-85.222775405750383</v>
          </cell>
          <cell r="J220">
            <v>434</v>
          </cell>
          <cell r="K220">
            <v>0</v>
          </cell>
          <cell r="L220">
            <v>1</v>
          </cell>
          <cell r="M220">
            <v>433.39151024728272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2</v>
          </cell>
          <cell r="W220">
            <v>-1</v>
          </cell>
          <cell r="X220">
            <v>-1</v>
          </cell>
          <cell r="Y220">
            <v>0</v>
          </cell>
          <cell r="Z220">
            <v>3.4609820054303714E-2</v>
          </cell>
          <cell r="AB220">
            <v>348</v>
          </cell>
          <cell r="AC220">
            <v>-1</v>
          </cell>
          <cell r="AD220">
            <v>0</v>
          </cell>
          <cell r="AE220">
            <v>348.2033446616166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</v>
          </cell>
          <cell r="AM220">
            <v>0</v>
          </cell>
          <cell r="AN220">
            <v>348</v>
          </cell>
          <cell r="AP220">
            <v>290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B220">
            <v>8</v>
          </cell>
          <cell r="BC220">
            <v>1</v>
          </cell>
          <cell r="BD220">
            <v>-1</v>
          </cell>
          <cell r="BE220">
            <v>0</v>
          </cell>
          <cell r="BF220">
            <v>0</v>
          </cell>
          <cell r="BG220">
            <v>8.3203569798979018</v>
          </cell>
          <cell r="BI220">
            <v>-329</v>
          </cell>
          <cell r="BJ220">
            <v>0</v>
          </cell>
          <cell r="BK220">
            <v>0</v>
          </cell>
          <cell r="BL220">
            <v>-329.03968204061135</v>
          </cell>
          <cell r="BN220">
            <v>156</v>
          </cell>
          <cell r="BO220">
            <v>1</v>
          </cell>
          <cell r="BP220">
            <v>0</v>
          </cell>
          <cell r="BQ220">
            <v>155.91756456087569</v>
          </cell>
          <cell r="BS220">
            <v>1</v>
          </cell>
          <cell r="BT220">
            <v>1</v>
          </cell>
          <cell r="BU220">
            <v>0</v>
          </cell>
          <cell r="BV220">
            <v>1.0181831972509539</v>
          </cell>
          <cell r="BX220">
            <v>32</v>
          </cell>
          <cell r="BY220">
            <v>0</v>
          </cell>
          <cell r="BZ220">
            <v>0</v>
          </cell>
          <cell r="CA220">
            <v>32.931543313779841</v>
          </cell>
          <cell r="CC220">
            <v>-31</v>
          </cell>
          <cell r="CD220">
            <v>-1</v>
          </cell>
          <cell r="CE220">
            <v>0</v>
          </cell>
          <cell r="CF220">
            <v>-30.628989532419894</v>
          </cell>
          <cell r="CH220">
            <v>55</v>
          </cell>
          <cell r="CI220">
            <v>-1</v>
          </cell>
          <cell r="CJ220">
            <v>0</v>
          </cell>
          <cell r="CK220">
            <v>54.927236235738633</v>
          </cell>
          <cell r="CM220">
            <v>22</v>
          </cell>
          <cell r="CN220">
            <v>0</v>
          </cell>
          <cell r="CO220">
            <v>0</v>
          </cell>
          <cell r="CP220">
            <v>21.331011879744395</v>
          </cell>
          <cell r="CR220">
            <v>3</v>
          </cell>
          <cell r="CS220">
            <v>0</v>
          </cell>
          <cell r="CT220">
            <v>1</v>
          </cell>
          <cell r="CU220">
            <v>0</v>
          </cell>
          <cell r="CV220">
            <v>0</v>
          </cell>
          <cell r="CW220">
            <v>1.9968441229789509</v>
          </cell>
          <cell r="CY220">
            <v>28</v>
          </cell>
          <cell r="CZ220">
            <v>1</v>
          </cell>
          <cell r="DA220">
            <v>0</v>
          </cell>
          <cell r="DB220">
            <v>28.579436959999782</v>
          </cell>
          <cell r="DD220">
            <v>353</v>
          </cell>
          <cell r="DE220">
            <v>-1</v>
          </cell>
          <cell r="DF220">
            <v>0</v>
          </cell>
          <cell r="DG220">
            <v>353.23889852128383</v>
          </cell>
          <cell r="DI220">
            <v>-13</v>
          </cell>
          <cell r="DJ220">
            <v>1</v>
          </cell>
          <cell r="DK220">
            <v>0</v>
          </cell>
          <cell r="DL220">
            <v>-13.326200386978583</v>
          </cell>
          <cell r="DN220">
            <v>62</v>
          </cell>
          <cell r="DO220">
            <v>0</v>
          </cell>
          <cell r="DP220">
            <v>0</v>
          </cell>
          <cell r="DQ220">
            <v>61.695623279999893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X220">
            <v>1</v>
          </cell>
          <cell r="DY220">
            <v>-1</v>
          </cell>
          <cell r="DZ220">
            <v>0</v>
          </cell>
          <cell r="EA220">
            <v>1.2069077500000993</v>
          </cell>
          <cell r="EC220">
            <v>-1</v>
          </cell>
          <cell r="ED220">
            <v>1</v>
          </cell>
          <cell r="EE220">
            <v>0</v>
          </cell>
          <cell r="EF220">
            <v>-1.2747588327770087</v>
          </cell>
          <cell r="EH220">
            <v>4</v>
          </cell>
          <cell r="EI220">
            <v>1</v>
          </cell>
          <cell r="EJ220">
            <v>0</v>
          </cell>
          <cell r="EK220">
            <v>3.7752346378077073</v>
          </cell>
          <cell r="EM220">
            <v>-5</v>
          </cell>
          <cell r="EN220">
            <v>1</v>
          </cell>
          <cell r="EO220">
            <v>0</v>
          </cell>
          <cell r="EP220">
            <v>-5.2963060237657285</v>
          </cell>
        </row>
        <row r="221">
          <cell r="C221" t="str">
            <v>One-off_adjusted_profit_discontinued_USD</v>
          </cell>
          <cell r="AM221">
            <v>0</v>
          </cell>
          <cell r="AN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</row>
        <row r="222">
          <cell r="C222" t="str">
            <v>One-off_adjusted_profit_USD</v>
          </cell>
          <cell r="E222">
            <v>-86</v>
          </cell>
          <cell r="F222">
            <v>0</v>
          </cell>
          <cell r="G222">
            <v>0</v>
          </cell>
          <cell r="H222">
            <v>-85.222775405750383</v>
          </cell>
          <cell r="J222">
            <v>434</v>
          </cell>
          <cell r="K222">
            <v>0</v>
          </cell>
          <cell r="L222">
            <v>1</v>
          </cell>
          <cell r="M222">
            <v>433.39151024728272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2</v>
          </cell>
          <cell r="W222">
            <v>-1</v>
          </cell>
          <cell r="X222">
            <v>-1</v>
          </cell>
          <cell r="Y222">
            <v>0</v>
          </cell>
          <cell r="Z222">
            <v>3.4609820054303714E-2</v>
          </cell>
          <cell r="AB222">
            <v>348</v>
          </cell>
          <cell r="AC222">
            <v>-1</v>
          </cell>
          <cell r="AD222">
            <v>0</v>
          </cell>
          <cell r="AE222">
            <v>348.2033446616166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>
            <v>0</v>
          </cell>
          <cell r="AN222">
            <v>348</v>
          </cell>
          <cell r="AP222">
            <v>290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B222">
            <v>8</v>
          </cell>
          <cell r="BC222">
            <v>1</v>
          </cell>
          <cell r="BD222">
            <v>-1</v>
          </cell>
          <cell r="BE222">
            <v>0</v>
          </cell>
          <cell r="BF222">
            <v>0</v>
          </cell>
          <cell r="BG222">
            <v>8.3203569798979018</v>
          </cell>
          <cell r="BI222">
            <v>-329</v>
          </cell>
          <cell r="BJ222">
            <v>0</v>
          </cell>
          <cell r="BK222">
            <v>0</v>
          </cell>
          <cell r="BL222">
            <v>-329.03968204061135</v>
          </cell>
          <cell r="BN222">
            <v>156</v>
          </cell>
          <cell r="BO222">
            <v>1</v>
          </cell>
          <cell r="BP222">
            <v>0</v>
          </cell>
          <cell r="BQ222">
            <v>155.91756456087569</v>
          </cell>
          <cell r="BS222">
            <v>1</v>
          </cell>
          <cell r="BT222">
            <v>1</v>
          </cell>
          <cell r="BU222">
            <v>0</v>
          </cell>
          <cell r="BV222">
            <v>1.0181831972509539</v>
          </cell>
          <cell r="BX222">
            <v>32</v>
          </cell>
          <cell r="BY222">
            <v>0</v>
          </cell>
          <cell r="BZ222">
            <v>0</v>
          </cell>
          <cell r="CA222">
            <v>32.931543313779841</v>
          </cell>
          <cell r="CC222">
            <v>-31</v>
          </cell>
          <cell r="CD222">
            <v>-1</v>
          </cell>
          <cell r="CE222">
            <v>0</v>
          </cell>
          <cell r="CF222">
            <v>-30.628989532419894</v>
          </cell>
          <cell r="CH222">
            <v>55</v>
          </cell>
          <cell r="CI222">
            <v>-1</v>
          </cell>
          <cell r="CJ222">
            <v>0</v>
          </cell>
          <cell r="CK222">
            <v>54.927236235738633</v>
          </cell>
          <cell r="CM222">
            <v>22</v>
          </cell>
          <cell r="CN222">
            <v>0</v>
          </cell>
          <cell r="CO222">
            <v>0</v>
          </cell>
          <cell r="CP222">
            <v>21.331011879744395</v>
          </cell>
          <cell r="CR222">
            <v>3</v>
          </cell>
          <cell r="CS222">
            <v>0</v>
          </cell>
          <cell r="CT222">
            <v>1</v>
          </cell>
          <cell r="CU222">
            <v>0</v>
          </cell>
          <cell r="CV222">
            <v>0</v>
          </cell>
          <cell r="CW222">
            <v>1.9968441229789509</v>
          </cell>
          <cell r="CY222">
            <v>28</v>
          </cell>
          <cell r="CZ222">
            <v>1</v>
          </cell>
          <cell r="DA222">
            <v>0</v>
          </cell>
          <cell r="DB222">
            <v>28.579436959999782</v>
          </cell>
          <cell r="DD222">
            <v>353</v>
          </cell>
          <cell r="DE222">
            <v>-1</v>
          </cell>
          <cell r="DF222">
            <v>0</v>
          </cell>
          <cell r="DG222">
            <v>353.23889852128383</v>
          </cell>
          <cell r="DI222">
            <v>-13</v>
          </cell>
          <cell r="DJ222">
            <v>1</v>
          </cell>
          <cell r="DK222">
            <v>0</v>
          </cell>
          <cell r="DL222">
            <v>-13.326200386978583</v>
          </cell>
          <cell r="DN222">
            <v>62</v>
          </cell>
          <cell r="DO222">
            <v>0</v>
          </cell>
          <cell r="DP222">
            <v>0</v>
          </cell>
          <cell r="DQ222">
            <v>61.695623279999893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X222">
            <v>1</v>
          </cell>
          <cell r="DY222">
            <v>-1</v>
          </cell>
          <cell r="DZ222">
            <v>0</v>
          </cell>
          <cell r="EA222">
            <v>1.2069077500000993</v>
          </cell>
          <cell r="EC222">
            <v>-1</v>
          </cell>
          <cell r="ED222">
            <v>1</v>
          </cell>
          <cell r="EE222">
            <v>0</v>
          </cell>
          <cell r="EF222">
            <v>-1.2747588327770087</v>
          </cell>
          <cell r="EH222">
            <v>4</v>
          </cell>
          <cell r="EI222">
            <v>1</v>
          </cell>
          <cell r="EJ222">
            <v>0</v>
          </cell>
          <cell r="EK222">
            <v>3.7752346378077073</v>
          </cell>
          <cell r="EM222">
            <v>-5</v>
          </cell>
          <cell r="EN222">
            <v>1</v>
          </cell>
          <cell r="EO222">
            <v>0</v>
          </cell>
          <cell r="EP222">
            <v>-5.2963060237657285</v>
          </cell>
        </row>
        <row r="225">
          <cell r="C225" t="str">
            <v>One-off_adjusted_segment_profit_USD</v>
          </cell>
          <cell r="E225">
            <v>4</v>
          </cell>
          <cell r="F225">
            <v>0</v>
          </cell>
          <cell r="G225">
            <v>0</v>
          </cell>
          <cell r="H225">
            <v>4.8614553789430763</v>
          </cell>
          <cell r="J225">
            <v>554</v>
          </cell>
          <cell r="K225">
            <v>0</v>
          </cell>
          <cell r="L225">
            <v>1</v>
          </cell>
          <cell r="M225">
            <v>553.18983471136085</v>
          </cell>
          <cell r="O225">
            <v>-210</v>
          </cell>
          <cell r="P225">
            <v>-1</v>
          </cell>
          <cell r="Q225">
            <v>0</v>
          </cell>
          <cell r="R225">
            <v>-209.88255524877002</v>
          </cell>
          <cell r="T225">
            <v>0</v>
          </cell>
          <cell r="U225">
            <v>0</v>
          </cell>
          <cell r="V225">
            <v>3</v>
          </cell>
          <cell r="W225">
            <v>-2</v>
          </cell>
          <cell r="X225">
            <v>-1</v>
          </cell>
          <cell r="Y225">
            <v>0</v>
          </cell>
          <cell r="Z225">
            <v>3.4609820054303714E-2</v>
          </cell>
          <cell r="AB225">
            <v>348</v>
          </cell>
          <cell r="AC225">
            <v>-2</v>
          </cell>
          <cell r="AD225">
            <v>0</v>
          </cell>
          <cell r="AE225">
            <v>348.20334466161654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-1</v>
          </cell>
          <cell r="AM225">
            <v>0</v>
          </cell>
          <cell r="AN225">
            <v>348</v>
          </cell>
          <cell r="AP225">
            <v>719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B225">
            <v>8</v>
          </cell>
          <cell r="BC225">
            <v>-1</v>
          </cell>
          <cell r="BD225">
            <v>1</v>
          </cell>
          <cell r="BE225">
            <v>0</v>
          </cell>
          <cell r="BF225">
            <v>0</v>
          </cell>
          <cell r="BG225">
            <v>7.9482750467576233</v>
          </cell>
          <cell r="BI225">
            <v>-107</v>
          </cell>
          <cell r="BJ225">
            <v>0</v>
          </cell>
          <cell r="BK225">
            <v>0</v>
          </cell>
          <cell r="BL225">
            <v>-106.87625965752379</v>
          </cell>
          <cell r="BN225">
            <v>216</v>
          </cell>
          <cell r="BO225">
            <v>0</v>
          </cell>
          <cell r="BP225">
            <v>0</v>
          </cell>
          <cell r="BQ225">
            <v>216.45060685805123</v>
          </cell>
          <cell r="BS225">
            <v>12</v>
          </cell>
          <cell r="BT225">
            <v>1</v>
          </cell>
          <cell r="BU225">
            <v>0</v>
          </cell>
          <cell r="BV225">
            <v>11.624983841813354</v>
          </cell>
          <cell r="BX225">
            <v>48</v>
          </cell>
          <cell r="BY225">
            <v>0</v>
          </cell>
          <cell r="BZ225">
            <v>0</v>
          </cell>
          <cell r="CA225">
            <v>48.794716441344129</v>
          </cell>
          <cell r="CC225">
            <v>-37</v>
          </cell>
          <cell r="CD225">
            <v>0</v>
          </cell>
          <cell r="CE225">
            <v>0</v>
          </cell>
          <cell r="CF225">
            <v>-36.915663899818682</v>
          </cell>
          <cell r="CH225">
            <v>-158</v>
          </cell>
          <cell r="CI225">
            <v>-1</v>
          </cell>
          <cell r="CJ225">
            <v>0</v>
          </cell>
          <cell r="CK225">
            <v>-157.99066913141894</v>
          </cell>
          <cell r="CM225">
            <v>22</v>
          </cell>
          <cell r="CN225">
            <v>0</v>
          </cell>
          <cell r="CO225">
            <v>0</v>
          </cell>
          <cell r="CP225">
            <v>21.825465879745217</v>
          </cell>
          <cell r="CR225">
            <v>3</v>
          </cell>
          <cell r="CS225">
            <v>1</v>
          </cell>
          <cell r="CT225">
            <v>0</v>
          </cell>
          <cell r="CU225">
            <v>0</v>
          </cell>
          <cell r="CV225">
            <v>0</v>
          </cell>
          <cell r="CW225">
            <v>1.7994432333558779</v>
          </cell>
          <cell r="CY225">
            <v>101</v>
          </cell>
          <cell r="CZ225">
            <v>0</v>
          </cell>
          <cell r="DA225">
            <v>0</v>
          </cell>
          <cell r="DB225">
            <v>101.49360309999993</v>
          </cell>
          <cell r="DD225">
            <v>387</v>
          </cell>
          <cell r="DE225">
            <v>-1</v>
          </cell>
          <cell r="DF225">
            <v>0</v>
          </cell>
          <cell r="DG225">
            <v>386.96094105479528</v>
          </cell>
          <cell r="DI225">
            <v>-10</v>
          </cell>
          <cell r="DJ225">
            <v>1</v>
          </cell>
          <cell r="DK225">
            <v>0</v>
          </cell>
          <cell r="DL225">
            <v>-10.161359926790041</v>
          </cell>
          <cell r="DN225">
            <v>72</v>
          </cell>
          <cell r="DO225">
            <v>-1</v>
          </cell>
          <cell r="DP225">
            <v>0</v>
          </cell>
          <cell r="DQ225">
            <v>71.890299499999998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X225">
            <v>1</v>
          </cell>
          <cell r="DY225">
            <v>-1</v>
          </cell>
          <cell r="DZ225">
            <v>0</v>
          </cell>
          <cell r="EA225">
            <v>1.2069077500000993</v>
          </cell>
          <cell r="EC225">
            <v>-1</v>
          </cell>
          <cell r="ED225">
            <v>1</v>
          </cell>
          <cell r="EE225">
            <v>0</v>
          </cell>
          <cell r="EF225">
            <v>-1.2783820327770088</v>
          </cell>
          <cell r="EH225">
            <v>4</v>
          </cell>
          <cell r="EI225">
            <v>1</v>
          </cell>
          <cell r="EJ225">
            <v>0</v>
          </cell>
          <cell r="EK225">
            <v>3.9765054426377784</v>
          </cell>
          <cell r="EM225">
            <v>-4</v>
          </cell>
          <cell r="EN225">
            <v>1</v>
          </cell>
          <cell r="EO225">
            <v>0</v>
          </cell>
          <cell r="EP225">
            <v>-3.9049074154027879</v>
          </cell>
        </row>
        <row r="230">
          <cell r="C230" t="str">
            <v>50001CAllcustom2ROICUSD Total</v>
          </cell>
          <cell r="E230">
            <v>6.0000000000000001E-3</v>
          </cell>
          <cell r="H230">
            <v>6.2182860225182103E-3</v>
          </cell>
          <cell r="J230">
            <v>6.0999999999999999E-2</v>
          </cell>
          <cell r="M230">
            <v>6.0943593093158201E-2</v>
          </cell>
          <cell r="AB230">
            <v>2.5000000000000001E-2</v>
          </cell>
          <cell r="AE230">
            <v>2.4555445317700101E-2</v>
          </cell>
          <cell r="AN230">
            <v>2.4555445317700101E-2</v>
          </cell>
          <cell r="AU230">
            <v>0</v>
          </cell>
          <cell r="BI230">
            <v>-1.0999999999999999E-2</v>
          </cell>
          <cell r="BL230">
            <v>-1.1449592052361001E-2</v>
          </cell>
          <cell r="BN230">
            <v>6.3E-2</v>
          </cell>
          <cell r="BQ230">
            <v>6.3376480718537992E-2</v>
          </cell>
          <cell r="BS230">
            <v>0.114</v>
          </cell>
          <cell r="BV230">
            <v>0.113624505129687</v>
          </cell>
          <cell r="BX230">
            <v>8.5000000000000006E-2</v>
          </cell>
          <cell r="CA230">
            <v>8.4506604811622588E-2</v>
          </cell>
          <cell r="CC230">
            <v>-0.19</v>
          </cell>
          <cell r="CF230">
            <v>-0.18981675181056701</v>
          </cell>
          <cell r="CY230">
            <v>5.3999999999999999E-2</v>
          </cell>
          <cell r="DB230">
            <v>5.3837302593279998E-2</v>
          </cell>
          <cell r="DD230">
            <v>9.7000000000000003E-2</v>
          </cell>
          <cell r="DG230">
            <v>9.6509664197835091E-2</v>
          </cell>
          <cell r="DI230">
            <v>-0.13800000000000001</v>
          </cell>
          <cell r="DL230">
            <v>-0.13771986218479601</v>
          </cell>
          <cell r="DN230">
            <v>9.1999999999999998E-2</v>
          </cell>
          <cell r="DQ230">
            <v>9.2194609532507896E-2</v>
          </cell>
        </row>
        <row r="231">
          <cell r="C231" t="str">
            <v>50002CAllcustom2ROICUSD Total</v>
          </cell>
          <cell r="E231">
            <v>6.0000000000000001E-3</v>
          </cell>
          <cell r="H231">
            <v>6.1948572020782003E-3</v>
          </cell>
          <cell r="J231">
            <v>0.06</v>
          </cell>
          <cell r="M231">
            <v>5.9854863880863203E-2</v>
          </cell>
          <cell r="AB231">
            <v>2.4E-2</v>
          </cell>
          <cell r="AE231">
            <v>2.4345844060782298E-2</v>
          </cell>
          <cell r="AU231">
            <v>0</v>
          </cell>
          <cell r="BB231">
            <v>4.7E-2</v>
          </cell>
          <cell r="BG231">
            <v>4.6753504355973995E-2</v>
          </cell>
          <cell r="BI231">
            <v>-1.0999999999999999E-2</v>
          </cell>
          <cell r="BL231">
            <v>-1.1401460020234599E-2</v>
          </cell>
          <cell r="BN231">
            <v>6.3E-2</v>
          </cell>
          <cell r="BQ231">
            <v>6.2913196952136097E-2</v>
          </cell>
          <cell r="BS231">
            <v>0.113</v>
          </cell>
          <cell r="BV231">
            <v>0.11276173750538999</v>
          </cell>
          <cell r="BX231">
            <v>8.5999999999999993E-2</v>
          </cell>
          <cell r="CA231">
            <v>8.6453215400704109E-2</v>
          </cell>
          <cell r="CC231">
            <v>-0.188</v>
          </cell>
          <cell r="CF231">
            <v>-0.18766854565789301</v>
          </cell>
          <cell r="CM231">
            <v>-2.056</v>
          </cell>
          <cell r="CP231">
            <v>-2.05644647876814</v>
          </cell>
          <cell r="CR231">
            <v>7.0000000000000007E-2</v>
          </cell>
          <cell r="CW231">
            <v>7.0050964571703095E-2</v>
          </cell>
          <cell r="CY231">
            <v>5.2999999999999999E-2</v>
          </cell>
          <cell r="DB231">
            <v>5.2809655227884493E-2</v>
          </cell>
          <cell r="DD231">
            <v>9.6000000000000002E-2</v>
          </cell>
          <cell r="DG231">
            <v>9.6299077068648001E-2</v>
          </cell>
          <cell r="DI231">
            <v>-0.124</v>
          </cell>
          <cell r="DL231">
            <v>-0.123770023213429</v>
          </cell>
          <cell r="DN231">
            <v>9.1999999999999998E-2</v>
          </cell>
          <cell r="DQ231">
            <v>9.1894190223559699E-2</v>
          </cell>
          <cell r="DX231">
            <v>-0.47799999999999998</v>
          </cell>
          <cell r="EA231">
            <v>-0.47807630072849794</v>
          </cell>
          <cell r="EC231">
            <v>-7.0000000000000001E-3</v>
          </cell>
          <cell r="EF231">
            <v>-7.4462431848976596E-3</v>
          </cell>
          <cell r="EH231">
            <v>0.19400000000000001</v>
          </cell>
          <cell r="EK231">
            <v>0.19425124296845103</v>
          </cell>
          <cell r="EM231">
            <v>-0.13300000000000001</v>
          </cell>
          <cell r="EP231">
            <v>-0.133343276009839</v>
          </cell>
        </row>
        <row r="232">
          <cell r="C232" t="str">
            <v>50005CAllcustom2ROICUSD Total</v>
          </cell>
          <cell r="E232">
            <v>1E-3</v>
          </cell>
          <cell r="H232">
            <v>7.3090888067898401E-4</v>
          </cell>
          <cell r="J232">
            <v>5.7000000000000002E-2</v>
          </cell>
          <cell r="M232">
            <v>5.7163936050715999E-2</v>
          </cell>
          <cell r="AB232">
            <v>0.02</v>
          </cell>
          <cell r="AE232">
            <v>1.95243560081877E-2</v>
          </cell>
          <cell r="AN232">
            <v>1.95243560081877E-2</v>
          </cell>
          <cell r="AU232">
            <v>0</v>
          </cell>
          <cell r="BI232">
            <v>-0.03</v>
          </cell>
          <cell r="BL232">
            <v>-3.0155276171629102E-2</v>
          </cell>
          <cell r="BN232">
            <v>5.8000000000000003E-2</v>
          </cell>
          <cell r="BQ232">
            <v>5.8196318557245406E-2</v>
          </cell>
          <cell r="BS232">
            <v>0.186</v>
          </cell>
          <cell r="BV232">
            <v>0.18602043314218397</v>
          </cell>
          <cell r="BX232">
            <v>7.5999999999999998E-2</v>
          </cell>
          <cell r="CA232">
            <v>7.6039649156550995E-2</v>
          </cell>
          <cell r="CC232">
            <v>-0.19800000000000001</v>
          </cell>
          <cell r="CF232">
            <v>-0.19750350256181201</v>
          </cell>
          <cell r="CY232">
            <v>0.123</v>
          </cell>
          <cell r="DB232">
            <v>0.123466171608297</v>
          </cell>
          <cell r="DD232">
            <v>8.3000000000000004E-2</v>
          </cell>
          <cell r="DG232">
            <v>8.3108655383563504E-2</v>
          </cell>
          <cell r="DI232">
            <v>-0.26300000000000001</v>
          </cell>
          <cell r="DL232">
            <v>-0.263355474934994</v>
          </cell>
          <cell r="DN232">
            <v>6.9000000000000006E-2</v>
          </cell>
          <cell r="DQ232">
            <v>6.8908885112247506E-2</v>
          </cell>
        </row>
        <row r="233">
          <cell r="C233" t="str">
            <v>50006CAllcustom2ROICUSD Total</v>
          </cell>
          <cell r="E233">
            <v>1E-3</v>
          </cell>
          <cell r="H233">
            <v>7.3078269647318601E-4</v>
          </cell>
          <cell r="J233">
            <v>5.6000000000000001E-2</v>
          </cell>
          <cell r="M233">
            <v>5.6243380167133802E-2</v>
          </cell>
          <cell r="AB233">
            <v>1.9E-2</v>
          </cell>
          <cell r="AE233">
            <v>1.9416296057673602E-2</v>
          </cell>
          <cell r="AG233">
            <v>0</v>
          </cell>
          <cell r="AJ233">
            <v>0</v>
          </cell>
          <cell r="AU233">
            <v>0</v>
          </cell>
          <cell r="BB233">
            <v>4.4999999999999998E-2</v>
          </cell>
          <cell r="BG233">
            <v>4.4547735504317204E-2</v>
          </cell>
          <cell r="BI233">
            <v>-0.03</v>
          </cell>
          <cell r="BL233">
            <v>-3.0063527348650598E-2</v>
          </cell>
          <cell r="BN233">
            <v>5.8000000000000003E-2</v>
          </cell>
          <cell r="BQ233">
            <v>5.7791690684973404E-2</v>
          </cell>
          <cell r="BS233">
            <v>0.185</v>
          </cell>
          <cell r="BV233">
            <v>0.185105126457312</v>
          </cell>
          <cell r="BX233">
            <v>7.8E-2</v>
          </cell>
          <cell r="CA233">
            <v>7.7746036785677194E-2</v>
          </cell>
          <cell r="CC233">
            <v>-0.19600000000000001</v>
          </cell>
          <cell r="CF233">
            <v>-0.19580078390314401</v>
          </cell>
          <cell r="CM233">
            <v>-3.2989999999999999</v>
          </cell>
          <cell r="CP233">
            <v>-3.2990805439677504</v>
          </cell>
          <cell r="CR233">
            <v>0.21299999999999999</v>
          </cell>
          <cell r="CW233">
            <v>0.21263921700688401</v>
          </cell>
          <cell r="CY233">
            <v>0.121</v>
          </cell>
          <cell r="DB233">
            <v>0.121436564314526</v>
          </cell>
          <cell r="DD233">
            <v>8.3000000000000004E-2</v>
          </cell>
          <cell r="DG233">
            <v>8.2880496274138599E-2</v>
          </cell>
          <cell r="DI233">
            <v>-0.24</v>
          </cell>
          <cell r="DL233">
            <v>-0.23985455026910799</v>
          </cell>
          <cell r="DN233">
            <v>6.9000000000000006E-2</v>
          </cell>
          <cell r="DQ233">
            <v>6.8824075561830608E-2</v>
          </cell>
          <cell r="DX233">
            <v>-0.53300000000000003</v>
          </cell>
          <cell r="EA233">
            <v>-0.53268772951069499</v>
          </cell>
          <cell r="EC233">
            <v>8.9999999999999993E-3</v>
          </cell>
          <cell r="EF233">
            <v>9.196473462926999E-3</v>
          </cell>
          <cell r="EH233">
            <v>0.252</v>
          </cell>
          <cell r="EK233">
            <v>0.25178306781351201</v>
          </cell>
          <cell r="EM233">
            <v>-8.8999999999999996E-2</v>
          </cell>
          <cell r="EP233">
            <v>-8.91456719627466E-2</v>
          </cell>
        </row>
        <row r="234">
          <cell r="C234" t="str">
            <v>50007CAllcustom2ROICUSD Total</v>
          </cell>
          <cell r="E234">
            <v>6.0000000000000001E-3</v>
          </cell>
          <cell r="H234">
            <v>6.1003215157486405E-3</v>
          </cell>
          <cell r="J234">
            <v>0.06</v>
          </cell>
          <cell r="M234">
            <v>6.0275505599380198E-2</v>
          </cell>
          <cell r="AB234">
            <v>2.4E-2</v>
          </cell>
          <cell r="AE234">
            <v>2.41551388213136E-2</v>
          </cell>
          <cell r="AN234">
            <v>2.41551388213136E-2</v>
          </cell>
          <cell r="AU234">
            <v>0</v>
          </cell>
          <cell r="BI234">
            <v>-1.0999999999999999E-2</v>
          </cell>
          <cell r="BL234">
            <v>-1.14027388979865E-2</v>
          </cell>
          <cell r="BN234">
            <v>0.06</v>
          </cell>
          <cell r="BQ234">
            <v>6.0177464613447793E-2</v>
          </cell>
          <cell r="BS234">
            <v>0.109</v>
          </cell>
          <cell r="BV234">
            <v>0.10917985650592099</v>
          </cell>
          <cell r="BX234">
            <v>8.4000000000000005E-2</v>
          </cell>
          <cell r="CA234">
            <v>8.3881226387209282E-2</v>
          </cell>
          <cell r="CC234">
            <v>-0.17899999999999999</v>
          </cell>
          <cell r="CF234">
            <v>-0.17851997951262602</v>
          </cell>
          <cell r="CY234">
            <v>5.0999999999999997E-2</v>
          </cell>
          <cell r="DB234">
            <v>5.0629320970698402E-2</v>
          </cell>
          <cell r="DD234">
            <v>9.8000000000000004E-2</v>
          </cell>
          <cell r="DG234">
            <v>9.7965831245456492E-2</v>
          </cell>
          <cell r="DI234">
            <v>-0.13400000000000001</v>
          </cell>
          <cell r="DL234">
            <v>-0.133735192387575</v>
          </cell>
          <cell r="DN234">
            <v>9.1999999999999998E-2</v>
          </cell>
          <cell r="DQ234">
            <v>9.22876959553173E-2</v>
          </cell>
        </row>
        <row r="235">
          <cell r="C235" t="str">
            <v>50008CAllcustom2ROICUSD Total</v>
          </cell>
          <cell r="E235">
            <v>6.0000000000000001E-3</v>
          </cell>
          <cell r="H235">
            <v>6.0941482848098005E-3</v>
          </cell>
          <cell r="J235">
            <v>5.8999999999999997E-2</v>
          </cell>
          <cell r="M235">
            <v>5.9267673761257293E-2</v>
          </cell>
          <cell r="AB235">
            <v>2.4E-2</v>
          </cell>
          <cell r="AE235">
            <v>2.4002911999217603E-2</v>
          </cell>
          <cell r="AG235">
            <v>0</v>
          </cell>
          <cell r="AJ235">
            <v>0</v>
          </cell>
          <cell r="AU235">
            <v>0</v>
          </cell>
          <cell r="BB235">
            <v>4.3999999999999997E-2</v>
          </cell>
          <cell r="BG235">
            <v>4.4298835456810008E-2</v>
          </cell>
          <cell r="BI235">
            <v>-1.0999999999999999E-2</v>
          </cell>
          <cell r="BL235">
            <v>-1.1364701112098401E-2</v>
          </cell>
          <cell r="BN235">
            <v>0.06</v>
          </cell>
          <cell r="BQ235">
            <v>5.9775199124292404E-2</v>
          </cell>
          <cell r="BS235">
            <v>0.109</v>
          </cell>
          <cell r="BV235">
            <v>0.10866414614346899</v>
          </cell>
          <cell r="BX235">
            <v>8.5999999999999993E-2</v>
          </cell>
          <cell r="CA235">
            <v>8.5764195817907216E-2</v>
          </cell>
          <cell r="CC235">
            <v>-0.17699999999999999</v>
          </cell>
          <cell r="CF235">
            <v>-0.17669973863327901</v>
          </cell>
          <cell r="CM235">
            <v>-1.6359999999999999</v>
          </cell>
          <cell r="CP235">
            <v>-1.63566116410838</v>
          </cell>
          <cell r="CR235">
            <v>7.0999999999999994E-2</v>
          </cell>
          <cell r="CW235">
            <v>7.0559239121027795E-2</v>
          </cell>
          <cell r="CY235">
            <v>0.05</v>
          </cell>
          <cell r="DB235">
            <v>4.9865689384929295E-2</v>
          </cell>
          <cell r="DD235">
            <v>9.8000000000000004E-2</v>
          </cell>
          <cell r="DG235">
            <v>9.7633439770609898E-2</v>
          </cell>
          <cell r="DI235">
            <v>-0.121</v>
          </cell>
          <cell r="DL235">
            <v>-0.12125849894118999</v>
          </cell>
          <cell r="DN235">
            <v>9.1999999999999998E-2</v>
          </cell>
          <cell r="DQ235">
            <v>9.2069205549548894E-2</v>
          </cell>
          <cell r="DX235">
            <v>-0.47699999999999998</v>
          </cell>
          <cell r="EA235">
            <v>-0.47662241382137799</v>
          </cell>
          <cell r="EC235">
            <v>-7.0000000000000001E-3</v>
          </cell>
          <cell r="EF235">
            <v>-7.4273666555309103E-3</v>
          </cell>
          <cell r="EH235">
            <v>0.23400000000000001</v>
          </cell>
          <cell r="EK235">
            <v>0.23374017144500597</v>
          </cell>
          <cell r="EM235">
            <v>-0.13400000000000001</v>
          </cell>
          <cell r="EP235">
            <v>-0.134370380680089</v>
          </cell>
        </row>
        <row r="237">
          <cell r="C237" t="str">
            <v>50880CAllcustom2ROICUSD Total</v>
          </cell>
          <cell r="E237">
            <v>2.4E-2</v>
          </cell>
          <cell r="H237">
            <v>2.42981739394449E-2</v>
          </cell>
          <cell r="J237">
            <v>6.0999999999999999E-2</v>
          </cell>
          <cell r="M237">
            <v>6.0691191602512302E-2</v>
          </cell>
          <cell r="AB237">
            <v>3.5000000000000003E-2</v>
          </cell>
          <cell r="AE237">
            <v>3.4679086267280904E-2</v>
          </cell>
          <cell r="AN237">
            <v>3.4679086267280904E-2</v>
          </cell>
          <cell r="AU237">
            <v>0</v>
          </cell>
          <cell r="BI237">
            <v>1.2999999999999999E-2</v>
          </cell>
          <cell r="BL237">
            <v>1.29133230687962E-2</v>
          </cell>
          <cell r="BN237">
            <v>6.5000000000000002E-2</v>
          </cell>
          <cell r="BQ237">
            <v>6.4612213459327994E-2</v>
          </cell>
          <cell r="BS237">
            <v>8.5999999999999993E-2</v>
          </cell>
          <cell r="BV237">
            <v>8.5616180720687093E-2</v>
          </cell>
          <cell r="BX237">
            <v>8.4000000000000005E-2</v>
          </cell>
          <cell r="CA237">
            <v>8.4426230584799908E-2</v>
          </cell>
          <cell r="CC237">
            <v>-0.187</v>
          </cell>
          <cell r="CF237">
            <v>-0.18691149354595701</v>
          </cell>
          <cell r="CY237">
            <v>5.6000000000000001E-2</v>
          </cell>
          <cell r="DB237">
            <v>5.5927062270315894E-2</v>
          </cell>
          <cell r="DD237">
            <v>9.6000000000000002E-2</v>
          </cell>
          <cell r="DG237">
            <v>9.6119979582369203E-2</v>
          </cell>
          <cell r="DI237">
            <v>-0.124</v>
          </cell>
          <cell r="DL237">
            <v>-0.12374375382685501</v>
          </cell>
          <cell r="DN237">
            <v>8.6999999999999994E-2</v>
          </cell>
          <cell r="DQ237">
            <v>8.7100236325948904E-2</v>
          </cell>
        </row>
        <row r="238">
          <cell r="C238" t="str">
            <v>50882CAllcustom2ROICUSD Total</v>
          </cell>
          <cell r="E238">
            <v>2.4E-2</v>
          </cell>
          <cell r="H238">
            <v>2.39429472649858E-2</v>
          </cell>
          <cell r="J238">
            <v>0.06</v>
          </cell>
          <cell r="M238">
            <v>5.9540533276834097E-2</v>
          </cell>
          <cell r="AB238">
            <v>3.4000000000000002E-2</v>
          </cell>
          <cell r="AE238">
            <v>3.4129044476597099E-2</v>
          </cell>
          <cell r="AN238">
            <v>3.4129044476597099E-2</v>
          </cell>
          <cell r="AU238">
            <v>0</v>
          </cell>
          <cell r="BI238">
            <v>1.2999999999999999E-2</v>
          </cell>
          <cell r="BL238">
            <v>1.2755536127071501E-2</v>
          </cell>
          <cell r="BN238">
            <v>6.2E-2</v>
          </cell>
          <cell r="BQ238">
            <v>6.2285496672814501E-2</v>
          </cell>
          <cell r="BS238">
            <v>8.5000000000000006E-2</v>
          </cell>
          <cell r="BV238">
            <v>8.4771583448223997E-2</v>
          </cell>
          <cell r="BX238">
            <v>8.4000000000000005E-2</v>
          </cell>
          <cell r="CA238">
            <v>8.3864110809919609E-2</v>
          </cell>
          <cell r="CC238">
            <v>-0.17499999999999999</v>
          </cell>
          <cell r="CF238">
            <v>-0.17508064031816201</v>
          </cell>
          <cell r="CY238">
            <v>5.1999999999999998E-2</v>
          </cell>
          <cell r="DB238">
            <v>5.2176034077866397E-2</v>
          </cell>
          <cell r="DD238">
            <v>9.7000000000000003E-2</v>
          </cell>
          <cell r="DG238">
            <v>9.6708191546632405E-2</v>
          </cell>
          <cell r="DI238">
            <v>-0.121</v>
          </cell>
          <cell r="DL238">
            <v>-0.121184736259529</v>
          </cell>
          <cell r="DN238">
            <v>8.6999999999999994E-2</v>
          </cell>
          <cell r="DQ238">
            <v>8.73109176241052E-2</v>
          </cell>
        </row>
        <row r="239">
          <cell r="C239" t="str">
            <v>50881CAllcustom2ROICUSD Total</v>
          </cell>
          <cell r="E239">
            <v>0.02</v>
          </cell>
          <cell r="H239">
            <v>1.9667478349570201E-2</v>
          </cell>
          <cell r="J239">
            <v>5.7000000000000002E-2</v>
          </cell>
          <cell r="M239">
            <v>5.7088238111042904E-2</v>
          </cell>
          <cell r="AB239">
            <v>0.03</v>
          </cell>
          <cell r="AE239">
            <v>3.0337628722833198E-2</v>
          </cell>
          <cell r="AN239">
            <v>3.0337628722833198E-2</v>
          </cell>
          <cell r="AU239">
            <v>0</v>
          </cell>
          <cell r="BB239">
            <v>5.8999999999999997E-2</v>
          </cell>
          <cell r="BG239">
            <v>5.9041377923851099E-2</v>
          </cell>
          <cell r="BI239">
            <v>-1E-3</v>
          </cell>
          <cell r="BL239">
            <v>-9.1505214805519296E-4</v>
          </cell>
          <cell r="BN239">
            <v>6.0999999999999999E-2</v>
          </cell>
          <cell r="BQ239">
            <v>6.12665707729E-2</v>
          </cell>
          <cell r="BS239">
            <v>0.114</v>
          </cell>
          <cell r="BV239">
            <v>0.11368279631089599</v>
          </cell>
          <cell r="BX239">
            <v>7.5999999999999998E-2</v>
          </cell>
          <cell r="CA239">
            <v>7.6433436247346789E-2</v>
          </cell>
          <cell r="CC239">
            <v>-0.19500000000000001</v>
          </cell>
          <cell r="CF239">
            <v>-0.19526879217947801</v>
          </cell>
          <cell r="CM239">
            <v>-3.0609999999999999</v>
          </cell>
          <cell r="CP239">
            <v>-3.0606612534988895</v>
          </cell>
          <cell r="CR239">
            <v>0.21099999999999999</v>
          </cell>
          <cell r="CW239">
            <v>0.21088798779291398</v>
          </cell>
          <cell r="CY239">
            <v>0.112</v>
          </cell>
          <cell r="DB239">
            <v>0.111913572152758</v>
          </cell>
          <cell r="DD239">
            <v>8.3000000000000004E-2</v>
          </cell>
          <cell r="DG239">
            <v>8.2751890996691807E-2</v>
          </cell>
          <cell r="DI239">
            <v>-0.24</v>
          </cell>
          <cell r="DL239">
            <v>-0.239819426205367</v>
          </cell>
          <cell r="DN239">
            <v>7.0000000000000007E-2</v>
          </cell>
          <cell r="DQ239">
            <v>6.9521474473786898E-2</v>
          </cell>
          <cell r="DX239">
            <v>-0.53300000000000003</v>
          </cell>
          <cell r="EA239">
            <v>-0.53268772951069499</v>
          </cell>
          <cell r="EC239">
            <v>2.4E-2</v>
          </cell>
          <cell r="EF239">
            <v>2.4186979561656597E-2</v>
          </cell>
          <cell r="EH239">
            <v>0.14199999999999999</v>
          </cell>
          <cell r="EK239">
            <v>0.14203363074301401</v>
          </cell>
          <cell r="EM239">
            <v>-8.8999999999999996E-2</v>
          </cell>
          <cell r="EP239">
            <v>-8.9145671962746503E-2</v>
          </cell>
        </row>
        <row r="241">
          <cell r="C241" t="str">
            <v>50840TAllcustom2Allcustom3USD Total</v>
          </cell>
          <cell r="E241">
            <v>509</v>
          </cell>
          <cell r="H241">
            <v>509.13414399726702</v>
          </cell>
          <cell r="J241">
            <v>507</v>
          </cell>
          <cell r="M241">
            <v>507.31488065942102</v>
          </cell>
          <cell r="O241">
            <v>0</v>
          </cell>
          <cell r="R241">
            <v>0</v>
          </cell>
          <cell r="T241">
            <v>0</v>
          </cell>
          <cell r="V241">
            <v>0</v>
          </cell>
          <cell r="Y241">
            <v>0</v>
          </cell>
          <cell r="Z241">
            <v>3.4609820053791894E-2</v>
          </cell>
          <cell r="AB241">
            <v>1016</v>
          </cell>
          <cell r="AD241">
            <v>0</v>
          </cell>
          <cell r="AE241">
            <v>1016.48363447675</v>
          </cell>
          <cell r="AG241">
            <v>0</v>
          </cell>
          <cell r="AJ241">
            <v>0</v>
          </cell>
          <cell r="AL241">
            <v>0</v>
          </cell>
          <cell r="AM241">
            <v>0</v>
          </cell>
          <cell r="AN241">
            <v>1016</v>
          </cell>
          <cell r="AP241">
            <v>1066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B241">
            <v>28</v>
          </cell>
          <cell r="BD241">
            <v>0</v>
          </cell>
          <cell r="BG241">
            <v>27.5755002336529</v>
          </cell>
          <cell r="BI241">
            <v>184</v>
          </cell>
          <cell r="BL241">
            <v>184.39151204255398</v>
          </cell>
          <cell r="BN241">
            <v>297</v>
          </cell>
          <cell r="BQ241">
            <v>297.28913076873999</v>
          </cell>
          <cell r="BS241">
            <v>24</v>
          </cell>
          <cell r="BV241">
            <v>24.425779411104799</v>
          </cell>
          <cell r="BX241">
            <v>57</v>
          </cell>
          <cell r="CA241">
            <v>56.942710544133902</v>
          </cell>
          <cell r="CC241">
            <v>-37</v>
          </cell>
          <cell r="CF241">
            <v>-37.184317290597399</v>
          </cell>
          <cell r="CH241">
            <v>-66</v>
          </cell>
          <cell r="CK241">
            <v>-66.313785880368599</v>
          </cell>
          <cell r="CM241">
            <v>22</v>
          </cell>
          <cell r="CP241">
            <v>22.007614168051401</v>
          </cell>
          <cell r="CR241">
            <v>2</v>
          </cell>
          <cell r="CT241">
            <v>0</v>
          </cell>
          <cell r="CW241">
            <v>2.0124530193960202</v>
          </cell>
          <cell r="CY241">
            <v>132</v>
          </cell>
          <cell r="DB241">
            <v>132.39620032600001</v>
          </cell>
          <cell r="DD241">
            <v>388</v>
          </cell>
          <cell r="DG241">
            <v>387.64074837079903</v>
          </cell>
          <cell r="DI241">
            <v>-108</v>
          </cell>
          <cell r="DL241">
            <v>-108.146524556274</v>
          </cell>
          <cell r="DN241">
            <v>92</v>
          </cell>
          <cell r="DQ241">
            <v>92.205095749500003</v>
          </cell>
          <cell r="DS241">
            <v>0</v>
          </cell>
          <cell r="DV241">
            <v>0</v>
          </cell>
          <cell r="DX241">
            <v>1</v>
          </cell>
          <cell r="EA241">
            <v>1.2069077500000902</v>
          </cell>
          <cell r="EC241">
            <v>3</v>
          </cell>
          <cell r="EF241">
            <v>2.684931863723</v>
          </cell>
          <cell r="EH241">
            <v>6</v>
          </cell>
          <cell r="EK241">
            <v>5.7496054426376997</v>
          </cell>
          <cell r="EM241">
            <v>-4</v>
          </cell>
          <cell r="EP241">
            <v>-3.7220840917021301</v>
          </cell>
        </row>
        <row r="242">
          <cell r="C242" t="str">
            <v>50870TAllcustom2Allcustom3USD Total</v>
          </cell>
          <cell r="E242">
            <v>42850</v>
          </cell>
          <cell r="H242">
            <v>42849.805560504094</v>
          </cell>
          <cell r="J242">
            <v>17170</v>
          </cell>
          <cell r="M242">
            <v>17169.5623197635</v>
          </cell>
          <cell r="O242">
            <v>0</v>
          </cell>
          <cell r="R242">
            <v>0</v>
          </cell>
          <cell r="T242">
            <v>-3</v>
          </cell>
          <cell r="V242">
            <v>0</v>
          </cell>
          <cell r="Y242">
            <v>0</v>
          </cell>
          <cell r="Z242">
            <v>-2.8273112523548503</v>
          </cell>
          <cell r="AB242">
            <v>60017</v>
          </cell>
          <cell r="AD242">
            <v>0</v>
          </cell>
          <cell r="AE242">
            <v>60016.540569015102</v>
          </cell>
          <cell r="AG242">
            <v>0</v>
          </cell>
          <cell r="AJ242">
            <v>0</v>
          </cell>
          <cell r="AL242">
            <v>0</v>
          </cell>
          <cell r="AM242">
            <v>0</v>
          </cell>
          <cell r="AN242">
            <v>60017</v>
          </cell>
          <cell r="AP242">
            <v>57643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B242">
            <v>883</v>
          </cell>
          <cell r="BD242">
            <v>-1</v>
          </cell>
          <cell r="BG242">
            <v>883.95377490242095</v>
          </cell>
          <cell r="BI242">
            <v>28533</v>
          </cell>
          <cell r="BL242">
            <v>28532.6244165477</v>
          </cell>
          <cell r="BN242">
            <v>10021</v>
          </cell>
          <cell r="BQ242">
            <v>10020.865577612301</v>
          </cell>
          <cell r="BS242">
            <v>576</v>
          </cell>
          <cell r="BV242">
            <v>575.500062175067</v>
          </cell>
          <cell r="BX242">
            <v>1399</v>
          </cell>
          <cell r="CA242">
            <v>1399.3683795692598</v>
          </cell>
          <cell r="CC242">
            <v>414</v>
          </cell>
          <cell r="CF242">
            <v>413.92331242646202</v>
          </cell>
          <cell r="CH242">
            <v>1039</v>
          </cell>
          <cell r="CK242">
            <v>1038.69744145455</v>
          </cell>
          <cell r="CM242">
            <v>-15</v>
          </cell>
          <cell r="CP242">
            <v>-15.127404183705101</v>
          </cell>
          <cell r="CR242">
            <v>60</v>
          </cell>
          <cell r="CT242">
            <v>0</v>
          </cell>
          <cell r="CV242">
            <v>-1</v>
          </cell>
          <cell r="CW242">
            <v>61.125998207807804</v>
          </cell>
          <cell r="CY242">
            <v>5161</v>
          </cell>
          <cell r="DB242">
            <v>5160.51394127</v>
          </cell>
          <cell r="DD242">
            <v>8099</v>
          </cell>
          <cell r="DG242">
            <v>8098.7660740984693</v>
          </cell>
          <cell r="DI242">
            <v>1727</v>
          </cell>
          <cell r="DL242">
            <v>1727.0323054466701</v>
          </cell>
          <cell r="DN242">
            <v>2127</v>
          </cell>
          <cell r="DQ242">
            <v>2126.5695641382099</v>
          </cell>
          <cell r="DS242">
            <v>0</v>
          </cell>
          <cell r="DV242">
            <v>0</v>
          </cell>
          <cell r="DX242">
            <v>-4</v>
          </cell>
          <cell r="EA242">
            <v>-4.4455633976026698</v>
          </cell>
          <cell r="EC242">
            <v>457</v>
          </cell>
          <cell r="EF242">
            <v>457.02956190233704</v>
          </cell>
          <cell r="EH242">
            <v>120</v>
          </cell>
          <cell r="EK242">
            <v>119.851653210417</v>
          </cell>
          <cell r="EM242">
            <v>56</v>
          </cell>
          <cell r="EP242">
            <v>55.737374544242599</v>
          </cell>
        </row>
        <row r="246">
          <cell r="C246" t="str">
            <v>51101KPI120Allcustom3USD Total</v>
          </cell>
          <cell r="E246">
            <v>1716</v>
          </cell>
          <cell r="H246">
            <v>1715.98232083165</v>
          </cell>
          <cell r="J246">
            <v>0</v>
          </cell>
          <cell r="M246">
            <v>0</v>
          </cell>
          <cell r="AB246">
            <v>1715.982</v>
          </cell>
          <cell r="AE246">
            <v>1715.98232083165</v>
          </cell>
          <cell r="AN246">
            <v>1715.982</v>
          </cell>
          <cell r="AU246">
            <v>0</v>
          </cell>
          <cell r="BI246">
            <v>1716</v>
          </cell>
          <cell r="BL246">
            <v>1715.98232083165</v>
          </cell>
          <cell r="BN246">
            <v>0</v>
          </cell>
          <cell r="BQ246">
            <v>0</v>
          </cell>
          <cell r="BS246">
            <v>0</v>
          </cell>
          <cell r="BV246">
            <v>0</v>
          </cell>
          <cell r="BX246">
            <v>0</v>
          </cell>
          <cell r="CA246">
            <v>0</v>
          </cell>
          <cell r="CC246">
            <v>0</v>
          </cell>
          <cell r="CF246">
            <v>0</v>
          </cell>
          <cell r="CY246">
            <v>0</v>
          </cell>
          <cell r="DB246">
            <v>0</v>
          </cell>
          <cell r="DD246">
            <v>0</v>
          </cell>
          <cell r="DG246">
            <v>0</v>
          </cell>
          <cell r="DI246">
            <v>0</v>
          </cell>
          <cell r="DL246">
            <v>0</v>
          </cell>
          <cell r="DN246">
            <v>0</v>
          </cell>
          <cell r="DQ246">
            <v>0</v>
          </cell>
        </row>
        <row r="247">
          <cell r="C247" t="str">
            <v>51101KPI110Allcustom3USD Total</v>
          </cell>
          <cell r="E247">
            <v>1782</v>
          </cell>
          <cell r="H247">
            <v>1782.4570435506</v>
          </cell>
          <cell r="J247">
            <v>0</v>
          </cell>
          <cell r="M247">
            <v>0</v>
          </cell>
          <cell r="AB247">
            <v>1782.4570000000001</v>
          </cell>
          <cell r="AE247">
            <v>1782.4570435506</v>
          </cell>
          <cell r="AN247">
            <v>1782.4570000000001</v>
          </cell>
          <cell r="AU247">
            <v>0</v>
          </cell>
          <cell r="BI247">
            <v>1782</v>
          </cell>
          <cell r="BL247">
            <v>1782.4570435506</v>
          </cell>
          <cell r="BN247">
            <v>0</v>
          </cell>
          <cell r="BQ247">
            <v>0</v>
          </cell>
          <cell r="BS247">
            <v>0</v>
          </cell>
          <cell r="BV247">
            <v>0</v>
          </cell>
          <cell r="BX247">
            <v>0</v>
          </cell>
          <cell r="CA247">
            <v>0</v>
          </cell>
          <cell r="CC247">
            <v>0</v>
          </cell>
          <cell r="CF247">
            <v>0</v>
          </cell>
          <cell r="CY247">
            <v>0</v>
          </cell>
          <cell r="DB247">
            <v>0</v>
          </cell>
          <cell r="DD247">
            <v>0</v>
          </cell>
          <cell r="DG247">
            <v>0</v>
          </cell>
          <cell r="DI247">
            <v>0</v>
          </cell>
          <cell r="DL247">
            <v>0</v>
          </cell>
          <cell r="DN247">
            <v>0</v>
          </cell>
          <cell r="DQ247">
            <v>0</v>
          </cell>
        </row>
        <row r="248">
          <cell r="C248" t="str">
            <v>51102KPI120Allcustom3USD Total</v>
          </cell>
          <cell r="E248">
            <v>2655</v>
          </cell>
          <cell r="H248">
            <v>2655.433</v>
          </cell>
          <cell r="J248">
            <v>0</v>
          </cell>
          <cell r="M248">
            <v>0</v>
          </cell>
          <cell r="AB248">
            <v>2655.433</v>
          </cell>
          <cell r="AE248">
            <v>2655.433</v>
          </cell>
          <cell r="AN248">
            <v>2655.433</v>
          </cell>
          <cell r="AU248">
            <v>0</v>
          </cell>
          <cell r="BI248">
            <v>2655</v>
          </cell>
          <cell r="BL248">
            <v>2655.433</v>
          </cell>
          <cell r="BN248">
            <v>0</v>
          </cell>
          <cell r="BQ248">
            <v>0</v>
          </cell>
          <cell r="BS248">
            <v>0</v>
          </cell>
          <cell r="BV248">
            <v>0</v>
          </cell>
          <cell r="BX248">
            <v>0</v>
          </cell>
          <cell r="CA248">
            <v>0</v>
          </cell>
          <cell r="CC248">
            <v>0</v>
          </cell>
          <cell r="CF248">
            <v>0</v>
          </cell>
          <cell r="CY248">
            <v>0</v>
          </cell>
          <cell r="DB248">
            <v>0</v>
          </cell>
          <cell r="DD248">
            <v>0</v>
          </cell>
          <cell r="DG248">
            <v>0</v>
          </cell>
          <cell r="DI248">
            <v>0</v>
          </cell>
          <cell r="DL248">
            <v>0</v>
          </cell>
          <cell r="DN248">
            <v>0</v>
          </cell>
          <cell r="DQ248">
            <v>0</v>
          </cell>
        </row>
        <row r="249">
          <cell r="C249" t="str">
            <v>51102KPI110Allcustom3USD Total</v>
          </cell>
          <cell r="E249">
            <v>5017</v>
          </cell>
          <cell r="H249">
            <v>5016.6350000000002</v>
          </cell>
          <cell r="J249">
            <v>0</v>
          </cell>
          <cell r="M249">
            <v>0</v>
          </cell>
          <cell r="AB249">
            <v>5016.6350000000002</v>
          </cell>
          <cell r="AE249">
            <v>5016.6350000000002</v>
          </cell>
          <cell r="AN249">
            <v>5016.6350000000002</v>
          </cell>
          <cell r="AU249">
            <v>0</v>
          </cell>
          <cell r="BI249">
            <v>5017</v>
          </cell>
          <cell r="BL249">
            <v>5016.6350000000002</v>
          </cell>
          <cell r="BN249">
            <v>0</v>
          </cell>
          <cell r="BQ249">
            <v>0</v>
          </cell>
          <cell r="BS249">
            <v>0</v>
          </cell>
          <cell r="BV249">
            <v>0</v>
          </cell>
          <cell r="BX249">
            <v>0</v>
          </cell>
          <cell r="CA249">
            <v>0</v>
          </cell>
          <cell r="CC249">
            <v>0</v>
          </cell>
          <cell r="CF249">
            <v>0</v>
          </cell>
          <cell r="CY249">
            <v>0</v>
          </cell>
          <cell r="DB249">
            <v>0</v>
          </cell>
          <cell r="DD249">
            <v>0</v>
          </cell>
          <cell r="DG249">
            <v>0</v>
          </cell>
          <cell r="DI249">
            <v>0</v>
          </cell>
          <cell r="DL249">
            <v>0</v>
          </cell>
          <cell r="DN249">
            <v>0</v>
          </cell>
          <cell r="DQ249">
            <v>0</v>
          </cell>
        </row>
        <row r="250">
          <cell r="C250" t="str">
            <v>51105KPI120Allcustom3USD Total</v>
          </cell>
          <cell r="E250">
            <v>194</v>
          </cell>
          <cell r="H250">
            <v>194.22839294065301</v>
          </cell>
          <cell r="J250">
            <v>0</v>
          </cell>
          <cell r="M250">
            <v>0</v>
          </cell>
          <cell r="AB250">
            <v>194.22800000000001</v>
          </cell>
          <cell r="AE250">
            <v>194.22839294065301</v>
          </cell>
          <cell r="AN250">
            <v>194.22800000000001</v>
          </cell>
          <cell r="AU250">
            <v>0</v>
          </cell>
          <cell r="BI250">
            <v>194</v>
          </cell>
          <cell r="BL250">
            <v>194.22839294065301</v>
          </cell>
          <cell r="BN250">
            <v>0</v>
          </cell>
          <cell r="BQ250">
            <v>0</v>
          </cell>
          <cell r="BS250">
            <v>0</v>
          </cell>
          <cell r="BV250">
            <v>0</v>
          </cell>
          <cell r="BX250">
            <v>0</v>
          </cell>
          <cell r="CA250">
            <v>0</v>
          </cell>
          <cell r="CC250">
            <v>0</v>
          </cell>
          <cell r="CF250">
            <v>0</v>
          </cell>
          <cell r="CY250">
            <v>0</v>
          </cell>
          <cell r="DB250">
            <v>0</v>
          </cell>
          <cell r="DD250">
            <v>0</v>
          </cell>
          <cell r="DG250">
            <v>0</v>
          </cell>
          <cell r="DI250">
            <v>0</v>
          </cell>
          <cell r="DL250">
            <v>0</v>
          </cell>
          <cell r="DN250">
            <v>0</v>
          </cell>
          <cell r="DQ250">
            <v>0</v>
          </cell>
        </row>
        <row r="251">
          <cell r="C251" t="str">
            <v>51105KPI110Allcustom3USD Total</v>
          </cell>
          <cell r="E251">
            <v>186</v>
          </cell>
          <cell r="H251">
            <v>186.04521592899499</v>
          </cell>
          <cell r="J251">
            <v>0</v>
          </cell>
          <cell r="M251">
            <v>0</v>
          </cell>
          <cell r="AB251">
            <v>186.04499999999999</v>
          </cell>
          <cell r="AE251">
            <v>186.04521592899499</v>
          </cell>
          <cell r="AN251">
            <v>186.04499999999999</v>
          </cell>
          <cell r="AU251">
            <v>0</v>
          </cell>
          <cell r="BI251">
            <v>186</v>
          </cell>
          <cell r="BL251">
            <v>186.04521592899499</v>
          </cell>
          <cell r="BN251">
            <v>0</v>
          </cell>
          <cell r="BQ251">
            <v>0</v>
          </cell>
          <cell r="BS251">
            <v>0</v>
          </cell>
          <cell r="BV251">
            <v>0</v>
          </cell>
          <cell r="BX251">
            <v>0</v>
          </cell>
          <cell r="CA251">
            <v>0</v>
          </cell>
          <cell r="CC251">
            <v>0</v>
          </cell>
          <cell r="CF251">
            <v>0</v>
          </cell>
          <cell r="CY251">
            <v>0</v>
          </cell>
          <cell r="DB251">
            <v>0</v>
          </cell>
          <cell r="DD251">
            <v>0</v>
          </cell>
          <cell r="DG251">
            <v>0</v>
          </cell>
          <cell r="DI251">
            <v>0</v>
          </cell>
          <cell r="DL251">
            <v>0</v>
          </cell>
          <cell r="DN251">
            <v>0</v>
          </cell>
          <cell r="DQ251">
            <v>0</v>
          </cell>
        </row>
        <row r="252">
          <cell r="C252" t="str">
            <v>51106KPI120Allcustom3USD Total</v>
          </cell>
          <cell r="E252">
            <v>1911</v>
          </cell>
          <cell r="H252">
            <v>1911.2976341697599</v>
          </cell>
          <cell r="J252">
            <v>0</v>
          </cell>
          <cell r="M252">
            <v>0</v>
          </cell>
          <cell r="AB252">
            <v>1911.298</v>
          </cell>
          <cell r="AE252">
            <v>1911.2976341697599</v>
          </cell>
          <cell r="AN252">
            <v>1911.298</v>
          </cell>
          <cell r="AU252">
            <v>0</v>
          </cell>
          <cell r="BI252">
            <v>1911</v>
          </cell>
          <cell r="BL252">
            <v>1911.2976341697599</v>
          </cell>
          <cell r="BN252">
            <v>0</v>
          </cell>
          <cell r="BQ252">
            <v>0</v>
          </cell>
          <cell r="BS252">
            <v>0</v>
          </cell>
          <cell r="BV252">
            <v>0</v>
          </cell>
          <cell r="BX252">
            <v>0</v>
          </cell>
          <cell r="CA252">
            <v>0</v>
          </cell>
          <cell r="CC252">
            <v>0</v>
          </cell>
          <cell r="CF252">
            <v>0</v>
          </cell>
          <cell r="CY252">
            <v>0</v>
          </cell>
          <cell r="DB252">
            <v>0</v>
          </cell>
          <cell r="DD252">
            <v>0</v>
          </cell>
          <cell r="DG252">
            <v>0</v>
          </cell>
          <cell r="DI252">
            <v>0</v>
          </cell>
          <cell r="DL252">
            <v>0</v>
          </cell>
          <cell r="DN252">
            <v>0</v>
          </cell>
          <cell r="DQ252">
            <v>0</v>
          </cell>
        </row>
        <row r="253">
          <cell r="C253" t="str">
            <v>51106KPI110Allcustom3USD Total</v>
          </cell>
          <cell r="E253">
            <v>1981</v>
          </cell>
          <cell r="H253">
            <v>1981.3276354960101</v>
          </cell>
          <cell r="J253">
            <v>0</v>
          </cell>
          <cell r="M253">
            <v>0</v>
          </cell>
          <cell r="AB253">
            <v>1981.328</v>
          </cell>
          <cell r="AE253">
            <v>1981.3276354960101</v>
          </cell>
          <cell r="AN253">
            <v>1981.328</v>
          </cell>
          <cell r="AU253">
            <v>0</v>
          </cell>
          <cell r="BI253">
            <v>1981</v>
          </cell>
          <cell r="BL253">
            <v>1981.3276354960101</v>
          </cell>
          <cell r="BN253">
            <v>0</v>
          </cell>
          <cell r="BQ253">
            <v>0</v>
          </cell>
          <cell r="BS253">
            <v>0</v>
          </cell>
          <cell r="BV253">
            <v>0</v>
          </cell>
          <cell r="BX253">
            <v>0</v>
          </cell>
          <cell r="CA253">
            <v>0</v>
          </cell>
          <cell r="CC253">
            <v>0</v>
          </cell>
          <cell r="CF253">
            <v>0</v>
          </cell>
          <cell r="CY253">
            <v>0</v>
          </cell>
          <cell r="DB253">
            <v>0</v>
          </cell>
          <cell r="DD253">
            <v>0</v>
          </cell>
          <cell r="DG253">
            <v>0</v>
          </cell>
          <cell r="DI253">
            <v>0</v>
          </cell>
          <cell r="DL253">
            <v>0</v>
          </cell>
          <cell r="DN253">
            <v>0</v>
          </cell>
          <cell r="DQ253">
            <v>0</v>
          </cell>
        </row>
        <row r="254">
          <cell r="C254" t="str">
            <v>51122KPI120Allcustom3USD Total</v>
          </cell>
          <cell r="E254">
            <v>283</v>
          </cell>
          <cell r="H254">
            <v>283</v>
          </cell>
          <cell r="J254">
            <v>0</v>
          </cell>
          <cell r="M254">
            <v>0</v>
          </cell>
          <cell r="AB254">
            <v>283</v>
          </cell>
          <cell r="AE254">
            <v>283</v>
          </cell>
          <cell r="AN254">
            <v>283</v>
          </cell>
          <cell r="AU254">
            <v>0</v>
          </cell>
          <cell r="BI254">
            <v>283</v>
          </cell>
          <cell r="BL254">
            <v>283</v>
          </cell>
          <cell r="BN254">
            <v>0</v>
          </cell>
          <cell r="BQ254">
            <v>0</v>
          </cell>
          <cell r="BS254">
            <v>0</v>
          </cell>
          <cell r="BV254">
            <v>0</v>
          </cell>
          <cell r="BX254">
            <v>0</v>
          </cell>
          <cell r="CA254">
            <v>0</v>
          </cell>
          <cell r="CC254">
            <v>0</v>
          </cell>
          <cell r="CF254">
            <v>0</v>
          </cell>
          <cell r="CY254">
            <v>0</v>
          </cell>
          <cell r="DB254">
            <v>0</v>
          </cell>
          <cell r="DD254">
            <v>0</v>
          </cell>
          <cell r="DG254">
            <v>0</v>
          </cell>
          <cell r="DI254">
            <v>0</v>
          </cell>
          <cell r="DL254">
            <v>0</v>
          </cell>
          <cell r="DN254">
            <v>0</v>
          </cell>
          <cell r="DQ254">
            <v>0</v>
          </cell>
        </row>
        <row r="255">
          <cell r="C255" t="str">
            <v>51122KPI110Allcustom3USD Total</v>
          </cell>
          <cell r="E255">
            <v>283</v>
          </cell>
          <cell r="H255">
            <v>283</v>
          </cell>
          <cell r="J255">
            <v>0</v>
          </cell>
          <cell r="M255">
            <v>0</v>
          </cell>
          <cell r="AB255">
            <v>283</v>
          </cell>
          <cell r="AE255">
            <v>283</v>
          </cell>
          <cell r="AN255">
            <v>283</v>
          </cell>
          <cell r="AU255">
            <v>0</v>
          </cell>
          <cell r="BI255">
            <v>283</v>
          </cell>
          <cell r="BL255">
            <v>283</v>
          </cell>
          <cell r="BN255">
            <v>0</v>
          </cell>
          <cell r="BQ255">
            <v>0</v>
          </cell>
          <cell r="BS255">
            <v>0</v>
          </cell>
          <cell r="BV255">
            <v>0</v>
          </cell>
          <cell r="BX255">
            <v>0</v>
          </cell>
          <cell r="CA255">
            <v>0</v>
          </cell>
          <cell r="CC255">
            <v>0</v>
          </cell>
          <cell r="CF255">
            <v>0</v>
          </cell>
          <cell r="CY255">
            <v>0</v>
          </cell>
          <cell r="DB255">
            <v>0</v>
          </cell>
          <cell r="DD255">
            <v>0</v>
          </cell>
          <cell r="DG255">
            <v>0</v>
          </cell>
          <cell r="DI255">
            <v>0</v>
          </cell>
          <cell r="DL255">
            <v>0</v>
          </cell>
          <cell r="DN255">
            <v>0</v>
          </cell>
          <cell r="DQ255">
            <v>0</v>
          </cell>
        </row>
        <row r="256">
          <cell r="C256" t="str">
            <v>51123KPI120Allcustom3USD Total</v>
          </cell>
          <cell r="E256">
            <v>347</v>
          </cell>
          <cell r="H256">
            <v>347</v>
          </cell>
          <cell r="J256">
            <v>0</v>
          </cell>
          <cell r="M256">
            <v>0</v>
          </cell>
          <cell r="AB256">
            <v>347</v>
          </cell>
          <cell r="AE256">
            <v>347</v>
          </cell>
          <cell r="AN256">
            <v>347</v>
          </cell>
          <cell r="AU256">
            <v>0</v>
          </cell>
          <cell r="BI256">
            <v>347</v>
          </cell>
          <cell r="BL256">
            <v>347</v>
          </cell>
          <cell r="BN256">
            <v>0</v>
          </cell>
          <cell r="BQ256">
            <v>0</v>
          </cell>
          <cell r="BS256">
            <v>0</v>
          </cell>
          <cell r="BV256">
            <v>0</v>
          </cell>
          <cell r="BX256">
            <v>0</v>
          </cell>
          <cell r="CA256">
            <v>0</v>
          </cell>
          <cell r="CC256">
            <v>0</v>
          </cell>
          <cell r="CF256">
            <v>0</v>
          </cell>
          <cell r="CY256">
            <v>0</v>
          </cell>
          <cell r="DB256">
            <v>0</v>
          </cell>
          <cell r="DD256">
            <v>0</v>
          </cell>
          <cell r="DG256">
            <v>0</v>
          </cell>
          <cell r="DI256">
            <v>0</v>
          </cell>
          <cell r="DL256">
            <v>0</v>
          </cell>
          <cell r="DN256">
            <v>0</v>
          </cell>
          <cell r="DQ256">
            <v>0</v>
          </cell>
        </row>
        <row r="257">
          <cell r="C257" t="str">
            <v>51123KPI110Allcustom3USD Total</v>
          </cell>
          <cell r="E257">
            <v>347</v>
          </cell>
          <cell r="H257">
            <v>347</v>
          </cell>
          <cell r="J257">
            <v>0</v>
          </cell>
          <cell r="M257">
            <v>0</v>
          </cell>
          <cell r="AB257">
            <v>347</v>
          </cell>
          <cell r="AE257">
            <v>347</v>
          </cell>
          <cell r="AN257">
            <v>347</v>
          </cell>
          <cell r="AU257">
            <v>0</v>
          </cell>
          <cell r="BI257">
            <v>347</v>
          </cell>
          <cell r="BL257">
            <v>347</v>
          </cell>
          <cell r="BN257">
            <v>0</v>
          </cell>
          <cell r="BQ257">
            <v>0</v>
          </cell>
          <cell r="BS257">
            <v>0</v>
          </cell>
          <cell r="BV257">
            <v>0</v>
          </cell>
          <cell r="BX257">
            <v>0</v>
          </cell>
          <cell r="CA257">
            <v>0</v>
          </cell>
          <cell r="CC257">
            <v>0</v>
          </cell>
          <cell r="CF257">
            <v>0</v>
          </cell>
          <cell r="CY257">
            <v>0</v>
          </cell>
          <cell r="DB257">
            <v>0</v>
          </cell>
          <cell r="DD257">
            <v>0</v>
          </cell>
          <cell r="DG257">
            <v>0</v>
          </cell>
          <cell r="DI257">
            <v>0</v>
          </cell>
          <cell r="DL257">
            <v>0</v>
          </cell>
          <cell r="DN257">
            <v>0</v>
          </cell>
          <cell r="DQ257">
            <v>0</v>
          </cell>
        </row>
        <row r="258">
          <cell r="C258" t="str">
            <v>51124TKPI120Allcustom3USD Total</v>
          </cell>
          <cell r="E258">
            <v>3143</v>
          </cell>
          <cell r="H258">
            <v>3143.2339999999999</v>
          </cell>
          <cell r="J258">
            <v>0</v>
          </cell>
          <cell r="M258">
            <v>0</v>
          </cell>
          <cell r="AB258">
            <v>3143.2339999999999</v>
          </cell>
          <cell r="AE258">
            <v>3143.2339999999999</v>
          </cell>
          <cell r="AN258">
            <v>3143.2339999999999</v>
          </cell>
          <cell r="AU258">
            <v>0</v>
          </cell>
          <cell r="BI258">
            <v>3143</v>
          </cell>
          <cell r="BL258">
            <v>3143.2339999999999</v>
          </cell>
          <cell r="BN258">
            <v>0</v>
          </cell>
          <cell r="BQ258">
            <v>0</v>
          </cell>
          <cell r="BS258">
            <v>0</v>
          </cell>
          <cell r="BV258">
            <v>0</v>
          </cell>
          <cell r="BX258">
            <v>0</v>
          </cell>
          <cell r="CA258">
            <v>0</v>
          </cell>
          <cell r="CC258">
            <v>0</v>
          </cell>
          <cell r="CF258">
            <v>0</v>
          </cell>
          <cell r="CY258">
            <v>0</v>
          </cell>
          <cell r="DB258">
            <v>0</v>
          </cell>
          <cell r="DD258">
            <v>0</v>
          </cell>
          <cell r="DG258">
            <v>0</v>
          </cell>
          <cell r="DI258">
            <v>0</v>
          </cell>
          <cell r="DL258">
            <v>0</v>
          </cell>
          <cell r="DN258">
            <v>0</v>
          </cell>
          <cell r="DQ258">
            <v>0</v>
          </cell>
        </row>
        <row r="259">
          <cell r="C259" t="str">
            <v>51124TKPI110Allcustom3USD Total</v>
          </cell>
          <cell r="E259">
            <v>3143</v>
          </cell>
          <cell r="H259">
            <v>3143.2339999999999</v>
          </cell>
          <cell r="J259">
            <v>0</v>
          </cell>
          <cell r="M259">
            <v>0</v>
          </cell>
          <cell r="AB259">
            <v>3143.2339999999999</v>
          </cell>
          <cell r="AE259">
            <v>3143.2339999999999</v>
          </cell>
          <cell r="AN259">
            <v>3143.2339999999999</v>
          </cell>
          <cell r="AU259">
            <v>0</v>
          </cell>
          <cell r="BI259">
            <v>3143</v>
          </cell>
          <cell r="BL259">
            <v>3143.2339999999999</v>
          </cell>
          <cell r="BN259">
            <v>0</v>
          </cell>
          <cell r="BQ259">
            <v>0</v>
          </cell>
          <cell r="BS259">
            <v>0</v>
          </cell>
          <cell r="BV259">
            <v>0</v>
          </cell>
          <cell r="BX259">
            <v>0</v>
          </cell>
          <cell r="CA259">
            <v>0</v>
          </cell>
          <cell r="CC259">
            <v>0</v>
          </cell>
          <cell r="CF259">
            <v>0</v>
          </cell>
          <cell r="CY259">
            <v>0</v>
          </cell>
          <cell r="DB259">
            <v>0</v>
          </cell>
          <cell r="DD259">
            <v>0</v>
          </cell>
          <cell r="DG259">
            <v>0</v>
          </cell>
          <cell r="DI259">
            <v>0</v>
          </cell>
          <cell r="DL259">
            <v>0</v>
          </cell>
          <cell r="DN259">
            <v>0</v>
          </cell>
          <cell r="DQ259">
            <v>0</v>
          </cell>
        </row>
        <row r="260">
          <cell r="C260" t="str">
            <v>52501KPI120Allcustom3USD Total</v>
          </cell>
          <cell r="E260">
            <v>0</v>
          </cell>
          <cell r="H260">
            <v>0</v>
          </cell>
          <cell r="J260">
            <v>46</v>
          </cell>
          <cell r="M260">
            <v>45.6</v>
          </cell>
          <cell r="AB260">
            <v>45.6</v>
          </cell>
          <cell r="AE260">
            <v>45.6</v>
          </cell>
          <cell r="AN260">
            <v>45.6</v>
          </cell>
          <cell r="AU260">
            <v>0</v>
          </cell>
          <cell r="BI260">
            <v>0</v>
          </cell>
          <cell r="BL260">
            <v>0</v>
          </cell>
          <cell r="BN260">
            <v>0</v>
          </cell>
          <cell r="BQ260">
            <v>0</v>
          </cell>
          <cell r="BS260">
            <v>0</v>
          </cell>
          <cell r="BV260">
            <v>0</v>
          </cell>
          <cell r="BX260">
            <v>0</v>
          </cell>
          <cell r="CA260">
            <v>0</v>
          </cell>
          <cell r="CC260">
            <v>0</v>
          </cell>
          <cell r="CF260">
            <v>0</v>
          </cell>
          <cell r="CY260">
            <v>46</v>
          </cell>
          <cell r="DB260">
            <v>45.6</v>
          </cell>
          <cell r="DD260">
            <v>0</v>
          </cell>
          <cell r="DG260">
            <v>0</v>
          </cell>
          <cell r="DI260">
            <v>0</v>
          </cell>
          <cell r="DL260">
            <v>0</v>
          </cell>
          <cell r="DN260">
            <v>0</v>
          </cell>
          <cell r="DQ260">
            <v>0</v>
          </cell>
        </row>
        <row r="261">
          <cell r="C261" t="str">
            <v>52501KPI110Allcustom3USD Total</v>
          </cell>
          <cell r="E261">
            <v>0</v>
          </cell>
          <cell r="H261">
            <v>0</v>
          </cell>
          <cell r="J261">
            <v>40</v>
          </cell>
          <cell r="M261">
            <v>39.700000000000003</v>
          </cell>
          <cell r="AB261">
            <v>39.700000000000003</v>
          </cell>
          <cell r="AE261">
            <v>39.700000000000003</v>
          </cell>
          <cell r="AN261">
            <v>39.700000000000003</v>
          </cell>
          <cell r="AU261">
            <v>0</v>
          </cell>
          <cell r="BI261">
            <v>0</v>
          </cell>
          <cell r="BL261">
            <v>0</v>
          </cell>
          <cell r="BN261">
            <v>0</v>
          </cell>
          <cell r="BQ261">
            <v>0</v>
          </cell>
          <cell r="BS261">
            <v>0</v>
          </cell>
          <cell r="BV261">
            <v>0</v>
          </cell>
          <cell r="BX261">
            <v>0</v>
          </cell>
          <cell r="CA261">
            <v>0</v>
          </cell>
          <cell r="CC261">
            <v>0</v>
          </cell>
          <cell r="CF261">
            <v>0</v>
          </cell>
          <cell r="CY261">
            <v>40</v>
          </cell>
          <cell r="DB261">
            <v>39.700000000000003</v>
          </cell>
          <cell r="DD261">
            <v>0</v>
          </cell>
          <cell r="DG261">
            <v>0</v>
          </cell>
          <cell r="DI261">
            <v>0</v>
          </cell>
          <cell r="DL261">
            <v>0</v>
          </cell>
          <cell r="DN261">
            <v>0</v>
          </cell>
          <cell r="DQ261">
            <v>0</v>
          </cell>
        </row>
        <row r="262">
          <cell r="C262" t="str">
            <v>52502TKPI120Allcustom3USD Total</v>
          </cell>
          <cell r="E262">
            <v>0</v>
          </cell>
          <cell r="H262">
            <v>0</v>
          </cell>
          <cell r="J262">
            <v>331</v>
          </cell>
          <cell r="M262">
            <v>331</v>
          </cell>
          <cell r="AB262">
            <v>331</v>
          </cell>
          <cell r="AE262">
            <v>331</v>
          </cell>
          <cell r="AN262">
            <v>331</v>
          </cell>
          <cell r="AU262">
            <v>0</v>
          </cell>
          <cell r="BI262">
            <v>0</v>
          </cell>
          <cell r="BL262">
            <v>0</v>
          </cell>
          <cell r="BN262">
            <v>0</v>
          </cell>
          <cell r="BQ262">
            <v>0</v>
          </cell>
          <cell r="BS262">
            <v>0</v>
          </cell>
          <cell r="BV262">
            <v>0</v>
          </cell>
          <cell r="BX262">
            <v>0</v>
          </cell>
          <cell r="CA262">
            <v>0</v>
          </cell>
          <cell r="CC262">
            <v>0</v>
          </cell>
          <cell r="CF262">
            <v>0</v>
          </cell>
          <cell r="CY262">
            <v>331</v>
          </cell>
          <cell r="DB262">
            <v>331</v>
          </cell>
          <cell r="DD262">
            <v>0</v>
          </cell>
          <cell r="DG262">
            <v>0</v>
          </cell>
          <cell r="DI262">
            <v>0</v>
          </cell>
          <cell r="DL262">
            <v>0</v>
          </cell>
          <cell r="DN262">
            <v>0</v>
          </cell>
          <cell r="DQ262">
            <v>0</v>
          </cell>
        </row>
        <row r="263">
          <cell r="C263" t="str">
            <v>52502TKPI110Allcustom3USD Total</v>
          </cell>
          <cell r="E263">
            <v>0</v>
          </cell>
          <cell r="H263">
            <v>0</v>
          </cell>
          <cell r="J263">
            <v>341</v>
          </cell>
          <cell r="M263">
            <v>340.5</v>
          </cell>
          <cell r="AB263">
            <v>340.5</v>
          </cell>
          <cell r="AE263">
            <v>340.5</v>
          </cell>
          <cell r="AN263">
            <v>340.5</v>
          </cell>
          <cell r="AU263">
            <v>0</v>
          </cell>
          <cell r="BI263">
            <v>0</v>
          </cell>
          <cell r="BL263">
            <v>0</v>
          </cell>
          <cell r="BN263">
            <v>0</v>
          </cell>
          <cell r="BQ263">
            <v>0</v>
          </cell>
          <cell r="BS263">
            <v>0</v>
          </cell>
          <cell r="BV263">
            <v>0</v>
          </cell>
          <cell r="BX263">
            <v>0</v>
          </cell>
          <cell r="CA263">
            <v>0</v>
          </cell>
          <cell r="CC263">
            <v>0</v>
          </cell>
          <cell r="CF263">
            <v>0</v>
          </cell>
          <cell r="CY263">
            <v>341</v>
          </cell>
          <cell r="DB263">
            <v>340.5</v>
          </cell>
          <cell r="DD263">
            <v>0</v>
          </cell>
          <cell r="DG263">
            <v>0</v>
          </cell>
          <cell r="DI263">
            <v>0</v>
          </cell>
          <cell r="DL263">
            <v>0</v>
          </cell>
          <cell r="DN263">
            <v>0</v>
          </cell>
          <cell r="DQ263">
            <v>0</v>
          </cell>
        </row>
        <row r="264">
          <cell r="C264" t="str">
            <v>51020TKPI120Allcustom3USD Total</v>
          </cell>
          <cell r="E264">
            <v>9394978</v>
          </cell>
          <cell r="H264">
            <v>9394977.9499999993</v>
          </cell>
          <cell r="J264">
            <v>0</v>
          </cell>
          <cell r="M264">
            <v>0</v>
          </cell>
          <cell r="AB264">
            <v>9394977.9499999993</v>
          </cell>
          <cell r="AE264">
            <v>9394977.9499999993</v>
          </cell>
          <cell r="AN264">
            <v>9394977.9499999993</v>
          </cell>
          <cell r="AU264">
            <v>0</v>
          </cell>
          <cell r="BI264">
            <v>0</v>
          </cell>
          <cell r="BL264">
            <v>0</v>
          </cell>
          <cell r="BN264">
            <v>9394978</v>
          </cell>
          <cell r="BQ264">
            <v>9394977.9499999993</v>
          </cell>
          <cell r="BS264">
            <v>0</v>
          </cell>
          <cell r="BV264">
            <v>0</v>
          </cell>
          <cell r="BX264">
            <v>0</v>
          </cell>
          <cell r="CA264">
            <v>0</v>
          </cell>
          <cell r="CC264">
            <v>0</v>
          </cell>
          <cell r="CF264">
            <v>0</v>
          </cell>
          <cell r="CY264">
            <v>0</v>
          </cell>
          <cell r="DB264">
            <v>0</v>
          </cell>
          <cell r="DD264">
            <v>0</v>
          </cell>
          <cell r="DG264">
            <v>0</v>
          </cell>
          <cell r="DI264">
            <v>0</v>
          </cell>
          <cell r="DL264">
            <v>0</v>
          </cell>
          <cell r="DN264">
            <v>0</v>
          </cell>
          <cell r="DQ264">
            <v>0</v>
          </cell>
        </row>
        <row r="265">
          <cell r="C265" t="str">
            <v>51020TKPI110Allcustom3USD Total</v>
          </cell>
          <cell r="E265">
            <v>18059972</v>
          </cell>
          <cell r="H265">
            <v>18059971.649999999</v>
          </cell>
          <cell r="J265">
            <v>0</v>
          </cell>
          <cell r="M265">
            <v>0</v>
          </cell>
          <cell r="AB265">
            <v>18059971.649999999</v>
          </cell>
          <cell r="AE265">
            <v>18059971.649999999</v>
          </cell>
          <cell r="AN265">
            <v>18059971.649999999</v>
          </cell>
          <cell r="AU265">
            <v>0</v>
          </cell>
          <cell r="BI265">
            <v>0</v>
          </cell>
          <cell r="BL265">
            <v>0</v>
          </cell>
          <cell r="BN265">
            <v>18059972</v>
          </cell>
          <cell r="BQ265">
            <v>18059971.649999999</v>
          </cell>
          <cell r="BS265">
            <v>0</v>
          </cell>
          <cell r="BV265">
            <v>0</v>
          </cell>
          <cell r="BX265">
            <v>0</v>
          </cell>
          <cell r="CA265">
            <v>0</v>
          </cell>
          <cell r="CC265">
            <v>0</v>
          </cell>
          <cell r="CF265">
            <v>0</v>
          </cell>
          <cell r="CY265">
            <v>0</v>
          </cell>
          <cell r="DB265">
            <v>0</v>
          </cell>
          <cell r="DD265">
            <v>0</v>
          </cell>
          <cell r="DG265">
            <v>0</v>
          </cell>
          <cell r="DI265">
            <v>0</v>
          </cell>
          <cell r="DL265">
            <v>0</v>
          </cell>
          <cell r="DN265">
            <v>0</v>
          </cell>
          <cell r="DQ265">
            <v>0</v>
          </cell>
        </row>
        <row r="266">
          <cell r="C266" t="str">
            <v>51820KPI120Allcustom3USD Total</v>
          </cell>
          <cell r="E266">
            <v>0</v>
          </cell>
          <cell r="H266">
            <v>0</v>
          </cell>
          <cell r="J266">
            <v>1686</v>
          </cell>
          <cell r="M266">
            <v>1686</v>
          </cell>
          <cell r="AB266">
            <v>1686</v>
          </cell>
          <cell r="AE266">
            <v>1686</v>
          </cell>
          <cell r="AN266">
            <v>1686</v>
          </cell>
          <cell r="AU266">
            <v>0</v>
          </cell>
          <cell r="BI266">
            <v>0</v>
          </cell>
          <cell r="BL266">
            <v>0</v>
          </cell>
          <cell r="BN266">
            <v>0</v>
          </cell>
          <cell r="BQ266">
            <v>0</v>
          </cell>
          <cell r="BS266">
            <v>0</v>
          </cell>
          <cell r="BV266">
            <v>0</v>
          </cell>
          <cell r="BX266">
            <v>0</v>
          </cell>
          <cell r="CA266">
            <v>0</v>
          </cell>
          <cell r="CC266">
            <v>0</v>
          </cell>
          <cell r="CF266">
            <v>0</v>
          </cell>
          <cell r="CY266">
            <v>0</v>
          </cell>
          <cell r="DB266">
            <v>0</v>
          </cell>
          <cell r="DD266">
            <v>1686</v>
          </cell>
          <cell r="DG266">
            <v>1686</v>
          </cell>
          <cell r="DI266">
            <v>0</v>
          </cell>
          <cell r="DL266">
            <v>0</v>
          </cell>
          <cell r="DN266">
            <v>0</v>
          </cell>
          <cell r="DQ266">
            <v>0</v>
          </cell>
        </row>
        <row r="267">
          <cell r="C267" t="str">
            <v>51820KPI110Allcustom3USD Total</v>
          </cell>
          <cell r="E267">
            <v>0</v>
          </cell>
          <cell r="H267">
            <v>0</v>
          </cell>
          <cell r="J267">
            <v>3369</v>
          </cell>
          <cell r="M267">
            <v>3369</v>
          </cell>
          <cell r="AB267">
            <v>3369</v>
          </cell>
          <cell r="AE267">
            <v>3369</v>
          </cell>
          <cell r="AN267">
            <v>3369</v>
          </cell>
          <cell r="AU267">
            <v>0</v>
          </cell>
          <cell r="BI267">
            <v>0</v>
          </cell>
          <cell r="BL267">
            <v>0</v>
          </cell>
          <cell r="BN267">
            <v>0</v>
          </cell>
          <cell r="BQ267">
            <v>0</v>
          </cell>
          <cell r="BS267">
            <v>0</v>
          </cell>
          <cell r="BV267">
            <v>0</v>
          </cell>
          <cell r="BX267">
            <v>0</v>
          </cell>
          <cell r="CA267">
            <v>0</v>
          </cell>
          <cell r="CC267">
            <v>0</v>
          </cell>
          <cell r="CF267">
            <v>0</v>
          </cell>
          <cell r="CY267">
            <v>0</v>
          </cell>
          <cell r="DB267">
            <v>0</v>
          </cell>
          <cell r="DD267">
            <v>3369</v>
          </cell>
          <cell r="DG267">
            <v>3369</v>
          </cell>
          <cell r="DI267">
            <v>0</v>
          </cell>
          <cell r="DL267">
            <v>0</v>
          </cell>
          <cell r="DN267">
            <v>0</v>
          </cell>
          <cell r="DQ267">
            <v>0</v>
          </cell>
        </row>
        <row r="268">
          <cell r="C268" t="str">
            <v>51813KPI120Allcustom3USD Total</v>
          </cell>
          <cell r="E268">
            <v>0</v>
          </cell>
          <cell r="H268">
            <v>0</v>
          </cell>
          <cell r="J268">
            <v>98</v>
          </cell>
          <cell r="M268">
            <v>98.217642490000003</v>
          </cell>
          <cell r="AB268">
            <v>98.218000000000004</v>
          </cell>
          <cell r="AE268">
            <v>98.217642490000003</v>
          </cell>
          <cell r="AN268">
            <v>98.218000000000004</v>
          </cell>
          <cell r="AU268">
            <v>0</v>
          </cell>
          <cell r="BI268">
            <v>0</v>
          </cell>
          <cell r="BL268">
            <v>0</v>
          </cell>
          <cell r="BN268">
            <v>0</v>
          </cell>
          <cell r="BQ268">
            <v>0</v>
          </cell>
          <cell r="BS268">
            <v>0</v>
          </cell>
          <cell r="BV268">
            <v>0</v>
          </cell>
          <cell r="BX268">
            <v>0</v>
          </cell>
          <cell r="CA268">
            <v>0</v>
          </cell>
          <cell r="CC268">
            <v>0</v>
          </cell>
          <cell r="CF268">
            <v>0</v>
          </cell>
          <cell r="CY268">
            <v>0</v>
          </cell>
          <cell r="DB268">
            <v>0</v>
          </cell>
          <cell r="DD268">
            <v>98.218000000000004</v>
          </cell>
          <cell r="DG268">
            <v>98.217642490000003</v>
          </cell>
          <cell r="DI268">
            <v>0</v>
          </cell>
          <cell r="DL268">
            <v>0</v>
          </cell>
          <cell r="DN268">
            <v>0</v>
          </cell>
          <cell r="DQ268">
            <v>0</v>
          </cell>
        </row>
        <row r="269">
          <cell r="C269" t="str">
            <v>51813KPI110Allcustom3USD Total</v>
          </cell>
          <cell r="E269">
            <v>0</v>
          </cell>
          <cell r="H269">
            <v>0</v>
          </cell>
          <cell r="J269">
            <v>98</v>
          </cell>
          <cell r="M269">
            <v>97.640681860000001</v>
          </cell>
          <cell r="AB269">
            <v>97.641000000000005</v>
          </cell>
          <cell r="AE269">
            <v>97.640681860000001</v>
          </cell>
          <cell r="AN269">
            <v>97.641000000000005</v>
          </cell>
          <cell r="AU269">
            <v>0</v>
          </cell>
          <cell r="BI269">
            <v>0</v>
          </cell>
          <cell r="BL269">
            <v>0</v>
          </cell>
          <cell r="BN269">
            <v>0</v>
          </cell>
          <cell r="BQ269">
            <v>0</v>
          </cell>
          <cell r="BS269">
            <v>0</v>
          </cell>
          <cell r="BV269">
            <v>0</v>
          </cell>
          <cell r="BX269">
            <v>0</v>
          </cell>
          <cell r="CA269">
            <v>0</v>
          </cell>
          <cell r="CC269">
            <v>0</v>
          </cell>
          <cell r="CF269">
            <v>0</v>
          </cell>
          <cell r="CY269">
            <v>0</v>
          </cell>
          <cell r="DB269">
            <v>0</v>
          </cell>
          <cell r="DD269">
            <v>97.641000000000005</v>
          </cell>
          <cell r="DG269">
            <v>97.640681860000001</v>
          </cell>
          <cell r="DI269">
            <v>0</v>
          </cell>
          <cell r="DL269">
            <v>0</v>
          </cell>
          <cell r="DN269">
            <v>0</v>
          </cell>
          <cell r="DQ269">
            <v>0</v>
          </cell>
        </row>
        <row r="270">
          <cell r="C270" t="str">
            <v>51819Allcustom2Allcustom3USD Total</v>
          </cell>
          <cell r="E270">
            <v>0</v>
          </cell>
          <cell r="H270">
            <v>0</v>
          </cell>
          <cell r="J270">
            <v>4720953</v>
          </cell>
          <cell r="M270">
            <v>4720953.0593156796</v>
          </cell>
          <cell r="AB270">
            <v>4720953.0590000004</v>
          </cell>
          <cell r="AE270">
            <v>4720953.0593156796</v>
          </cell>
          <cell r="AN270">
            <v>4720953.0590000004</v>
          </cell>
          <cell r="AU270">
            <v>0</v>
          </cell>
          <cell r="BI270">
            <v>0</v>
          </cell>
          <cell r="BL270">
            <v>0</v>
          </cell>
          <cell r="BN270">
            <v>0</v>
          </cell>
          <cell r="BQ270">
            <v>0</v>
          </cell>
          <cell r="BS270">
            <v>0</v>
          </cell>
          <cell r="BV270">
            <v>0</v>
          </cell>
          <cell r="BX270">
            <v>0</v>
          </cell>
          <cell r="CA270">
            <v>0</v>
          </cell>
          <cell r="CC270">
            <v>0</v>
          </cell>
          <cell r="CF270">
            <v>0</v>
          </cell>
          <cell r="CY270">
            <v>0</v>
          </cell>
          <cell r="DB270">
            <v>0</v>
          </cell>
          <cell r="DD270">
            <v>4720953.0590000004</v>
          </cell>
          <cell r="DG270">
            <v>4720953.0593156796</v>
          </cell>
          <cell r="DI270">
            <v>0</v>
          </cell>
          <cell r="DL270">
            <v>0</v>
          </cell>
          <cell r="DN270">
            <v>0</v>
          </cell>
          <cell r="DQ270">
            <v>0</v>
          </cell>
        </row>
        <row r="271">
          <cell r="C271" t="str">
            <v>51821TAllcustom2Allcustom3USD Total</v>
          </cell>
          <cell r="E271">
            <v>0</v>
          </cell>
          <cell r="H271">
            <v>0</v>
          </cell>
          <cell r="J271">
            <v>22</v>
          </cell>
          <cell r="M271">
            <v>22</v>
          </cell>
          <cell r="AB271">
            <v>22</v>
          </cell>
          <cell r="AE271">
            <v>22</v>
          </cell>
          <cell r="AN271">
            <v>22</v>
          </cell>
          <cell r="AU271">
            <v>0</v>
          </cell>
          <cell r="BI271">
            <v>0</v>
          </cell>
          <cell r="BL271">
            <v>0</v>
          </cell>
          <cell r="BN271">
            <v>0</v>
          </cell>
          <cell r="BQ271">
            <v>0</v>
          </cell>
          <cell r="BS271">
            <v>0</v>
          </cell>
          <cell r="BV271">
            <v>0</v>
          </cell>
          <cell r="BX271">
            <v>0</v>
          </cell>
          <cell r="CA271">
            <v>0</v>
          </cell>
          <cell r="CC271">
            <v>0</v>
          </cell>
          <cell r="CF271">
            <v>0</v>
          </cell>
          <cell r="CY271">
            <v>0</v>
          </cell>
          <cell r="DB271">
            <v>0</v>
          </cell>
          <cell r="DD271">
            <v>22</v>
          </cell>
          <cell r="DG271">
            <v>22</v>
          </cell>
          <cell r="DI271">
            <v>0</v>
          </cell>
          <cell r="DL271">
            <v>0</v>
          </cell>
          <cell r="DN271">
            <v>0</v>
          </cell>
          <cell r="DQ271">
            <v>0</v>
          </cell>
        </row>
        <row r="275">
          <cell r="C275" t="str">
            <v>50701CAllcustom2Allcustom3USD Total</v>
          </cell>
          <cell r="AB275">
            <v>9.8566378863719582E-3</v>
          </cell>
          <cell r="AE275">
            <v>9.8566378863719582E-3</v>
          </cell>
          <cell r="AN275">
            <v>9.8566378863719582E-3</v>
          </cell>
          <cell r="AU275">
            <v>0</v>
          </cell>
        </row>
        <row r="276">
          <cell r="C276" t="str">
            <v>50702CAllcustom2Allcustom3USD Total</v>
          </cell>
          <cell r="AB276">
            <v>0.54847978071624703</v>
          </cell>
          <cell r="AE276">
            <v>0.54847978071624703</v>
          </cell>
          <cell r="AN276">
            <v>0.54847978071624703</v>
          </cell>
          <cell r="AU276">
            <v>0</v>
          </cell>
        </row>
        <row r="277">
          <cell r="C277" t="str">
            <v>50703CAllcustom2Allcustom3USD Total</v>
          </cell>
          <cell r="AB277">
            <v>15</v>
          </cell>
          <cell r="AC277">
            <v>0</v>
          </cell>
          <cell r="AE277">
            <v>15.008347495965801</v>
          </cell>
          <cell r="AG277">
            <v>0</v>
          </cell>
          <cell r="AJ277">
            <v>0</v>
          </cell>
          <cell r="AN277">
            <v>15</v>
          </cell>
          <cell r="AU277">
            <v>0</v>
          </cell>
        </row>
        <row r="278">
          <cell r="C278" t="str">
            <v>50704CAllcustom2Allcustom3USD Total</v>
          </cell>
          <cell r="AB278">
            <v>15</v>
          </cell>
          <cell r="AC278">
            <v>0</v>
          </cell>
          <cell r="AE278">
            <v>15.008299184631699</v>
          </cell>
          <cell r="AG278">
            <v>0</v>
          </cell>
          <cell r="AJ278">
            <v>0</v>
          </cell>
          <cell r="AN278">
            <v>15</v>
          </cell>
          <cell r="AU278">
            <v>0</v>
          </cell>
        </row>
        <row r="279">
          <cell r="C279" t="str">
            <v>50705CAllcustom2Allcustom3USD Total</v>
          </cell>
          <cell r="AB279">
            <v>57</v>
          </cell>
          <cell r="AE279">
            <v>57.160801875229403</v>
          </cell>
          <cell r="AN279">
            <v>57</v>
          </cell>
          <cell r="AU279">
            <v>0</v>
          </cell>
        </row>
        <row r="282">
          <cell r="C282" t="str">
            <v>61165SHA410Allcustom3USD Total</v>
          </cell>
          <cell r="AB282">
            <v>1252</v>
          </cell>
          <cell r="AE282">
            <v>1252.25767220388</v>
          </cell>
          <cell r="AN282">
            <v>1252</v>
          </cell>
          <cell r="AU282">
            <v>0</v>
          </cell>
        </row>
        <row r="283">
          <cell r="C283" t="str">
            <v>61165SHA420Allcustom3USD Total</v>
          </cell>
          <cell r="AB283">
            <v>1299</v>
          </cell>
          <cell r="AE283">
            <v>1299.2733059040299</v>
          </cell>
          <cell r="AN283">
            <v>1299</v>
          </cell>
          <cell r="AU283">
            <v>0</v>
          </cell>
        </row>
        <row r="285">
          <cell r="C285" t="str">
            <v>61120Allcustom2Allcustom3USD Total</v>
          </cell>
          <cell r="AB285">
            <v>21545382</v>
          </cell>
          <cell r="AE285">
            <v>21545382</v>
          </cell>
          <cell r="AM285">
            <v>0</v>
          </cell>
          <cell r="AN285">
            <v>21545382</v>
          </cell>
          <cell r="AU285">
            <v>0</v>
          </cell>
        </row>
        <row r="286">
          <cell r="C286" t="str">
            <v>61125Allcustom2Allcustom3USD Total</v>
          </cell>
          <cell r="AB286">
            <v>731300</v>
          </cell>
          <cell r="AC286">
            <v>-1</v>
          </cell>
          <cell r="AE286">
            <v>731300.5</v>
          </cell>
          <cell r="AM286">
            <v>0</v>
          </cell>
          <cell r="AN286">
            <v>731300</v>
          </cell>
          <cell r="AU286">
            <v>0</v>
          </cell>
        </row>
        <row r="287">
          <cell r="C287" t="str">
            <v>61130CAllcustom2Allcustom3USD Total</v>
          </cell>
          <cell r="AB287">
            <v>20814082</v>
          </cell>
          <cell r="AC287">
            <v>1</v>
          </cell>
          <cell r="AD287">
            <v>0</v>
          </cell>
          <cell r="AE287">
            <v>20814081.5</v>
          </cell>
          <cell r="AM287">
            <v>0</v>
          </cell>
          <cell r="AN287">
            <v>20814082</v>
          </cell>
          <cell r="AU287">
            <v>0</v>
          </cell>
          <cell r="AY287">
            <v>0</v>
          </cell>
        </row>
        <row r="289">
          <cell r="C289" t="str">
            <v>61135Allcustom2Allcustom3USD Total</v>
          </cell>
          <cell r="AB289">
            <v>67</v>
          </cell>
          <cell r="AE289">
            <v>67</v>
          </cell>
          <cell r="AN289">
            <v>67</v>
          </cell>
          <cell r="AU289">
            <v>0</v>
          </cell>
        </row>
        <row r="291">
          <cell r="C291" t="str">
            <v>61170CAllcustom2Allcustom3USD Total</v>
          </cell>
          <cell r="AB291">
            <v>26438</v>
          </cell>
          <cell r="AE291">
            <v>26437.754369467501</v>
          </cell>
          <cell r="AN291">
            <v>26438</v>
          </cell>
          <cell r="AU291">
            <v>0</v>
          </cell>
        </row>
        <row r="296">
          <cell r="E296">
            <v>232</v>
          </cell>
          <cell r="F296">
            <v>0</v>
          </cell>
          <cell r="G296">
            <v>0</v>
          </cell>
          <cell r="H296">
            <v>231.81997755992811</v>
          </cell>
          <cell r="J296">
            <v>914</v>
          </cell>
          <cell r="K296">
            <v>0</v>
          </cell>
          <cell r="L296">
            <v>0</v>
          </cell>
          <cell r="M296">
            <v>914.30005300104938</v>
          </cell>
          <cell r="AB296">
            <v>1146</v>
          </cell>
          <cell r="AC296">
            <v>-1</v>
          </cell>
          <cell r="AD296">
            <v>0</v>
          </cell>
          <cell r="AE296">
            <v>1146.1546403810596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N296">
            <v>1146</v>
          </cell>
        </row>
        <row r="297">
          <cell r="E297">
            <v>1236</v>
          </cell>
          <cell r="F297">
            <v>-1</v>
          </cell>
          <cell r="G297">
            <v>0</v>
          </cell>
          <cell r="H297">
            <v>1236.5936093892701</v>
          </cell>
          <cell r="J297">
            <v>1220</v>
          </cell>
          <cell r="K297">
            <v>0</v>
          </cell>
          <cell r="L297">
            <v>1</v>
          </cell>
          <cell r="M297">
            <v>1218.69269523156</v>
          </cell>
          <cell r="AB297">
            <v>2456</v>
          </cell>
          <cell r="AC297">
            <v>1</v>
          </cell>
          <cell r="AD297">
            <v>0</v>
          </cell>
          <cell r="AE297">
            <v>2455.2516948007797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N297">
            <v>2456</v>
          </cell>
        </row>
        <row r="298">
          <cell r="C298" t="str">
            <v>40020Allcustom2Allcustom3USD Total</v>
          </cell>
          <cell r="E298">
            <v>-30</v>
          </cell>
          <cell r="H298">
            <v>-29.8834136880036</v>
          </cell>
          <cell r="J298">
            <v>-4</v>
          </cell>
          <cell r="M298">
            <v>-4.0044232889910401</v>
          </cell>
          <cell r="AB298">
            <v>-34</v>
          </cell>
          <cell r="AE298">
            <v>-33.887836976994599</v>
          </cell>
          <cell r="AG298">
            <v>0</v>
          </cell>
          <cell r="AH298">
            <v>0</v>
          </cell>
          <cell r="AJ298">
            <v>0</v>
          </cell>
          <cell r="AN298">
            <v>-34</v>
          </cell>
          <cell r="AU298">
            <v>0</v>
          </cell>
          <cell r="AV298">
            <v>0</v>
          </cell>
        </row>
        <row r="299">
          <cell r="E299">
            <v>-48</v>
          </cell>
          <cell r="F299">
            <v>0</v>
          </cell>
          <cell r="G299">
            <v>0</v>
          </cell>
          <cell r="H299">
            <v>-48.122353891137799</v>
          </cell>
          <cell r="J299">
            <v>-11</v>
          </cell>
          <cell r="K299">
            <v>0</v>
          </cell>
          <cell r="L299">
            <v>-1</v>
          </cell>
          <cell r="M299">
            <v>-10.3881190134489</v>
          </cell>
          <cell r="AB299">
            <v>-59</v>
          </cell>
          <cell r="AC299">
            <v>0</v>
          </cell>
          <cell r="AD299">
            <v>0</v>
          </cell>
          <cell r="AE299">
            <v>-58.510472904586599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N299">
            <v>-59</v>
          </cell>
        </row>
        <row r="300">
          <cell r="E300">
            <v>-45</v>
          </cell>
          <cell r="F300">
            <v>0</v>
          </cell>
          <cell r="G300">
            <v>0</v>
          </cell>
          <cell r="H300">
            <v>-45.028297171875799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AB300">
            <v>-45</v>
          </cell>
          <cell r="AC300">
            <v>0</v>
          </cell>
          <cell r="AD300">
            <v>0</v>
          </cell>
          <cell r="AE300">
            <v>-45.028297171875799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N300">
            <v>-45</v>
          </cell>
        </row>
        <row r="301">
          <cell r="C301" t="str">
            <v>40600TAllcustom2Allcustom3USD Total</v>
          </cell>
          <cell r="E301">
            <v>-551</v>
          </cell>
          <cell r="H301">
            <v>-551.07807326016109</v>
          </cell>
          <cell r="J301">
            <v>-124</v>
          </cell>
          <cell r="M301">
            <v>-123.67078661619499</v>
          </cell>
          <cell r="AB301">
            <v>-675</v>
          </cell>
          <cell r="AE301">
            <v>-674.86381013968503</v>
          </cell>
          <cell r="AG301">
            <v>0</v>
          </cell>
          <cell r="AJ301">
            <v>0</v>
          </cell>
          <cell r="AN301">
            <v>-675</v>
          </cell>
          <cell r="AU301">
            <v>0</v>
          </cell>
          <cell r="AV301">
            <v>0</v>
          </cell>
        </row>
        <row r="302">
          <cell r="C302" t="str">
            <v>40800TAllcustom2Allcustom3USD Total</v>
          </cell>
          <cell r="E302">
            <v>-131</v>
          </cell>
          <cell r="H302">
            <v>-130.96844287003901</v>
          </cell>
          <cell r="J302">
            <v>-533</v>
          </cell>
          <cell r="M302">
            <v>-533.37022257656997</v>
          </cell>
          <cell r="AB302">
            <v>-664</v>
          </cell>
          <cell r="AE302">
            <v>-664.33866544660907</v>
          </cell>
          <cell r="AG302">
            <v>0</v>
          </cell>
          <cell r="AJ302">
            <v>0</v>
          </cell>
          <cell r="AN302">
            <v>-664</v>
          </cell>
          <cell r="AU302">
            <v>0</v>
          </cell>
          <cell r="AV302">
            <v>0</v>
          </cell>
        </row>
        <row r="303">
          <cell r="C303" t="str">
            <v>40200TAllcustom2Allcustom3USD Total</v>
          </cell>
          <cell r="E303">
            <v>55</v>
          </cell>
          <cell r="F303">
            <v>0</v>
          </cell>
          <cell r="H303">
            <v>55.0556867177378</v>
          </cell>
          <cell r="J303">
            <v>-2</v>
          </cell>
          <cell r="K303">
            <v>-1</v>
          </cell>
          <cell r="M303">
            <v>-1.27839936177282</v>
          </cell>
          <cell r="AB303">
            <v>54</v>
          </cell>
          <cell r="AC303">
            <v>0</v>
          </cell>
          <cell r="AE303">
            <v>53.777287355965001</v>
          </cell>
          <cell r="AG303">
            <v>0</v>
          </cell>
          <cell r="AH303">
            <v>0</v>
          </cell>
          <cell r="AJ303">
            <v>0</v>
          </cell>
          <cell r="AN303">
            <v>54</v>
          </cell>
          <cell r="AU303">
            <v>0</v>
          </cell>
          <cell r="AV303">
            <v>0</v>
          </cell>
        </row>
        <row r="304">
          <cell r="C304" t="str">
            <v>40850TAllcustom2Allcustom3USD Total</v>
          </cell>
          <cell r="E304">
            <v>718</v>
          </cell>
          <cell r="F304">
            <v>-1</v>
          </cell>
          <cell r="G304">
            <v>0</v>
          </cell>
          <cell r="H304">
            <v>718.3886927857186</v>
          </cell>
          <cell r="J304">
            <v>1460</v>
          </cell>
          <cell r="K304">
            <v>-1</v>
          </cell>
          <cell r="L304">
            <v>0</v>
          </cell>
          <cell r="M304">
            <v>1460.2807973756314</v>
          </cell>
          <cell r="AB304">
            <v>2179</v>
          </cell>
          <cell r="AC304">
            <v>0</v>
          </cell>
          <cell r="AD304">
            <v>0</v>
          </cell>
          <cell r="AE304">
            <v>2178.5545398980539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>
            <v>0</v>
          </cell>
          <cell r="AM304">
            <v>0</v>
          </cell>
          <cell r="AN304">
            <v>2179</v>
          </cell>
          <cell r="AU304">
            <v>0</v>
          </cell>
          <cell r="AV304">
            <v>0</v>
          </cell>
          <cell r="AY304">
            <v>0</v>
          </cell>
        </row>
        <row r="306">
          <cell r="C306" t="str">
            <v>40950TAllcustom2Allcustom3USD Total</v>
          </cell>
          <cell r="E306">
            <v>271</v>
          </cell>
          <cell r="F306">
            <v>0</v>
          </cell>
          <cell r="H306">
            <v>271.40888600965297</v>
          </cell>
          <cell r="J306">
            <v>22</v>
          </cell>
          <cell r="K306">
            <v>0</v>
          </cell>
          <cell r="M306">
            <v>21.9789357401547</v>
          </cell>
          <cell r="AB306">
            <v>107</v>
          </cell>
          <cell r="AC306">
            <v>0</v>
          </cell>
          <cell r="AE306">
            <v>107.021404077733</v>
          </cell>
          <cell r="AG306">
            <v>0</v>
          </cell>
          <cell r="AH306">
            <v>0</v>
          </cell>
          <cell r="AJ306">
            <v>0</v>
          </cell>
          <cell r="AN306">
            <v>107</v>
          </cell>
          <cell r="AU306">
            <v>0</v>
          </cell>
          <cell r="AV306">
            <v>0</v>
          </cell>
        </row>
        <row r="308">
          <cell r="C308" t="str">
            <v>41300TAllcustom2Allcustom3USD Total</v>
          </cell>
          <cell r="E308">
            <v>-426</v>
          </cell>
          <cell r="F308">
            <v>0</v>
          </cell>
          <cell r="H308">
            <v>-426.13719042161205</v>
          </cell>
          <cell r="J308">
            <v>-155</v>
          </cell>
          <cell r="K308">
            <v>0</v>
          </cell>
          <cell r="M308">
            <v>-155.06034207754399</v>
          </cell>
          <cell r="AB308">
            <v>-394</v>
          </cell>
          <cell r="AC308">
            <v>0</v>
          </cell>
          <cell r="AE308">
            <v>-393.59367243126502</v>
          </cell>
          <cell r="AG308">
            <v>0</v>
          </cell>
          <cell r="AH308">
            <v>0</v>
          </cell>
          <cell r="AJ308">
            <v>0</v>
          </cell>
          <cell r="AN308">
            <v>-394</v>
          </cell>
          <cell r="AU308">
            <v>0</v>
          </cell>
          <cell r="AV308">
            <v>0</v>
          </cell>
        </row>
        <row r="309">
          <cell r="C309" t="str">
            <v>41490TAllcustom2Allcustom3USD Total</v>
          </cell>
          <cell r="E309">
            <v>25</v>
          </cell>
          <cell r="H309">
            <v>24.981525740000098</v>
          </cell>
          <cell r="J309">
            <v>-24</v>
          </cell>
          <cell r="M309">
            <v>-23.859033607512199</v>
          </cell>
          <cell r="AB309">
            <v>0</v>
          </cell>
          <cell r="AE309">
            <v>1.49011611938477E-13</v>
          </cell>
          <cell r="AG309">
            <v>0</v>
          </cell>
          <cell r="AJ309">
            <v>0</v>
          </cell>
          <cell r="AN309">
            <v>0</v>
          </cell>
          <cell r="AU309">
            <v>0</v>
          </cell>
          <cell r="AV309">
            <v>0</v>
          </cell>
        </row>
        <row r="310">
          <cell r="C310" t="str">
            <v>CF_financial_expense_USD</v>
          </cell>
          <cell r="E310">
            <v>-401</v>
          </cell>
          <cell r="F310">
            <v>0</v>
          </cell>
          <cell r="G310">
            <v>0</v>
          </cell>
          <cell r="H310">
            <v>-401.15566468161194</v>
          </cell>
          <cell r="J310">
            <v>-179</v>
          </cell>
          <cell r="K310">
            <v>0</v>
          </cell>
          <cell r="L310">
            <v>0</v>
          </cell>
          <cell r="M310">
            <v>-178.9193756850562</v>
          </cell>
          <cell r="AB310">
            <v>-394</v>
          </cell>
          <cell r="AC310">
            <v>0</v>
          </cell>
          <cell r="AD310">
            <v>0</v>
          </cell>
          <cell r="AE310">
            <v>-393.59367243126485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>
            <v>0</v>
          </cell>
          <cell r="AM310">
            <v>0</v>
          </cell>
          <cell r="AN310">
            <v>-394</v>
          </cell>
          <cell r="AU310">
            <v>0</v>
          </cell>
          <cell r="AV310">
            <v>0</v>
          </cell>
        </row>
        <row r="312">
          <cell r="C312" t="str">
            <v>41400TAllcustom2Allcustom3USD Total</v>
          </cell>
          <cell r="E312">
            <v>-328</v>
          </cell>
          <cell r="H312">
            <v>-328.151158780358</v>
          </cell>
          <cell r="J312">
            <v>-374</v>
          </cell>
          <cell r="M312">
            <v>-374.08152392778402</v>
          </cell>
          <cell r="AB312">
            <v>-702</v>
          </cell>
          <cell r="AE312">
            <v>-702.23268270814208</v>
          </cell>
          <cell r="AG312">
            <v>0</v>
          </cell>
          <cell r="AJ312">
            <v>0</v>
          </cell>
          <cell r="AN312">
            <v>-702</v>
          </cell>
          <cell r="AU312">
            <v>0</v>
          </cell>
          <cell r="AV312">
            <v>0</v>
          </cell>
        </row>
        <row r="313">
          <cell r="C313" t="str">
            <v>41500TAllcustom2Allcustom3USD Total</v>
          </cell>
          <cell r="E313">
            <v>260</v>
          </cell>
          <cell r="F313">
            <v>-1</v>
          </cell>
          <cell r="G313">
            <v>0</v>
          </cell>
          <cell r="H313">
            <v>260.49075533340164</v>
          </cell>
          <cell r="J313">
            <v>929</v>
          </cell>
          <cell r="K313">
            <v>-1</v>
          </cell>
          <cell r="L313">
            <v>0</v>
          </cell>
          <cell r="M313">
            <v>929.258833502946</v>
          </cell>
          <cell r="AB313">
            <v>1190</v>
          </cell>
          <cell r="AC313">
            <v>0</v>
          </cell>
          <cell r="AD313">
            <v>0</v>
          </cell>
          <cell r="AE313">
            <v>1189.7495888363799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  <cell r="AM313">
            <v>0</v>
          </cell>
          <cell r="AN313">
            <v>1190</v>
          </cell>
          <cell r="AU313">
            <v>0</v>
          </cell>
          <cell r="AV313">
            <v>0</v>
          </cell>
          <cell r="AY313">
            <v>0</v>
          </cell>
        </row>
        <row r="316">
          <cell r="C316" t="str">
            <v>41850TAllcustom2Allcustom3USD Total</v>
          </cell>
          <cell r="E316">
            <v>-931</v>
          </cell>
          <cell r="H316">
            <v>-931.19149935851897</v>
          </cell>
          <cell r="J316">
            <v>-1519</v>
          </cell>
          <cell r="M316">
            <v>-1518.6887053237801</v>
          </cell>
          <cell r="AB316">
            <v>-2450</v>
          </cell>
          <cell r="AE316">
            <v>-2449.8802046823002</v>
          </cell>
          <cell r="AG316">
            <v>0</v>
          </cell>
          <cell r="AJ316">
            <v>0</v>
          </cell>
          <cell r="AN316">
            <v>-2450</v>
          </cell>
          <cell r="AU316">
            <v>0</v>
          </cell>
          <cell r="AV316">
            <v>0</v>
          </cell>
        </row>
        <row r="318">
          <cell r="C318" t="str">
            <v>42300TAllcustom2Allcustom3USD Total</v>
          </cell>
          <cell r="E318">
            <v>350</v>
          </cell>
          <cell r="F318">
            <v>1</v>
          </cell>
          <cell r="H318">
            <v>349.44434471337001</v>
          </cell>
          <cell r="J318">
            <v>47</v>
          </cell>
          <cell r="K318">
            <v>1</v>
          </cell>
          <cell r="M318">
            <v>46.123337005640998</v>
          </cell>
          <cell r="AB318">
            <v>395</v>
          </cell>
          <cell r="AC318">
            <v>-1</v>
          </cell>
          <cell r="AE318">
            <v>395.56768171901103</v>
          </cell>
          <cell r="AG318">
            <v>0</v>
          </cell>
          <cell r="AH318">
            <v>0</v>
          </cell>
          <cell r="AJ318">
            <v>0</v>
          </cell>
          <cell r="AN318">
            <v>395</v>
          </cell>
          <cell r="AU318">
            <v>0</v>
          </cell>
          <cell r="AV318">
            <v>0</v>
          </cell>
        </row>
        <row r="319">
          <cell r="C319" t="str">
            <v>44250TAllcustom2Allcustom3USD Total</v>
          </cell>
          <cell r="E319">
            <v>-8</v>
          </cell>
          <cell r="H319">
            <v>-7.5029948687661197</v>
          </cell>
          <cell r="J319">
            <v>1</v>
          </cell>
          <cell r="M319">
            <v>1.0344020979100201</v>
          </cell>
          <cell r="AB319">
            <v>-6</v>
          </cell>
          <cell r="AE319">
            <v>-6.4685927708561302</v>
          </cell>
          <cell r="AG319">
            <v>0</v>
          </cell>
          <cell r="AJ319">
            <v>0</v>
          </cell>
          <cell r="AN319">
            <v>-6</v>
          </cell>
          <cell r="AU319">
            <v>0</v>
          </cell>
          <cell r="AV319">
            <v>0</v>
          </cell>
        </row>
        <row r="320">
          <cell r="C320" t="str">
            <v>CF_sale_of_assets_USD</v>
          </cell>
          <cell r="E320">
            <v>342</v>
          </cell>
          <cell r="F320">
            <v>1</v>
          </cell>
          <cell r="G320">
            <v>0</v>
          </cell>
          <cell r="H320">
            <v>341.94134984460391</v>
          </cell>
          <cell r="J320">
            <v>48</v>
          </cell>
          <cell r="K320">
            <v>1</v>
          </cell>
          <cell r="L320">
            <v>0</v>
          </cell>
          <cell r="M320">
            <v>47.157739103551016</v>
          </cell>
          <cell r="AB320">
            <v>389</v>
          </cell>
          <cell r="AC320">
            <v>-1</v>
          </cell>
          <cell r="AD320">
            <v>0</v>
          </cell>
          <cell r="AE320">
            <v>389.09908894815493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0</v>
          </cell>
          <cell r="AM320">
            <v>0</v>
          </cell>
          <cell r="AN320">
            <v>389</v>
          </cell>
          <cell r="AU320">
            <v>0</v>
          </cell>
          <cell r="AV320">
            <v>0</v>
          </cell>
        </row>
        <row r="322">
          <cell r="C322" t="str">
            <v>42600TAllcustom2Allcustom3USD Total</v>
          </cell>
          <cell r="E322">
            <v>-710</v>
          </cell>
          <cell r="H322">
            <v>-710.0361194444489</v>
          </cell>
          <cell r="J322">
            <v>0</v>
          </cell>
          <cell r="M322">
            <v>0</v>
          </cell>
          <cell r="AB322">
            <v>-710</v>
          </cell>
          <cell r="AE322">
            <v>-710.0361194444489</v>
          </cell>
          <cell r="AG322">
            <v>0</v>
          </cell>
          <cell r="AJ322">
            <v>0</v>
          </cell>
          <cell r="AN322">
            <v>-710</v>
          </cell>
          <cell r="AU322">
            <v>0</v>
          </cell>
          <cell r="AV322">
            <v>0</v>
          </cell>
        </row>
        <row r="323">
          <cell r="C323" t="str">
            <v>42850TAllcustom2Allcustom3USD Total</v>
          </cell>
          <cell r="E323">
            <v>14</v>
          </cell>
          <cell r="H323">
            <v>14.3167659305076</v>
          </cell>
          <cell r="J323">
            <v>0</v>
          </cell>
          <cell r="M323">
            <v>0</v>
          </cell>
          <cell r="AB323">
            <v>14</v>
          </cell>
          <cell r="AE323">
            <v>14.3167659305076</v>
          </cell>
          <cell r="AG323">
            <v>0</v>
          </cell>
          <cell r="AJ323">
            <v>0</v>
          </cell>
          <cell r="AN323">
            <v>14</v>
          </cell>
          <cell r="AU323">
            <v>0</v>
          </cell>
          <cell r="AV323">
            <v>0</v>
          </cell>
        </row>
        <row r="324">
          <cell r="C324" t="str">
            <v>43600TAllcustom2Allcustom3USD Total</v>
          </cell>
          <cell r="E324">
            <v>283</v>
          </cell>
          <cell r="H324">
            <v>283.45715271693996</v>
          </cell>
          <cell r="J324">
            <v>-4</v>
          </cell>
          <cell r="M324">
            <v>-3.5691848412169698</v>
          </cell>
          <cell r="AB324">
            <v>280</v>
          </cell>
          <cell r="AE324">
            <v>279.88796787572301</v>
          </cell>
          <cell r="AG324">
            <v>0</v>
          </cell>
          <cell r="AJ324">
            <v>0</v>
          </cell>
          <cell r="AN324">
            <v>280</v>
          </cell>
          <cell r="AU324">
            <v>0</v>
          </cell>
          <cell r="AV324">
            <v>0</v>
          </cell>
        </row>
        <row r="325">
          <cell r="C325" t="str">
            <v>44300TAllcustom2Allcustom3USD Total</v>
          </cell>
          <cell r="E325">
            <v>-1002</v>
          </cell>
          <cell r="F325">
            <v>1</v>
          </cell>
          <cell r="G325">
            <v>0</v>
          </cell>
          <cell r="H325">
            <v>-1001.5123503109163</v>
          </cell>
          <cell r="J325">
            <v>-1475</v>
          </cell>
          <cell r="K325">
            <v>1</v>
          </cell>
          <cell r="L325">
            <v>0</v>
          </cell>
          <cell r="M325">
            <v>-1475.1001510614462</v>
          </cell>
          <cell r="AB325">
            <v>-2477</v>
          </cell>
          <cell r="AC325">
            <v>-1</v>
          </cell>
          <cell r="AD325">
            <v>0</v>
          </cell>
          <cell r="AE325">
            <v>-2476.6125013723636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  <cell r="AM325">
            <v>0</v>
          </cell>
          <cell r="AN325">
            <v>-2477</v>
          </cell>
          <cell r="AU325">
            <v>0</v>
          </cell>
          <cell r="AV325">
            <v>0</v>
          </cell>
          <cell r="AY325">
            <v>0</v>
          </cell>
        </row>
        <row r="326">
          <cell r="C326" t="str">
            <v>44500TAllcustom2Allcustom3USD Total</v>
          </cell>
          <cell r="E326">
            <v>11</v>
          </cell>
          <cell r="F326">
            <v>1</v>
          </cell>
          <cell r="H326">
            <v>10.205205649023899</v>
          </cell>
          <cell r="J326">
            <v>0</v>
          </cell>
          <cell r="K326">
            <v>0</v>
          </cell>
          <cell r="M326">
            <v>0</v>
          </cell>
          <cell r="AB326">
            <v>11</v>
          </cell>
          <cell r="AC326">
            <v>1</v>
          </cell>
          <cell r="AE326">
            <v>10.205205649023899</v>
          </cell>
          <cell r="AG326">
            <v>0</v>
          </cell>
          <cell r="AH326">
            <v>0</v>
          </cell>
          <cell r="AJ326">
            <v>0</v>
          </cell>
          <cell r="AN326">
            <v>11</v>
          </cell>
          <cell r="AU326">
            <v>0</v>
          </cell>
          <cell r="AV326">
            <v>0</v>
          </cell>
        </row>
        <row r="327">
          <cell r="C327" t="str">
            <v>44900TAllcustom2Allcustom3USD Total</v>
          </cell>
          <cell r="E327">
            <v>-991</v>
          </cell>
          <cell r="F327">
            <v>2</v>
          </cell>
          <cell r="G327">
            <v>0</v>
          </cell>
          <cell r="H327">
            <v>-991.30714466189238</v>
          </cell>
          <cell r="J327">
            <v>-1475</v>
          </cell>
          <cell r="K327">
            <v>1</v>
          </cell>
          <cell r="L327">
            <v>0</v>
          </cell>
          <cell r="M327">
            <v>-1475.1001510614462</v>
          </cell>
          <cell r="AB327">
            <v>-2466</v>
          </cell>
          <cell r="AC327">
            <v>0</v>
          </cell>
          <cell r="AD327">
            <v>0</v>
          </cell>
          <cell r="AE327">
            <v>-2466.4072957233398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  <cell r="AM327">
            <v>0</v>
          </cell>
          <cell r="AN327">
            <v>-2466</v>
          </cell>
          <cell r="AU327">
            <v>0</v>
          </cell>
          <cell r="AV327">
            <v>0</v>
          </cell>
          <cell r="AY327">
            <v>0</v>
          </cell>
        </row>
        <row r="330">
          <cell r="C330" t="str">
            <v>45600TAllcustom2Allcustom3USD Total</v>
          </cell>
          <cell r="E330">
            <v>-991</v>
          </cell>
          <cell r="H330">
            <v>-990.50511361398196</v>
          </cell>
          <cell r="J330">
            <v>348</v>
          </cell>
          <cell r="M330">
            <v>347.77890973918596</v>
          </cell>
          <cell r="AB330">
            <v>-643</v>
          </cell>
          <cell r="AE330">
            <v>-642.72620387479492</v>
          </cell>
          <cell r="AG330">
            <v>0</v>
          </cell>
          <cell r="AJ330">
            <v>0</v>
          </cell>
          <cell r="AN330">
            <v>-643</v>
          </cell>
          <cell r="AU330">
            <v>0</v>
          </cell>
          <cell r="AV330">
            <v>0</v>
          </cell>
        </row>
        <row r="331">
          <cell r="C331" t="str">
            <v>45100TAllcustom2Allcustom3USD Total</v>
          </cell>
          <cell r="E331">
            <v>2606</v>
          </cell>
          <cell r="F331">
            <v>0</v>
          </cell>
          <cell r="H331">
            <v>2605.9657783606899</v>
          </cell>
          <cell r="J331">
            <v>0</v>
          </cell>
          <cell r="K331">
            <v>0</v>
          </cell>
          <cell r="M331">
            <v>0</v>
          </cell>
          <cell r="AB331">
            <v>2606</v>
          </cell>
          <cell r="AC331">
            <v>0</v>
          </cell>
          <cell r="AE331">
            <v>2605.9657783606899</v>
          </cell>
          <cell r="AG331">
            <v>0</v>
          </cell>
          <cell r="AH331">
            <v>0</v>
          </cell>
          <cell r="AJ331">
            <v>0</v>
          </cell>
          <cell r="AN331">
            <v>2606</v>
          </cell>
          <cell r="AU331">
            <v>0</v>
          </cell>
          <cell r="AV331">
            <v>0</v>
          </cell>
        </row>
        <row r="332">
          <cell r="C332" t="str">
            <v>45602Allcustom2Allcustom3USD Total</v>
          </cell>
          <cell r="E332">
            <v>-953</v>
          </cell>
          <cell r="H332">
            <v>-952.93710199999998</v>
          </cell>
          <cell r="J332">
            <v>0</v>
          </cell>
          <cell r="M332">
            <v>0</v>
          </cell>
          <cell r="AB332">
            <v>-953</v>
          </cell>
          <cell r="AE332">
            <v>-952.93710199999998</v>
          </cell>
          <cell r="AG332">
            <v>0</v>
          </cell>
          <cell r="AJ332">
            <v>0</v>
          </cell>
          <cell r="AN332">
            <v>-953</v>
          </cell>
          <cell r="AU332">
            <v>0</v>
          </cell>
          <cell r="AV332">
            <v>0</v>
          </cell>
        </row>
        <row r="333">
          <cell r="C333" t="str">
            <v>45604Allcustom2Allcustom3USD Total</v>
          </cell>
          <cell r="E333">
            <v>-45</v>
          </cell>
          <cell r="H333">
            <v>-44.753999999999998</v>
          </cell>
          <cell r="J333">
            <v>0</v>
          </cell>
          <cell r="M333">
            <v>0</v>
          </cell>
          <cell r="AB333">
            <v>-45</v>
          </cell>
          <cell r="AE333">
            <v>-44.753999999999998</v>
          </cell>
          <cell r="AG333">
            <v>0</v>
          </cell>
          <cell r="AJ333">
            <v>0</v>
          </cell>
          <cell r="AN333">
            <v>-45</v>
          </cell>
          <cell r="AU333">
            <v>0</v>
          </cell>
          <cell r="AV333">
            <v>0</v>
          </cell>
        </row>
        <row r="334">
          <cell r="C334" t="str">
            <v>45630Allcustom2Allcustom3USD Total</v>
          </cell>
          <cell r="E334">
            <v>-475</v>
          </cell>
          <cell r="H334">
            <v>-475.23468126907596</v>
          </cell>
          <cell r="J334">
            <v>0</v>
          </cell>
          <cell r="M334">
            <v>0</v>
          </cell>
          <cell r="AB334">
            <v>-475</v>
          </cell>
          <cell r="AE334">
            <v>-475.23468126907596</v>
          </cell>
          <cell r="AG334">
            <v>0</v>
          </cell>
          <cell r="AJ334">
            <v>0</v>
          </cell>
          <cell r="AN334">
            <v>-475</v>
          </cell>
          <cell r="AU334">
            <v>0</v>
          </cell>
          <cell r="AV334">
            <v>0</v>
          </cell>
        </row>
        <row r="335">
          <cell r="C335" t="str">
            <v>45640Allcustom2Allcustom3USD Total</v>
          </cell>
          <cell r="E335">
            <v>0</v>
          </cell>
          <cell r="H335">
            <v>0</v>
          </cell>
          <cell r="J335">
            <v>0</v>
          </cell>
          <cell r="M335">
            <v>0</v>
          </cell>
          <cell r="AB335">
            <v>0</v>
          </cell>
          <cell r="AE335">
            <v>0</v>
          </cell>
          <cell r="AG335">
            <v>0</v>
          </cell>
          <cell r="AJ335">
            <v>0</v>
          </cell>
          <cell r="AN335">
            <v>0</v>
          </cell>
          <cell r="AU335">
            <v>0</v>
          </cell>
          <cell r="AV335">
            <v>0</v>
          </cell>
        </row>
        <row r="336">
          <cell r="C336" t="str">
            <v>45700TAllcustom2Allcustom3USD Total</v>
          </cell>
          <cell r="E336">
            <v>-193</v>
          </cell>
          <cell r="H336">
            <v>-193.44599834964004</v>
          </cell>
          <cell r="J336">
            <v>194</v>
          </cell>
          <cell r="M336">
            <v>194.38646810702699</v>
          </cell>
          <cell r="AB336">
            <v>1</v>
          </cell>
          <cell r="AE336">
            <v>0.94046975738592664</v>
          </cell>
          <cell r="AG336">
            <v>0</v>
          </cell>
          <cell r="AJ336">
            <v>0</v>
          </cell>
          <cell r="AN336">
            <v>1</v>
          </cell>
          <cell r="AU336">
            <v>0</v>
          </cell>
          <cell r="AV336">
            <v>0</v>
          </cell>
        </row>
        <row r="337">
          <cell r="C337" t="str">
            <v>45800TAllcustom2Allcustom3USD Total</v>
          </cell>
          <cell r="E337">
            <v>-51</v>
          </cell>
          <cell r="F337">
            <v>0</v>
          </cell>
          <cell r="G337">
            <v>0</v>
          </cell>
          <cell r="H337">
            <v>-50.911116872007938</v>
          </cell>
          <cell r="J337">
            <v>542</v>
          </cell>
          <cell r="K337">
            <v>0</v>
          </cell>
          <cell r="L337">
            <v>0</v>
          </cell>
          <cell r="M337">
            <v>542.165377846213</v>
          </cell>
          <cell r="AB337">
            <v>491</v>
          </cell>
          <cell r="AC337">
            <v>0</v>
          </cell>
          <cell r="AD337">
            <v>0</v>
          </cell>
          <cell r="AE337">
            <v>491.25426097420495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>
            <v>0</v>
          </cell>
          <cell r="AM337">
            <v>0</v>
          </cell>
          <cell r="AN337">
            <v>491</v>
          </cell>
          <cell r="AU337">
            <v>0</v>
          </cell>
          <cell r="AV337">
            <v>0</v>
          </cell>
        </row>
        <row r="340">
          <cell r="C340" t="str">
            <v>45900TAllcustom2Allcustom3USD Total</v>
          </cell>
          <cell r="E340">
            <v>-782</v>
          </cell>
          <cell r="F340">
            <v>1</v>
          </cell>
          <cell r="G340">
            <v>0</v>
          </cell>
          <cell r="H340">
            <v>-781.72750620049851</v>
          </cell>
          <cell r="J340">
            <v>-4</v>
          </cell>
          <cell r="K340">
            <v>0</v>
          </cell>
          <cell r="L340">
            <v>0</v>
          </cell>
          <cell r="M340">
            <v>-3.6759397122872315</v>
          </cell>
          <cell r="AB340">
            <v>-785</v>
          </cell>
          <cell r="AC340">
            <v>0</v>
          </cell>
          <cell r="AD340">
            <v>0</v>
          </cell>
          <cell r="AE340">
            <v>-785.40344591275493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</v>
          </cell>
          <cell r="AM340">
            <v>0</v>
          </cell>
          <cell r="AN340">
            <v>-785</v>
          </cell>
          <cell r="AU340">
            <v>0</v>
          </cell>
          <cell r="AV340">
            <v>0</v>
          </cell>
          <cell r="AY340">
            <v>0</v>
          </cell>
        </row>
        <row r="343">
          <cell r="C343" t="str">
            <v>CF_non-cash_items_USD</v>
          </cell>
          <cell r="E343">
            <v>1037</v>
          </cell>
          <cell r="F343">
            <v>-1</v>
          </cell>
          <cell r="G343">
            <v>0</v>
          </cell>
          <cell r="H343">
            <v>1037.6467884859517</v>
          </cell>
          <cell r="J343">
            <v>670</v>
          </cell>
          <cell r="K343">
            <v>-1</v>
          </cell>
          <cell r="L343">
            <v>0</v>
          </cell>
          <cell r="M343">
            <v>669.65153099077725</v>
          </cell>
          <cell r="AB343">
            <v>1708</v>
          </cell>
          <cell r="AC343">
            <v>1</v>
          </cell>
          <cell r="AD343">
            <v>0</v>
          </cell>
          <cell r="AE343">
            <v>1707.2637096566789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N343">
            <v>1708</v>
          </cell>
        </row>
        <row r="344">
          <cell r="C344" t="str">
            <v>CF_financial_payments_USD</v>
          </cell>
          <cell r="E344">
            <v>-130</v>
          </cell>
          <cell r="F344">
            <v>0</v>
          </cell>
          <cell r="G344">
            <v>0</v>
          </cell>
          <cell r="H344">
            <v>-129.74677867195896</v>
          </cell>
          <cell r="J344">
            <v>-157</v>
          </cell>
          <cell r="K344">
            <v>0</v>
          </cell>
          <cell r="L344">
            <v>0</v>
          </cell>
          <cell r="M344">
            <v>-156.9404399449015</v>
          </cell>
          <cell r="AB344">
            <v>-287</v>
          </cell>
          <cell r="AC344">
            <v>0</v>
          </cell>
          <cell r="AD344">
            <v>0</v>
          </cell>
          <cell r="AE344">
            <v>-286.57226835353185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N344">
            <v>-287</v>
          </cell>
        </row>
        <row r="345">
          <cell r="C345" t="str">
            <v>CF_acq_sale_subsidiaries_USD</v>
          </cell>
          <cell r="E345">
            <v>-413</v>
          </cell>
          <cell r="F345">
            <v>0</v>
          </cell>
          <cell r="G345">
            <v>0</v>
          </cell>
          <cell r="H345">
            <v>-412.26220079700136</v>
          </cell>
          <cell r="J345">
            <v>-4</v>
          </cell>
          <cell r="K345">
            <v>0</v>
          </cell>
          <cell r="L345">
            <v>0</v>
          </cell>
          <cell r="M345">
            <v>-3.5691848412169698</v>
          </cell>
          <cell r="AB345">
            <v>-416</v>
          </cell>
          <cell r="AC345">
            <v>0</v>
          </cell>
          <cell r="AD345">
            <v>0</v>
          </cell>
          <cell r="AE345">
            <v>-415.83138563821831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N345">
            <v>-416</v>
          </cell>
        </row>
        <row r="346">
          <cell r="C346" t="str">
            <v>CF_repayment_proceeds_borrowings_USD</v>
          </cell>
          <cell r="E346">
            <v>1615</v>
          </cell>
          <cell r="F346">
            <v>0</v>
          </cell>
          <cell r="G346">
            <v>0</v>
          </cell>
          <cell r="H346">
            <v>1615.4606647467081</v>
          </cell>
          <cell r="J346">
            <v>348</v>
          </cell>
          <cell r="K346">
            <v>0</v>
          </cell>
          <cell r="L346">
            <v>0</v>
          </cell>
          <cell r="M346">
            <v>347.77890973918596</v>
          </cell>
          <cell r="AB346">
            <v>1963</v>
          </cell>
          <cell r="AC346">
            <v>0</v>
          </cell>
          <cell r="AD346">
            <v>0</v>
          </cell>
          <cell r="AE346">
            <v>1963.239574485895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N346">
            <v>1963</v>
          </cell>
        </row>
        <row r="348">
          <cell r="C348" t="str">
            <v>27200TAllcustom2M100CUSD Total</v>
          </cell>
          <cell r="E348">
            <v>3844</v>
          </cell>
          <cell r="H348">
            <v>3844.4837332345701</v>
          </cell>
          <cell r="J348">
            <v>163</v>
          </cell>
          <cell r="M348">
            <v>163.169132962703</v>
          </cell>
          <cell r="AB348">
            <v>4008</v>
          </cell>
          <cell r="AE348">
            <v>4007.6528661972798</v>
          </cell>
          <cell r="AN348">
            <v>4008</v>
          </cell>
          <cell r="AU348">
            <v>0</v>
          </cell>
          <cell r="AV348">
            <v>0</v>
          </cell>
        </row>
        <row r="349">
          <cell r="C349" t="str">
            <v>27200TAllcustom2M990TUSD Total</v>
          </cell>
          <cell r="E349">
            <v>2998</v>
          </cell>
          <cell r="H349">
            <v>2997.9624941552102</v>
          </cell>
          <cell r="J349">
            <v>160</v>
          </cell>
          <cell r="M349">
            <v>160.15376207930299</v>
          </cell>
          <cell r="AB349">
            <v>3158</v>
          </cell>
          <cell r="AE349">
            <v>3158.1162562345198</v>
          </cell>
          <cell r="AN349">
            <v>3158</v>
          </cell>
          <cell r="AU349">
            <v>0</v>
          </cell>
          <cell r="AV349">
            <v>0</v>
          </cell>
        </row>
        <row r="350">
          <cell r="C350" t="str">
            <v>27260Allcustom2M100CUSD Total</v>
          </cell>
          <cell r="E350">
            <v>0</v>
          </cell>
          <cell r="H350">
            <v>0</v>
          </cell>
          <cell r="J350">
            <v>0</v>
          </cell>
          <cell r="M350">
            <v>0</v>
          </cell>
          <cell r="AB350">
            <v>0</v>
          </cell>
          <cell r="AE350">
            <v>0</v>
          </cell>
          <cell r="AN350">
            <v>0</v>
          </cell>
          <cell r="AU350">
            <v>0</v>
          </cell>
          <cell r="AV350">
            <v>0</v>
          </cell>
        </row>
        <row r="351">
          <cell r="C351" t="str">
            <v>46100Allcustom2Allcustom3USD Total</v>
          </cell>
          <cell r="E351">
            <v>-50</v>
          </cell>
          <cell r="H351">
            <v>-49.763202401468703</v>
          </cell>
          <cell r="J351">
            <v>1</v>
          </cell>
          <cell r="M351">
            <v>0.645527126299836</v>
          </cell>
          <cell r="AB351">
            <v>-49</v>
          </cell>
          <cell r="AE351">
            <v>-49.117675275168907</v>
          </cell>
          <cell r="AN351">
            <v>-49</v>
          </cell>
          <cell r="AU351">
            <v>0</v>
          </cell>
          <cell r="AV351">
            <v>0</v>
          </cell>
        </row>
        <row r="353">
          <cell r="C353" t="str">
            <v>46900TAllcustom2Allcustom3USD Total</v>
          </cell>
          <cell r="E353">
            <v>2915</v>
          </cell>
          <cell r="H353">
            <v>2914.90988934384</v>
          </cell>
          <cell r="J353">
            <v>160</v>
          </cell>
          <cell r="M353">
            <v>160.175205359508</v>
          </cell>
          <cell r="AB353">
            <v>3075</v>
          </cell>
          <cell r="AE353">
            <v>3075.08509470336</v>
          </cell>
          <cell r="AN353">
            <v>3075</v>
          </cell>
          <cell r="AU353">
            <v>0</v>
          </cell>
          <cell r="AV353">
            <v>0</v>
          </cell>
        </row>
        <row r="354">
          <cell r="C354" t="str">
            <v>34450Allcustom2M100CUSD Total</v>
          </cell>
          <cell r="E354">
            <v>12</v>
          </cell>
          <cell r="H354">
            <v>11.6420280343378</v>
          </cell>
          <cell r="J354">
            <v>0</v>
          </cell>
          <cell r="M354">
            <v>0</v>
          </cell>
          <cell r="AB354">
            <v>12</v>
          </cell>
          <cell r="AE354">
            <v>11.6420280343378</v>
          </cell>
          <cell r="AN354">
            <v>12</v>
          </cell>
          <cell r="AU354">
            <v>0</v>
          </cell>
          <cell r="AV354">
            <v>0</v>
          </cell>
        </row>
        <row r="355">
          <cell r="C355" t="str">
            <v>34450Allcustom2M990TUSD Total</v>
          </cell>
          <cell r="E355">
            <v>83</v>
          </cell>
          <cell r="H355">
            <v>83.042134624986389</v>
          </cell>
          <cell r="J355">
            <v>0</v>
          </cell>
          <cell r="M355">
            <v>0</v>
          </cell>
          <cell r="AB355">
            <v>83</v>
          </cell>
          <cell r="AE355">
            <v>83.042134624986389</v>
          </cell>
          <cell r="AN355">
            <v>83</v>
          </cell>
          <cell r="AU355">
            <v>0</v>
          </cell>
          <cell r="AV355">
            <v>0</v>
          </cell>
        </row>
        <row r="357">
          <cell r="C357" t="str">
            <v>27130Allcustom2Allcustom3USD Total</v>
          </cell>
          <cell r="E357">
            <v>505</v>
          </cell>
          <cell r="H357">
            <v>505.14376920346399</v>
          </cell>
          <cell r="J357">
            <v>56</v>
          </cell>
          <cell r="M357">
            <v>56.2006087860901</v>
          </cell>
          <cell r="AB357">
            <v>561</v>
          </cell>
          <cell r="AE357">
            <v>561.344377989554</v>
          </cell>
          <cell r="AN357">
            <v>561</v>
          </cell>
          <cell r="AU357">
            <v>0</v>
          </cell>
          <cell r="AV357">
            <v>0</v>
          </cell>
        </row>
        <row r="362">
          <cell r="AB362">
            <v>342</v>
          </cell>
          <cell r="AC362">
            <v>0</v>
          </cell>
          <cell r="AD362">
            <v>0</v>
          </cell>
          <cell r="AE362">
            <v>342.2065701564257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N362">
            <v>342</v>
          </cell>
          <cell r="AY362">
            <v>0</v>
          </cell>
        </row>
        <row r="364">
          <cell r="AB364">
            <v>-47</v>
          </cell>
          <cell r="AC364">
            <v>-1</v>
          </cell>
          <cell r="AD364">
            <v>0</v>
          </cell>
          <cell r="AE364">
            <v>-46.110343445445331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M364">
            <v>2</v>
          </cell>
          <cell r="AN364">
            <v>-45</v>
          </cell>
        </row>
        <row r="365">
          <cell r="C365" t="str">
            <v>Translation_reserve_USD</v>
          </cell>
          <cell r="AB365">
            <v>-47</v>
          </cell>
          <cell r="AC365">
            <v>-1</v>
          </cell>
          <cell r="AD365">
            <v>0</v>
          </cell>
          <cell r="AE365">
            <v>-46.110343445445331</v>
          </cell>
          <cell r="AG365">
            <v>0</v>
          </cell>
          <cell r="AI365">
            <v>0</v>
          </cell>
          <cell r="AJ365">
            <v>0</v>
          </cell>
          <cell r="AM365">
            <v>2</v>
          </cell>
          <cell r="AN365">
            <v>-45</v>
          </cell>
        </row>
        <row r="366">
          <cell r="C366" t="str">
            <v>68128CEQU300TAllcustom3USD Total</v>
          </cell>
          <cell r="AB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M366">
            <v>0</v>
          </cell>
          <cell r="AN366">
            <v>0</v>
          </cell>
          <cell r="AU366">
            <v>0</v>
          </cell>
          <cell r="AY366">
            <v>0</v>
          </cell>
        </row>
        <row r="368">
          <cell r="C368" t="str">
            <v>68130CEQU300TAllcustom3USD Total</v>
          </cell>
          <cell r="AB368">
            <v>66</v>
          </cell>
          <cell r="AC368">
            <v>0</v>
          </cell>
          <cell r="AD368">
            <v>0</v>
          </cell>
          <cell r="AE368">
            <v>66.000331676257801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N368">
            <v>66</v>
          </cell>
          <cell r="AU368">
            <v>0</v>
          </cell>
          <cell r="AY368">
            <v>0</v>
          </cell>
        </row>
        <row r="369">
          <cell r="C369" t="str">
            <v>68131CEQU300TAllcustom3USD Total</v>
          </cell>
          <cell r="AB369">
            <v>0</v>
          </cell>
          <cell r="AE369">
            <v>0</v>
          </cell>
          <cell r="AG369">
            <v>0</v>
          </cell>
          <cell r="AJ369">
            <v>0</v>
          </cell>
          <cell r="AN369">
            <v>0</v>
          </cell>
          <cell r="AU369">
            <v>0</v>
          </cell>
        </row>
        <row r="370">
          <cell r="C370" t="str">
            <v>68132CEQU300TAllcustom3USD Total</v>
          </cell>
          <cell r="AB370">
            <v>0</v>
          </cell>
          <cell r="AE370">
            <v>0</v>
          </cell>
          <cell r="AG370">
            <v>0</v>
          </cell>
          <cell r="AJ370">
            <v>0</v>
          </cell>
          <cell r="AN370">
            <v>0</v>
          </cell>
        </row>
        <row r="371">
          <cell r="C371" t="str">
            <v>68133EQU300TAllcustom3USD Total</v>
          </cell>
          <cell r="AB371">
            <v>0</v>
          </cell>
          <cell r="AE371">
            <v>0</v>
          </cell>
          <cell r="AG371">
            <v>0</v>
          </cell>
          <cell r="AJ371">
            <v>0</v>
          </cell>
          <cell r="AN371">
            <v>0</v>
          </cell>
        </row>
        <row r="374">
          <cell r="C374" t="str">
            <v>68140CEQU300TAllcustom3USD Total</v>
          </cell>
          <cell r="AB374">
            <v>-155</v>
          </cell>
          <cell r="AC374">
            <v>2.0605739337042905E-13</v>
          </cell>
          <cell r="AE374">
            <v>-154.97044135607001</v>
          </cell>
          <cell r="AG374">
            <v>0</v>
          </cell>
          <cell r="AH374">
            <v>0</v>
          </cell>
          <cell r="AJ374">
            <v>0</v>
          </cell>
          <cell r="AN374">
            <v>-155</v>
          </cell>
          <cell r="AU374">
            <v>0</v>
          </cell>
        </row>
        <row r="376">
          <cell r="C376" t="str">
            <v>68141CEQU300TAllcustom3USD Total</v>
          </cell>
          <cell r="AB376">
            <v>4</v>
          </cell>
          <cell r="AE376">
            <v>3.5781279836267497</v>
          </cell>
          <cell r="AG376">
            <v>0</v>
          </cell>
          <cell r="AJ376">
            <v>0</v>
          </cell>
          <cell r="AN376">
            <v>4</v>
          </cell>
          <cell r="AU376">
            <v>0</v>
          </cell>
        </row>
        <row r="377">
          <cell r="C377" t="str">
            <v>68142CEQU300TAllcustom3USD Total</v>
          </cell>
          <cell r="AB377">
            <v>22</v>
          </cell>
          <cell r="AC377">
            <v>-1</v>
          </cell>
          <cell r="AE377">
            <v>22.694683899999998</v>
          </cell>
          <cell r="AG377">
            <v>0</v>
          </cell>
          <cell r="AJ377">
            <v>0</v>
          </cell>
          <cell r="AN377">
            <v>22</v>
          </cell>
          <cell r="AU377">
            <v>0</v>
          </cell>
        </row>
        <row r="378">
          <cell r="C378" t="str">
            <v>68143EQU300TAllcustom3USD Total</v>
          </cell>
          <cell r="AB378">
            <v>0</v>
          </cell>
          <cell r="AE378">
            <v>0</v>
          </cell>
          <cell r="AG378">
            <v>0</v>
          </cell>
          <cell r="AJ378">
            <v>0</v>
          </cell>
          <cell r="AN378">
            <v>0</v>
          </cell>
          <cell r="AU378">
            <v>0</v>
          </cell>
        </row>
        <row r="379">
          <cell r="C379" t="str">
            <v>68144CEQU300TAllcustom3USD Total</v>
          </cell>
          <cell r="AB379">
            <v>40</v>
          </cell>
          <cell r="AE379">
            <v>39.6315755653632</v>
          </cell>
          <cell r="AG379">
            <v>0</v>
          </cell>
          <cell r="AJ379">
            <v>0</v>
          </cell>
          <cell r="AN379">
            <v>40</v>
          </cell>
          <cell r="AU379">
            <v>0</v>
          </cell>
        </row>
        <row r="380">
          <cell r="C380" t="str">
            <v>68145CEQU300TAllcustom3USD Total</v>
          </cell>
          <cell r="AB380">
            <v>0</v>
          </cell>
          <cell r="AE380">
            <v>0</v>
          </cell>
          <cell r="AG380">
            <v>0</v>
          </cell>
          <cell r="AJ380">
            <v>0</v>
          </cell>
          <cell r="AN380">
            <v>0</v>
          </cell>
          <cell r="AU380">
            <v>0</v>
          </cell>
        </row>
        <row r="381">
          <cell r="C381" t="str">
            <v>68146CEQU300TAllcustom3USD Total</v>
          </cell>
          <cell r="AB381">
            <v>41</v>
          </cell>
          <cell r="AE381">
            <v>41.304297481112194</v>
          </cell>
          <cell r="AG381">
            <v>0</v>
          </cell>
          <cell r="AJ381">
            <v>0</v>
          </cell>
          <cell r="AN381">
            <v>41</v>
          </cell>
          <cell r="AU381">
            <v>0</v>
          </cell>
        </row>
        <row r="382">
          <cell r="C382" t="str">
            <v>68147EQU300TAllcustom3USD Total</v>
          </cell>
          <cell r="AB382">
            <v>0</v>
          </cell>
          <cell r="AE382">
            <v>0</v>
          </cell>
          <cell r="AG382">
            <v>0</v>
          </cell>
          <cell r="AJ382">
            <v>0</v>
          </cell>
          <cell r="AN382">
            <v>0</v>
          </cell>
          <cell r="AU382">
            <v>0</v>
          </cell>
          <cell r="AY382">
            <v>0</v>
          </cell>
        </row>
        <row r="383">
          <cell r="C383" t="str">
            <v>Reclassified_Income_Statement_USD</v>
          </cell>
          <cell r="AB383">
            <v>107</v>
          </cell>
          <cell r="AC383">
            <v>-1</v>
          </cell>
          <cell r="AE383">
            <v>107.20868493010215</v>
          </cell>
          <cell r="AG383">
            <v>0</v>
          </cell>
          <cell r="AJ383">
            <v>0</v>
          </cell>
          <cell r="AN383">
            <v>107</v>
          </cell>
          <cell r="AU383">
            <v>0</v>
          </cell>
        </row>
        <row r="385">
          <cell r="C385" t="str">
            <v>68180CEQU300TAllcustom3USD Total</v>
          </cell>
          <cell r="AB385">
            <v>36</v>
          </cell>
          <cell r="AC385">
            <v>0</v>
          </cell>
          <cell r="AE385">
            <v>35.962835544905701</v>
          </cell>
          <cell r="AG385">
            <v>0</v>
          </cell>
          <cell r="AJ385">
            <v>0</v>
          </cell>
          <cell r="AN385">
            <v>36</v>
          </cell>
          <cell r="AU385">
            <v>0</v>
          </cell>
          <cell r="AY385">
            <v>0</v>
          </cell>
        </row>
        <row r="386">
          <cell r="C386" t="str">
            <v>68182EQU300TAllcustom3USD Total</v>
          </cell>
          <cell r="AB386">
            <v>0</v>
          </cell>
          <cell r="AE386">
            <v>0</v>
          </cell>
          <cell r="AG386">
            <v>0</v>
          </cell>
          <cell r="AJ386">
            <v>0</v>
          </cell>
          <cell r="AN386">
            <v>0</v>
          </cell>
          <cell r="AU386">
            <v>0</v>
          </cell>
        </row>
        <row r="387">
          <cell r="C387" t="str">
            <v>OCI_JVs_USD</v>
          </cell>
          <cell r="AB387">
            <v>0</v>
          </cell>
          <cell r="AC387">
            <v>2</v>
          </cell>
          <cell r="AD387">
            <v>0</v>
          </cell>
          <cell r="AE387">
            <v>-2.0444422126982302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M387">
            <v>-2</v>
          </cell>
          <cell r="AN387">
            <v>-2</v>
          </cell>
          <cell r="AU387">
            <v>0</v>
          </cell>
          <cell r="AY387">
            <v>0</v>
          </cell>
        </row>
        <row r="388">
          <cell r="C388" t="str">
            <v>OCI_Associates_USD</v>
          </cell>
          <cell r="AB388">
            <v>0</v>
          </cell>
          <cell r="AC388">
            <v>0</v>
          </cell>
          <cell r="AD388">
            <v>0</v>
          </cell>
          <cell r="AE388">
            <v>0.15152612865692303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N388">
            <v>0</v>
          </cell>
          <cell r="AU388">
            <v>0</v>
          </cell>
          <cell r="AY388">
            <v>0</v>
          </cell>
        </row>
        <row r="389">
          <cell r="C389" t="str">
            <v>68463TEQU300TAllcustom3USD Total</v>
          </cell>
          <cell r="AB389">
            <v>36</v>
          </cell>
          <cell r="AC389">
            <v>2</v>
          </cell>
          <cell r="AD389">
            <v>0</v>
          </cell>
          <cell r="AE389">
            <v>34.069919460864398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M389">
            <v>-2</v>
          </cell>
          <cell r="AN389">
            <v>34</v>
          </cell>
          <cell r="AU389">
            <v>0</v>
          </cell>
        </row>
        <row r="391">
          <cell r="AB391">
            <v>-9</v>
          </cell>
          <cell r="AC391">
            <v>0</v>
          </cell>
          <cell r="AD391">
            <v>0</v>
          </cell>
          <cell r="AE391">
            <v>-8.7940623800484499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N391">
            <v>-9</v>
          </cell>
        </row>
        <row r="392">
          <cell r="C392" t="str">
            <v>68181CEQU300TAllcustom3USD Total</v>
          </cell>
          <cell r="AB392">
            <v>0</v>
          </cell>
          <cell r="AE392">
            <v>4.6706738339963798E-2</v>
          </cell>
          <cell r="AG392">
            <v>0</v>
          </cell>
          <cell r="AJ392">
            <v>0</v>
          </cell>
          <cell r="AN392">
            <v>0</v>
          </cell>
          <cell r="AU392">
            <v>0</v>
          </cell>
        </row>
        <row r="393">
          <cell r="C393" t="str">
            <v>68184TEQU300TAllcustom3USD Total</v>
          </cell>
          <cell r="AB393">
            <v>-9</v>
          </cell>
          <cell r="AC393">
            <v>0</v>
          </cell>
          <cell r="AD393">
            <v>0</v>
          </cell>
          <cell r="AE393">
            <v>-8.7473556417084861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0</v>
          </cell>
          <cell r="AM393">
            <v>0</v>
          </cell>
          <cell r="AN393">
            <v>-9</v>
          </cell>
          <cell r="AU393">
            <v>0</v>
          </cell>
        </row>
        <row r="396">
          <cell r="C396" t="str">
            <v>OCI_Net_of_tax_USD</v>
          </cell>
          <cell r="AB396">
            <v>-2</v>
          </cell>
          <cell r="AC396">
            <v>1</v>
          </cell>
          <cell r="AD396">
            <v>0</v>
          </cell>
          <cell r="AE396">
            <v>-2.5492043759992313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N396">
            <v>-2</v>
          </cell>
          <cell r="AU396">
            <v>0</v>
          </cell>
        </row>
        <row r="398">
          <cell r="C398" t="str">
            <v>Total_comprehensive_income_USD</v>
          </cell>
          <cell r="AB398">
            <v>340</v>
          </cell>
          <cell r="AC398">
            <v>0</v>
          </cell>
          <cell r="AD398">
            <v>0</v>
          </cell>
          <cell r="AE398">
            <v>339.65736578042657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N398">
            <v>340</v>
          </cell>
          <cell r="AU398">
            <v>0</v>
          </cell>
          <cell r="AY398">
            <v>0</v>
          </cell>
        </row>
        <row r="400">
          <cell r="C400" t="str">
            <v>Total_comprehensive_income_NCI_USD</v>
          </cell>
          <cell r="AB400">
            <v>24</v>
          </cell>
          <cell r="AC400">
            <v>-1</v>
          </cell>
          <cell r="AD400">
            <v>0</v>
          </cell>
          <cell r="AE400">
            <v>24.884120156445299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N400">
            <v>24</v>
          </cell>
          <cell r="AU400">
            <v>0</v>
          </cell>
          <cell r="AY400">
            <v>0</v>
          </cell>
        </row>
        <row r="401">
          <cell r="C401" t="str">
            <v>Total_comprehensive_income_majority_USD</v>
          </cell>
          <cell r="AB401">
            <v>316</v>
          </cell>
          <cell r="AC401">
            <v>1</v>
          </cell>
          <cell r="AD401">
            <v>0</v>
          </cell>
          <cell r="AE401">
            <v>314.77324562398127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N401">
            <v>316</v>
          </cell>
          <cell r="AU401">
            <v>0</v>
          </cell>
          <cell r="AY401">
            <v>0</v>
          </cell>
        </row>
        <row r="405">
          <cell r="C405" t="str">
            <v>68112TEQU100Allcustom3USD Total</v>
          </cell>
          <cell r="AB405">
            <v>3906</v>
          </cell>
          <cell r="AE405">
            <v>3906.374292</v>
          </cell>
          <cell r="AG405">
            <v>0</v>
          </cell>
          <cell r="AJ405">
            <v>0</v>
          </cell>
          <cell r="AN405">
            <v>3906</v>
          </cell>
          <cell r="AU405">
            <v>0</v>
          </cell>
        </row>
        <row r="406">
          <cell r="C406" t="str">
            <v>68112TEQU110Allcustom3USD Total</v>
          </cell>
          <cell r="AB406">
            <v>5415</v>
          </cell>
          <cell r="AC406">
            <v>0</v>
          </cell>
          <cell r="AE406">
            <v>5415.0764567416199</v>
          </cell>
          <cell r="AG406">
            <v>-5796</v>
          </cell>
          <cell r="AH406">
            <v>0</v>
          </cell>
          <cell r="AJ406">
            <v>-5795.7958025993703</v>
          </cell>
          <cell r="AN406">
            <v>-381</v>
          </cell>
          <cell r="AU406">
            <v>0</v>
          </cell>
        </row>
        <row r="407">
          <cell r="C407" t="str">
            <v>68112TEQU120Allcustom3USD Total</v>
          </cell>
          <cell r="AB407">
            <v>-205</v>
          </cell>
          <cell r="AE407">
            <v>-205.23511200641099</v>
          </cell>
          <cell r="AG407">
            <v>0</v>
          </cell>
          <cell r="AJ407">
            <v>0</v>
          </cell>
          <cell r="AN407">
            <v>-205</v>
          </cell>
          <cell r="AU407">
            <v>0</v>
          </cell>
        </row>
        <row r="408">
          <cell r="C408" t="str">
            <v>68112TEQU130Allcustom3USD Total</v>
          </cell>
          <cell r="AB408">
            <v>-253</v>
          </cell>
          <cell r="AE408">
            <v>-252.653159442343</v>
          </cell>
          <cell r="AG408">
            <v>-48</v>
          </cell>
          <cell r="AJ408">
            <v>-47.872362000000003</v>
          </cell>
          <cell r="AN408">
            <v>-301</v>
          </cell>
          <cell r="AU408">
            <v>0</v>
          </cell>
        </row>
        <row r="409">
          <cell r="C409" t="str">
            <v>68112TEQU140Allcustom3USD Total</v>
          </cell>
          <cell r="AB409">
            <v>29239</v>
          </cell>
          <cell r="AD409">
            <v>1</v>
          </cell>
          <cell r="AE409">
            <v>29237.648913863497</v>
          </cell>
          <cell r="AG409">
            <v>2829</v>
          </cell>
          <cell r="AJ409">
            <v>2829.08429003945</v>
          </cell>
          <cell r="AN409">
            <v>32068</v>
          </cell>
          <cell r="AU409">
            <v>0</v>
          </cell>
        </row>
        <row r="410">
          <cell r="C410" t="str">
            <v>68112TEQU200TAllcustom3USD Total</v>
          </cell>
          <cell r="AB410">
            <v>38102</v>
          </cell>
          <cell r="AC410">
            <v>0</v>
          </cell>
          <cell r="AD410">
            <v>1</v>
          </cell>
          <cell r="AE410">
            <v>38101.211391156401</v>
          </cell>
          <cell r="AG410">
            <v>-3015</v>
          </cell>
          <cell r="AH410">
            <v>0</v>
          </cell>
          <cell r="AI410">
            <v>0</v>
          </cell>
          <cell r="AJ410">
            <v>-3014.5838745599199</v>
          </cell>
          <cell r="AM410">
            <v>0</v>
          </cell>
          <cell r="AN410">
            <v>35087</v>
          </cell>
          <cell r="AU410">
            <v>0</v>
          </cell>
          <cell r="AY410">
            <v>0</v>
          </cell>
        </row>
        <row r="411">
          <cell r="C411" t="str">
            <v>68112TEQU210Allcustom3USD Total</v>
          </cell>
          <cell r="AB411">
            <v>2738</v>
          </cell>
          <cell r="AC411">
            <v>0</v>
          </cell>
          <cell r="AD411">
            <v>-2</v>
          </cell>
          <cell r="AE411">
            <v>2739.5680682718703</v>
          </cell>
          <cell r="AG411">
            <v>-2086</v>
          </cell>
          <cell r="AH411">
            <v>1</v>
          </cell>
          <cell r="AJ411">
            <v>-2086.7801100113597</v>
          </cell>
          <cell r="AN411">
            <v>652</v>
          </cell>
          <cell r="AU411">
            <v>0</v>
          </cell>
        </row>
        <row r="412">
          <cell r="C412" t="str">
            <v>68112TEQU300TAllcustom3USD Total</v>
          </cell>
          <cell r="AB412">
            <v>40840</v>
          </cell>
          <cell r="AC412">
            <v>0</v>
          </cell>
          <cell r="AD412">
            <v>-1</v>
          </cell>
          <cell r="AE412">
            <v>40840.779459428275</v>
          </cell>
          <cell r="AG412">
            <v>-5101</v>
          </cell>
          <cell r="AH412">
            <v>1</v>
          </cell>
          <cell r="AI412">
            <v>0</v>
          </cell>
          <cell r="AJ412">
            <v>-5101.3639845712796</v>
          </cell>
          <cell r="AL412">
            <v>0</v>
          </cell>
          <cell r="AM412">
            <v>0</v>
          </cell>
          <cell r="AN412">
            <v>35739</v>
          </cell>
          <cell r="AY412">
            <v>0</v>
          </cell>
        </row>
        <row r="414">
          <cell r="C414" t="str">
            <v>68125TEQU100Allcustom3USD Total</v>
          </cell>
          <cell r="AB414">
            <v>0</v>
          </cell>
          <cell r="AE414">
            <v>0</v>
          </cell>
          <cell r="AG414">
            <v>0</v>
          </cell>
          <cell r="AJ414">
            <v>0</v>
          </cell>
          <cell r="AN414">
            <v>0</v>
          </cell>
          <cell r="AU414">
            <v>0</v>
          </cell>
        </row>
        <row r="415">
          <cell r="C415" t="str">
            <v>68125TEQU110Allcustom3USD Total</v>
          </cell>
          <cell r="AB415">
            <v>-23</v>
          </cell>
          <cell r="AC415">
            <v>0</v>
          </cell>
          <cell r="AE415">
            <v>-23.019360417457801</v>
          </cell>
          <cell r="AG415">
            <v>0</v>
          </cell>
          <cell r="AH415">
            <v>0</v>
          </cell>
          <cell r="AJ415">
            <v>0</v>
          </cell>
          <cell r="AM415">
            <v>2</v>
          </cell>
          <cell r="AN415">
            <v>-21</v>
          </cell>
          <cell r="AU415">
            <v>0</v>
          </cell>
        </row>
        <row r="416">
          <cell r="C416" t="str">
            <v>68125TEQU120Allcustom3USD Total</v>
          </cell>
          <cell r="AB416">
            <v>0</v>
          </cell>
          <cell r="AE416">
            <v>-1.0941859998207502E-3</v>
          </cell>
          <cell r="AG416">
            <v>0</v>
          </cell>
          <cell r="AJ416">
            <v>0</v>
          </cell>
          <cell r="AN416">
            <v>0</v>
          </cell>
          <cell r="AU416">
            <v>0</v>
          </cell>
        </row>
        <row r="417">
          <cell r="C417" t="str">
            <v>68125TEQU130Allcustom3USD Total</v>
          </cell>
          <cell r="AB417">
            <v>-20</v>
          </cell>
          <cell r="AE417">
            <v>-20.320252322835699</v>
          </cell>
          <cell r="AG417">
            <v>0</v>
          </cell>
          <cell r="AJ417">
            <v>0</v>
          </cell>
          <cell r="AN417">
            <v>-20</v>
          </cell>
          <cell r="AU417">
            <v>0</v>
          </cell>
        </row>
        <row r="418">
          <cell r="C418" t="str">
            <v>68125TEQU140Allcustom3USD Total</v>
          </cell>
          <cell r="AB418">
            <v>0</v>
          </cell>
          <cell r="AE418">
            <v>0</v>
          </cell>
          <cell r="AG418">
            <v>0</v>
          </cell>
          <cell r="AJ418">
            <v>0</v>
          </cell>
          <cell r="AN418">
            <v>0</v>
          </cell>
          <cell r="AU418">
            <v>0</v>
          </cell>
        </row>
        <row r="419">
          <cell r="C419" t="str">
            <v>68125TEQU200TAllcustom3USD Total</v>
          </cell>
          <cell r="AB419">
            <v>-43</v>
          </cell>
          <cell r="AC419">
            <v>0</v>
          </cell>
          <cell r="AD419">
            <v>0</v>
          </cell>
          <cell r="AE419">
            <v>-43.340706926293301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M419">
            <v>2</v>
          </cell>
          <cell r="AN419">
            <v>-41</v>
          </cell>
          <cell r="AU419">
            <v>0</v>
          </cell>
        </row>
        <row r="420">
          <cell r="C420" t="str">
            <v>68125TEQU210Allcustom3USD Total</v>
          </cell>
          <cell r="AB420">
            <v>-4</v>
          </cell>
          <cell r="AC420">
            <v>-1</v>
          </cell>
          <cell r="AE420">
            <v>-2.76963651915203</v>
          </cell>
          <cell r="AG420">
            <v>0</v>
          </cell>
          <cell r="AH420">
            <v>0</v>
          </cell>
          <cell r="AJ420">
            <v>0</v>
          </cell>
          <cell r="AN420">
            <v>-4</v>
          </cell>
          <cell r="AU420">
            <v>0</v>
          </cell>
        </row>
        <row r="421">
          <cell r="C421" t="str">
            <v>68125TEQU300TAllcustom3USD Total</v>
          </cell>
          <cell r="AB421">
            <v>-47</v>
          </cell>
          <cell r="AC421">
            <v>-1</v>
          </cell>
          <cell r="AD421">
            <v>0</v>
          </cell>
          <cell r="AE421">
            <v>-46.110343445445331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>
            <v>0</v>
          </cell>
          <cell r="AM421">
            <v>2</v>
          </cell>
          <cell r="AN421">
            <v>-45</v>
          </cell>
        </row>
        <row r="423">
          <cell r="C423" t="str">
            <v>68135TEQU100Allcustom3USD Total</v>
          </cell>
          <cell r="AB423">
            <v>0</v>
          </cell>
          <cell r="AE423">
            <v>0</v>
          </cell>
          <cell r="AG423">
            <v>0</v>
          </cell>
          <cell r="AJ423">
            <v>0</v>
          </cell>
          <cell r="AN423">
            <v>0</v>
          </cell>
          <cell r="AU423">
            <v>0</v>
          </cell>
        </row>
        <row r="424">
          <cell r="C424" t="str">
            <v>68135TEQU110Allcustom3USD Total</v>
          </cell>
          <cell r="AB424">
            <v>0</v>
          </cell>
          <cell r="AE424">
            <v>0</v>
          </cell>
          <cell r="AG424">
            <v>0</v>
          </cell>
          <cell r="AJ424">
            <v>0</v>
          </cell>
          <cell r="AN424">
            <v>0</v>
          </cell>
          <cell r="AU424">
            <v>0</v>
          </cell>
        </row>
        <row r="425">
          <cell r="C425" t="str">
            <v>68135TEQU120Allcustom3USD Total</v>
          </cell>
          <cell r="AB425">
            <v>66</v>
          </cell>
          <cell r="AC425">
            <v>0</v>
          </cell>
          <cell r="AE425">
            <v>66.000331676257801</v>
          </cell>
          <cell r="AG425">
            <v>0</v>
          </cell>
          <cell r="AH425">
            <v>0</v>
          </cell>
          <cell r="AJ425">
            <v>0</v>
          </cell>
          <cell r="AN425">
            <v>66</v>
          </cell>
          <cell r="AU425">
            <v>0</v>
          </cell>
        </row>
        <row r="426">
          <cell r="C426" t="str">
            <v>68135TEQU130Allcustom3USD Total</v>
          </cell>
          <cell r="AB426">
            <v>0</v>
          </cell>
          <cell r="AE426">
            <v>0</v>
          </cell>
          <cell r="AG426">
            <v>0</v>
          </cell>
          <cell r="AJ426">
            <v>0</v>
          </cell>
          <cell r="AN426">
            <v>0</v>
          </cell>
          <cell r="AU426">
            <v>0</v>
          </cell>
        </row>
        <row r="427">
          <cell r="C427" t="str">
            <v>68135TEQU140Allcustom3USD Total</v>
          </cell>
          <cell r="AB427">
            <v>0</v>
          </cell>
          <cell r="AE427">
            <v>0</v>
          </cell>
          <cell r="AG427">
            <v>0</v>
          </cell>
          <cell r="AJ427">
            <v>0</v>
          </cell>
          <cell r="AN427">
            <v>0</v>
          </cell>
          <cell r="AU427">
            <v>0</v>
          </cell>
        </row>
        <row r="428">
          <cell r="C428" t="str">
            <v>68135TEQU200TAllcustom3USD Total</v>
          </cell>
          <cell r="AB428">
            <v>66</v>
          </cell>
          <cell r="AC428">
            <v>0</v>
          </cell>
          <cell r="AD428">
            <v>0</v>
          </cell>
          <cell r="AE428">
            <v>66.000331676257801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M428">
            <v>0</v>
          </cell>
          <cell r="AN428">
            <v>66</v>
          </cell>
          <cell r="AU428">
            <v>0</v>
          </cell>
        </row>
        <row r="429">
          <cell r="C429" t="str">
            <v>68135TEQU210Allcustom3USD Total</v>
          </cell>
          <cell r="AB429">
            <v>0</v>
          </cell>
          <cell r="AE429">
            <v>0</v>
          </cell>
          <cell r="AG429">
            <v>0</v>
          </cell>
          <cell r="AH429">
            <v>0</v>
          </cell>
          <cell r="AJ429">
            <v>0</v>
          </cell>
          <cell r="AN429">
            <v>0</v>
          </cell>
          <cell r="AU429">
            <v>0</v>
          </cell>
        </row>
        <row r="430">
          <cell r="C430" t="str">
            <v>68135TEQU300TAllcustom3USD Total</v>
          </cell>
          <cell r="AB430">
            <v>66</v>
          </cell>
          <cell r="AC430">
            <v>0</v>
          </cell>
          <cell r="AD430">
            <v>0</v>
          </cell>
          <cell r="AE430">
            <v>66.000331676257801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>
            <v>0</v>
          </cell>
          <cell r="AM430">
            <v>0</v>
          </cell>
          <cell r="AN430">
            <v>66</v>
          </cell>
        </row>
        <row r="432">
          <cell r="C432" t="str">
            <v>68148TEQU100Allcustom3USD Total</v>
          </cell>
          <cell r="AB432">
            <v>0</v>
          </cell>
          <cell r="AE432">
            <v>0</v>
          </cell>
          <cell r="AG432">
            <v>0</v>
          </cell>
          <cell r="AJ432">
            <v>0</v>
          </cell>
          <cell r="AN432">
            <v>0</v>
          </cell>
          <cell r="AU432">
            <v>0</v>
          </cell>
        </row>
        <row r="433">
          <cell r="C433" t="str">
            <v>68148TEQU110Allcustom3USD Total</v>
          </cell>
          <cell r="AB433">
            <v>0</v>
          </cell>
          <cell r="AE433">
            <v>0</v>
          </cell>
          <cell r="AG433">
            <v>0</v>
          </cell>
          <cell r="AJ433">
            <v>0</v>
          </cell>
          <cell r="AN433">
            <v>0</v>
          </cell>
          <cell r="AU433">
            <v>0</v>
          </cell>
        </row>
        <row r="434">
          <cell r="C434" t="str">
            <v>68148TEQU120Allcustom3USD Total</v>
          </cell>
          <cell r="AB434">
            <v>0</v>
          </cell>
          <cell r="AE434">
            <v>0</v>
          </cell>
          <cell r="AG434">
            <v>0</v>
          </cell>
          <cell r="AJ434">
            <v>0</v>
          </cell>
          <cell r="AN434">
            <v>0</v>
          </cell>
          <cell r="AU434">
            <v>0</v>
          </cell>
        </row>
        <row r="435">
          <cell r="C435" t="str">
            <v>68148TEQU130Allcustom3USD Total</v>
          </cell>
          <cell r="AB435">
            <v>-45</v>
          </cell>
          <cell r="AC435">
            <v>0</v>
          </cell>
          <cell r="AE435">
            <v>-44.635577236302005</v>
          </cell>
          <cell r="AG435">
            <v>0</v>
          </cell>
          <cell r="AH435">
            <v>0</v>
          </cell>
          <cell r="AJ435">
            <v>0</v>
          </cell>
          <cell r="AN435">
            <v>-45</v>
          </cell>
          <cell r="AU435">
            <v>0</v>
          </cell>
        </row>
        <row r="436">
          <cell r="C436" t="str">
            <v>68148TEQU140Allcustom3USD Total</v>
          </cell>
          <cell r="AB436">
            <v>0</v>
          </cell>
          <cell r="AE436">
            <v>0</v>
          </cell>
          <cell r="AG436">
            <v>0</v>
          </cell>
          <cell r="AJ436">
            <v>0</v>
          </cell>
          <cell r="AN436">
            <v>0</v>
          </cell>
          <cell r="AU436">
            <v>0</v>
          </cell>
        </row>
        <row r="437">
          <cell r="C437" t="str">
            <v>68148TEQU200TAllcustom3USD Total</v>
          </cell>
          <cell r="AB437">
            <v>-45</v>
          </cell>
          <cell r="AC437">
            <v>0</v>
          </cell>
          <cell r="AD437">
            <v>0</v>
          </cell>
          <cell r="AE437">
            <v>-44.635577236302005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M437">
            <v>0</v>
          </cell>
          <cell r="AN437">
            <v>-45</v>
          </cell>
          <cell r="AU437">
            <v>0</v>
          </cell>
        </row>
        <row r="438">
          <cell r="C438" t="str">
            <v>68148TEQU210Allcustom3USD Total</v>
          </cell>
          <cell r="AB438">
            <v>-3</v>
          </cell>
          <cell r="AE438">
            <v>-3.1261791896656597</v>
          </cell>
          <cell r="AG438">
            <v>0</v>
          </cell>
          <cell r="AH438">
            <v>0</v>
          </cell>
          <cell r="AJ438">
            <v>0</v>
          </cell>
          <cell r="AN438">
            <v>-3</v>
          </cell>
          <cell r="AU438">
            <v>0</v>
          </cell>
        </row>
        <row r="439">
          <cell r="C439" t="str">
            <v>68148TEQU300TAllcustom3USD Total</v>
          </cell>
          <cell r="AB439">
            <v>-48</v>
          </cell>
          <cell r="AC439">
            <v>0</v>
          </cell>
          <cell r="AD439">
            <v>0</v>
          </cell>
          <cell r="AE439">
            <v>-47.761756425967661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</v>
          </cell>
          <cell r="AM439">
            <v>0</v>
          </cell>
          <cell r="AN439">
            <v>-48</v>
          </cell>
        </row>
        <row r="441">
          <cell r="C441" t="str">
            <v>68152TEQU100Allcustom3USD Total</v>
          </cell>
          <cell r="AB441">
            <v>0</v>
          </cell>
          <cell r="AE441">
            <v>0</v>
          </cell>
          <cell r="AG441">
            <v>0</v>
          </cell>
          <cell r="AJ441">
            <v>0</v>
          </cell>
          <cell r="AN441">
            <v>0</v>
          </cell>
          <cell r="AU441">
            <v>0</v>
          </cell>
        </row>
        <row r="442">
          <cell r="C442" t="str">
            <v>68152TEQU110Allcustom3USD Total</v>
          </cell>
          <cell r="AB442">
            <v>0</v>
          </cell>
          <cell r="AE442">
            <v>0</v>
          </cell>
          <cell r="AG442">
            <v>0</v>
          </cell>
          <cell r="AJ442">
            <v>0</v>
          </cell>
          <cell r="AN442">
            <v>0</v>
          </cell>
          <cell r="AU442">
            <v>0</v>
          </cell>
        </row>
        <row r="443">
          <cell r="C443" t="str">
            <v>68152TEQU120Allcustom3USD Total</v>
          </cell>
          <cell r="AB443">
            <v>0</v>
          </cell>
          <cell r="AE443">
            <v>0</v>
          </cell>
          <cell r="AG443">
            <v>0</v>
          </cell>
          <cell r="AJ443">
            <v>0</v>
          </cell>
          <cell r="AN443">
            <v>0</v>
          </cell>
          <cell r="AU443">
            <v>0</v>
          </cell>
        </row>
        <row r="444">
          <cell r="C444" t="str">
            <v>68152TEQU130Allcustom3USD Total</v>
          </cell>
          <cell r="AB444">
            <v>0</v>
          </cell>
          <cell r="AE444">
            <v>0</v>
          </cell>
          <cell r="AG444">
            <v>0</v>
          </cell>
          <cell r="AJ444">
            <v>0</v>
          </cell>
          <cell r="AN444">
            <v>0</v>
          </cell>
          <cell r="AU444">
            <v>0</v>
          </cell>
        </row>
        <row r="445">
          <cell r="C445" t="str">
            <v>68152TEQU140Allcustom3USD Total</v>
          </cell>
          <cell r="AB445">
            <v>0</v>
          </cell>
          <cell r="AC445">
            <v>2</v>
          </cell>
          <cell r="AE445">
            <v>-2.0444422126982302</v>
          </cell>
          <cell r="AG445">
            <v>0</v>
          </cell>
          <cell r="AH445">
            <v>0</v>
          </cell>
          <cell r="AJ445">
            <v>0</v>
          </cell>
          <cell r="AM445">
            <v>-2</v>
          </cell>
          <cell r="AN445">
            <v>-2</v>
          </cell>
          <cell r="AU445">
            <v>0</v>
          </cell>
        </row>
        <row r="446">
          <cell r="C446" t="str">
            <v>68152TEQU200TAllcustom3USD Total</v>
          </cell>
          <cell r="AB446">
            <v>0</v>
          </cell>
          <cell r="AC446">
            <v>2</v>
          </cell>
          <cell r="AD446">
            <v>0</v>
          </cell>
          <cell r="AE446">
            <v>-2.0444422126982302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M446">
            <v>-2</v>
          </cell>
          <cell r="AN446">
            <v>-2</v>
          </cell>
          <cell r="AU446">
            <v>0</v>
          </cell>
        </row>
        <row r="447">
          <cell r="C447" t="str">
            <v>68152TEQU210Allcustom3USD Total</v>
          </cell>
          <cell r="AB447">
            <v>0</v>
          </cell>
          <cell r="AE447">
            <v>0</v>
          </cell>
          <cell r="AG447">
            <v>0</v>
          </cell>
          <cell r="AH447">
            <v>0</v>
          </cell>
          <cell r="AJ447">
            <v>0</v>
          </cell>
          <cell r="AN447">
            <v>0</v>
          </cell>
          <cell r="AU447">
            <v>0</v>
          </cell>
        </row>
        <row r="448">
          <cell r="C448" t="str">
            <v>68152TEQU300TAllcustom3USD Total</v>
          </cell>
          <cell r="AB448">
            <v>0</v>
          </cell>
          <cell r="AC448">
            <v>2</v>
          </cell>
          <cell r="AD448">
            <v>0</v>
          </cell>
          <cell r="AE448">
            <v>-2.0444422126982302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  <cell r="AM448">
            <v>-2</v>
          </cell>
          <cell r="AN448">
            <v>-2</v>
          </cell>
        </row>
        <row r="450">
          <cell r="C450" t="str">
            <v>68162TEQU100Allcustom3USD Total</v>
          </cell>
          <cell r="AB450">
            <v>0</v>
          </cell>
          <cell r="AE450">
            <v>0</v>
          </cell>
          <cell r="AG450">
            <v>0</v>
          </cell>
          <cell r="AJ450">
            <v>0</v>
          </cell>
          <cell r="AN450">
            <v>0</v>
          </cell>
          <cell r="AU450">
            <v>0</v>
          </cell>
        </row>
        <row r="451">
          <cell r="C451" t="str">
            <v>68162TEQU110Allcustom3USD Total</v>
          </cell>
          <cell r="AB451">
            <v>0</v>
          </cell>
          <cell r="AE451">
            <v>0</v>
          </cell>
          <cell r="AG451">
            <v>0</v>
          </cell>
          <cell r="AJ451">
            <v>0</v>
          </cell>
          <cell r="AN451">
            <v>0</v>
          </cell>
          <cell r="AU451">
            <v>0</v>
          </cell>
        </row>
        <row r="452">
          <cell r="C452" t="str">
            <v>68162TEQU120Allcustom3USD Total</v>
          </cell>
          <cell r="AB452">
            <v>0</v>
          </cell>
          <cell r="AE452">
            <v>0</v>
          </cell>
          <cell r="AG452">
            <v>0</v>
          </cell>
          <cell r="AJ452">
            <v>0</v>
          </cell>
          <cell r="AN452">
            <v>0</v>
          </cell>
          <cell r="AU452">
            <v>0</v>
          </cell>
        </row>
        <row r="453">
          <cell r="C453" t="str">
            <v>68162TEQU130Allcustom3USD Total</v>
          </cell>
          <cell r="AB453">
            <v>0</v>
          </cell>
          <cell r="AE453">
            <v>0</v>
          </cell>
          <cell r="AG453">
            <v>0</v>
          </cell>
          <cell r="AJ453">
            <v>0</v>
          </cell>
          <cell r="AN453">
            <v>0</v>
          </cell>
          <cell r="AU453">
            <v>0</v>
          </cell>
        </row>
        <row r="454">
          <cell r="C454" t="str">
            <v>68162TEQU140Allcustom3USD Total</v>
          </cell>
          <cell r="AB454">
            <v>0</v>
          </cell>
          <cell r="AC454">
            <v>0</v>
          </cell>
          <cell r="AE454">
            <v>0.15152612865692303</v>
          </cell>
          <cell r="AG454">
            <v>0</v>
          </cell>
          <cell r="AH454">
            <v>0</v>
          </cell>
          <cell r="AJ454">
            <v>0</v>
          </cell>
          <cell r="AN454">
            <v>0</v>
          </cell>
          <cell r="AU454">
            <v>0</v>
          </cell>
        </row>
        <row r="455">
          <cell r="C455" t="str">
            <v>68162TEQU200TAllcustom3USD Total</v>
          </cell>
          <cell r="AB455">
            <v>0</v>
          </cell>
          <cell r="AC455">
            <v>0</v>
          </cell>
          <cell r="AD455">
            <v>0</v>
          </cell>
          <cell r="AE455">
            <v>0.15152612865692303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M455">
            <v>0</v>
          </cell>
          <cell r="AN455">
            <v>0</v>
          </cell>
          <cell r="AU455">
            <v>0</v>
          </cell>
          <cell r="AY455">
            <v>0</v>
          </cell>
        </row>
        <row r="456">
          <cell r="C456" t="str">
            <v>68162TEQU210Allcustom3USD Total</v>
          </cell>
          <cell r="AB456">
            <v>0</v>
          </cell>
          <cell r="AE456">
            <v>0</v>
          </cell>
          <cell r="AG456">
            <v>0</v>
          </cell>
          <cell r="AH456">
            <v>0</v>
          </cell>
          <cell r="AJ456">
            <v>0</v>
          </cell>
          <cell r="AN456">
            <v>0</v>
          </cell>
          <cell r="AU456">
            <v>0</v>
          </cell>
        </row>
        <row r="457">
          <cell r="C457" t="str">
            <v>68162TEQU300TAllcustom3USD Total</v>
          </cell>
          <cell r="AB457">
            <v>0</v>
          </cell>
          <cell r="AC457">
            <v>0</v>
          </cell>
          <cell r="AD457">
            <v>0</v>
          </cell>
          <cell r="AE457">
            <v>0.15152612865692303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  <cell r="AM457">
            <v>0</v>
          </cell>
          <cell r="AN457">
            <v>0</v>
          </cell>
          <cell r="AY457">
            <v>0</v>
          </cell>
        </row>
        <row r="459">
          <cell r="C459" t="str">
            <v>68172TEQU100Allcustom3USD Total</v>
          </cell>
          <cell r="AB459">
            <v>0</v>
          </cell>
          <cell r="AE459">
            <v>0</v>
          </cell>
          <cell r="AG459">
            <v>0</v>
          </cell>
          <cell r="AJ459">
            <v>0</v>
          </cell>
          <cell r="AN459">
            <v>0</v>
          </cell>
          <cell r="AU459">
            <v>0</v>
          </cell>
        </row>
        <row r="460">
          <cell r="C460" t="str">
            <v>68172TEQU110Allcustom3USD Total</v>
          </cell>
          <cell r="AB460">
            <v>0</v>
          </cell>
          <cell r="AE460">
            <v>0</v>
          </cell>
          <cell r="AG460">
            <v>0</v>
          </cell>
          <cell r="AJ460">
            <v>0</v>
          </cell>
          <cell r="AN460">
            <v>0</v>
          </cell>
          <cell r="AU460">
            <v>0</v>
          </cell>
        </row>
        <row r="461">
          <cell r="C461" t="str">
            <v>68172TEQU120Allcustom3USD Total</v>
          </cell>
          <cell r="AB461">
            <v>0</v>
          </cell>
          <cell r="AE461">
            <v>0</v>
          </cell>
          <cell r="AG461">
            <v>0</v>
          </cell>
          <cell r="AJ461">
            <v>0</v>
          </cell>
          <cell r="AN461">
            <v>0</v>
          </cell>
          <cell r="AU461">
            <v>0</v>
          </cell>
        </row>
        <row r="462">
          <cell r="C462" t="str">
            <v>68172TEQU130Allcustom3USD Total</v>
          </cell>
          <cell r="AB462">
            <v>0</v>
          </cell>
          <cell r="AE462">
            <v>0</v>
          </cell>
          <cell r="AG462">
            <v>0</v>
          </cell>
          <cell r="AJ462">
            <v>0</v>
          </cell>
          <cell r="AN462">
            <v>0</v>
          </cell>
          <cell r="AU462">
            <v>0</v>
          </cell>
        </row>
        <row r="463">
          <cell r="C463" t="str">
            <v>68172TEQU140Allcustom3USD Total</v>
          </cell>
          <cell r="AB463">
            <v>-9</v>
          </cell>
          <cell r="AC463">
            <v>0</v>
          </cell>
          <cell r="AE463">
            <v>-8.7940623800484499</v>
          </cell>
          <cell r="AG463">
            <v>0</v>
          </cell>
          <cell r="AH463">
            <v>0</v>
          </cell>
          <cell r="AJ463">
            <v>0</v>
          </cell>
          <cell r="AN463">
            <v>-9</v>
          </cell>
          <cell r="AU463">
            <v>0</v>
          </cell>
        </row>
        <row r="464">
          <cell r="C464" t="str">
            <v>68172TEQU200TAllcustom3USD Total</v>
          </cell>
          <cell r="AB464">
            <v>-9</v>
          </cell>
          <cell r="AC464">
            <v>0</v>
          </cell>
          <cell r="AD464">
            <v>0</v>
          </cell>
          <cell r="AE464">
            <v>-8.7940623800484499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M464">
            <v>0</v>
          </cell>
          <cell r="AN464">
            <v>-9</v>
          </cell>
          <cell r="AU464">
            <v>0</v>
          </cell>
          <cell r="AY464">
            <v>0</v>
          </cell>
        </row>
        <row r="465">
          <cell r="C465" t="str">
            <v>68172TEQU210Allcustom3USD Total</v>
          </cell>
          <cell r="AB465">
            <v>0</v>
          </cell>
          <cell r="AE465">
            <v>3.4106051316484001E-19</v>
          </cell>
          <cell r="AG465">
            <v>0</v>
          </cell>
          <cell r="AH465">
            <v>0</v>
          </cell>
          <cell r="AJ465">
            <v>0</v>
          </cell>
          <cell r="AN465">
            <v>0</v>
          </cell>
          <cell r="AU465">
            <v>0</v>
          </cell>
        </row>
        <row r="466">
          <cell r="C466" t="str">
            <v>68172TEQU300TAllcustom3USD Total</v>
          </cell>
          <cell r="AB466">
            <v>-9</v>
          </cell>
          <cell r="AC466">
            <v>0</v>
          </cell>
          <cell r="AD466">
            <v>0</v>
          </cell>
          <cell r="AE466">
            <v>-8.7940623800484499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  <cell r="AM466">
            <v>0</v>
          </cell>
          <cell r="AN466">
            <v>-9</v>
          </cell>
          <cell r="AY466">
            <v>0</v>
          </cell>
        </row>
        <row r="468">
          <cell r="C468" t="str">
            <v>68183TEQU100Allcustom3USD Total</v>
          </cell>
          <cell r="AB468">
            <v>0</v>
          </cell>
          <cell r="AE468">
            <v>0</v>
          </cell>
          <cell r="AG468">
            <v>0</v>
          </cell>
          <cell r="AJ468">
            <v>0</v>
          </cell>
          <cell r="AN468">
            <v>0</v>
          </cell>
          <cell r="AU468">
            <v>0</v>
          </cell>
        </row>
        <row r="469">
          <cell r="C469" t="str">
            <v>68183TEQU110Allcustom3USD Total</v>
          </cell>
          <cell r="AB469">
            <v>0</v>
          </cell>
          <cell r="AE469">
            <v>0</v>
          </cell>
          <cell r="AG469">
            <v>0</v>
          </cell>
          <cell r="AJ469">
            <v>0</v>
          </cell>
          <cell r="AN469">
            <v>0</v>
          </cell>
          <cell r="AU469">
            <v>0</v>
          </cell>
        </row>
        <row r="470">
          <cell r="C470" t="str">
            <v>68183TEQU120Allcustom3USD Total</v>
          </cell>
          <cell r="AB470">
            <v>0</v>
          </cell>
          <cell r="AE470">
            <v>-1.6788000000000001E-2</v>
          </cell>
          <cell r="AG470">
            <v>0</v>
          </cell>
          <cell r="AJ470">
            <v>0</v>
          </cell>
          <cell r="AN470">
            <v>0</v>
          </cell>
          <cell r="AU470">
            <v>0</v>
          </cell>
        </row>
        <row r="471">
          <cell r="C471" t="str">
            <v>68183TEQU130Allcustom3USD Total</v>
          </cell>
          <cell r="AB471">
            <v>36</v>
          </cell>
          <cell r="AC471">
            <v>0</v>
          </cell>
          <cell r="AE471">
            <v>35.9796237681268</v>
          </cell>
          <cell r="AG471">
            <v>0</v>
          </cell>
          <cell r="AJ471">
            <v>0</v>
          </cell>
          <cell r="AN471">
            <v>36</v>
          </cell>
          <cell r="AU471">
            <v>0</v>
          </cell>
        </row>
        <row r="472">
          <cell r="C472" t="str">
            <v>68183TEQU140Allcustom3USD Total</v>
          </cell>
          <cell r="AB472">
            <v>-1</v>
          </cell>
          <cell r="AE472">
            <v>-0.91162715513936099</v>
          </cell>
          <cell r="AG472">
            <v>0</v>
          </cell>
          <cell r="AH472">
            <v>0</v>
          </cell>
          <cell r="AJ472">
            <v>0</v>
          </cell>
          <cell r="AN472">
            <v>-1</v>
          </cell>
          <cell r="AU472">
            <v>0</v>
          </cell>
        </row>
        <row r="473">
          <cell r="C473" t="str">
            <v>68183TEQU200TAllcustom3USD Total</v>
          </cell>
          <cell r="AB473">
            <v>35</v>
          </cell>
          <cell r="AC473">
            <v>0</v>
          </cell>
          <cell r="AD473">
            <v>0</v>
          </cell>
          <cell r="AE473">
            <v>35.051208612987402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M473">
            <v>0</v>
          </cell>
          <cell r="AN473">
            <v>35</v>
          </cell>
          <cell r="AU473">
            <v>0</v>
          </cell>
          <cell r="AY473">
            <v>0</v>
          </cell>
        </row>
        <row r="474">
          <cell r="C474" t="str">
            <v>68183TEQU210Allcustom3USD Total</v>
          </cell>
          <cell r="AB474">
            <v>1</v>
          </cell>
          <cell r="AC474">
            <v>0</v>
          </cell>
          <cell r="AE474">
            <v>0.95833367025825</v>
          </cell>
          <cell r="AG474">
            <v>0</v>
          </cell>
          <cell r="AH474">
            <v>0</v>
          </cell>
          <cell r="AJ474">
            <v>0</v>
          </cell>
          <cell r="AN474">
            <v>1</v>
          </cell>
          <cell r="AU474">
            <v>0</v>
          </cell>
        </row>
        <row r="475">
          <cell r="C475" t="str">
            <v>68183TEQU300TAllcustom3USD Total</v>
          </cell>
          <cell r="AB475">
            <v>36</v>
          </cell>
          <cell r="AC475">
            <v>0</v>
          </cell>
          <cell r="AD475">
            <v>0</v>
          </cell>
          <cell r="AE475">
            <v>36.009542283245651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  <cell r="AM475">
            <v>0</v>
          </cell>
          <cell r="AN475">
            <v>36</v>
          </cell>
          <cell r="AY475">
            <v>0</v>
          </cell>
        </row>
        <row r="477">
          <cell r="C477" t="str">
            <v>68190TEQU100Allcustom3USD Total</v>
          </cell>
          <cell r="AB477">
            <v>0</v>
          </cell>
          <cell r="AC477">
            <v>0</v>
          </cell>
          <cell r="AE477">
            <v>0</v>
          </cell>
          <cell r="AG477">
            <v>0</v>
          </cell>
          <cell r="AJ477">
            <v>0</v>
          </cell>
          <cell r="AN477">
            <v>0</v>
          </cell>
          <cell r="AU477">
            <v>0</v>
          </cell>
        </row>
        <row r="478">
          <cell r="C478" t="str">
            <v>68190TEQU110Allcustom3USD Total</v>
          </cell>
          <cell r="AB478">
            <v>-23</v>
          </cell>
          <cell r="AC478">
            <v>0</v>
          </cell>
          <cell r="AE478">
            <v>-23.019360417457801</v>
          </cell>
          <cell r="AG478">
            <v>0</v>
          </cell>
          <cell r="AJ478">
            <v>0</v>
          </cell>
          <cell r="AN478">
            <v>-23</v>
          </cell>
          <cell r="AU478">
            <v>0</v>
          </cell>
        </row>
        <row r="479">
          <cell r="C479" t="str">
            <v>68190TEQU120Allcustom3USD Total</v>
          </cell>
          <cell r="AB479">
            <v>66</v>
          </cell>
          <cell r="AC479">
            <v>0</v>
          </cell>
          <cell r="AE479">
            <v>65.982449490258006</v>
          </cell>
          <cell r="AG479">
            <v>0</v>
          </cell>
          <cell r="AJ479">
            <v>0</v>
          </cell>
          <cell r="AN479">
            <v>66</v>
          </cell>
          <cell r="AU479">
            <v>0</v>
          </cell>
        </row>
        <row r="480">
          <cell r="C480" t="str">
            <v>68190TEQU130Allcustom3USD Total</v>
          </cell>
          <cell r="AB480">
            <v>-29</v>
          </cell>
          <cell r="AC480">
            <v>0</v>
          </cell>
          <cell r="AE480">
            <v>-28.976205791010901</v>
          </cell>
          <cell r="AG480">
            <v>0</v>
          </cell>
          <cell r="AJ480">
            <v>0</v>
          </cell>
          <cell r="AN480">
            <v>-29</v>
          </cell>
          <cell r="AU480">
            <v>0</v>
          </cell>
        </row>
        <row r="481">
          <cell r="C481" t="str">
            <v>68190TEQU140Allcustom3USD Total</v>
          </cell>
          <cell r="AB481">
            <v>-10</v>
          </cell>
          <cell r="AC481">
            <v>2</v>
          </cell>
          <cell r="AD481">
            <v>0</v>
          </cell>
          <cell r="AE481">
            <v>-11.598605619229101</v>
          </cell>
          <cell r="AG481">
            <v>0</v>
          </cell>
          <cell r="AH481">
            <v>0</v>
          </cell>
          <cell r="AJ481">
            <v>0</v>
          </cell>
          <cell r="AN481">
            <v>-10</v>
          </cell>
          <cell r="AU481">
            <v>0</v>
          </cell>
        </row>
        <row r="482">
          <cell r="C482" t="str">
            <v>68190TEQU200TAllcustom3USD Total</v>
          </cell>
          <cell r="AB482">
            <v>4</v>
          </cell>
          <cell r="AC482">
            <v>2</v>
          </cell>
          <cell r="AD482">
            <v>0</v>
          </cell>
          <cell r="AE482">
            <v>2.3882776625601991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M482">
            <v>0</v>
          </cell>
          <cell r="AN482">
            <v>4</v>
          </cell>
          <cell r="AU482">
            <v>0</v>
          </cell>
        </row>
        <row r="483">
          <cell r="C483" t="str">
            <v>68190TEQU210Allcustom3USD Total</v>
          </cell>
          <cell r="AB483">
            <v>-6</v>
          </cell>
          <cell r="AC483">
            <v>-1</v>
          </cell>
          <cell r="AE483">
            <v>-4.9374820385594305</v>
          </cell>
          <cell r="AG483">
            <v>0</v>
          </cell>
          <cell r="AH483">
            <v>0</v>
          </cell>
          <cell r="AJ483">
            <v>0</v>
          </cell>
          <cell r="AN483">
            <v>-6</v>
          </cell>
          <cell r="AU483">
            <v>0</v>
          </cell>
        </row>
        <row r="484">
          <cell r="C484" t="str">
            <v>68190TEQU300TAllcustom3USD Total</v>
          </cell>
          <cell r="AB484">
            <v>-2</v>
          </cell>
          <cell r="AC484">
            <v>1</v>
          </cell>
          <cell r="AD484">
            <v>0</v>
          </cell>
          <cell r="AE484">
            <v>-2.5492043759992313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>
            <v>0</v>
          </cell>
          <cell r="AM484">
            <v>0</v>
          </cell>
          <cell r="AN484">
            <v>-2</v>
          </cell>
        </row>
        <row r="486">
          <cell r="C486" t="str">
            <v>68202TEQU100Allcustom3USD Total</v>
          </cell>
          <cell r="AB486">
            <v>0</v>
          </cell>
          <cell r="AE486">
            <v>0</v>
          </cell>
          <cell r="AG486">
            <v>0</v>
          </cell>
          <cell r="AJ486">
            <v>0</v>
          </cell>
          <cell r="AN486">
            <v>0</v>
          </cell>
          <cell r="AU486">
            <v>0</v>
          </cell>
        </row>
        <row r="487">
          <cell r="C487" t="str">
            <v>68202TEQU110Allcustom3USD Total</v>
          </cell>
          <cell r="AB487">
            <v>0</v>
          </cell>
          <cell r="AE487">
            <v>0</v>
          </cell>
          <cell r="AG487">
            <v>0</v>
          </cell>
          <cell r="AJ487">
            <v>0</v>
          </cell>
          <cell r="AN487">
            <v>0</v>
          </cell>
          <cell r="AU487">
            <v>0</v>
          </cell>
        </row>
        <row r="488">
          <cell r="C488" t="str">
            <v>68202TEQU120Allcustom3USD Total</v>
          </cell>
          <cell r="AB488">
            <v>0</v>
          </cell>
          <cell r="AE488">
            <v>0</v>
          </cell>
          <cell r="AG488">
            <v>0</v>
          </cell>
          <cell r="AJ488">
            <v>0</v>
          </cell>
          <cell r="AN488">
            <v>0</v>
          </cell>
          <cell r="AU488">
            <v>0</v>
          </cell>
        </row>
        <row r="489">
          <cell r="C489" t="str">
            <v>68202TEQU130Allcustom3USD Total</v>
          </cell>
          <cell r="AB489">
            <v>0</v>
          </cell>
          <cell r="AE489">
            <v>0</v>
          </cell>
          <cell r="AG489">
            <v>0</v>
          </cell>
          <cell r="AJ489">
            <v>0</v>
          </cell>
          <cell r="AN489">
            <v>0</v>
          </cell>
          <cell r="AU489">
            <v>0</v>
          </cell>
        </row>
        <row r="490">
          <cell r="C490" t="str">
            <v>68202TEQU140Allcustom3USD Total</v>
          </cell>
          <cell r="AB490">
            <v>312</v>
          </cell>
          <cell r="AC490">
            <v>0</v>
          </cell>
          <cell r="AE490">
            <v>312.38496796142101</v>
          </cell>
          <cell r="AG490">
            <v>0</v>
          </cell>
          <cell r="AJ490">
            <v>0</v>
          </cell>
          <cell r="AN490">
            <v>312</v>
          </cell>
          <cell r="AU490">
            <v>0</v>
          </cell>
        </row>
        <row r="491">
          <cell r="C491" t="str">
            <v>68202TEQU200TAllcustom3USD Total</v>
          </cell>
          <cell r="AB491">
            <v>312</v>
          </cell>
          <cell r="AC491">
            <v>0</v>
          </cell>
          <cell r="AD491">
            <v>0</v>
          </cell>
          <cell r="AE491">
            <v>312.38496796142101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312</v>
          </cell>
          <cell r="AU491">
            <v>0</v>
          </cell>
          <cell r="AY491">
            <v>0</v>
          </cell>
        </row>
        <row r="492">
          <cell r="C492" t="str">
            <v>68202TEQU210Allcustom3USD Total</v>
          </cell>
          <cell r="AB492">
            <v>30</v>
          </cell>
          <cell r="AC492">
            <v>0</v>
          </cell>
          <cell r="AE492">
            <v>29.821602195004701</v>
          </cell>
          <cell r="AG492">
            <v>0</v>
          </cell>
          <cell r="AJ492">
            <v>0</v>
          </cell>
          <cell r="AN492">
            <v>30</v>
          </cell>
          <cell r="AU492">
            <v>0</v>
          </cell>
          <cell r="AY492">
            <v>0</v>
          </cell>
        </row>
        <row r="493">
          <cell r="C493" t="str">
            <v>68202TEQU300TAllcustom3USD Total</v>
          </cell>
          <cell r="AB493">
            <v>342</v>
          </cell>
          <cell r="AC493">
            <v>0</v>
          </cell>
          <cell r="AD493">
            <v>0</v>
          </cell>
          <cell r="AE493">
            <v>342.2065701564257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>
            <v>0</v>
          </cell>
          <cell r="AM493">
            <v>0</v>
          </cell>
          <cell r="AN493">
            <v>342</v>
          </cell>
          <cell r="AY493">
            <v>0</v>
          </cell>
        </row>
        <row r="494">
          <cell r="AY494">
            <v>0</v>
          </cell>
        </row>
        <row r="495">
          <cell r="C495" t="str">
            <v>68300TEQU100Allcustom3USD Total</v>
          </cell>
          <cell r="AB495">
            <v>0</v>
          </cell>
          <cell r="AE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N495">
            <v>0</v>
          </cell>
          <cell r="AU495">
            <v>0</v>
          </cell>
        </row>
        <row r="496">
          <cell r="C496" t="str">
            <v>68300TEQU110Allcustom3USD Total</v>
          </cell>
          <cell r="AB496">
            <v>-23</v>
          </cell>
          <cell r="AC496">
            <v>0</v>
          </cell>
          <cell r="AE496">
            <v>-23.019360417457801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N496">
            <v>-23</v>
          </cell>
          <cell r="AU496">
            <v>0</v>
          </cell>
        </row>
        <row r="497">
          <cell r="C497" t="str">
            <v>68300TEQU120Allcustom3USD Total</v>
          </cell>
          <cell r="AB497">
            <v>66</v>
          </cell>
          <cell r="AC497">
            <v>0</v>
          </cell>
          <cell r="AE497">
            <v>65.982449490258006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N497">
            <v>66</v>
          </cell>
          <cell r="AU497">
            <v>0</v>
          </cell>
        </row>
        <row r="498">
          <cell r="C498" t="str">
            <v>68300TEQU130Allcustom3USD Total</v>
          </cell>
          <cell r="AB498">
            <v>-29</v>
          </cell>
          <cell r="AC498">
            <v>0</v>
          </cell>
          <cell r="AE498">
            <v>-28.976205791010901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N498">
            <v>-29</v>
          </cell>
          <cell r="AU498">
            <v>0</v>
          </cell>
        </row>
        <row r="499">
          <cell r="C499" t="str">
            <v>68300TEQU140Allcustom3USD Total</v>
          </cell>
          <cell r="AB499">
            <v>302</v>
          </cell>
          <cell r="AC499">
            <v>1</v>
          </cell>
          <cell r="AE499">
            <v>300.78636234219198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N499">
            <v>302</v>
          </cell>
          <cell r="AU499">
            <v>0</v>
          </cell>
        </row>
        <row r="500">
          <cell r="C500" t="str">
            <v>68300TEQU200TAllcustom3USD Total</v>
          </cell>
          <cell r="AB500">
            <v>316</v>
          </cell>
          <cell r="AC500">
            <v>1</v>
          </cell>
          <cell r="AD500">
            <v>0</v>
          </cell>
          <cell r="AE500">
            <v>314.77324562398127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M500">
            <v>0</v>
          </cell>
          <cell r="AN500">
            <v>316</v>
          </cell>
          <cell r="AU500">
            <v>0</v>
          </cell>
        </row>
        <row r="501">
          <cell r="C501" t="str">
            <v>68300TEQU210Allcustom3USD Total</v>
          </cell>
          <cell r="AB501">
            <v>24</v>
          </cell>
          <cell r="AC501">
            <v>-1</v>
          </cell>
          <cell r="AE501">
            <v>24.884120156445299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N501">
            <v>24</v>
          </cell>
          <cell r="AU501">
            <v>0</v>
          </cell>
        </row>
        <row r="502">
          <cell r="C502" t="str">
            <v>68300TEQU300TAllcustom3USD Total</v>
          </cell>
          <cell r="AB502">
            <v>340</v>
          </cell>
          <cell r="AC502">
            <v>0</v>
          </cell>
          <cell r="AD502">
            <v>0</v>
          </cell>
          <cell r="AE502">
            <v>339.65736578042657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  <cell r="AM502">
            <v>0</v>
          </cell>
          <cell r="AN502">
            <v>340</v>
          </cell>
        </row>
        <row r="504">
          <cell r="C504" t="str">
            <v>68312TEQU100Allcustom3USD Total</v>
          </cell>
          <cell r="AB504">
            <v>0</v>
          </cell>
          <cell r="AE504">
            <v>0</v>
          </cell>
          <cell r="AG504">
            <v>0</v>
          </cell>
          <cell r="AJ504">
            <v>0</v>
          </cell>
          <cell r="AN504">
            <v>0</v>
          </cell>
          <cell r="AU504">
            <v>0</v>
          </cell>
        </row>
        <row r="505">
          <cell r="C505" t="str">
            <v>68312TEQU110Allcustom3USD Total</v>
          </cell>
          <cell r="AB505">
            <v>0</v>
          </cell>
          <cell r="AE505">
            <v>0</v>
          </cell>
          <cell r="AG505">
            <v>0</v>
          </cell>
          <cell r="AJ505">
            <v>0</v>
          </cell>
          <cell r="AN505">
            <v>0</v>
          </cell>
          <cell r="AU505">
            <v>0</v>
          </cell>
        </row>
        <row r="506">
          <cell r="C506" t="str">
            <v>68312TEQU120Allcustom3USD Total</v>
          </cell>
          <cell r="AB506">
            <v>0</v>
          </cell>
          <cell r="AE506">
            <v>0</v>
          </cell>
          <cell r="AG506">
            <v>0</v>
          </cell>
          <cell r="AJ506">
            <v>0</v>
          </cell>
          <cell r="AN506">
            <v>0</v>
          </cell>
          <cell r="AU506">
            <v>0</v>
          </cell>
        </row>
        <row r="507">
          <cell r="C507" t="str">
            <v>68312TEQU130Allcustom3USD Total</v>
          </cell>
          <cell r="AB507">
            <v>0</v>
          </cell>
          <cell r="AE507">
            <v>0</v>
          </cell>
          <cell r="AG507">
            <v>0</v>
          </cell>
          <cell r="AJ507">
            <v>0</v>
          </cell>
          <cell r="AN507">
            <v>0</v>
          </cell>
          <cell r="AU507">
            <v>0</v>
          </cell>
        </row>
        <row r="508">
          <cell r="C508" t="str">
            <v>68312TEQU140Allcustom3USD Total</v>
          </cell>
          <cell r="AB508">
            <v>-953</v>
          </cell>
          <cell r="AC508">
            <v>0</v>
          </cell>
          <cell r="AE508">
            <v>-952.936434877907</v>
          </cell>
          <cell r="AG508">
            <v>0</v>
          </cell>
          <cell r="AH508">
            <v>0</v>
          </cell>
          <cell r="AJ508">
            <v>0</v>
          </cell>
          <cell r="AN508">
            <v>-953</v>
          </cell>
          <cell r="AU508">
            <v>0</v>
          </cell>
        </row>
        <row r="509">
          <cell r="C509" t="str">
            <v>68312TEQU200TAllcustom3USD Total</v>
          </cell>
          <cell r="AB509">
            <v>-953</v>
          </cell>
          <cell r="AC509">
            <v>0</v>
          </cell>
          <cell r="AD509">
            <v>0</v>
          </cell>
          <cell r="AE509">
            <v>-952.936434877907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M509">
            <v>0</v>
          </cell>
          <cell r="AN509">
            <v>-953</v>
          </cell>
          <cell r="AU509">
            <v>0</v>
          </cell>
          <cell r="AY509">
            <v>0</v>
          </cell>
        </row>
        <row r="510">
          <cell r="C510" t="str">
            <v>68312TEQU210Allcustom3USD Total</v>
          </cell>
          <cell r="AB510">
            <v>-45</v>
          </cell>
          <cell r="AC510">
            <v>0</v>
          </cell>
          <cell r="AE510">
            <v>-44.754380252328595</v>
          </cell>
          <cell r="AG510">
            <v>0</v>
          </cell>
          <cell r="AH510">
            <v>0</v>
          </cell>
          <cell r="AJ510">
            <v>0</v>
          </cell>
          <cell r="AN510">
            <v>-45</v>
          </cell>
          <cell r="AU510">
            <v>0</v>
          </cell>
        </row>
        <row r="511">
          <cell r="C511" t="str">
            <v>68312TEQU300TAllcustom3USD Total</v>
          </cell>
          <cell r="AB511">
            <v>-998</v>
          </cell>
          <cell r="AC511">
            <v>0</v>
          </cell>
          <cell r="AD511">
            <v>0</v>
          </cell>
          <cell r="AE511">
            <v>-997.69081513023559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>
            <v>0</v>
          </cell>
          <cell r="AM511">
            <v>0</v>
          </cell>
          <cell r="AN511">
            <v>-998</v>
          </cell>
          <cell r="AY511">
            <v>0</v>
          </cell>
        </row>
        <row r="513">
          <cell r="C513" t="str">
            <v>68322TEQU100Allcustom3USD Total</v>
          </cell>
          <cell r="AB513">
            <v>0</v>
          </cell>
          <cell r="AE513">
            <v>0</v>
          </cell>
          <cell r="AG513">
            <v>0</v>
          </cell>
          <cell r="AJ513">
            <v>0</v>
          </cell>
          <cell r="AN513">
            <v>0</v>
          </cell>
          <cell r="AU513">
            <v>0</v>
          </cell>
        </row>
        <row r="514">
          <cell r="C514" t="str">
            <v>68322TEQU110Allcustom3USD Total</v>
          </cell>
          <cell r="AB514">
            <v>0</v>
          </cell>
          <cell r="AE514">
            <v>0</v>
          </cell>
          <cell r="AG514">
            <v>0</v>
          </cell>
          <cell r="AJ514">
            <v>0</v>
          </cell>
          <cell r="AN514">
            <v>0</v>
          </cell>
          <cell r="AU514">
            <v>0</v>
          </cell>
        </row>
        <row r="515">
          <cell r="C515" t="str">
            <v>68322TEQU120Allcustom3USD Total</v>
          </cell>
          <cell r="AB515">
            <v>0</v>
          </cell>
          <cell r="AE515">
            <v>0</v>
          </cell>
          <cell r="AG515">
            <v>0</v>
          </cell>
          <cell r="AJ515">
            <v>0</v>
          </cell>
          <cell r="AN515">
            <v>0</v>
          </cell>
          <cell r="AU515">
            <v>0</v>
          </cell>
        </row>
        <row r="516">
          <cell r="C516" t="str">
            <v>68322TEQU130Allcustom3USD Total</v>
          </cell>
          <cell r="AB516">
            <v>0</v>
          </cell>
          <cell r="AE516">
            <v>0</v>
          </cell>
          <cell r="AG516">
            <v>0</v>
          </cell>
          <cell r="AJ516">
            <v>0</v>
          </cell>
          <cell r="AN516">
            <v>0</v>
          </cell>
          <cell r="AU516">
            <v>0</v>
          </cell>
        </row>
        <row r="517">
          <cell r="C517" t="str">
            <v>68322TEQU140Allcustom3USD Total</v>
          </cell>
          <cell r="AB517">
            <v>9</v>
          </cell>
          <cell r="AC517">
            <v>0</v>
          </cell>
          <cell r="AE517">
            <v>8.9702959999999994</v>
          </cell>
          <cell r="AG517">
            <v>0</v>
          </cell>
          <cell r="AH517">
            <v>0</v>
          </cell>
          <cell r="AJ517">
            <v>0</v>
          </cell>
          <cell r="AN517">
            <v>9</v>
          </cell>
          <cell r="AU517">
            <v>0</v>
          </cell>
        </row>
        <row r="518">
          <cell r="C518" t="str">
            <v>68322TEQU200TAllcustom3USD Total</v>
          </cell>
          <cell r="AB518">
            <v>9</v>
          </cell>
          <cell r="AC518">
            <v>0</v>
          </cell>
          <cell r="AD518">
            <v>0</v>
          </cell>
          <cell r="AE518">
            <v>8.9702959999999994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M518">
            <v>0</v>
          </cell>
          <cell r="AN518">
            <v>9</v>
          </cell>
          <cell r="AU518">
            <v>0</v>
          </cell>
          <cell r="AY518">
            <v>0</v>
          </cell>
        </row>
        <row r="519">
          <cell r="C519" t="str">
            <v>68322TEQU210Allcustom3USD Total</v>
          </cell>
          <cell r="AB519">
            <v>0</v>
          </cell>
          <cell r="AC519">
            <v>0</v>
          </cell>
          <cell r="AE519">
            <v>0</v>
          </cell>
          <cell r="AG519">
            <v>0</v>
          </cell>
          <cell r="AH519">
            <v>0</v>
          </cell>
          <cell r="AJ519">
            <v>0</v>
          </cell>
          <cell r="AN519">
            <v>0</v>
          </cell>
          <cell r="AU519">
            <v>0</v>
          </cell>
        </row>
        <row r="520">
          <cell r="C520" t="str">
            <v>68322TEQU300TAllcustom3USD Total</v>
          </cell>
          <cell r="AB520">
            <v>9</v>
          </cell>
          <cell r="AC520">
            <v>0</v>
          </cell>
          <cell r="AD520">
            <v>0</v>
          </cell>
          <cell r="AE520">
            <v>8.9702959999999994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>
            <v>0</v>
          </cell>
          <cell r="AM520">
            <v>0</v>
          </cell>
          <cell r="AN520">
            <v>9</v>
          </cell>
          <cell r="AY520">
            <v>0</v>
          </cell>
        </row>
        <row r="522">
          <cell r="C522" t="str">
            <v>68332TEQU100Allcustom3USD Total</v>
          </cell>
          <cell r="AB522">
            <v>0</v>
          </cell>
          <cell r="AE522">
            <v>0</v>
          </cell>
          <cell r="AG522">
            <v>0</v>
          </cell>
          <cell r="AJ522">
            <v>0</v>
          </cell>
          <cell r="AN522">
            <v>0</v>
          </cell>
          <cell r="AU522">
            <v>0</v>
          </cell>
        </row>
        <row r="523">
          <cell r="C523" t="str">
            <v>68332TEQU110Allcustom3USD Total</v>
          </cell>
          <cell r="AB523">
            <v>0</v>
          </cell>
          <cell r="AE523">
            <v>0</v>
          </cell>
          <cell r="AG523">
            <v>0</v>
          </cell>
          <cell r="AJ523">
            <v>0</v>
          </cell>
          <cell r="AN523">
            <v>0</v>
          </cell>
          <cell r="AU523">
            <v>0</v>
          </cell>
        </row>
        <row r="524">
          <cell r="C524" t="str">
            <v>68332TEQU120Allcustom3USD Total</v>
          </cell>
          <cell r="AB524">
            <v>0</v>
          </cell>
          <cell r="AE524">
            <v>0</v>
          </cell>
          <cell r="AG524">
            <v>0</v>
          </cell>
          <cell r="AJ524">
            <v>0</v>
          </cell>
          <cell r="AN524">
            <v>0</v>
          </cell>
          <cell r="AU524">
            <v>0</v>
          </cell>
        </row>
        <row r="525">
          <cell r="C525" t="str">
            <v>68332TEQU130Allcustom3USD Total</v>
          </cell>
          <cell r="AB525">
            <v>0</v>
          </cell>
          <cell r="AE525">
            <v>0</v>
          </cell>
          <cell r="AG525">
            <v>0</v>
          </cell>
          <cell r="AJ525">
            <v>0</v>
          </cell>
          <cell r="AN525">
            <v>0</v>
          </cell>
          <cell r="AU525">
            <v>0</v>
          </cell>
        </row>
        <row r="526">
          <cell r="C526" t="str">
            <v>68332TEQU140Allcustom3USD Total</v>
          </cell>
          <cell r="AB526">
            <v>-1</v>
          </cell>
          <cell r="AC526">
            <v>0</v>
          </cell>
          <cell r="AE526">
            <v>-0.94292271153854401</v>
          </cell>
          <cell r="AG526">
            <v>0</v>
          </cell>
          <cell r="AH526">
            <v>0</v>
          </cell>
          <cell r="AJ526">
            <v>0</v>
          </cell>
          <cell r="AN526">
            <v>-1</v>
          </cell>
          <cell r="AU526">
            <v>0</v>
          </cell>
        </row>
        <row r="527">
          <cell r="C527" t="str">
            <v>68332TEQU200TAllcustom3USD Total</v>
          </cell>
          <cell r="AB527">
            <v>-1</v>
          </cell>
          <cell r="AC527">
            <v>0</v>
          </cell>
          <cell r="AD527">
            <v>0</v>
          </cell>
          <cell r="AE527">
            <v>-0.94292271153854401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M527">
            <v>0</v>
          </cell>
          <cell r="AN527">
            <v>-1</v>
          </cell>
          <cell r="AU527">
            <v>0</v>
          </cell>
          <cell r="AY527">
            <v>0</v>
          </cell>
        </row>
        <row r="528">
          <cell r="C528" t="str">
            <v>68332TEQU210Allcustom3USD Total</v>
          </cell>
          <cell r="AB528">
            <v>65</v>
          </cell>
          <cell r="AC528">
            <v>0</v>
          </cell>
          <cell r="AE528">
            <v>65.13494676675009</v>
          </cell>
          <cell r="AG528">
            <v>0</v>
          </cell>
          <cell r="AH528">
            <v>0</v>
          </cell>
          <cell r="AJ528">
            <v>0</v>
          </cell>
          <cell r="AN528">
            <v>65</v>
          </cell>
          <cell r="AU528">
            <v>0</v>
          </cell>
        </row>
        <row r="529">
          <cell r="C529" t="str">
            <v>68332TEQU300TAllcustom3USD Total</v>
          </cell>
          <cell r="AB529">
            <v>64</v>
          </cell>
          <cell r="AC529">
            <v>0</v>
          </cell>
          <cell r="AD529">
            <v>0</v>
          </cell>
          <cell r="AE529">
            <v>64.192024055211547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>
            <v>0</v>
          </cell>
          <cell r="AM529">
            <v>0</v>
          </cell>
          <cell r="AN529">
            <v>64</v>
          </cell>
          <cell r="AY529">
            <v>0</v>
          </cell>
        </row>
        <row r="531">
          <cell r="C531" t="str">
            <v>68342TEQU100Allcustom3USD Total</v>
          </cell>
          <cell r="AB531">
            <v>0</v>
          </cell>
          <cell r="AE531">
            <v>0</v>
          </cell>
          <cell r="AG531">
            <v>0</v>
          </cell>
          <cell r="AJ531">
            <v>0</v>
          </cell>
          <cell r="AN531">
            <v>0</v>
          </cell>
          <cell r="AU531">
            <v>0</v>
          </cell>
        </row>
        <row r="532">
          <cell r="C532" t="str">
            <v>68342TEQU110Allcustom3USD Total</v>
          </cell>
          <cell r="AB532">
            <v>0</v>
          </cell>
          <cell r="AE532">
            <v>0</v>
          </cell>
          <cell r="AG532">
            <v>0</v>
          </cell>
          <cell r="AJ532">
            <v>0</v>
          </cell>
          <cell r="AN532">
            <v>0</v>
          </cell>
          <cell r="AU532">
            <v>0</v>
          </cell>
        </row>
        <row r="533">
          <cell r="C533" t="str">
            <v>68342TEQU120Allcustom3USD Total</v>
          </cell>
          <cell r="AB533">
            <v>0</v>
          </cell>
          <cell r="AE533">
            <v>0</v>
          </cell>
          <cell r="AG533">
            <v>0</v>
          </cell>
          <cell r="AJ533">
            <v>0</v>
          </cell>
          <cell r="AN533">
            <v>0</v>
          </cell>
          <cell r="AU533">
            <v>0</v>
          </cell>
        </row>
        <row r="534">
          <cell r="C534" t="str">
            <v>68342TEQU130Allcustom3USD Total</v>
          </cell>
          <cell r="AB534">
            <v>0</v>
          </cell>
          <cell r="AE534">
            <v>0</v>
          </cell>
          <cell r="AG534">
            <v>0</v>
          </cell>
          <cell r="AJ534">
            <v>0</v>
          </cell>
          <cell r="AN534">
            <v>0</v>
          </cell>
          <cell r="AU534">
            <v>0</v>
          </cell>
        </row>
        <row r="535">
          <cell r="C535" t="str">
            <v>68342TEQU140Allcustom3USD Total</v>
          </cell>
          <cell r="AB535">
            <v>0</v>
          </cell>
          <cell r="AC535">
            <v>0</v>
          </cell>
          <cell r="AE535">
            <v>2.5791420003771798E-4</v>
          </cell>
          <cell r="AG535">
            <v>0</v>
          </cell>
          <cell r="AH535">
            <v>0</v>
          </cell>
          <cell r="AJ535">
            <v>0</v>
          </cell>
          <cell r="AN535">
            <v>0</v>
          </cell>
          <cell r="AU535">
            <v>0</v>
          </cell>
        </row>
        <row r="536">
          <cell r="C536" t="str">
            <v>68342TEQU200TAllcustom3USD Total</v>
          </cell>
          <cell r="AB536">
            <v>0</v>
          </cell>
          <cell r="AC536">
            <v>0</v>
          </cell>
          <cell r="AD536">
            <v>0</v>
          </cell>
          <cell r="AE536">
            <v>2.5791420003771798E-4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M536">
            <v>0</v>
          </cell>
          <cell r="AN536">
            <v>0</v>
          </cell>
          <cell r="AU536">
            <v>0</v>
          </cell>
          <cell r="AY536">
            <v>0</v>
          </cell>
        </row>
        <row r="537">
          <cell r="C537" t="str">
            <v>68342TEQU210Allcustom3USD Total</v>
          </cell>
          <cell r="AB537">
            <v>0</v>
          </cell>
          <cell r="AC537">
            <v>0</v>
          </cell>
          <cell r="AE537">
            <v>-1.34864168719772E-2</v>
          </cell>
          <cell r="AG537">
            <v>0</v>
          </cell>
          <cell r="AH537">
            <v>0</v>
          </cell>
          <cell r="AJ537">
            <v>0</v>
          </cell>
          <cell r="AN537">
            <v>0</v>
          </cell>
          <cell r="AU537">
            <v>0</v>
          </cell>
        </row>
        <row r="538">
          <cell r="C538" t="str">
            <v>68342TEQU300TAllcustom3USD Total</v>
          </cell>
          <cell r="AB538">
            <v>0</v>
          </cell>
          <cell r="AC538">
            <v>0</v>
          </cell>
          <cell r="AD538">
            <v>0</v>
          </cell>
          <cell r="AE538">
            <v>-1.3228502671939481E-2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>
            <v>0</v>
          </cell>
          <cell r="AM538">
            <v>0</v>
          </cell>
          <cell r="AN538">
            <v>0</v>
          </cell>
        </row>
        <row r="540">
          <cell r="C540" t="str">
            <v>68352TEQU100Allcustom3USD Total</v>
          </cell>
          <cell r="AB540">
            <v>0</v>
          </cell>
          <cell r="AE540">
            <v>0</v>
          </cell>
          <cell r="AG540">
            <v>0</v>
          </cell>
          <cell r="AJ540">
            <v>0</v>
          </cell>
          <cell r="AN540">
            <v>0</v>
          </cell>
          <cell r="AU540">
            <v>0</v>
          </cell>
        </row>
        <row r="541">
          <cell r="C541" t="str">
            <v>68352TEQU110Allcustom3USD Total</v>
          </cell>
          <cell r="AB541">
            <v>0</v>
          </cell>
          <cell r="AE541">
            <v>0</v>
          </cell>
          <cell r="AG541">
            <v>0</v>
          </cell>
          <cell r="AJ541">
            <v>0</v>
          </cell>
          <cell r="AN541">
            <v>0</v>
          </cell>
          <cell r="AU541">
            <v>0</v>
          </cell>
        </row>
        <row r="542">
          <cell r="C542" t="str">
            <v>68352TEQU120Allcustom3USD Total</v>
          </cell>
          <cell r="AB542">
            <v>0</v>
          </cell>
          <cell r="AE542">
            <v>0</v>
          </cell>
          <cell r="AG542">
            <v>0</v>
          </cell>
          <cell r="AJ542">
            <v>0</v>
          </cell>
          <cell r="AN542">
            <v>0</v>
          </cell>
          <cell r="AU542">
            <v>0</v>
          </cell>
        </row>
        <row r="543">
          <cell r="C543" t="str">
            <v>68352TEQU130Allcustom3USD Total</v>
          </cell>
          <cell r="AB543">
            <v>0</v>
          </cell>
          <cell r="AE543">
            <v>0</v>
          </cell>
          <cell r="AG543">
            <v>0</v>
          </cell>
          <cell r="AJ543">
            <v>0</v>
          </cell>
          <cell r="AN543">
            <v>0</v>
          </cell>
          <cell r="AU543">
            <v>0</v>
          </cell>
        </row>
        <row r="544">
          <cell r="C544" t="str">
            <v>68352TEQU140Allcustom3USD Total</v>
          </cell>
          <cell r="AB544">
            <v>-475</v>
          </cell>
          <cell r="AC544">
            <v>0</v>
          </cell>
          <cell r="AE544">
            <v>-475.23468126907596</v>
          </cell>
          <cell r="AG544">
            <v>0</v>
          </cell>
          <cell r="AH544">
            <v>0</v>
          </cell>
          <cell r="AJ544">
            <v>0</v>
          </cell>
          <cell r="AN544">
            <v>-475</v>
          </cell>
          <cell r="AU544">
            <v>0</v>
          </cell>
        </row>
        <row r="545">
          <cell r="C545" t="str">
            <v>68352TEQU200TAllcustom3USD Total</v>
          </cell>
          <cell r="AB545">
            <v>-475</v>
          </cell>
          <cell r="AC545">
            <v>0</v>
          </cell>
          <cell r="AD545">
            <v>0</v>
          </cell>
          <cell r="AE545">
            <v>-475.23468126907596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M545">
            <v>0</v>
          </cell>
          <cell r="AN545">
            <v>-475</v>
          </cell>
          <cell r="AU545">
            <v>0</v>
          </cell>
          <cell r="AY545">
            <v>0</v>
          </cell>
        </row>
        <row r="546">
          <cell r="C546" t="str">
            <v>68352TEQU210Allcustom3USD Total</v>
          </cell>
          <cell r="AB546">
            <v>0</v>
          </cell>
          <cell r="AC546">
            <v>0</v>
          </cell>
          <cell r="AE546">
            <v>0</v>
          </cell>
          <cell r="AG546">
            <v>0</v>
          </cell>
          <cell r="AH546">
            <v>0</v>
          </cell>
          <cell r="AJ546">
            <v>0</v>
          </cell>
          <cell r="AN546">
            <v>0</v>
          </cell>
          <cell r="AU546">
            <v>0</v>
          </cell>
        </row>
        <row r="547">
          <cell r="C547" t="str">
            <v>68352TEQU300TAllcustom3USD Total</v>
          </cell>
          <cell r="AB547">
            <v>-475</v>
          </cell>
          <cell r="AC547">
            <v>0</v>
          </cell>
          <cell r="AD547">
            <v>0</v>
          </cell>
          <cell r="AE547">
            <v>-475.23468126907596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0</v>
          </cell>
          <cell r="AM547">
            <v>0</v>
          </cell>
          <cell r="AN547">
            <v>-475</v>
          </cell>
          <cell r="AY547">
            <v>0</v>
          </cell>
        </row>
        <row r="549">
          <cell r="C549" t="str">
            <v>68362TEQU100Allcustom3USD Total</v>
          </cell>
          <cell r="AB549">
            <v>0</v>
          </cell>
          <cell r="AE549">
            <v>0</v>
          </cell>
          <cell r="AG549">
            <v>0</v>
          </cell>
          <cell r="AJ549">
            <v>0</v>
          </cell>
          <cell r="AN549">
            <v>0</v>
          </cell>
          <cell r="AU549">
            <v>0</v>
          </cell>
        </row>
        <row r="550">
          <cell r="C550" t="str">
            <v>68362TEQU110Allcustom3USD Total</v>
          </cell>
          <cell r="AB550">
            <v>0</v>
          </cell>
          <cell r="AE550">
            <v>0</v>
          </cell>
          <cell r="AG550">
            <v>0</v>
          </cell>
          <cell r="AJ550">
            <v>0</v>
          </cell>
          <cell r="AN550">
            <v>0</v>
          </cell>
          <cell r="AU550">
            <v>0</v>
          </cell>
        </row>
        <row r="551">
          <cell r="C551" t="str">
            <v>68362TEQU120Allcustom3USD Total</v>
          </cell>
          <cell r="AB551">
            <v>0</v>
          </cell>
          <cell r="AE551">
            <v>0</v>
          </cell>
          <cell r="AG551">
            <v>0</v>
          </cell>
          <cell r="AJ551">
            <v>0</v>
          </cell>
          <cell r="AN551">
            <v>0</v>
          </cell>
          <cell r="AU551">
            <v>0</v>
          </cell>
        </row>
        <row r="552">
          <cell r="C552" t="str">
            <v>68362TEQU130Allcustom3USD Total</v>
          </cell>
          <cell r="AB552">
            <v>0</v>
          </cell>
          <cell r="AE552">
            <v>0</v>
          </cell>
          <cell r="AG552">
            <v>0</v>
          </cell>
          <cell r="AJ552">
            <v>0</v>
          </cell>
          <cell r="AN552">
            <v>0</v>
          </cell>
          <cell r="AU552">
            <v>0</v>
          </cell>
        </row>
        <row r="553">
          <cell r="C553" t="str">
            <v>68362TEQU140Allcustom3USD Total</v>
          </cell>
          <cell r="AB553">
            <v>0</v>
          </cell>
          <cell r="AC553">
            <v>0</v>
          </cell>
          <cell r="AE553">
            <v>0</v>
          </cell>
          <cell r="AG553">
            <v>0</v>
          </cell>
          <cell r="AH553">
            <v>0</v>
          </cell>
          <cell r="AJ553">
            <v>0</v>
          </cell>
          <cell r="AN553">
            <v>0</v>
          </cell>
          <cell r="AU553">
            <v>0</v>
          </cell>
        </row>
        <row r="554">
          <cell r="C554" t="str">
            <v>68362TEQU200TAllcustom3USD Total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M554">
            <v>0</v>
          </cell>
          <cell r="AN554">
            <v>0</v>
          </cell>
          <cell r="AU554">
            <v>0</v>
          </cell>
          <cell r="AY554">
            <v>0</v>
          </cell>
        </row>
        <row r="555">
          <cell r="C555" t="str">
            <v>68362TEQU210Allcustom3USD Total</v>
          </cell>
          <cell r="AB555">
            <v>0</v>
          </cell>
          <cell r="AC555">
            <v>0</v>
          </cell>
          <cell r="AE555">
            <v>0</v>
          </cell>
          <cell r="AG555">
            <v>0</v>
          </cell>
          <cell r="AH555">
            <v>0</v>
          </cell>
          <cell r="AJ555">
            <v>0</v>
          </cell>
          <cell r="AN555">
            <v>0</v>
          </cell>
          <cell r="AU555">
            <v>0</v>
          </cell>
        </row>
        <row r="556">
          <cell r="C556" t="str">
            <v>68362TEQU300TAllcustom3USD Total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>
            <v>0</v>
          </cell>
          <cell r="AM556">
            <v>0</v>
          </cell>
          <cell r="AN556">
            <v>0</v>
          </cell>
          <cell r="AY556">
            <v>0</v>
          </cell>
        </row>
        <row r="558">
          <cell r="C558" t="str">
            <v>68372TEQU100Allcustom3USD Total</v>
          </cell>
          <cell r="AB558">
            <v>-132</v>
          </cell>
          <cell r="AC558">
            <v>0</v>
          </cell>
          <cell r="AE558">
            <v>-132.090721</v>
          </cell>
          <cell r="AG558">
            <v>0</v>
          </cell>
          <cell r="AJ558">
            <v>0</v>
          </cell>
          <cell r="AN558">
            <v>-132</v>
          </cell>
          <cell r="AU558">
            <v>0</v>
          </cell>
        </row>
        <row r="559">
          <cell r="C559" t="str">
            <v>68372TEQU110Allcustom3USD Total</v>
          </cell>
          <cell r="AB559">
            <v>0</v>
          </cell>
          <cell r="AE559">
            <v>0</v>
          </cell>
          <cell r="AG559">
            <v>0</v>
          </cell>
          <cell r="AJ559">
            <v>0</v>
          </cell>
          <cell r="AN559">
            <v>0</v>
          </cell>
          <cell r="AU559">
            <v>0</v>
          </cell>
        </row>
        <row r="560">
          <cell r="C560" t="str">
            <v>68372TEQU120Allcustom3USD Total</v>
          </cell>
          <cell r="AB560">
            <v>0</v>
          </cell>
          <cell r="AE560">
            <v>0</v>
          </cell>
          <cell r="AG560">
            <v>0</v>
          </cell>
          <cell r="AJ560">
            <v>0</v>
          </cell>
          <cell r="AN560">
            <v>0</v>
          </cell>
          <cell r="AU560">
            <v>0</v>
          </cell>
        </row>
        <row r="561">
          <cell r="C561" t="str">
            <v>68372TEQU130Allcustom3USD Total</v>
          </cell>
          <cell r="AB561">
            <v>0</v>
          </cell>
          <cell r="AE561">
            <v>0</v>
          </cell>
          <cell r="AG561">
            <v>0</v>
          </cell>
          <cell r="AJ561">
            <v>0</v>
          </cell>
          <cell r="AN561">
            <v>0</v>
          </cell>
          <cell r="AU561">
            <v>0</v>
          </cell>
        </row>
        <row r="562">
          <cell r="C562" t="str">
            <v>68372TEQU140Allcustom3USD Total</v>
          </cell>
          <cell r="AB562">
            <v>132</v>
          </cell>
          <cell r="AC562">
            <v>0</v>
          </cell>
          <cell r="AE562">
            <v>132.09214318668901</v>
          </cell>
          <cell r="AG562">
            <v>0</v>
          </cell>
          <cell r="AH562">
            <v>0</v>
          </cell>
          <cell r="AJ562">
            <v>0</v>
          </cell>
          <cell r="AN562">
            <v>132</v>
          </cell>
          <cell r="AU562">
            <v>0</v>
          </cell>
        </row>
        <row r="563">
          <cell r="C563" t="str">
            <v>68372TEQU200TAllcustom3USD Total</v>
          </cell>
          <cell r="AB563">
            <v>0</v>
          </cell>
          <cell r="AC563">
            <v>0</v>
          </cell>
          <cell r="AD563">
            <v>0</v>
          </cell>
          <cell r="AE563">
            <v>1.42218668889999E-3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M563">
            <v>0</v>
          </cell>
          <cell r="AN563">
            <v>0</v>
          </cell>
          <cell r="AU563">
            <v>0</v>
          </cell>
          <cell r="AY563">
            <v>0</v>
          </cell>
        </row>
        <row r="564">
          <cell r="C564" t="str">
            <v>68372TEQU210Allcustom3USD Total</v>
          </cell>
          <cell r="AB564">
            <v>38</v>
          </cell>
          <cell r="AC564">
            <v>0</v>
          </cell>
          <cell r="AE564">
            <v>37.915984624657497</v>
          </cell>
          <cell r="AG564">
            <v>0</v>
          </cell>
          <cell r="AH564">
            <v>0</v>
          </cell>
          <cell r="AJ564">
            <v>0</v>
          </cell>
          <cell r="AN564">
            <v>38</v>
          </cell>
          <cell r="AU564">
            <v>0</v>
          </cell>
        </row>
        <row r="565">
          <cell r="C565" t="str">
            <v>68372TEQU300TAllcustom3USD Total</v>
          </cell>
          <cell r="AB565">
            <v>38</v>
          </cell>
          <cell r="AC565">
            <v>0</v>
          </cell>
          <cell r="AD565">
            <v>0</v>
          </cell>
          <cell r="AE565">
            <v>37.917406811346396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  <cell r="AM565">
            <v>0</v>
          </cell>
          <cell r="AN565">
            <v>38</v>
          </cell>
          <cell r="AY565">
            <v>0</v>
          </cell>
        </row>
        <row r="567">
          <cell r="C567" t="str">
            <v>68382TEQU100Allcustom3USD Total</v>
          </cell>
          <cell r="AB567">
            <v>0</v>
          </cell>
          <cell r="AE567">
            <v>0</v>
          </cell>
          <cell r="AG567">
            <v>0</v>
          </cell>
          <cell r="AJ567">
            <v>0</v>
          </cell>
          <cell r="AN567">
            <v>0</v>
          </cell>
          <cell r="AU567">
            <v>0</v>
          </cell>
        </row>
        <row r="568">
          <cell r="C568" t="str">
            <v>68382TEQU110Allcustom3USD Total</v>
          </cell>
          <cell r="AB568">
            <v>0</v>
          </cell>
          <cell r="AE568">
            <v>0</v>
          </cell>
          <cell r="AG568">
            <v>0</v>
          </cell>
          <cell r="AJ568">
            <v>0</v>
          </cell>
          <cell r="AN568">
            <v>0</v>
          </cell>
          <cell r="AU568">
            <v>0</v>
          </cell>
        </row>
        <row r="569">
          <cell r="C569" t="str">
            <v>68382TEQU120Allcustom3USD Total</v>
          </cell>
          <cell r="AB569">
            <v>0</v>
          </cell>
          <cell r="AE569">
            <v>0</v>
          </cell>
          <cell r="AG569">
            <v>0</v>
          </cell>
          <cell r="AJ569">
            <v>0</v>
          </cell>
          <cell r="AN569">
            <v>0</v>
          </cell>
          <cell r="AU569">
            <v>0</v>
          </cell>
        </row>
        <row r="570">
          <cell r="C570" t="str">
            <v>68382TEQU130Allcustom3USD Total</v>
          </cell>
          <cell r="AB570">
            <v>0</v>
          </cell>
          <cell r="AE570">
            <v>0</v>
          </cell>
          <cell r="AG570">
            <v>0</v>
          </cell>
          <cell r="AJ570">
            <v>0</v>
          </cell>
          <cell r="AN570">
            <v>0</v>
          </cell>
          <cell r="AU570">
            <v>0</v>
          </cell>
        </row>
        <row r="571">
          <cell r="C571" t="str">
            <v>68382TEQU140Allcustom3USD Total</v>
          </cell>
          <cell r="AB571">
            <v>0</v>
          </cell>
          <cell r="AC571">
            <v>0</v>
          </cell>
          <cell r="AE571">
            <v>0</v>
          </cell>
          <cell r="AG571">
            <v>0</v>
          </cell>
          <cell r="AH571">
            <v>0</v>
          </cell>
          <cell r="AJ571">
            <v>0</v>
          </cell>
          <cell r="AN571">
            <v>0</v>
          </cell>
          <cell r="AU571">
            <v>0</v>
          </cell>
        </row>
        <row r="572">
          <cell r="C572" t="str">
            <v>68382TEQU200TAllcustom3USD Total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M572">
            <v>0</v>
          </cell>
          <cell r="AN572">
            <v>0</v>
          </cell>
          <cell r="AU572">
            <v>0</v>
          </cell>
          <cell r="AY572">
            <v>0</v>
          </cell>
        </row>
        <row r="573">
          <cell r="C573" t="str">
            <v>68382TEQU210Allcustom3USD Total</v>
          </cell>
          <cell r="AB573">
            <v>0</v>
          </cell>
          <cell r="AC573">
            <v>0</v>
          </cell>
          <cell r="AE573">
            <v>0</v>
          </cell>
          <cell r="AG573">
            <v>0</v>
          </cell>
          <cell r="AH573">
            <v>0</v>
          </cell>
          <cell r="AJ573">
            <v>0</v>
          </cell>
          <cell r="AN573">
            <v>0</v>
          </cell>
          <cell r="AU573">
            <v>0</v>
          </cell>
        </row>
        <row r="574">
          <cell r="C574" t="str">
            <v>68382TEQU300TAllcustom3USD Total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  <cell r="AM574">
            <v>0</v>
          </cell>
          <cell r="AN574">
            <v>0</v>
          </cell>
          <cell r="AY574">
            <v>0</v>
          </cell>
        </row>
        <row r="576">
          <cell r="C576" t="str">
            <v>68392TEQU100Allcustom3USD Total</v>
          </cell>
          <cell r="AB576">
            <v>0</v>
          </cell>
          <cell r="AE576">
            <v>0</v>
          </cell>
          <cell r="AG576">
            <v>0</v>
          </cell>
          <cell r="AJ576">
            <v>0</v>
          </cell>
          <cell r="AL576">
            <v>0</v>
          </cell>
          <cell r="AN576">
            <v>0</v>
          </cell>
          <cell r="AU576">
            <v>0</v>
          </cell>
        </row>
        <row r="577">
          <cell r="C577" t="str">
            <v>68392TEQU110Allcustom3USD Total</v>
          </cell>
          <cell r="AB577">
            <v>0</v>
          </cell>
          <cell r="AE577">
            <v>0</v>
          </cell>
          <cell r="AG577">
            <v>0</v>
          </cell>
          <cell r="AH577">
            <v>0</v>
          </cell>
          <cell r="AJ577">
            <v>0</v>
          </cell>
          <cell r="AL577">
            <v>0</v>
          </cell>
          <cell r="AM577">
            <v>0</v>
          </cell>
          <cell r="AN577">
            <v>0</v>
          </cell>
          <cell r="AU577">
            <v>0</v>
          </cell>
        </row>
        <row r="578">
          <cell r="C578" t="str">
            <v>68392TEQU120Allcustom3USD Total</v>
          </cell>
          <cell r="AB578">
            <v>0</v>
          </cell>
          <cell r="AE578">
            <v>0</v>
          </cell>
          <cell r="AG578">
            <v>0</v>
          </cell>
          <cell r="AJ578">
            <v>0</v>
          </cell>
          <cell r="AL578">
            <v>0</v>
          </cell>
          <cell r="AM578">
            <v>0</v>
          </cell>
          <cell r="AN578">
            <v>0</v>
          </cell>
          <cell r="AU578">
            <v>0</v>
          </cell>
        </row>
        <row r="579">
          <cell r="C579" t="str">
            <v>68392TEQU130Allcustom3USD Total</v>
          </cell>
          <cell r="AB579">
            <v>0</v>
          </cell>
          <cell r="AE579">
            <v>0</v>
          </cell>
          <cell r="AG579">
            <v>0</v>
          </cell>
          <cell r="AJ579">
            <v>0</v>
          </cell>
          <cell r="AL579">
            <v>0</v>
          </cell>
          <cell r="AM579">
            <v>0</v>
          </cell>
          <cell r="AN579">
            <v>0</v>
          </cell>
          <cell r="AU579">
            <v>0</v>
          </cell>
        </row>
        <row r="580">
          <cell r="C580" t="str">
            <v>68392TEQU140Allcustom3USD Total</v>
          </cell>
          <cell r="AB580">
            <v>1</v>
          </cell>
          <cell r="AC580">
            <v>0</v>
          </cell>
          <cell r="AE580">
            <v>1.11835841904696</v>
          </cell>
          <cell r="AG580">
            <v>0</v>
          </cell>
          <cell r="AJ580">
            <v>0</v>
          </cell>
          <cell r="AL580">
            <v>0</v>
          </cell>
          <cell r="AM580">
            <v>0</v>
          </cell>
          <cell r="AN580">
            <v>1</v>
          </cell>
          <cell r="AU580">
            <v>0</v>
          </cell>
        </row>
        <row r="581">
          <cell r="C581" t="str">
            <v>68392TEQU200TAllcustom3USD Total</v>
          </cell>
          <cell r="AB581">
            <v>1</v>
          </cell>
          <cell r="AC581">
            <v>0</v>
          </cell>
          <cell r="AD581">
            <v>0</v>
          </cell>
          <cell r="AE581">
            <v>1.11835841904696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  <cell r="AM581">
            <v>0</v>
          </cell>
          <cell r="AN581">
            <v>1</v>
          </cell>
          <cell r="AU581">
            <v>0</v>
          </cell>
          <cell r="AY581">
            <v>0</v>
          </cell>
        </row>
        <row r="582">
          <cell r="C582" t="str">
            <v>68392TEQU210Allcustom3USD Total</v>
          </cell>
          <cell r="AB582">
            <v>0</v>
          </cell>
          <cell r="AE582">
            <v>0</v>
          </cell>
          <cell r="AG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U582">
            <v>0</v>
          </cell>
        </row>
        <row r="583">
          <cell r="C583" t="str">
            <v>68392TEQU300TAllcustom3USD Total</v>
          </cell>
          <cell r="AB583">
            <v>1</v>
          </cell>
          <cell r="AC583">
            <v>0</v>
          </cell>
          <cell r="AD583">
            <v>0</v>
          </cell>
          <cell r="AE583">
            <v>1.11835841904696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  <cell r="AM583">
            <v>0</v>
          </cell>
          <cell r="AN583">
            <v>1</v>
          </cell>
          <cell r="AY583">
            <v>0</v>
          </cell>
        </row>
        <row r="585">
          <cell r="C585" t="str">
            <v>68400TEQU100Allcustom3USD Total</v>
          </cell>
          <cell r="AB585">
            <v>-132</v>
          </cell>
          <cell r="AC585">
            <v>0</v>
          </cell>
          <cell r="AE585">
            <v>-132.090721</v>
          </cell>
          <cell r="AG585">
            <v>0</v>
          </cell>
          <cell r="AJ585">
            <v>0</v>
          </cell>
          <cell r="AN585">
            <v>-132</v>
          </cell>
          <cell r="AU585">
            <v>0</v>
          </cell>
        </row>
        <row r="586">
          <cell r="C586" t="str">
            <v>68400TEQU110Allcustom3USD Total</v>
          </cell>
          <cell r="AB586">
            <v>0</v>
          </cell>
          <cell r="AE586">
            <v>0</v>
          </cell>
          <cell r="AG586">
            <v>0</v>
          </cell>
          <cell r="AJ586">
            <v>0</v>
          </cell>
          <cell r="AN586">
            <v>0</v>
          </cell>
          <cell r="AU586">
            <v>0</v>
          </cell>
        </row>
        <row r="587">
          <cell r="C587" t="str">
            <v>68400TEQU120Allcustom3USD Total</v>
          </cell>
          <cell r="AB587">
            <v>0</v>
          </cell>
          <cell r="AE587">
            <v>0</v>
          </cell>
          <cell r="AG587">
            <v>0</v>
          </cell>
          <cell r="AJ587">
            <v>0</v>
          </cell>
          <cell r="AN587">
            <v>0</v>
          </cell>
          <cell r="AU587">
            <v>0</v>
          </cell>
        </row>
        <row r="588">
          <cell r="C588" t="str">
            <v>68400TEQU130Allcustom3USD Total</v>
          </cell>
          <cell r="AB588">
            <v>0</v>
          </cell>
          <cell r="AE588">
            <v>0</v>
          </cell>
          <cell r="AG588">
            <v>0</v>
          </cell>
          <cell r="AJ588">
            <v>0</v>
          </cell>
          <cell r="AN588">
            <v>0</v>
          </cell>
          <cell r="AU588">
            <v>0</v>
          </cell>
        </row>
        <row r="589">
          <cell r="C589" t="str">
            <v>68400TEQU140Allcustom3USD Total</v>
          </cell>
          <cell r="AB589">
            <v>-1287</v>
          </cell>
          <cell r="AC589">
            <v>0</v>
          </cell>
          <cell r="AE589">
            <v>-1286.93298333859</v>
          </cell>
          <cell r="AG589">
            <v>0</v>
          </cell>
          <cell r="AH589">
            <v>0</v>
          </cell>
          <cell r="AJ589">
            <v>0</v>
          </cell>
          <cell r="AN589">
            <v>-1287</v>
          </cell>
          <cell r="AU589">
            <v>0</v>
          </cell>
        </row>
        <row r="590">
          <cell r="C590" t="str">
            <v>68400TEQU200TAllcustom3USD Total</v>
          </cell>
          <cell r="AB590">
            <v>-1419</v>
          </cell>
          <cell r="AC590">
            <v>0</v>
          </cell>
          <cell r="AD590">
            <v>0</v>
          </cell>
          <cell r="AE590">
            <v>-1419.0237043385898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M590">
            <v>0</v>
          </cell>
          <cell r="AN590">
            <v>-1419</v>
          </cell>
          <cell r="AU590">
            <v>0</v>
          </cell>
          <cell r="AY590">
            <v>0</v>
          </cell>
        </row>
        <row r="591">
          <cell r="C591" t="str">
            <v>68400TEQU210Allcustom3USD Total</v>
          </cell>
          <cell r="AB591">
            <v>58</v>
          </cell>
          <cell r="AC591">
            <v>0</v>
          </cell>
          <cell r="AE591">
            <v>58.283064722207001</v>
          </cell>
          <cell r="AG591">
            <v>0</v>
          </cell>
          <cell r="AH591">
            <v>0</v>
          </cell>
          <cell r="AJ591">
            <v>0</v>
          </cell>
          <cell r="AN591">
            <v>58</v>
          </cell>
          <cell r="AU591">
            <v>0</v>
          </cell>
        </row>
        <row r="592">
          <cell r="C592" t="str">
            <v>68400TEQU300TAllcustom3USD Total</v>
          </cell>
          <cell r="AB592">
            <v>-1361</v>
          </cell>
          <cell r="AC592">
            <v>0</v>
          </cell>
          <cell r="AD592">
            <v>0</v>
          </cell>
          <cell r="AE592">
            <v>-1360.7406396163829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0</v>
          </cell>
          <cell r="AM592">
            <v>0</v>
          </cell>
          <cell r="AN592">
            <v>-1361</v>
          </cell>
          <cell r="AY592">
            <v>0</v>
          </cell>
        </row>
        <row r="594">
          <cell r="C594" t="str">
            <v>68450TEQU100Allcustom3USD Total</v>
          </cell>
          <cell r="AB594">
            <v>3774</v>
          </cell>
          <cell r="AE594">
            <v>3774.2835709999999</v>
          </cell>
          <cell r="AG594">
            <v>0</v>
          </cell>
          <cell r="AI594">
            <v>0</v>
          </cell>
          <cell r="AJ594">
            <v>0</v>
          </cell>
          <cell r="AN594">
            <v>3774</v>
          </cell>
          <cell r="AU594">
            <v>0</v>
          </cell>
        </row>
        <row r="595">
          <cell r="C595" t="str">
            <v>68450TEQU110Allcustom3USD Total</v>
          </cell>
          <cell r="AB595">
            <v>5392</v>
          </cell>
          <cell r="AE595">
            <v>5392.0570963241598</v>
          </cell>
          <cell r="AG595">
            <v>-5796</v>
          </cell>
          <cell r="AH595">
            <v>0</v>
          </cell>
          <cell r="AI595">
            <v>0</v>
          </cell>
          <cell r="AJ595">
            <v>-5795.7958025993703</v>
          </cell>
          <cell r="AN595">
            <v>-404</v>
          </cell>
          <cell r="AU595">
            <v>0</v>
          </cell>
        </row>
        <row r="596">
          <cell r="C596" t="str">
            <v>68450TEQU120Allcustom3USD Total</v>
          </cell>
          <cell r="AB596">
            <v>-139</v>
          </cell>
          <cell r="AE596">
            <v>-139.252662516154</v>
          </cell>
          <cell r="AG596">
            <v>0</v>
          </cell>
          <cell r="AJ596">
            <v>0</v>
          </cell>
          <cell r="AN596">
            <v>-139</v>
          </cell>
          <cell r="AU596">
            <v>0</v>
          </cell>
        </row>
        <row r="597">
          <cell r="C597" t="str">
            <v>68450TEQU130Allcustom3USD Total</v>
          </cell>
          <cell r="AB597">
            <v>-282</v>
          </cell>
          <cell r="AE597">
            <v>-281.62936523335395</v>
          </cell>
          <cell r="AG597">
            <v>-48</v>
          </cell>
          <cell r="AI597">
            <v>0</v>
          </cell>
          <cell r="AJ597">
            <v>-47.872362000000003</v>
          </cell>
          <cell r="AN597">
            <v>-330</v>
          </cell>
          <cell r="AU597">
            <v>0</v>
          </cell>
        </row>
        <row r="598">
          <cell r="C598" t="str">
            <v>68450TEQU140Allcustom3USD Total</v>
          </cell>
          <cell r="AB598">
            <v>28254</v>
          </cell>
          <cell r="AC598">
            <v>2</v>
          </cell>
          <cell r="AE598">
            <v>28251.502292867099</v>
          </cell>
          <cell r="AG598">
            <v>2829</v>
          </cell>
          <cell r="AI598">
            <v>0</v>
          </cell>
          <cell r="AJ598">
            <v>2829.08429003945</v>
          </cell>
          <cell r="AN598">
            <v>31083</v>
          </cell>
          <cell r="AU598">
            <v>0</v>
          </cell>
        </row>
        <row r="599">
          <cell r="C599" t="str">
            <v>68450TEQU200TAllcustom3USD Total</v>
          </cell>
          <cell r="AB599">
            <v>36999</v>
          </cell>
          <cell r="AC599">
            <v>2</v>
          </cell>
          <cell r="AD599">
            <v>0</v>
          </cell>
          <cell r="AE599">
            <v>36996.960932441805</v>
          </cell>
          <cell r="AG599">
            <v>-3015</v>
          </cell>
          <cell r="AH599">
            <v>0</v>
          </cell>
          <cell r="AI599">
            <v>0</v>
          </cell>
          <cell r="AJ599">
            <v>-3014.5838745599199</v>
          </cell>
          <cell r="AM599">
            <v>0</v>
          </cell>
          <cell r="AN599">
            <v>33984</v>
          </cell>
          <cell r="AU599">
            <v>0</v>
          </cell>
          <cell r="AY599">
            <v>0</v>
          </cell>
        </row>
        <row r="600">
          <cell r="C600" t="str">
            <v>68450TEQU210Allcustom3USD Total</v>
          </cell>
          <cell r="AB600">
            <v>2820</v>
          </cell>
          <cell r="AC600">
            <v>-3</v>
          </cell>
          <cell r="AE600">
            <v>2822.7352531505198</v>
          </cell>
          <cell r="AG600">
            <v>-2086</v>
          </cell>
          <cell r="AH600">
            <v>1</v>
          </cell>
          <cell r="AI600">
            <v>0</v>
          </cell>
          <cell r="AJ600">
            <v>-2086.7801100113597</v>
          </cell>
          <cell r="AN600">
            <v>734</v>
          </cell>
          <cell r="AU600">
            <v>0</v>
          </cell>
          <cell r="AY600">
            <v>0</v>
          </cell>
        </row>
        <row r="601">
          <cell r="C601" t="str">
            <v>68450TEQU300TAllcustom3USD Total</v>
          </cell>
          <cell r="AB601">
            <v>39819</v>
          </cell>
          <cell r="AC601">
            <v>-1</v>
          </cell>
          <cell r="AD601">
            <v>0</v>
          </cell>
          <cell r="AE601">
            <v>39819.696185592322</v>
          </cell>
          <cell r="AG601">
            <v>-5101</v>
          </cell>
          <cell r="AH601">
            <v>1</v>
          </cell>
          <cell r="AI601">
            <v>0</v>
          </cell>
          <cell r="AJ601">
            <v>-5101.3639845712796</v>
          </cell>
          <cell r="AL601">
            <v>0</v>
          </cell>
          <cell r="AM601">
            <v>0</v>
          </cell>
          <cell r="AN601">
            <v>34718</v>
          </cell>
          <cell r="AY601">
            <v>0</v>
          </cell>
        </row>
        <row r="605">
          <cell r="C605" t="str">
            <v>10100TAllcustom2Allcustom3USD Total</v>
          </cell>
          <cell r="AB605">
            <v>2463</v>
          </cell>
          <cell r="AE605">
            <v>2462.7574621648896</v>
          </cell>
          <cell r="AN605">
            <v>2463</v>
          </cell>
          <cell r="AU605">
            <v>0</v>
          </cell>
        </row>
        <row r="606">
          <cell r="C606" t="str">
            <v>Revenue_sale_of_service_USD</v>
          </cell>
          <cell r="AB606">
            <v>14937</v>
          </cell>
          <cell r="AE606">
            <v>14937.508294373511</v>
          </cell>
          <cell r="AN606">
            <v>14937</v>
          </cell>
          <cell r="AU606">
            <v>0</v>
          </cell>
        </row>
        <row r="609">
          <cell r="C609" t="str">
            <v>60321GEO132Allcustom3USD Total</v>
          </cell>
          <cell r="AB609">
            <v>0</v>
          </cell>
          <cell r="AE609">
            <v>4.56929924500439E-2</v>
          </cell>
          <cell r="AN609">
            <v>0</v>
          </cell>
          <cell r="AU609">
            <v>0</v>
          </cell>
        </row>
        <row r="610">
          <cell r="C610" t="str">
            <v>60321GEO724Allcustom3USD Total</v>
          </cell>
          <cell r="AB610">
            <v>10</v>
          </cell>
          <cell r="AE610">
            <v>10.251994840848301</v>
          </cell>
          <cell r="AN610">
            <v>10</v>
          </cell>
          <cell r="AU610">
            <v>0</v>
          </cell>
        </row>
        <row r="611">
          <cell r="C611" t="str">
            <v>60321GEO420Allcustom3USD Total</v>
          </cell>
          <cell r="AB611">
            <v>19</v>
          </cell>
          <cell r="AE611">
            <v>19.4357195603096</v>
          </cell>
          <cell r="AN611">
            <v>19</v>
          </cell>
          <cell r="AU611">
            <v>0</v>
          </cell>
        </row>
        <row r="612">
          <cell r="C612" t="str">
            <v>60321GEO155Allcustom3USD Total</v>
          </cell>
          <cell r="AB612">
            <v>3</v>
          </cell>
          <cell r="AE612">
            <v>3.0281586800000002</v>
          </cell>
          <cell r="AN612">
            <v>3</v>
          </cell>
          <cell r="AU612">
            <v>0</v>
          </cell>
        </row>
        <row r="613">
          <cell r="C613" t="str">
            <v>60321GEO701Allcustom3USD Total</v>
          </cell>
          <cell r="AB613">
            <v>242</v>
          </cell>
          <cell r="AE613">
            <v>241.87088087999999</v>
          </cell>
          <cell r="AN613">
            <v>242</v>
          </cell>
          <cell r="AU613">
            <v>0</v>
          </cell>
        </row>
        <row r="614">
          <cell r="C614" t="str">
            <v>60321GEO430Allcustom3USD Total</v>
          </cell>
          <cell r="AB614">
            <v>0</v>
          </cell>
          <cell r="AE614">
            <v>0</v>
          </cell>
          <cell r="AN614">
            <v>0</v>
          </cell>
          <cell r="AU614">
            <v>0</v>
          </cell>
        </row>
        <row r="615">
          <cell r="C615" t="str">
            <v>60321GEO510Allcustom3USD Total</v>
          </cell>
          <cell r="AB615">
            <v>0</v>
          </cell>
          <cell r="AE615">
            <v>0</v>
          </cell>
          <cell r="AN615">
            <v>0</v>
          </cell>
          <cell r="AU615">
            <v>0</v>
          </cell>
        </row>
        <row r="616">
          <cell r="C616" t="str">
            <v>60321GEO816Allcustom3USD Total</v>
          </cell>
          <cell r="AB616">
            <v>0</v>
          </cell>
          <cell r="AE616">
            <v>0</v>
          </cell>
          <cell r="AN616">
            <v>0</v>
          </cell>
          <cell r="AU616">
            <v>0</v>
          </cell>
        </row>
        <row r="617">
          <cell r="C617" t="str">
            <v>segment_geo_revenue_other_USD</v>
          </cell>
          <cell r="AB617">
            <v>17126</v>
          </cell>
          <cell r="AC617">
            <v>0</v>
          </cell>
          <cell r="AD617">
            <v>0</v>
          </cell>
          <cell r="AE617">
            <v>17125.633309584791</v>
          </cell>
          <cell r="AN617">
            <v>17126</v>
          </cell>
          <cell r="AU617">
            <v>0</v>
          </cell>
        </row>
        <row r="618">
          <cell r="AB618">
            <v>17400</v>
          </cell>
          <cell r="AC618">
            <v>0</v>
          </cell>
          <cell r="AD618">
            <v>0</v>
          </cell>
          <cell r="AE618">
            <v>17400.2657565384</v>
          </cell>
          <cell r="AL618">
            <v>0</v>
          </cell>
          <cell r="AM618">
            <v>0</v>
          </cell>
          <cell r="AN618">
            <v>17400</v>
          </cell>
          <cell r="AY618">
            <v>0</v>
          </cell>
        </row>
        <row r="620">
          <cell r="C620" t="str">
            <v>60325GEO132Allcustom3USD Total</v>
          </cell>
          <cell r="AB620">
            <v>-32</v>
          </cell>
          <cell r="AE620">
            <v>-31.671419507984798</v>
          </cell>
          <cell r="AN620">
            <v>-32</v>
          </cell>
          <cell r="AU620">
            <v>0</v>
          </cell>
        </row>
        <row r="621">
          <cell r="C621" t="str">
            <v>60325GEO724Allcustom3USD Total</v>
          </cell>
          <cell r="AB621">
            <v>2</v>
          </cell>
          <cell r="AE621">
            <v>1.5299136205035102</v>
          </cell>
          <cell r="AN621">
            <v>2</v>
          </cell>
          <cell r="AU621">
            <v>0</v>
          </cell>
        </row>
        <row r="622">
          <cell r="C622" t="str">
            <v>60325GEO420Allcustom3USD Total</v>
          </cell>
          <cell r="AB622">
            <v>16</v>
          </cell>
          <cell r="AE622">
            <v>16.338354091635498</v>
          </cell>
          <cell r="AN622">
            <v>16</v>
          </cell>
          <cell r="AU622">
            <v>0</v>
          </cell>
        </row>
        <row r="623">
          <cell r="C623" t="str">
            <v>60325GEO155Allcustom3USD Total</v>
          </cell>
          <cell r="AB623">
            <v>8</v>
          </cell>
          <cell r="AE623">
            <v>8.1560135000000002</v>
          </cell>
          <cell r="AN623">
            <v>8</v>
          </cell>
          <cell r="AU623">
            <v>0</v>
          </cell>
        </row>
        <row r="624">
          <cell r="C624" t="str">
            <v>60325GEO701Allcustom3USD Total</v>
          </cell>
          <cell r="AB624">
            <v>1712</v>
          </cell>
          <cell r="AE624">
            <v>1712.3140510000001</v>
          </cell>
          <cell r="AN624">
            <v>1712</v>
          </cell>
          <cell r="AU624">
            <v>0</v>
          </cell>
        </row>
        <row r="625">
          <cell r="C625" t="str">
            <v>60325GEO430Allcustom3USD Total</v>
          </cell>
          <cell r="AB625">
            <v>642</v>
          </cell>
          <cell r="AE625">
            <v>642.44402097</v>
          </cell>
          <cell r="AN625">
            <v>642</v>
          </cell>
          <cell r="AU625">
            <v>0</v>
          </cell>
        </row>
        <row r="626">
          <cell r="C626" t="str">
            <v>60325GEO510Allcustom3USD Total</v>
          </cell>
          <cell r="AB626">
            <v>0</v>
          </cell>
          <cell r="AE626">
            <v>0</v>
          </cell>
          <cell r="AN626">
            <v>0</v>
          </cell>
          <cell r="AU626">
            <v>0</v>
          </cell>
        </row>
        <row r="627">
          <cell r="C627" t="str">
            <v>60325GEO816Allcustom3USD Total</v>
          </cell>
          <cell r="AB627">
            <v>0</v>
          </cell>
          <cell r="AE627">
            <v>0</v>
          </cell>
          <cell r="AN627">
            <v>0</v>
          </cell>
          <cell r="AU627">
            <v>0</v>
          </cell>
        </row>
        <row r="628">
          <cell r="C628" t="str">
            <v>segment_geo_assets_other_USD</v>
          </cell>
          <cell r="AB628">
            <v>44934</v>
          </cell>
          <cell r="AC628">
            <v>1</v>
          </cell>
          <cell r="AD628">
            <v>0</v>
          </cell>
          <cell r="AE628">
            <v>44933.294155021715</v>
          </cell>
          <cell r="AN628">
            <v>44934</v>
          </cell>
          <cell r="AU628">
            <v>0</v>
          </cell>
        </row>
        <row r="629">
          <cell r="AB629">
            <v>47282</v>
          </cell>
          <cell r="AC629">
            <v>1</v>
          </cell>
          <cell r="AD629">
            <v>0</v>
          </cell>
          <cell r="AE629">
            <v>47282.405088695872</v>
          </cell>
          <cell r="AL629">
            <v>0</v>
          </cell>
          <cell r="AM629">
            <v>0</v>
          </cell>
          <cell r="AN629">
            <v>47282</v>
          </cell>
          <cell r="AY629">
            <v>0</v>
          </cell>
        </row>
        <row r="631">
          <cell r="C631" t="str">
            <v>60327GEO132Allcustom3USD Total</v>
          </cell>
          <cell r="AB631">
            <v>-18</v>
          </cell>
          <cell r="AE631">
            <v>-18.428786331639799</v>
          </cell>
          <cell r="AN631">
            <v>-18</v>
          </cell>
          <cell r="AU631">
            <v>0</v>
          </cell>
        </row>
        <row r="632">
          <cell r="C632" t="str">
            <v>60327GEO724Allcustom3USD Total</v>
          </cell>
          <cell r="AB632">
            <v>-1</v>
          </cell>
          <cell r="AE632">
            <v>-0.579751206291508</v>
          </cell>
          <cell r="AN632">
            <v>-1</v>
          </cell>
          <cell r="AU632">
            <v>0</v>
          </cell>
        </row>
        <row r="633">
          <cell r="C633" t="str">
            <v>60327GEO420Allcustom3USD Total</v>
          </cell>
          <cell r="AB633">
            <v>0</v>
          </cell>
          <cell r="AE633">
            <v>0</v>
          </cell>
          <cell r="AN633">
            <v>0</v>
          </cell>
          <cell r="AU633">
            <v>0</v>
          </cell>
        </row>
        <row r="634">
          <cell r="C634" t="str">
            <v>60327GEO155Allcustom3USD Total</v>
          </cell>
          <cell r="AB634">
            <v>0</v>
          </cell>
          <cell r="AE634">
            <v>0.17029201999999999</v>
          </cell>
          <cell r="AN634">
            <v>0</v>
          </cell>
          <cell r="AU634">
            <v>0</v>
          </cell>
        </row>
        <row r="635">
          <cell r="C635" t="str">
            <v>60327GEO701Allcustom3USD Total</v>
          </cell>
          <cell r="AB635">
            <v>4</v>
          </cell>
          <cell r="AE635">
            <v>3.6754419999999999</v>
          </cell>
          <cell r="AN635">
            <v>4</v>
          </cell>
          <cell r="AU635">
            <v>0</v>
          </cell>
        </row>
        <row r="636">
          <cell r="C636" t="str">
            <v>60327GEO430Allcustom3USD Total</v>
          </cell>
          <cell r="AB636">
            <v>0</v>
          </cell>
          <cell r="AE636">
            <v>1.80073E-3</v>
          </cell>
          <cell r="AN636">
            <v>0</v>
          </cell>
          <cell r="AU636">
            <v>0</v>
          </cell>
        </row>
        <row r="637">
          <cell r="C637" t="str">
            <v>60327GEO510Allcustom3USD Total</v>
          </cell>
          <cell r="AB637">
            <v>0</v>
          </cell>
          <cell r="AE637">
            <v>0</v>
          </cell>
          <cell r="AN637">
            <v>0</v>
          </cell>
          <cell r="AU637">
            <v>0</v>
          </cell>
        </row>
        <row r="638">
          <cell r="C638" t="str">
            <v>60327GEO816Allcustom3USD Total</v>
          </cell>
          <cell r="AB638">
            <v>0</v>
          </cell>
          <cell r="AE638">
            <v>0</v>
          </cell>
          <cell r="AN638">
            <v>0</v>
          </cell>
          <cell r="AU638">
            <v>0</v>
          </cell>
        </row>
        <row r="639">
          <cell r="C639" t="str">
            <v>segment_geo_tax_other_USD</v>
          </cell>
          <cell r="AB639">
            <v>-687</v>
          </cell>
          <cell r="AC639">
            <v>0</v>
          </cell>
          <cell r="AD639">
            <v>0</v>
          </cell>
          <cell r="AE639">
            <v>-687.07167992021073</v>
          </cell>
          <cell r="AN639">
            <v>-687</v>
          </cell>
          <cell r="AU639">
            <v>0</v>
          </cell>
        </row>
        <row r="640">
          <cell r="AB640">
            <v>-702</v>
          </cell>
          <cell r="AC640">
            <v>0</v>
          </cell>
          <cell r="AD640">
            <v>0</v>
          </cell>
          <cell r="AE640">
            <v>-702.23268270814208</v>
          </cell>
          <cell r="AL640">
            <v>0</v>
          </cell>
          <cell r="AM640">
            <v>0</v>
          </cell>
          <cell r="AN640">
            <v>-702</v>
          </cell>
          <cell r="AY640">
            <v>0</v>
          </cell>
        </row>
        <row r="643">
          <cell r="C643" t="str">
            <v>60336Allcustom2Allcustom3USD Total</v>
          </cell>
          <cell r="AB643">
            <v>0</v>
          </cell>
          <cell r="AE643">
            <v>0</v>
          </cell>
          <cell r="AN643">
            <v>0</v>
          </cell>
          <cell r="AU643">
            <v>0</v>
          </cell>
        </row>
        <row r="644">
          <cell r="C644" t="str">
            <v>60322CAllcustom2Allcustom3USD Total</v>
          </cell>
          <cell r="AB644">
            <v>-104</v>
          </cell>
          <cell r="AE644">
            <v>-103.6932838</v>
          </cell>
          <cell r="AN644">
            <v>-104</v>
          </cell>
        </row>
        <row r="645">
          <cell r="C645" t="str">
            <v>60323CAllcustom2Allcustom3USD Total</v>
          </cell>
          <cell r="AB645">
            <v>-39</v>
          </cell>
          <cell r="AE645">
            <v>-38.871078409999996</v>
          </cell>
          <cell r="AN645">
            <v>-39</v>
          </cell>
          <cell r="AU645">
            <v>0</v>
          </cell>
        </row>
        <row r="646">
          <cell r="C646" t="str">
            <v>60324CAllcustom2Allcustom3USD Total</v>
          </cell>
          <cell r="AB646">
            <v>0</v>
          </cell>
          <cell r="AE646">
            <v>0</v>
          </cell>
          <cell r="AN646">
            <v>0</v>
          </cell>
          <cell r="AU646">
            <v>0</v>
          </cell>
        </row>
        <row r="647">
          <cell r="C647" t="str">
            <v>60339Allcustom2Allcustom3USD Total</v>
          </cell>
          <cell r="AB647">
            <v>0</v>
          </cell>
          <cell r="AC647">
            <v>0</v>
          </cell>
          <cell r="AE647">
            <v>0</v>
          </cell>
          <cell r="AN647">
            <v>0</v>
          </cell>
          <cell r="AU647">
            <v>0</v>
          </cell>
        </row>
        <row r="648">
          <cell r="C648" t="str">
            <v>60338CAllcustom2Allcustom3USD Total</v>
          </cell>
          <cell r="AB648">
            <v>-143</v>
          </cell>
          <cell r="AC648">
            <v>0</v>
          </cell>
          <cell r="AD648">
            <v>0</v>
          </cell>
          <cell r="AE648">
            <v>-142.56436221000001</v>
          </cell>
          <cell r="AN648">
            <v>-143</v>
          </cell>
          <cell r="AU648">
            <v>0</v>
          </cell>
        </row>
        <row r="649">
          <cell r="C649" t="str">
            <v>60341TAllcustom2Allcustom3USD Total</v>
          </cell>
          <cell r="AB649">
            <v>-143</v>
          </cell>
          <cell r="AC649">
            <v>0</v>
          </cell>
          <cell r="AD649">
            <v>0</v>
          </cell>
          <cell r="AE649">
            <v>-142.56436221000001</v>
          </cell>
          <cell r="AN649">
            <v>-143</v>
          </cell>
          <cell r="AU649">
            <v>0</v>
          </cell>
        </row>
        <row r="651">
          <cell r="C651" t="str">
            <v>60341Allcustom2Allcustom3USD Total</v>
          </cell>
          <cell r="AB651">
            <v>0</v>
          </cell>
          <cell r="AE651">
            <v>0</v>
          </cell>
          <cell r="AN651">
            <v>0</v>
          </cell>
          <cell r="AU651">
            <v>0</v>
          </cell>
        </row>
        <row r="652">
          <cell r="C652" t="str">
            <v>60342Allcustom2Allcustom3USD Total</v>
          </cell>
          <cell r="AB652">
            <v>0</v>
          </cell>
          <cell r="AC652">
            <v>0</v>
          </cell>
          <cell r="AE652">
            <v>0</v>
          </cell>
          <cell r="AN652">
            <v>0</v>
          </cell>
          <cell r="AU652">
            <v>0</v>
          </cell>
        </row>
        <row r="653">
          <cell r="C653" t="str">
            <v>60350TAllcustom2Allcustom3USD Total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N653">
            <v>0</v>
          </cell>
          <cell r="AU653">
            <v>0</v>
          </cell>
        </row>
        <row r="655">
          <cell r="C655" t="str">
            <v>60360Allcustom2Allcustom3USD Total</v>
          </cell>
          <cell r="AB655">
            <v>0</v>
          </cell>
          <cell r="AE655">
            <v>0</v>
          </cell>
          <cell r="AN655">
            <v>0</v>
          </cell>
          <cell r="AU655">
            <v>0</v>
          </cell>
        </row>
        <row r="657">
          <cell r="C657" t="str">
            <v>60361Allcustom2Allcustom3USD Total</v>
          </cell>
          <cell r="AB657">
            <v>0</v>
          </cell>
          <cell r="AC657">
            <v>0</v>
          </cell>
          <cell r="AE657">
            <v>0</v>
          </cell>
          <cell r="AN657">
            <v>0</v>
          </cell>
          <cell r="AU657">
            <v>0</v>
          </cell>
        </row>
        <row r="658">
          <cell r="C658" t="str">
            <v>60362Allcustom2Allcustom3USD Total</v>
          </cell>
          <cell r="AB658">
            <v>0</v>
          </cell>
          <cell r="AE658">
            <v>0</v>
          </cell>
          <cell r="AN658">
            <v>0</v>
          </cell>
          <cell r="AU658">
            <v>0</v>
          </cell>
        </row>
        <row r="659">
          <cell r="C659" t="str">
            <v>60370TAllcustom2Allcustom3USD Total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N659">
            <v>0</v>
          </cell>
          <cell r="AY659">
            <v>0</v>
          </cell>
        </row>
        <row r="664">
          <cell r="C664" t="str">
            <v>11010Allcustom2Allcustom3USD Total</v>
          </cell>
          <cell r="E664">
            <v>-173</v>
          </cell>
          <cell r="H664">
            <v>-173.392314127155</v>
          </cell>
          <cell r="J664">
            <v>-16</v>
          </cell>
          <cell r="M664">
            <v>-16.262772707080401</v>
          </cell>
          <cell r="O664">
            <v>0</v>
          </cell>
          <cell r="R664">
            <v>0</v>
          </cell>
          <cell r="T664">
            <v>-1</v>
          </cell>
          <cell r="V664">
            <v>-1</v>
          </cell>
          <cell r="Y664">
            <v>0</v>
          </cell>
          <cell r="Z664">
            <v>0</v>
          </cell>
          <cell r="AB664">
            <v>-190</v>
          </cell>
          <cell r="AE664">
            <v>-189.65508683423599</v>
          </cell>
          <cell r="AL664">
            <v>0</v>
          </cell>
          <cell r="AM664">
            <v>0</v>
          </cell>
          <cell r="AN664">
            <v>-190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BI664">
            <v>0</v>
          </cell>
          <cell r="BL664">
            <v>0</v>
          </cell>
          <cell r="BN664">
            <v>-16</v>
          </cell>
          <cell r="BQ664">
            <v>-15.6585329788719</v>
          </cell>
          <cell r="BS664">
            <v>0</v>
          </cell>
          <cell r="BV664">
            <v>0</v>
          </cell>
          <cell r="BX664">
            <v>0</v>
          </cell>
          <cell r="CA664">
            <v>0</v>
          </cell>
          <cell r="CC664">
            <v>-176</v>
          </cell>
          <cell r="CF664">
            <v>-176.32060931911502</v>
          </cell>
          <cell r="CH664">
            <v>-81</v>
          </cell>
          <cell r="CK664">
            <v>-81.470278053510398</v>
          </cell>
          <cell r="CY664">
            <v>-16</v>
          </cell>
          <cell r="DB664">
            <v>-16.134322990000001</v>
          </cell>
          <cell r="DD664">
            <v>0</v>
          </cell>
          <cell r="DG664">
            <v>0</v>
          </cell>
          <cell r="DI664">
            <v>0</v>
          </cell>
          <cell r="DL664">
            <v>0</v>
          </cell>
          <cell r="DN664">
            <v>0</v>
          </cell>
          <cell r="DQ664">
            <v>0</v>
          </cell>
          <cell r="DS664">
            <v>0</v>
          </cell>
          <cell r="DV664">
            <v>0</v>
          </cell>
        </row>
        <row r="665">
          <cell r="C665" t="str">
            <v>11015Allcustom2Allcustom3USD Total</v>
          </cell>
          <cell r="E665">
            <v>-931</v>
          </cell>
          <cell r="H665">
            <v>-931.46438244149101</v>
          </cell>
          <cell r="J665">
            <v>27</v>
          </cell>
          <cell r="M665">
            <v>27.018662258474901</v>
          </cell>
          <cell r="O665">
            <v>0</v>
          </cell>
          <cell r="R665">
            <v>0</v>
          </cell>
          <cell r="T665">
            <v>0</v>
          </cell>
          <cell r="V665">
            <v>0</v>
          </cell>
          <cell r="Y665">
            <v>0</v>
          </cell>
          <cell r="Z665">
            <v>0</v>
          </cell>
          <cell r="AB665">
            <v>-904</v>
          </cell>
          <cell r="AE665">
            <v>-904.44572018301596</v>
          </cell>
          <cell r="AL665">
            <v>0</v>
          </cell>
          <cell r="AM665">
            <v>0</v>
          </cell>
          <cell r="AN665">
            <v>-904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BI665">
            <v>30</v>
          </cell>
          <cell r="BL665">
            <v>30.405539734640502</v>
          </cell>
          <cell r="BN665">
            <v>0</v>
          </cell>
          <cell r="BQ665">
            <v>0</v>
          </cell>
          <cell r="BS665">
            <v>0</v>
          </cell>
          <cell r="BV665">
            <v>0</v>
          </cell>
          <cell r="BX665">
            <v>-10</v>
          </cell>
          <cell r="CA665">
            <v>-9.9511372509092713</v>
          </cell>
          <cell r="CC665">
            <v>0</v>
          </cell>
          <cell r="CF665">
            <v>0</v>
          </cell>
          <cell r="CH665">
            <v>-952</v>
          </cell>
          <cell r="CK665">
            <v>-952.13195934522196</v>
          </cell>
          <cell r="CY665">
            <v>0</v>
          </cell>
          <cell r="DB665">
            <v>0</v>
          </cell>
          <cell r="DD665">
            <v>2</v>
          </cell>
          <cell r="DG665">
            <v>2.3589037200000003</v>
          </cell>
          <cell r="DI665">
            <v>4</v>
          </cell>
          <cell r="DL665">
            <v>4.0851040284749303</v>
          </cell>
          <cell r="DN665">
            <v>21</v>
          </cell>
          <cell r="DQ665">
            <v>20.574654510000002</v>
          </cell>
          <cell r="DS665">
            <v>0</v>
          </cell>
          <cell r="DV665">
            <v>0</v>
          </cell>
        </row>
        <row r="666">
          <cell r="C666" t="str">
            <v>11011Allcustom2Allcustom3USD Total</v>
          </cell>
          <cell r="E666">
            <v>-2504</v>
          </cell>
          <cell r="H666">
            <v>-2503.7890621813503</v>
          </cell>
          <cell r="J666">
            <v>0</v>
          </cell>
          <cell r="M666">
            <v>0</v>
          </cell>
          <cell r="O666">
            <v>0</v>
          </cell>
          <cell r="R666">
            <v>0</v>
          </cell>
          <cell r="T666">
            <v>0</v>
          </cell>
          <cell r="V666">
            <v>0</v>
          </cell>
          <cell r="Y666">
            <v>0</v>
          </cell>
          <cell r="Z666">
            <v>0</v>
          </cell>
          <cell r="AB666">
            <v>-2504</v>
          </cell>
          <cell r="AE666">
            <v>-2503.7890621813503</v>
          </cell>
          <cell r="AL666">
            <v>0</v>
          </cell>
          <cell r="AM666">
            <v>0</v>
          </cell>
          <cell r="AN666">
            <v>-2504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BI666">
            <v>-2430</v>
          </cell>
          <cell r="BL666">
            <v>-2430.2207368187701</v>
          </cell>
          <cell r="BN666">
            <v>0</v>
          </cell>
          <cell r="BQ666">
            <v>0</v>
          </cell>
          <cell r="BS666">
            <v>-74</v>
          </cell>
          <cell r="BV666">
            <v>-73.56832536257491</v>
          </cell>
          <cell r="BX666">
            <v>0</v>
          </cell>
          <cell r="CA666">
            <v>0</v>
          </cell>
          <cell r="CC666">
            <v>0</v>
          </cell>
          <cell r="CF666">
            <v>0</v>
          </cell>
          <cell r="CH666">
            <v>0</v>
          </cell>
          <cell r="CK666">
            <v>0</v>
          </cell>
          <cell r="CY666">
            <v>0</v>
          </cell>
          <cell r="DB666">
            <v>0</v>
          </cell>
          <cell r="DD666">
            <v>0</v>
          </cell>
          <cell r="DG666">
            <v>0</v>
          </cell>
          <cell r="DI666">
            <v>0</v>
          </cell>
          <cell r="DL666">
            <v>0</v>
          </cell>
          <cell r="DN666">
            <v>0</v>
          </cell>
          <cell r="DQ666">
            <v>0</v>
          </cell>
          <cell r="DS666">
            <v>0</v>
          </cell>
          <cell r="DV666">
            <v>0</v>
          </cell>
        </row>
        <row r="667">
          <cell r="C667" t="str">
            <v>11012Allcustom2Allcustom3USD Total</v>
          </cell>
          <cell r="E667">
            <v>-1386</v>
          </cell>
          <cell r="H667">
            <v>-1385.55140069197</v>
          </cell>
          <cell r="J667">
            <v>0</v>
          </cell>
          <cell r="M667">
            <v>0</v>
          </cell>
          <cell r="O667">
            <v>0</v>
          </cell>
          <cell r="R667">
            <v>0</v>
          </cell>
          <cell r="T667">
            <v>0</v>
          </cell>
          <cell r="V667">
            <v>0</v>
          </cell>
          <cell r="Y667">
            <v>0</v>
          </cell>
          <cell r="Z667">
            <v>0</v>
          </cell>
          <cell r="AB667">
            <v>-1386</v>
          </cell>
          <cell r="AE667">
            <v>-1385.55140069197</v>
          </cell>
          <cell r="AL667">
            <v>0</v>
          </cell>
          <cell r="AM667">
            <v>0</v>
          </cell>
          <cell r="AN667">
            <v>-1386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BI667">
            <v>-1173</v>
          </cell>
          <cell r="BL667">
            <v>-1173.3329422910399</v>
          </cell>
          <cell r="BN667">
            <v>0</v>
          </cell>
          <cell r="BQ667">
            <v>0</v>
          </cell>
          <cell r="BS667">
            <v>-212</v>
          </cell>
          <cell r="BV667">
            <v>-212.21845840092899</v>
          </cell>
          <cell r="BX667">
            <v>0</v>
          </cell>
          <cell r="CA667">
            <v>0</v>
          </cell>
          <cell r="CC667">
            <v>0</v>
          </cell>
          <cell r="CF667">
            <v>0</v>
          </cell>
          <cell r="CH667">
            <v>0</v>
          </cell>
          <cell r="CK667">
            <v>0</v>
          </cell>
          <cell r="CY667">
            <v>0</v>
          </cell>
          <cell r="DB667">
            <v>0</v>
          </cell>
          <cell r="DD667">
            <v>0</v>
          </cell>
          <cell r="DG667">
            <v>0</v>
          </cell>
          <cell r="DI667">
            <v>0</v>
          </cell>
          <cell r="DL667">
            <v>0</v>
          </cell>
          <cell r="DN667">
            <v>0</v>
          </cell>
          <cell r="DQ667">
            <v>0</v>
          </cell>
          <cell r="DS667">
            <v>0</v>
          </cell>
          <cell r="DV667">
            <v>0</v>
          </cell>
        </row>
        <row r="668">
          <cell r="C668" t="str">
            <v>11013Allcustom2Allcustom3USD Total</v>
          </cell>
          <cell r="E668">
            <v>-846</v>
          </cell>
          <cell r="H668">
            <v>-846.38700137844603</v>
          </cell>
          <cell r="J668">
            <v>-67</v>
          </cell>
          <cell r="M668">
            <v>-66.583040569999994</v>
          </cell>
          <cell r="O668">
            <v>0</v>
          </cell>
          <cell r="R668">
            <v>0</v>
          </cell>
          <cell r="T668">
            <v>0</v>
          </cell>
          <cell r="V668">
            <v>0</v>
          </cell>
          <cell r="Y668">
            <v>0</v>
          </cell>
          <cell r="Z668">
            <v>0</v>
          </cell>
          <cell r="AB668">
            <v>-913</v>
          </cell>
          <cell r="AE668">
            <v>-912.97004194844499</v>
          </cell>
          <cell r="AL668">
            <v>0</v>
          </cell>
          <cell r="AM668">
            <v>0</v>
          </cell>
          <cell r="AN668">
            <v>-913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BI668">
            <v>-841</v>
          </cell>
          <cell r="BL668">
            <v>-841.32743576365601</v>
          </cell>
          <cell r="BN668">
            <v>0</v>
          </cell>
          <cell r="BQ668">
            <v>0</v>
          </cell>
          <cell r="BS668">
            <v>0</v>
          </cell>
          <cell r="BV668">
            <v>0</v>
          </cell>
          <cell r="BX668">
            <v>-5</v>
          </cell>
          <cell r="CA668">
            <v>-4.6989658847893399</v>
          </cell>
          <cell r="CC668">
            <v>0</v>
          </cell>
          <cell r="CF668">
            <v>0</v>
          </cell>
          <cell r="CH668">
            <v>0</v>
          </cell>
          <cell r="CK668">
            <v>0</v>
          </cell>
          <cell r="CY668">
            <v>0</v>
          </cell>
          <cell r="DB668">
            <v>0</v>
          </cell>
          <cell r="DD668">
            <v>0</v>
          </cell>
          <cell r="DG668">
            <v>0</v>
          </cell>
          <cell r="DI668">
            <v>0</v>
          </cell>
          <cell r="DL668">
            <v>0</v>
          </cell>
          <cell r="DN668">
            <v>-67</v>
          </cell>
          <cell r="DQ668">
            <v>-66.583040569999994</v>
          </cell>
          <cell r="DS668">
            <v>0</v>
          </cell>
          <cell r="DV668">
            <v>0</v>
          </cell>
        </row>
        <row r="669">
          <cell r="C669" t="str">
            <v>11040Allcustom2Allcustom3USD Total</v>
          </cell>
          <cell r="E669">
            <v>0</v>
          </cell>
          <cell r="H669">
            <v>0</v>
          </cell>
          <cell r="J669">
            <v>-104</v>
          </cell>
          <cell r="M669">
            <v>-103.6932838</v>
          </cell>
          <cell r="O669">
            <v>0</v>
          </cell>
          <cell r="R669">
            <v>0</v>
          </cell>
          <cell r="T669">
            <v>0</v>
          </cell>
          <cell r="V669">
            <v>0</v>
          </cell>
          <cell r="Y669">
            <v>0</v>
          </cell>
          <cell r="Z669">
            <v>0</v>
          </cell>
          <cell r="AB669">
            <v>-104</v>
          </cell>
          <cell r="AE669">
            <v>-103.6932838</v>
          </cell>
          <cell r="AL669">
            <v>0</v>
          </cell>
          <cell r="AM669">
            <v>0</v>
          </cell>
          <cell r="AN669">
            <v>-104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BI669">
            <v>0</v>
          </cell>
          <cell r="BL669">
            <v>0</v>
          </cell>
          <cell r="BN669">
            <v>0</v>
          </cell>
          <cell r="BQ669">
            <v>0</v>
          </cell>
          <cell r="BS669">
            <v>0</v>
          </cell>
          <cell r="BV669">
            <v>0</v>
          </cell>
          <cell r="BX669">
            <v>0</v>
          </cell>
          <cell r="CA669">
            <v>0</v>
          </cell>
          <cell r="CC669">
            <v>0</v>
          </cell>
          <cell r="CF669">
            <v>0</v>
          </cell>
          <cell r="CH669">
            <v>0</v>
          </cell>
          <cell r="CK669">
            <v>0</v>
          </cell>
          <cell r="CY669">
            <v>-104</v>
          </cell>
          <cell r="DB669">
            <v>-103.6932838</v>
          </cell>
          <cell r="DD669">
            <v>0</v>
          </cell>
          <cell r="DG669">
            <v>0</v>
          </cell>
          <cell r="DI669">
            <v>0</v>
          </cell>
          <cell r="DL669">
            <v>0</v>
          </cell>
          <cell r="DN669">
            <v>0</v>
          </cell>
          <cell r="DQ669">
            <v>0</v>
          </cell>
          <cell r="DS669">
            <v>0</v>
          </cell>
          <cell r="DV669">
            <v>0</v>
          </cell>
        </row>
        <row r="670">
          <cell r="C670" t="str">
            <v>60405TAllcustom2Allcustom3USD Total</v>
          </cell>
          <cell r="E670">
            <v>-1189</v>
          </cell>
          <cell r="H670">
            <v>-1189.0251670088799</v>
          </cell>
          <cell r="J670">
            <v>-138</v>
          </cell>
          <cell r="M670">
            <v>-137.81628748145801</v>
          </cell>
          <cell r="O670">
            <v>0</v>
          </cell>
          <cell r="R670">
            <v>0</v>
          </cell>
          <cell r="T670">
            <v>0</v>
          </cell>
          <cell r="V670">
            <v>0</v>
          </cell>
          <cell r="Y670">
            <v>0</v>
          </cell>
          <cell r="Z670">
            <v>9.4314600573852693E-16</v>
          </cell>
          <cell r="AB670">
            <v>-1327</v>
          </cell>
          <cell r="AE670">
            <v>-1326.8414544903301</v>
          </cell>
          <cell r="AL670">
            <v>0</v>
          </cell>
          <cell r="AM670">
            <v>0</v>
          </cell>
          <cell r="AN670">
            <v>-1327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BI670">
            <v>-853</v>
          </cell>
          <cell r="BL670">
            <v>-853.04336615615205</v>
          </cell>
          <cell r="BN670">
            <v>-221</v>
          </cell>
          <cell r="BQ670">
            <v>-220.61835537838598</v>
          </cell>
          <cell r="BS670">
            <v>-36</v>
          </cell>
          <cell r="BV670">
            <v>-36.221462916277297</v>
          </cell>
          <cell r="BX670">
            <v>-17</v>
          </cell>
          <cell r="CA670">
            <v>-16.618447306461</v>
          </cell>
          <cell r="CC670">
            <v>0</v>
          </cell>
          <cell r="CF670">
            <v>-0.11690098464082201</v>
          </cell>
          <cell r="CH670">
            <v>-10</v>
          </cell>
          <cell r="CK670">
            <v>-10.040765597198499</v>
          </cell>
          <cell r="CY670">
            <v>-86</v>
          </cell>
          <cell r="DB670">
            <v>-85.860306559999998</v>
          </cell>
          <cell r="DD670">
            <v>-5</v>
          </cell>
          <cell r="DG670">
            <v>-5.4928119600000098</v>
          </cell>
          <cell r="DI670">
            <v>0</v>
          </cell>
          <cell r="DL670">
            <v>-2.36964133457216E-2</v>
          </cell>
          <cell r="DN670">
            <v>-46</v>
          </cell>
          <cell r="DQ670">
            <v>-46.358625570000001</v>
          </cell>
          <cell r="DS670">
            <v>0</v>
          </cell>
          <cell r="DV670">
            <v>0</v>
          </cell>
        </row>
        <row r="671">
          <cell r="C671" t="str">
            <v>12900TAllcustom2Allcustom3USD Total</v>
          </cell>
          <cell r="E671">
            <v>-1942</v>
          </cell>
          <cell r="H671">
            <v>-1942.3904381919999</v>
          </cell>
          <cell r="J671">
            <v>-706</v>
          </cell>
          <cell r="M671">
            <v>-705.93012760631302</v>
          </cell>
          <cell r="O671">
            <v>0</v>
          </cell>
          <cell r="R671">
            <v>0</v>
          </cell>
          <cell r="T671">
            <v>0</v>
          </cell>
          <cell r="V671">
            <v>0</v>
          </cell>
          <cell r="Y671">
            <v>0</v>
          </cell>
          <cell r="Z671">
            <v>5.96046447753906E-13</v>
          </cell>
          <cell r="AB671">
            <v>-2648</v>
          </cell>
          <cell r="AE671">
            <v>-2648.3205657983199</v>
          </cell>
          <cell r="AL671">
            <v>0</v>
          </cell>
          <cell r="AM671">
            <v>0</v>
          </cell>
          <cell r="AN671">
            <v>-2648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BI671">
            <v>-703</v>
          </cell>
          <cell r="BL671">
            <v>-702.91927357389397</v>
          </cell>
          <cell r="BN671">
            <v>-667</v>
          </cell>
          <cell r="BQ671">
            <v>-667.46496522429004</v>
          </cell>
          <cell r="BS671">
            <v>-231</v>
          </cell>
          <cell r="BV671">
            <v>-231.38880198395699</v>
          </cell>
          <cell r="BX671">
            <v>-142</v>
          </cell>
          <cell r="CA671">
            <v>-142.32737096100701</v>
          </cell>
          <cell r="CC671">
            <v>-40</v>
          </cell>
          <cell r="CF671">
            <v>-40.212276442725504</v>
          </cell>
          <cell r="CH671">
            <v>-107</v>
          </cell>
          <cell r="CK671">
            <v>-106.602192699173</v>
          </cell>
          <cell r="CY671">
            <v>-258</v>
          </cell>
          <cell r="DB671">
            <v>-258.20547601100003</v>
          </cell>
          <cell r="DD671">
            <v>-287</v>
          </cell>
          <cell r="DG671">
            <v>-287.39608503607303</v>
          </cell>
          <cell r="DI671">
            <v>-76</v>
          </cell>
          <cell r="DL671">
            <v>-76.006951907674292</v>
          </cell>
          <cell r="DN671">
            <v>-69</v>
          </cell>
          <cell r="DQ671">
            <v>-69.238310209999995</v>
          </cell>
          <cell r="DS671">
            <v>0</v>
          </cell>
          <cell r="DV671">
            <v>0</v>
          </cell>
        </row>
        <row r="672">
          <cell r="C672" t="str">
            <v>13100TAllcustom2Allcustom3USD Total</v>
          </cell>
          <cell r="E672">
            <v>-4</v>
          </cell>
          <cell r="H672">
            <v>-4.3283639622788908</v>
          </cell>
          <cell r="J672">
            <v>-12</v>
          </cell>
          <cell r="M672">
            <v>-12.0599081504464</v>
          </cell>
          <cell r="O672">
            <v>0</v>
          </cell>
          <cell r="R672">
            <v>0</v>
          </cell>
          <cell r="T672">
            <v>0</v>
          </cell>
          <cell r="V672">
            <v>0</v>
          </cell>
          <cell r="Y672">
            <v>0</v>
          </cell>
          <cell r="Z672">
            <v>0</v>
          </cell>
          <cell r="AB672">
            <v>-16</v>
          </cell>
          <cell r="AE672">
            <v>-16.3882721127253</v>
          </cell>
          <cell r="AL672">
            <v>0</v>
          </cell>
          <cell r="AM672">
            <v>0</v>
          </cell>
          <cell r="AN672">
            <v>-16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BI672">
            <v>-3</v>
          </cell>
          <cell r="BL672">
            <v>-3.0499879556284997</v>
          </cell>
          <cell r="BN672">
            <v>-2</v>
          </cell>
          <cell r="BQ672">
            <v>-1.71270134304001</v>
          </cell>
          <cell r="BS672">
            <v>0</v>
          </cell>
          <cell r="BV672">
            <v>0.43432533638962201</v>
          </cell>
          <cell r="BX672">
            <v>0</v>
          </cell>
          <cell r="CA672">
            <v>0</v>
          </cell>
          <cell r="CC672">
            <v>0</v>
          </cell>
          <cell r="CF672">
            <v>0</v>
          </cell>
          <cell r="CH672">
            <v>0</v>
          </cell>
          <cell r="CK672">
            <v>0</v>
          </cell>
          <cell r="CY672">
            <v>-17</v>
          </cell>
          <cell r="DB672">
            <v>-17.203309600000001</v>
          </cell>
          <cell r="DD672">
            <v>0</v>
          </cell>
          <cell r="DG672">
            <v>0</v>
          </cell>
          <cell r="DI672">
            <v>5</v>
          </cell>
          <cell r="DL672">
            <v>5.1434014495535996</v>
          </cell>
          <cell r="DN672">
            <v>0</v>
          </cell>
          <cell r="DQ672">
            <v>0</v>
          </cell>
          <cell r="DS672">
            <v>0</v>
          </cell>
          <cell r="DV672">
            <v>0</v>
          </cell>
        </row>
        <row r="673">
          <cell r="C673" t="str">
            <v>Operating_costs_other_USD</v>
          </cell>
          <cell r="E673">
            <v>-2981</v>
          </cell>
          <cell r="F673">
            <v>-2</v>
          </cell>
          <cell r="G673">
            <v>1</v>
          </cell>
          <cell r="H673">
            <v>-2979.71014454533</v>
          </cell>
          <cell r="J673">
            <v>-1084</v>
          </cell>
          <cell r="K673">
            <v>0</v>
          </cell>
          <cell r="L673">
            <v>0</v>
          </cell>
          <cell r="M673">
            <v>-1084.237791666917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16</v>
          </cell>
          <cell r="U673">
            <v>0</v>
          </cell>
          <cell r="V673">
            <v>3</v>
          </cell>
          <cell r="W673">
            <v>0</v>
          </cell>
          <cell r="X673">
            <v>-1</v>
          </cell>
          <cell r="Y673">
            <v>0</v>
          </cell>
          <cell r="Z673">
            <v>14.493126908100303</v>
          </cell>
          <cell r="AB673">
            <v>-4049</v>
          </cell>
          <cell r="AC673">
            <v>0</v>
          </cell>
          <cell r="AD673">
            <v>0</v>
          </cell>
          <cell r="AE673">
            <v>-4049.4548093041085</v>
          </cell>
          <cell r="AL673">
            <v>0</v>
          </cell>
          <cell r="AM673">
            <v>0</v>
          </cell>
          <cell r="AN673">
            <v>-4049</v>
          </cell>
          <cell r="AS673">
            <v>0</v>
          </cell>
          <cell r="AT673">
            <v>0</v>
          </cell>
          <cell r="AU673">
            <v>0</v>
          </cell>
          <cell r="BI673">
            <v>-3211</v>
          </cell>
          <cell r="BJ673">
            <v>0</v>
          </cell>
          <cell r="BK673">
            <v>0</v>
          </cell>
          <cell r="BL673">
            <v>-3210.6731001447397</v>
          </cell>
          <cell r="BN673">
            <v>-783</v>
          </cell>
          <cell r="BO673">
            <v>0</v>
          </cell>
          <cell r="BP673">
            <v>0</v>
          </cell>
          <cell r="BQ673">
            <v>-783.48143013751189</v>
          </cell>
          <cell r="BS673">
            <v>-629</v>
          </cell>
          <cell r="BT673">
            <v>1</v>
          </cell>
          <cell r="BU673">
            <v>0</v>
          </cell>
          <cell r="BV673">
            <v>-629.69192847486158</v>
          </cell>
          <cell r="BX673">
            <v>-62</v>
          </cell>
          <cell r="BY673">
            <v>1</v>
          </cell>
          <cell r="BZ673">
            <v>0</v>
          </cell>
          <cell r="CA673">
            <v>-63.128934349055385</v>
          </cell>
          <cell r="CC673">
            <v>-35</v>
          </cell>
          <cell r="CD673">
            <v>0</v>
          </cell>
          <cell r="CE673">
            <v>0</v>
          </cell>
          <cell r="CF673">
            <v>-34.829312231996653</v>
          </cell>
          <cell r="CH673">
            <v>956</v>
          </cell>
          <cell r="CI673">
            <v>-1</v>
          </cell>
          <cell r="CJ673">
            <v>0</v>
          </cell>
          <cell r="CK673">
            <v>956.64291002577488</v>
          </cell>
          <cell r="CY673">
            <v>-650</v>
          </cell>
          <cell r="CZ673">
            <v>1</v>
          </cell>
          <cell r="DA673">
            <v>0</v>
          </cell>
          <cell r="DB673">
            <v>-650.55372287899979</v>
          </cell>
          <cell r="DD673">
            <v>-194</v>
          </cell>
          <cell r="DE673">
            <v>-1</v>
          </cell>
          <cell r="DF673">
            <v>0</v>
          </cell>
          <cell r="DG673">
            <v>-192.71057419275002</v>
          </cell>
          <cell r="DI673">
            <v>-78</v>
          </cell>
          <cell r="DJ673">
            <v>1</v>
          </cell>
          <cell r="DK673">
            <v>0</v>
          </cell>
          <cell r="DL673">
            <v>-78.828575838338509</v>
          </cell>
          <cell r="DN673">
            <v>-167</v>
          </cell>
          <cell r="DO673">
            <v>-1</v>
          </cell>
          <cell r="DP673">
            <v>0</v>
          </cell>
          <cell r="DQ673">
            <v>-166.48096335999998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</row>
        <row r="674">
          <cell r="E674">
            <v>-11956</v>
          </cell>
          <cell r="F674">
            <v>-2</v>
          </cell>
          <cell r="G674">
            <v>1</v>
          </cell>
          <cell r="H674">
            <v>-11956.038274528901</v>
          </cell>
          <cell r="J674">
            <v>-2100</v>
          </cell>
          <cell r="K674">
            <v>0</v>
          </cell>
          <cell r="L674">
            <v>0</v>
          </cell>
          <cell r="M674">
            <v>-2099.5645497237401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15</v>
          </cell>
          <cell r="U674">
            <v>0</v>
          </cell>
          <cell r="V674">
            <v>2</v>
          </cell>
          <cell r="W674">
            <v>0</v>
          </cell>
          <cell r="X674">
            <v>-1</v>
          </cell>
          <cell r="Y674">
            <v>0</v>
          </cell>
          <cell r="Z674">
            <v>14.4931269081009</v>
          </cell>
          <cell r="AB674">
            <v>-14041</v>
          </cell>
          <cell r="AC674">
            <v>0</v>
          </cell>
          <cell r="AD674">
            <v>0</v>
          </cell>
          <cell r="AE674">
            <v>-14041.1096973445</v>
          </cell>
          <cell r="AL674">
            <v>0</v>
          </cell>
          <cell r="AM674">
            <v>0</v>
          </cell>
          <cell r="AN674">
            <v>-14041</v>
          </cell>
          <cell r="AS674">
            <v>0</v>
          </cell>
          <cell r="AT674">
            <v>0</v>
          </cell>
          <cell r="AY674">
            <v>0</v>
          </cell>
          <cell r="BI674">
            <v>-9184</v>
          </cell>
          <cell r="BJ674">
            <v>0</v>
          </cell>
          <cell r="BK674">
            <v>0</v>
          </cell>
          <cell r="BL674">
            <v>-9184.1613029692398</v>
          </cell>
          <cell r="BN674">
            <v>-1689</v>
          </cell>
          <cell r="BO674">
            <v>0</v>
          </cell>
          <cell r="BP674">
            <v>0</v>
          </cell>
          <cell r="BQ674">
            <v>-1688.9359850620999</v>
          </cell>
          <cell r="BS674">
            <v>-1182</v>
          </cell>
          <cell r="BT674">
            <v>1</v>
          </cell>
          <cell r="BU674">
            <v>0</v>
          </cell>
          <cell r="BV674">
            <v>-1182.6546518022101</v>
          </cell>
          <cell r="BX674">
            <v>-236</v>
          </cell>
          <cell r="BY674">
            <v>1</v>
          </cell>
          <cell r="BZ674">
            <v>0</v>
          </cell>
          <cell r="CA674">
            <v>-236.724855752222</v>
          </cell>
          <cell r="CC674">
            <v>-251</v>
          </cell>
          <cell r="CD674">
            <v>0</v>
          </cell>
          <cell r="CE674">
            <v>0</v>
          </cell>
          <cell r="CF674">
            <v>-251.47909897847802</v>
          </cell>
          <cell r="CH674">
            <v>-194</v>
          </cell>
          <cell r="CI674">
            <v>-1</v>
          </cell>
          <cell r="CJ674">
            <v>0</v>
          </cell>
          <cell r="CK674">
            <v>-193.60228566932892</v>
          </cell>
          <cell r="CY674">
            <v>-1131</v>
          </cell>
          <cell r="CZ674">
            <v>1</v>
          </cell>
          <cell r="DA674">
            <v>0</v>
          </cell>
          <cell r="DB674">
            <v>-1131.6504218399998</v>
          </cell>
          <cell r="DD674">
            <v>-484</v>
          </cell>
          <cell r="DE674">
            <v>-1</v>
          </cell>
          <cell r="DF674">
            <v>0</v>
          </cell>
          <cell r="DG674">
            <v>-483.24056746882303</v>
          </cell>
          <cell r="DI674">
            <v>-145</v>
          </cell>
          <cell r="DJ674">
            <v>1</v>
          </cell>
          <cell r="DK674">
            <v>0</v>
          </cell>
          <cell r="DL674">
            <v>-145.63071868132999</v>
          </cell>
          <cell r="DN674">
            <v>-328</v>
          </cell>
          <cell r="DO674">
            <v>-1</v>
          </cell>
          <cell r="DP674">
            <v>0</v>
          </cell>
          <cell r="DQ674">
            <v>-328.08628519999996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</row>
        <row r="676">
          <cell r="C676" t="str">
            <v>60498TFTE200TAllcustom3USD Total</v>
          </cell>
          <cell r="AB676">
            <v>85910</v>
          </cell>
          <cell r="AE676">
            <v>85909.552339002897</v>
          </cell>
          <cell r="AN676">
            <v>85910</v>
          </cell>
          <cell r="AU676">
            <v>0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N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N682">
            <v>0</v>
          </cell>
        </row>
        <row r="683">
          <cell r="C683" t="str">
            <v>DISC_Cost_USD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N683">
            <v>0</v>
          </cell>
        </row>
        <row r="684">
          <cell r="C684" t="str">
            <v>60805TAllcustom2Allcustom3USD Total</v>
          </cell>
          <cell r="AG684">
            <v>0</v>
          </cell>
          <cell r="AH684">
            <v>0</v>
          </cell>
          <cell r="AJ684">
            <v>0</v>
          </cell>
          <cell r="AN684">
            <v>0</v>
          </cell>
          <cell r="AU684">
            <v>0</v>
          </cell>
        </row>
        <row r="685">
          <cell r="C685" t="str">
            <v>60810TAllcustom2Allcustom3USD Total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N685">
            <v>0</v>
          </cell>
          <cell r="AU685">
            <v>0</v>
          </cell>
        </row>
        <row r="686">
          <cell r="C686" t="str">
            <v>60811TAllcustom2Allcustom3USD Total</v>
          </cell>
          <cell r="AG686">
            <v>0</v>
          </cell>
          <cell r="AH686">
            <v>0</v>
          </cell>
          <cell r="AJ686">
            <v>0</v>
          </cell>
          <cell r="AN686">
            <v>0</v>
          </cell>
          <cell r="AU686">
            <v>0</v>
          </cell>
        </row>
        <row r="687">
          <cell r="C687" t="str">
            <v>60815TAllcustom2Allcustom3USD Total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N687">
            <v>0</v>
          </cell>
          <cell r="AU687">
            <v>0</v>
          </cell>
        </row>
        <row r="688">
          <cell r="C688" t="str">
            <v>60820TAllcustom2Allcustom3USD Total</v>
          </cell>
          <cell r="AG688">
            <v>0</v>
          </cell>
          <cell r="AH688">
            <v>0</v>
          </cell>
          <cell r="AJ688">
            <v>0</v>
          </cell>
          <cell r="AN688">
            <v>0</v>
          </cell>
          <cell r="AU688">
            <v>0</v>
          </cell>
        </row>
        <row r="689">
          <cell r="C689" t="str">
            <v>60821Allcustom2Allcustom3USD Total</v>
          </cell>
          <cell r="AG689">
            <v>0</v>
          </cell>
          <cell r="AJ689">
            <v>0</v>
          </cell>
          <cell r="AN689">
            <v>0</v>
          </cell>
          <cell r="AU689">
            <v>0</v>
          </cell>
        </row>
        <row r="690">
          <cell r="C690" t="str">
            <v>60830TAllcustom2Allcustom3USD Total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N690">
            <v>0</v>
          </cell>
          <cell r="AU690">
            <v>0</v>
          </cell>
          <cell r="AY690">
            <v>0</v>
          </cell>
        </row>
        <row r="693">
          <cell r="C693" t="str">
            <v>60835TAllcustom2Allcustom3USD Total</v>
          </cell>
          <cell r="AB693">
            <v>18</v>
          </cell>
          <cell r="AC693">
            <v>0</v>
          </cell>
          <cell r="AE693">
            <v>18.015326665795801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N693">
            <v>18</v>
          </cell>
          <cell r="AU693">
            <v>0</v>
          </cell>
        </row>
        <row r="694">
          <cell r="C694" t="str">
            <v>60840TAllcustom2Allcustom3USD Total</v>
          </cell>
          <cell r="AB694">
            <v>0</v>
          </cell>
          <cell r="AE694">
            <v>6.2687511600194396E-2</v>
          </cell>
          <cell r="AG694">
            <v>0</v>
          </cell>
          <cell r="AJ694">
            <v>0</v>
          </cell>
          <cell r="AN694">
            <v>0</v>
          </cell>
          <cell r="AU694">
            <v>0</v>
          </cell>
          <cell r="AY694">
            <v>0</v>
          </cell>
        </row>
        <row r="695">
          <cell r="C695" t="str">
            <v>60850TAllcustom2Allcustom3USD Total</v>
          </cell>
          <cell r="AB695">
            <v>18</v>
          </cell>
          <cell r="AC695">
            <v>0</v>
          </cell>
          <cell r="AD695">
            <v>0</v>
          </cell>
          <cell r="AE695">
            <v>18.078014177395996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N695">
            <v>18</v>
          </cell>
          <cell r="AU695">
            <v>0</v>
          </cell>
        </row>
        <row r="697">
          <cell r="C697" t="str">
            <v>60855TAllcustom2Allcustom3USD Total</v>
          </cell>
          <cell r="AB697">
            <v>0</v>
          </cell>
          <cell r="AC697">
            <v>0</v>
          </cell>
          <cell r="AE697">
            <v>0</v>
          </cell>
          <cell r="AG697">
            <v>0</v>
          </cell>
          <cell r="AJ697">
            <v>0</v>
          </cell>
          <cell r="AN697">
            <v>0</v>
          </cell>
          <cell r="AU697">
            <v>0</v>
          </cell>
        </row>
        <row r="698">
          <cell r="C698" t="str">
            <v>60860TAllcustom2Allcustom3USD Total</v>
          </cell>
          <cell r="AB698">
            <v>0</v>
          </cell>
          <cell r="AE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N698">
            <v>0</v>
          </cell>
          <cell r="AU698">
            <v>0</v>
          </cell>
          <cell r="AY698">
            <v>0</v>
          </cell>
        </row>
        <row r="699">
          <cell r="C699" t="str">
            <v>60870TAllcustom2Allcustom3USD Total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</v>
          </cell>
          <cell r="AM699">
            <v>0</v>
          </cell>
          <cell r="AN699">
            <v>0</v>
          </cell>
          <cell r="AU699">
            <v>0</v>
          </cell>
          <cell r="AY699">
            <v>0</v>
          </cell>
        </row>
        <row r="701">
          <cell r="AB701">
            <v>1146</v>
          </cell>
          <cell r="AC701">
            <v>-1</v>
          </cell>
          <cell r="AD701">
            <v>0</v>
          </cell>
          <cell r="AE701">
            <v>1146.1546403810596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N701">
            <v>1146</v>
          </cell>
        </row>
        <row r="703">
          <cell r="C703" t="str">
            <v>60855TAllcustom2M420USD Total</v>
          </cell>
          <cell r="AB703">
            <v>0</v>
          </cell>
          <cell r="AC703">
            <v>0</v>
          </cell>
          <cell r="AE703">
            <v>0</v>
          </cell>
          <cell r="AG703">
            <v>0</v>
          </cell>
          <cell r="AH703">
            <v>0</v>
          </cell>
          <cell r="AJ703">
            <v>0</v>
          </cell>
          <cell r="AN703">
            <v>0</v>
          </cell>
          <cell r="AU703">
            <v>0</v>
          </cell>
        </row>
        <row r="705">
          <cell r="C705" t="str">
            <v>62100TAllcustom2M420USD Total</v>
          </cell>
          <cell r="AB705">
            <v>0</v>
          </cell>
          <cell r="AC705">
            <v>0</v>
          </cell>
          <cell r="AE705">
            <v>0</v>
          </cell>
          <cell r="AG705">
            <v>0</v>
          </cell>
          <cell r="AH705">
            <v>0</v>
          </cell>
          <cell r="AJ705">
            <v>0</v>
          </cell>
          <cell r="AN705">
            <v>0</v>
          </cell>
          <cell r="AU705">
            <v>0</v>
          </cell>
        </row>
        <row r="711">
          <cell r="C711" t="str">
            <v>20010INA110M220USD Total</v>
          </cell>
          <cell r="E711">
            <v>0</v>
          </cell>
          <cell r="H711">
            <v>0</v>
          </cell>
          <cell r="J711">
            <v>0</v>
          </cell>
          <cell r="M711">
            <v>0</v>
          </cell>
          <cell r="O711">
            <v>0</v>
          </cell>
          <cell r="R711">
            <v>0</v>
          </cell>
          <cell r="T711">
            <v>0</v>
          </cell>
          <cell r="V711">
            <v>0</v>
          </cell>
          <cell r="Y711">
            <v>0</v>
          </cell>
          <cell r="Z711">
            <v>0</v>
          </cell>
          <cell r="AB711">
            <v>0</v>
          </cell>
          <cell r="AD711">
            <v>0</v>
          </cell>
          <cell r="AE711">
            <v>0</v>
          </cell>
          <cell r="AG711">
            <v>0</v>
          </cell>
          <cell r="AJ711">
            <v>0</v>
          </cell>
          <cell r="AL711">
            <v>0</v>
          </cell>
          <cell r="AM711">
            <v>0</v>
          </cell>
          <cell r="AN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BI711">
            <v>0</v>
          </cell>
          <cell r="BL711">
            <v>0</v>
          </cell>
          <cell r="BN711">
            <v>0</v>
          </cell>
          <cell r="BQ711">
            <v>0</v>
          </cell>
          <cell r="BS711">
            <v>0</v>
          </cell>
          <cell r="BV711">
            <v>0</v>
          </cell>
          <cell r="BX711">
            <v>0</v>
          </cell>
          <cell r="CA711">
            <v>0</v>
          </cell>
          <cell r="CC711">
            <v>0</v>
          </cell>
          <cell r="CF711">
            <v>0</v>
          </cell>
          <cell r="CH711">
            <v>0</v>
          </cell>
          <cell r="CK711">
            <v>0</v>
          </cell>
          <cell r="CY711">
            <v>0</v>
          </cell>
          <cell r="DB711">
            <v>0</v>
          </cell>
          <cell r="DD711">
            <v>0</v>
          </cell>
          <cell r="DG711">
            <v>0</v>
          </cell>
          <cell r="DI711">
            <v>0</v>
          </cell>
          <cell r="DL711">
            <v>0</v>
          </cell>
          <cell r="DN711">
            <v>0</v>
          </cell>
          <cell r="DQ711">
            <v>0</v>
          </cell>
          <cell r="DS711">
            <v>0</v>
          </cell>
          <cell r="DV711">
            <v>0</v>
          </cell>
        </row>
        <row r="712">
          <cell r="C712" t="str">
            <v>20010INA120M220USD Total</v>
          </cell>
          <cell r="E712">
            <v>0</v>
          </cell>
          <cell r="H712">
            <v>0</v>
          </cell>
          <cell r="J712">
            <v>439</v>
          </cell>
          <cell r="M712">
            <v>439.47</v>
          </cell>
          <cell r="O712">
            <v>0</v>
          </cell>
          <cell r="R712">
            <v>0</v>
          </cell>
          <cell r="T712">
            <v>0</v>
          </cell>
          <cell r="V712">
            <v>0</v>
          </cell>
          <cell r="Y712">
            <v>0</v>
          </cell>
          <cell r="Z712">
            <v>0</v>
          </cell>
          <cell r="AB712">
            <v>439</v>
          </cell>
          <cell r="AD712">
            <v>0</v>
          </cell>
          <cell r="AE712">
            <v>439.47</v>
          </cell>
          <cell r="AG712">
            <v>0</v>
          </cell>
          <cell r="AJ712">
            <v>0</v>
          </cell>
          <cell r="AL712">
            <v>0</v>
          </cell>
          <cell r="AM712">
            <v>0</v>
          </cell>
          <cell r="AN712">
            <v>439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BI712">
            <v>0</v>
          </cell>
          <cell r="BL712">
            <v>0</v>
          </cell>
          <cell r="BN712">
            <v>0</v>
          </cell>
          <cell r="BQ712">
            <v>0</v>
          </cell>
          <cell r="BS712">
            <v>0</v>
          </cell>
          <cell r="BV712">
            <v>0</v>
          </cell>
          <cell r="BX712">
            <v>0</v>
          </cell>
          <cell r="CA712">
            <v>0</v>
          </cell>
          <cell r="CC712">
            <v>0</v>
          </cell>
          <cell r="CF712">
            <v>0</v>
          </cell>
          <cell r="CH712">
            <v>0</v>
          </cell>
          <cell r="CK712">
            <v>0</v>
          </cell>
          <cell r="CY712">
            <v>439</v>
          </cell>
          <cell r="DB712">
            <v>439.47</v>
          </cell>
          <cell r="DD712">
            <v>0</v>
          </cell>
          <cell r="DG712">
            <v>0</v>
          </cell>
          <cell r="DI712">
            <v>0</v>
          </cell>
          <cell r="DL712">
            <v>0</v>
          </cell>
          <cell r="DN712">
            <v>0</v>
          </cell>
          <cell r="DQ712">
            <v>0</v>
          </cell>
          <cell r="DS712">
            <v>0</v>
          </cell>
          <cell r="DV712">
            <v>0</v>
          </cell>
        </row>
        <row r="713">
          <cell r="C713" t="str">
            <v>20010INA165TM220USD Total</v>
          </cell>
          <cell r="E713">
            <v>142</v>
          </cell>
          <cell r="H713">
            <v>142.05424489947899</v>
          </cell>
          <cell r="J713">
            <v>0</v>
          </cell>
          <cell r="M713">
            <v>0</v>
          </cell>
          <cell r="O713">
            <v>0</v>
          </cell>
          <cell r="R713">
            <v>0</v>
          </cell>
          <cell r="T713">
            <v>0</v>
          </cell>
          <cell r="V713">
            <v>0</v>
          </cell>
          <cell r="Y713">
            <v>0</v>
          </cell>
          <cell r="Z713">
            <v>0</v>
          </cell>
          <cell r="AB713">
            <v>142</v>
          </cell>
          <cell r="AD713">
            <v>0</v>
          </cell>
          <cell r="AE713">
            <v>142.05424489947899</v>
          </cell>
          <cell r="AG713">
            <v>0</v>
          </cell>
          <cell r="AJ713">
            <v>0</v>
          </cell>
          <cell r="AL713">
            <v>0</v>
          </cell>
          <cell r="AM713">
            <v>0</v>
          </cell>
          <cell r="AN713">
            <v>142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BI713">
            <v>0</v>
          </cell>
          <cell r="BL713">
            <v>0</v>
          </cell>
          <cell r="BN713">
            <v>142</v>
          </cell>
          <cell r="BQ713">
            <v>142.05424489947899</v>
          </cell>
          <cell r="BS713">
            <v>0</v>
          </cell>
          <cell r="BV713">
            <v>0</v>
          </cell>
          <cell r="BX713">
            <v>0</v>
          </cell>
          <cell r="CA713">
            <v>0</v>
          </cell>
          <cell r="CC713">
            <v>0</v>
          </cell>
          <cell r="CF713">
            <v>0</v>
          </cell>
          <cell r="CH713">
            <v>0</v>
          </cell>
          <cell r="CK713">
            <v>0</v>
          </cell>
          <cell r="CY713">
            <v>0</v>
          </cell>
          <cell r="DB713">
            <v>0</v>
          </cell>
          <cell r="DD713">
            <v>0</v>
          </cell>
          <cell r="DG713">
            <v>0</v>
          </cell>
          <cell r="DI713">
            <v>0</v>
          </cell>
          <cell r="DL713">
            <v>0</v>
          </cell>
          <cell r="DN713">
            <v>0</v>
          </cell>
          <cell r="DQ713">
            <v>0</v>
          </cell>
          <cell r="DS713">
            <v>0</v>
          </cell>
          <cell r="DV713">
            <v>0</v>
          </cell>
        </row>
        <row r="714">
          <cell r="C714" t="str">
            <v>20010INA185TM220USD Total</v>
          </cell>
          <cell r="E714">
            <v>13</v>
          </cell>
          <cell r="F714">
            <v>0</v>
          </cell>
          <cell r="H714">
            <v>12.919788437040602</v>
          </cell>
          <cell r="J714">
            <v>66</v>
          </cell>
          <cell r="K714">
            <v>0</v>
          </cell>
          <cell r="M714">
            <v>65.779638079999998</v>
          </cell>
          <cell r="O714">
            <v>0</v>
          </cell>
          <cell r="P714">
            <v>0</v>
          </cell>
          <cell r="R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Z714">
            <v>0</v>
          </cell>
          <cell r="AB714">
            <v>79</v>
          </cell>
          <cell r="AC714">
            <v>0</v>
          </cell>
          <cell r="AD714">
            <v>0</v>
          </cell>
          <cell r="AE714">
            <v>78.699426517040592</v>
          </cell>
          <cell r="AG714">
            <v>0</v>
          </cell>
          <cell r="AH714">
            <v>0</v>
          </cell>
          <cell r="AJ714">
            <v>0</v>
          </cell>
          <cell r="AL714">
            <v>0</v>
          </cell>
          <cell r="AM714">
            <v>0</v>
          </cell>
          <cell r="AN714">
            <v>79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BI714">
            <v>0</v>
          </cell>
          <cell r="BJ714">
            <v>0</v>
          </cell>
          <cell r="BL714">
            <v>5.2125744773281496E-2</v>
          </cell>
          <cell r="BN714">
            <v>13</v>
          </cell>
          <cell r="BO714">
            <v>0</v>
          </cell>
          <cell r="BQ714">
            <v>12.682304743241302</v>
          </cell>
          <cell r="BS714">
            <v>0</v>
          </cell>
          <cell r="BT714">
            <v>0</v>
          </cell>
          <cell r="BV714">
            <v>0</v>
          </cell>
          <cell r="BX714">
            <v>0</v>
          </cell>
          <cell r="BY714">
            <v>0</v>
          </cell>
          <cell r="CA714">
            <v>0</v>
          </cell>
          <cell r="CC714">
            <v>0</v>
          </cell>
          <cell r="CD714">
            <v>0</v>
          </cell>
          <cell r="CF714">
            <v>3.4666749026033297E-2</v>
          </cell>
          <cell r="CH714">
            <v>0</v>
          </cell>
          <cell r="CI714">
            <v>0</v>
          </cell>
          <cell r="CK714">
            <v>0</v>
          </cell>
          <cell r="CY714">
            <v>0</v>
          </cell>
          <cell r="CZ714">
            <v>0</v>
          </cell>
          <cell r="DB714">
            <v>0</v>
          </cell>
          <cell r="DD714">
            <v>63</v>
          </cell>
          <cell r="DE714">
            <v>0</v>
          </cell>
          <cell r="DG714">
            <v>63.049780370000001</v>
          </cell>
          <cell r="DI714">
            <v>2</v>
          </cell>
          <cell r="DJ714">
            <v>0</v>
          </cell>
          <cell r="DL714">
            <v>1.6991729</v>
          </cell>
          <cell r="DN714">
            <v>1</v>
          </cell>
          <cell r="DO714">
            <v>0</v>
          </cell>
          <cell r="DQ714">
            <v>1.0306848100000001</v>
          </cell>
          <cell r="DS714">
            <v>0</v>
          </cell>
          <cell r="DT714">
            <v>0</v>
          </cell>
          <cell r="DV714">
            <v>0</v>
          </cell>
        </row>
        <row r="715">
          <cell r="C715" t="str">
            <v>20010Allcustom2M220USD Total</v>
          </cell>
          <cell r="E715">
            <v>155</v>
          </cell>
          <cell r="F715">
            <v>0</v>
          </cell>
          <cell r="G715">
            <v>0</v>
          </cell>
          <cell r="H715">
            <v>154.9740333365196</v>
          </cell>
          <cell r="J715">
            <v>505</v>
          </cell>
          <cell r="K715">
            <v>0</v>
          </cell>
          <cell r="L715">
            <v>0</v>
          </cell>
          <cell r="M715">
            <v>505.24963808000001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B715">
            <v>660</v>
          </cell>
          <cell r="AC715">
            <v>0</v>
          </cell>
          <cell r="AD715">
            <v>0</v>
          </cell>
          <cell r="AE715">
            <v>660.22367141651966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</v>
          </cell>
          <cell r="AM715">
            <v>0</v>
          </cell>
          <cell r="AN715">
            <v>660</v>
          </cell>
          <cell r="AS715">
            <v>0</v>
          </cell>
          <cell r="AT715">
            <v>0</v>
          </cell>
          <cell r="AU715">
            <v>0</v>
          </cell>
          <cell r="AY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5.2125744773281496E-2</v>
          </cell>
          <cell r="BN715">
            <v>155</v>
          </cell>
          <cell r="BO715">
            <v>0</v>
          </cell>
          <cell r="BP715">
            <v>0</v>
          </cell>
          <cell r="BQ715">
            <v>154.73654964272029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3.4666749026033297E-2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Y715">
            <v>439</v>
          </cell>
          <cell r="CZ715">
            <v>0</v>
          </cell>
          <cell r="DA715">
            <v>0</v>
          </cell>
          <cell r="DB715">
            <v>439.47</v>
          </cell>
          <cell r="DD715">
            <v>63</v>
          </cell>
          <cell r="DE715">
            <v>0</v>
          </cell>
          <cell r="DF715">
            <v>0</v>
          </cell>
          <cell r="DG715">
            <v>63.049780370000001</v>
          </cell>
          <cell r="DI715">
            <v>2</v>
          </cell>
          <cell r="DJ715">
            <v>0</v>
          </cell>
          <cell r="DK715">
            <v>0</v>
          </cell>
          <cell r="DL715">
            <v>1.6991729</v>
          </cell>
          <cell r="DN715">
            <v>1</v>
          </cell>
          <cell r="DO715">
            <v>0</v>
          </cell>
          <cell r="DP715">
            <v>0</v>
          </cell>
          <cell r="DQ715">
            <v>1.0306848100000001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</row>
        <row r="718">
          <cell r="C718" t="str">
            <v>20010INA110M230USD Total</v>
          </cell>
          <cell r="AB718">
            <v>0</v>
          </cell>
          <cell r="AC718">
            <v>0</v>
          </cell>
          <cell r="AE718">
            <v>-1.71384865001324E-7</v>
          </cell>
          <cell r="AG718">
            <v>0</v>
          </cell>
          <cell r="AH718">
            <v>0</v>
          </cell>
          <cell r="AJ718">
            <v>0</v>
          </cell>
          <cell r="AL718">
            <v>0</v>
          </cell>
          <cell r="AM718">
            <v>0</v>
          </cell>
          <cell r="AN718">
            <v>0</v>
          </cell>
          <cell r="AT718">
            <v>0</v>
          </cell>
          <cell r="AU718">
            <v>0</v>
          </cell>
        </row>
        <row r="719">
          <cell r="C719" t="str">
            <v>20010INA120M230USD Total</v>
          </cell>
          <cell r="AB719">
            <v>0</v>
          </cell>
          <cell r="AC719">
            <v>0</v>
          </cell>
          <cell r="AE719">
            <v>0</v>
          </cell>
          <cell r="AG719">
            <v>0</v>
          </cell>
          <cell r="AH719">
            <v>0</v>
          </cell>
          <cell r="AJ719">
            <v>0</v>
          </cell>
          <cell r="AL719">
            <v>0</v>
          </cell>
          <cell r="AM719">
            <v>0</v>
          </cell>
          <cell r="AN719">
            <v>0</v>
          </cell>
          <cell r="AT719">
            <v>0</v>
          </cell>
          <cell r="AU719">
            <v>0</v>
          </cell>
        </row>
        <row r="720">
          <cell r="C720" t="str">
            <v>20010INA165TM230USD Total</v>
          </cell>
          <cell r="AB720">
            <v>0</v>
          </cell>
          <cell r="AC720">
            <v>0</v>
          </cell>
          <cell r="AE720">
            <v>0</v>
          </cell>
          <cell r="AG720">
            <v>0</v>
          </cell>
          <cell r="AH720">
            <v>0</v>
          </cell>
          <cell r="AJ720">
            <v>0</v>
          </cell>
          <cell r="AL720">
            <v>0</v>
          </cell>
          <cell r="AM720">
            <v>0</v>
          </cell>
          <cell r="AN720">
            <v>0</v>
          </cell>
          <cell r="AT720">
            <v>0</v>
          </cell>
          <cell r="AU720">
            <v>0</v>
          </cell>
        </row>
        <row r="721">
          <cell r="C721" t="str">
            <v>20010INA185TM230USD Total</v>
          </cell>
          <cell r="AB721">
            <v>-4</v>
          </cell>
          <cell r="AC721">
            <v>0</v>
          </cell>
          <cell r="AE721">
            <v>-4.3607707094088406</v>
          </cell>
          <cell r="AG721">
            <v>0</v>
          </cell>
          <cell r="AH721">
            <v>0</v>
          </cell>
          <cell r="AJ721">
            <v>0</v>
          </cell>
          <cell r="AL721">
            <v>0</v>
          </cell>
          <cell r="AM721">
            <v>0</v>
          </cell>
          <cell r="AN721">
            <v>-4</v>
          </cell>
          <cell r="AT721">
            <v>0</v>
          </cell>
          <cell r="AU721">
            <v>0</v>
          </cell>
        </row>
        <row r="722">
          <cell r="C722" t="str">
            <v>20010Allcustom2M230USD Total</v>
          </cell>
          <cell r="AB722">
            <v>-4</v>
          </cell>
          <cell r="AC722">
            <v>0</v>
          </cell>
          <cell r="AD722">
            <v>0</v>
          </cell>
          <cell r="AE722">
            <v>-4.360770880793706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  <cell r="AM722">
            <v>0</v>
          </cell>
          <cell r="AN722">
            <v>-4</v>
          </cell>
          <cell r="AT722">
            <v>0</v>
          </cell>
          <cell r="AU722">
            <v>0</v>
          </cell>
        </row>
        <row r="725">
          <cell r="C725" t="str">
            <v>20010INA110M410USD Total</v>
          </cell>
          <cell r="E725">
            <v>0</v>
          </cell>
          <cell r="H725">
            <v>0</v>
          </cell>
          <cell r="J725">
            <v>0</v>
          </cell>
          <cell r="M725">
            <v>0</v>
          </cell>
          <cell r="O725">
            <v>0</v>
          </cell>
          <cell r="R725">
            <v>0</v>
          </cell>
          <cell r="T725">
            <v>0</v>
          </cell>
          <cell r="V725">
            <v>0</v>
          </cell>
          <cell r="Y725">
            <v>0</v>
          </cell>
          <cell r="Z725">
            <v>0</v>
          </cell>
          <cell r="AB725">
            <v>0</v>
          </cell>
          <cell r="AD725">
            <v>0</v>
          </cell>
          <cell r="AE725">
            <v>0</v>
          </cell>
          <cell r="AG725">
            <v>0</v>
          </cell>
          <cell r="AJ725">
            <v>0</v>
          </cell>
          <cell r="AL725">
            <v>0</v>
          </cell>
          <cell r="AM725">
            <v>0</v>
          </cell>
          <cell r="AN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BI725">
            <v>0</v>
          </cell>
          <cell r="BL725">
            <v>0</v>
          </cell>
          <cell r="BN725">
            <v>0</v>
          </cell>
          <cell r="BQ725">
            <v>0</v>
          </cell>
          <cell r="BS725">
            <v>0</v>
          </cell>
          <cell r="BV725">
            <v>0</v>
          </cell>
          <cell r="BX725">
            <v>0</v>
          </cell>
          <cell r="CA725">
            <v>0</v>
          </cell>
          <cell r="CC725">
            <v>0</v>
          </cell>
          <cell r="CF725">
            <v>0</v>
          </cell>
          <cell r="CH725">
            <v>0</v>
          </cell>
          <cell r="CK725">
            <v>0</v>
          </cell>
          <cell r="CY725">
            <v>0</v>
          </cell>
          <cell r="DB725">
            <v>0</v>
          </cell>
          <cell r="DD725">
            <v>0</v>
          </cell>
          <cell r="DG725">
            <v>0</v>
          </cell>
          <cell r="DI725">
            <v>0</v>
          </cell>
          <cell r="DL725">
            <v>0</v>
          </cell>
          <cell r="DN725">
            <v>0</v>
          </cell>
          <cell r="DQ725">
            <v>0</v>
          </cell>
          <cell r="DS725">
            <v>0</v>
          </cell>
          <cell r="DV725">
            <v>0</v>
          </cell>
        </row>
        <row r="726">
          <cell r="C726" t="str">
            <v>20010INA120M410USD Total</v>
          </cell>
          <cell r="E726">
            <v>0</v>
          </cell>
          <cell r="H726">
            <v>0</v>
          </cell>
          <cell r="J726">
            <v>0</v>
          </cell>
          <cell r="M726">
            <v>0</v>
          </cell>
          <cell r="O726">
            <v>0</v>
          </cell>
          <cell r="R726">
            <v>0</v>
          </cell>
          <cell r="T726">
            <v>0</v>
          </cell>
          <cell r="V726">
            <v>0</v>
          </cell>
          <cell r="Y726">
            <v>0</v>
          </cell>
          <cell r="Z726">
            <v>0</v>
          </cell>
          <cell r="AB726">
            <v>0</v>
          </cell>
          <cell r="AD726">
            <v>0</v>
          </cell>
          <cell r="AE726">
            <v>0</v>
          </cell>
          <cell r="AG726">
            <v>0</v>
          </cell>
          <cell r="AJ726">
            <v>0</v>
          </cell>
          <cell r="AL726">
            <v>0</v>
          </cell>
          <cell r="AM726">
            <v>0</v>
          </cell>
          <cell r="AN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BI726">
            <v>0</v>
          </cell>
          <cell r="BL726">
            <v>0</v>
          </cell>
          <cell r="BN726">
            <v>0</v>
          </cell>
          <cell r="BQ726">
            <v>0</v>
          </cell>
          <cell r="BS726">
            <v>0</v>
          </cell>
          <cell r="BV726">
            <v>0</v>
          </cell>
          <cell r="BX726">
            <v>0</v>
          </cell>
          <cell r="CA726">
            <v>0</v>
          </cell>
          <cell r="CC726">
            <v>0</v>
          </cell>
          <cell r="CF726">
            <v>0</v>
          </cell>
          <cell r="CH726">
            <v>0</v>
          </cell>
          <cell r="CK726">
            <v>0</v>
          </cell>
          <cell r="CY726">
            <v>0</v>
          </cell>
          <cell r="DB726">
            <v>0</v>
          </cell>
          <cell r="DD726">
            <v>0</v>
          </cell>
          <cell r="DG726">
            <v>0</v>
          </cell>
          <cell r="DI726">
            <v>0</v>
          </cell>
          <cell r="DL726">
            <v>0</v>
          </cell>
          <cell r="DN726">
            <v>0</v>
          </cell>
          <cell r="DQ726">
            <v>0</v>
          </cell>
          <cell r="DS726">
            <v>0</v>
          </cell>
          <cell r="DV726">
            <v>0</v>
          </cell>
        </row>
        <row r="727">
          <cell r="C727" t="str">
            <v>20010INA165TM410USD Total</v>
          </cell>
          <cell r="E727">
            <v>1125</v>
          </cell>
          <cell r="H727">
            <v>1125.3554650113101</v>
          </cell>
          <cell r="J727">
            <v>0</v>
          </cell>
          <cell r="M727">
            <v>0</v>
          </cell>
          <cell r="O727">
            <v>0</v>
          </cell>
          <cell r="R727">
            <v>0</v>
          </cell>
          <cell r="T727">
            <v>0</v>
          </cell>
          <cell r="V727">
            <v>0</v>
          </cell>
          <cell r="Y727">
            <v>0</v>
          </cell>
          <cell r="Z727">
            <v>0</v>
          </cell>
          <cell r="AB727">
            <v>1125</v>
          </cell>
          <cell r="AD727">
            <v>0</v>
          </cell>
          <cell r="AE727">
            <v>1125.3554650113101</v>
          </cell>
          <cell r="AG727">
            <v>0</v>
          </cell>
          <cell r="AJ727">
            <v>0</v>
          </cell>
          <cell r="AL727">
            <v>0</v>
          </cell>
          <cell r="AM727">
            <v>0</v>
          </cell>
          <cell r="AN727">
            <v>1125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BI727">
            <v>0</v>
          </cell>
          <cell r="BL727">
            <v>0</v>
          </cell>
          <cell r="BN727">
            <v>1125</v>
          </cell>
          <cell r="BQ727">
            <v>1125.3554650113101</v>
          </cell>
          <cell r="BS727">
            <v>0</v>
          </cell>
          <cell r="BV727">
            <v>0</v>
          </cell>
          <cell r="BX727">
            <v>0</v>
          </cell>
          <cell r="CA727">
            <v>0</v>
          </cell>
          <cell r="CC727">
            <v>0</v>
          </cell>
          <cell r="CF727">
            <v>0</v>
          </cell>
          <cell r="CH727">
            <v>0</v>
          </cell>
          <cell r="CK727">
            <v>0</v>
          </cell>
          <cell r="CY727">
            <v>0</v>
          </cell>
          <cell r="DB727">
            <v>0</v>
          </cell>
          <cell r="DD727">
            <v>0</v>
          </cell>
          <cell r="DG727">
            <v>0</v>
          </cell>
          <cell r="DI727">
            <v>0</v>
          </cell>
          <cell r="DL727">
            <v>0</v>
          </cell>
          <cell r="DN727">
            <v>0</v>
          </cell>
          <cell r="DQ727">
            <v>0</v>
          </cell>
          <cell r="DS727">
            <v>0</v>
          </cell>
          <cell r="DV727">
            <v>0</v>
          </cell>
        </row>
        <row r="728">
          <cell r="C728" t="str">
            <v>20010INA185TM410USD Total</v>
          </cell>
          <cell r="E728">
            <v>2</v>
          </cell>
          <cell r="F728">
            <v>0</v>
          </cell>
          <cell r="H728">
            <v>1.80436298702297</v>
          </cell>
          <cell r="J728">
            <v>0</v>
          </cell>
          <cell r="K728">
            <v>0</v>
          </cell>
          <cell r="M728">
            <v>0</v>
          </cell>
          <cell r="O728">
            <v>0</v>
          </cell>
          <cell r="P728">
            <v>0</v>
          </cell>
          <cell r="R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Z728">
            <v>0</v>
          </cell>
          <cell r="AB728">
            <v>2</v>
          </cell>
          <cell r="AC728">
            <v>0</v>
          </cell>
          <cell r="AD728">
            <v>0</v>
          </cell>
          <cell r="AE728">
            <v>1.80436298702297</v>
          </cell>
          <cell r="AG728">
            <v>0</v>
          </cell>
          <cell r="AH728">
            <v>0</v>
          </cell>
          <cell r="AJ728">
            <v>0</v>
          </cell>
          <cell r="AL728">
            <v>0</v>
          </cell>
          <cell r="AM728">
            <v>0</v>
          </cell>
          <cell r="AN728">
            <v>2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BI728">
            <v>0</v>
          </cell>
          <cell r="BJ728">
            <v>0</v>
          </cell>
          <cell r="BL728">
            <v>0</v>
          </cell>
          <cell r="BN728">
            <v>2</v>
          </cell>
          <cell r="BO728">
            <v>0</v>
          </cell>
          <cell r="BQ728">
            <v>1.80436298702297</v>
          </cell>
          <cell r="BS728">
            <v>0</v>
          </cell>
          <cell r="BT728">
            <v>0</v>
          </cell>
          <cell r="BV728">
            <v>0</v>
          </cell>
          <cell r="BX728">
            <v>0</v>
          </cell>
          <cell r="BY728">
            <v>0</v>
          </cell>
          <cell r="CA728">
            <v>0</v>
          </cell>
          <cell r="CC728">
            <v>0</v>
          </cell>
          <cell r="CD728">
            <v>0</v>
          </cell>
          <cell r="CF728">
            <v>0</v>
          </cell>
          <cell r="CH728">
            <v>0</v>
          </cell>
          <cell r="CI728">
            <v>0</v>
          </cell>
          <cell r="CK728">
            <v>0</v>
          </cell>
          <cell r="CY728">
            <v>0</v>
          </cell>
          <cell r="CZ728">
            <v>0</v>
          </cell>
          <cell r="DB728">
            <v>0</v>
          </cell>
          <cell r="DD728">
            <v>0</v>
          </cell>
          <cell r="DE728">
            <v>0</v>
          </cell>
          <cell r="DG728">
            <v>0</v>
          </cell>
          <cell r="DI728">
            <v>0</v>
          </cell>
          <cell r="DJ728">
            <v>0</v>
          </cell>
          <cell r="DL728">
            <v>0</v>
          </cell>
          <cell r="DN728">
            <v>0</v>
          </cell>
          <cell r="DO728">
            <v>0</v>
          </cell>
          <cell r="DQ728">
            <v>0</v>
          </cell>
          <cell r="DS728">
            <v>0</v>
          </cell>
          <cell r="DT728">
            <v>0</v>
          </cell>
          <cell r="DV728">
            <v>0</v>
          </cell>
        </row>
        <row r="729">
          <cell r="C729" t="str">
            <v>20010Allcustom2M410USD Total</v>
          </cell>
          <cell r="E729">
            <v>1127</v>
          </cell>
          <cell r="F729">
            <v>0</v>
          </cell>
          <cell r="G729">
            <v>0</v>
          </cell>
          <cell r="H729">
            <v>1127.1598279983332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B729">
            <v>1127</v>
          </cell>
          <cell r="AC729">
            <v>0</v>
          </cell>
          <cell r="AD729">
            <v>0</v>
          </cell>
          <cell r="AE729">
            <v>1127.1598279983332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</v>
          </cell>
          <cell r="AM729">
            <v>0</v>
          </cell>
          <cell r="AN729">
            <v>1127</v>
          </cell>
          <cell r="AS729">
            <v>0</v>
          </cell>
          <cell r="AT729">
            <v>0</v>
          </cell>
          <cell r="AU729">
            <v>0</v>
          </cell>
          <cell r="AY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N729">
            <v>1127</v>
          </cell>
          <cell r="BO729">
            <v>0</v>
          </cell>
          <cell r="BP729">
            <v>0</v>
          </cell>
          <cell r="BQ729">
            <v>1127.1598279983332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</row>
        <row r="732">
          <cell r="C732" t="str">
            <v>20010INA110M420USD Total</v>
          </cell>
          <cell r="AB732">
            <v>0</v>
          </cell>
          <cell r="AC732">
            <v>0</v>
          </cell>
          <cell r="AE732">
            <v>0</v>
          </cell>
          <cell r="AG732">
            <v>0</v>
          </cell>
          <cell r="AH732">
            <v>0</v>
          </cell>
          <cell r="AJ732">
            <v>0</v>
          </cell>
          <cell r="AL732">
            <v>0</v>
          </cell>
          <cell r="AM732">
            <v>0</v>
          </cell>
          <cell r="AN732">
            <v>0</v>
          </cell>
          <cell r="AT732">
            <v>0</v>
          </cell>
          <cell r="AU732">
            <v>0</v>
          </cell>
        </row>
        <row r="733">
          <cell r="C733" t="str">
            <v>20010INA120M420USD Total</v>
          </cell>
          <cell r="AB733">
            <v>0</v>
          </cell>
          <cell r="AC733">
            <v>0</v>
          </cell>
          <cell r="AE733">
            <v>0</v>
          </cell>
          <cell r="AG733">
            <v>0</v>
          </cell>
          <cell r="AH733">
            <v>0</v>
          </cell>
          <cell r="AJ733">
            <v>0</v>
          </cell>
          <cell r="AL733">
            <v>0</v>
          </cell>
          <cell r="AM733">
            <v>0</v>
          </cell>
          <cell r="AN733">
            <v>0</v>
          </cell>
          <cell r="AT733">
            <v>0</v>
          </cell>
          <cell r="AU733">
            <v>0</v>
          </cell>
        </row>
        <row r="734">
          <cell r="C734" t="str">
            <v>20010INA165TM420USD Total</v>
          </cell>
          <cell r="AB734">
            <v>0</v>
          </cell>
          <cell r="AC734">
            <v>0</v>
          </cell>
          <cell r="AE734">
            <v>0</v>
          </cell>
          <cell r="AG734">
            <v>0</v>
          </cell>
          <cell r="AH734">
            <v>0</v>
          </cell>
          <cell r="AJ734">
            <v>0</v>
          </cell>
          <cell r="AL734">
            <v>0</v>
          </cell>
          <cell r="AM734">
            <v>0</v>
          </cell>
          <cell r="AN734">
            <v>0</v>
          </cell>
          <cell r="AT734">
            <v>0</v>
          </cell>
          <cell r="AU734">
            <v>0</v>
          </cell>
        </row>
        <row r="735">
          <cell r="C735" t="str">
            <v>20010INA185TM420USD Total</v>
          </cell>
          <cell r="AB735">
            <v>0</v>
          </cell>
          <cell r="AC735">
            <v>0</v>
          </cell>
          <cell r="AE735">
            <v>0</v>
          </cell>
          <cell r="AG735">
            <v>0</v>
          </cell>
          <cell r="AH735">
            <v>0</v>
          </cell>
          <cell r="AJ735">
            <v>0</v>
          </cell>
          <cell r="AL735">
            <v>0</v>
          </cell>
          <cell r="AM735">
            <v>0</v>
          </cell>
          <cell r="AN735">
            <v>0</v>
          </cell>
          <cell r="AT735">
            <v>0</v>
          </cell>
          <cell r="AU735">
            <v>0</v>
          </cell>
        </row>
        <row r="736">
          <cell r="C736" t="str">
            <v>20010Allcustom2M420USD Total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  <cell r="AM736">
            <v>0</v>
          </cell>
          <cell r="AN736">
            <v>0</v>
          </cell>
          <cell r="AT736">
            <v>0</v>
          </cell>
          <cell r="AU736">
            <v>0</v>
          </cell>
        </row>
        <row r="739">
          <cell r="C739" t="str">
            <v>20010INA110M600TUSD Total</v>
          </cell>
          <cell r="AB739">
            <v>0</v>
          </cell>
          <cell r="AC739">
            <v>0</v>
          </cell>
          <cell r="AE739">
            <v>0</v>
          </cell>
          <cell r="AG739">
            <v>0</v>
          </cell>
          <cell r="AH739">
            <v>0</v>
          </cell>
          <cell r="AJ739">
            <v>0</v>
          </cell>
          <cell r="AN739">
            <v>0</v>
          </cell>
          <cell r="AT739">
            <v>0</v>
          </cell>
          <cell r="AU739">
            <v>0</v>
          </cell>
        </row>
        <row r="740">
          <cell r="C740" t="str">
            <v>20010INA120M600TUSD Total</v>
          </cell>
          <cell r="AB740">
            <v>0</v>
          </cell>
          <cell r="AC740">
            <v>0</v>
          </cell>
          <cell r="AE740">
            <v>-0.34300000000000003</v>
          </cell>
          <cell r="AG740">
            <v>0</v>
          </cell>
          <cell r="AH740">
            <v>0</v>
          </cell>
          <cell r="AJ740">
            <v>0</v>
          </cell>
          <cell r="AN740">
            <v>0</v>
          </cell>
          <cell r="AT740">
            <v>0</v>
          </cell>
          <cell r="AU740">
            <v>0</v>
          </cell>
        </row>
        <row r="741">
          <cell r="C741" t="str">
            <v>20010INA165TM600TUSD Total</v>
          </cell>
          <cell r="AB741">
            <v>0</v>
          </cell>
          <cell r="AC741">
            <v>0</v>
          </cell>
          <cell r="AE741">
            <v>-0.227010260000195</v>
          </cell>
          <cell r="AG741">
            <v>0</v>
          </cell>
          <cell r="AH741">
            <v>0</v>
          </cell>
          <cell r="AJ741">
            <v>0</v>
          </cell>
          <cell r="AN741">
            <v>0</v>
          </cell>
          <cell r="AT741">
            <v>0</v>
          </cell>
          <cell r="AU741">
            <v>0</v>
          </cell>
        </row>
        <row r="742">
          <cell r="C742" t="str">
            <v>20010INA185TM600TUSD Total</v>
          </cell>
          <cell r="AB742">
            <v>0</v>
          </cell>
          <cell r="AC742">
            <v>0</v>
          </cell>
          <cell r="AE742">
            <v>0.41493564728069704</v>
          </cell>
          <cell r="AG742">
            <v>0</v>
          </cell>
          <cell r="AH742">
            <v>0</v>
          </cell>
          <cell r="AJ742">
            <v>0</v>
          </cell>
          <cell r="AN742">
            <v>0</v>
          </cell>
          <cell r="AT742">
            <v>0</v>
          </cell>
          <cell r="AU742">
            <v>0</v>
          </cell>
        </row>
        <row r="743">
          <cell r="C743" t="str">
            <v>20010Allcustom2M600TUSD Total</v>
          </cell>
          <cell r="AB743">
            <v>0</v>
          </cell>
          <cell r="AC743">
            <v>0</v>
          </cell>
          <cell r="AD743">
            <v>0</v>
          </cell>
          <cell r="AE743">
            <v>-0.15507461271949802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N743">
            <v>0</v>
          </cell>
          <cell r="AT743">
            <v>0</v>
          </cell>
          <cell r="AU743">
            <v>0</v>
          </cell>
        </row>
        <row r="746">
          <cell r="C746" t="str">
            <v>20010INA110M510USD Total</v>
          </cell>
          <cell r="AB746">
            <v>0</v>
          </cell>
          <cell r="AC746">
            <v>0</v>
          </cell>
          <cell r="AE746">
            <v>0</v>
          </cell>
          <cell r="AG746">
            <v>0</v>
          </cell>
          <cell r="AH746">
            <v>0</v>
          </cell>
          <cell r="AJ746">
            <v>0</v>
          </cell>
          <cell r="AN746">
            <v>0</v>
          </cell>
          <cell r="AT746">
            <v>0</v>
          </cell>
          <cell r="AU746">
            <v>0</v>
          </cell>
        </row>
        <row r="747">
          <cell r="C747" t="str">
            <v>20010INA120M510USD Total</v>
          </cell>
          <cell r="AB747">
            <v>0</v>
          </cell>
          <cell r="AC747">
            <v>0</v>
          </cell>
          <cell r="AE747">
            <v>0</v>
          </cell>
          <cell r="AG747">
            <v>0</v>
          </cell>
          <cell r="AH747">
            <v>0</v>
          </cell>
          <cell r="AJ747">
            <v>0</v>
          </cell>
          <cell r="AN747">
            <v>0</v>
          </cell>
          <cell r="AT747">
            <v>0</v>
          </cell>
          <cell r="AU747">
            <v>0</v>
          </cell>
        </row>
        <row r="748">
          <cell r="C748" t="str">
            <v>20010INA165TM510USD Total</v>
          </cell>
          <cell r="AB748">
            <v>0</v>
          </cell>
          <cell r="AC748">
            <v>0</v>
          </cell>
          <cell r="AE748">
            <v>0</v>
          </cell>
          <cell r="AG748">
            <v>0</v>
          </cell>
          <cell r="AH748">
            <v>0</v>
          </cell>
          <cell r="AJ748">
            <v>0</v>
          </cell>
          <cell r="AN748">
            <v>0</v>
          </cell>
          <cell r="AT748">
            <v>0</v>
          </cell>
          <cell r="AU748">
            <v>0</v>
          </cell>
        </row>
        <row r="749">
          <cell r="C749" t="str">
            <v>20010INA185TM510USD Total</v>
          </cell>
          <cell r="AB749">
            <v>0</v>
          </cell>
          <cell r="AC749">
            <v>0</v>
          </cell>
          <cell r="AE749">
            <v>0</v>
          </cell>
          <cell r="AG749">
            <v>0</v>
          </cell>
          <cell r="AH749">
            <v>0</v>
          </cell>
          <cell r="AJ749">
            <v>0</v>
          </cell>
          <cell r="AN749">
            <v>0</v>
          </cell>
          <cell r="AT749">
            <v>0</v>
          </cell>
          <cell r="AU749">
            <v>0</v>
          </cell>
        </row>
        <row r="750">
          <cell r="C750" t="str">
            <v>20010Allcustom2M510USD Total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N750">
            <v>0</v>
          </cell>
          <cell r="AT750">
            <v>0</v>
          </cell>
          <cell r="AU750">
            <v>0</v>
          </cell>
        </row>
        <row r="753">
          <cell r="C753" t="str">
            <v>20010INA110Allcustom3USD Total</v>
          </cell>
          <cell r="AB753">
            <v>498</v>
          </cell>
          <cell r="AE753">
            <v>497.93621951760002</v>
          </cell>
          <cell r="AG753">
            <v>0</v>
          </cell>
          <cell r="AJ753">
            <v>0</v>
          </cell>
          <cell r="AN753">
            <v>498</v>
          </cell>
          <cell r="AT753">
            <v>0</v>
          </cell>
          <cell r="AU753">
            <v>0</v>
          </cell>
        </row>
        <row r="754">
          <cell r="C754" t="str">
            <v>20010INA120Allcustom3USD Total</v>
          </cell>
          <cell r="AB754">
            <v>7957</v>
          </cell>
          <cell r="AE754">
            <v>7957.0273854799998</v>
          </cell>
          <cell r="AG754">
            <v>0</v>
          </cell>
          <cell r="AJ754">
            <v>0</v>
          </cell>
          <cell r="AN754">
            <v>7957</v>
          </cell>
          <cell r="AT754">
            <v>0</v>
          </cell>
          <cell r="AU754">
            <v>0</v>
          </cell>
        </row>
        <row r="755">
          <cell r="C755" t="str">
            <v>20010INA165TAllcustom3USD Total</v>
          </cell>
          <cell r="AB755">
            <v>2794</v>
          </cell>
          <cell r="AE755">
            <v>2793.87347570973</v>
          </cell>
          <cell r="AG755">
            <v>0</v>
          </cell>
          <cell r="AJ755">
            <v>0</v>
          </cell>
          <cell r="AN755">
            <v>2794</v>
          </cell>
          <cell r="AT755">
            <v>0</v>
          </cell>
          <cell r="AU755">
            <v>0</v>
          </cell>
        </row>
        <row r="756">
          <cell r="C756" t="str">
            <v>20010INA185TAllcustom3USD Total</v>
          </cell>
          <cell r="AB756">
            <v>657</v>
          </cell>
          <cell r="AC756">
            <v>0</v>
          </cell>
          <cell r="AE756">
            <v>656.82167078242503</v>
          </cell>
          <cell r="AG756">
            <v>0</v>
          </cell>
          <cell r="AH756">
            <v>0</v>
          </cell>
          <cell r="AJ756">
            <v>0</v>
          </cell>
          <cell r="AL756">
            <v>0</v>
          </cell>
          <cell r="AM756">
            <v>0</v>
          </cell>
          <cell r="AN756">
            <v>657</v>
          </cell>
          <cell r="AT756">
            <v>0</v>
          </cell>
          <cell r="AU756">
            <v>0</v>
          </cell>
        </row>
        <row r="757">
          <cell r="C757" t="str">
            <v>20010Allcustom2Allcustom3USD Total</v>
          </cell>
          <cell r="AB757">
            <v>11906</v>
          </cell>
          <cell r="AC757">
            <v>0</v>
          </cell>
          <cell r="AD757">
            <v>0</v>
          </cell>
          <cell r="AE757">
            <v>11905.658751489755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0</v>
          </cell>
          <cell r="AM757">
            <v>0</v>
          </cell>
          <cell r="AN757">
            <v>11906</v>
          </cell>
          <cell r="AT757">
            <v>0</v>
          </cell>
          <cell r="AU757">
            <v>0</v>
          </cell>
          <cell r="AY757">
            <v>0</v>
          </cell>
        </row>
        <row r="761">
          <cell r="C761" t="str">
            <v>20050TINA110M130USD Total</v>
          </cell>
          <cell r="AB761">
            <v>0</v>
          </cell>
          <cell r="AC761">
            <v>0</v>
          </cell>
          <cell r="AE761">
            <v>0</v>
          </cell>
          <cell r="AG761">
            <v>0</v>
          </cell>
          <cell r="AH761">
            <v>0</v>
          </cell>
          <cell r="AJ761">
            <v>0</v>
          </cell>
          <cell r="AN761">
            <v>0</v>
          </cell>
          <cell r="AT761">
            <v>0</v>
          </cell>
          <cell r="AU761">
            <v>0</v>
          </cell>
        </row>
        <row r="762">
          <cell r="C762" t="str">
            <v>20050TINA120M130USD Total</v>
          </cell>
          <cell r="AB762">
            <v>-39</v>
          </cell>
          <cell r="AC762">
            <v>0</v>
          </cell>
          <cell r="AE762">
            <v>-38.871078409999996</v>
          </cell>
          <cell r="AG762">
            <v>0</v>
          </cell>
          <cell r="AH762">
            <v>0</v>
          </cell>
          <cell r="AJ762">
            <v>0</v>
          </cell>
          <cell r="AN762">
            <v>-39</v>
          </cell>
          <cell r="AT762">
            <v>0</v>
          </cell>
          <cell r="AU762">
            <v>0</v>
          </cell>
        </row>
        <row r="763">
          <cell r="C763" t="str">
            <v>20050TINA165TM130USD Total</v>
          </cell>
          <cell r="AB763">
            <v>-39</v>
          </cell>
          <cell r="AC763">
            <v>0</v>
          </cell>
          <cell r="AE763">
            <v>-38.864583674155</v>
          </cell>
          <cell r="AG763">
            <v>0</v>
          </cell>
          <cell r="AH763">
            <v>0</v>
          </cell>
          <cell r="AJ763">
            <v>0</v>
          </cell>
          <cell r="AN763">
            <v>-39</v>
          </cell>
          <cell r="AT763">
            <v>0</v>
          </cell>
          <cell r="AU763">
            <v>0</v>
          </cell>
        </row>
        <row r="764">
          <cell r="C764" t="str">
            <v>20050TINA185TM130USD Total</v>
          </cell>
          <cell r="AB764">
            <v>-21</v>
          </cell>
          <cell r="AC764">
            <v>0</v>
          </cell>
          <cell r="AE764">
            <v>-21.331484910029801</v>
          </cell>
          <cell r="AG764">
            <v>0</v>
          </cell>
          <cell r="AH764">
            <v>0</v>
          </cell>
          <cell r="AJ764">
            <v>0</v>
          </cell>
          <cell r="AN764">
            <v>-21</v>
          </cell>
          <cell r="AT764">
            <v>0</v>
          </cell>
          <cell r="AU764">
            <v>0</v>
          </cell>
        </row>
        <row r="765">
          <cell r="C765" t="str">
            <v>20050TAllcustom2M130USD Total</v>
          </cell>
          <cell r="AB765">
            <v>-99</v>
          </cell>
          <cell r="AC765">
            <v>0</v>
          </cell>
          <cell r="AD765">
            <v>0</v>
          </cell>
          <cell r="AE765">
            <v>-99.067146994184796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N765">
            <v>-99</v>
          </cell>
          <cell r="AT765">
            <v>0</v>
          </cell>
          <cell r="AU765">
            <v>0</v>
          </cell>
        </row>
        <row r="768">
          <cell r="C768" t="str">
            <v>20050TINA110M175USD Total</v>
          </cell>
          <cell r="AB768">
            <v>0</v>
          </cell>
          <cell r="AC768">
            <v>0</v>
          </cell>
          <cell r="AE768">
            <v>0</v>
          </cell>
          <cell r="AG768">
            <v>0</v>
          </cell>
          <cell r="AH768">
            <v>0</v>
          </cell>
          <cell r="AJ768">
            <v>0</v>
          </cell>
          <cell r="AN768">
            <v>0</v>
          </cell>
          <cell r="AT768">
            <v>0</v>
          </cell>
          <cell r="AU768">
            <v>0</v>
          </cell>
        </row>
        <row r="769">
          <cell r="C769" t="str">
            <v>20050TINA120M175USD Total</v>
          </cell>
          <cell r="AB769">
            <v>0</v>
          </cell>
          <cell r="AC769">
            <v>0</v>
          </cell>
          <cell r="AE769">
            <v>0</v>
          </cell>
          <cell r="AG769">
            <v>0</v>
          </cell>
          <cell r="AH769">
            <v>0</v>
          </cell>
          <cell r="AJ769">
            <v>0</v>
          </cell>
          <cell r="AN769">
            <v>0</v>
          </cell>
          <cell r="AT769">
            <v>0</v>
          </cell>
          <cell r="AU769">
            <v>0</v>
          </cell>
        </row>
        <row r="770">
          <cell r="C770" t="str">
            <v>20050TINA165TM175USD Total</v>
          </cell>
          <cell r="AB770">
            <v>0</v>
          </cell>
          <cell r="AC770">
            <v>0</v>
          </cell>
          <cell r="AE770">
            <v>0</v>
          </cell>
          <cell r="AG770">
            <v>0</v>
          </cell>
          <cell r="AH770">
            <v>0</v>
          </cell>
          <cell r="AJ770">
            <v>0</v>
          </cell>
          <cell r="AN770">
            <v>0</v>
          </cell>
          <cell r="AT770">
            <v>0</v>
          </cell>
          <cell r="AU770">
            <v>0</v>
          </cell>
        </row>
        <row r="771">
          <cell r="C771" t="str">
            <v>20050TINA185TM175USD Total</v>
          </cell>
          <cell r="AB771">
            <v>0</v>
          </cell>
          <cell r="AC771">
            <v>0</v>
          </cell>
          <cell r="AE771">
            <v>0</v>
          </cell>
          <cell r="AG771">
            <v>0</v>
          </cell>
          <cell r="AH771">
            <v>0</v>
          </cell>
          <cell r="AJ771">
            <v>0</v>
          </cell>
          <cell r="AN771">
            <v>0</v>
          </cell>
          <cell r="AT771">
            <v>0</v>
          </cell>
          <cell r="AU771">
            <v>0</v>
          </cell>
        </row>
        <row r="772">
          <cell r="C772" t="str">
            <v>20050TAllcustom2M175USD Total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N772">
            <v>0</v>
          </cell>
          <cell r="AT772">
            <v>0</v>
          </cell>
          <cell r="AU772">
            <v>0</v>
          </cell>
        </row>
        <row r="775">
          <cell r="C775" t="str">
            <v>20050TINA110M190USD Total</v>
          </cell>
          <cell r="AB775">
            <v>0</v>
          </cell>
          <cell r="AE775">
            <v>0</v>
          </cell>
          <cell r="AG775">
            <v>0</v>
          </cell>
          <cell r="AJ775">
            <v>0</v>
          </cell>
          <cell r="AN775">
            <v>0</v>
          </cell>
          <cell r="AT775">
            <v>0</v>
          </cell>
          <cell r="AU775">
            <v>0</v>
          </cell>
        </row>
        <row r="776">
          <cell r="C776" t="str">
            <v>20050TINA120M190USD Total</v>
          </cell>
          <cell r="AB776">
            <v>0</v>
          </cell>
          <cell r="AE776">
            <v>0</v>
          </cell>
          <cell r="AG776">
            <v>0</v>
          </cell>
          <cell r="AJ776">
            <v>0</v>
          </cell>
          <cell r="AN776">
            <v>0</v>
          </cell>
          <cell r="AT776">
            <v>0</v>
          </cell>
          <cell r="AU776">
            <v>0</v>
          </cell>
        </row>
        <row r="777">
          <cell r="C777" t="str">
            <v>20050TINA165TM190USD Total</v>
          </cell>
          <cell r="AB777">
            <v>0</v>
          </cell>
          <cell r="AE777">
            <v>0</v>
          </cell>
          <cell r="AG777">
            <v>0</v>
          </cell>
          <cell r="AJ777">
            <v>0</v>
          </cell>
          <cell r="AN777">
            <v>0</v>
          </cell>
          <cell r="AT777">
            <v>0</v>
          </cell>
          <cell r="AU777">
            <v>0</v>
          </cell>
        </row>
        <row r="778">
          <cell r="C778" t="str">
            <v>20050TINA185TM190USD Total</v>
          </cell>
          <cell r="AB778">
            <v>0</v>
          </cell>
          <cell r="AC778">
            <v>0</v>
          </cell>
          <cell r="AE778">
            <v>0</v>
          </cell>
          <cell r="AG778">
            <v>0</v>
          </cell>
          <cell r="AH778">
            <v>0</v>
          </cell>
          <cell r="AJ778">
            <v>0</v>
          </cell>
          <cell r="AN778">
            <v>0</v>
          </cell>
          <cell r="AT778">
            <v>0</v>
          </cell>
          <cell r="AU778">
            <v>0</v>
          </cell>
        </row>
        <row r="779">
          <cell r="C779" t="str">
            <v>20050TAllcustom2M190USD Total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N779">
            <v>0</v>
          </cell>
          <cell r="AT779">
            <v>0</v>
          </cell>
          <cell r="AU779">
            <v>0</v>
          </cell>
          <cell r="AY779">
            <v>0</v>
          </cell>
        </row>
        <row r="782">
          <cell r="C782" t="str">
            <v>20050TINA110M230USD Total</v>
          </cell>
          <cell r="AB782">
            <v>0</v>
          </cell>
          <cell r="AE782">
            <v>1.71384865001324E-7</v>
          </cell>
          <cell r="AG782">
            <v>0</v>
          </cell>
          <cell r="AJ782">
            <v>0</v>
          </cell>
          <cell r="AN782">
            <v>0</v>
          </cell>
          <cell r="AT782">
            <v>0</v>
          </cell>
          <cell r="AU782">
            <v>0</v>
          </cell>
        </row>
        <row r="783">
          <cell r="C783" t="str">
            <v>20050TINA120M230USD Total</v>
          </cell>
          <cell r="AB783">
            <v>0</v>
          </cell>
          <cell r="AE783">
            <v>0</v>
          </cell>
          <cell r="AG783">
            <v>0</v>
          </cell>
          <cell r="AJ783">
            <v>0</v>
          </cell>
          <cell r="AN783">
            <v>0</v>
          </cell>
          <cell r="AT783">
            <v>0</v>
          </cell>
          <cell r="AU783">
            <v>0</v>
          </cell>
        </row>
        <row r="784">
          <cell r="C784" t="str">
            <v>20050TINA165TM230USD Total</v>
          </cell>
          <cell r="AB784">
            <v>0</v>
          </cell>
          <cell r="AE784">
            <v>0</v>
          </cell>
          <cell r="AG784">
            <v>0</v>
          </cell>
          <cell r="AJ784">
            <v>0</v>
          </cell>
          <cell r="AN784">
            <v>0</v>
          </cell>
          <cell r="AT784">
            <v>0</v>
          </cell>
          <cell r="AU784">
            <v>0</v>
          </cell>
        </row>
        <row r="785">
          <cell r="C785" t="str">
            <v>20050TINA185TM230USD Total</v>
          </cell>
          <cell r="AB785">
            <v>4</v>
          </cell>
          <cell r="AC785">
            <v>0</v>
          </cell>
          <cell r="AE785">
            <v>4.1518934589083596</v>
          </cell>
          <cell r="AG785">
            <v>0</v>
          </cell>
          <cell r="AH785">
            <v>0</v>
          </cell>
          <cell r="AJ785">
            <v>0</v>
          </cell>
          <cell r="AN785">
            <v>4</v>
          </cell>
          <cell r="AT785">
            <v>0</v>
          </cell>
          <cell r="AU785">
            <v>0</v>
          </cell>
        </row>
        <row r="786">
          <cell r="C786" t="str">
            <v>20050TAllcustom2M230USD Total</v>
          </cell>
          <cell r="AB786">
            <v>4</v>
          </cell>
          <cell r="AC786">
            <v>0</v>
          </cell>
          <cell r="AD786">
            <v>0</v>
          </cell>
          <cell r="AE786">
            <v>4.151893630293225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N786">
            <v>4</v>
          </cell>
          <cell r="AT786">
            <v>0</v>
          </cell>
          <cell r="AU786">
            <v>0</v>
          </cell>
          <cell r="AY786">
            <v>0</v>
          </cell>
        </row>
        <row r="789">
          <cell r="C789" t="str">
            <v>20050TINA110M420USD Total</v>
          </cell>
          <cell r="AB789">
            <v>0</v>
          </cell>
          <cell r="AE789">
            <v>0</v>
          </cell>
          <cell r="AG789">
            <v>0</v>
          </cell>
          <cell r="AJ789">
            <v>0</v>
          </cell>
          <cell r="AN789">
            <v>0</v>
          </cell>
          <cell r="AT789">
            <v>0</v>
          </cell>
          <cell r="AU789">
            <v>0</v>
          </cell>
        </row>
        <row r="790">
          <cell r="C790" t="str">
            <v>20050TINA120M420USD Total</v>
          </cell>
          <cell r="AB790">
            <v>0</v>
          </cell>
          <cell r="AE790">
            <v>0</v>
          </cell>
          <cell r="AG790">
            <v>0</v>
          </cell>
          <cell r="AJ790">
            <v>0</v>
          </cell>
          <cell r="AN790">
            <v>0</v>
          </cell>
          <cell r="AT790">
            <v>0</v>
          </cell>
          <cell r="AU790">
            <v>0</v>
          </cell>
        </row>
        <row r="791">
          <cell r="C791" t="str">
            <v>20050TINA165TM420USD Total</v>
          </cell>
          <cell r="AB791">
            <v>0</v>
          </cell>
          <cell r="AE791">
            <v>0</v>
          </cell>
          <cell r="AG791">
            <v>0</v>
          </cell>
          <cell r="AJ791">
            <v>0</v>
          </cell>
          <cell r="AN791">
            <v>0</v>
          </cell>
          <cell r="AT791">
            <v>0</v>
          </cell>
          <cell r="AU791">
            <v>0</v>
          </cell>
        </row>
        <row r="792">
          <cell r="C792" t="str">
            <v>20050TINA185TM420USD Total</v>
          </cell>
          <cell r="AB792">
            <v>0</v>
          </cell>
          <cell r="AC792">
            <v>0</v>
          </cell>
          <cell r="AE792">
            <v>0</v>
          </cell>
          <cell r="AG792">
            <v>0</v>
          </cell>
          <cell r="AH792">
            <v>0</v>
          </cell>
          <cell r="AJ792">
            <v>0</v>
          </cell>
          <cell r="AN792">
            <v>0</v>
          </cell>
          <cell r="AT792">
            <v>0</v>
          </cell>
          <cell r="AU792">
            <v>0</v>
          </cell>
        </row>
        <row r="793">
          <cell r="C793" t="str">
            <v>20050TAllcustom2M420USD Total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N793">
            <v>0</v>
          </cell>
          <cell r="AT793">
            <v>0</v>
          </cell>
          <cell r="AU793">
            <v>0</v>
          </cell>
          <cell r="AY793">
            <v>0</v>
          </cell>
        </row>
        <row r="796">
          <cell r="C796" t="str">
            <v>20050TINA110M600TUSD Total</v>
          </cell>
          <cell r="AB796">
            <v>0</v>
          </cell>
          <cell r="AE796">
            <v>0</v>
          </cell>
          <cell r="AG796">
            <v>0</v>
          </cell>
          <cell r="AJ796">
            <v>0</v>
          </cell>
          <cell r="AN796">
            <v>0</v>
          </cell>
          <cell r="AT796">
            <v>0</v>
          </cell>
          <cell r="AU796">
            <v>0</v>
          </cell>
        </row>
        <row r="797">
          <cell r="C797" t="str">
            <v>20050TINA120M600TUSD Total</v>
          </cell>
          <cell r="AB797">
            <v>8</v>
          </cell>
          <cell r="AE797">
            <v>8.2029999999999994</v>
          </cell>
          <cell r="AG797">
            <v>0</v>
          </cell>
          <cell r="AJ797">
            <v>0</v>
          </cell>
          <cell r="AN797">
            <v>8</v>
          </cell>
          <cell r="AT797">
            <v>0</v>
          </cell>
          <cell r="AU797">
            <v>0</v>
          </cell>
        </row>
        <row r="798">
          <cell r="C798" t="str">
            <v>20050TINA165TM600TUSD Total</v>
          </cell>
          <cell r="AB798">
            <v>0</v>
          </cell>
          <cell r="AE798">
            <v>0</v>
          </cell>
          <cell r="AG798">
            <v>0</v>
          </cell>
          <cell r="AJ798">
            <v>0</v>
          </cell>
          <cell r="AN798">
            <v>0</v>
          </cell>
          <cell r="AT798">
            <v>0</v>
          </cell>
          <cell r="AU798">
            <v>0</v>
          </cell>
        </row>
        <row r="799">
          <cell r="C799" t="str">
            <v>20050TINA185TM600TUSD Total</v>
          </cell>
          <cell r="AB799">
            <v>-8</v>
          </cell>
          <cell r="AC799">
            <v>0</v>
          </cell>
          <cell r="AE799">
            <v>-8.2029999999999994</v>
          </cell>
          <cell r="AG799">
            <v>0</v>
          </cell>
          <cell r="AH799">
            <v>0</v>
          </cell>
          <cell r="AJ799">
            <v>0</v>
          </cell>
          <cell r="AN799">
            <v>-8</v>
          </cell>
          <cell r="AT799">
            <v>0</v>
          </cell>
          <cell r="AU799">
            <v>0</v>
          </cell>
        </row>
        <row r="800">
          <cell r="C800" t="str">
            <v>20050TAllcustom2M600TUSD Total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N800">
            <v>0</v>
          </cell>
          <cell r="AT800">
            <v>0</v>
          </cell>
          <cell r="AU800">
            <v>0</v>
          </cell>
          <cell r="AY800">
            <v>0</v>
          </cell>
        </row>
        <row r="803">
          <cell r="C803" t="str">
            <v>20050TINA110M510USD Total</v>
          </cell>
          <cell r="AB803">
            <v>0</v>
          </cell>
          <cell r="AE803">
            <v>0</v>
          </cell>
          <cell r="AG803">
            <v>0</v>
          </cell>
          <cell r="AJ803">
            <v>0</v>
          </cell>
          <cell r="AN803">
            <v>0</v>
          </cell>
          <cell r="AT803">
            <v>0</v>
          </cell>
          <cell r="AU803">
            <v>0</v>
          </cell>
        </row>
        <row r="804">
          <cell r="C804" t="str">
            <v>20050TINA120M510USD Total</v>
          </cell>
          <cell r="AB804">
            <v>0</v>
          </cell>
          <cell r="AE804">
            <v>0</v>
          </cell>
          <cell r="AG804">
            <v>0</v>
          </cell>
          <cell r="AJ804">
            <v>0</v>
          </cell>
          <cell r="AN804">
            <v>0</v>
          </cell>
          <cell r="AT804">
            <v>0</v>
          </cell>
          <cell r="AU804">
            <v>0</v>
          </cell>
        </row>
        <row r="805">
          <cell r="C805" t="str">
            <v>20050TINA165TM510USD Total</v>
          </cell>
          <cell r="AB805">
            <v>0</v>
          </cell>
          <cell r="AE805">
            <v>0</v>
          </cell>
          <cell r="AG805">
            <v>0</v>
          </cell>
          <cell r="AJ805">
            <v>0</v>
          </cell>
          <cell r="AN805">
            <v>0</v>
          </cell>
          <cell r="AT805">
            <v>0</v>
          </cell>
          <cell r="AU805">
            <v>0</v>
          </cell>
        </row>
        <row r="806">
          <cell r="C806" t="str">
            <v>20050TINA185TM510USD Total</v>
          </cell>
          <cell r="AB806">
            <v>0</v>
          </cell>
          <cell r="AC806">
            <v>0</v>
          </cell>
          <cell r="AE806">
            <v>0</v>
          </cell>
          <cell r="AG806">
            <v>0</v>
          </cell>
          <cell r="AH806">
            <v>0</v>
          </cell>
          <cell r="AJ806">
            <v>0</v>
          </cell>
          <cell r="AN806">
            <v>0</v>
          </cell>
          <cell r="AT806">
            <v>0</v>
          </cell>
          <cell r="AU806">
            <v>0</v>
          </cell>
        </row>
        <row r="807">
          <cell r="C807" t="str">
            <v>20050TAllcustom2M510USD Total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N807">
            <v>0</v>
          </cell>
          <cell r="AT807">
            <v>0</v>
          </cell>
          <cell r="AU807">
            <v>0</v>
          </cell>
          <cell r="AY807">
            <v>0</v>
          </cell>
        </row>
        <row r="810">
          <cell r="C810" t="str">
            <v>20050TINA110Allcustom3USD Total</v>
          </cell>
          <cell r="AB810">
            <v>-410</v>
          </cell>
          <cell r="AE810">
            <v>-409.66173529972502</v>
          </cell>
          <cell r="AG810">
            <v>0</v>
          </cell>
          <cell r="AJ810">
            <v>0</v>
          </cell>
          <cell r="AN810">
            <v>-410</v>
          </cell>
          <cell r="AT810">
            <v>0</v>
          </cell>
          <cell r="AU810">
            <v>0</v>
          </cell>
        </row>
        <row r="811">
          <cell r="C811" t="str">
            <v>20050TINA120Allcustom3USD Total</v>
          </cell>
          <cell r="AB811">
            <v>-7163</v>
          </cell>
          <cell r="AE811">
            <v>-7163.3098270299997</v>
          </cell>
          <cell r="AG811">
            <v>0</v>
          </cell>
          <cell r="AJ811">
            <v>0</v>
          </cell>
          <cell r="AN811">
            <v>-7163</v>
          </cell>
          <cell r="AT811">
            <v>0</v>
          </cell>
          <cell r="AU811">
            <v>0</v>
          </cell>
        </row>
        <row r="812">
          <cell r="C812" t="str">
            <v>20050TINA165TAllcustom3USD Total</v>
          </cell>
          <cell r="AB812">
            <v>-257</v>
          </cell>
          <cell r="AE812">
            <v>-256.512363399663</v>
          </cell>
          <cell r="AG812">
            <v>0</v>
          </cell>
          <cell r="AJ812">
            <v>0</v>
          </cell>
          <cell r="AN812">
            <v>-257</v>
          </cell>
          <cell r="AT812">
            <v>0</v>
          </cell>
          <cell r="AU812">
            <v>0</v>
          </cell>
        </row>
        <row r="813">
          <cell r="C813" t="str">
            <v>20050TINA185TAllcustom3USD Total</v>
          </cell>
          <cell r="AB813">
            <v>-462</v>
          </cell>
          <cell r="AC813">
            <v>0</v>
          </cell>
          <cell r="AE813">
            <v>-461.68360728388103</v>
          </cell>
          <cell r="AG813">
            <v>0</v>
          </cell>
          <cell r="AH813">
            <v>0</v>
          </cell>
          <cell r="AJ813">
            <v>0</v>
          </cell>
          <cell r="AN813">
            <v>-462</v>
          </cell>
          <cell r="AT813">
            <v>0</v>
          </cell>
          <cell r="AU813">
            <v>0</v>
          </cell>
        </row>
        <row r="814">
          <cell r="C814" t="str">
            <v>20050TAllcustom2Allcustom3USD Total</v>
          </cell>
          <cell r="AB814">
            <v>-8292</v>
          </cell>
          <cell r="AC814">
            <v>0</v>
          </cell>
          <cell r="AD814">
            <v>0</v>
          </cell>
          <cell r="AE814">
            <v>-8291.1675330132693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N814">
            <v>-8292</v>
          </cell>
          <cell r="AT814">
            <v>0</v>
          </cell>
          <cell r="AU814">
            <v>0</v>
          </cell>
        </row>
        <row r="818">
          <cell r="C818" t="str">
            <v>15100TINA110Allcustom3USD Total</v>
          </cell>
          <cell r="AB818">
            <v>0</v>
          </cell>
          <cell r="AE818">
            <v>0</v>
          </cell>
          <cell r="AG818">
            <v>0</v>
          </cell>
          <cell r="AJ818">
            <v>0</v>
          </cell>
          <cell r="AN818">
            <v>0</v>
          </cell>
          <cell r="AT818">
            <v>0</v>
          </cell>
          <cell r="AU818">
            <v>0</v>
          </cell>
        </row>
        <row r="819">
          <cell r="C819" t="str">
            <v>15100TINA120Allcustom3USD Total</v>
          </cell>
          <cell r="AB819">
            <v>-39</v>
          </cell>
          <cell r="AE819">
            <v>-38.871078409999996</v>
          </cell>
          <cell r="AG819">
            <v>0</v>
          </cell>
          <cell r="AJ819">
            <v>0</v>
          </cell>
          <cell r="AN819">
            <v>-39</v>
          </cell>
          <cell r="AT819">
            <v>0</v>
          </cell>
          <cell r="AU819">
            <v>0</v>
          </cell>
        </row>
        <row r="820">
          <cell r="C820" t="str">
            <v>15100TINA165TAllcustom3USD Total</v>
          </cell>
          <cell r="AB820">
            <v>-39</v>
          </cell>
          <cell r="AE820">
            <v>-38.864583674155</v>
          </cell>
          <cell r="AG820">
            <v>0</v>
          </cell>
          <cell r="AJ820">
            <v>0</v>
          </cell>
          <cell r="AN820">
            <v>-39</v>
          </cell>
          <cell r="AT820">
            <v>0</v>
          </cell>
          <cell r="AU820">
            <v>0</v>
          </cell>
        </row>
        <row r="821">
          <cell r="C821" t="str">
            <v>15100TINA185TAllcustom3USD Total</v>
          </cell>
          <cell r="AB821">
            <v>-21</v>
          </cell>
          <cell r="AC821">
            <v>0</v>
          </cell>
          <cell r="AE821">
            <v>-21.331484910029801</v>
          </cell>
          <cell r="AG821">
            <v>0</v>
          </cell>
          <cell r="AH821">
            <v>0</v>
          </cell>
          <cell r="AJ821">
            <v>0</v>
          </cell>
          <cell r="AN821">
            <v>-21</v>
          </cell>
          <cell r="AT821">
            <v>0</v>
          </cell>
          <cell r="AU821">
            <v>0</v>
          </cell>
        </row>
        <row r="822">
          <cell r="C822" t="str">
            <v>15100TINA200TAllcustom3USD Total</v>
          </cell>
          <cell r="AB822">
            <v>-99</v>
          </cell>
          <cell r="AC822">
            <v>0</v>
          </cell>
          <cell r="AD822">
            <v>0</v>
          </cell>
          <cell r="AE822">
            <v>-99.067146994184796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N822">
            <v>-99</v>
          </cell>
          <cell r="AT822">
            <v>0</v>
          </cell>
          <cell r="AU822">
            <v>0</v>
          </cell>
          <cell r="AY822">
            <v>0</v>
          </cell>
        </row>
        <row r="825">
          <cell r="C825" t="str">
            <v>20900TINA110M229USD Total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V825">
            <v>0</v>
          </cell>
          <cell r="Y825">
            <v>0</v>
          </cell>
          <cell r="Z825">
            <v>0</v>
          </cell>
          <cell r="AB825">
            <v>0</v>
          </cell>
          <cell r="AD825">
            <v>0</v>
          </cell>
          <cell r="AE825">
            <v>0</v>
          </cell>
          <cell r="AG825">
            <v>0</v>
          </cell>
          <cell r="AJ825">
            <v>0</v>
          </cell>
          <cell r="AL825">
            <v>0</v>
          </cell>
          <cell r="AM825">
            <v>0</v>
          </cell>
          <cell r="AN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BI825">
            <v>0</v>
          </cell>
          <cell r="BL825">
            <v>0</v>
          </cell>
          <cell r="BN825">
            <v>0</v>
          </cell>
          <cell r="BQ825">
            <v>0</v>
          </cell>
          <cell r="BS825">
            <v>0</v>
          </cell>
          <cell r="BV825">
            <v>0</v>
          </cell>
          <cell r="BX825">
            <v>0</v>
          </cell>
          <cell r="CA825">
            <v>0</v>
          </cell>
          <cell r="CC825">
            <v>0</v>
          </cell>
          <cell r="CF825">
            <v>0</v>
          </cell>
          <cell r="CH825">
            <v>0</v>
          </cell>
          <cell r="CK825">
            <v>0</v>
          </cell>
          <cell r="CY825">
            <v>0</v>
          </cell>
          <cell r="DB825">
            <v>0</v>
          </cell>
          <cell r="DD825">
            <v>0</v>
          </cell>
          <cell r="DG825">
            <v>0</v>
          </cell>
          <cell r="DI825">
            <v>0</v>
          </cell>
          <cell r="DL825">
            <v>0</v>
          </cell>
          <cell r="DN825">
            <v>0</v>
          </cell>
          <cell r="DQ825">
            <v>0</v>
          </cell>
          <cell r="DS825">
            <v>0</v>
          </cell>
          <cell r="DV825">
            <v>0</v>
          </cell>
        </row>
        <row r="826">
          <cell r="C826" t="str">
            <v>20900TINA120M229USD Total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V826">
            <v>0</v>
          </cell>
          <cell r="Y826">
            <v>0</v>
          </cell>
          <cell r="Z826">
            <v>0</v>
          </cell>
          <cell r="AB826">
            <v>0</v>
          </cell>
          <cell r="AD826">
            <v>0</v>
          </cell>
          <cell r="AE826">
            <v>0</v>
          </cell>
          <cell r="AG826">
            <v>0</v>
          </cell>
          <cell r="AJ826">
            <v>0</v>
          </cell>
          <cell r="AL826">
            <v>0</v>
          </cell>
          <cell r="AM826">
            <v>0</v>
          </cell>
          <cell r="AN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BI826">
            <v>0</v>
          </cell>
          <cell r="BL826">
            <v>0</v>
          </cell>
          <cell r="BN826">
            <v>0</v>
          </cell>
          <cell r="BQ826">
            <v>0</v>
          </cell>
          <cell r="BS826">
            <v>0</v>
          </cell>
          <cell r="BV826">
            <v>0</v>
          </cell>
          <cell r="BX826">
            <v>0</v>
          </cell>
          <cell r="CA826">
            <v>0</v>
          </cell>
          <cell r="CC826">
            <v>0</v>
          </cell>
          <cell r="CF826">
            <v>0</v>
          </cell>
          <cell r="CH826">
            <v>0</v>
          </cell>
          <cell r="CK826">
            <v>0</v>
          </cell>
          <cell r="CY826">
            <v>0</v>
          </cell>
          <cell r="DB826">
            <v>0</v>
          </cell>
          <cell r="DD826">
            <v>0</v>
          </cell>
          <cell r="DG826">
            <v>0</v>
          </cell>
          <cell r="DI826">
            <v>0</v>
          </cell>
          <cell r="DL826">
            <v>0</v>
          </cell>
          <cell r="DN826">
            <v>0</v>
          </cell>
          <cell r="DQ826">
            <v>0</v>
          </cell>
          <cell r="DS826">
            <v>0</v>
          </cell>
          <cell r="DV826">
            <v>0</v>
          </cell>
        </row>
        <row r="827">
          <cell r="C827" t="str">
            <v>20900TINA165TM229USD Total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V827">
            <v>0</v>
          </cell>
          <cell r="Y827">
            <v>0</v>
          </cell>
          <cell r="Z827">
            <v>0</v>
          </cell>
          <cell r="AB827">
            <v>0</v>
          </cell>
          <cell r="AD827">
            <v>0</v>
          </cell>
          <cell r="AE827">
            <v>0</v>
          </cell>
          <cell r="AG827">
            <v>0</v>
          </cell>
          <cell r="AJ827">
            <v>0</v>
          </cell>
          <cell r="AL827">
            <v>0</v>
          </cell>
          <cell r="AM827">
            <v>0</v>
          </cell>
          <cell r="AN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BI827">
            <v>0</v>
          </cell>
          <cell r="BL827">
            <v>0</v>
          </cell>
          <cell r="BN827">
            <v>0</v>
          </cell>
          <cell r="BQ827">
            <v>0</v>
          </cell>
          <cell r="BS827">
            <v>0</v>
          </cell>
          <cell r="BV827">
            <v>0</v>
          </cell>
          <cell r="BX827">
            <v>0</v>
          </cell>
          <cell r="CA827">
            <v>0</v>
          </cell>
          <cell r="CC827">
            <v>0</v>
          </cell>
          <cell r="CF827">
            <v>0</v>
          </cell>
          <cell r="CH827">
            <v>0</v>
          </cell>
          <cell r="CK827">
            <v>0</v>
          </cell>
          <cell r="CY827">
            <v>0</v>
          </cell>
          <cell r="DB827">
            <v>0</v>
          </cell>
          <cell r="DD827">
            <v>0</v>
          </cell>
          <cell r="DG827">
            <v>0</v>
          </cell>
          <cell r="DI827">
            <v>0</v>
          </cell>
          <cell r="DL827">
            <v>0</v>
          </cell>
          <cell r="DN827">
            <v>0</v>
          </cell>
          <cell r="DQ827">
            <v>0</v>
          </cell>
          <cell r="DS827">
            <v>0</v>
          </cell>
          <cell r="DV827">
            <v>0</v>
          </cell>
        </row>
        <row r="828">
          <cell r="C828" t="str">
            <v>20900TINA185TM229USD Total</v>
          </cell>
          <cell r="E828">
            <v>0</v>
          </cell>
          <cell r="F828">
            <v>0</v>
          </cell>
          <cell r="H828">
            <v>0</v>
          </cell>
          <cell r="J828">
            <v>0</v>
          </cell>
          <cell r="K828">
            <v>0</v>
          </cell>
          <cell r="M828">
            <v>0</v>
          </cell>
          <cell r="O828">
            <v>0</v>
          </cell>
          <cell r="P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Y828">
            <v>0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G828">
            <v>0</v>
          </cell>
          <cell r="AH828">
            <v>0</v>
          </cell>
          <cell r="AJ828">
            <v>0</v>
          </cell>
          <cell r="AL828">
            <v>0</v>
          </cell>
          <cell r="AM828">
            <v>0</v>
          </cell>
          <cell r="AN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BI828">
            <v>0</v>
          </cell>
          <cell r="BJ828">
            <v>0</v>
          </cell>
          <cell r="BL828">
            <v>0</v>
          </cell>
          <cell r="BN828">
            <v>0</v>
          </cell>
          <cell r="BO828">
            <v>0</v>
          </cell>
          <cell r="BQ828">
            <v>0</v>
          </cell>
          <cell r="BS828">
            <v>0</v>
          </cell>
          <cell r="BT828">
            <v>0</v>
          </cell>
          <cell r="BV828">
            <v>0</v>
          </cell>
          <cell r="BX828">
            <v>0</v>
          </cell>
          <cell r="BY828">
            <v>0</v>
          </cell>
          <cell r="CA828">
            <v>0</v>
          </cell>
          <cell r="CC828">
            <v>0</v>
          </cell>
          <cell r="CD828">
            <v>0</v>
          </cell>
          <cell r="CF828">
            <v>0</v>
          </cell>
          <cell r="CH828">
            <v>0</v>
          </cell>
          <cell r="CI828">
            <v>0</v>
          </cell>
          <cell r="CK828">
            <v>0</v>
          </cell>
          <cell r="CY828">
            <v>0</v>
          </cell>
          <cell r="CZ828">
            <v>0</v>
          </cell>
          <cell r="DB828">
            <v>0</v>
          </cell>
          <cell r="DD828">
            <v>0</v>
          </cell>
          <cell r="DE828">
            <v>0</v>
          </cell>
          <cell r="DG828">
            <v>0</v>
          </cell>
          <cell r="DI828">
            <v>0</v>
          </cell>
          <cell r="DJ828">
            <v>0</v>
          </cell>
          <cell r="DL828">
            <v>0</v>
          </cell>
          <cell r="DN828">
            <v>0</v>
          </cell>
          <cell r="DO828">
            <v>0</v>
          </cell>
          <cell r="DQ828">
            <v>0</v>
          </cell>
          <cell r="DS828">
            <v>0</v>
          </cell>
          <cell r="DT828">
            <v>0</v>
          </cell>
          <cell r="DV828">
            <v>0</v>
          </cell>
        </row>
        <row r="829">
          <cell r="C829" t="str">
            <v>20900TAllcustom2M229USD Total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  <cell r="AM829">
            <v>0</v>
          </cell>
          <cell r="AN829">
            <v>0</v>
          </cell>
          <cell r="AS829">
            <v>0</v>
          </cell>
          <cell r="AT829">
            <v>0</v>
          </cell>
          <cell r="AU829">
            <v>0</v>
          </cell>
          <cell r="AY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</row>
        <row r="832">
          <cell r="C832" t="str">
            <v>20900TINA110M230USD Total</v>
          </cell>
          <cell r="AB832">
            <v>0</v>
          </cell>
          <cell r="AE832">
            <v>0</v>
          </cell>
          <cell r="AG832">
            <v>0</v>
          </cell>
          <cell r="AJ832">
            <v>0</v>
          </cell>
          <cell r="AN832">
            <v>0</v>
          </cell>
          <cell r="AT832">
            <v>0</v>
          </cell>
          <cell r="AU832">
            <v>0</v>
          </cell>
        </row>
        <row r="833">
          <cell r="C833" t="str">
            <v>20900TINA120M230USD Total</v>
          </cell>
          <cell r="AB833">
            <v>0</v>
          </cell>
          <cell r="AE833">
            <v>0</v>
          </cell>
          <cell r="AG833">
            <v>0</v>
          </cell>
          <cell r="AJ833">
            <v>0</v>
          </cell>
          <cell r="AN833">
            <v>0</v>
          </cell>
          <cell r="AT833">
            <v>0</v>
          </cell>
          <cell r="AU833">
            <v>0</v>
          </cell>
        </row>
        <row r="834">
          <cell r="C834" t="str">
            <v>20900TINA165TM230USD Total</v>
          </cell>
          <cell r="AB834">
            <v>0</v>
          </cell>
          <cell r="AE834">
            <v>0</v>
          </cell>
          <cell r="AG834">
            <v>0</v>
          </cell>
          <cell r="AJ834">
            <v>0</v>
          </cell>
          <cell r="AN834">
            <v>0</v>
          </cell>
          <cell r="AT834">
            <v>0</v>
          </cell>
          <cell r="AU834">
            <v>0</v>
          </cell>
        </row>
        <row r="835">
          <cell r="C835" t="str">
            <v>20900TINA185TM230USD Total</v>
          </cell>
          <cell r="AB835">
            <v>0</v>
          </cell>
          <cell r="AC835">
            <v>0</v>
          </cell>
          <cell r="AE835">
            <v>-0.20887725050047801</v>
          </cell>
          <cell r="AG835">
            <v>0</v>
          </cell>
          <cell r="AH835">
            <v>0</v>
          </cell>
          <cell r="AJ835">
            <v>0</v>
          </cell>
          <cell r="AN835">
            <v>0</v>
          </cell>
          <cell r="AT835">
            <v>0</v>
          </cell>
          <cell r="AU835">
            <v>0</v>
          </cell>
        </row>
        <row r="836">
          <cell r="C836" t="str">
            <v>20900TAllcustom2M230USD Total</v>
          </cell>
          <cell r="AB836">
            <v>0</v>
          </cell>
          <cell r="AC836">
            <v>0</v>
          </cell>
          <cell r="AD836">
            <v>0</v>
          </cell>
          <cell r="AE836">
            <v>-0.20887725050047801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N836">
            <v>0</v>
          </cell>
          <cell r="AT836">
            <v>0</v>
          </cell>
          <cell r="AU836">
            <v>0</v>
          </cell>
          <cell r="AY836">
            <v>0</v>
          </cell>
        </row>
        <row r="839">
          <cell r="C839" t="str">
            <v>20900TINA110M420USD Total</v>
          </cell>
          <cell r="AB839">
            <v>0</v>
          </cell>
          <cell r="AE839">
            <v>0</v>
          </cell>
          <cell r="AG839">
            <v>0</v>
          </cell>
          <cell r="AJ839">
            <v>0</v>
          </cell>
          <cell r="AN839">
            <v>0</v>
          </cell>
          <cell r="AT839">
            <v>0</v>
          </cell>
          <cell r="AU839">
            <v>0</v>
          </cell>
        </row>
        <row r="840">
          <cell r="C840" t="str">
            <v>20900TINA120M420USD Total</v>
          </cell>
          <cell r="AB840">
            <v>0</v>
          </cell>
          <cell r="AE840">
            <v>0</v>
          </cell>
          <cell r="AG840">
            <v>0</v>
          </cell>
          <cell r="AJ840">
            <v>0</v>
          </cell>
          <cell r="AN840">
            <v>0</v>
          </cell>
          <cell r="AT840">
            <v>0</v>
          </cell>
          <cell r="AU840">
            <v>0</v>
          </cell>
        </row>
        <row r="841">
          <cell r="C841" t="str">
            <v>20900TINA165TM420USD Total</v>
          </cell>
          <cell r="AB841">
            <v>0</v>
          </cell>
          <cell r="AE841">
            <v>0</v>
          </cell>
          <cell r="AG841">
            <v>0</v>
          </cell>
          <cell r="AJ841">
            <v>0</v>
          </cell>
          <cell r="AN841">
            <v>0</v>
          </cell>
          <cell r="AT841">
            <v>0</v>
          </cell>
          <cell r="AU841">
            <v>0</v>
          </cell>
        </row>
        <row r="842">
          <cell r="C842" t="str">
            <v>20900TINA185TM420USD Total</v>
          </cell>
          <cell r="AB842">
            <v>0</v>
          </cell>
          <cell r="AC842">
            <v>0</v>
          </cell>
          <cell r="AE842">
            <v>0</v>
          </cell>
          <cell r="AG842">
            <v>0</v>
          </cell>
          <cell r="AH842">
            <v>0</v>
          </cell>
          <cell r="AJ842">
            <v>0</v>
          </cell>
          <cell r="AN842">
            <v>0</v>
          </cell>
          <cell r="AT842">
            <v>0</v>
          </cell>
          <cell r="AU842">
            <v>0</v>
          </cell>
        </row>
        <row r="843">
          <cell r="C843" t="str">
            <v>20900TAllcustom2M420USD Total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N843">
            <v>0</v>
          </cell>
          <cell r="AT843">
            <v>0</v>
          </cell>
          <cell r="AU843">
            <v>0</v>
          </cell>
          <cell r="AY843">
            <v>0</v>
          </cell>
        </row>
        <row r="846">
          <cell r="C846" t="str">
            <v>20900TINA110M600TUSD Total</v>
          </cell>
          <cell r="AB846">
            <v>0</v>
          </cell>
          <cell r="AE846">
            <v>0</v>
          </cell>
          <cell r="AG846">
            <v>0</v>
          </cell>
          <cell r="AJ846">
            <v>0</v>
          </cell>
          <cell r="AN846">
            <v>0</v>
          </cell>
          <cell r="AT846">
            <v>0</v>
          </cell>
          <cell r="AU846">
            <v>0</v>
          </cell>
        </row>
        <row r="847">
          <cell r="C847" t="str">
            <v>20900TINA120M600TUSD Total</v>
          </cell>
          <cell r="AB847">
            <v>8</v>
          </cell>
          <cell r="AD847">
            <v>0</v>
          </cell>
          <cell r="AE847">
            <v>7.86</v>
          </cell>
          <cell r="AG847">
            <v>0</v>
          </cell>
          <cell r="AJ847">
            <v>0</v>
          </cell>
          <cell r="AN847">
            <v>8</v>
          </cell>
          <cell r="AT847">
            <v>0</v>
          </cell>
          <cell r="AU847">
            <v>0</v>
          </cell>
        </row>
        <row r="848">
          <cell r="C848" t="str">
            <v>20900TINA165TM600TUSD Total</v>
          </cell>
          <cell r="AB848">
            <v>0</v>
          </cell>
          <cell r="AE848">
            <v>-0.227010260000195</v>
          </cell>
          <cell r="AG848">
            <v>0</v>
          </cell>
          <cell r="AJ848">
            <v>0</v>
          </cell>
          <cell r="AN848">
            <v>0</v>
          </cell>
          <cell r="AT848">
            <v>0</v>
          </cell>
          <cell r="AU848">
            <v>0</v>
          </cell>
        </row>
        <row r="849">
          <cell r="C849" t="str">
            <v>20900TINA185TM600TUSD Total</v>
          </cell>
          <cell r="AB849">
            <v>-8</v>
          </cell>
          <cell r="AC849">
            <v>0</v>
          </cell>
          <cell r="AD849">
            <v>0</v>
          </cell>
          <cell r="AE849">
            <v>-7.7880643527193003</v>
          </cell>
          <cell r="AG849">
            <v>0</v>
          </cell>
          <cell r="AH849">
            <v>0</v>
          </cell>
          <cell r="AJ849">
            <v>0</v>
          </cell>
          <cell r="AN849">
            <v>-8</v>
          </cell>
          <cell r="AT849">
            <v>0</v>
          </cell>
          <cell r="AU849">
            <v>0</v>
          </cell>
        </row>
        <row r="850">
          <cell r="C850" t="str">
            <v>20900TAllcustom2M600TUSD Total</v>
          </cell>
          <cell r="AB850">
            <v>0</v>
          </cell>
          <cell r="AC850">
            <v>0</v>
          </cell>
          <cell r="AD850">
            <v>0</v>
          </cell>
          <cell r="AE850">
            <v>-0.15507461271949463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N850">
            <v>0</v>
          </cell>
          <cell r="AT850">
            <v>0</v>
          </cell>
          <cell r="AU850">
            <v>0</v>
          </cell>
          <cell r="AY850">
            <v>0</v>
          </cell>
        </row>
        <row r="853">
          <cell r="C853" t="str">
            <v>20900TINA110M510USD Total</v>
          </cell>
          <cell r="AB853">
            <v>0</v>
          </cell>
          <cell r="AE853">
            <v>0</v>
          </cell>
          <cell r="AG853">
            <v>0</v>
          </cell>
          <cell r="AJ853">
            <v>0</v>
          </cell>
          <cell r="AN853">
            <v>0</v>
          </cell>
          <cell r="AT853">
            <v>0</v>
          </cell>
          <cell r="AU853">
            <v>0</v>
          </cell>
        </row>
        <row r="854">
          <cell r="C854" t="str">
            <v>20900TINA120M510USD Total</v>
          </cell>
          <cell r="AB854">
            <v>0</v>
          </cell>
          <cell r="AE854">
            <v>0</v>
          </cell>
          <cell r="AG854">
            <v>0</v>
          </cell>
          <cell r="AJ854">
            <v>0</v>
          </cell>
          <cell r="AN854">
            <v>0</v>
          </cell>
          <cell r="AT854">
            <v>0</v>
          </cell>
          <cell r="AU854">
            <v>0</v>
          </cell>
        </row>
        <row r="855">
          <cell r="C855" t="str">
            <v>20900TINA165TM510USD Total</v>
          </cell>
          <cell r="AB855">
            <v>0</v>
          </cell>
          <cell r="AE855">
            <v>0</v>
          </cell>
          <cell r="AG855">
            <v>0</v>
          </cell>
          <cell r="AJ855">
            <v>0</v>
          </cell>
          <cell r="AN855">
            <v>0</v>
          </cell>
          <cell r="AT855">
            <v>0</v>
          </cell>
          <cell r="AU855">
            <v>0</v>
          </cell>
        </row>
        <row r="856">
          <cell r="C856" t="str">
            <v>20900TINA185TM510USD Total</v>
          </cell>
          <cell r="AB856">
            <v>0</v>
          </cell>
          <cell r="AC856">
            <v>0</v>
          </cell>
          <cell r="AE856">
            <v>0</v>
          </cell>
          <cell r="AG856">
            <v>0</v>
          </cell>
          <cell r="AH856">
            <v>0</v>
          </cell>
          <cell r="AJ856">
            <v>0</v>
          </cell>
          <cell r="AN856">
            <v>0</v>
          </cell>
          <cell r="AT856">
            <v>0</v>
          </cell>
          <cell r="AU856">
            <v>0</v>
          </cell>
        </row>
        <row r="857">
          <cell r="C857" t="str">
            <v>20900TAllcustom2M510USD Total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N857">
            <v>0</v>
          </cell>
          <cell r="AT857">
            <v>0</v>
          </cell>
          <cell r="AU857">
            <v>0</v>
          </cell>
          <cell r="AY857">
            <v>0</v>
          </cell>
        </row>
        <row r="860">
          <cell r="C860" t="str">
            <v>20900TINA110Allcustom3USD Total</v>
          </cell>
          <cell r="AB860">
            <v>88</v>
          </cell>
          <cell r="AC860">
            <v>0</v>
          </cell>
          <cell r="AD860">
            <v>0</v>
          </cell>
          <cell r="AE860">
            <v>88.274484217874999</v>
          </cell>
          <cell r="AG860">
            <v>0</v>
          </cell>
          <cell r="AI860">
            <v>0</v>
          </cell>
          <cell r="AJ860">
            <v>0</v>
          </cell>
          <cell r="AN860">
            <v>88</v>
          </cell>
          <cell r="AU860">
            <v>0</v>
          </cell>
        </row>
        <row r="861">
          <cell r="C861" t="str">
            <v>20900TINA120Allcustom3USD Total</v>
          </cell>
          <cell r="AB861">
            <v>794</v>
          </cell>
          <cell r="AC861">
            <v>0</v>
          </cell>
          <cell r="AD861">
            <v>0</v>
          </cell>
          <cell r="AE861">
            <v>793.71755844999893</v>
          </cell>
          <cell r="AG861">
            <v>0</v>
          </cell>
          <cell r="AI861">
            <v>0</v>
          </cell>
          <cell r="AJ861">
            <v>0</v>
          </cell>
          <cell r="AN861">
            <v>794</v>
          </cell>
          <cell r="AU861">
            <v>0</v>
          </cell>
        </row>
        <row r="862">
          <cell r="C862" t="str">
            <v>20900TINA165TAllcustom3USD Total</v>
          </cell>
          <cell r="AB862">
            <v>2537</v>
          </cell>
          <cell r="AC862">
            <v>0</v>
          </cell>
          <cell r="AD862">
            <v>0</v>
          </cell>
          <cell r="AE862">
            <v>2537.36111231007</v>
          </cell>
          <cell r="AG862">
            <v>0</v>
          </cell>
          <cell r="AI862">
            <v>0</v>
          </cell>
          <cell r="AJ862">
            <v>0</v>
          </cell>
          <cell r="AN862">
            <v>2537</v>
          </cell>
          <cell r="AU862">
            <v>0</v>
          </cell>
        </row>
        <row r="863">
          <cell r="C863" t="str">
            <v>20900TINA185TAllcustom3USD Total</v>
          </cell>
          <cell r="AB863">
            <v>195</v>
          </cell>
          <cell r="AC863">
            <v>0</v>
          </cell>
          <cell r="AD863">
            <v>0</v>
          </cell>
          <cell r="AE863">
            <v>195.138063498544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N863">
            <v>195</v>
          </cell>
          <cell r="AU863">
            <v>0</v>
          </cell>
        </row>
        <row r="867">
          <cell r="C867" t="str">
            <v>27210INA110M175USD Total</v>
          </cell>
          <cell r="AB867">
            <v>0</v>
          </cell>
          <cell r="AE867">
            <v>0</v>
          </cell>
          <cell r="AG867">
            <v>0</v>
          </cell>
          <cell r="AJ867">
            <v>0</v>
          </cell>
          <cell r="AN867">
            <v>0</v>
          </cell>
          <cell r="AT867">
            <v>0</v>
          </cell>
          <cell r="AU867">
            <v>0</v>
          </cell>
        </row>
        <row r="868">
          <cell r="C868" t="str">
            <v>27210INA120M175USD Total</v>
          </cell>
          <cell r="AB868">
            <v>0</v>
          </cell>
          <cell r="AE868">
            <v>0</v>
          </cell>
          <cell r="AG868">
            <v>0</v>
          </cell>
          <cell r="AJ868">
            <v>0</v>
          </cell>
          <cell r="AN868">
            <v>0</v>
          </cell>
          <cell r="AT868">
            <v>0</v>
          </cell>
          <cell r="AU868">
            <v>0</v>
          </cell>
        </row>
        <row r="869">
          <cell r="C869" t="str">
            <v>27210INA165TM175USD Total</v>
          </cell>
          <cell r="AB869">
            <v>0</v>
          </cell>
          <cell r="AE869">
            <v>0</v>
          </cell>
          <cell r="AG869">
            <v>0</v>
          </cell>
          <cell r="AJ869">
            <v>0</v>
          </cell>
          <cell r="AN869">
            <v>0</v>
          </cell>
          <cell r="AT869">
            <v>0</v>
          </cell>
          <cell r="AU869">
            <v>0</v>
          </cell>
        </row>
        <row r="870">
          <cell r="C870" t="str">
            <v>27210INA185TM175USD Total</v>
          </cell>
          <cell r="AB870">
            <v>0</v>
          </cell>
          <cell r="AC870">
            <v>0</v>
          </cell>
          <cell r="AE870">
            <v>0</v>
          </cell>
          <cell r="AG870">
            <v>0</v>
          </cell>
          <cell r="AH870">
            <v>0</v>
          </cell>
          <cell r="AJ870">
            <v>0</v>
          </cell>
          <cell r="AN870">
            <v>0</v>
          </cell>
          <cell r="AT870">
            <v>0</v>
          </cell>
          <cell r="AU870">
            <v>0</v>
          </cell>
        </row>
        <row r="871">
          <cell r="C871" t="str">
            <v>27210Allcustom2M175USD Total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N871">
            <v>0</v>
          </cell>
          <cell r="AT871">
            <v>0</v>
          </cell>
          <cell r="AU871">
            <v>0</v>
          </cell>
          <cell r="AY871">
            <v>0</v>
          </cell>
        </row>
        <row r="877">
          <cell r="C877" t="str">
            <v>21100TTAN142TM220USD Total</v>
          </cell>
          <cell r="E877">
            <v>313</v>
          </cell>
          <cell r="F877">
            <v>-1</v>
          </cell>
          <cell r="H877">
            <v>313.64991149129997</v>
          </cell>
          <cell r="J877">
            <v>11</v>
          </cell>
          <cell r="K877">
            <v>1</v>
          </cell>
          <cell r="M877">
            <v>9.9786299050354899</v>
          </cell>
          <cell r="O877">
            <v>0</v>
          </cell>
          <cell r="P877">
            <v>0</v>
          </cell>
          <cell r="R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Z877">
            <v>0</v>
          </cell>
          <cell r="AB877">
            <v>324</v>
          </cell>
          <cell r="AC877">
            <v>0</v>
          </cell>
          <cell r="AD877">
            <v>0</v>
          </cell>
          <cell r="AE877">
            <v>323.628541396336</v>
          </cell>
          <cell r="AG877">
            <v>0</v>
          </cell>
          <cell r="AH877">
            <v>0</v>
          </cell>
          <cell r="AJ877">
            <v>0</v>
          </cell>
          <cell r="AL877">
            <v>0</v>
          </cell>
          <cell r="AM877">
            <v>0</v>
          </cell>
          <cell r="AN877">
            <v>324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BI877">
            <v>285</v>
          </cell>
          <cell r="BJ877">
            <v>-1</v>
          </cell>
          <cell r="BL877">
            <v>286.06787181430201</v>
          </cell>
          <cell r="BN877">
            <v>1</v>
          </cell>
          <cell r="BO877">
            <v>0</v>
          </cell>
          <cell r="BQ877">
            <v>1.0488491462183198</v>
          </cell>
          <cell r="BS877">
            <v>-1</v>
          </cell>
          <cell r="BT877">
            <v>-1</v>
          </cell>
          <cell r="BV877">
            <v>2.2147320000001302E-3</v>
          </cell>
          <cell r="BX877">
            <v>6</v>
          </cell>
          <cell r="BY877">
            <v>0</v>
          </cell>
          <cell r="CA877">
            <v>6.0393442603651497</v>
          </cell>
          <cell r="CC877">
            <v>0</v>
          </cell>
          <cell r="CD877">
            <v>0</v>
          </cell>
          <cell r="CF877">
            <v>0</v>
          </cell>
          <cell r="CH877">
            <v>0</v>
          </cell>
          <cell r="CI877">
            <v>0</v>
          </cell>
          <cell r="CK877">
            <v>0</v>
          </cell>
          <cell r="CY877">
            <v>-2</v>
          </cell>
          <cell r="CZ877">
            <v>0</v>
          </cell>
          <cell r="DB877">
            <v>-2.1429999999999998</v>
          </cell>
          <cell r="DD877">
            <v>0</v>
          </cell>
          <cell r="DE877">
            <v>0</v>
          </cell>
          <cell r="DG877">
            <v>0</v>
          </cell>
          <cell r="DI877">
            <v>2</v>
          </cell>
          <cell r="DJ877">
            <v>0</v>
          </cell>
          <cell r="DL877">
            <v>2.49941964503549</v>
          </cell>
          <cell r="DN877">
            <v>9</v>
          </cell>
          <cell r="DO877">
            <v>-1</v>
          </cell>
          <cell r="DQ877">
            <v>9.6222102599999992</v>
          </cell>
          <cell r="DS877">
            <v>0</v>
          </cell>
          <cell r="DT877">
            <v>0</v>
          </cell>
          <cell r="DV877">
            <v>0</v>
          </cell>
        </row>
        <row r="878">
          <cell r="C878" t="str">
            <v>21100TTAN150M220USD Total</v>
          </cell>
          <cell r="E878">
            <v>60</v>
          </cell>
          <cell r="H878">
            <v>59.686031435228699</v>
          </cell>
          <cell r="J878">
            <v>42</v>
          </cell>
          <cell r="M878">
            <v>42.160194495698306</v>
          </cell>
          <cell r="O878">
            <v>0</v>
          </cell>
          <cell r="R878">
            <v>0</v>
          </cell>
          <cell r="T878">
            <v>0</v>
          </cell>
          <cell r="V878">
            <v>0</v>
          </cell>
          <cell r="Y878">
            <v>0</v>
          </cell>
          <cell r="Z878">
            <v>0</v>
          </cell>
          <cell r="AB878">
            <v>102</v>
          </cell>
          <cell r="AD878">
            <v>0</v>
          </cell>
          <cell r="AE878">
            <v>101.84622593092699</v>
          </cell>
          <cell r="AG878">
            <v>0</v>
          </cell>
          <cell r="AJ878">
            <v>0</v>
          </cell>
          <cell r="AL878">
            <v>0</v>
          </cell>
          <cell r="AM878">
            <v>0</v>
          </cell>
          <cell r="AN878">
            <v>102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BI878">
            <v>5</v>
          </cell>
          <cell r="BL878">
            <v>4.5451937221924199</v>
          </cell>
          <cell r="BN878">
            <v>45</v>
          </cell>
          <cell r="BQ878">
            <v>44.871298565223498</v>
          </cell>
          <cell r="BS878">
            <v>4</v>
          </cell>
          <cell r="BV878">
            <v>3.6529476440193003</v>
          </cell>
          <cell r="BX878">
            <v>0</v>
          </cell>
          <cell r="CA878">
            <v>0.45683185944311699</v>
          </cell>
          <cell r="CC878">
            <v>6</v>
          </cell>
          <cell r="CF878">
            <v>6.1699799756542797</v>
          </cell>
          <cell r="CH878">
            <v>0</v>
          </cell>
          <cell r="CK878">
            <v>1.3763805056054399E-2</v>
          </cell>
          <cell r="CY878">
            <v>39</v>
          </cell>
          <cell r="DB878">
            <v>38.760628670000003</v>
          </cell>
          <cell r="DD878">
            <v>1</v>
          </cell>
          <cell r="DG878">
            <v>1.0238468000000001</v>
          </cell>
          <cell r="DI878">
            <v>0</v>
          </cell>
          <cell r="DL878">
            <v>0</v>
          </cell>
          <cell r="DN878">
            <v>0</v>
          </cell>
          <cell r="DQ878">
            <v>0</v>
          </cell>
          <cell r="DS878">
            <v>0</v>
          </cell>
          <cell r="DV878">
            <v>0</v>
          </cell>
        </row>
        <row r="879">
          <cell r="C879" t="str">
            <v>21100TTAN141TM220USD Total</v>
          </cell>
          <cell r="E879">
            <v>0</v>
          </cell>
          <cell r="H879">
            <v>0</v>
          </cell>
          <cell r="J879">
            <v>133</v>
          </cell>
          <cell r="M879">
            <v>132.95932152</v>
          </cell>
          <cell r="O879">
            <v>0</v>
          </cell>
          <cell r="R879">
            <v>0</v>
          </cell>
          <cell r="T879">
            <v>0</v>
          </cell>
          <cell r="V879">
            <v>0</v>
          </cell>
          <cell r="Y879">
            <v>0</v>
          </cell>
          <cell r="Z879">
            <v>0</v>
          </cell>
          <cell r="AB879">
            <v>133</v>
          </cell>
          <cell r="AD879">
            <v>0</v>
          </cell>
          <cell r="AE879">
            <v>132.95932152</v>
          </cell>
          <cell r="AG879">
            <v>0</v>
          </cell>
          <cell r="AJ879">
            <v>0</v>
          </cell>
          <cell r="AL879">
            <v>0</v>
          </cell>
          <cell r="AM879">
            <v>0</v>
          </cell>
          <cell r="AN879">
            <v>133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BI879">
            <v>0</v>
          </cell>
          <cell r="BL879">
            <v>0</v>
          </cell>
          <cell r="BN879">
            <v>0</v>
          </cell>
          <cell r="BQ879">
            <v>0</v>
          </cell>
          <cell r="BS879">
            <v>0</v>
          </cell>
          <cell r="BV879">
            <v>0</v>
          </cell>
          <cell r="BX879">
            <v>0</v>
          </cell>
          <cell r="CA879">
            <v>0</v>
          </cell>
          <cell r="CC879">
            <v>0</v>
          </cell>
          <cell r="CF879">
            <v>0</v>
          </cell>
          <cell r="CH879">
            <v>0</v>
          </cell>
          <cell r="CK879">
            <v>0</v>
          </cell>
          <cell r="CY879">
            <v>0</v>
          </cell>
          <cell r="DB879">
            <v>0</v>
          </cell>
          <cell r="DD879">
            <v>133</v>
          </cell>
          <cell r="DG879">
            <v>132.95932152</v>
          </cell>
          <cell r="DI879">
            <v>0</v>
          </cell>
          <cell r="DL879">
            <v>0</v>
          </cell>
          <cell r="DN879">
            <v>0</v>
          </cell>
          <cell r="DQ879">
            <v>0</v>
          </cell>
          <cell r="DS879">
            <v>0</v>
          </cell>
          <cell r="DV879">
            <v>0</v>
          </cell>
        </row>
        <row r="880">
          <cell r="C880" t="str">
            <v>21100TTAN180TM220USD Total</v>
          </cell>
          <cell r="E880">
            <v>2</v>
          </cell>
          <cell r="H880">
            <v>2.0628056181123102</v>
          </cell>
          <cell r="J880">
            <v>2</v>
          </cell>
          <cell r="M880">
            <v>2.3141777775600398</v>
          </cell>
          <cell r="O880">
            <v>0</v>
          </cell>
          <cell r="R880">
            <v>0</v>
          </cell>
          <cell r="T880">
            <v>0</v>
          </cell>
          <cell r="V880">
            <v>0</v>
          </cell>
          <cell r="Y880">
            <v>0</v>
          </cell>
          <cell r="Z880">
            <v>0</v>
          </cell>
          <cell r="AB880">
            <v>4</v>
          </cell>
          <cell r="AD880">
            <v>0</v>
          </cell>
          <cell r="AE880">
            <v>4.3769833956723501</v>
          </cell>
          <cell r="AG880">
            <v>0</v>
          </cell>
          <cell r="AJ880">
            <v>0</v>
          </cell>
          <cell r="AL880">
            <v>0</v>
          </cell>
          <cell r="AM880">
            <v>0</v>
          </cell>
          <cell r="AN880">
            <v>4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BI880">
            <v>0</v>
          </cell>
          <cell r="BL880">
            <v>1.10195722396797E-2</v>
          </cell>
          <cell r="BN880">
            <v>0</v>
          </cell>
          <cell r="BQ880">
            <v>0.40990930894278299</v>
          </cell>
          <cell r="BS880">
            <v>1</v>
          </cell>
          <cell r="BV880">
            <v>0.52440520977774496</v>
          </cell>
          <cell r="BX880">
            <v>0</v>
          </cell>
          <cell r="CA880">
            <v>0</v>
          </cell>
          <cell r="CC880">
            <v>1</v>
          </cell>
          <cell r="CF880">
            <v>1.1174715271521001</v>
          </cell>
          <cell r="CH880">
            <v>0</v>
          </cell>
          <cell r="CK880">
            <v>0</v>
          </cell>
          <cell r="CY880">
            <v>2</v>
          </cell>
          <cell r="DB880">
            <v>1.9790000000000001</v>
          </cell>
          <cell r="DD880">
            <v>0</v>
          </cell>
          <cell r="DG880">
            <v>0.29263085999999999</v>
          </cell>
          <cell r="DI880">
            <v>0</v>
          </cell>
          <cell r="DL880">
            <v>0</v>
          </cell>
          <cell r="DN880">
            <v>0</v>
          </cell>
          <cell r="DQ880">
            <v>0</v>
          </cell>
          <cell r="DS880">
            <v>0</v>
          </cell>
          <cell r="DV880">
            <v>0</v>
          </cell>
        </row>
        <row r="881">
          <cell r="C881" t="str">
            <v>21100TTAN190M220USD Total</v>
          </cell>
          <cell r="E881">
            <v>538</v>
          </cell>
          <cell r="H881">
            <v>537.77909139220594</v>
          </cell>
          <cell r="J881">
            <v>768</v>
          </cell>
          <cell r="M881">
            <v>768.12326372828397</v>
          </cell>
          <cell r="O881">
            <v>0</v>
          </cell>
          <cell r="R881">
            <v>0</v>
          </cell>
          <cell r="T881">
            <v>0</v>
          </cell>
          <cell r="V881">
            <v>0</v>
          </cell>
          <cell r="Y881">
            <v>0</v>
          </cell>
          <cell r="Z881">
            <v>0</v>
          </cell>
          <cell r="AB881">
            <v>1306</v>
          </cell>
          <cell r="AD881">
            <v>0</v>
          </cell>
          <cell r="AE881">
            <v>1305.90235512049</v>
          </cell>
          <cell r="AG881">
            <v>0</v>
          </cell>
          <cell r="AJ881">
            <v>0</v>
          </cell>
          <cell r="AL881">
            <v>0</v>
          </cell>
          <cell r="AM881">
            <v>0</v>
          </cell>
          <cell r="AN881">
            <v>1306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BI881">
            <v>213</v>
          </cell>
          <cell r="BL881">
            <v>212.84959208214198</v>
          </cell>
          <cell r="BN881">
            <v>223</v>
          </cell>
          <cell r="BQ881">
            <v>222.53599563462703</v>
          </cell>
          <cell r="BS881">
            <v>2</v>
          </cell>
          <cell r="BV881">
            <v>1.83934896060001</v>
          </cell>
          <cell r="BX881">
            <v>82</v>
          </cell>
          <cell r="CA881">
            <v>81.780410428997698</v>
          </cell>
          <cell r="CC881">
            <v>2</v>
          </cell>
          <cell r="CF881">
            <v>1.5744910104110801</v>
          </cell>
          <cell r="CH881">
            <v>8</v>
          </cell>
          <cell r="CK881">
            <v>8.125562375427819</v>
          </cell>
          <cell r="CY881">
            <v>575</v>
          </cell>
          <cell r="DB881">
            <v>575.16771174999997</v>
          </cell>
          <cell r="DD881">
            <v>12</v>
          </cell>
          <cell r="DG881">
            <v>11.9668316899998</v>
          </cell>
          <cell r="DI881">
            <v>69</v>
          </cell>
          <cell r="DL881">
            <v>68.939399367393008</v>
          </cell>
          <cell r="DN881">
            <v>111</v>
          </cell>
          <cell r="DQ881">
            <v>110.78774489</v>
          </cell>
          <cell r="DS881">
            <v>0</v>
          </cell>
          <cell r="DV881">
            <v>0</v>
          </cell>
        </row>
        <row r="882">
          <cell r="C882" t="str">
            <v>21100TAllcustom2M220USD Total</v>
          </cell>
          <cell r="E882">
            <v>913</v>
          </cell>
          <cell r="F882">
            <v>-1</v>
          </cell>
          <cell r="G882">
            <v>0</v>
          </cell>
          <cell r="H882">
            <v>913.17783993684691</v>
          </cell>
          <cell r="J882">
            <v>956</v>
          </cell>
          <cell r="K882">
            <v>1</v>
          </cell>
          <cell r="L882">
            <v>0</v>
          </cell>
          <cell r="M882">
            <v>955.53558742657788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B882">
            <v>1869</v>
          </cell>
          <cell r="AC882">
            <v>0</v>
          </cell>
          <cell r="AD882">
            <v>0</v>
          </cell>
          <cell r="AE882">
            <v>1868.7134273634254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</v>
          </cell>
          <cell r="AM882">
            <v>0</v>
          </cell>
          <cell r="AN882">
            <v>1869</v>
          </cell>
          <cell r="AS882">
            <v>0</v>
          </cell>
          <cell r="AT882">
            <v>0</v>
          </cell>
          <cell r="AU882">
            <v>0</v>
          </cell>
          <cell r="AY882">
            <v>0</v>
          </cell>
          <cell r="BI882">
            <v>503</v>
          </cell>
          <cell r="BJ882">
            <v>-1</v>
          </cell>
          <cell r="BK882">
            <v>0</v>
          </cell>
          <cell r="BL882">
            <v>503.47367719087606</v>
          </cell>
          <cell r="BN882">
            <v>269</v>
          </cell>
          <cell r="BO882">
            <v>0</v>
          </cell>
          <cell r="BP882">
            <v>0</v>
          </cell>
          <cell r="BQ882">
            <v>268.86605265501163</v>
          </cell>
          <cell r="BS882">
            <v>6</v>
          </cell>
          <cell r="BT882">
            <v>-1</v>
          </cell>
          <cell r="BU882">
            <v>0</v>
          </cell>
          <cell r="BV882">
            <v>6.0189165463970546</v>
          </cell>
          <cell r="BX882">
            <v>88</v>
          </cell>
          <cell r="BY882">
            <v>0</v>
          </cell>
          <cell r="BZ882">
            <v>0</v>
          </cell>
          <cell r="CA882">
            <v>88.276586548805966</v>
          </cell>
          <cell r="CC882">
            <v>9</v>
          </cell>
          <cell r="CD882">
            <v>0</v>
          </cell>
          <cell r="CE882">
            <v>0</v>
          </cell>
          <cell r="CF882">
            <v>8.8619425132174605</v>
          </cell>
          <cell r="CH882">
            <v>8</v>
          </cell>
          <cell r="CI882">
            <v>0</v>
          </cell>
          <cell r="CJ882">
            <v>0</v>
          </cell>
          <cell r="CK882">
            <v>8.1393261804838737</v>
          </cell>
          <cell r="CY882">
            <v>614</v>
          </cell>
          <cell r="CZ882">
            <v>0</v>
          </cell>
          <cell r="DA882">
            <v>0</v>
          </cell>
          <cell r="DB882">
            <v>613.76434041999994</v>
          </cell>
          <cell r="DD882">
            <v>146</v>
          </cell>
          <cell r="DE882">
            <v>0</v>
          </cell>
          <cell r="DF882">
            <v>0</v>
          </cell>
          <cell r="DG882">
            <v>146.2426308699998</v>
          </cell>
          <cell r="DI882">
            <v>71</v>
          </cell>
          <cell r="DJ882">
            <v>0</v>
          </cell>
          <cell r="DK882">
            <v>0</v>
          </cell>
          <cell r="DL882">
            <v>71.438819012428496</v>
          </cell>
          <cell r="DN882">
            <v>120</v>
          </cell>
          <cell r="DO882">
            <v>-1</v>
          </cell>
          <cell r="DP882">
            <v>0</v>
          </cell>
          <cell r="DQ882">
            <v>120.40995515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</row>
        <row r="885">
          <cell r="C885" t="str">
            <v>21100TTAN142TM230USD Total</v>
          </cell>
          <cell r="AB885">
            <v>-1197</v>
          </cell>
          <cell r="AC885">
            <v>-1</v>
          </cell>
          <cell r="AE885">
            <v>-1196.2286967734699</v>
          </cell>
          <cell r="AG885">
            <v>0</v>
          </cell>
          <cell r="AH885">
            <v>0</v>
          </cell>
          <cell r="AJ885">
            <v>0</v>
          </cell>
          <cell r="AL885">
            <v>-1</v>
          </cell>
          <cell r="AM885">
            <v>0</v>
          </cell>
          <cell r="AN885">
            <v>-1197</v>
          </cell>
          <cell r="AT885">
            <v>0</v>
          </cell>
          <cell r="AU885">
            <v>0</v>
          </cell>
        </row>
        <row r="886">
          <cell r="C886" t="str">
            <v>21100TTAN150M230USD Total</v>
          </cell>
          <cell r="AB886">
            <v>-57</v>
          </cell>
          <cell r="AC886">
            <v>1</v>
          </cell>
          <cell r="AE886">
            <v>-57.7201819177114</v>
          </cell>
          <cell r="AG886">
            <v>0</v>
          </cell>
          <cell r="AH886">
            <v>0</v>
          </cell>
          <cell r="AJ886">
            <v>0</v>
          </cell>
          <cell r="AL886">
            <v>1</v>
          </cell>
          <cell r="AM886">
            <v>0</v>
          </cell>
          <cell r="AN886">
            <v>-57</v>
          </cell>
          <cell r="AT886">
            <v>0</v>
          </cell>
          <cell r="AU886">
            <v>0</v>
          </cell>
        </row>
        <row r="887">
          <cell r="C887" t="str">
            <v>21100TTAN141TM230USD Total</v>
          </cell>
          <cell r="AB887">
            <v>-11</v>
          </cell>
          <cell r="AC887">
            <v>0</v>
          </cell>
          <cell r="AE887">
            <v>-10.77817456</v>
          </cell>
          <cell r="AG887">
            <v>0</v>
          </cell>
          <cell r="AH887">
            <v>0</v>
          </cell>
          <cell r="AJ887">
            <v>0</v>
          </cell>
          <cell r="AL887">
            <v>0</v>
          </cell>
          <cell r="AM887">
            <v>0</v>
          </cell>
          <cell r="AN887">
            <v>-11</v>
          </cell>
          <cell r="AT887">
            <v>0</v>
          </cell>
          <cell r="AU887">
            <v>0</v>
          </cell>
        </row>
        <row r="888">
          <cell r="C888" t="str">
            <v>21100TTAN180TM230USD Total</v>
          </cell>
          <cell r="AB888">
            <v>-3</v>
          </cell>
          <cell r="AC888">
            <v>0</v>
          </cell>
          <cell r="AE888">
            <v>-2.8293360876625302</v>
          </cell>
          <cell r="AG888">
            <v>0</v>
          </cell>
          <cell r="AH888">
            <v>0</v>
          </cell>
          <cell r="AJ888">
            <v>0</v>
          </cell>
          <cell r="AL888">
            <v>0</v>
          </cell>
          <cell r="AM888">
            <v>0</v>
          </cell>
          <cell r="AN888">
            <v>-3</v>
          </cell>
          <cell r="AT888">
            <v>0</v>
          </cell>
          <cell r="AU888">
            <v>0</v>
          </cell>
        </row>
        <row r="889">
          <cell r="C889" t="str">
            <v>21100TTAN190M230USD Total</v>
          </cell>
          <cell r="AB889">
            <v>-45</v>
          </cell>
          <cell r="AC889">
            <v>0</v>
          </cell>
          <cell r="AE889">
            <v>-45.038843830327401</v>
          </cell>
          <cell r="AG889">
            <v>0</v>
          </cell>
          <cell r="AH889">
            <v>0</v>
          </cell>
          <cell r="AJ889">
            <v>0</v>
          </cell>
          <cell r="AL889">
            <v>0</v>
          </cell>
          <cell r="AM889">
            <v>0</v>
          </cell>
          <cell r="AN889">
            <v>-45</v>
          </cell>
          <cell r="AT889">
            <v>0</v>
          </cell>
          <cell r="AU889">
            <v>0</v>
          </cell>
        </row>
        <row r="890">
          <cell r="C890" t="str">
            <v>21100TAllcustom2M230USD Total</v>
          </cell>
          <cell r="AB890">
            <v>-1313</v>
          </cell>
          <cell r="AC890">
            <v>0</v>
          </cell>
          <cell r="AD890">
            <v>0</v>
          </cell>
          <cell r="AE890">
            <v>-1312.5952331691713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0</v>
          </cell>
          <cell r="AM890">
            <v>0</v>
          </cell>
          <cell r="AN890">
            <v>-1313</v>
          </cell>
          <cell r="AT890">
            <v>0</v>
          </cell>
          <cell r="AU890">
            <v>0</v>
          </cell>
        </row>
        <row r="893">
          <cell r="C893" t="str">
            <v>21100TTAN142TM410USD Total</v>
          </cell>
          <cell r="E893">
            <v>0</v>
          </cell>
          <cell r="H893">
            <v>0</v>
          </cell>
          <cell r="J893">
            <v>0</v>
          </cell>
          <cell r="M893">
            <v>0</v>
          </cell>
          <cell r="O893">
            <v>0</v>
          </cell>
          <cell r="R893">
            <v>0</v>
          </cell>
          <cell r="T893">
            <v>0</v>
          </cell>
          <cell r="V893">
            <v>0</v>
          </cell>
          <cell r="Y893">
            <v>0</v>
          </cell>
          <cell r="Z893">
            <v>0</v>
          </cell>
          <cell r="AB893">
            <v>0</v>
          </cell>
          <cell r="AD893">
            <v>0</v>
          </cell>
          <cell r="AE893">
            <v>0</v>
          </cell>
          <cell r="AG893">
            <v>0</v>
          </cell>
          <cell r="AJ893">
            <v>0</v>
          </cell>
          <cell r="AL893">
            <v>0</v>
          </cell>
          <cell r="AM893">
            <v>0</v>
          </cell>
          <cell r="AN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BI893">
            <v>0</v>
          </cell>
          <cell r="BL893">
            <v>0</v>
          </cell>
          <cell r="BN893">
            <v>0</v>
          </cell>
          <cell r="BQ893">
            <v>0</v>
          </cell>
          <cell r="BS893">
            <v>0</v>
          </cell>
          <cell r="BV893">
            <v>0</v>
          </cell>
          <cell r="BX893">
            <v>0</v>
          </cell>
          <cell r="CA893">
            <v>0</v>
          </cell>
          <cell r="CC893">
            <v>0</v>
          </cell>
          <cell r="CF893">
            <v>0</v>
          </cell>
          <cell r="CH893">
            <v>0</v>
          </cell>
          <cell r="CK893">
            <v>0</v>
          </cell>
          <cell r="CY893">
            <v>0</v>
          </cell>
          <cell r="DB893">
            <v>0</v>
          </cell>
          <cell r="DD893">
            <v>0</v>
          </cell>
          <cell r="DG893">
            <v>0</v>
          </cell>
          <cell r="DI893">
            <v>0</v>
          </cell>
          <cell r="DL893">
            <v>0</v>
          </cell>
          <cell r="DN893">
            <v>0</v>
          </cell>
          <cell r="DQ893">
            <v>0</v>
          </cell>
          <cell r="DS893">
            <v>0</v>
          </cell>
          <cell r="DV893">
            <v>0</v>
          </cell>
        </row>
        <row r="894">
          <cell r="C894" t="str">
            <v>21100TTAN150M410USD Total</v>
          </cell>
          <cell r="E894">
            <v>134</v>
          </cell>
          <cell r="H894">
            <v>133.86735271638702</v>
          </cell>
          <cell r="J894">
            <v>0</v>
          </cell>
          <cell r="M894">
            <v>0</v>
          </cell>
          <cell r="O894">
            <v>0</v>
          </cell>
          <cell r="R894">
            <v>0</v>
          </cell>
          <cell r="T894">
            <v>0</v>
          </cell>
          <cell r="V894">
            <v>0</v>
          </cell>
          <cell r="Y894">
            <v>0</v>
          </cell>
          <cell r="Z894">
            <v>0</v>
          </cell>
          <cell r="AB894">
            <v>134</v>
          </cell>
          <cell r="AD894">
            <v>0</v>
          </cell>
          <cell r="AE894">
            <v>133.86735271638702</v>
          </cell>
          <cell r="AG894">
            <v>0</v>
          </cell>
          <cell r="AJ894">
            <v>0</v>
          </cell>
          <cell r="AL894">
            <v>0</v>
          </cell>
          <cell r="AM894">
            <v>0</v>
          </cell>
          <cell r="AN894">
            <v>134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BI894">
            <v>0</v>
          </cell>
          <cell r="BL894">
            <v>0</v>
          </cell>
          <cell r="BN894">
            <v>134</v>
          </cell>
          <cell r="BQ894">
            <v>133.86735271638702</v>
          </cell>
          <cell r="BS894">
            <v>0</v>
          </cell>
          <cell r="BV894">
            <v>0</v>
          </cell>
          <cell r="BX894">
            <v>0</v>
          </cell>
          <cell r="CA894">
            <v>0</v>
          </cell>
          <cell r="CC894">
            <v>0</v>
          </cell>
          <cell r="CF894">
            <v>0</v>
          </cell>
          <cell r="CH894">
            <v>0</v>
          </cell>
          <cell r="CK894">
            <v>0</v>
          </cell>
          <cell r="CY894">
            <v>0</v>
          </cell>
          <cell r="DB894">
            <v>0</v>
          </cell>
          <cell r="DD894">
            <v>0</v>
          </cell>
          <cell r="DG894">
            <v>0</v>
          </cell>
          <cell r="DI894">
            <v>0</v>
          </cell>
          <cell r="DL894">
            <v>0</v>
          </cell>
          <cell r="DN894">
            <v>0</v>
          </cell>
          <cell r="DQ894">
            <v>0</v>
          </cell>
          <cell r="DS894">
            <v>0</v>
          </cell>
          <cell r="DV894">
            <v>0</v>
          </cell>
        </row>
        <row r="895">
          <cell r="C895" t="str">
            <v>21100TTAN141TM410USD Total</v>
          </cell>
          <cell r="E895">
            <v>0</v>
          </cell>
          <cell r="H895">
            <v>0</v>
          </cell>
          <cell r="J895">
            <v>0</v>
          </cell>
          <cell r="M895">
            <v>0</v>
          </cell>
          <cell r="O895">
            <v>0</v>
          </cell>
          <cell r="R895">
            <v>0</v>
          </cell>
          <cell r="T895">
            <v>0</v>
          </cell>
          <cell r="V895">
            <v>0</v>
          </cell>
          <cell r="Y895">
            <v>0</v>
          </cell>
          <cell r="Z895">
            <v>0</v>
          </cell>
          <cell r="AB895">
            <v>0</v>
          </cell>
          <cell r="AD895">
            <v>0</v>
          </cell>
          <cell r="AE895">
            <v>0</v>
          </cell>
          <cell r="AG895">
            <v>0</v>
          </cell>
          <cell r="AJ895">
            <v>0</v>
          </cell>
          <cell r="AL895">
            <v>0</v>
          </cell>
          <cell r="AM895">
            <v>0</v>
          </cell>
          <cell r="AN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BI895">
            <v>0</v>
          </cell>
          <cell r="BL895">
            <v>0</v>
          </cell>
          <cell r="BN895">
            <v>0</v>
          </cell>
          <cell r="BQ895">
            <v>0</v>
          </cell>
          <cell r="BS895">
            <v>0</v>
          </cell>
          <cell r="BV895">
            <v>0</v>
          </cell>
          <cell r="BX895">
            <v>0</v>
          </cell>
          <cell r="CA895">
            <v>0</v>
          </cell>
          <cell r="CC895">
            <v>0</v>
          </cell>
          <cell r="CF895">
            <v>0</v>
          </cell>
          <cell r="CH895">
            <v>0</v>
          </cell>
          <cell r="CK895">
            <v>0</v>
          </cell>
          <cell r="CY895">
            <v>0</v>
          </cell>
          <cell r="DB895">
            <v>0</v>
          </cell>
          <cell r="DD895">
            <v>0</v>
          </cell>
          <cell r="DG895">
            <v>0</v>
          </cell>
          <cell r="DI895">
            <v>0</v>
          </cell>
          <cell r="DL895">
            <v>0</v>
          </cell>
          <cell r="DN895">
            <v>0</v>
          </cell>
          <cell r="DQ895">
            <v>0</v>
          </cell>
          <cell r="DS895">
            <v>0</v>
          </cell>
          <cell r="DV895">
            <v>0</v>
          </cell>
        </row>
        <row r="896">
          <cell r="C896" t="str">
            <v>21100TTAN180TM410USD Total</v>
          </cell>
          <cell r="E896">
            <v>103</v>
          </cell>
          <cell r="F896">
            <v>0</v>
          </cell>
          <cell r="H896">
            <v>103.24841063847501</v>
          </cell>
          <cell r="J896">
            <v>0</v>
          </cell>
          <cell r="K896">
            <v>0</v>
          </cell>
          <cell r="M896">
            <v>0</v>
          </cell>
          <cell r="O896">
            <v>0</v>
          </cell>
          <cell r="P896">
            <v>0</v>
          </cell>
          <cell r="R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Z896">
            <v>0</v>
          </cell>
          <cell r="AB896">
            <v>103</v>
          </cell>
          <cell r="AC896">
            <v>0</v>
          </cell>
          <cell r="AD896">
            <v>0</v>
          </cell>
          <cell r="AE896">
            <v>103.24841063847501</v>
          </cell>
          <cell r="AG896">
            <v>0</v>
          </cell>
          <cell r="AH896">
            <v>0</v>
          </cell>
          <cell r="AJ896">
            <v>0</v>
          </cell>
          <cell r="AL896">
            <v>0</v>
          </cell>
          <cell r="AM896">
            <v>0</v>
          </cell>
          <cell r="AN896">
            <v>103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BI896">
            <v>0</v>
          </cell>
          <cell r="BJ896">
            <v>0</v>
          </cell>
          <cell r="BL896">
            <v>0</v>
          </cell>
          <cell r="BN896">
            <v>103</v>
          </cell>
          <cell r="BO896">
            <v>0</v>
          </cell>
          <cell r="BQ896">
            <v>103.24841063847501</v>
          </cell>
          <cell r="BS896">
            <v>0</v>
          </cell>
          <cell r="BT896">
            <v>0</v>
          </cell>
          <cell r="BV896">
            <v>0</v>
          </cell>
          <cell r="BX896">
            <v>0</v>
          </cell>
          <cell r="BY896">
            <v>0</v>
          </cell>
          <cell r="CA896">
            <v>0</v>
          </cell>
          <cell r="CC896">
            <v>0</v>
          </cell>
          <cell r="CD896">
            <v>0</v>
          </cell>
          <cell r="CF896">
            <v>0</v>
          </cell>
          <cell r="CH896">
            <v>0</v>
          </cell>
          <cell r="CI896">
            <v>0</v>
          </cell>
          <cell r="CK896">
            <v>0</v>
          </cell>
          <cell r="CY896">
            <v>0</v>
          </cell>
          <cell r="CZ896">
            <v>0</v>
          </cell>
          <cell r="DB896">
            <v>0</v>
          </cell>
          <cell r="DD896">
            <v>0</v>
          </cell>
          <cell r="DE896">
            <v>0</v>
          </cell>
          <cell r="DG896">
            <v>0</v>
          </cell>
          <cell r="DI896">
            <v>0</v>
          </cell>
          <cell r="DJ896">
            <v>0</v>
          </cell>
          <cell r="DL896">
            <v>0</v>
          </cell>
          <cell r="DN896">
            <v>0</v>
          </cell>
          <cell r="DO896">
            <v>0</v>
          </cell>
          <cell r="DQ896">
            <v>0</v>
          </cell>
          <cell r="DS896">
            <v>0</v>
          </cell>
          <cell r="DT896">
            <v>0</v>
          </cell>
          <cell r="DV896">
            <v>0</v>
          </cell>
        </row>
        <row r="897">
          <cell r="C897" t="str">
            <v>21100TTAN190M410USD Total</v>
          </cell>
          <cell r="E897">
            <v>147</v>
          </cell>
          <cell r="H897">
            <v>147.37046394368801</v>
          </cell>
          <cell r="J897">
            <v>0</v>
          </cell>
          <cell r="M897">
            <v>0</v>
          </cell>
          <cell r="O897">
            <v>0</v>
          </cell>
          <cell r="R897">
            <v>0</v>
          </cell>
          <cell r="T897">
            <v>0</v>
          </cell>
          <cell r="V897">
            <v>0</v>
          </cell>
          <cell r="Y897">
            <v>0</v>
          </cell>
          <cell r="Z897">
            <v>0</v>
          </cell>
          <cell r="AB897">
            <v>147</v>
          </cell>
          <cell r="AD897">
            <v>0</v>
          </cell>
          <cell r="AE897">
            <v>147.37046394368801</v>
          </cell>
          <cell r="AG897">
            <v>0</v>
          </cell>
          <cell r="AJ897">
            <v>0</v>
          </cell>
          <cell r="AL897">
            <v>0</v>
          </cell>
          <cell r="AM897">
            <v>0</v>
          </cell>
          <cell r="AN897">
            <v>147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BI897">
            <v>0</v>
          </cell>
          <cell r="BL897">
            <v>0</v>
          </cell>
          <cell r="BN897">
            <v>147</v>
          </cell>
          <cell r="BQ897">
            <v>147.37046394368801</v>
          </cell>
          <cell r="BS897">
            <v>0</v>
          </cell>
          <cell r="BV897">
            <v>0</v>
          </cell>
          <cell r="BX897">
            <v>0</v>
          </cell>
          <cell r="CA897">
            <v>0</v>
          </cell>
          <cell r="CC897">
            <v>0</v>
          </cell>
          <cell r="CF897">
            <v>0</v>
          </cell>
          <cell r="CH897">
            <v>0</v>
          </cell>
          <cell r="CK897">
            <v>0</v>
          </cell>
          <cell r="CY897">
            <v>0</v>
          </cell>
          <cell r="DB897">
            <v>0</v>
          </cell>
          <cell r="DD897">
            <v>0</v>
          </cell>
          <cell r="DG897">
            <v>0</v>
          </cell>
          <cell r="DI897">
            <v>0</v>
          </cell>
          <cell r="DL897">
            <v>0</v>
          </cell>
          <cell r="DN897">
            <v>0</v>
          </cell>
          <cell r="DQ897">
            <v>0</v>
          </cell>
          <cell r="DS897">
            <v>0</v>
          </cell>
          <cell r="DV897">
            <v>0</v>
          </cell>
        </row>
        <row r="898">
          <cell r="C898" t="str">
            <v>21100TAllcustom2M410USD Total</v>
          </cell>
          <cell r="E898">
            <v>384</v>
          </cell>
          <cell r="F898">
            <v>0</v>
          </cell>
          <cell r="G898">
            <v>0</v>
          </cell>
          <cell r="H898">
            <v>384.48622729855003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B898">
            <v>384</v>
          </cell>
          <cell r="AC898">
            <v>0</v>
          </cell>
          <cell r="AD898">
            <v>0</v>
          </cell>
          <cell r="AE898">
            <v>384.48622729855003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0</v>
          </cell>
          <cell r="AM898">
            <v>0</v>
          </cell>
          <cell r="AN898">
            <v>384</v>
          </cell>
          <cell r="AS898">
            <v>0</v>
          </cell>
          <cell r="AT898">
            <v>0</v>
          </cell>
          <cell r="AU898">
            <v>0</v>
          </cell>
          <cell r="AY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N898">
            <v>384</v>
          </cell>
          <cell r="BO898">
            <v>0</v>
          </cell>
          <cell r="BP898">
            <v>0</v>
          </cell>
          <cell r="BQ898">
            <v>384.48622729855003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</row>
        <row r="901">
          <cell r="C901" t="str">
            <v>21100TTAN142TM420USD Total</v>
          </cell>
          <cell r="AB901">
            <v>0</v>
          </cell>
          <cell r="AC901">
            <v>0</v>
          </cell>
          <cell r="AE901">
            <v>0</v>
          </cell>
          <cell r="AG901">
            <v>0</v>
          </cell>
          <cell r="AH901">
            <v>0</v>
          </cell>
          <cell r="AJ901">
            <v>0</v>
          </cell>
          <cell r="AL901">
            <v>0</v>
          </cell>
          <cell r="AM901">
            <v>0</v>
          </cell>
          <cell r="AN901">
            <v>0</v>
          </cell>
          <cell r="AT901">
            <v>0</v>
          </cell>
          <cell r="AU901">
            <v>0</v>
          </cell>
        </row>
        <row r="902">
          <cell r="C902" t="str">
            <v>21100TTAN150M420USD Total</v>
          </cell>
          <cell r="AB902">
            <v>0</v>
          </cell>
          <cell r="AC902">
            <v>0</v>
          </cell>
          <cell r="AE902">
            <v>0</v>
          </cell>
          <cell r="AG902">
            <v>0</v>
          </cell>
          <cell r="AH902">
            <v>0</v>
          </cell>
          <cell r="AJ902">
            <v>0</v>
          </cell>
          <cell r="AL902">
            <v>0</v>
          </cell>
          <cell r="AM902">
            <v>0</v>
          </cell>
          <cell r="AN902">
            <v>0</v>
          </cell>
          <cell r="AT902">
            <v>0</v>
          </cell>
          <cell r="AU902">
            <v>0</v>
          </cell>
        </row>
        <row r="903">
          <cell r="C903" t="str">
            <v>21100TTAN141TM420USD Total</v>
          </cell>
          <cell r="AB903">
            <v>0</v>
          </cell>
          <cell r="AC903">
            <v>0</v>
          </cell>
          <cell r="AE903">
            <v>0</v>
          </cell>
          <cell r="AG903">
            <v>0</v>
          </cell>
          <cell r="AH903">
            <v>0</v>
          </cell>
          <cell r="AJ903">
            <v>0</v>
          </cell>
          <cell r="AL903">
            <v>0</v>
          </cell>
          <cell r="AM903">
            <v>0</v>
          </cell>
          <cell r="AN903">
            <v>0</v>
          </cell>
          <cell r="AT903">
            <v>0</v>
          </cell>
          <cell r="AU903">
            <v>0</v>
          </cell>
        </row>
        <row r="904">
          <cell r="C904" t="str">
            <v>21100TTAN180TM420USD Total</v>
          </cell>
          <cell r="AB904">
            <v>0</v>
          </cell>
          <cell r="AC904">
            <v>0</v>
          </cell>
          <cell r="AE904">
            <v>0</v>
          </cell>
          <cell r="AG904">
            <v>0</v>
          </cell>
          <cell r="AH904">
            <v>0</v>
          </cell>
          <cell r="AJ904">
            <v>0</v>
          </cell>
          <cell r="AL904">
            <v>0</v>
          </cell>
          <cell r="AM904">
            <v>0</v>
          </cell>
          <cell r="AN904">
            <v>0</v>
          </cell>
          <cell r="AT904">
            <v>0</v>
          </cell>
          <cell r="AU904">
            <v>0</v>
          </cell>
        </row>
        <row r="905">
          <cell r="C905" t="str">
            <v>21100TTAN190M420USD Total</v>
          </cell>
          <cell r="AB905">
            <v>0</v>
          </cell>
          <cell r="AC905">
            <v>0</v>
          </cell>
          <cell r="AE905">
            <v>0</v>
          </cell>
          <cell r="AG905">
            <v>0</v>
          </cell>
          <cell r="AH905">
            <v>0</v>
          </cell>
          <cell r="AJ905">
            <v>0</v>
          </cell>
          <cell r="AL905">
            <v>0</v>
          </cell>
          <cell r="AM905">
            <v>0</v>
          </cell>
          <cell r="AN905">
            <v>0</v>
          </cell>
          <cell r="AT905">
            <v>0</v>
          </cell>
          <cell r="AU905">
            <v>0</v>
          </cell>
        </row>
        <row r="906">
          <cell r="C906" t="str">
            <v>21100TAllcustom2M420USD Total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0</v>
          </cell>
          <cell r="AM906">
            <v>0</v>
          </cell>
          <cell r="AN906">
            <v>0</v>
          </cell>
          <cell r="AT906">
            <v>0</v>
          </cell>
          <cell r="AU906">
            <v>0</v>
          </cell>
        </row>
        <row r="909">
          <cell r="C909" t="str">
            <v>21100TTAN142TM600TUSD Total</v>
          </cell>
          <cell r="AB909">
            <v>455</v>
          </cell>
          <cell r="AC909">
            <v>1</v>
          </cell>
          <cell r="AE909">
            <v>454.29622362437397</v>
          </cell>
          <cell r="AG909">
            <v>0</v>
          </cell>
          <cell r="AH909">
            <v>0</v>
          </cell>
          <cell r="AJ909">
            <v>0</v>
          </cell>
          <cell r="AL909">
            <v>1</v>
          </cell>
          <cell r="AM909">
            <v>0</v>
          </cell>
          <cell r="AN909">
            <v>455</v>
          </cell>
          <cell r="AT909">
            <v>0</v>
          </cell>
          <cell r="AU909">
            <v>0</v>
          </cell>
        </row>
        <row r="910">
          <cell r="C910" t="str">
            <v>21100TTAN150M600TUSD Total</v>
          </cell>
          <cell r="AB910">
            <v>447</v>
          </cell>
          <cell r="AC910">
            <v>0</v>
          </cell>
          <cell r="AE910">
            <v>447.05959126762497</v>
          </cell>
          <cell r="AG910">
            <v>0</v>
          </cell>
          <cell r="AH910">
            <v>0</v>
          </cell>
          <cell r="AJ910">
            <v>0</v>
          </cell>
          <cell r="AL910">
            <v>0</v>
          </cell>
          <cell r="AM910">
            <v>0</v>
          </cell>
          <cell r="AN910">
            <v>447</v>
          </cell>
          <cell r="AT910">
            <v>0</v>
          </cell>
          <cell r="AU910">
            <v>0</v>
          </cell>
        </row>
        <row r="911">
          <cell r="C911" t="str">
            <v>21100TTAN141TM600TUSD Total</v>
          </cell>
          <cell r="AB911">
            <v>38</v>
          </cell>
          <cell r="AC911">
            <v>0</v>
          </cell>
          <cell r="AE911">
            <v>38.485115819999997</v>
          </cell>
          <cell r="AG911">
            <v>0</v>
          </cell>
          <cell r="AH911">
            <v>0</v>
          </cell>
          <cell r="AJ911">
            <v>0</v>
          </cell>
          <cell r="AL911">
            <v>0</v>
          </cell>
          <cell r="AM911">
            <v>0</v>
          </cell>
          <cell r="AN911">
            <v>38</v>
          </cell>
          <cell r="AT911">
            <v>0</v>
          </cell>
          <cell r="AU911">
            <v>0</v>
          </cell>
        </row>
        <row r="912">
          <cell r="C912" t="str">
            <v>21100TTAN180TM600TUSD Total</v>
          </cell>
          <cell r="AB912">
            <v>31</v>
          </cell>
          <cell r="AC912">
            <v>0</v>
          </cell>
          <cell r="AE912">
            <v>31.2556429764849</v>
          </cell>
          <cell r="AG912">
            <v>0</v>
          </cell>
          <cell r="AH912">
            <v>0</v>
          </cell>
          <cell r="AJ912">
            <v>0</v>
          </cell>
          <cell r="AL912">
            <v>0</v>
          </cell>
          <cell r="AM912">
            <v>0</v>
          </cell>
          <cell r="AN912">
            <v>31</v>
          </cell>
          <cell r="AT912">
            <v>0</v>
          </cell>
          <cell r="AU912">
            <v>0</v>
          </cell>
        </row>
        <row r="913">
          <cell r="C913" t="str">
            <v>21100TTAN190M600TUSD Total</v>
          </cell>
          <cell r="AB913">
            <v>-986</v>
          </cell>
          <cell r="AC913">
            <v>0</v>
          </cell>
          <cell r="AE913">
            <v>-985.77124474279105</v>
          </cell>
          <cell r="AG913">
            <v>0</v>
          </cell>
          <cell r="AH913">
            <v>0</v>
          </cell>
          <cell r="AJ913">
            <v>0</v>
          </cell>
          <cell r="AL913">
            <v>0</v>
          </cell>
          <cell r="AM913">
            <v>0</v>
          </cell>
          <cell r="AN913">
            <v>-986</v>
          </cell>
          <cell r="AT913">
            <v>0</v>
          </cell>
          <cell r="AU913">
            <v>0</v>
          </cell>
        </row>
        <row r="914">
          <cell r="C914" t="str">
            <v>21100TAllcustom2M600TUSD Total</v>
          </cell>
          <cell r="AB914">
            <v>-15</v>
          </cell>
          <cell r="AC914">
            <v>1</v>
          </cell>
          <cell r="AD914">
            <v>0</v>
          </cell>
          <cell r="AE914">
            <v>-14.674671054307169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1</v>
          </cell>
          <cell r="AM914">
            <v>0</v>
          </cell>
          <cell r="AN914">
            <v>-15</v>
          </cell>
          <cell r="AT914">
            <v>0</v>
          </cell>
          <cell r="AU914">
            <v>0</v>
          </cell>
        </row>
        <row r="917">
          <cell r="C917" t="str">
            <v>21100TTAN142TM510USD Total</v>
          </cell>
          <cell r="AB917">
            <v>-8</v>
          </cell>
          <cell r="AC917">
            <v>0</v>
          </cell>
          <cell r="AE917">
            <v>-7.9379125300080098</v>
          </cell>
          <cell r="AG917">
            <v>0</v>
          </cell>
          <cell r="AH917">
            <v>0</v>
          </cell>
          <cell r="AJ917">
            <v>0</v>
          </cell>
          <cell r="AL917">
            <v>0</v>
          </cell>
          <cell r="AM917">
            <v>0</v>
          </cell>
          <cell r="AN917">
            <v>-8</v>
          </cell>
          <cell r="AT917">
            <v>0</v>
          </cell>
          <cell r="AU917">
            <v>0</v>
          </cell>
        </row>
        <row r="918">
          <cell r="C918" t="str">
            <v>21100TTAN150M510USD Total</v>
          </cell>
          <cell r="AB918">
            <v>0</v>
          </cell>
          <cell r="AC918">
            <v>0</v>
          </cell>
          <cell r="AE918">
            <v>0</v>
          </cell>
          <cell r="AG918">
            <v>0</v>
          </cell>
          <cell r="AH918">
            <v>0</v>
          </cell>
          <cell r="AJ918">
            <v>0</v>
          </cell>
          <cell r="AL918">
            <v>0</v>
          </cell>
          <cell r="AM918">
            <v>0</v>
          </cell>
          <cell r="AN918">
            <v>0</v>
          </cell>
          <cell r="AT918">
            <v>0</v>
          </cell>
          <cell r="AU918">
            <v>0</v>
          </cell>
        </row>
        <row r="919">
          <cell r="C919" t="str">
            <v>21100TTAN141TM510USD Total</v>
          </cell>
          <cell r="AB919">
            <v>0</v>
          </cell>
          <cell r="AC919">
            <v>0</v>
          </cell>
          <cell r="AE919">
            <v>0</v>
          </cell>
          <cell r="AG919">
            <v>0</v>
          </cell>
          <cell r="AH919">
            <v>0</v>
          </cell>
          <cell r="AJ919">
            <v>0</v>
          </cell>
          <cell r="AL919">
            <v>0</v>
          </cell>
          <cell r="AM919">
            <v>0</v>
          </cell>
          <cell r="AN919">
            <v>0</v>
          </cell>
          <cell r="AT919">
            <v>0</v>
          </cell>
          <cell r="AU919">
            <v>0</v>
          </cell>
        </row>
        <row r="920">
          <cell r="C920" t="str">
            <v>21100TTAN180TM510USD Total</v>
          </cell>
          <cell r="AB920">
            <v>-7</v>
          </cell>
          <cell r="AC920">
            <v>0</v>
          </cell>
          <cell r="AE920">
            <v>-6.7370613258349401</v>
          </cell>
          <cell r="AG920">
            <v>0</v>
          </cell>
          <cell r="AH920">
            <v>0</v>
          </cell>
          <cell r="AJ920">
            <v>0</v>
          </cell>
          <cell r="AL920">
            <v>0</v>
          </cell>
          <cell r="AM920">
            <v>0</v>
          </cell>
          <cell r="AN920">
            <v>-7</v>
          </cell>
          <cell r="AT920">
            <v>0</v>
          </cell>
          <cell r="AU920">
            <v>0</v>
          </cell>
        </row>
        <row r="921">
          <cell r="C921" t="str">
            <v>21100TTAN190M510USD Total</v>
          </cell>
          <cell r="AB921">
            <v>0</v>
          </cell>
          <cell r="AC921">
            <v>0</v>
          </cell>
          <cell r="AE921">
            <v>0</v>
          </cell>
          <cell r="AG921">
            <v>0</v>
          </cell>
          <cell r="AH921">
            <v>0</v>
          </cell>
          <cell r="AJ921">
            <v>0</v>
          </cell>
          <cell r="AL921">
            <v>0</v>
          </cell>
          <cell r="AM921">
            <v>0</v>
          </cell>
          <cell r="AN921">
            <v>0</v>
          </cell>
          <cell r="AT921">
            <v>0</v>
          </cell>
          <cell r="AU921">
            <v>0</v>
          </cell>
        </row>
        <row r="922">
          <cell r="C922" t="str">
            <v>21100TAllcustom2M510USD Total</v>
          </cell>
          <cell r="AB922">
            <v>-15</v>
          </cell>
          <cell r="AC922">
            <v>0</v>
          </cell>
          <cell r="AD922">
            <v>0</v>
          </cell>
          <cell r="AE922">
            <v>-14.67497385584295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</v>
          </cell>
          <cell r="AM922">
            <v>0</v>
          </cell>
          <cell r="AN922">
            <v>-15</v>
          </cell>
          <cell r="AT922">
            <v>0</v>
          </cell>
          <cell r="AU922">
            <v>0</v>
          </cell>
        </row>
        <row r="925">
          <cell r="C925" t="str">
            <v>21100TTAN142TAllcustom3USD Total</v>
          </cell>
          <cell r="AB925">
            <v>43364</v>
          </cell>
          <cell r="AC925">
            <v>0</v>
          </cell>
          <cell r="AE925">
            <v>43363.822607934097</v>
          </cell>
          <cell r="AG925">
            <v>0</v>
          </cell>
          <cell r="AH925">
            <v>0</v>
          </cell>
          <cell r="AJ925">
            <v>0</v>
          </cell>
          <cell r="AN925">
            <v>43364</v>
          </cell>
          <cell r="AT925">
            <v>0</v>
          </cell>
          <cell r="AU925">
            <v>0</v>
          </cell>
        </row>
        <row r="926">
          <cell r="C926" t="str">
            <v>21100TTAN150Allcustom3USD Total</v>
          </cell>
          <cell r="AB926">
            <v>30149</v>
          </cell>
          <cell r="AE926">
            <v>30149.3352598647</v>
          </cell>
          <cell r="AG926">
            <v>0</v>
          </cell>
          <cell r="AJ926">
            <v>0</v>
          </cell>
          <cell r="AN926">
            <v>30149</v>
          </cell>
          <cell r="AT926">
            <v>0</v>
          </cell>
          <cell r="AU926">
            <v>0</v>
          </cell>
        </row>
        <row r="927">
          <cell r="C927" t="str">
            <v>21100TTAN141TAllcustom3USD Total</v>
          </cell>
          <cell r="AB927">
            <v>9945</v>
          </cell>
          <cell r="AE927">
            <v>9945.1733850470009</v>
          </cell>
          <cell r="AG927">
            <v>0</v>
          </cell>
          <cell r="AJ927">
            <v>0</v>
          </cell>
          <cell r="AN927">
            <v>9945</v>
          </cell>
          <cell r="AT927">
            <v>0</v>
          </cell>
          <cell r="AU927">
            <v>0</v>
          </cell>
        </row>
        <row r="928">
          <cell r="C928" t="str">
            <v>21100TTAN180TAllcustom3USD Total</v>
          </cell>
          <cell r="AB928">
            <v>1219</v>
          </cell>
          <cell r="AE928">
            <v>1218.8496199656702</v>
          </cell>
          <cell r="AG928">
            <v>0</v>
          </cell>
          <cell r="AJ928">
            <v>0</v>
          </cell>
          <cell r="AN928">
            <v>1219</v>
          </cell>
          <cell r="AT928">
            <v>0</v>
          </cell>
          <cell r="AU928">
            <v>0</v>
          </cell>
        </row>
        <row r="929">
          <cell r="C929" t="str">
            <v>21100TTAN190Allcustom3USD Total</v>
          </cell>
          <cell r="AB929">
            <v>5287</v>
          </cell>
          <cell r="AE929">
            <v>5287.2502921489204</v>
          </cell>
          <cell r="AG929">
            <v>0</v>
          </cell>
          <cell r="AJ929">
            <v>0</v>
          </cell>
          <cell r="AN929">
            <v>5287</v>
          </cell>
          <cell r="AT929">
            <v>0</v>
          </cell>
          <cell r="AU929">
            <v>0</v>
          </cell>
        </row>
        <row r="930">
          <cell r="C930" t="str">
            <v>21100TAllcustom2Allcustom3USD Total</v>
          </cell>
          <cell r="AB930">
            <v>89964</v>
          </cell>
          <cell r="AC930">
            <v>0</v>
          </cell>
          <cell r="AD930">
            <v>0</v>
          </cell>
          <cell r="AE930">
            <v>89964.431164960391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N930">
            <v>89964</v>
          </cell>
          <cell r="AT930">
            <v>0</v>
          </cell>
          <cell r="AU930">
            <v>0</v>
          </cell>
          <cell r="AY930">
            <v>0</v>
          </cell>
        </row>
        <row r="934">
          <cell r="C934" t="str">
            <v>21400TTAN142TM130USD Total</v>
          </cell>
          <cell r="AB934">
            <v>-1125</v>
          </cell>
          <cell r="AC934">
            <v>0</v>
          </cell>
          <cell r="AE934">
            <v>-1125.1092368684101</v>
          </cell>
          <cell r="AG934">
            <v>0</v>
          </cell>
          <cell r="AH934">
            <v>0</v>
          </cell>
          <cell r="AJ934">
            <v>0</v>
          </cell>
          <cell r="AN934">
            <v>-1125</v>
          </cell>
          <cell r="AT934">
            <v>0</v>
          </cell>
          <cell r="AU934">
            <v>0</v>
          </cell>
        </row>
        <row r="935">
          <cell r="C935" t="str">
            <v>21400TTAN150M130USD Total</v>
          </cell>
          <cell r="AB935">
            <v>-798</v>
          </cell>
          <cell r="AC935">
            <v>-1</v>
          </cell>
          <cell r="AE935">
            <v>-797.48982892035792</v>
          </cell>
          <cell r="AG935">
            <v>0</v>
          </cell>
          <cell r="AH935">
            <v>0</v>
          </cell>
          <cell r="AJ935">
            <v>0</v>
          </cell>
          <cell r="AN935">
            <v>-798</v>
          </cell>
          <cell r="AT935">
            <v>0</v>
          </cell>
          <cell r="AU935">
            <v>0</v>
          </cell>
        </row>
        <row r="936">
          <cell r="C936" t="str">
            <v>21400TTAN141TM130USD Total</v>
          </cell>
          <cell r="AB936">
            <v>-285</v>
          </cell>
          <cell r="AC936">
            <v>0</v>
          </cell>
          <cell r="AE936">
            <v>-285.34783325394301</v>
          </cell>
          <cell r="AG936">
            <v>0</v>
          </cell>
          <cell r="AH936">
            <v>0</v>
          </cell>
          <cell r="AJ936">
            <v>0</v>
          </cell>
          <cell r="AN936">
            <v>-285</v>
          </cell>
          <cell r="AT936">
            <v>0</v>
          </cell>
          <cell r="AU936">
            <v>0</v>
          </cell>
        </row>
        <row r="937">
          <cell r="C937" t="str">
            <v>21400TTAN180TM130USD Total</v>
          </cell>
          <cell r="AB937">
            <v>-26</v>
          </cell>
          <cell r="AC937">
            <v>0</v>
          </cell>
          <cell r="AE937">
            <v>-25.583335910515302</v>
          </cell>
          <cell r="AG937">
            <v>0</v>
          </cell>
          <cell r="AH937">
            <v>0</v>
          </cell>
          <cell r="AJ937">
            <v>0</v>
          </cell>
          <cell r="AN937">
            <v>-26</v>
          </cell>
          <cell r="AT937">
            <v>0</v>
          </cell>
          <cell r="AU937">
            <v>0</v>
          </cell>
        </row>
        <row r="938">
          <cell r="C938" t="str">
            <v>21400TTAN190M130USD Total</v>
          </cell>
          <cell r="AB938">
            <v>0</v>
          </cell>
          <cell r="AC938">
            <v>0</v>
          </cell>
          <cell r="AE938">
            <v>0</v>
          </cell>
          <cell r="AG938">
            <v>0</v>
          </cell>
          <cell r="AH938">
            <v>0</v>
          </cell>
          <cell r="AJ938">
            <v>0</v>
          </cell>
          <cell r="AN938">
            <v>0</v>
          </cell>
          <cell r="AT938">
            <v>0</v>
          </cell>
          <cell r="AU938">
            <v>0</v>
          </cell>
        </row>
        <row r="939">
          <cell r="C939" t="str">
            <v>21400TAllcustom2M130USD Total</v>
          </cell>
          <cell r="AB939">
            <v>-2234</v>
          </cell>
          <cell r="AC939">
            <v>-1</v>
          </cell>
          <cell r="AD939">
            <v>0</v>
          </cell>
          <cell r="AE939">
            <v>-2233.5302349532267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N939">
            <v>-2234</v>
          </cell>
          <cell r="AT939">
            <v>0</v>
          </cell>
          <cell r="AU939">
            <v>0</v>
          </cell>
        </row>
        <row r="942">
          <cell r="C942" t="str">
            <v>21400TTAN142TM175USD Total</v>
          </cell>
          <cell r="AB942">
            <v>-115</v>
          </cell>
          <cell r="AC942">
            <v>-1</v>
          </cell>
          <cell r="AE942">
            <v>-114.26231557336199</v>
          </cell>
          <cell r="AG942">
            <v>0</v>
          </cell>
          <cell r="AH942">
            <v>0</v>
          </cell>
          <cell r="AJ942">
            <v>0</v>
          </cell>
          <cell r="AN942">
            <v>-115</v>
          </cell>
          <cell r="AT942">
            <v>0</v>
          </cell>
          <cell r="AU942">
            <v>0</v>
          </cell>
        </row>
        <row r="943">
          <cell r="C943" t="str">
            <v>21400TTAN150M175USD Total</v>
          </cell>
          <cell r="AB943">
            <v>-8</v>
          </cell>
          <cell r="AC943">
            <v>0</v>
          </cell>
          <cell r="AE943">
            <v>-8.3179972800000002</v>
          </cell>
          <cell r="AG943">
            <v>0</v>
          </cell>
          <cell r="AH943">
            <v>0</v>
          </cell>
          <cell r="AJ943">
            <v>0</v>
          </cell>
          <cell r="AN943">
            <v>-8</v>
          </cell>
          <cell r="AT943">
            <v>0</v>
          </cell>
          <cell r="AU943">
            <v>0</v>
          </cell>
        </row>
        <row r="944">
          <cell r="C944" t="str">
            <v>21400TTAN141TM175USD Total</v>
          </cell>
          <cell r="AB944">
            <v>0</v>
          </cell>
          <cell r="AC944">
            <v>0</v>
          </cell>
          <cell r="AE944">
            <v>0</v>
          </cell>
          <cell r="AG944">
            <v>0</v>
          </cell>
          <cell r="AH944">
            <v>0</v>
          </cell>
          <cell r="AJ944">
            <v>0</v>
          </cell>
          <cell r="AN944">
            <v>0</v>
          </cell>
          <cell r="AT944">
            <v>0</v>
          </cell>
          <cell r="AU944">
            <v>0</v>
          </cell>
        </row>
        <row r="945">
          <cell r="C945" t="str">
            <v>21400TTAN180TM175USD Total</v>
          </cell>
          <cell r="AB945">
            <v>0</v>
          </cell>
          <cell r="AC945">
            <v>0</v>
          </cell>
          <cell r="AE945">
            <v>0</v>
          </cell>
          <cell r="AG945">
            <v>0</v>
          </cell>
          <cell r="AH945">
            <v>0</v>
          </cell>
          <cell r="AJ945">
            <v>0</v>
          </cell>
          <cell r="AN945">
            <v>0</v>
          </cell>
          <cell r="AT945">
            <v>0</v>
          </cell>
          <cell r="AU945">
            <v>0</v>
          </cell>
        </row>
        <row r="946">
          <cell r="C946" t="str">
            <v>21400TTAN190M175USD Total</v>
          </cell>
          <cell r="AB946">
            <v>0</v>
          </cell>
          <cell r="AC946">
            <v>0</v>
          </cell>
          <cell r="AE946">
            <v>0</v>
          </cell>
          <cell r="AG946">
            <v>0</v>
          </cell>
          <cell r="AH946">
            <v>0</v>
          </cell>
          <cell r="AJ946">
            <v>0</v>
          </cell>
          <cell r="AN946">
            <v>0</v>
          </cell>
          <cell r="AT946">
            <v>0</v>
          </cell>
          <cell r="AU946">
            <v>0</v>
          </cell>
        </row>
        <row r="947">
          <cell r="C947" t="str">
            <v>21400TAllcustom2M175USD Total</v>
          </cell>
          <cell r="AB947">
            <v>-123</v>
          </cell>
          <cell r="AC947">
            <v>-1</v>
          </cell>
          <cell r="AD947">
            <v>0</v>
          </cell>
          <cell r="AE947">
            <v>-122.58031285336199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N947">
            <v>-123</v>
          </cell>
          <cell r="AT947">
            <v>0</v>
          </cell>
          <cell r="AU947">
            <v>0</v>
          </cell>
        </row>
        <row r="950">
          <cell r="C950" t="str">
            <v>21400TTAN142TM190USD Total</v>
          </cell>
          <cell r="AB950">
            <v>0</v>
          </cell>
          <cell r="AC950">
            <v>0</v>
          </cell>
          <cell r="AE950">
            <v>0</v>
          </cell>
          <cell r="AG950">
            <v>0</v>
          </cell>
          <cell r="AH950">
            <v>0</v>
          </cell>
          <cell r="AJ950">
            <v>0</v>
          </cell>
          <cell r="AN950">
            <v>0</v>
          </cell>
          <cell r="AT950">
            <v>0</v>
          </cell>
          <cell r="AU950">
            <v>0</v>
          </cell>
        </row>
        <row r="951">
          <cell r="C951" t="str">
            <v>21400TTAN150M190USD Total</v>
          </cell>
          <cell r="AB951">
            <v>0</v>
          </cell>
          <cell r="AE951">
            <v>0</v>
          </cell>
          <cell r="AG951">
            <v>0</v>
          </cell>
          <cell r="AJ951">
            <v>0</v>
          </cell>
          <cell r="AN951">
            <v>0</v>
          </cell>
          <cell r="AT951">
            <v>0</v>
          </cell>
          <cell r="AU951">
            <v>0</v>
          </cell>
        </row>
        <row r="952">
          <cell r="C952" t="str">
            <v>21400TTAN141TM190USD Total</v>
          </cell>
          <cell r="AB952">
            <v>0</v>
          </cell>
          <cell r="AE952">
            <v>0</v>
          </cell>
          <cell r="AG952">
            <v>0</v>
          </cell>
          <cell r="AJ952">
            <v>0</v>
          </cell>
          <cell r="AN952">
            <v>0</v>
          </cell>
          <cell r="AT952">
            <v>0</v>
          </cell>
          <cell r="AU952">
            <v>0</v>
          </cell>
        </row>
        <row r="953">
          <cell r="C953" t="str">
            <v>21400TTAN180TM190USD Total</v>
          </cell>
          <cell r="AB953">
            <v>0</v>
          </cell>
          <cell r="AE953">
            <v>0</v>
          </cell>
          <cell r="AG953">
            <v>0</v>
          </cell>
          <cell r="AJ953">
            <v>0</v>
          </cell>
          <cell r="AN953">
            <v>0</v>
          </cell>
          <cell r="AT953">
            <v>0</v>
          </cell>
          <cell r="AU953">
            <v>0</v>
          </cell>
        </row>
        <row r="954">
          <cell r="C954" t="str">
            <v>21400TTAN190M190USD Total</v>
          </cell>
          <cell r="AB954">
            <v>0</v>
          </cell>
          <cell r="AE954">
            <v>0</v>
          </cell>
          <cell r="AG954">
            <v>0</v>
          </cell>
          <cell r="AJ954">
            <v>0</v>
          </cell>
          <cell r="AN954">
            <v>0</v>
          </cell>
          <cell r="AT954">
            <v>0</v>
          </cell>
          <cell r="AU954">
            <v>0</v>
          </cell>
        </row>
        <row r="955">
          <cell r="C955" t="str">
            <v>21400TAllcustom2M190USD Total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N955">
            <v>0</v>
          </cell>
          <cell r="AT955">
            <v>0</v>
          </cell>
          <cell r="AU955">
            <v>0</v>
          </cell>
        </row>
        <row r="956">
          <cell r="AY956">
            <v>0</v>
          </cell>
        </row>
        <row r="957">
          <cell r="C957" t="str">
            <v>62100TTAN142TM190USD Total</v>
          </cell>
          <cell r="AB957">
            <v>0</v>
          </cell>
          <cell r="AC957">
            <v>0</v>
          </cell>
          <cell r="AE957">
            <v>0</v>
          </cell>
          <cell r="AG957">
            <v>0</v>
          </cell>
          <cell r="AH957">
            <v>0</v>
          </cell>
          <cell r="AJ957">
            <v>0</v>
          </cell>
          <cell r="AN957">
            <v>0</v>
          </cell>
          <cell r="AT957">
            <v>0</v>
          </cell>
          <cell r="AU957">
            <v>0</v>
          </cell>
        </row>
        <row r="958">
          <cell r="C958" t="str">
            <v>62100TTAN150M190USD Total</v>
          </cell>
          <cell r="AB958">
            <v>0</v>
          </cell>
          <cell r="AE958">
            <v>0</v>
          </cell>
          <cell r="AG958">
            <v>0</v>
          </cell>
          <cell r="AJ958">
            <v>0</v>
          </cell>
          <cell r="AN958">
            <v>0</v>
          </cell>
          <cell r="AT958">
            <v>0</v>
          </cell>
          <cell r="AU958">
            <v>0</v>
          </cell>
        </row>
        <row r="959">
          <cell r="C959" t="str">
            <v>62100TTAN141TM190USD Total</v>
          </cell>
          <cell r="AB959">
            <v>0</v>
          </cell>
          <cell r="AE959">
            <v>0</v>
          </cell>
          <cell r="AG959">
            <v>0</v>
          </cell>
          <cell r="AJ959">
            <v>0</v>
          </cell>
          <cell r="AN959">
            <v>0</v>
          </cell>
          <cell r="AT959">
            <v>0</v>
          </cell>
          <cell r="AU959">
            <v>0</v>
          </cell>
        </row>
        <row r="960">
          <cell r="C960" t="str">
            <v>62100TTAN180TM190USD Total</v>
          </cell>
          <cell r="AB960">
            <v>0</v>
          </cell>
          <cell r="AE960">
            <v>0</v>
          </cell>
          <cell r="AG960">
            <v>0</v>
          </cell>
          <cell r="AJ960">
            <v>0</v>
          </cell>
          <cell r="AN960">
            <v>0</v>
          </cell>
          <cell r="AT960">
            <v>0</v>
          </cell>
          <cell r="AU960">
            <v>0</v>
          </cell>
        </row>
        <row r="961">
          <cell r="C961" t="str">
            <v>62100TTAN190M190USD Total</v>
          </cell>
          <cell r="AB961">
            <v>0</v>
          </cell>
          <cell r="AE961">
            <v>0</v>
          </cell>
          <cell r="AG961">
            <v>0</v>
          </cell>
          <cell r="AJ961">
            <v>0</v>
          </cell>
          <cell r="AN961">
            <v>0</v>
          </cell>
          <cell r="AT961">
            <v>0</v>
          </cell>
          <cell r="AU961">
            <v>0</v>
          </cell>
        </row>
        <row r="962">
          <cell r="C962" t="str">
            <v>62100TAllcustom2M190USD Total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N962">
            <v>0</v>
          </cell>
          <cell r="AT962">
            <v>0</v>
          </cell>
          <cell r="AU962">
            <v>0</v>
          </cell>
          <cell r="AY962">
            <v>0</v>
          </cell>
        </row>
        <row r="966">
          <cell r="C966" t="str">
            <v>21400TTAN200TM530USD Total</v>
          </cell>
          <cell r="AB966">
            <v>0</v>
          </cell>
          <cell r="AE966">
            <v>1.39182799074985E-3</v>
          </cell>
          <cell r="AG966">
            <v>0</v>
          </cell>
          <cell r="AJ966">
            <v>0</v>
          </cell>
          <cell r="AN966">
            <v>0</v>
          </cell>
          <cell r="AT966">
            <v>0</v>
          </cell>
          <cell r="AU966">
            <v>0</v>
          </cell>
        </row>
        <row r="968">
          <cell r="C968" t="str">
            <v>21400TTAN142TM230USD Total</v>
          </cell>
          <cell r="AB968">
            <v>1012</v>
          </cell>
          <cell r="AC968">
            <v>0</v>
          </cell>
          <cell r="AE968">
            <v>1011.7771504444501</v>
          </cell>
          <cell r="AG968">
            <v>0</v>
          </cell>
          <cell r="AH968">
            <v>0</v>
          </cell>
          <cell r="AJ968">
            <v>0</v>
          </cell>
          <cell r="AN968">
            <v>1012</v>
          </cell>
          <cell r="AT968">
            <v>0</v>
          </cell>
          <cell r="AU968">
            <v>0</v>
          </cell>
        </row>
        <row r="969">
          <cell r="C969" t="str">
            <v>21400TTAN150M230USD Total</v>
          </cell>
          <cell r="AB969">
            <v>54</v>
          </cell>
          <cell r="AE969">
            <v>54.362274162378604</v>
          </cell>
          <cell r="AG969">
            <v>0</v>
          </cell>
          <cell r="AJ969">
            <v>0</v>
          </cell>
          <cell r="AN969">
            <v>54</v>
          </cell>
          <cell r="AT969">
            <v>0</v>
          </cell>
          <cell r="AU969">
            <v>0</v>
          </cell>
        </row>
        <row r="970">
          <cell r="C970" t="str">
            <v>21400TTAN141TM230USD Total</v>
          </cell>
          <cell r="AB970">
            <v>4</v>
          </cell>
          <cell r="AE970">
            <v>3.9781980799999999</v>
          </cell>
          <cell r="AG970">
            <v>0</v>
          </cell>
          <cell r="AJ970">
            <v>0</v>
          </cell>
          <cell r="AN970">
            <v>4</v>
          </cell>
          <cell r="AT970">
            <v>0</v>
          </cell>
          <cell r="AU970">
            <v>0</v>
          </cell>
        </row>
        <row r="971">
          <cell r="C971" t="str">
            <v>21400TTAN180TM230USD Total</v>
          </cell>
          <cell r="AB971">
            <v>2</v>
          </cell>
          <cell r="AE971">
            <v>1.94514008649049</v>
          </cell>
          <cell r="AG971">
            <v>0</v>
          </cell>
          <cell r="AJ971">
            <v>0</v>
          </cell>
          <cell r="AN971">
            <v>2</v>
          </cell>
          <cell r="AT971">
            <v>0</v>
          </cell>
          <cell r="AU971">
            <v>0</v>
          </cell>
        </row>
        <row r="972">
          <cell r="C972" t="str">
            <v>21400TTAN190M230USD Total</v>
          </cell>
          <cell r="AB972">
            <v>0</v>
          </cell>
          <cell r="AE972">
            <v>0</v>
          </cell>
          <cell r="AG972">
            <v>0</v>
          </cell>
          <cell r="AJ972">
            <v>0</v>
          </cell>
          <cell r="AN972">
            <v>0</v>
          </cell>
          <cell r="AT972">
            <v>0</v>
          </cell>
          <cell r="AU972">
            <v>0</v>
          </cell>
        </row>
        <row r="973">
          <cell r="C973" t="str">
            <v>21400TAllcustom2M230USD Total</v>
          </cell>
          <cell r="AB973">
            <v>1072</v>
          </cell>
          <cell r="AC973">
            <v>0</v>
          </cell>
          <cell r="AD973">
            <v>0</v>
          </cell>
          <cell r="AE973">
            <v>1072.0627627733193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N973">
            <v>1072</v>
          </cell>
          <cell r="AT973">
            <v>0</v>
          </cell>
          <cell r="AU973">
            <v>0</v>
          </cell>
        </row>
        <row r="976">
          <cell r="C976" t="str">
            <v>21400TTAN142TM420USD Total</v>
          </cell>
          <cell r="AB976">
            <v>0</v>
          </cell>
          <cell r="AC976">
            <v>0</v>
          </cell>
          <cell r="AE976">
            <v>0</v>
          </cell>
          <cell r="AG976">
            <v>0</v>
          </cell>
          <cell r="AH976">
            <v>0</v>
          </cell>
          <cell r="AJ976">
            <v>0</v>
          </cell>
          <cell r="AN976">
            <v>0</v>
          </cell>
          <cell r="AT976">
            <v>0</v>
          </cell>
          <cell r="AU976">
            <v>0</v>
          </cell>
        </row>
        <row r="977">
          <cell r="C977" t="str">
            <v>21400TTAN150M420USD Total</v>
          </cell>
          <cell r="AB977">
            <v>0</v>
          </cell>
          <cell r="AE977">
            <v>0</v>
          </cell>
          <cell r="AG977">
            <v>0</v>
          </cell>
          <cell r="AJ977">
            <v>0</v>
          </cell>
          <cell r="AN977">
            <v>0</v>
          </cell>
          <cell r="AT977">
            <v>0</v>
          </cell>
          <cell r="AU977">
            <v>0</v>
          </cell>
        </row>
        <row r="978">
          <cell r="C978" t="str">
            <v>21400TTAN141TM420USD Total</v>
          </cell>
          <cell r="AB978">
            <v>0</v>
          </cell>
          <cell r="AE978">
            <v>0</v>
          </cell>
          <cell r="AG978">
            <v>0</v>
          </cell>
          <cell r="AJ978">
            <v>0</v>
          </cell>
          <cell r="AN978">
            <v>0</v>
          </cell>
          <cell r="AT978">
            <v>0</v>
          </cell>
          <cell r="AU978">
            <v>0</v>
          </cell>
        </row>
        <row r="979">
          <cell r="C979" t="str">
            <v>21400TTAN180TM420USD Total</v>
          </cell>
          <cell r="AB979">
            <v>0</v>
          </cell>
          <cell r="AE979">
            <v>0</v>
          </cell>
          <cell r="AG979">
            <v>0</v>
          </cell>
          <cell r="AJ979">
            <v>0</v>
          </cell>
          <cell r="AN979">
            <v>0</v>
          </cell>
          <cell r="AT979">
            <v>0</v>
          </cell>
          <cell r="AU979">
            <v>0</v>
          </cell>
        </row>
        <row r="980">
          <cell r="C980" t="str">
            <v>21400TTAN190M420USD Total</v>
          </cell>
          <cell r="AB980">
            <v>0</v>
          </cell>
          <cell r="AE980">
            <v>0</v>
          </cell>
          <cell r="AG980">
            <v>0</v>
          </cell>
          <cell r="AJ980">
            <v>0</v>
          </cell>
          <cell r="AN980">
            <v>0</v>
          </cell>
          <cell r="AT980">
            <v>0</v>
          </cell>
          <cell r="AU980">
            <v>0</v>
          </cell>
        </row>
        <row r="981">
          <cell r="C981" t="str">
            <v>21400TAllcustom2M420USD Total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N981">
            <v>0</v>
          </cell>
          <cell r="AT981">
            <v>0</v>
          </cell>
          <cell r="AU981">
            <v>0</v>
          </cell>
          <cell r="AY981">
            <v>0</v>
          </cell>
        </row>
        <row r="984">
          <cell r="C984" t="str">
            <v>21400TTAN142TM600TUSD Total</v>
          </cell>
          <cell r="AB984">
            <v>8</v>
          </cell>
          <cell r="AC984">
            <v>0</v>
          </cell>
          <cell r="AE984">
            <v>8.2597685270735006</v>
          </cell>
          <cell r="AG984">
            <v>0</v>
          </cell>
          <cell r="AH984">
            <v>0</v>
          </cell>
          <cell r="AJ984">
            <v>0</v>
          </cell>
          <cell r="AN984">
            <v>8</v>
          </cell>
          <cell r="AT984">
            <v>0</v>
          </cell>
          <cell r="AU984">
            <v>0</v>
          </cell>
        </row>
        <row r="985">
          <cell r="C985" t="str">
            <v>21400TTAN150M600TUSD Total</v>
          </cell>
          <cell r="AB985">
            <v>-5</v>
          </cell>
          <cell r="AE985">
            <v>-5.2789009999549901</v>
          </cell>
          <cell r="AG985">
            <v>0</v>
          </cell>
          <cell r="AJ985">
            <v>0</v>
          </cell>
          <cell r="AN985">
            <v>-5</v>
          </cell>
          <cell r="AT985">
            <v>0</v>
          </cell>
          <cell r="AU985">
            <v>0</v>
          </cell>
        </row>
        <row r="986">
          <cell r="C986" t="str">
            <v>21400TTAN141TM600TUSD Total</v>
          </cell>
          <cell r="AB986">
            <v>0</v>
          </cell>
          <cell r="AE986">
            <v>0</v>
          </cell>
          <cell r="AG986">
            <v>0</v>
          </cell>
          <cell r="AJ986">
            <v>0</v>
          </cell>
          <cell r="AN986">
            <v>0</v>
          </cell>
          <cell r="AT986">
            <v>0</v>
          </cell>
          <cell r="AU986">
            <v>0</v>
          </cell>
        </row>
        <row r="987">
          <cell r="C987" t="str">
            <v>21400TTAN180TM600TUSD Total</v>
          </cell>
          <cell r="AB987">
            <v>3</v>
          </cell>
          <cell r="AE987">
            <v>2.9661830893980698</v>
          </cell>
          <cell r="AG987">
            <v>0</v>
          </cell>
          <cell r="AJ987">
            <v>0</v>
          </cell>
          <cell r="AN987">
            <v>3</v>
          </cell>
          <cell r="AT987">
            <v>0</v>
          </cell>
          <cell r="AU987">
            <v>0</v>
          </cell>
        </row>
        <row r="988">
          <cell r="C988" t="str">
            <v>21400TTAN190M600TUSD Total</v>
          </cell>
          <cell r="AB988">
            <v>5</v>
          </cell>
          <cell r="AE988">
            <v>4.9840812999999997</v>
          </cell>
          <cell r="AG988">
            <v>0</v>
          </cell>
          <cell r="AJ988">
            <v>0</v>
          </cell>
          <cell r="AN988">
            <v>5</v>
          </cell>
          <cell r="AT988">
            <v>0</v>
          </cell>
          <cell r="AU988">
            <v>0</v>
          </cell>
        </row>
        <row r="989">
          <cell r="C989" t="str">
            <v>21400TAllcustom2M600TUSD Total</v>
          </cell>
          <cell r="AB989">
            <v>11</v>
          </cell>
          <cell r="AC989">
            <v>0</v>
          </cell>
          <cell r="AD989">
            <v>0</v>
          </cell>
          <cell r="AE989">
            <v>10.931131916516581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N989">
            <v>11</v>
          </cell>
          <cell r="AT989">
            <v>0</v>
          </cell>
          <cell r="AU989">
            <v>0</v>
          </cell>
          <cell r="AY989">
            <v>0</v>
          </cell>
        </row>
        <row r="992">
          <cell r="C992" t="str">
            <v>21400TTAN142TM510USD Total</v>
          </cell>
          <cell r="AB992">
            <v>8</v>
          </cell>
          <cell r="AC992">
            <v>0</v>
          </cell>
          <cell r="AE992">
            <v>8.2657695270735001</v>
          </cell>
          <cell r="AG992">
            <v>0</v>
          </cell>
          <cell r="AH992">
            <v>0</v>
          </cell>
          <cell r="AJ992">
            <v>0</v>
          </cell>
          <cell r="AN992">
            <v>8</v>
          </cell>
          <cell r="AT992">
            <v>0</v>
          </cell>
          <cell r="AU992">
            <v>0</v>
          </cell>
        </row>
        <row r="993">
          <cell r="C993" t="str">
            <v>21400TTAN150M510USD Total</v>
          </cell>
          <cell r="AB993">
            <v>0</v>
          </cell>
          <cell r="AE993">
            <v>0</v>
          </cell>
          <cell r="AG993">
            <v>0</v>
          </cell>
          <cell r="AJ993">
            <v>0</v>
          </cell>
          <cell r="AN993">
            <v>0</v>
          </cell>
          <cell r="AT993">
            <v>0</v>
          </cell>
          <cell r="AU993">
            <v>0</v>
          </cell>
        </row>
        <row r="994">
          <cell r="C994" t="str">
            <v>21400TTAN141TM510USD Total</v>
          </cell>
          <cell r="AB994">
            <v>0</v>
          </cell>
          <cell r="AE994">
            <v>0</v>
          </cell>
          <cell r="AG994">
            <v>0</v>
          </cell>
          <cell r="AJ994">
            <v>0</v>
          </cell>
          <cell r="AN994">
            <v>0</v>
          </cell>
          <cell r="AT994">
            <v>0</v>
          </cell>
          <cell r="AU994">
            <v>0</v>
          </cell>
        </row>
        <row r="995">
          <cell r="C995" t="str">
            <v>21400TTAN180TM510USD Total</v>
          </cell>
          <cell r="AB995">
            <v>3</v>
          </cell>
          <cell r="AE995">
            <v>2.66997156</v>
          </cell>
          <cell r="AG995">
            <v>0</v>
          </cell>
          <cell r="AJ995">
            <v>0</v>
          </cell>
          <cell r="AN995">
            <v>3</v>
          </cell>
          <cell r="AT995">
            <v>0</v>
          </cell>
          <cell r="AU995">
            <v>0</v>
          </cell>
        </row>
        <row r="996">
          <cell r="C996" t="str">
            <v>21400TTAN190M510USD Total</v>
          </cell>
          <cell r="AB996">
            <v>0</v>
          </cell>
          <cell r="AE996">
            <v>0</v>
          </cell>
          <cell r="AG996">
            <v>0</v>
          </cell>
          <cell r="AJ996">
            <v>0</v>
          </cell>
          <cell r="AN996">
            <v>0</v>
          </cell>
          <cell r="AT996">
            <v>0</v>
          </cell>
          <cell r="AU996">
            <v>0</v>
          </cell>
        </row>
        <row r="997">
          <cell r="C997" t="str">
            <v>21400TAllcustom2M510USD Total</v>
          </cell>
          <cell r="AB997">
            <v>11</v>
          </cell>
          <cell r="AC997">
            <v>0</v>
          </cell>
          <cell r="AD997">
            <v>0</v>
          </cell>
          <cell r="AE997">
            <v>10.935741087073501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N997">
            <v>11</v>
          </cell>
          <cell r="AT997">
            <v>0</v>
          </cell>
          <cell r="AU997">
            <v>0</v>
          </cell>
          <cell r="AY997">
            <v>0</v>
          </cell>
        </row>
        <row r="1000">
          <cell r="C1000" t="str">
            <v>21400TTAN142TAllcustom3USD Total</v>
          </cell>
          <cell r="AB1000">
            <v>-18837</v>
          </cell>
          <cell r="AC1000">
            <v>0</v>
          </cell>
          <cell r="AE1000">
            <v>-18837.038279694199</v>
          </cell>
          <cell r="AG1000">
            <v>0</v>
          </cell>
          <cell r="AH1000">
            <v>0</v>
          </cell>
          <cell r="AJ1000">
            <v>0</v>
          </cell>
          <cell r="AN1000">
            <v>-18837</v>
          </cell>
          <cell r="AT1000">
            <v>0</v>
          </cell>
          <cell r="AU1000">
            <v>0</v>
          </cell>
        </row>
        <row r="1001">
          <cell r="C1001" t="str">
            <v>21400TTAN150Allcustom3USD Total</v>
          </cell>
          <cell r="AB1001">
            <v>-23402</v>
          </cell>
          <cell r="AC1001">
            <v>1</v>
          </cell>
          <cell r="AE1001">
            <v>-23402.6271011559</v>
          </cell>
          <cell r="AG1001">
            <v>0</v>
          </cell>
          <cell r="AH1001">
            <v>0</v>
          </cell>
          <cell r="AJ1001">
            <v>0</v>
          </cell>
          <cell r="AN1001">
            <v>-23402</v>
          </cell>
          <cell r="AT1001">
            <v>0</v>
          </cell>
          <cell r="AU1001">
            <v>0</v>
          </cell>
        </row>
        <row r="1002">
          <cell r="C1002" t="str">
            <v>21400TTAN141TAllcustom3USD Total</v>
          </cell>
          <cell r="AB1002">
            <v>-2562</v>
          </cell>
          <cell r="AC1002">
            <v>0</v>
          </cell>
          <cell r="AE1002">
            <v>-2562.1397267652997</v>
          </cell>
          <cell r="AG1002">
            <v>0</v>
          </cell>
          <cell r="AH1002">
            <v>0</v>
          </cell>
          <cell r="AJ1002">
            <v>0</v>
          </cell>
          <cell r="AN1002">
            <v>-2562</v>
          </cell>
          <cell r="AT1002">
            <v>0</v>
          </cell>
          <cell r="AU1002">
            <v>0</v>
          </cell>
        </row>
        <row r="1003">
          <cell r="C1003" t="str">
            <v>21400TTAN180TAllcustom3USD Total</v>
          </cell>
          <cell r="AB1003">
            <v>-476</v>
          </cell>
          <cell r="AC1003">
            <v>-1</v>
          </cell>
          <cell r="AE1003">
            <v>-475.46492994012397</v>
          </cell>
          <cell r="AG1003">
            <v>0</v>
          </cell>
          <cell r="AH1003">
            <v>0</v>
          </cell>
          <cell r="AJ1003">
            <v>0</v>
          </cell>
          <cell r="AN1003">
            <v>-476</v>
          </cell>
          <cell r="AT1003">
            <v>0</v>
          </cell>
          <cell r="AU1003">
            <v>0</v>
          </cell>
        </row>
        <row r="1004">
          <cell r="C1004" t="str">
            <v>21400TTAN190Allcustom3USD Total</v>
          </cell>
          <cell r="AB1004">
            <v>-1019</v>
          </cell>
          <cell r="AC1004">
            <v>0</v>
          </cell>
          <cell r="AE1004">
            <v>-1019.2472571855201</v>
          </cell>
          <cell r="AG1004">
            <v>0</v>
          </cell>
          <cell r="AH1004">
            <v>0</v>
          </cell>
          <cell r="AJ1004">
            <v>0</v>
          </cell>
          <cell r="AN1004">
            <v>-1019</v>
          </cell>
          <cell r="AT1004">
            <v>0</v>
          </cell>
          <cell r="AU1004">
            <v>0</v>
          </cell>
        </row>
        <row r="1005">
          <cell r="C1005" t="str">
            <v>21400TAllcustom2Allcustom3USD Total</v>
          </cell>
          <cell r="AB1005">
            <v>-46296</v>
          </cell>
          <cell r="AC1005">
            <v>0</v>
          </cell>
          <cell r="AD1005">
            <v>0</v>
          </cell>
          <cell r="AE1005">
            <v>-46296.517294741039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N1005">
            <v>-46296</v>
          </cell>
          <cell r="AT1005">
            <v>0</v>
          </cell>
          <cell r="AU1005">
            <v>0</v>
          </cell>
        </row>
        <row r="1009">
          <cell r="C1009" t="str">
            <v>62080TTAN142TAllcustom3USD Total</v>
          </cell>
          <cell r="AB1009">
            <v>1659</v>
          </cell>
          <cell r="AC1009">
            <v>0</v>
          </cell>
          <cell r="AE1009">
            <v>1659.4618378264699</v>
          </cell>
          <cell r="AG1009">
            <v>0</v>
          </cell>
          <cell r="AH1009">
            <v>0</v>
          </cell>
          <cell r="AJ1009">
            <v>0</v>
          </cell>
          <cell r="AN1009">
            <v>1659</v>
          </cell>
          <cell r="AU1009">
            <v>0</v>
          </cell>
        </row>
        <row r="1010">
          <cell r="C1010" t="str">
            <v>62080TTAN150Allcustom3USD Total</v>
          </cell>
          <cell r="AB1010">
            <v>57</v>
          </cell>
          <cell r="AE1010">
            <v>57.451065426617397</v>
          </cell>
          <cell r="AG1010">
            <v>0</v>
          </cell>
          <cell r="AJ1010">
            <v>0</v>
          </cell>
          <cell r="AN1010">
            <v>57</v>
          </cell>
          <cell r="AU1010">
            <v>0</v>
          </cell>
          <cell r="AY1010">
            <v>0</v>
          </cell>
        </row>
        <row r="1011">
          <cell r="C1011" t="str">
            <v>62080TTAN141TAllcustom3USD Total</v>
          </cell>
          <cell r="AB1011">
            <v>0</v>
          </cell>
          <cell r="AE1011">
            <v>0</v>
          </cell>
          <cell r="AG1011">
            <v>0</v>
          </cell>
          <cell r="AJ1011">
            <v>0</v>
          </cell>
          <cell r="AN1011">
            <v>0</v>
          </cell>
          <cell r="AU1011">
            <v>0</v>
          </cell>
        </row>
        <row r="1012">
          <cell r="C1012" t="str">
            <v>62080TTAN180TAllcustom3USD Total</v>
          </cell>
          <cell r="AB1012">
            <v>5</v>
          </cell>
          <cell r="AE1012">
            <v>4.9295167174214196</v>
          </cell>
          <cell r="AG1012">
            <v>0</v>
          </cell>
          <cell r="AJ1012">
            <v>0</v>
          </cell>
          <cell r="AN1012">
            <v>5</v>
          </cell>
          <cell r="AU1012">
            <v>0</v>
          </cell>
          <cell r="AY1012">
            <v>0</v>
          </cell>
        </row>
        <row r="1013">
          <cell r="C1013" t="str">
            <v>62080TTAN190Allcustom3USD Total</v>
          </cell>
          <cell r="AB1013">
            <v>6</v>
          </cell>
          <cell r="AE1013">
            <v>5.6285666740112292</v>
          </cell>
          <cell r="AG1013">
            <v>0</v>
          </cell>
          <cell r="AJ1013">
            <v>0</v>
          </cell>
          <cell r="AN1013">
            <v>6</v>
          </cell>
          <cell r="AU1013">
            <v>0</v>
          </cell>
          <cell r="AY1013">
            <v>0</v>
          </cell>
        </row>
        <row r="1014">
          <cell r="C1014" t="str">
            <v>62080TAllcustom2Allcustom3USD Total</v>
          </cell>
          <cell r="AB1014">
            <v>1727</v>
          </cell>
          <cell r="AC1014">
            <v>0</v>
          </cell>
          <cell r="AD1014">
            <v>0</v>
          </cell>
          <cell r="AE1014">
            <v>1727.4709866445198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N1014">
            <v>1727</v>
          </cell>
          <cell r="AU1014">
            <v>0</v>
          </cell>
          <cell r="AY1014">
            <v>0</v>
          </cell>
        </row>
        <row r="1018">
          <cell r="C1018" t="str">
            <v>15100TTAN142TAllcustom3USD Total</v>
          </cell>
          <cell r="AB1018">
            <v>-1240</v>
          </cell>
          <cell r="AC1018">
            <v>-1</v>
          </cell>
          <cell r="AE1018">
            <v>-1239.3715524417701</v>
          </cell>
          <cell r="AG1018">
            <v>0</v>
          </cell>
          <cell r="AH1018">
            <v>0</v>
          </cell>
          <cell r="AJ1018">
            <v>0</v>
          </cell>
          <cell r="AN1018">
            <v>-1240</v>
          </cell>
          <cell r="AT1018">
            <v>0</v>
          </cell>
          <cell r="AU1018">
            <v>0</v>
          </cell>
        </row>
        <row r="1019">
          <cell r="C1019" t="str">
            <v>15100TTAN150Allcustom3USD Total</v>
          </cell>
          <cell r="AB1019">
            <v>-806</v>
          </cell>
          <cell r="AE1019">
            <v>-805.80782620035802</v>
          </cell>
          <cell r="AG1019">
            <v>0</v>
          </cell>
          <cell r="AJ1019">
            <v>0</v>
          </cell>
          <cell r="AN1019">
            <v>-806</v>
          </cell>
          <cell r="AT1019">
            <v>0</v>
          </cell>
          <cell r="AU1019">
            <v>0</v>
          </cell>
        </row>
        <row r="1020">
          <cell r="C1020" t="str">
            <v>15100TTAN141TAllcustom3USD Total</v>
          </cell>
          <cell r="AB1020">
            <v>-285</v>
          </cell>
          <cell r="AE1020">
            <v>-285.34783325394301</v>
          </cell>
          <cell r="AG1020">
            <v>0</v>
          </cell>
          <cell r="AJ1020">
            <v>0</v>
          </cell>
          <cell r="AN1020">
            <v>-285</v>
          </cell>
          <cell r="AT1020">
            <v>0</v>
          </cell>
          <cell r="AU1020">
            <v>0</v>
          </cell>
        </row>
        <row r="1021">
          <cell r="C1021" t="str">
            <v>15100TTAN180TAllcustom3USD Total</v>
          </cell>
          <cell r="AB1021">
            <v>-26</v>
          </cell>
          <cell r="AE1021">
            <v>-25.6573359105153</v>
          </cell>
          <cell r="AG1021">
            <v>0</v>
          </cell>
          <cell r="AJ1021">
            <v>0</v>
          </cell>
          <cell r="AN1021">
            <v>-26</v>
          </cell>
          <cell r="AT1021">
            <v>0</v>
          </cell>
          <cell r="AU1021">
            <v>0</v>
          </cell>
        </row>
        <row r="1022">
          <cell r="C1022" t="str">
            <v>15100TTAN190Allcustom3USD Total</v>
          </cell>
          <cell r="AB1022">
            <v>0</v>
          </cell>
          <cell r="AE1022">
            <v>0</v>
          </cell>
          <cell r="AG1022">
            <v>0</v>
          </cell>
          <cell r="AJ1022">
            <v>0</v>
          </cell>
          <cell r="AN1022">
            <v>0</v>
          </cell>
          <cell r="AT1022">
            <v>0</v>
          </cell>
          <cell r="AU1022">
            <v>0</v>
          </cell>
        </row>
        <row r="1023">
          <cell r="C1023" t="str">
            <v>15100TTAN200TAllcustom3USD Total</v>
          </cell>
          <cell r="AB1023">
            <v>-2357</v>
          </cell>
          <cell r="AC1023">
            <v>-1</v>
          </cell>
          <cell r="AD1023">
            <v>0</v>
          </cell>
          <cell r="AE1023">
            <v>-2356.1845478065866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N1023">
            <v>-2357</v>
          </cell>
          <cell r="AT1023">
            <v>0</v>
          </cell>
          <cell r="AU1023">
            <v>0</v>
          </cell>
        </row>
        <row r="1026">
          <cell r="C1026" t="str">
            <v>21900TTAN142TM229USD Total</v>
          </cell>
          <cell r="E1026">
            <v>0</v>
          </cell>
          <cell r="H1026">
            <v>0</v>
          </cell>
          <cell r="J1026">
            <v>0</v>
          </cell>
          <cell r="M1026">
            <v>0</v>
          </cell>
          <cell r="O1026">
            <v>0</v>
          </cell>
          <cell r="R1026">
            <v>0</v>
          </cell>
          <cell r="T1026">
            <v>0</v>
          </cell>
          <cell r="V1026">
            <v>0</v>
          </cell>
          <cell r="Y1026">
            <v>0</v>
          </cell>
          <cell r="Z1026">
            <v>0</v>
          </cell>
          <cell r="AB1026">
            <v>0</v>
          </cell>
          <cell r="AD1026">
            <v>0</v>
          </cell>
          <cell r="AE1026">
            <v>0</v>
          </cell>
          <cell r="AG1026">
            <v>0</v>
          </cell>
          <cell r="AJ1026">
            <v>0</v>
          </cell>
          <cell r="AN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BI1026">
            <v>0</v>
          </cell>
          <cell r="BL1026">
            <v>0</v>
          </cell>
          <cell r="BN1026">
            <v>0</v>
          </cell>
          <cell r="BQ1026">
            <v>0</v>
          </cell>
          <cell r="BS1026">
            <v>0</v>
          </cell>
          <cell r="BV1026">
            <v>0</v>
          </cell>
          <cell r="BX1026">
            <v>0</v>
          </cell>
          <cell r="CA1026">
            <v>0</v>
          </cell>
          <cell r="CC1026">
            <v>0</v>
          </cell>
          <cell r="CF1026">
            <v>0</v>
          </cell>
          <cell r="CH1026">
            <v>0</v>
          </cell>
          <cell r="CK1026">
            <v>0</v>
          </cell>
          <cell r="CY1026">
            <v>0</v>
          </cell>
          <cell r="DB1026">
            <v>0</v>
          </cell>
          <cell r="DD1026">
            <v>0</v>
          </cell>
          <cell r="DG1026">
            <v>0</v>
          </cell>
          <cell r="DI1026">
            <v>0</v>
          </cell>
          <cell r="DL1026">
            <v>0</v>
          </cell>
          <cell r="DN1026">
            <v>0</v>
          </cell>
          <cell r="DQ1026">
            <v>0</v>
          </cell>
          <cell r="DS1026">
            <v>0</v>
          </cell>
          <cell r="DV1026">
            <v>0</v>
          </cell>
        </row>
        <row r="1027">
          <cell r="C1027" t="str">
            <v>21900TTAN150M229USD Total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V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G1027">
            <v>0</v>
          </cell>
          <cell r="AJ1027">
            <v>0</v>
          </cell>
          <cell r="AN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BI1027">
            <v>0</v>
          </cell>
          <cell r="BL1027">
            <v>0</v>
          </cell>
          <cell r="BN1027">
            <v>0</v>
          </cell>
          <cell r="BQ1027">
            <v>0</v>
          </cell>
          <cell r="BS1027">
            <v>0</v>
          </cell>
          <cell r="BV1027">
            <v>0</v>
          </cell>
          <cell r="BX1027">
            <v>0</v>
          </cell>
          <cell r="CA1027">
            <v>0</v>
          </cell>
          <cell r="CC1027">
            <v>0</v>
          </cell>
          <cell r="CF1027">
            <v>0</v>
          </cell>
          <cell r="CH1027">
            <v>0</v>
          </cell>
          <cell r="CK1027">
            <v>0</v>
          </cell>
          <cell r="CY1027">
            <v>0</v>
          </cell>
          <cell r="DB1027">
            <v>0</v>
          </cell>
          <cell r="DD1027">
            <v>0</v>
          </cell>
          <cell r="DG1027">
            <v>0</v>
          </cell>
          <cell r="DI1027">
            <v>0</v>
          </cell>
          <cell r="DL1027">
            <v>0</v>
          </cell>
          <cell r="DN1027">
            <v>0</v>
          </cell>
          <cell r="DQ1027">
            <v>0</v>
          </cell>
          <cell r="DS1027">
            <v>0</v>
          </cell>
          <cell r="DV1027">
            <v>0</v>
          </cell>
        </row>
        <row r="1028">
          <cell r="C1028" t="str">
            <v>21900TTAN141TM229USD Total</v>
          </cell>
          <cell r="E1028">
            <v>0</v>
          </cell>
          <cell r="H1028">
            <v>0</v>
          </cell>
          <cell r="J1028">
            <v>0</v>
          </cell>
          <cell r="M1028">
            <v>0</v>
          </cell>
          <cell r="O1028">
            <v>0</v>
          </cell>
          <cell r="R1028">
            <v>0</v>
          </cell>
          <cell r="T1028">
            <v>0</v>
          </cell>
          <cell r="V1028">
            <v>0</v>
          </cell>
          <cell r="Y1028">
            <v>0</v>
          </cell>
          <cell r="Z1028">
            <v>0</v>
          </cell>
          <cell r="AB1028">
            <v>0</v>
          </cell>
          <cell r="AD1028">
            <v>0</v>
          </cell>
          <cell r="AE1028">
            <v>0</v>
          </cell>
          <cell r="AG1028">
            <v>0</v>
          </cell>
          <cell r="AJ1028">
            <v>0</v>
          </cell>
          <cell r="AN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BI1028">
            <v>0</v>
          </cell>
          <cell r="BL1028">
            <v>0</v>
          </cell>
          <cell r="BN1028">
            <v>0</v>
          </cell>
          <cell r="BQ1028">
            <v>0</v>
          </cell>
          <cell r="BS1028">
            <v>0</v>
          </cell>
          <cell r="BV1028">
            <v>0</v>
          </cell>
          <cell r="BX1028">
            <v>0</v>
          </cell>
          <cell r="CA1028">
            <v>0</v>
          </cell>
          <cell r="CC1028">
            <v>0</v>
          </cell>
          <cell r="CF1028">
            <v>0</v>
          </cell>
          <cell r="CH1028">
            <v>0</v>
          </cell>
          <cell r="CK1028">
            <v>0</v>
          </cell>
          <cell r="CY1028">
            <v>0</v>
          </cell>
          <cell r="DB1028">
            <v>0</v>
          </cell>
          <cell r="DD1028">
            <v>0</v>
          </cell>
          <cell r="DG1028">
            <v>0</v>
          </cell>
          <cell r="DI1028">
            <v>0</v>
          </cell>
          <cell r="DL1028">
            <v>0</v>
          </cell>
          <cell r="DN1028">
            <v>0</v>
          </cell>
          <cell r="DQ1028">
            <v>0</v>
          </cell>
          <cell r="DS1028">
            <v>0</v>
          </cell>
          <cell r="DV1028">
            <v>0</v>
          </cell>
        </row>
        <row r="1029">
          <cell r="C1029" t="str">
            <v>21900TTAN180TM229USD Total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V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G1029">
            <v>0</v>
          </cell>
          <cell r="AJ1029">
            <v>0</v>
          </cell>
          <cell r="AN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BI1029">
            <v>0</v>
          </cell>
          <cell r="BL1029">
            <v>0</v>
          </cell>
          <cell r="BN1029">
            <v>0</v>
          </cell>
          <cell r="BQ1029">
            <v>0</v>
          </cell>
          <cell r="BS1029">
            <v>0</v>
          </cell>
          <cell r="BV1029">
            <v>0</v>
          </cell>
          <cell r="BX1029">
            <v>0</v>
          </cell>
          <cell r="CA1029">
            <v>0</v>
          </cell>
          <cell r="CC1029">
            <v>0</v>
          </cell>
          <cell r="CF1029">
            <v>0</v>
          </cell>
          <cell r="CH1029">
            <v>0</v>
          </cell>
          <cell r="CK1029">
            <v>0</v>
          </cell>
          <cell r="CY1029">
            <v>0</v>
          </cell>
          <cell r="DB1029">
            <v>0</v>
          </cell>
          <cell r="DD1029">
            <v>0</v>
          </cell>
          <cell r="DG1029">
            <v>0</v>
          </cell>
          <cell r="DI1029">
            <v>0</v>
          </cell>
          <cell r="DL1029">
            <v>0</v>
          </cell>
          <cell r="DN1029">
            <v>0</v>
          </cell>
          <cell r="DQ1029">
            <v>0</v>
          </cell>
          <cell r="DS1029">
            <v>0</v>
          </cell>
          <cell r="DV1029">
            <v>0</v>
          </cell>
        </row>
        <row r="1030">
          <cell r="C1030" t="str">
            <v>21900TTAN190M229USD Total</v>
          </cell>
          <cell r="E1030">
            <v>0</v>
          </cell>
          <cell r="F1030">
            <v>0</v>
          </cell>
          <cell r="H1030">
            <v>0</v>
          </cell>
          <cell r="J1030">
            <v>0</v>
          </cell>
          <cell r="K1030">
            <v>0</v>
          </cell>
          <cell r="M1030">
            <v>0</v>
          </cell>
          <cell r="O1030">
            <v>0</v>
          </cell>
          <cell r="P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G1030">
            <v>0</v>
          </cell>
          <cell r="AH1030">
            <v>0</v>
          </cell>
          <cell r="AJ1030">
            <v>0</v>
          </cell>
          <cell r="AN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BI1030">
            <v>0</v>
          </cell>
          <cell r="BJ1030">
            <v>0</v>
          </cell>
          <cell r="BL1030">
            <v>0</v>
          </cell>
          <cell r="BN1030">
            <v>0</v>
          </cell>
          <cell r="BO1030">
            <v>0</v>
          </cell>
          <cell r="BQ1030">
            <v>0</v>
          </cell>
          <cell r="BS1030">
            <v>0</v>
          </cell>
          <cell r="BT1030">
            <v>0</v>
          </cell>
          <cell r="BV1030">
            <v>0</v>
          </cell>
          <cell r="BX1030">
            <v>0</v>
          </cell>
          <cell r="BY1030">
            <v>0</v>
          </cell>
          <cell r="CA1030">
            <v>0</v>
          </cell>
          <cell r="CC1030">
            <v>0</v>
          </cell>
          <cell r="CD1030">
            <v>0</v>
          </cell>
          <cell r="CF1030">
            <v>0</v>
          </cell>
          <cell r="CH1030">
            <v>0</v>
          </cell>
          <cell r="CI1030">
            <v>0</v>
          </cell>
          <cell r="CK1030">
            <v>0</v>
          </cell>
          <cell r="CY1030">
            <v>0</v>
          </cell>
          <cell r="CZ1030">
            <v>0</v>
          </cell>
          <cell r="DB1030">
            <v>0</v>
          </cell>
          <cell r="DD1030">
            <v>0</v>
          </cell>
          <cell r="DE1030">
            <v>0</v>
          </cell>
          <cell r="DG1030">
            <v>0</v>
          </cell>
          <cell r="DI1030">
            <v>0</v>
          </cell>
          <cell r="DJ1030">
            <v>0</v>
          </cell>
          <cell r="DL1030">
            <v>0</v>
          </cell>
          <cell r="DN1030">
            <v>0</v>
          </cell>
          <cell r="DO1030">
            <v>0</v>
          </cell>
          <cell r="DQ1030">
            <v>0</v>
          </cell>
          <cell r="DS1030">
            <v>0</v>
          </cell>
          <cell r="DT1030">
            <v>0</v>
          </cell>
          <cell r="DV1030">
            <v>0</v>
          </cell>
        </row>
        <row r="1031">
          <cell r="C1031" t="str">
            <v>21900TAllcustom2M229USD Total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N1031">
            <v>0</v>
          </cell>
          <cell r="AS1031">
            <v>0</v>
          </cell>
          <cell r="AT1031">
            <v>0</v>
          </cell>
          <cell r="AU1031">
            <v>0</v>
          </cell>
          <cell r="AY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</row>
        <row r="1034">
          <cell r="C1034" t="str">
            <v>21900TTAN142TM230USD Total</v>
          </cell>
          <cell r="AB1034">
            <v>-185</v>
          </cell>
          <cell r="AC1034">
            <v>-1</v>
          </cell>
          <cell r="AE1034">
            <v>-184.45154632901202</v>
          </cell>
          <cell r="AG1034">
            <v>0</v>
          </cell>
          <cell r="AH1034">
            <v>0</v>
          </cell>
          <cell r="AJ1034">
            <v>0</v>
          </cell>
          <cell r="AN1034">
            <v>-185</v>
          </cell>
          <cell r="AT1034">
            <v>0</v>
          </cell>
          <cell r="AU1034">
            <v>0</v>
          </cell>
        </row>
        <row r="1035">
          <cell r="C1035" t="str">
            <v>21900TTAN150M230USD Total</v>
          </cell>
          <cell r="AB1035">
            <v>-3</v>
          </cell>
          <cell r="AE1035">
            <v>-3.35790775533285</v>
          </cell>
          <cell r="AG1035">
            <v>0</v>
          </cell>
          <cell r="AJ1035">
            <v>0</v>
          </cell>
          <cell r="AN1035">
            <v>-3</v>
          </cell>
          <cell r="AT1035">
            <v>0</v>
          </cell>
          <cell r="AU1035">
            <v>0</v>
          </cell>
        </row>
        <row r="1036">
          <cell r="C1036" t="str">
            <v>21900TTAN141TM230USD Total</v>
          </cell>
          <cell r="AB1036">
            <v>-7</v>
          </cell>
          <cell r="AE1036">
            <v>-6.7999764800000007</v>
          </cell>
          <cell r="AG1036">
            <v>0</v>
          </cell>
          <cell r="AJ1036">
            <v>0</v>
          </cell>
          <cell r="AN1036">
            <v>-7</v>
          </cell>
          <cell r="AT1036">
            <v>0</v>
          </cell>
          <cell r="AU1036">
            <v>0</v>
          </cell>
        </row>
        <row r="1037">
          <cell r="C1037" t="str">
            <v>21900TTAN180TM230USD Total</v>
          </cell>
          <cell r="AB1037">
            <v>-1</v>
          </cell>
          <cell r="AE1037">
            <v>-0.88419600117203501</v>
          </cell>
          <cell r="AG1037">
            <v>0</v>
          </cell>
          <cell r="AJ1037">
            <v>0</v>
          </cell>
          <cell r="AN1037">
            <v>-1</v>
          </cell>
          <cell r="AT1037">
            <v>0</v>
          </cell>
          <cell r="AU1037">
            <v>0</v>
          </cell>
        </row>
        <row r="1038">
          <cell r="C1038" t="str">
            <v>21900TTAN190M230USD Total</v>
          </cell>
          <cell r="AB1038">
            <v>-45</v>
          </cell>
          <cell r="AE1038">
            <v>-45.038843830327401</v>
          </cell>
          <cell r="AG1038">
            <v>0</v>
          </cell>
          <cell r="AJ1038">
            <v>0</v>
          </cell>
          <cell r="AN1038">
            <v>-45</v>
          </cell>
          <cell r="AT1038">
            <v>0</v>
          </cell>
          <cell r="AU1038">
            <v>0</v>
          </cell>
        </row>
        <row r="1039">
          <cell r="C1039" t="str">
            <v>21900TAllcustom2M230USD Total</v>
          </cell>
          <cell r="AB1039">
            <v>-241</v>
          </cell>
          <cell r="AC1039">
            <v>-1</v>
          </cell>
          <cell r="AD1039">
            <v>0</v>
          </cell>
          <cell r="AE1039">
            <v>-240.53247039584431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N1039">
            <v>-241</v>
          </cell>
          <cell r="AT1039">
            <v>0</v>
          </cell>
          <cell r="AU1039">
            <v>0</v>
          </cell>
          <cell r="AY1039">
            <v>0</v>
          </cell>
        </row>
        <row r="1042">
          <cell r="C1042" t="str">
            <v>21900TTAN142TM420USD Total</v>
          </cell>
          <cell r="AB1042">
            <v>0</v>
          </cell>
          <cell r="AC1042">
            <v>0</v>
          </cell>
          <cell r="AE1042">
            <v>0</v>
          </cell>
          <cell r="AG1042">
            <v>0</v>
          </cell>
          <cell r="AH1042">
            <v>0</v>
          </cell>
          <cell r="AJ1042">
            <v>0</v>
          </cell>
          <cell r="AL1042">
            <v>0</v>
          </cell>
          <cell r="AM1042">
            <v>0</v>
          </cell>
          <cell r="AN1042">
            <v>0</v>
          </cell>
          <cell r="AT1042">
            <v>0</v>
          </cell>
          <cell r="AU1042">
            <v>0</v>
          </cell>
        </row>
        <row r="1043">
          <cell r="C1043" t="str">
            <v>21900TTAN150M420USD Total</v>
          </cell>
          <cell r="AB1043">
            <v>0</v>
          </cell>
          <cell r="AE1043">
            <v>0</v>
          </cell>
          <cell r="AG1043">
            <v>0</v>
          </cell>
          <cell r="AJ1043">
            <v>0</v>
          </cell>
          <cell r="AL1043">
            <v>0</v>
          </cell>
          <cell r="AM1043">
            <v>0</v>
          </cell>
          <cell r="AN1043">
            <v>0</v>
          </cell>
          <cell r="AT1043">
            <v>0</v>
          </cell>
          <cell r="AU1043">
            <v>0</v>
          </cell>
        </row>
        <row r="1044">
          <cell r="C1044" t="str">
            <v>21900TTAN141TM420USD Total</v>
          </cell>
          <cell r="AB1044">
            <v>0</v>
          </cell>
          <cell r="AE1044">
            <v>0</v>
          </cell>
          <cell r="AG1044">
            <v>0</v>
          </cell>
          <cell r="AJ1044">
            <v>0</v>
          </cell>
          <cell r="AL1044">
            <v>0</v>
          </cell>
          <cell r="AM1044">
            <v>0</v>
          </cell>
          <cell r="AN1044">
            <v>0</v>
          </cell>
          <cell r="AT1044">
            <v>0</v>
          </cell>
          <cell r="AU1044">
            <v>0</v>
          </cell>
        </row>
        <row r="1045">
          <cell r="C1045" t="str">
            <v>21900TTAN180TM420USD Total</v>
          </cell>
          <cell r="AB1045">
            <v>0</v>
          </cell>
          <cell r="AE1045">
            <v>0</v>
          </cell>
          <cell r="AG1045">
            <v>0</v>
          </cell>
          <cell r="AJ1045">
            <v>0</v>
          </cell>
          <cell r="AL1045">
            <v>0</v>
          </cell>
          <cell r="AM1045">
            <v>0</v>
          </cell>
          <cell r="AN1045">
            <v>0</v>
          </cell>
          <cell r="AT1045">
            <v>0</v>
          </cell>
          <cell r="AU1045">
            <v>0</v>
          </cell>
        </row>
        <row r="1046">
          <cell r="C1046" t="str">
            <v>21900TTAN190M420USD Total</v>
          </cell>
          <cell r="AB1046">
            <v>0</v>
          </cell>
          <cell r="AE1046">
            <v>0</v>
          </cell>
          <cell r="AG1046">
            <v>0</v>
          </cell>
          <cell r="AJ1046">
            <v>0</v>
          </cell>
          <cell r="AL1046">
            <v>0</v>
          </cell>
          <cell r="AM1046">
            <v>0</v>
          </cell>
          <cell r="AN1046">
            <v>0</v>
          </cell>
          <cell r="AT1046">
            <v>0</v>
          </cell>
          <cell r="AU1046">
            <v>0</v>
          </cell>
        </row>
        <row r="1047">
          <cell r="C1047" t="str">
            <v>21900TAllcustom2M420USD Total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N1047">
            <v>0</v>
          </cell>
          <cell r="AT1047">
            <v>0</v>
          </cell>
          <cell r="AU1047">
            <v>0</v>
          </cell>
          <cell r="AY1047">
            <v>0</v>
          </cell>
        </row>
        <row r="1050">
          <cell r="C1050" t="str">
            <v>21900TTAN142TM600TUSD Total</v>
          </cell>
          <cell r="AB1050">
            <v>463</v>
          </cell>
          <cell r="AC1050">
            <v>0</v>
          </cell>
          <cell r="AE1050">
            <v>462.55599215144701</v>
          </cell>
          <cell r="AG1050">
            <v>0</v>
          </cell>
          <cell r="AH1050">
            <v>0</v>
          </cell>
          <cell r="AJ1050">
            <v>0</v>
          </cell>
          <cell r="AL1050">
            <v>0</v>
          </cell>
          <cell r="AM1050">
            <v>0</v>
          </cell>
          <cell r="AN1050">
            <v>463</v>
          </cell>
          <cell r="AT1050">
            <v>0</v>
          </cell>
          <cell r="AU1050">
            <v>0</v>
          </cell>
        </row>
        <row r="1051">
          <cell r="C1051" t="str">
            <v>21900TTAN150M600TUSD Total</v>
          </cell>
          <cell r="AB1051">
            <v>442</v>
          </cell>
          <cell r="AE1051">
            <v>441.78069026766997</v>
          </cell>
          <cell r="AG1051">
            <v>0</v>
          </cell>
          <cell r="AJ1051">
            <v>0</v>
          </cell>
          <cell r="AL1051">
            <v>0</v>
          </cell>
          <cell r="AM1051">
            <v>0</v>
          </cell>
          <cell r="AN1051">
            <v>442</v>
          </cell>
          <cell r="AT1051">
            <v>0</v>
          </cell>
          <cell r="AU1051">
            <v>0</v>
          </cell>
        </row>
        <row r="1052">
          <cell r="C1052" t="str">
            <v>21900TTAN141TM600TUSD Total</v>
          </cell>
          <cell r="AB1052">
            <v>38</v>
          </cell>
          <cell r="AE1052">
            <v>38.485115819999997</v>
          </cell>
          <cell r="AG1052">
            <v>0</v>
          </cell>
          <cell r="AJ1052">
            <v>0</v>
          </cell>
          <cell r="AL1052">
            <v>0</v>
          </cell>
          <cell r="AM1052">
            <v>0</v>
          </cell>
          <cell r="AN1052">
            <v>38</v>
          </cell>
          <cell r="AT1052">
            <v>0</v>
          </cell>
          <cell r="AU1052">
            <v>0</v>
          </cell>
        </row>
        <row r="1053">
          <cell r="C1053" t="str">
            <v>21900TTAN180TM600TUSD Total</v>
          </cell>
          <cell r="AB1053">
            <v>34</v>
          </cell>
          <cell r="AE1053">
            <v>34.221826065883</v>
          </cell>
          <cell r="AG1053">
            <v>0</v>
          </cell>
          <cell r="AJ1053">
            <v>0</v>
          </cell>
          <cell r="AL1053">
            <v>0</v>
          </cell>
          <cell r="AM1053">
            <v>0</v>
          </cell>
          <cell r="AN1053">
            <v>34</v>
          </cell>
          <cell r="AT1053">
            <v>0</v>
          </cell>
          <cell r="AU1053">
            <v>0</v>
          </cell>
        </row>
        <row r="1054">
          <cell r="C1054" t="str">
            <v>21900TTAN190M600TUSD Total</v>
          </cell>
          <cell r="AB1054">
            <v>-981</v>
          </cell>
          <cell r="AE1054">
            <v>-980.78716344279098</v>
          </cell>
          <cell r="AG1054">
            <v>0</v>
          </cell>
          <cell r="AJ1054">
            <v>0</v>
          </cell>
          <cell r="AL1054">
            <v>0</v>
          </cell>
          <cell r="AM1054">
            <v>0</v>
          </cell>
          <cell r="AN1054">
            <v>-981</v>
          </cell>
          <cell r="AT1054">
            <v>0</v>
          </cell>
          <cell r="AU1054">
            <v>0</v>
          </cell>
        </row>
        <row r="1055">
          <cell r="C1055" t="str">
            <v>21900TAllcustom2M600TUSD Total</v>
          </cell>
          <cell r="AB1055">
            <v>-4</v>
          </cell>
          <cell r="AC1055">
            <v>0</v>
          </cell>
          <cell r="AD1055">
            <v>0</v>
          </cell>
          <cell r="AE1055">
            <v>-3.7435391377910037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0</v>
          </cell>
          <cell r="AM1055">
            <v>0</v>
          </cell>
          <cell r="AN1055">
            <v>-4</v>
          </cell>
          <cell r="AT1055">
            <v>0</v>
          </cell>
          <cell r="AU1055">
            <v>0</v>
          </cell>
          <cell r="AY1055">
            <v>0</v>
          </cell>
        </row>
        <row r="1058">
          <cell r="C1058" t="str">
            <v>21900TTAN142TM510USD Total</v>
          </cell>
          <cell r="AB1058">
            <v>0</v>
          </cell>
          <cell r="AC1058">
            <v>0</v>
          </cell>
          <cell r="AE1058">
            <v>0.32785699706549098</v>
          </cell>
          <cell r="AG1058">
            <v>0</v>
          </cell>
          <cell r="AH1058">
            <v>0</v>
          </cell>
          <cell r="AJ1058">
            <v>0</v>
          </cell>
          <cell r="AL1058">
            <v>0</v>
          </cell>
          <cell r="AM1058">
            <v>0</v>
          </cell>
          <cell r="AN1058">
            <v>0</v>
          </cell>
          <cell r="AT1058">
            <v>0</v>
          </cell>
          <cell r="AU1058">
            <v>0</v>
          </cell>
        </row>
        <row r="1059">
          <cell r="C1059" t="str">
            <v>21900TTAN150M510USD Total</v>
          </cell>
          <cell r="AB1059">
            <v>0</v>
          </cell>
          <cell r="AE1059">
            <v>0</v>
          </cell>
          <cell r="AG1059">
            <v>0</v>
          </cell>
          <cell r="AJ1059">
            <v>0</v>
          </cell>
          <cell r="AL1059">
            <v>0</v>
          </cell>
          <cell r="AM1059">
            <v>0</v>
          </cell>
          <cell r="AN1059">
            <v>0</v>
          </cell>
          <cell r="AT1059">
            <v>0</v>
          </cell>
          <cell r="AU1059">
            <v>0</v>
          </cell>
        </row>
        <row r="1060">
          <cell r="C1060" t="str">
            <v>21900TTAN141TM510USD Total</v>
          </cell>
          <cell r="AB1060">
            <v>0</v>
          </cell>
          <cell r="AE1060">
            <v>0</v>
          </cell>
          <cell r="AG1060">
            <v>0</v>
          </cell>
          <cell r="AJ1060">
            <v>0</v>
          </cell>
          <cell r="AL1060">
            <v>0</v>
          </cell>
          <cell r="AM1060">
            <v>0</v>
          </cell>
          <cell r="AN1060">
            <v>0</v>
          </cell>
          <cell r="AT1060">
            <v>0</v>
          </cell>
          <cell r="AU1060">
            <v>0</v>
          </cell>
        </row>
        <row r="1061">
          <cell r="C1061" t="str">
            <v>21900TTAN180TM510USD Total</v>
          </cell>
          <cell r="AB1061">
            <v>-4</v>
          </cell>
          <cell r="AE1061">
            <v>-4.0670897658349405</v>
          </cell>
          <cell r="AG1061">
            <v>0</v>
          </cell>
          <cell r="AJ1061">
            <v>0</v>
          </cell>
          <cell r="AL1061">
            <v>0</v>
          </cell>
          <cell r="AM1061">
            <v>0</v>
          </cell>
          <cell r="AN1061">
            <v>-4</v>
          </cell>
          <cell r="AT1061">
            <v>0</v>
          </cell>
          <cell r="AU1061">
            <v>0</v>
          </cell>
        </row>
        <row r="1062">
          <cell r="C1062" t="str">
            <v>21900TTAN190M510USD Total</v>
          </cell>
          <cell r="AB1062">
            <v>0</v>
          </cell>
          <cell r="AE1062">
            <v>0</v>
          </cell>
          <cell r="AG1062">
            <v>0</v>
          </cell>
          <cell r="AJ1062">
            <v>0</v>
          </cell>
          <cell r="AL1062">
            <v>0</v>
          </cell>
          <cell r="AM1062">
            <v>0</v>
          </cell>
          <cell r="AN1062">
            <v>0</v>
          </cell>
          <cell r="AT1062">
            <v>0</v>
          </cell>
          <cell r="AU1062">
            <v>0</v>
          </cell>
        </row>
        <row r="1063">
          <cell r="C1063" t="str">
            <v>21900TAllcustom2M510USD Total</v>
          </cell>
          <cell r="AB1063">
            <v>-4</v>
          </cell>
          <cell r="AC1063">
            <v>0</v>
          </cell>
          <cell r="AD1063">
            <v>0</v>
          </cell>
          <cell r="AE1063">
            <v>-3.7392327687694493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0</v>
          </cell>
          <cell r="AM1063">
            <v>0</v>
          </cell>
          <cell r="AN1063">
            <v>-4</v>
          </cell>
          <cell r="AT1063">
            <v>0</v>
          </cell>
          <cell r="AU1063">
            <v>0</v>
          </cell>
          <cell r="AY1063">
            <v>0</v>
          </cell>
        </row>
        <row r="1067">
          <cell r="C1067" t="str">
            <v>62100TTAN142TM175USD Total</v>
          </cell>
          <cell r="AB1067">
            <v>0</v>
          </cell>
          <cell r="AC1067">
            <v>0</v>
          </cell>
          <cell r="AE1067">
            <v>0</v>
          </cell>
          <cell r="AG1067">
            <v>0</v>
          </cell>
          <cell r="AH1067">
            <v>0</v>
          </cell>
          <cell r="AJ1067">
            <v>0</v>
          </cell>
          <cell r="AL1067">
            <v>0</v>
          </cell>
          <cell r="AM1067">
            <v>0</v>
          </cell>
          <cell r="AN1067">
            <v>0</v>
          </cell>
          <cell r="AU1067">
            <v>0</v>
          </cell>
        </row>
        <row r="1068">
          <cell r="C1068" t="str">
            <v>62100TTAN150M175USD Total</v>
          </cell>
          <cell r="AB1068">
            <v>0</v>
          </cell>
          <cell r="AE1068">
            <v>0</v>
          </cell>
          <cell r="AG1068">
            <v>0</v>
          </cell>
          <cell r="AJ1068">
            <v>0</v>
          </cell>
          <cell r="AL1068">
            <v>0</v>
          </cell>
          <cell r="AM1068">
            <v>0</v>
          </cell>
          <cell r="AN1068">
            <v>0</v>
          </cell>
          <cell r="AU1068">
            <v>0</v>
          </cell>
          <cell r="AY1068">
            <v>0</v>
          </cell>
        </row>
        <row r="1069">
          <cell r="C1069" t="str">
            <v>62100TTAN141TM175USD Total</v>
          </cell>
          <cell r="AB1069">
            <v>0</v>
          </cell>
          <cell r="AE1069">
            <v>0</v>
          </cell>
          <cell r="AG1069">
            <v>0</v>
          </cell>
          <cell r="AJ1069">
            <v>0</v>
          </cell>
          <cell r="AL1069">
            <v>0</v>
          </cell>
          <cell r="AM1069">
            <v>0</v>
          </cell>
          <cell r="AN1069">
            <v>0</v>
          </cell>
          <cell r="AU1069">
            <v>0</v>
          </cell>
        </row>
        <row r="1070">
          <cell r="C1070" t="str">
            <v>62100TTAN180TM175USD Total</v>
          </cell>
          <cell r="AB1070">
            <v>0</v>
          </cell>
          <cell r="AE1070">
            <v>-7.3999999999999996E-2</v>
          </cell>
          <cell r="AG1070">
            <v>0</v>
          </cell>
          <cell r="AJ1070">
            <v>0</v>
          </cell>
          <cell r="AL1070">
            <v>0</v>
          </cell>
          <cell r="AM1070">
            <v>0</v>
          </cell>
          <cell r="AN1070">
            <v>0</v>
          </cell>
          <cell r="AU1070">
            <v>0</v>
          </cell>
          <cell r="AY1070">
            <v>0</v>
          </cell>
        </row>
        <row r="1071">
          <cell r="C1071" t="str">
            <v>62100TTAN190M175USD Total</v>
          </cell>
          <cell r="AB1071">
            <v>0</v>
          </cell>
          <cell r="AE1071">
            <v>0</v>
          </cell>
          <cell r="AG1071">
            <v>0</v>
          </cell>
          <cell r="AJ1071">
            <v>0</v>
          </cell>
          <cell r="AL1071">
            <v>0</v>
          </cell>
          <cell r="AM1071">
            <v>0</v>
          </cell>
          <cell r="AN1071">
            <v>0</v>
          </cell>
          <cell r="AU1071">
            <v>0</v>
          </cell>
          <cell r="AY1071">
            <v>0</v>
          </cell>
        </row>
        <row r="1072">
          <cell r="C1072" t="str">
            <v>62100TAllcustom2M175USD Total</v>
          </cell>
          <cell r="AB1072">
            <v>0</v>
          </cell>
          <cell r="AC1072">
            <v>0</v>
          </cell>
          <cell r="AD1072">
            <v>0</v>
          </cell>
          <cell r="AE1072">
            <v>-7.3999999999999996E-2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0</v>
          </cell>
          <cell r="AM1072">
            <v>0</v>
          </cell>
          <cell r="AN1072">
            <v>0</v>
          </cell>
          <cell r="AU1072">
            <v>0</v>
          </cell>
          <cell r="AY1072">
            <v>0</v>
          </cell>
        </row>
        <row r="1076">
          <cell r="C1076" t="str">
            <v>62352TAllcustom2Allcustom3USD Total</v>
          </cell>
          <cell r="AB1076">
            <v>255</v>
          </cell>
          <cell r="AE1076">
            <v>255.01821094853898</v>
          </cell>
          <cell r="AG1076">
            <v>0</v>
          </cell>
          <cell r="AH1076">
            <v>0</v>
          </cell>
          <cell r="AJ1076">
            <v>0</v>
          </cell>
          <cell r="AN1076">
            <v>255</v>
          </cell>
          <cell r="AU1076">
            <v>0</v>
          </cell>
          <cell r="AY1076">
            <v>0</v>
          </cell>
        </row>
        <row r="1077">
          <cell r="C1077" t="str">
            <v>62354TAllcustom2Allcustom3USD Total</v>
          </cell>
          <cell r="AB1077">
            <v>33</v>
          </cell>
          <cell r="AE1077">
            <v>32.799891680439501</v>
          </cell>
          <cell r="AG1077">
            <v>0</v>
          </cell>
          <cell r="AJ1077">
            <v>0</v>
          </cell>
          <cell r="AN1077">
            <v>33</v>
          </cell>
          <cell r="AU1077">
            <v>0</v>
          </cell>
        </row>
        <row r="1078">
          <cell r="C1078" t="str">
            <v>62356TAllcustom2Allcustom3USD Total</v>
          </cell>
          <cell r="AB1078">
            <v>73</v>
          </cell>
          <cell r="AE1078">
            <v>72.575393207927306</v>
          </cell>
          <cell r="AG1078">
            <v>0</v>
          </cell>
          <cell r="AJ1078">
            <v>0</v>
          </cell>
          <cell r="AN1078">
            <v>73</v>
          </cell>
          <cell r="AU1078">
            <v>0</v>
          </cell>
        </row>
        <row r="1079">
          <cell r="C1079" t="str">
            <v>25772Allcustom2Allcustom3USD Total</v>
          </cell>
          <cell r="AB1079">
            <v>267</v>
          </cell>
          <cell r="AE1079">
            <v>267.189848083887</v>
          </cell>
          <cell r="AG1079">
            <v>0</v>
          </cell>
          <cell r="AJ1079">
            <v>0</v>
          </cell>
          <cell r="AN1079">
            <v>267</v>
          </cell>
          <cell r="AU1079">
            <v>0</v>
          </cell>
        </row>
        <row r="1080">
          <cell r="C1080" t="str">
            <v>25750TAllcustom2Allcustom3USD Total</v>
          </cell>
          <cell r="AB1080">
            <v>25</v>
          </cell>
          <cell r="AE1080">
            <v>25.273092200000001</v>
          </cell>
          <cell r="AG1080">
            <v>0</v>
          </cell>
          <cell r="AJ1080">
            <v>0</v>
          </cell>
          <cell r="AN1080">
            <v>25</v>
          </cell>
          <cell r="AU1080">
            <v>0</v>
          </cell>
        </row>
        <row r="1081">
          <cell r="C1081" t="str">
            <v>25775Allcustom2Allcustom3USD Total</v>
          </cell>
          <cell r="AB1081">
            <v>29</v>
          </cell>
          <cell r="AE1081">
            <v>28.536231192435</v>
          </cell>
          <cell r="AG1081">
            <v>0</v>
          </cell>
          <cell r="AJ1081">
            <v>0</v>
          </cell>
          <cell r="AN1081">
            <v>29</v>
          </cell>
          <cell r="AU1081">
            <v>0</v>
          </cell>
        </row>
        <row r="1082">
          <cell r="C1082" t="str">
            <v>Other_receivables_other_USD</v>
          </cell>
          <cell r="AB1082">
            <v>1017</v>
          </cell>
          <cell r="AC1082">
            <v>1</v>
          </cell>
          <cell r="AD1082">
            <v>0</v>
          </cell>
          <cell r="AE1082">
            <v>1016.4677661277701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N1082">
            <v>1017</v>
          </cell>
        </row>
        <row r="1083">
          <cell r="C1083" t="str">
            <v>62360TAllcustom2Allcustom3USD Total</v>
          </cell>
          <cell r="AB1083">
            <v>1699</v>
          </cell>
          <cell r="AC1083">
            <v>1</v>
          </cell>
          <cell r="AD1083">
            <v>0</v>
          </cell>
          <cell r="AE1083">
            <v>1697.8604334409979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N1083">
            <v>1699</v>
          </cell>
          <cell r="AU1083">
            <v>0</v>
          </cell>
          <cell r="AY1083">
            <v>0</v>
          </cell>
        </row>
        <row r="1086">
          <cell r="C1086" t="str">
            <v>62357TAllcustom2Allcustom3USD Total</v>
          </cell>
          <cell r="AB1086">
            <v>361</v>
          </cell>
          <cell r="AC1086">
            <v>1</v>
          </cell>
          <cell r="AE1086">
            <v>360.393495836905</v>
          </cell>
          <cell r="AG1086">
            <v>0</v>
          </cell>
          <cell r="AJ1086">
            <v>0</v>
          </cell>
          <cell r="AL1086">
            <v>1</v>
          </cell>
          <cell r="AM1086">
            <v>0</v>
          </cell>
          <cell r="AN1086">
            <v>361</v>
          </cell>
          <cell r="AU1086">
            <v>0</v>
          </cell>
        </row>
        <row r="1087">
          <cell r="C1087" t="str">
            <v>62358TAllcustom2Allcustom3USD Total</v>
          </cell>
          <cell r="AB1087">
            <v>1338</v>
          </cell>
          <cell r="AC1087">
            <v>1</v>
          </cell>
          <cell r="AE1087">
            <v>1337.4669376040899</v>
          </cell>
          <cell r="AG1087">
            <v>0</v>
          </cell>
          <cell r="AH1087">
            <v>0</v>
          </cell>
          <cell r="AJ1087">
            <v>0</v>
          </cell>
          <cell r="AL1087">
            <v>1</v>
          </cell>
          <cell r="AM1087">
            <v>0</v>
          </cell>
          <cell r="AN1087">
            <v>1338</v>
          </cell>
          <cell r="AU1087">
            <v>0</v>
          </cell>
          <cell r="AY1087">
            <v>0</v>
          </cell>
        </row>
        <row r="1092">
          <cell r="C1092" t="str">
            <v>61105SHA410M881CUSD Total</v>
          </cell>
          <cell r="AB1092">
            <v>69585</v>
          </cell>
          <cell r="AE1092">
            <v>69585</v>
          </cell>
          <cell r="AN1092">
            <v>69585</v>
          </cell>
          <cell r="AU1092">
            <v>0</v>
          </cell>
        </row>
        <row r="1093">
          <cell r="C1093" t="str">
            <v>61105SHA410M882USD Total</v>
          </cell>
          <cell r="AB1093">
            <v>76537</v>
          </cell>
          <cell r="AE1093">
            <v>76537</v>
          </cell>
          <cell r="AN1093">
            <v>76537</v>
          </cell>
          <cell r="AU1093">
            <v>0</v>
          </cell>
        </row>
        <row r="1094">
          <cell r="C1094" t="str">
            <v>61105SHA410M883USD Total</v>
          </cell>
          <cell r="AB1094">
            <v>0</v>
          </cell>
          <cell r="AE1094">
            <v>0</v>
          </cell>
          <cell r="AN1094">
            <v>0</v>
          </cell>
          <cell r="AU1094">
            <v>0</v>
          </cell>
        </row>
        <row r="1095">
          <cell r="C1095" t="str">
            <v>61105SHA410M889USD Total</v>
          </cell>
          <cell r="AB1095">
            <v>146122</v>
          </cell>
          <cell r="AE1095">
            <v>146122</v>
          </cell>
          <cell r="AN1095">
            <v>146122</v>
          </cell>
          <cell r="AU1095">
            <v>0</v>
          </cell>
        </row>
        <row r="1096">
          <cell r="C1096" t="str">
            <v>61105SHA410M880TUSD Total</v>
          </cell>
          <cell r="AB1096">
            <v>0</v>
          </cell>
          <cell r="AE1096">
            <v>0</v>
          </cell>
          <cell r="AN1096">
            <v>0</v>
          </cell>
          <cell r="AU1096">
            <v>0</v>
          </cell>
        </row>
        <row r="1098">
          <cell r="C1098" t="str">
            <v>61105SHA420M881CUSD Total</v>
          </cell>
          <cell r="AB1098">
            <v>361409</v>
          </cell>
          <cell r="AE1098">
            <v>361409</v>
          </cell>
          <cell r="AN1098">
            <v>361409</v>
          </cell>
          <cell r="AU1098">
            <v>0</v>
          </cell>
        </row>
        <row r="1099">
          <cell r="C1099" t="str">
            <v>61105SHA420M882USD Total</v>
          </cell>
          <cell r="AB1099">
            <v>306278</v>
          </cell>
          <cell r="AE1099">
            <v>306278</v>
          </cell>
          <cell r="AN1099">
            <v>306278</v>
          </cell>
          <cell r="AU1099">
            <v>0</v>
          </cell>
        </row>
        <row r="1100">
          <cell r="C1100" t="str">
            <v>61105SHA420M883USD Total</v>
          </cell>
          <cell r="AB1100">
            <v>5767</v>
          </cell>
          <cell r="AE1100">
            <v>5767</v>
          </cell>
          <cell r="AN1100">
            <v>5767</v>
          </cell>
          <cell r="AU1100">
            <v>0</v>
          </cell>
        </row>
        <row r="1101">
          <cell r="C1101" t="str">
            <v>61105SHA420M889USD Total</v>
          </cell>
          <cell r="AB1101">
            <v>582398</v>
          </cell>
          <cell r="AE1101">
            <v>582398</v>
          </cell>
          <cell r="AN1101">
            <v>582398</v>
          </cell>
          <cell r="AU1101">
            <v>0</v>
          </cell>
        </row>
        <row r="1102">
          <cell r="C1102" t="str">
            <v>61105SHA420M880TUSD Total</v>
          </cell>
          <cell r="AB1102">
            <v>79522</v>
          </cell>
          <cell r="AE1102">
            <v>79522</v>
          </cell>
          <cell r="AN1102">
            <v>79522</v>
          </cell>
          <cell r="AU1102">
            <v>0</v>
          </cell>
        </row>
        <row r="1104">
          <cell r="C1104" t="str">
            <v>61105Allcustom2M881CUSD Total</v>
          </cell>
          <cell r="AB1104">
            <v>430994</v>
          </cell>
          <cell r="AE1104">
            <v>430994</v>
          </cell>
          <cell r="AN1104">
            <v>430994</v>
          </cell>
          <cell r="AU1104">
            <v>0</v>
          </cell>
        </row>
        <row r="1105">
          <cell r="C1105" t="str">
            <v>61105Allcustom2M882USD Total</v>
          </cell>
          <cell r="AB1105">
            <v>382815</v>
          </cell>
          <cell r="AE1105">
            <v>382815</v>
          </cell>
          <cell r="AN1105">
            <v>382815</v>
          </cell>
          <cell r="AU1105">
            <v>0</v>
          </cell>
        </row>
        <row r="1106">
          <cell r="C1106" t="str">
            <v>61105Allcustom2M883USD Total</v>
          </cell>
          <cell r="AB1106">
            <v>5767</v>
          </cell>
          <cell r="AE1106">
            <v>5767</v>
          </cell>
          <cell r="AN1106">
            <v>5767</v>
          </cell>
          <cell r="AU1106">
            <v>0</v>
          </cell>
        </row>
        <row r="1107">
          <cell r="C1107" t="str">
            <v>61105Allcustom2M889USD Total</v>
          </cell>
          <cell r="AB1107">
            <v>728520</v>
          </cell>
          <cell r="AE1107">
            <v>728520</v>
          </cell>
          <cell r="AN1107">
            <v>728520</v>
          </cell>
          <cell r="AU1107">
            <v>0</v>
          </cell>
        </row>
        <row r="1108">
          <cell r="C1108" t="str">
            <v>61105Allcustom2M880TUSD Total</v>
          </cell>
          <cell r="AB1108">
            <v>79522</v>
          </cell>
          <cell r="AE1108">
            <v>79522</v>
          </cell>
          <cell r="AN1108">
            <v>79522</v>
          </cell>
          <cell r="AU1108">
            <v>0</v>
          </cell>
        </row>
        <row r="1110">
          <cell r="C1110" t="str">
            <v>61100Allcustom2M881CUSD Total</v>
          </cell>
          <cell r="AB1110">
            <v>21545382</v>
          </cell>
          <cell r="AE1110">
            <v>21545382</v>
          </cell>
          <cell r="AN1110">
            <v>21545382</v>
          </cell>
          <cell r="AU1110">
            <v>0</v>
          </cell>
        </row>
        <row r="1114">
          <cell r="C1114" t="str">
            <v>50535TPRO110M160USD Total</v>
          </cell>
          <cell r="AB1114">
            <v>33</v>
          </cell>
          <cell r="AE1114">
            <v>33.092760321356096</v>
          </cell>
          <cell r="AG1114">
            <v>0</v>
          </cell>
          <cell r="AJ1114">
            <v>0</v>
          </cell>
          <cell r="AN1114">
            <v>33</v>
          </cell>
          <cell r="AT1114">
            <v>0</v>
          </cell>
          <cell r="AU1114">
            <v>0</v>
          </cell>
        </row>
        <row r="1115">
          <cell r="C1115" t="str">
            <v>50535TPRO120M160USD Total</v>
          </cell>
          <cell r="AB1115">
            <v>28</v>
          </cell>
          <cell r="AE1115">
            <v>28.403593804738499</v>
          </cell>
          <cell r="AG1115">
            <v>0</v>
          </cell>
          <cell r="AJ1115">
            <v>0</v>
          </cell>
          <cell r="AN1115">
            <v>28</v>
          </cell>
          <cell r="AT1115">
            <v>0</v>
          </cell>
          <cell r="AU1115">
            <v>0</v>
          </cell>
        </row>
        <row r="1116">
          <cell r="C1116" t="str">
            <v>50535TPRO210TM160USD Total</v>
          </cell>
          <cell r="AB1116">
            <v>183</v>
          </cell>
          <cell r="AE1116">
            <v>182.80928290776399</v>
          </cell>
          <cell r="AG1116">
            <v>0</v>
          </cell>
          <cell r="AJ1116">
            <v>0</v>
          </cell>
          <cell r="AN1116">
            <v>183</v>
          </cell>
          <cell r="AT1116">
            <v>0</v>
          </cell>
          <cell r="AU1116">
            <v>0</v>
          </cell>
        </row>
        <row r="1117">
          <cell r="C1117" t="str">
            <v>50535TPRO200TM160USD Total</v>
          </cell>
          <cell r="AB1117">
            <v>75</v>
          </cell>
          <cell r="AC1117">
            <v>1</v>
          </cell>
          <cell r="AE1117">
            <v>74.203545064094499</v>
          </cell>
          <cell r="AG1117">
            <v>0</v>
          </cell>
          <cell r="AH1117">
            <v>0</v>
          </cell>
          <cell r="AJ1117">
            <v>0</v>
          </cell>
          <cell r="AN1117">
            <v>75</v>
          </cell>
          <cell r="AT1117">
            <v>0</v>
          </cell>
          <cell r="AU1117">
            <v>0</v>
          </cell>
        </row>
        <row r="1118">
          <cell r="C1118" t="str">
            <v>50535TAllcustom2M160USD Total</v>
          </cell>
          <cell r="AB1118">
            <v>319</v>
          </cell>
          <cell r="AC1118">
            <v>1</v>
          </cell>
          <cell r="AD1118">
            <v>0</v>
          </cell>
          <cell r="AE1118">
            <v>318.50918209795304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N1118">
            <v>319</v>
          </cell>
          <cell r="AT1118">
            <v>0</v>
          </cell>
          <cell r="AU1118">
            <v>0</v>
          </cell>
          <cell r="AY1118">
            <v>0</v>
          </cell>
        </row>
        <row r="1121">
          <cell r="C1121" t="str">
            <v>50535TPRO110M290USD Total</v>
          </cell>
          <cell r="AB1121">
            <v>-89</v>
          </cell>
          <cell r="AE1121">
            <v>-88.79749643000001</v>
          </cell>
          <cell r="AG1121">
            <v>0</v>
          </cell>
          <cell r="AJ1121">
            <v>0</v>
          </cell>
          <cell r="AN1121">
            <v>-89</v>
          </cell>
          <cell r="AT1121">
            <v>0</v>
          </cell>
          <cell r="AU1121">
            <v>0</v>
          </cell>
        </row>
        <row r="1122">
          <cell r="C1122" t="str">
            <v>50535TPRO120M290USD Total</v>
          </cell>
          <cell r="AB1122">
            <v>-60</v>
          </cell>
          <cell r="AE1122">
            <v>-59.728416051433399</v>
          </cell>
          <cell r="AG1122">
            <v>0</v>
          </cell>
          <cell r="AJ1122">
            <v>0</v>
          </cell>
          <cell r="AN1122">
            <v>-60</v>
          </cell>
          <cell r="AT1122">
            <v>0</v>
          </cell>
          <cell r="AU1122">
            <v>0</v>
          </cell>
        </row>
        <row r="1123">
          <cell r="C1123" t="str">
            <v>50535TPRO210TM290USD Total</v>
          </cell>
          <cell r="AB1123">
            <v>-784</v>
          </cell>
          <cell r="AE1123">
            <v>-784.1800190253</v>
          </cell>
          <cell r="AG1123">
            <v>0</v>
          </cell>
          <cell r="AJ1123">
            <v>0</v>
          </cell>
          <cell r="AN1123">
            <v>-784</v>
          </cell>
          <cell r="AT1123">
            <v>0</v>
          </cell>
          <cell r="AU1123">
            <v>0</v>
          </cell>
        </row>
        <row r="1124">
          <cell r="C1124" t="str">
            <v>50535TPRO200TM290USD Total</v>
          </cell>
          <cell r="AB1124">
            <v>-57</v>
          </cell>
          <cell r="AC1124">
            <v>0</v>
          </cell>
          <cell r="AE1124">
            <v>-56.827806384690206</v>
          </cell>
          <cell r="AG1124">
            <v>0</v>
          </cell>
          <cell r="AH1124">
            <v>0</v>
          </cell>
          <cell r="AJ1124">
            <v>0</v>
          </cell>
          <cell r="AN1124">
            <v>-57</v>
          </cell>
          <cell r="AT1124">
            <v>0</v>
          </cell>
          <cell r="AU1124">
            <v>0</v>
          </cell>
        </row>
        <row r="1125">
          <cell r="C1125" t="str">
            <v>50535TAllcustom2M290USD Total</v>
          </cell>
          <cell r="AB1125">
            <v>-990</v>
          </cell>
          <cell r="AC1125">
            <v>0</v>
          </cell>
          <cell r="AD1125">
            <v>0</v>
          </cell>
          <cell r="AE1125">
            <v>-989.53373789142358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N1125">
            <v>-990</v>
          </cell>
          <cell r="AT1125">
            <v>0</v>
          </cell>
          <cell r="AU1125">
            <v>0</v>
          </cell>
          <cell r="AY1125">
            <v>0</v>
          </cell>
        </row>
        <row r="1128">
          <cell r="C1128" t="str">
            <v>50535TPRO110M170USD Total</v>
          </cell>
          <cell r="AB1128">
            <v>0</v>
          </cell>
          <cell r="AE1128">
            <v>0</v>
          </cell>
          <cell r="AG1128">
            <v>0</v>
          </cell>
          <cell r="AJ1128">
            <v>0</v>
          </cell>
          <cell r="AN1128">
            <v>0</v>
          </cell>
          <cell r="AT1128">
            <v>0</v>
          </cell>
          <cell r="AU1128">
            <v>0</v>
          </cell>
        </row>
        <row r="1129">
          <cell r="C1129" t="str">
            <v>50535TPRO120M170USD Total</v>
          </cell>
          <cell r="AB1129">
            <v>-18</v>
          </cell>
          <cell r="AE1129">
            <v>-18.298807527421999</v>
          </cell>
          <cell r="AG1129">
            <v>0</v>
          </cell>
          <cell r="AJ1129">
            <v>0</v>
          </cell>
          <cell r="AN1129">
            <v>-18</v>
          </cell>
          <cell r="AT1129">
            <v>0</v>
          </cell>
          <cell r="AU1129">
            <v>0</v>
          </cell>
        </row>
        <row r="1130">
          <cell r="C1130" t="str">
            <v>50535TPRO210TM170USD Total</v>
          </cell>
          <cell r="AB1130">
            <v>-131</v>
          </cell>
          <cell r="AE1130">
            <v>-131.19440743191799</v>
          </cell>
          <cell r="AG1130">
            <v>0</v>
          </cell>
          <cell r="AJ1130">
            <v>0</v>
          </cell>
          <cell r="AN1130">
            <v>-131</v>
          </cell>
          <cell r="AT1130">
            <v>0</v>
          </cell>
          <cell r="AU1130">
            <v>0</v>
          </cell>
        </row>
        <row r="1131">
          <cell r="C1131" t="str">
            <v>50535TPRO200TM170USD Total</v>
          </cell>
          <cell r="AB1131">
            <v>-33</v>
          </cell>
          <cell r="AC1131">
            <v>0</v>
          </cell>
          <cell r="AE1131">
            <v>-32.748216875281599</v>
          </cell>
          <cell r="AG1131">
            <v>0</v>
          </cell>
          <cell r="AH1131">
            <v>0</v>
          </cell>
          <cell r="AJ1131">
            <v>0</v>
          </cell>
          <cell r="AN1131">
            <v>-33</v>
          </cell>
          <cell r="AT1131">
            <v>0</v>
          </cell>
          <cell r="AU1131">
            <v>0</v>
          </cell>
        </row>
        <row r="1132">
          <cell r="C1132" t="str">
            <v>50535TAllcustom2M170USD Total</v>
          </cell>
          <cell r="AB1132">
            <v>-182</v>
          </cell>
          <cell r="AC1132">
            <v>0</v>
          </cell>
          <cell r="AD1132">
            <v>0</v>
          </cell>
          <cell r="AE1132">
            <v>-182.24143183462158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N1132">
            <v>-182</v>
          </cell>
          <cell r="AT1132">
            <v>0</v>
          </cell>
          <cell r="AU1132">
            <v>0</v>
          </cell>
          <cell r="AY1132">
            <v>0</v>
          </cell>
        </row>
        <row r="1135">
          <cell r="C1135" t="str">
            <v>50535TPRO110M410USD Total</v>
          </cell>
          <cell r="AB1135">
            <v>0</v>
          </cell>
          <cell r="AE1135">
            <v>0.471303843304888</v>
          </cell>
          <cell r="AG1135">
            <v>0</v>
          </cell>
          <cell r="AJ1135">
            <v>0</v>
          </cell>
          <cell r="AN1135">
            <v>0</v>
          </cell>
          <cell r="AT1135">
            <v>0</v>
          </cell>
          <cell r="AU1135">
            <v>0</v>
          </cell>
        </row>
        <row r="1136">
          <cell r="C1136" t="str">
            <v>50535TPRO120M410USD Total</v>
          </cell>
          <cell r="AB1136">
            <v>0</v>
          </cell>
          <cell r="AE1136">
            <v>0</v>
          </cell>
          <cell r="AG1136">
            <v>0</v>
          </cell>
          <cell r="AJ1136">
            <v>0</v>
          </cell>
          <cell r="AN1136">
            <v>0</v>
          </cell>
          <cell r="AT1136">
            <v>0</v>
          </cell>
          <cell r="AU1136">
            <v>0</v>
          </cell>
        </row>
        <row r="1137">
          <cell r="C1137" t="str">
            <v>50535TPRO210TM410USD Total</v>
          </cell>
          <cell r="AB1137">
            <v>1</v>
          </cell>
          <cell r="AE1137">
            <v>0.51023042001011698</v>
          </cell>
          <cell r="AG1137">
            <v>0</v>
          </cell>
          <cell r="AJ1137">
            <v>0</v>
          </cell>
          <cell r="AN1137">
            <v>1</v>
          </cell>
          <cell r="AT1137">
            <v>0</v>
          </cell>
          <cell r="AU1137">
            <v>0</v>
          </cell>
        </row>
        <row r="1138">
          <cell r="C1138" t="str">
            <v>50535TPRO200TM410USD Total</v>
          </cell>
          <cell r="AB1138">
            <v>1</v>
          </cell>
          <cell r="AC1138">
            <v>0</v>
          </cell>
          <cell r="AE1138">
            <v>0.71897412506152203</v>
          </cell>
          <cell r="AG1138">
            <v>0</v>
          </cell>
          <cell r="AH1138">
            <v>0</v>
          </cell>
          <cell r="AJ1138">
            <v>0</v>
          </cell>
          <cell r="AN1138">
            <v>1</v>
          </cell>
          <cell r="AT1138">
            <v>0</v>
          </cell>
          <cell r="AU1138">
            <v>0</v>
          </cell>
        </row>
        <row r="1139">
          <cell r="C1139" t="str">
            <v>50535TAllcustom2M410USD Total</v>
          </cell>
          <cell r="AB1139">
            <v>2</v>
          </cell>
          <cell r="AC1139">
            <v>0</v>
          </cell>
          <cell r="AD1139">
            <v>0</v>
          </cell>
          <cell r="AE1139">
            <v>1.7005083883765271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N1139">
            <v>2</v>
          </cell>
          <cell r="AT1139">
            <v>0</v>
          </cell>
          <cell r="AU1139">
            <v>0</v>
          </cell>
          <cell r="AY1139">
            <v>0</v>
          </cell>
        </row>
        <row r="1142">
          <cell r="C1142" t="str">
            <v>50535TPRO110M420USD Total</v>
          </cell>
          <cell r="AB1142">
            <v>0</v>
          </cell>
          <cell r="AE1142">
            <v>0</v>
          </cell>
          <cell r="AG1142">
            <v>0</v>
          </cell>
          <cell r="AJ1142">
            <v>0</v>
          </cell>
          <cell r="AN1142">
            <v>0</v>
          </cell>
          <cell r="AT1142">
            <v>0</v>
          </cell>
          <cell r="AU1142">
            <v>0</v>
          </cell>
        </row>
        <row r="1143">
          <cell r="C1143" t="str">
            <v>50535TPRO120M420USD Total</v>
          </cell>
          <cell r="AB1143">
            <v>0</v>
          </cell>
          <cell r="AE1143">
            <v>0</v>
          </cell>
          <cell r="AG1143">
            <v>0</v>
          </cell>
          <cell r="AJ1143">
            <v>0</v>
          </cell>
          <cell r="AN1143">
            <v>0</v>
          </cell>
          <cell r="AT1143">
            <v>0</v>
          </cell>
          <cell r="AU1143">
            <v>0</v>
          </cell>
        </row>
        <row r="1144">
          <cell r="C1144" t="str">
            <v>50535TPRO210TM420USD Total</v>
          </cell>
          <cell r="AB1144">
            <v>0</v>
          </cell>
          <cell r="AE1144">
            <v>0</v>
          </cell>
          <cell r="AG1144">
            <v>0</v>
          </cell>
          <cell r="AJ1144">
            <v>0</v>
          </cell>
          <cell r="AN1144">
            <v>0</v>
          </cell>
          <cell r="AT1144">
            <v>0</v>
          </cell>
          <cell r="AU1144">
            <v>0</v>
          </cell>
        </row>
        <row r="1145">
          <cell r="C1145" t="str">
            <v>50535TPRO200TM420USD Total</v>
          </cell>
          <cell r="AB1145">
            <v>0</v>
          </cell>
          <cell r="AC1145">
            <v>0</v>
          </cell>
          <cell r="AE1145">
            <v>0</v>
          </cell>
          <cell r="AG1145">
            <v>0</v>
          </cell>
          <cell r="AH1145">
            <v>0</v>
          </cell>
          <cell r="AJ1145">
            <v>0</v>
          </cell>
          <cell r="AN1145">
            <v>0</v>
          </cell>
          <cell r="AT1145">
            <v>0</v>
          </cell>
          <cell r="AU1145">
            <v>0</v>
          </cell>
        </row>
        <row r="1146">
          <cell r="C1146" t="str">
            <v>50535TAllcustom2M420USD Total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N1146">
            <v>0</v>
          </cell>
          <cell r="AT1146">
            <v>0</v>
          </cell>
          <cell r="AU1146">
            <v>0</v>
          </cell>
          <cell r="AY1146">
            <v>0</v>
          </cell>
        </row>
        <row r="1149">
          <cell r="C1149" t="str">
            <v>50535TPRO110M198USD Total</v>
          </cell>
          <cell r="AB1149">
            <v>52</v>
          </cell>
          <cell r="AE1149">
            <v>51.506405219999998</v>
          </cell>
          <cell r="AG1149">
            <v>0</v>
          </cell>
          <cell r="AJ1149">
            <v>0</v>
          </cell>
          <cell r="AN1149">
            <v>52</v>
          </cell>
          <cell r="AT1149">
            <v>0</v>
          </cell>
          <cell r="AU1149">
            <v>0</v>
          </cell>
        </row>
        <row r="1150">
          <cell r="C1150" t="str">
            <v>50535TPRO120M198USD Total</v>
          </cell>
          <cell r="AB1150">
            <v>0</v>
          </cell>
          <cell r="AE1150">
            <v>0</v>
          </cell>
          <cell r="AG1150">
            <v>0</v>
          </cell>
          <cell r="AJ1150">
            <v>0</v>
          </cell>
          <cell r="AN1150">
            <v>0</v>
          </cell>
          <cell r="AT1150">
            <v>0</v>
          </cell>
          <cell r="AU1150">
            <v>0</v>
          </cell>
        </row>
        <row r="1151">
          <cell r="C1151" t="str">
            <v>50535TPRO210TM198USD Total</v>
          </cell>
          <cell r="AB1151">
            <v>-3</v>
          </cell>
          <cell r="AE1151">
            <v>-3.11819173196848</v>
          </cell>
          <cell r="AG1151">
            <v>0</v>
          </cell>
          <cell r="AJ1151">
            <v>0</v>
          </cell>
          <cell r="AN1151">
            <v>-3</v>
          </cell>
          <cell r="AT1151">
            <v>0</v>
          </cell>
          <cell r="AU1151">
            <v>0</v>
          </cell>
        </row>
        <row r="1152">
          <cell r="C1152" t="str">
            <v>50535TPRO200TM198USD Total</v>
          </cell>
          <cell r="AB1152">
            <v>-1</v>
          </cell>
          <cell r="AC1152">
            <v>-1</v>
          </cell>
          <cell r="AE1152">
            <v>0</v>
          </cell>
          <cell r="AG1152">
            <v>0</v>
          </cell>
          <cell r="AH1152">
            <v>0</v>
          </cell>
          <cell r="AJ1152">
            <v>0</v>
          </cell>
          <cell r="AN1152">
            <v>-1</v>
          </cell>
          <cell r="AT1152">
            <v>0</v>
          </cell>
          <cell r="AU1152">
            <v>0</v>
          </cell>
        </row>
        <row r="1153">
          <cell r="C1153" t="str">
            <v>50535TAllcustom2M198USD Total</v>
          </cell>
          <cell r="AB1153">
            <v>48</v>
          </cell>
          <cell r="AC1153">
            <v>-1</v>
          </cell>
          <cell r="AD1153">
            <v>0</v>
          </cell>
          <cell r="AE1153">
            <v>48.388213488031518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N1153">
            <v>48</v>
          </cell>
          <cell r="AT1153">
            <v>0</v>
          </cell>
          <cell r="AU1153">
            <v>0</v>
          </cell>
          <cell r="AY1153">
            <v>0</v>
          </cell>
        </row>
        <row r="1156">
          <cell r="C1156" t="str">
            <v>50535TPRO110M510USD Total</v>
          </cell>
          <cell r="AB1156">
            <v>0</v>
          </cell>
          <cell r="AE1156">
            <v>0</v>
          </cell>
          <cell r="AG1156">
            <v>0</v>
          </cell>
          <cell r="AJ1156">
            <v>0</v>
          </cell>
          <cell r="AN1156">
            <v>0</v>
          </cell>
          <cell r="AT1156">
            <v>0</v>
          </cell>
          <cell r="AU1156">
            <v>0</v>
          </cell>
        </row>
        <row r="1157">
          <cell r="C1157" t="str">
            <v>50535TPRO120M510USD Total</v>
          </cell>
          <cell r="AB1157">
            <v>0</v>
          </cell>
          <cell r="AE1157">
            <v>0</v>
          </cell>
          <cell r="AG1157">
            <v>0</v>
          </cell>
          <cell r="AJ1157">
            <v>0</v>
          </cell>
          <cell r="AN1157">
            <v>0</v>
          </cell>
          <cell r="AT1157">
            <v>0</v>
          </cell>
          <cell r="AU1157">
            <v>0</v>
          </cell>
        </row>
        <row r="1158">
          <cell r="C1158" t="str">
            <v>50535TPRO210TM510USD Total</v>
          </cell>
          <cell r="AB1158">
            <v>0</v>
          </cell>
          <cell r="AE1158">
            <v>0</v>
          </cell>
          <cell r="AG1158">
            <v>0</v>
          </cell>
          <cell r="AJ1158">
            <v>0</v>
          </cell>
          <cell r="AN1158">
            <v>0</v>
          </cell>
          <cell r="AT1158">
            <v>0</v>
          </cell>
          <cell r="AU1158">
            <v>0</v>
          </cell>
        </row>
        <row r="1159">
          <cell r="C1159" t="str">
            <v>50535TPRO200TM510USD Total</v>
          </cell>
          <cell r="AB1159">
            <v>0</v>
          </cell>
          <cell r="AC1159">
            <v>0</v>
          </cell>
          <cell r="AE1159">
            <v>0</v>
          </cell>
          <cell r="AG1159">
            <v>0</v>
          </cell>
          <cell r="AH1159">
            <v>0</v>
          </cell>
          <cell r="AJ1159">
            <v>0</v>
          </cell>
          <cell r="AN1159">
            <v>0</v>
          </cell>
          <cell r="AT1159">
            <v>0</v>
          </cell>
          <cell r="AU1159">
            <v>0</v>
          </cell>
        </row>
        <row r="1160">
          <cell r="C1160" t="str">
            <v>50535TAllcustom2M510USD Total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N1160">
            <v>0</v>
          </cell>
          <cell r="AT1160">
            <v>0</v>
          </cell>
          <cell r="AU1160">
            <v>0</v>
          </cell>
          <cell r="AY1160">
            <v>0</v>
          </cell>
        </row>
        <row r="1163">
          <cell r="C1163" t="str">
            <v>50535TPRO110M549USD Total</v>
          </cell>
          <cell r="AB1163">
            <v>0</v>
          </cell>
          <cell r="AE1163">
            <v>0</v>
          </cell>
          <cell r="AG1163">
            <v>0</v>
          </cell>
          <cell r="AJ1163">
            <v>0</v>
          </cell>
          <cell r="AN1163">
            <v>0</v>
          </cell>
          <cell r="AT1163">
            <v>0</v>
          </cell>
          <cell r="AU1163">
            <v>0</v>
          </cell>
        </row>
        <row r="1164">
          <cell r="C1164" t="str">
            <v>50535TPRO120M549USD Total</v>
          </cell>
          <cell r="AB1164">
            <v>0</v>
          </cell>
          <cell r="AE1164">
            <v>0</v>
          </cell>
          <cell r="AG1164">
            <v>0</v>
          </cell>
          <cell r="AJ1164">
            <v>0</v>
          </cell>
          <cell r="AN1164">
            <v>0</v>
          </cell>
          <cell r="AT1164">
            <v>0</v>
          </cell>
          <cell r="AU1164">
            <v>0</v>
          </cell>
        </row>
        <row r="1165">
          <cell r="C1165" t="str">
            <v>50535TPRO210TM549USD Total</v>
          </cell>
          <cell r="AB1165">
            <v>0</v>
          </cell>
          <cell r="AE1165">
            <v>0</v>
          </cell>
          <cell r="AG1165">
            <v>0</v>
          </cell>
          <cell r="AJ1165">
            <v>0</v>
          </cell>
          <cell r="AN1165">
            <v>0</v>
          </cell>
          <cell r="AT1165">
            <v>0</v>
          </cell>
          <cell r="AU1165">
            <v>0</v>
          </cell>
        </row>
        <row r="1166">
          <cell r="C1166" t="str">
            <v>50535TPRO200TM549USD Total</v>
          </cell>
          <cell r="AB1166">
            <v>0</v>
          </cell>
          <cell r="AC1166">
            <v>0</v>
          </cell>
          <cell r="AE1166">
            <v>0</v>
          </cell>
          <cell r="AG1166">
            <v>0</v>
          </cell>
          <cell r="AH1166">
            <v>0</v>
          </cell>
          <cell r="AJ1166">
            <v>0</v>
          </cell>
          <cell r="AN1166">
            <v>0</v>
          </cell>
          <cell r="AT1166">
            <v>0</v>
          </cell>
          <cell r="AU1166">
            <v>0</v>
          </cell>
        </row>
        <row r="1167">
          <cell r="C1167" t="str">
            <v>50535TAllcustom2M549USD Total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N1167">
            <v>0</v>
          </cell>
          <cell r="AT1167">
            <v>0</v>
          </cell>
          <cell r="AU1167">
            <v>0</v>
          </cell>
          <cell r="AY1167">
            <v>0</v>
          </cell>
        </row>
        <row r="1170">
          <cell r="C1170" t="str">
            <v>50535TPRO110M550USD Total</v>
          </cell>
          <cell r="AB1170">
            <v>0</v>
          </cell>
          <cell r="AE1170">
            <v>0</v>
          </cell>
          <cell r="AG1170">
            <v>0</v>
          </cell>
          <cell r="AJ1170">
            <v>0</v>
          </cell>
          <cell r="AN1170">
            <v>0</v>
          </cell>
          <cell r="AT1170">
            <v>0</v>
          </cell>
          <cell r="AU1170">
            <v>0</v>
          </cell>
        </row>
        <row r="1171">
          <cell r="C1171" t="str">
            <v>50535TPRO120M550USD Total</v>
          </cell>
          <cell r="AB1171">
            <v>0</v>
          </cell>
          <cell r="AE1171">
            <v>0</v>
          </cell>
          <cell r="AG1171">
            <v>0</v>
          </cell>
          <cell r="AJ1171">
            <v>0</v>
          </cell>
          <cell r="AN1171">
            <v>0</v>
          </cell>
          <cell r="AT1171">
            <v>0</v>
          </cell>
          <cell r="AU1171">
            <v>0</v>
          </cell>
        </row>
        <row r="1172">
          <cell r="C1172" t="str">
            <v>50535TPRO210TM550USD Total</v>
          </cell>
          <cell r="AB1172">
            <v>0</v>
          </cell>
          <cell r="AE1172">
            <v>0</v>
          </cell>
          <cell r="AG1172">
            <v>0</v>
          </cell>
          <cell r="AJ1172">
            <v>0</v>
          </cell>
          <cell r="AN1172">
            <v>0</v>
          </cell>
          <cell r="AT1172">
            <v>0</v>
          </cell>
          <cell r="AU1172">
            <v>0</v>
          </cell>
        </row>
        <row r="1173">
          <cell r="C1173" t="str">
            <v>50535TPRO200TM550USD Total</v>
          </cell>
          <cell r="AB1173">
            <v>0</v>
          </cell>
          <cell r="AC1173">
            <v>0</v>
          </cell>
          <cell r="AE1173">
            <v>0</v>
          </cell>
          <cell r="AG1173">
            <v>0</v>
          </cell>
          <cell r="AH1173">
            <v>0</v>
          </cell>
          <cell r="AJ1173">
            <v>0</v>
          </cell>
          <cell r="AN1173">
            <v>0</v>
          </cell>
          <cell r="AT1173">
            <v>0</v>
          </cell>
          <cell r="AU1173">
            <v>0</v>
          </cell>
        </row>
        <row r="1174">
          <cell r="C1174" t="str">
            <v>50535TAllcustom2M550USD Total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N1174">
            <v>0</v>
          </cell>
          <cell r="AT1174">
            <v>0</v>
          </cell>
          <cell r="AU1174">
            <v>0</v>
          </cell>
          <cell r="AY1174">
            <v>0</v>
          </cell>
        </row>
        <row r="1177">
          <cell r="C1177" t="str">
            <v>50535TPRO110M600TUSD Total</v>
          </cell>
          <cell r="AB1177">
            <v>0</v>
          </cell>
          <cell r="AE1177">
            <v>0</v>
          </cell>
          <cell r="AG1177">
            <v>0</v>
          </cell>
          <cell r="AJ1177">
            <v>0</v>
          </cell>
          <cell r="AN1177">
            <v>0</v>
          </cell>
          <cell r="AT1177">
            <v>0</v>
          </cell>
          <cell r="AU1177">
            <v>0</v>
          </cell>
        </row>
        <row r="1178">
          <cell r="C1178" t="str">
            <v>50535TPRO120M600TUSD Total</v>
          </cell>
          <cell r="AB1178">
            <v>0</v>
          </cell>
          <cell r="AE1178">
            <v>0</v>
          </cell>
          <cell r="AG1178">
            <v>0</v>
          </cell>
          <cell r="AJ1178">
            <v>0</v>
          </cell>
          <cell r="AN1178">
            <v>0</v>
          </cell>
          <cell r="AT1178">
            <v>0</v>
          </cell>
          <cell r="AU1178">
            <v>0</v>
          </cell>
        </row>
        <row r="1179">
          <cell r="C1179" t="str">
            <v>50535TPRO210TM600TUSD Total</v>
          </cell>
          <cell r="AB1179">
            <v>0</v>
          </cell>
          <cell r="AE1179">
            <v>0</v>
          </cell>
          <cell r="AG1179">
            <v>0</v>
          </cell>
          <cell r="AJ1179">
            <v>0</v>
          </cell>
          <cell r="AN1179">
            <v>0</v>
          </cell>
          <cell r="AT1179">
            <v>0</v>
          </cell>
          <cell r="AU1179">
            <v>0</v>
          </cell>
        </row>
        <row r="1180">
          <cell r="C1180" t="str">
            <v>50535TPRO200TM600TUSD Total</v>
          </cell>
          <cell r="AB1180">
            <v>0</v>
          </cell>
          <cell r="AC1180">
            <v>0</v>
          </cell>
          <cell r="AE1180">
            <v>1.9999998621642598E-8</v>
          </cell>
          <cell r="AG1180">
            <v>0</v>
          </cell>
          <cell r="AH1180">
            <v>0</v>
          </cell>
          <cell r="AJ1180">
            <v>0</v>
          </cell>
          <cell r="AN1180">
            <v>0</v>
          </cell>
          <cell r="AT1180">
            <v>0</v>
          </cell>
          <cell r="AU1180">
            <v>0</v>
          </cell>
        </row>
        <row r="1181">
          <cell r="C1181" t="str">
            <v>50535TAllcustom2M600TUSD Total</v>
          </cell>
          <cell r="AB1181">
            <v>0</v>
          </cell>
          <cell r="AC1181">
            <v>0</v>
          </cell>
          <cell r="AD1181">
            <v>0</v>
          </cell>
          <cell r="AE1181">
            <v>1.9999998621642598E-8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N1181">
            <v>0</v>
          </cell>
          <cell r="AT1181">
            <v>0</v>
          </cell>
          <cell r="AU1181">
            <v>0</v>
          </cell>
          <cell r="AY1181">
            <v>0</v>
          </cell>
        </row>
        <row r="1184">
          <cell r="C1184" t="str">
            <v>50535TPRO110Allcustom3USD Total</v>
          </cell>
          <cell r="AB1184">
            <v>3163</v>
          </cell>
          <cell r="AE1184">
            <v>3162.72194962811</v>
          </cell>
          <cell r="AG1184">
            <v>0</v>
          </cell>
          <cell r="AJ1184">
            <v>0</v>
          </cell>
          <cell r="AN1184">
            <v>3163</v>
          </cell>
          <cell r="AT1184">
            <v>0</v>
          </cell>
          <cell r="AU1184">
            <v>0</v>
          </cell>
        </row>
        <row r="1185">
          <cell r="C1185" t="str">
            <v>50535TPRO120Allcustom3USD Total</v>
          </cell>
          <cell r="AB1185">
            <v>109</v>
          </cell>
          <cell r="AE1185">
            <v>108.754972111954</v>
          </cell>
          <cell r="AG1185">
            <v>0</v>
          </cell>
          <cell r="AJ1185">
            <v>0</v>
          </cell>
          <cell r="AN1185">
            <v>109</v>
          </cell>
          <cell r="AT1185">
            <v>0</v>
          </cell>
          <cell r="AU1185">
            <v>0</v>
          </cell>
        </row>
        <row r="1186">
          <cell r="C1186" t="str">
            <v>50535TPRO210TAllcustom3USD Total</v>
          </cell>
          <cell r="AB1186">
            <v>1161</v>
          </cell>
          <cell r="AE1186">
            <v>1161.28233495616</v>
          </cell>
          <cell r="AG1186">
            <v>0</v>
          </cell>
          <cell r="AJ1186">
            <v>0</v>
          </cell>
          <cell r="AN1186">
            <v>1161</v>
          </cell>
          <cell r="AT1186">
            <v>0</v>
          </cell>
          <cell r="AU1186">
            <v>0</v>
          </cell>
        </row>
        <row r="1187">
          <cell r="C1187" t="str">
            <v>50535TPRO200TAllcustom3USD Total</v>
          </cell>
          <cell r="AB1187">
            <v>483</v>
          </cell>
          <cell r="AC1187">
            <v>1</v>
          </cell>
          <cell r="AE1187">
            <v>482.43673773508601</v>
          </cell>
          <cell r="AG1187">
            <v>0</v>
          </cell>
          <cell r="AH1187">
            <v>0</v>
          </cell>
          <cell r="AJ1187">
            <v>0</v>
          </cell>
          <cell r="AN1187">
            <v>483</v>
          </cell>
          <cell r="AT1187">
            <v>0</v>
          </cell>
          <cell r="AU1187">
            <v>0</v>
          </cell>
        </row>
        <row r="1188">
          <cell r="C1188" t="str">
            <v>50535TAllcustom2Allcustom3USD Total</v>
          </cell>
          <cell r="AB1188">
            <v>4916</v>
          </cell>
          <cell r="AC1188">
            <v>1</v>
          </cell>
          <cell r="AD1188">
            <v>0</v>
          </cell>
          <cell r="AE1188">
            <v>4915.1959944313103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N1188">
            <v>4916</v>
          </cell>
          <cell r="AT1188">
            <v>0</v>
          </cell>
          <cell r="AU1188">
            <v>0</v>
          </cell>
          <cell r="AY1188">
            <v>0</v>
          </cell>
        </row>
        <row r="1191">
          <cell r="C1191" t="str">
            <v>33020PRO110Allcustom3USD Total</v>
          </cell>
          <cell r="AB1191">
            <v>3109</v>
          </cell>
          <cell r="AC1191">
            <v>0</v>
          </cell>
          <cell r="AE1191">
            <v>3108.7289507881096</v>
          </cell>
          <cell r="AG1191">
            <v>0</v>
          </cell>
          <cell r="AH1191">
            <v>0</v>
          </cell>
          <cell r="AJ1191">
            <v>0</v>
          </cell>
          <cell r="AN1191">
            <v>3109</v>
          </cell>
          <cell r="AT1191">
            <v>0</v>
          </cell>
          <cell r="AU1191">
            <v>0</v>
          </cell>
        </row>
        <row r="1192">
          <cell r="C1192" t="str">
            <v>33020PRO120Allcustom3USD Total</v>
          </cell>
          <cell r="AB1192">
            <v>5</v>
          </cell>
          <cell r="AE1192">
            <v>4.6211280027448707</v>
          </cell>
          <cell r="AG1192">
            <v>0</v>
          </cell>
          <cell r="AJ1192">
            <v>0</v>
          </cell>
          <cell r="AN1192">
            <v>5</v>
          </cell>
          <cell r="AT1192">
            <v>0</v>
          </cell>
          <cell r="AU1192">
            <v>0</v>
          </cell>
        </row>
        <row r="1193">
          <cell r="C1193" t="str">
            <v>33020PRO210TAllcustom3USD Total</v>
          </cell>
          <cell r="AB1193">
            <v>836</v>
          </cell>
          <cell r="AE1193">
            <v>836.14849747193603</v>
          </cell>
          <cell r="AG1193">
            <v>0</v>
          </cell>
          <cell r="AJ1193">
            <v>0</v>
          </cell>
          <cell r="AN1193">
            <v>836</v>
          </cell>
          <cell r="AT1193">
            <v>0</v>
          </cell>
          <cell r="AU1193">
            <v>0</v>
          </cell>
        </row>
        <row r="1194">
          <cell r="C1194" t="str">
            <v>33020PRO200TAllcustom3USD Total</v>
          </cell>
          <cell r="AB1194">
            <v>305</v>
          </cell>
          <cell r="AC1194">
            <v>0</v>
          </cell>
          <cell r="AE1194">
            <v>305.19323136658602</v>
          </cell>
          <cell r="AG1194">
            <v>0</v>
          </cell>
          <cell r="AH1194">
            <v>0</v>
          </cell>
          <cell r="AJ1194">
            <v>0</v>
          </cell>
          <cell r="AN1194">
            <v>305</v>
          </cell>
          <cell r="AT1194">
            <v>0</v>
          </cell>
          <cell r="AU1194">
            <v>0</v>
          </cell>
        </row>
        <row r="1195">
          <cell r="AB1195">
            <v>4255</v>
          </cell>
          <cell r="AC1195">
            <v>0</v>
          </cell>
          <cell r="AD1195">
            <v>0</v>
          </cell>
          <cell r="AE1195">
            <v>4254.6918076293769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N1195">
            <v>4255</v>
          </cell>
          <cell r="AT1195">
            <v>0</v>
          </cell>
          <cell r="AY1195">
            <v>0</v>
          </cell>
        </row>
        <row r="1198">
          <cell r="C1198" t="str">
            <v>34010PRO110Allcustom3USD Total</v>
          </cell>
          <cell r="AB1198">
            <v>54</v>
          </cell>
          <cell r="AE1198">
            <v>53.992998840000006</v>
          </cell>
          <cell r="AG1198">
            <v>0</v>
          </cell>
          <cell r="AJ1198">
            <v>0</v>
          </cell>
          <cell r="AN1198">
            <v>54</v>
          </cell>
          <cell r="AT1198">
            <v>0</v>
          </cell>
          <cell r="AU1198">
            <v>0</v>
          </cell>
        </row>
        <row r="1199">
          <cell r="C1199" t="str">
            <v>34010PRO120Allcustom3USD Total</v>
          </cell>
          <cell r="AB1199">
            <v>104</v>
          </cell>
          <cell r="AC1199">
            <v>0</v>
          </cell>
          <cell r="AE1199">
            <v>104.13384410920901</v>
          </cell>
          <cell r="AG1199">
            <v>0</v>
          </cell>
          <cell r="AH1199">
            <v>0</v>
          </cell>
          <cell r="AJ1199">
            <v>0</v>
          </cell>
          <cell r="AN1199">
            <v>104</v>
          </cell>
          <cell r="AT1199">
            <v>0</v>
          </cell>
          <cell r="AU1199">
            <v>0</v>
          </cell>
        </row>
        <row r="1200">
          <cell r="C1200" t="str">
            <v>34010PRO210TAllcustom3USD Total</v>
          </cell>
          <cell r="AB1200">
            <v>325</v>
          </cell>
          <cell r="AC1200">
            <v>0</v>
          </cell>
          <cell r="AE1200">
            <v>325.133837484222</v>
          </cell>
          <cell r="AG1200">
            <v>0</v>
          </cell>
          <cell r="AH1200">
            <v>0</v>
          </cell>
          <cell r="AJ1200">
            <v>0</v>
          </cell>
          <cell r="AN1200">
            <v>325</v>
          </cell>
          <cell r="AT1200">
            <v>0</v>
          </cell>
          <cell r="AU1200">
            <v>0</v>
          </cell>
        </row>
        <row r="1201">
          <cell r="C1201" t="str">
            <v>34010PRO200TAllcustom3USD Total</v>
          </cell>
          <cell r="AB1201">
            <v>178</v>
          </cell>
          <cell r="AC1201">
            <v>1</v>
          </cell>
          <cell r="AE1201">
            <v>177.24350636849999</v>
          </cell>
          <cell r="AG1201">
            <v>0</v>
          </cell>
          <cell r="AH1201">
            <v>0</v>
          </cell>
          <cell r="AJ1201">
            <v>0</v>
          </cell>
          <cell r="AN1201">
            <v>178</v>
          </cell>
          <cell r="AT1201">
            <v>0</v>
          </cell>
          <cell r="AU1201">
            <v>0</v>
          </cell>
        </row>
        <row r="1202">
          <cell r="AB1202">
            <v>661</v>
          </cell>
          <cell r="AC1202">
            <v>1</v>
          </cell>
          <cell r="AD1202">
            <v>0</v>
          </cell>
          <cell r="AE1202">
            <v>660.50418680193104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N1202">
            <v>661</v>
          </cell>
          <cell r="AT1202">
            <v>0</v>
          </cell>
          <cell r="AY1202">
            <v>0</v>
          </cell>
        </row>
        <row r="1205">
          <cell r="C1205" t="str">
            <v>63101MAT400Allcustom3USD Total</v>
          </cell>
          <cell r="AB1205">
            <v>0</v>
          </cell>
          <cell r="AE1205">
            <v>0</v>
          </cell>
          <cell r="AG1205">
            <v>0</v>
          </cell>
          <cell r="AJ1205">
            <v>0</v>
          </cell>
          <cell r="AN1205">
            <v>0</v>
          </cell>
          <cell r="AT1205">
            <v>0</v>
          </cell>
          <cell r="AU1205">
            <v>0</v>
          </cell>
        </row>
        <row r="1206">
          <cell r="C1206" t="str">
            <v>63102MAT400Allcustom3USD Total</v>
          </cell>
          <cell r="AB1206">
            <v>0</v>
          </cell>
          <cell r="AE1206">
            <v>0</v>
          </cell>
          <cell r="AG1206">
            <v>0</v>
          </cell>
          <cell r="AJ1206">
            <v>0</v>
          </cell>
          <cell r="AN1206">
            <v>0</v>
          </cell>
          <cell r="AT1206">
            <v>0</v>
          </cell>
          <cell r="AU1206">
            <v>0</v>
          </cell>
        </row>
        <row r="1207">
          <cell r="C1207" t="str">
            <v>63114TMAT400Allcustom3USD Total</v>
          </cell>
          <cell r="AB1207">
            <v>0</v>
          </cell>
          <cell r="AE1207">
            <v>0.330575254076447</v>
          </cell>
          <cell r="AG1207">
            <v>0</v>
          </cell>
          <cell r="AJ1207">
            <v>0</v>
          </cell>
          <cell r="AN1207">
            <v>0</v>
          </cell>
          <cell r="AT1207">
            <v>0</v>
          </cell>
          <cell r="AU1207">
            <v>0</v>
          </cell>
        </row>
        <row r="1208">
          <cell r="C1208" t="str">
            <v>63115TMAT400Allcustom3USD Total</v>
          </cell>
          <cell r="AB1208">
            <v>0</v>
          </cell>
          <cell r="AC1208">
            <v>0</v>
          </cell>
          <cell r="AE1208">
            <v>0.14950872412083999</v>
          </cell>
          <cell r="AG1208">
            <v>0</v>
          </cell>
          <cell r="AH1208">
            <v>0</v>
          </cell>
          <cell r="AJ1208">
            <v>0</v>
          </cell>
          <cell r="AN1208">
            <v>0</v>
          </cell>
          <cell r="AT1208">
            <v>0</v>
          </cell>
          <cell r="AU1208">
            <v>0</v>
          </cell>
        </row>
        <row r="1209">
          <cell r="C1209" t="str">
            <v>63110TMAT400Allcustom3USD Total</v>
          </cell>
          <cell r="AB1209">
            <v>0</v>
          </cell>
          <cell r="AC1209">
            <v>0</v>
          </cell>
          <cell r="AD1209">
            <v>0</v>
          </cell>
          <cell r="AE1209">
            <v>0.48008397819728699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N1209">
            <v>0</v>
          </cell>
          <cell r="AT1209">
            <v>0</v>
          </cell>
          <cell r="AU1209">
            <v>0</v>
          </cell>
          <cell r="AY1209">
            <v>0</v>
          </cell>
        </row>
        <row r="1214">
          <cell r="C1214" t="str">
            <v>35100TAllcustom2Allcustom3USD Total</v>
          </cell>
          <cell r="AB1214">
            <v>144</v>
          </cell>
          <cell r="AE1214">
            <v>143.884451515123</v>
          </cell>
          <cell r="AG1214">
            <v>0</v>
          </cell>
          <cell r="AJ1214">
            <v>0</v>
          </cell>
          <cell r="AN1214">
            <v>144</v>
          </cell>
          <cell r="AU1214">
            <v>0</v>
          </cell>
        </row>
        <row r="1215">
          <cell r="C1215" t="str">
            <v>35110Allcustom2Allcustom3USD Total</v>
          </cell>
          <cell r="AB1215">
            <v>357</v>
          </cell>
          <cell r="AE1215">
            <v>357.33610249381201</v>
          </cell>
          <cell r="AG1215">
            <v>0</v>
          </cell>
          <cell r="AJ1215">
            <v>0</v>
          </cell>
          <cell r="AN1215">
            <v>357</v>
          </cell>
          <cell r="AU1215">
            <v>0</v>
          </cell>
        </row>
        <row r="1216">
          <cell r="C1216" t="str">
            <v>35120Allcustom2Allcustom3USD Total</v>
          </cell>
          <cell r="AB1216">
            <v>364</v>
          </cell>
          <cell r="AE1216">
            <v>364.17991562816604</v>
          </cell>
          <cell r="AG1216">
            <v>0</v>
          </cell>
          <cell r="AJ1216">
            <v>0</v>
          </cell>
          <cell r="AN1216">
            <v>364</v>
          </cell>
          <cell r="AU1216">
            <v>0</v>
          </cell>
        </row>
        <row r="1217">
          <cell r="C1217" t="str">
            <v>35150Allcustom2Allcustom3USD Total</v>
          </cell>
          <cell r="AB1217">
            <v>145</v>
          </cell>
          <cell r="AE1217">
            <v>144.76930362302102</v>
          </cell>
          <cell r="AG1217">
            <v>0</v>
          </cell>
          <cell r="AJ1217">
            <v>0</v>
          </cell>
          <cell r="AN1217">
            <v>145</v>
          </cell>
          <cell r="AU1217">
            <v>0</v>
          </cell>
        </row>
        <row r="1218">
          <cell r="C1218" t="str">
            <v>63200TAllcustom2Allcustom3USD Total</v>
          </cell>
          <cell r="AB1218">
            <v>5</v>
          </cell>
          <cell r="AE1218">
            <v>4.5024399199181495</v>
          </cell>
          <cell r="AG1218">
            <v>0</v>
          </cell>
          <cell r="AJ1218">
            <v>0</v>
          </cell>
          <cell r="AN1218">
            <v>5</v>
          </cell>
          <cell r="AU1218">
            <v>0</v>
          </cell>
        </row>
        <row r="1220">
          <cell r="C1220" t="str">
            <v>33310Allcustom2Allcustom3USD Total</v>
          </cell>
          <cell r="AB1220">
            <v>26</v>
          </cell>
          <cell r="AE1220">
            <v>25.832511992272199</v>
          </cell>
          <cell r="AG1220">
            <v>0</v>
          </cell>
          <cell r="AJ1220">
            <v>0</v>
          </cell>
          <cell r="AN1220">
            <v>26</v>
          </cell>
          <cell r="AU1220">
            <v>0</v>
          </cell>
        </row>
        <row r="1221">
          <cell r="C1221" t="str">
            <v>34800TAllcustom2Allcustom3USD Total</v>
          </cell>
          <cell r="AB1221">
            <v>-1</v>
          </cell>
          <cell r="AE1221">
            <v>-0.97489996911786103</v>
          </cell>
          <cell r="AG1221">
            <v>0</v>
          </cell>
          <cell r="AJ1221">
            <v>0</v>
          </cell>
          <cell r="AN1221">
            <v>-1</v>
          </cell>
          <cell r="AU1221">
            <v>0</v>
          </cell>
        </row>
        <row r="1222">
          <cell r="C1222" t="str">
            <v>35140Allcustom2Allcustom3USD Total</v>
          </cell>
          <cell r="AB1222">
            <v>4</v>
          </cell>
          <cell r="AE1222">
            <v>3.97432343154721</v>
          </cell>
          <cell r="AG1222">
            <v>0</v>
          </cell>
          <cell r="AJ1222">
            <v>0</v>
          </cell>
          <cell r="AN1222">
            <v>4</v>
          </cell>
          <cell r="AU1222">
            <v>0</v>
          </cell>
        </row>
        <row r="1223">
          <cell r="C1223" t="str">
            <v>35160Allcustom2Allcustom3USD Total</v>
          </cell>
          <cell r="AB1223">
            <v>273</v>
          </cell>
          <cell r="AC1223">
            <v>-1</v>
          </cell>
          <cell r="AE1223">
            <v>273.91608566887101</v>
          </cell>
          <cell r="AG1223">
            <v>0</v>
          </cell>
          <cell r="AH1223">
            <v>0</v>
          </cell>
          <cell r="AJ1223">
            <v>0</v>
          </cell>
          <cell r="AN1223">
            <v>273</v>
          </cell>
          <cell r="AU1223">
            <v>0</v>
          </cell>
        </row>
        <row r="1224">
          <cell r="C1224" t="str">
            <v>35169Allcustom2Allcustom3USD Total</v>
          </cell>
          <cell r="AB1224">
            <v>0</v>
          </cell>
          <cell r="AE1224">
            <v>0.30139184685349502</v>
          </cell>
          <cell r="AG1224">
            <v>0</v>
          </cell>
          <cell r="AJ1224">
            <v>0</v>
          </cell>
          <cell r="AN1224">
            <v>0</v>
          </cell>
          <cell r="AU1224">
            <v>0</v>
          </cell>
        </row>
        <row r="1225">
          <cell r="C1225" t="str">
            <v>35179PAllcustom2Allcustom3USD Total</v>
          </cell>
          <cell r="AB1225">
            <v>-28</v>
          </cell>
          <cell r="AE1225">
            <v>-27.717899044958902</v>
          </cell>
          <cell r="AG1225">
            <v>0</v>
          </cell>
          <cell r="AJ1225">
            <v>0</v>
          </cell>
          <cell r="AN1225">
            <v>-28</v>
          </cell>
          <cell r="AU1225">
            <v>0</v>
          </cell>
        </row>
        <row r="1226">
          <cell r="C1226" t="str">
            <v>Other_other_payables_total_USD</v>
          </cell>
          <cell r="AB1226">
            <v>274</v>
          </cell>
          <cell r="AC1226">
            <v>-1</v>
          </cell>
          <cell r="AD1226">
            <v>0</v>
          </cell>
          <cell r="AE1226">
            <v>275.33151392546711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0</v>
          </cell>
          <cell r="AM1226">
            <v>0</v>
          </cell>
          <cell r="AN1226">
            <v>274</v>
          </cell>
          <cell r="AU1226">
            <v>0</v>
          </cell>
        </row>
        <row r="1228">
          <cell r="C1228" t="str">
            <v>63210TAllcustom2Allcustom3USD Total</v>
          </cell>
          <cell r="AB1228">
            <v>1289</v>
          </cell>
          <cell r="AC1228">
            <v>-1</v>
          </cell>
          <cell r="AD1228">
            <v>0</v>
          </cell>
          <cell r="AE1228">
            <v>1290.0037271055071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>
            <v>0</v>
          </cell>
          <cell r="AM1228">
            <v>0</v>
          </cell>
          <cell r="AN1228">
            <v>1289</v>
          </cell>
          <cell r="AU1228">
            <v>0</v>
          </cell>
          <cell r="AY1228">
            <v>0</v>
          </cell>
        </row>
        <row r="1232">
          <cell r="C1232" t="str">
            <v>25710Allcustom2Allcustom3USD Total</v>
          </cell>
          <cell r="AB1232">
            <v>27</v>
          </cell>
          <cell r="AC1232">
            <v>0</v>
          </cell>
          <cell r="AE1232">
            <v>26.610896185909699</v>
          </cell>
          <cell r="AG1232">
            <v>0</v>
          </cell>
          <cell r="AJ1232">
            <v>0</v>
          </cell>
          <cell r="AN1232">
            <v>27</v>
          </cell>
          <cell r="AU1232">
            <v>0</v>
          </cell>
        </row>
        <row r="1233">
          <cell r="C1233" t="str">
            <v>25719Allcustom2Allcustom3USD Total</v>
          </cell>
          <cell r="AB1233">
            <v>73</v>
          </cell>
          <cell r="AE1233">
            <v>73.209170319548207</v>
          </cell>
          <cell r="AG1233">
            <v>0</v>
          </cell>
          <cell r="AJ1233">
            <v>0</v>
          </cell>
          <cell r="AN1233">
            <v>73</v>
          </cell>
          <cell r="AU1233">
            <v>0</v>
          </cell>
        </row>
        <row r="1234">
          <cell r="C1234" t="str">
            <v>25729Allcustom2Allcustom3USD Total</v>
          </cell>
          <cell r="AB1234">
            <v>0</v>
          </cell>
          <cell r="AE1234">
            <v>2.1530000008961703E-3</v>
          </cell>
          <cell r="AG1234">
            <v>0</v>
          </cell>
          <cell r="AJ1234">
            <v>0</v>
          </cell>
          <cell r="AN1234">
            <v>0</v>
          </cell>
          <cell r="AU1234">
            <v>0</v>
          </cell>
        </row>
        <row r="1235">
          <cell r="C1235" t="str">
            <v>Loans_receivable_current_USD</v>
          </cell>
          <cell r="AB1235">
            <v>100</v>
          </cell>
          <cell r="AE1235">
            <v>99.822219505458804</v>
          </cell>
          <cell r="AG1235">
            <v>0</v>
          </cell>
          <cell r="AJ1235">
            <v>0</v>
          </cell>
          <cell r="AN1235">
            <v>100</v>
          </cell>
          <cell r="AU1235">
            <v>0</v>
          </cell>
        </row>
        <row r="1237">
          <cell r="C1237" t="str">
            <v>22510Allcustom2Allcustom3USD Total</v>
          </cell>
          <cell r="AB1237">
            <v>27</v>
          </cell>
          <cell r="AE1237">
            <v>26.875637928661998</v>
          </cell>
          <cell r="AG1237">
            <v>0</v>
          </cell>
          <cell r="AJ1237">
            <v>0</v>
          </cell>
          <cell r="AN1237">
            <v>27</v>
          </cell>
          <cell r="AU1237">
            <v>0</v>
          </cell>
        </row>
        <row r="1238">
          <cell r="C1238" t="str">
            <v>22529Allcustom2Allcustom3USD Total</v>
          </cell>
          <cell r="AB1238">
            <v>128</v>
          </cell>
          <cell r="AE1238">
            <v>128.320353514419</v>
          </cell>
          <cell r="AG1238">
            <v>0</v>
          </cell>
          <cell r="AJ1238">
            <v>0</v>
          </cell>
          <cell r="AN1238">
            <v>128</v>
          </cell>
          <cell r="AU1238">
            <v>0</v>
          </cell>
        </row>
        <row r="1239">
          <cell r="C1239" t="str">
            <v>Loans_receivable_non_current_USD</v>
          </cell>
          <cell r="AB1239">
            <v>155</v>
          </cell>
          <cell r="AE1239">
            <v>155.195991443081</v>
          </cell>
          <cell r="AG1239">
            <v>0</v>
          </cell>
          <cell r="AJ1239">
            <v>0</v>
          </cell>
          <cell r="AN1239">
            <v>155</v>
          </cell>
          <cell r="AU1239">
            <v>0</v>
          </cell>
        </row>
        <row r="1243">
          <cell r="C1243" t="str">
            <v>61620MAT200Allcustom3USD Total</v>
          </cell>
          <cell r="E1243">
            <v>1244</v>
          </cell>
          <cell r="F1243">
            <v>0</v>
          </cell>
          <cell r="H1243">
            <v>1244.2605894726</v>
          </cell>
          <cell r="J1243">
            <v>181</v>
          </cell>
          <cell r="K1243">
            <v>1</v>
          </cell>
          <cell r="M1243">
            <v>180.45643185428398</v>
          </cell>
          <cell r="O1243">
            <v>0</v>
          </cell>
          <cell r="P1243">
            <v>0</v>
          </cell>
          <cell r="R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Y1243">
            <v>0</v>
          </cell>
          <cell r="Z1243">
            <v>0</v>
          </cell>
          <cell r="AB1243">
            <v>1425</v>
          </cell>
          <cell r="AC1243">
            <v>0</v>
          </cell>
          <cell r="AD1243">
            <v>0</v>
          </cell>
          <cell r="AE1243">
            <v>1424.7170213268801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>
            <v>0</v>
          </cell>
          <cell r="AM1243">
            <v>0</v>
          </cell>
          <cell r="AN1243">
            <v>1425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BI1243">
            <v>866</v>
          </cell>
          <cell r="BJ1243">
            <v>1</v>
          </cell>
          <cell r="BL1243">
            <v>864.65622095433696</v>
          </cell>
          <cell r="BN1243">
            <v>268</v>
          </cell>
          <cell r="BO1243">
            <v>0</v>
          </cell>
          <cell r="BQ1243">
            <v>267.50816326857597</v>
          </cell>
          <cell r="BS1243">
            <v>42</v>
          </cell>
          <cell r="BT1243">
            <v>1</v>
          </cell>
          <cell r="BV1243">
            <v>41.434605377348994</v>
          </cell>
          <cell r="BX1243">
            <v>23</v>
          </cell>
          <cell r="BY1243">
            <v>2</v>
          </cell>
          <cell r="CA1243">
            <v>21.421564310855</v>
          </cell>
          <cell r="CC1243">
            <v>1</v>
          </cell>
          <cell r="CD1243">
            <v>1</v>
          </cell>
          <cell r="CF1243">
            <v>0.28356031248011598</v>
          </cell>
          <cell r="CH1243">
            <v>8</v>
          </cell>
          <cell r="CI1243">
            <v>1</v>
          </cell>
          <cell r="CK1243">
            <v>7.4350632796015201</v>
          </cell>
          <cell r="CY1243">
            <v>81</v>
          </cell>
          <cell r="CZ1243">
            <v>-2</v>
          </cell>
          <cell r="DB1243">
            <v>82.60301733</v>
          </cell>
          <cell r="DD1243">
            <v>8</v>
          </cell>
          <cell r="DE1243">
            <v>-1</v>
          </cell>
          <cell r="DG1243">
            <v>8.9574624380414605</v>
          </cell>
          <cell r="DI1243">
            <v>1</v>
          </cell>
          <cell r="DJ1243">
            <v>0</v>
          </cell>
          <cell r="DL1243">
            <v>0.73395208624224506</v>
          </cell>
          <cell r="DN1243">
            <v>89</v>
          </cell>
          <cell r="DO1243">
            <v>1</v>
          </cell>
          <cell r="DQ1243">
            <v>88.162000000000006</v>
          </cell>
          <cell r="DS1243">
            <v>0</v>
          </cell>
          <cell r="DT1243">
            <v>0</v>
          </cell>
          <cell r="DV1243">
            <v>0</v>
          </cell>
        </row>
        <row r="1245">
          <cell r="C1245" t="str">
            <v>61620MAT205Allcustom3USD Total</v>
          </cell>
          <cell r="E1245">
            <v>926</v>
          </cell>
          <cell r="F1245">
            <v>1</v>
          </cell>
          <cell r="H1245">
            <v>925.15987974680991</v>
          </cell>
          <cell r="J1245">
            <v>72</v>
          </cell>
          <cell r="K1245">
            <v>-1</v>
          </cell>
          <cell r="M1245">
            <v>73.08016327922229</v>
          </cell>
          <cell r="O1245">
            <v>0</v>
          </cell>
          <cell r="P1245">
            <v>0</v>
          </cell>
          <cell r="R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Y1245">
            <v>0</v>
          </cell>
          <cell r="Z1245">
            <v>0</v>
          </cell>
          <cell r="AB1245">
            <v>998</v>
          </cell>
          <cell r="AC1245">
            <v>0</v>
          </cell>
          <cell r="AD1245">
            <v>0</v>
          </cell>
          <cell r="AE1245">
            <v>998.24004302603203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>
            <v>0</v>
          </cell>
          <cell r="AM1245">
            <v>0</v>
          </cell>
          <cell r="AN1245">
            <v>998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BI1245">
            <v>572</v>
          </cell>
          <cell r="BJ1245">
            <v>0</v>
          </cell>
          <cell r="BL1245">
            <v>572.34546679938899</v>
          </cell>
          <cell r="BN1245">
            <v>245</v>
          </cell>
          <cell r="BO1245">
            <v>0</v>
          </cell>
          <cell r="BQ1245">
            <v>245.05944026760901</v>
          </cell>
          <cell r="BS1245">
            <v>37</v>
          </cell>
          <cell r="BT1245">
            <v>1</v>
          </cell>
          <cell r="BV1245">
            <v>36.276193251079704</v>
          </cell>
          <cell r="BX1245">
            <v>20</v>
          </cell>
          <cell r="BY1245">
            <v>0</v>
          </cell>
          <cell r="CA1245">
            <v>20.127977919323399</v>
          </cell>
          <cell r="CC1245">
            <v>0</v>
          </cell>
          <cell r="CD1245">
            <v>0</v>
          </cell>
          <cell r="CF1245">
            <v>0.266528632564909</v>
          </cell>
          <cell r="CH1245">
            <v>7</v>
          </cell>
          <cell r="CI1245">
            <v>0</v>
          </cell>
          <cell r="CK1245">
            <v>7.3092068150311702</v>
          </cell>
          <cell r="CY1245">
            <v>7</v>
          </cell>
          <cell r="CZ1245">
            <v>0</v>
          </cell>
          <cell r="DB1245">
            <v>7.0120301399999994</v>
          </cell>
          <cell r="DD1245">
            <v>8</v>
          </cell>
          <cell r="DE1245">
            <v>0</v>
          </cell>
          <cell r="DG1245">
            <v>8.1421624903927601</v>
          </cell>
          <cell r="DI1245">
            <v>0</v>
          </cell>
          <cell r="DJ1245">
            <v>-1</v>
          </cell>
          <cell r="DL1245">
            <v>0.75597064882951304</v>
          </cell>
          <cell r="DN1245">
            <v>56</v>
          </cell>
          <cell r="DO1245">
            <v>-1</v>
          </cell>
          <cell r="DQ1245">
            <v>57.17</v>
          </cell>
          <cell r="DS1245">
            <v>0</v>
          </cell>
          <cell r="DT1245">
            <v>0</v>
          </cell>
          <cell r="DV1245">
            <v>0</v>
          </cell>
        </row>
        <row r="1246">
          <cell r="C1246" t="str">
            <v>61620MAT210Allcustom3USD Total</v>
          </cell>
          <cell r="E1246">
            <v>824</v>
          </cell>
          <cell r="H1246">
            <v>824.20837235669603</v>
          </cell>
          <cell r="J1246">
            <v>25</v>
          </cell>
          <cell r="M1246">
            <v>24.886322015647998</v>
          </cell>
          <cell r="O1246">
            <v>0</v>
          </cell>
          <cell r="R1246">
            <v>0</v>
          </cell>
          <cell r="T1246">
            <v>0</v>
          </cell>
          <cell r="V1246">
            <v>0</v>
          </cell>
          <cell r="Y1246">
            <v>0</v>
          </cell>
          <cell r="Z1246">
            <v>0</v>
          </cell>
          <cell r="AB1246">
            <v>849</v>
          </cell>
          <cell r="AD1246">
            <v>0</v>
          </cell>
          <cell r="AE1246">
            <v>849.09469437234407</v>
          </cell>
          <cell r="AG1246">
            <v>0</v>
          </cell>
          <cell r="AI1246">
            <v>0</v>
          </cell>
          <cell r="AJ1246">
            <v>0</v>
          </cell>
          <cell r="AL1246">
            <v>0</v>
          </cell>
          <cell r="AM1246">
            <v>0</v>
          </cell>
          <cell r="AN1246">
            <v>849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BI1246">
            <v>486</v>
          </cell>
          <cell r="BL1246">
            <v>485.81412004115202</v>
          </cell>
          <cell r="BN1246">
            <v>250</v>
          </cell>
          <cell r="BQ1246">
            <v>249.74375538698399</v>
          </cell>
          <cell r="BS1246">
            <v>23</v>
          </cell>
          <cell r="BV1246">
            <v>23.418569561793202</v>
          </cell>
          <cell r="BX1246">
            <v>15</v>
          </cell>
          <cell r="CA1246">
            <v>14.659250023006299</v>
          </cell>
          <cell r="CC1246">
            <v>0</v>
          </cell>
          <cell r="CF1246">
            <v>8.4966650192754706E-2</v>
          </cell>
          <cell r="CH1246">
            <v>7</v>
          </cell>
          <cell r="CK1246">
            <v>6.7290375650311702</v>
          </cell>
          <cell r="CY1246">
            <v>5</v>
          </cell>
          <cell r="DB1246">
            <v>4.6260301399999992</v>
          </cell>
          <cell r="DD1246">
            <v>7</v>
          </cell>
          <cell r="DG1246">
            <v>6.6696421073535799</v>
          </cell>
          <cell r="DI1246">
            <v>1</v>
          </cell>
          <cell r="DL1246">
            <v>0.77864976829439803</v>
          </cell>
          <cell r="DN1246">
            <v>13</v>
          </cell>
          <cell r="DQ1246">
            <v>12.811999999999999</v>
          </cell>
          <cell r="DS1246">
            <v>0</v>
          </cell>
          <cell r="DV1246">
            <v>0</v>
          </cell>
        </row>
        <row r="1247">
          <cell r="C1247" t="str">
            <v>61620MAT215Allcustom3USD Total</v>
          </cell>
          <cell r="E1247">
            <v>632</v>
          </cell>
          <cell r="H1247">
            <v>632.220514231621</v>
          </cell>
          <cell r="J1247">
            <v>21</v>
          </cell>
          <cell r="M1247">
            <v>20.533926257089298</v>
          </cell>
          <cell r="O1247">
            <v>0</v>
          </cell>
          <cell r="R1247">
            <v>0</v>
          </cell>
          <cell r="T1247">
            <v>0</v>
          </cell>
          <cell r="V1247">
            <v>0</v>
          </cell>
          <cell r="Y1247">
            <v>0</v>
          </cell>
          <cell r="Z1247">
            <v>0</v>
          </cell>
          <cell r="AB1247">
            <v>653</v>
          </cell>
          <cell r="AD1247">
            <v>0</v>
          </cell>
          <cell r="AE1247">
            <v>652.75444048871009</v>
          </cell>
          <cell r="AG1247">
            <v>0</v>
          </cell>
          <cell r="AI1247">
            <v>0</v>
          </cell>
          <cell r="AJ1247">
            <v>0</v>
          </cell>
          <cell r="AL1247">
            <v>0</v>
          </cell>
          <cell r="AM1247">
            <v>0</v>
          </cell>
          <cell r="AN1247">
            <v>653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BI1247">
            <v>308</v>
          </cell>
          <cell r="BL1247">
            <v>308.43698953286099</v>
          </cell>
          <cell r="BN1247">
            <v>248</v>
          </cell>
          <cell r="BQ1247">
            <v>248.393633020056</v>
          </cell>
          <cell r="BS1247">
            <v>18</v>
          </cell>
          <cell r="BV1247">
            <v>18.440897550750599</v>
          </cell>
          <cell r="BX1247">
            <v>7</v>
          </cell>
          <cell r="CA1247">
            <v>7.2783923610513703</v>
          </cell>
          <cell r="CC1247">
            <v>0</v>
          </cell>
          <cell r="CF1247">
            <v>0</v>
          </cell>
          <cell r="CH1247">
            <v>6</v>
          </cell>
          <cell r="CK1247">
            <v>5.9466795650311699</v>
          </cell>
          <cell r="CY1247">
            <v>4</v>
          </cell>
          <cell r="DB1247">
            <v>4.3798311200000004</v>
          </cell>
          <cell r="DD1247">
            <v>7</v>
          </cell>
          <cell r="DG1247">
            <v>6.7020858757460902</v>
          </cell>
          <cell r="DI1247">
            <v>1</v>
          </cell>
          <cell r="DL1247">
            <v>0.80200926134323003</v>
          </cell>
          <cell r="DN1247">
            <v>9</v>
          </cell>
          <cell r="DQ1247">
            <v>8.65</v>
          </cell>
          <cell r="DS1247">
            <v>0</v>
          </cell>
          <cell r="DV1247">
            <v>0</v>
          </cell>
        </row>
        <row r="1248">
          <cell r="C1248" t="str">
            <v>61620MAT220Allcustom3USD Total</v>
          </cell>
          <cell r="E1248">
            <v>429</v>
          </cell>
          <cell r="H1248">
            <v>429.09860619126101</v>
          </cell>
          <cell r="J1248">
            <v>15</v>
          </cell>
          <cell r="M1248">
            <v>14.958531761407301</v>
          </cell>
          <cell r="O1248">
            <v>0</v>
          </cell>
          <cell r="R1248">
            <v>0</v>
          </cell>
          <cell r="T1248">
            <v>0</v>
          </cell>
          <cell r="V1248">
            <v>0</v>
          </cell>
          <cell r="Y1248">
            <v>0</v>
          </cell>
          <cell r="Z1248">
            <v>0</v>
          </cell>
          <cell r="AB1248">
            <v>444</v>
          </cell>
          <cell r="AD1248">
            <v>0</v>
          </cell>
          <cell r="AE1248">
            <v>444.05713795266803</v>
          </cell>
          <cell r="AG1248">
            <v>0</v>
          </cell>
          <cell r="AI1248">
            <v>0</v>
          </cell>
          <cell r="AJ1248">
            <v>0</v>
          </cell>
          <cell r="AL1248">
            <v>0</v>
          </cell>
          <cell r="AM1248">
            <v>0</v>
          </cell>
          <cell r="AN1248">
            <v>444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BI1248">
            <v>114</v>
          </cell>
          <cell r="BL1248">
            <v>113.82044874735899</v>
          </cell>
          <cell r="BN1248">
            <v>253</v>
          </cell>
          <cell r="BQ1248">
            <v>252.92764647341002</v>
          </cell>
          <cell r="BS1248">
            <v>12</v>
          </cell>
          <cell r="BV1248">
            <v>11.961399748604</v>
          </cell>
          <cell r="BX1248">
            <v>2</v>
          </cell>
          <cell r="CA1248">
            <v>2.40602201985855</v>
          </cell>
          <cell r="CC1248">
            <v>0</v>
          </cell>
          <cell r="CF1248">
            <v>0</v>
          </cell>
          <cell r="CH1248">
            <v>6</v>
          </cell>
          <cell r="CK1248">
            <v>5.9926795650311702</v>
          </cell>
          <cell r="CY1248">
            <v>4</v>
          </cell>
          <cell r="DB1248">
            <v>3.8807647599999999</v>
          </cell>
          <cell r="DD1248">
            <v>6</v>
          </cell>
          <cell r="DG1248">
            <v>6.40269746222382</v>
          </cell>
          <cell r="DI1248">
            <v>1</v>
          </cell>
          <cell r="DL1248">
            <v>0.82606953918352699</v>
          </cell>
          <cell r="DN1248">
            <v>4</v>
          </cell>
          <cell r="DQ1248">
            <v>3.8490000000000002</v>
          </cell>
          <cell r="DS1248">
            <v>0</v>
          </cell>
          <cell r="DV1248">
            <v>0</v>
          </cell>
        </row>
        <row r="1249">
          <cell r="C1249" t="str">
            <v>61620MAT200TAllcustom3USD Total</v>
          </cell>
          <cell r="E1249">
            <v>2811</v>
          </cell>
          <cell r="F1249">
            <v>1</v>
          </cell>
          <cell r="G1249">
            <v>0</v>
          </cell>
          <cell r="H1249">
            <v>2810.6873725263877</v>
          </cell>
          <cell r="J1249">
            <v>133</v>
          </cell>
          <cell r="K1249">
            <v>-1</v>
          </cell>
          <cell r="L1249">
            <v>0</v>
          </cell>
          <cell r="M1249">
            <v>133.45894331336689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B1249">
            <v>2944</v>
          </cell>
          <cell r="AC1249">
            <v>0</v>
          </cell>
          <cell r="AD1249">
            <v>0</v>
          </cell>
          <cell r="AE1249">
            <v>2944.1463158397546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>
            <v>0</v>
          </cell>
          <cell r="AM1249">
            <v>0</v>
          </cell>
          <cell r="AN1249">
            <v>2944</v>
          </cell>
          <cell r="AS1249">
            <v>0</v>
          </cell>
          <cell r="AT1249">
            <v>0</v>
          </cell>
          <cell r="AU1249">
            <v>0</v>
          </cell>
          <cell r="BI1249">
            <v>1480</v>
          </cell>
          <cell r="BJ1249">
            <v>0</v>
          </cell>
          <cell r="BK1249">
            <v>0</v>
          </cell>
          <cell r="BL1249">
            <v>1480.4170251207611</v>
          </cell>
          <cell r="BN1249">
            <v>996</v>
          </cell>
          <cell r="BO1249">
            <v>0</v>
          </cell>
          <cell r="BP1249">
            <v>0</v>
          </cell>
          <cell r="BQ1249">
            <v>996.12447514805899</v>
          </cell>
          <cell r="BS1249">
            <v>90</v>
          </cell>
          <cell r="BT1249">
            <v>1</v>
          </cell>
          <cell r="BU1249">
            <v>0</v>
          </cell>
          <cell r="BV1249">
            <v>90.09706011222751</v>
          </cell>
          <cell r="BX1249">
            <v>44</v>
          </cell>
          <cell r="BY1249">
            <v>0</v>
          </cell>
          <cell r="BZ1249">
            <v>0</v>
          </cell>
          <cell r="CA1249">
            <v>44.471642323239614</v>
          </cell>
          <cell r="CC1249">
            <v>0</v>
          </cell>
          <cell r="CD1249">
            <v>0</v>
          </cell>
          <cell r="CE1249">
            <v>0</v>
          </cell>
          <cell r="CF1249">
            <v>0.35149528275766373</v>
          </cell>
          <cell r="CH1249">
            <v>26</v>
          </cell>
          <cell r="CI1249">
            <v>0</v>
          </cell>
          <cell r="CJ1249">
            <v>0</v>
          </cell>
          <cell r="CK1249">
            <v>25.977603510124684</v>
          </cell>
          <cell r="CY1249">
            <v>20</v>
          </cell>
          <cell r="CZ1249">
            <v>0</v>
          </cell>
          <cell r="DA1249">
            <v>0</v>
          </cell>
          <cell r="DB1249">
            <v>19.898656159999994</v>
          </cell>
          <cell r="DD1249">
            <v>28</v>
          </cell>
          <cell r="DE1249">
            <v>0</v>
          </cell>
          <cell r="DF1249">
            <v>0</v>
          </cell>
          <cell r="DG1249">
            <v>27.916587935716251</v>
          </cell>
          <cell r="DI1249">
            <v>3</v>
          </cell>
          <cell r="DJ1249">
            <v>-1</v>
          </cell>
          <cell r="DK1249">
            <v>0</v>
          </cell>
          <cell r="DL1249">
            <v>3.1626992176506681</v>
          </cell>
          <cell r="DN1249">
            <v>82</v>
          </cell>
          <cell r="DO1249">
            <v>-1</v>
          </cell>
          <cell r="DP1249">
            <v>0</v>
          </cell>
          <cell r="DQ1249">
            <v>82.481000000000009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</row>
        <row r="1251">
          <cell r="C1251" t="str">
            <v>61620MAT305Allcustom3USD Total</v>
          </cell>
          <cell r="E1251">
            <v>350</v>
          </cell>
          <cell r="H1251">
            <v>349.83094884452998</v>
          </cell>
          <cell r="J1251">
            <v>11</v>
          </cell>
          <cell r="M1251">
            <v>10.943838847582901</v>
          </cell>
          <cell r="O1251">
            <v>0</v>
          </cell>
          <cell r="R1251">
            <v>0</v>
          </cell>
          <cell r="T1251">
            <v>0</v>
          </cell>
          <cell r="V1251">
            <v>0</v>
          </cell>
          <cell r="Y1251">
            <v>0</v>
          </cell>
          <cell r="Z1251">
            <v>0</v>
          </cell>
          <cell r="AB1251">
            <v>361</v>
          </cell>
          <cell r="AD1251">
            <v>0</v>
          </cell>
          <cell r="AE1251">
            <v>360.77478769211297</v>
          </cell>
          <cell r="AG1251">
            <v>0</v>
          </cell>
          <cell r="AI1251">
            <v>0</v>
          </cell>
          <cell r="AJ1251">
            <v>0</v>
          </cell>
          <cell r="AL1251">
            <v>0</v>
          </cell>
          <cell r="AM1251">
            <v>0</v>
          </cell>
          <cell r="AN1251">
            <v>361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BI1251">
            <v>34</v>
          </cell>
          <cell r="BL1251">
            <v>34.167555880399696</v>
          </cell>
          <cell r="BN1251">
            <v>265</v>
          </cell>
          <cell r="BQ1251">
            <v>264.79441306827101</v>
          </cell>
          <cell r="BS1251">
            <v>9</v>
          </cell>
          <cell r="BV1251">
            <v>8.6677354432094695</v>
          </cell>
          <cell r="BX1251">
            <v>1</v>
          </cell>
          <cell r="CA1251">
            <v>1.3905909145811199</v>
          </cell>
          <cell r="CC1251">
            <v>0</v>
          </cell>
          <cell r="CF1251">
            <v>0</v>
          </cell>
          <cell r="CH1251">
            <v>6</v>
          </cell>
          <cell r="CK1251">
            <v>6.0386795650311695</v>
          </cell>
          <cell r="CY1251">
            <v>4</v>
          </cell>
          <cell r="DB1251">
            <v>3.6087647599999997</v>
          </cell>
          <cell r="DD1251">
            <v>6</v>
          </cell>
          <cell r="DG1251">
            <v>6.48422246222382</v>
          </cell>
          <cell r="DI1251">
            <v>1</v>
          </cell>
          <cell r="DL1251">
            <v>0.85085162535903303</v>
          </cell>
          <cell r="DN1251">
            <v>0</v>
          </cell>
          <cell r="DQ1251">
            <v>0</v>
          </cell>
          <cell r="DS1251">
            <v>0</v>
          </cell>
          <cell r="DV1251">
            <v>0</v>
          </cell>
        </row>
        <row r="1252">
          <cell r="C1252" t="str">
            <v>61620MAT310Allcustom3USD Total</v>
          </cell>
          <cell r="E1252">
            <v>309</v>
          </cell>
          <cell r="H1252">
            <v>308.98603592925696</v>
          </cell>
          <cell r="J1252">
            <v>11</v>
          </cell>
          <cell r="M1252">
            <v>11.0927903063436</v>
          </cell>
          <cell r="O1252">
            <v>0</v>
          </cell>
          <cell r="R1252">
            <v>0</v>
          </cell>
          <cell r="T1252">
            <v>0</v>
          </cell>
          <cell r="V1252">
            <v>0</v>
          </cell>
          <cell r="Y1252">
            <v>0</v>
          </cell>
          <cell r="Z1252">
            <v>0</v>
          </cell>
          <cell r="AB1252">
            <v>320</v>
          </cell>
          <cell r="AD1252">
            <v>0</v>
          </cell>
          <cell r="AE1252">
            <v>320.07882623560101</v>
          </cell>
          <cell r="AG1252">
            <v>0</v>
          </cell>
          <cell r="AI1252">
            <v>0</v>
          </cell>
          <cell r="AJ1252">
            <v>0</v>
          </cell>
          <cell r="AL1252">
            <v>0</v>
          </cell>
          <cell r="AM1252">
            <v>0</v>
          </cell>
          <cell r="AN1252">
            <v>320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BI1252">
            <v>4</v>
          </cell>
          <cell r="BL1252">
            <v>3.5248221099361601</v>
          </cell>
          <cell r="BN1252">
            <v>267</v>
          </cell>
          <cell r="BQ1252">
            <v>267.22749817190402</v>
          </cell>
          <cell r="BS1252">
            <v>1</v>
          </cell>
          <cell r="BV1252">
            <v>1.1135857400826801</v>
          </cell>
          <cell r="BX1252">
            <v>1</v>
          </cell>
          <cell r="CA1252">
            <v>1.20449112306045</v>
          </cell>
          <cell r="CC1252">
            <v>0</v>
          </cell>
          <cell r="CF1252">
            <v>0</v>
          </cell>
          <cell r="CH1252">
            <v>6</v>
          </cell>
          <cell r="CK1252">
            <v>6.0856795650311701</v>
          </cell>
          <cell r="CY1252">
            <v>4</v>
          </cell>
          <cell r="DB1252">
            <v>3.64821967</v>
          </cell>
          <cell r="DD1252">
            <v>7</v>
          </cell>
          <cell r="DG1252">
            <v>6.5681934622238201</v>
          </cell>
          <cell r="DI1252">
            <v>1</v>
          </cell>
          <cell r="DL1252">
            <v>0.87637717411980409</v>
          </cell>
          <cell r="DN1252">
            <v>0</v>
          </cell>
          <cell r="DQ1252">
            <v>0</v>
          </cell>
          <cell r="DS1252">
            <v>0</v>
          </cell>
          <cell r="DV1252">
            <v>0</v>
          </cell>
        </row>
        <row r="1253">
          <cell r="C1253" t="str">
            <v>61620MAT315Allcustom3USD Total</v>
          </cell>
          <cell r="E1253">
            <v>316</v>
          </cell>
          <cell r="H1253">
            <v>316.06015318132802</v>
          </cell>
          <cell r="J1253">
            <v>10</v>
          </cell>
          <cell r="M1253">
            <v>10.039988315203599</v>
          </cell>
          <cell r="O1253">
            <v>0</v>
          </cell>
          <cell r="R1253">
            <v>0</v>
          </cell>
          <cell r="T1253">
            <v>0</v>
          </cell>
          <cell r="V1253">
            <v>0</v>
          </cell>
          <cell r="Y1253">
            <v>0</v>
          </cell>
          <cell r="Z1253">
            <v>0</v>
          </cell>
          <cell r="AB1253">
            <v>326</v>
          </cell>
          <cell r="AD1253">
            <v>0</v>
          </cell>
          <cell r="AE1253">
            <v>326.10014149653102</v>
          </cell>
          <cell r="AG1253">
            <v>0</v>
          </cell>
          <cell r="AI1253">
            <v>0</v>
          </cell>
          <cell r="AJ1253">
            <v>0</v>
          </cell>
          <cell r="AL1253">
            <v>0</v>
          </cell>
          <cell r="AM1253">
            <v>0</v>
          </cell>
          <cell r="AN1253">
            <v>326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BI1253">
            <v>3</v>
          </cell>
          <cell r="BL1253">
            <v>3.1405728446517096</v>
          </cell>
          <cell r="BN1253">
            <v>274</v>
          </cell>
          <cell r="BQ1253">
            <v>274.46098466863799</v>
          </cell>
          <cell r="BS1253">
            <v>1</v>
          </cell>
          <cell r="BV1253">
            <v>1.2587689017578101</v>
          </cell>
          <cell r="BX1253">
            <v>1</v>
          </cell>
          <cell r="CA1253">
            <v>1.23618798200625</v>
          </cell>
          <cell r="CC1253">
            <v>0</v>
          </cell>
          <cell r="CF1253">
            <v>0</v>
          </cell>
          <cell r="CH1253">
            <v>6</v>
          </cell>
          <cell r="CK1253">
            <v>6.1336795650311702</v>
          </cell>
          <cell r="CY1253">
            <v>4</v>
          </cell>
          <cell r="DB1253">
            <v>3.6190000000000002</v>
          </cell>
          <cell r="DD1253">
            <v>6</v>
          </cell>
          <cell r="DG1253">
            <v>5.5183198258601802</v>
          </cell>
          <cell r="DI1253">
            <v>1</v>
          </cell>
          <cell r="DL1253">
            <v>0.90266848934339805</v>
          </cell>
          <cell r="DN1253">
            <v>0</v>
          </cell>
          <cell r="DQ1253">
            <v>0</v>
          </cell>
          <cell r="DS1253">
            <v>0</v>
          </cell>
          <cell r="DV1253">
            <v>0</v>
          </cell>
        </row>
        <row r="1254">
          <cell r="C1254" t="str">
            <v>61620MAT320Allcustom3USD Total</v>
          </cell>
          <cell r="E1254">
            <v>320</v>
          </cell>
          <cell r="H1254">
            <v>320.419279781022</v>
          </cell>
          <cell r="J1254">
            <v>7</v>
          </cell>
          <cell r="M1254">
            <v>6.6772296062005196</v>
          </cell>
          <cell r="O1254">
            <v>0</v>
          </cell>
          <cell r="R1254">
            <v>0</v>
          </cell>
          <cell r="T1254">
            <v>0</v>
          </cell>
          <cell r="V1254">
            <v>0</v>
          </cell>
          <cell r="Y1254">
            <v>0</v>
          </cell>
          <cell r="Z1254">
            <v>0</v>
          </cell>
          <cell r="AB1254">
            <v>327</v>
          </cell>
          <cell r="AD1254">
            <v>0</v>
          </cell>
          <cell r="AE1254">
            <v>327.096509387222</v>
          </cell>
          <cell r="AG1254">
            <v>0</v>
          </cell>
          <cell r="AI1254">
            <v>0</v>
          </cell>
          <cell r="AJ1254">
            <v>0</v>
          </cell>
          <cell r="AL1254">
            <v>0</v>
          </cell>
          <cell r="AM1254">
            <v>0</v>
          </cell>
          <cell r="AN1254">
            <v>327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BI1254">
            <v>2</v>
          </cell>
          <cell r="BL1254">
            <v>2.4440762084955097</v>
          </cell>
          <cell r="BN1254">
            <v>287</v>
          </cell>
          <cell r="BQ1254">
            <v>287.39593468071098</v>
          </cell>
          <cell r="BS1254">
            <v>0</v>
          </cell>
          <cell r="BV1254">
            <v>0</v>
          </cell>
          <cell r="BX1254">
            <v>1</v>
          </cell>
          <cell r="CA1254">
            <v>0.98352329588540899</v>
          </cell>
          <cell r="CC1254">
            <v>0</v>
          </cell>
          <cell r="CF1254">
            <v>0</v>
          </cell>
          <cell r="CH1254">
            <v>5</v>
          </cell>
          <cell r="CK1254">
            <v>5.4697863766874502</v>
          </cell>
          <cell r="CY1254">
            <v>4</v>
          </cell>
          <cell r="DB1254">
            <v>3.5760000000000001</v>
          </cell>
          <cell r="DD1254">
            <v>3</v>
          </cell>
          <cell r="DG1254">
            <v>2.9127326411107801</v>
          </cell>
          <cell r="DI1254">
            <v>0</v>
          </cell>
          <cell r="DL1254">
            <v>0.18849696508973601</v>
          </cell>
          <cell r="DN1254">
            <v>0</v>
          </cell>
          <cell r="DQ1254">
            <v>0</v>
          </cell>
          <cell r="DS1254">
            <v>0</v>
          </cell>
          <cell r="DV1254">
            <v>0</v>
          </cell>
        </row>
        <row r="1255">
          <cell r="C1255" t="str">
            <v>61620MAT325Allcustom3USD Total</v>
          </cell>
          <cell r="E1255">
            <v>391</v>
          </cell>
          <cell r="H1255">
            <v>390.89099479279901</v>
          </cell>
          <cell r="J1255">
            <v>4</v>
          </cell>
          <cell r="M1255">
            <v>3.8535248798763502</v>
          </cell>
          <cell r="O1255">
            <v>0</v>
          </cell>
          <cell r="R1255">
            <v>0</v>
          </cell>
          <cell r="T1255">
            <v>0</v>
          </cell>
          <cell r="V1255">
            <v>0</v>
          </cell>
          <cell r="Y1255">
            <v>0</v>
          </cell>
          <cell r="Z1255">
            <v>0</v>
          </cell>
          <cell r="AB1255">
            <v>395</v>
          </cell>
          <cell r="AD1255">
            <v>0</v>
          </cell>
          <cell r="AE1255">
            <v>394.74451967267601</v>
          </cell>
          <cell r="AG1255">
            <v>0</v>
          </cell>
          <cell r="AI1255">
            <v>0</v>
          </cell>
          <cell r="AJ1255">
            <v>0</v>
          </cell>
          <cell r="AL1255">
            <v>0</v>
          </cell>
          <cell r="AM1255">
            <v>0</v>
          </cell>
          <cell r="AN1255">
            <v>395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BI1255">
            <v>1</v>
          </cell>
          <cell r="BL1255">
            <v>1.2037792575883699</v>
          </cell>
          <cell r="BN1255">
            <v>381</v>
          </cell>
          <cell r="BQ1255">
            <v>381.28013682263901</v>
          </cell>
          <cell r="BS1255">
            <v>0</v>
          </cell>
          <cell r="BV1255">
            <v>0</v>
          </cell>
          <cell r="BX1255">
            <v>1</v>
          </cell>
          <cell r="CA1255">
            <v>1.0130289947619699</v>
          </cell>
          <cell r="CC1255">
            <v>0</v>
          </cell>
          <cell r="CF1255">
            <v>0</v>
          </cell>
          <cell r="CH1255">
            <v>4</v>
          </cell>
          <cell r="CK1255">
            <v>4.0940000000000003</v>
          </cell>
          <cell r="CY1255">
            <v>3</v>
          </cell>
          <cell r="DB1255">
            <v>3.3420000000000001</v>
          </cell>
          <cell r="DD1255">
            <v>1</v>
          </cell>
          <cell r="DG1255">
            <v>0.51152487987634998</v>
          </cell>
          <cell r="DI1255">
            <v>0</v>
          </cell>
          <cell r="DL1255">
            <v>0</v>
          </cell>
          <cell r="DN1255">
            <v>0</v>
          </cell>
          <cell r="DQ1255">
            <v>0</v>
          </cell>
          <cell r="DS1255">
            <v>0</v>
          </cell>
          <cell r="DV1255">
            <v>0</v>
          </cell>
        </row>
        <row r="1256">
          <cell r="C1256" t="str">
            <v>61620MAT330Allcustom3USD Total</v>
          </cell>
          <cell r="E1256">
            <v>2389</v>
          </cell>
          <cell r="H1256">
            <v>2388.9158676883899</v>
          </cell>
          <cell r="J1256">
            <v>12</v>
          </cell>
          <cell r="M1256">
            <v>12.3003006126043</v>
          </cell>
          <cell r="O1256">
            <v>0</v>
          </cell>
          <cell r="R1256">
            <v>0</v>
          </cell>
          <cell r="T1256">
            <v>0</v>
          </cell>
          <cell r="V1256">
            <v>0</v>
          </cell>
          <cell r="Y1256">
            <v>0</v>
          </cell>
          <cell r="Z1256">
            <v>0</v>
          </cell>
          <cell r="AB1256">
            <v>2401</v>
          </cell>
          <cell r="AD1256">
            <v>0</v>
          </cell>
          <cell r="AE1256">
            <v>2401.2161683009899</v>
          </cell>
          <cell r="AG1256">
            <v>0</v>
          </cell>
          <cell r="AI1256">
            <v>0</v>
          </cell>
          <cell r="AJ1256">
            <v>0</v>
          </cell>
          <cell r="AL1256">
            <v>0</v>
          </cell>
          <cell r="AM1256">
            <v>0</v>
          </cell>
          <cell r="AN1256">
            <v>2401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BI1256">
            <v>0</v>
          </cell>
          <cell r="BL1256">
            <v>6.1099257588374499E-2</v>
          </cell>
          <cell r="BN1256">
            <v>2362</v>
          </cell>
          <cell r="BQ1256">
            <v>2361.6284011397402</v>
          </cell>
          <cell r="BS1256">
            <v>0</v>
          </cell>
          <cell r="BV1256">
            <v>0</v>
          </cell>
          <cell r="BX1256">
            <v>23</v>
          </cell>
          <cell r="CA1256">
            <v>23.0833672910606</v>
          </cell>
          <cell r="CC1256">
            <v>0</v>
          </cell>
          <cell r="CF1256">
            <v>0</v>
          </cell>
          <cell r="CH1256">
            <v>4</v>
          </cell>
          <cell r="CK1256">
            <v>4.1429999999999998</v>
          </cell>
          <cell r="CY1256">
            <v>10</v>
          </cell>
          <cell r="DB1256">
            <v>10.026</v>
          </cell>
          <cell r="DD1256">
            <v>2</v>
          </cell>
          <cell r="DG1256">
            <v>2.27430061260428</v>
          </cell>
          <cell r="DI1256">
            <v>0</v>
          </cell>
          <cell r="DL1256">
            <v>0</v>
          </cell>
          <cell r="DN1256">
            <v>0</v>
          </cell>
          <cell r="DQ1256">
            <v>0</v>
          </cell>
          <cell r="DS1256">
            <v>0</v>
          </cell>
          <cell r="DV1256">
            <v>0</v>
          </cell>
        </row>
        <row r="1257">
          <cell r="C1257" t="str">
            <v>61620MAT300TAllcustom3USD Total</v>
          </cell>
          <cell r="E1257">
            <v>4075</v>
          </cell>
          <cell r="F1257">
            <v>0</v>
          </cell>
          <cell r="G1257">
            <v>0</v>
          </cell>
          <cell r="H1257">
            <v>4075.1032802173258</v>
          </cell>
          <cell r="J1257">
            <v>55</v>
          </cell>
          <cell r="K1257">
            <v>0</v>
          </cell>
          <cell r="L1257">
            <v>0</v>
          </cell>
          <cell r="M1257">
            <v>54.907672567811275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B1257">
            <v>4130</v>
          </cell>
          <cell r="AC1257">
            <v>0</v>
          </cell>
          <cell r="AD1257">
            <v>0</v>
          </cell>
          <cell r="AE1257">
            <v>4130.0109527851328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>
            <v>0</v>
          </cell>
          <cell r="AM1257">
            <v>0</v>
          </cell>
          <cell r="AN1257">
            <v>4130</v>
          </cell>
          <cell r="AS1257">
            <v>0</v>
          </cell>
          <cell r="AT1257">
            <v>0</v>
          </cell>
          <cell r="AU1257">
            <v>0</v>
          </cell>
          <cell r="BI1257">
            <v>44</v>
          </cell>
          <cell r="BJ1257">
            <v>0</v>
          </cell>
          <cell r="BK1257">
            <v>0</v>
          </cell>
          <cell r="BL1257">
            <v>44.54190555865982</v>
          </cell>
          <cell r="BN1257">
            <v>3836</v>
          </cell>
          <cell r="BO1257">
            <v>0</v>
          </cell>
          <cell r="BP1257">
            <v>0</v>
          </cell>
          <cell r="BQ1257">
            <v>3836.7873685519035</v>
          </cell>
          <cell r="BS1257">
            <v>11</v>
          </cell>
          <cell r="BT1257">
            <v>0</v>
          </cell>
          <cell r="BU1257">
            <v>0</v>
          </cell>
          <cell r="BV1257">
            <v>11.040090085049959</v>
          </cell>
          <cell r="BX1257">
            <v>28</v>
          </cell>
          <cell r="BY1257">
            <v>0</v>
          </cell>
          <cell r="BZ1257">
            <v>0</v>
          </cell>
          <cell r="CA1257">
            <v>28.911189601355801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H1257">
            <v>31</v>
          </cell>
          <cell r="CI1257">
            <v>0</v>
          </cell>
          <cell r="CJ1257">
            <v>0</v>
          </cell>
          <cell r="CK1257">
            <v>31.964825071780965</v>
          </cell>
          <cell r="CY1257">
            <v>29</v>
          </cell>
          <cell r="CZ1257">
            <v>0</v>
          </cell>
          <cell r="DA1257">
            <v>0</v>
          </cell>
          <cell r="DB1257">
            <v>27.819984429999998</v>
          </cell>
          <cell r="DD1257">
            <v>25</v>
          </cell>
          <cell r="DE1257">
            <v>0</v>
          </cell>
          <cell r="DF1257">
            <v>0</v>
          </cell>
          <cell r="DG1257">
            <v>24.269293883899227</v>
          </cell>
          <cell r="DI1257">
            <v>3</v>
          </cell>
          <cell r="DJ1257">
            <v>0</v>
          </cell>
          <cell r="DK1257">
            <v>0</v>
          </cell>
          <cell r="DL1257">
            <v>2.8183942539119711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</row>
        <row r="1259">
          <cell r="C1259" t="str">
            <v>61620Allcustom2Allcustom3USD Total</v>
          </cell>
          <cell r="E1259">
            <v>8130</v>
          </cell>
          <cell r="F1259">
            <v>1</v>
          </cell>
          <cell r="G1259">
            <v>0</v>
          </cell>
          <cell r="H1259">
            <v>8130.0512422163138</v>
          </cell>
          <cell r="J1259">
            <v>369</v>
          </cell>
          <cell r="K1259">
            <v>0</v>
          </cell>
          <cell r="L1259">
            <v>0</v>
          </cell>
          <cell r="M1259">
            <v>368.82304773546213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B1259">
            <v>8499</v>
          </cell>
          <cell r="AC1259">
            <v>0</v>
          </cell>
          <cell r="AD1259">
            <v>0</v>
          </cell>
          <cell r="AE1259">
            <v>8498.8742899517674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>
            <v>0</v>
          </cell>
          <cell r="AM1259">
            <v>0</v>
          </cell>
          <cell r="AN1259">
            <v>8499</v>
          </cell>
          <cell r="AU1259">
            <v>0</v>
          </cell>
          <cell r="BI1259">
            <v>2390</v>
          </cell>
          <cell r="BJ1259">
            <v>1</v>
          </cell>
          <cell r="BK1259">
            <v>0</v>
          </cell>
          <cell r="BL1259">
            <v>2389.6151516337577</v>
          </cell>
          <cell r="BN1259">
            <v>5100</v>
          </cell>
          <cell r="BO1259">
            <v>0</v>
          </cell>
          <cell r="BP1259">
            <v>0</v>
          </cell>
          <cell r="BQ1259">
            <v>5100.4200069685385</v>
          </cell>
          <cell r="BS1259">
            <v>143</v>
          </cell>
          <cell r="BT1259">
            <v>2</v>
          </cell>
          <cell r="BU1259">
            <v>0</v>
          </cell>
          <cell r="BV1259">
            <v>142.57175557462648</v>
          </cell>
          <cell r="BX1259">
            <v>95</v>
          </cell>
          <cell r="BY1259">
            <v>2</v>
          </cell>
          <cell r="BZ1259">
            <v>0</v>
          </cell>
          <cell r="CA1259">
            <v>94.804396235450412</v>
          </cell>
          <cell r="CC1259">
            <v>1</v>
          </cell>
          <cell r="CD1259">
            <v>1</v>
          </cell>
          <cell r="CE1259">
            <v>0</v>
          </cell>
          <cell r="CF1259">
            <v>0.63505559523777966</v>
          </cell>
          <cell r="CH1259">
            <v>65</v>
          </cell>
          <cell r="CI1259">
            <v>1</v>
          </cell>
          <cell r="CJ1259">
            <v>0</v>
          </cell>
          <cell r="CK1259">
            <v>65.377491861507167</v>
          </cell>
          <cell r="CY1259">
            <v>130</v>
          </cell>
          <cell r="CZ1259">
            <v>-2</v>
          </cell>
          <cell r="DA1259">
            <v>0</v>
          </cell>
          <cell r="DB1259">
            <v>130.32165792000001</v>
          </cell>
          <cell r="DD1259">
            <v>61</v>
          </cell>
          <cell r="DE1259">
            <v>-1</v>
          </cell>
          <cell r="DF1259">
            <v>0</v>
          </cell>
          <cell r="DG1259">
            <v>61.143344257656935</v>
          </cell>
          <cell r="DI1259">
            <v>7</v>
          </cell>
          <cell r="DJ1259">
            <v>-1</v>
          </cell>
          <cell r="DK1259">
            <v>0</v>
          </cell>
          <cell r="DL1259">
            <v>6.715045557804884</v>
          </cell>
          <cell r="DN1259">
            <v>171</v>
          </cell>
          <cell r="DO1259">
            <v>0</v>
          </cell>
          <cell r="DP1259">
            <v>0</v>
          </cell>
          <cell r="DQ1259">
            <v>170.64300000000003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</row>
        <row r="1262">
          <cell r="C1262" t="str">
            <v>61680Allcustom2Allcustom3USD Total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V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G1262">
            <v>0</v>
          </cell>
          <cell r="AI1262">
            <v>0</v>
          </cell>
          <cell r="AJ1262">
            <v>0</v>
          </cell>
          <cell r="AL1262">
            <v>0</v>
          </cell>
          <cell r="AM1262">
            <v>0</v>
          </cell>
          <cell r="AN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BI1262">
            <v>0</v>
          </cell>
          <cell r="BL1262">
            <v>0</v>
          </cell>
          <cell r="BN1262">
            <v>0</v>
          </cell>
          <cell r="BQ1262">
            <v>0</v>
          </cell>
          <cell r="BS1262">
            <v>0</v>
          </cell>
          <cell r="BV1262">
            <v>0</v>
          </cell>
          <cell r="BX1262">
            <v>0</v>
          </cell>
          <cell r="CA1262">
            <v>0</v>
          </cell>
          <cell r="CC1262">
            <v>0</v>
          </cell>
          <cell r="CF1262">
            <v>0</v>
          </cell>
          <cell r="CH1262">
            <v>0</v>
          </cell>
          <cell r="CK1262">
            <v>0</v>
          </cell>
          <cell r="CY1262">
            <v>0</v>
          </cell>
          <cell r="DB1262">
            <v>0</v>
          </cell>
          <cell r="DD1262">
            <v>0</v>
          </cell>
          <cell r="DG1262">
            <v>0</v>
          </cell>
          <cell r="DI1262">
            <v>0</v>
          </cell>
          <cell r="DL1262">
            <v>0</v>
          </cell>
          <cell r="DN1262">
            <v>0</v>
          </cell>
          <cell r="DQ1262">
            <v>0</v>
          </cell>
          <cell r="DS1262">
            <v>0</v>
          </cell>
          <cell r="DV1262">
            <v>0</v>
          </cell>
        </row>
        <row r="1265">
          <cell r="C1265" t="str">
            <v>61691Allcustom2Allcustom3USD Total</v>
          </cell>
          <cell r="E1265">
            <v>357</v>
          </cell>
          <cell r="F1265">
            <v>0</v>
          </cell>
          <cell r="H1265">
            <v>356.87486682833702</v>
          </cell>
          <cell r="J1265">
            <v>6</v>
          </cell>
          <cell r="K1265">
            <v>1</v>
          </cell>
          <cell r="L1265">
            <v>-1</v>
          </cell>
          <cell r="M1265">
            <v>6</v>
          </cell>
          <cell r="O1265">
            <v>0</v>
          </cell>
          <cell r="P1265">
            <v>0</v>
          </cell>
          <cell r="R1265">
            <v>0</v>
          </cell>
          <cell r="T1265">
            <v>0</v>
          </cell>
          <cell r="U1265">
            <v>0</v>
          </cell>
          <cell r="V1265">
            <v>-1</v>
          </cell>
          <cell r="W1265">
            <v>0</v>
          </cell>
          <cell r="X1265">
            <v>1</v>
          </cell>
          <cell r="Y1265">
            <v>0</v>
          </cell>
          <cell r="Z1265">
            <v>0</v>
          </cell>
          <cell r="AB1265">
            <v>363</v>
          </cell>
          <cell r="AC1265">
            <v>0</v>
          </cell>
          <cell r="AD1265">
            <v>0</v>
          </cell>
          <cell r="AE1265">
            <v>362.87486682833702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>
            <v>0</v>
          </cell>
          <cell r="AM1265">
            <v>0</v>
          </cell>
          <cell r="AN1265">
            <v>363</v>
          </cell>
          <cell r="AR1265">
            <v>0</v>
          </cell>
          <cell r="AS1265">
            <v>0</v>
          </cell>
          <cell r="AT1265">
            <v>0</v>
          </cell>
          <cell r="BI1265">
            <v>0</v>
          </cell>
          <cell r="BJ1265">
            <v>0</v>
          </cell>
          <cell r="BL1265">
            <v>0</v>
          </cell>
          <cell r="BN1265">
            <v>357</v>
          </cell>
          <cell r="BO1265">
            <v>0</v>
          </cell>
          <cell r="BQ1265">
            <v>356.87486682833702</v>
          </cell>
          <cell r="BS1265">
            <v>0</v>
          </cell>
          <cell r="BT1265">
            <v>0</v>
          </cell>
          <cell r="BV1265">
            <v>0</v>
          </cell>
          <cell r="BX1265">
            <v>0</v>
          </cell>
          <cell r="BY1265">
            <v>0</v>
          </cell>
          <cell r="CA1265">
            <v>0</v>
          </cell>
          <cell r="CC1265">
            <v>0</v>
          </cell>
          <cell r="CD1265">
            <v>0</v>
          </cell>
          <cell r="CF1265">
            <v>0</v>
          </cell>
          <cell r="CH1265">
            <v>0</v>
          </cell>
          <cell r="CI1265">
            <v>0</v>
          </cell>
          <cell r="CK1265">
            <v>0</v>
          </cell>
          <cell r="CY1265">
            <v>0</v>
          </cell>
          <cell r="CZ1265">
            <v>0</v>
          </cell>
          <cell r="DB1265">
            <v>0</v>
          </cell>
          <cell r="DD1265">
            <v>0</v>
          </cell>
          <cell r="DE1265">
            <v>0</v>
          </cell>
          <cell r="DG1265">
            <v>0</v>
          </cell>
          <cell r="DI1265">
            <v>6</v>
          </cell>
          <cell r="DJ1265">
            <v>0</v>
          </cell>
          <cell r="DL1265">
            <v>6</v>
          </cell>
          <cell r="DN1265">
            <v>0</v>
          </cell>
          <cell r="DO1265">
            <v>0</v>
          </cell>
          <cell r="DQ1265">
            <v>0</v>
          </cell>
          <cell r="DS1265">
            <v>0</v>
          </cell>
          <cell r="DT1265">
            <v>0</v>
          </cell>
          <cell r="DV1265">
            <v>0</v>
          </cell>
        </row>
        <row r="1266">
          <cell r="C1266" t="str">
            <v>61692Allcustom2Allcustom3USD Total</v>
          </cell>
          <cell r="E1266">
            <v>3087</v>
          </cell>
          <cell r="H1266">
            <v>3086.9242645784702</v>
          </cell>
          <cell r="J1266">
            <v>4021</v>
          </cell>
          <cell r="M1266">
            <v>4020.92684674569</v>
          </cell>
          <cell r="O1266">
            <v>0</v>
          </cell>
          <cell r="R1266">
            <v>0</v>
          </cell>
          <cell r="T1266">
            <v>0</v>
          </cell>
          <cell r="U1266">
            <v>-1</v>
          </cell>
          <cell r="V1266">
            <v>1</v>
          </cell>
          <cell r="Y1266">
            <v>0</v>
          </cell>
          <cell r="Z1266">
            <v>0</v>
          </cell>
          <cell r="AB1266">
            <v>7108</v>
          </cell>
          <cell r="AD1266">
            <v>0</v>
          </cell>
          <cell r="AE1266">
            <v>7107.8511113241502</v>
          </cell>
          <cell r="AG1266">
            <v>0</v>
          </cell>
          <cell r="AI1266">
            <v>0</v>
          </cell>
          <cell r="AJ1266">
            <v>0</v>
          </cell>
          <cell r="AL1266">
            <v>0</v>
          </cell>
          <cell r="AM1266">
            <v>0</v>
          </cell>
          <cell r="AN1266">
            <v>7108</v>
          </cell>
          <cell r="AR1266">
            <v>0</v>
          </cell>
          <cell r="AS1266">
            <v>0</v>
          </cell>
          <cell r="AT1266">
            <v>0</v>
          </cell>
          <cell r="BI1266">
            <v>2768</v>
          </cell>
          <cell r="BL1266">
            <v>2768.3543592543701</v>
          </cell>
          <cell r="BN1266">
            <v>213</v>
          </cell>
          <cell r="BQ1266">
            <v>212.77718222091002</v>
          </cell>
          <cell r="BS1266">
            <v>0</v>
          </cell>
          <cell r="BV1266">
            <v>0</v>
          </cell>
          <cell r="BX1266">
            <v>99</v>
          </cell>
          <cell r="CA1266">
            <v>99.259547687150004</v>
          </cell>
          <cell r="CC1266">
            <v>7</v>
          </cell>
          <cell r="CF1266">
            <v>6.5331754160426696</v>
          </cell>
          <cell r="CH1266">
            <v>0</v>
          </cell>
          <cell r="CK1266">
            <v>0</v>
          </cell>
          <cell r="CY1266">
            <v>2204</v>
          </cell>
          <cell r="DB1266">
            <v>2204.0518889999998</v>
          </cell>
          <cell r="DD1266">
            <v>466</v>
          </cell>
          <cell r="DG1266">
            <v>466.3</v>
          </cell>
          <cell r="DI1266">
            <v>985</v>
          </cell>
          <cell r="DL1266">
            <v>985.18995774568702</v>
          </cell>
          <cell r="DN1266">
            <v>365</v>
          </cell>
          <cell r="DQ1266">
            <v>365.38499999999999</v>
          </cell>
          <cell r="DS1266">
            <v>0</v>
          </cell>
          <cell r="DV1266">
            <v>0</v>
          </cell>
        </row>
        <row r="1267">
          <cell r="C1267" t="str">
            <v>61693Allcustom2Allcustom3USD Total</v>
          </cell>
          <cell r="E1267">
            <v>91</v>
          </cell>
          <cell r="H1267">
            <v>91.184558026210496</v>
          </cell>
          <cell r="J1267">
            <v>0</v>
          </cell>
          <cell r="M1267">
            <v>0</v>
          </cell>
          <cell r="O1267">
            <v>0</v>
          </cell>
          <cell r="R1267">
            <v>0</v>
          </cell>
          <cell r="T1267">
            <v>0</v>
          </cell>
          <cell r="V1267">
            <v>0</v>
          </cell>
          <cell r="Y1267">
            <v>0</v>
          </cell>
          <cell r="Z1267">
            <v>0</v>
          </cell>
          <cell r="AB1267">
            <v>91</v>
          </cell>
          <cell r="AD1267">
            <v>0</v>
          </cell>
          <cell r="AE1267">
            <v>91.184558026210496</v>
          </cell>
          <cell r="AG1267">
            <v>0</v>
          </cell>
          <cell r="AI1267">
            <v>0</v>
          </cell>
          <cell r="AJ1267">
            <v>0</v>
          </cell>
          <cell r="AL1267">
            <v>0</v>
          </cell>
          <cell r="AM1267">
            <v>0</v>
          </cell>
          <cell r="AN1267">
            <v>91</v>
          </cell>
          <cell r="AR1267">
            <v>0</v>
          </cell>
          <cell r="AS1267">
            <v>0</v>
          </cell>
          <cell r="AT1267">
            <v>0</v>
          </cell>
          <cell r="BI1267">
            <v>0</v>
          </cell>
          <cell r="BL1267">
            <v>0</v>
          </cell>
          <cell r="BN1267">
            <v>91</v>
          </cell>
          <cell r="BQ1267">
            <v>91.184558026210496</v>
          </cell>
          <cell r="BS1267">
            <v>0</v>
          </cell>
          <cell r="BV1267">
            <v>0</v>
          </cell>
          <cell r="BX1267">
            <v>0</v>
          </cell>
          <cell r="CA1267">
            <v>0</v>
          </cell>
          <cell r="CC1267">
            <v>0</v>
          </cell>
          <cell r="CF1267">
            <v>0</v>
          </cell>
          <cell r="CH1267">
            <v>0</v>
          </cell>
          <cell r="CK1267">
            <v>0</v>
          </cell>
          <cell r="CY1267">
            <v>0</v>
          </cell>
          <cell r="DB1267">
            <v>0</v>
          </cell>
          <cell r="DD1267">
            <v>0</v>
          </cell>
          <cell r="DG1267">
            <v>0</v>
          </cell>
          <cell r="DI1267">
            <v>0</v>
          </cell>
          <cell r="DL1267">
            <v>0</v>
          </cell>
          <cell r="DN1267">
            <v>0</v>
          </cell>
          <cell r="DQ1267">
            <v>0</v>
          </cell>
          <cell r="DS1267">
            <v>0</v>
          </cell>
          <cell r="DV1267">
            <v>0</v>
          </cell>
        </row>
        <row r="1268">
          <cell r="C1268" t="str">
            <v>61690TAllcustom2Allcustom3USD Total</v>
          </cell>
          <cell r="E1268">
            <v>3535</v>
          </cell>
          <cell r="F1268">
            <v>0</v>
          </cell>
          <cell r="G1268">
            <v>0</v>
          </cell>
          <cell r="H1268">
            <v>3534.9836894330178</v>
          </cell>
          <cell r="J1268">
            <v>4027</v>
          </cell>
          <cell r="K1268">
            <v>1</v>
          </cell>
          <cell r="L1268">
            <v>-1</v>
          </cell>
          <cell r="M1268">
            <v>4026.92684674569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0</v>
          </cell>
          <cell r="U1268">
            <v>-1</v>
          </cell>
          <cell r="V1268">
            <v>0</v>
          </cell>
          <cell r="W1268">
            <v>0</v>
          </cell>
          <cell r="X1268">
            <v>1</v>
          </cell>
          <cell r="Y1268">
            <v>0</v>
          </cell>
          <cell r="Z1268">
            <v>0</v>
          </cell>
          <cell r="AB1268">
            <v>7562</v>
          </cell>
          <cell r="AC1268">
            <v>0</v>
          </cell>
          <cell r="AD1268">
            <v>0</v>
          </cell>
          <cell r="AE1268">
            <v>7561.9105361786978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>
            <v>0</v>
          </cell>
          <cell r="AM1268">
            <v>0</v>
          </cell>
          <cell r="AN1268">
            <v>7562</v>
          </cell>
          <cell r="AS1268">
            <v>0</v>
          </cell>
          <cell r="AT1268">
            <v>0</v>
          </cell>
          <cell r="BI1268">
            <v>2768</v>
          </cell>
          <cell r="BJ1268">
            <v>0</v>
          </cell>
          <cell r="BK1268">
            <v>0</v>
          </cell>
          <cell r="BL1268">
            <v>2768.3543592543701</v>
          </cell>
          <cell r="BN1268">
            <v>661</v>
          </cell>
          <cell r="BO1268">
            <v>0</v>
          </cell>
          <cell r="BP1268">
            <v>0</v>
          </cell>
          <cell r="BQ1268">
            <v>660.83660707545755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X1268">
            <v>99</v>
          </cell>
          <cell r="BY1268">
            <v>0</v>
          </cell>
          <cell r="BZ1268">
            <v>0</v>
          </cell>
          <cell r="CA1268">
            <v>99.259547687150004</v>
          </cell>
          <cell r="CC1268">
            <v>7</v>
          </cell>
          <cell r="CD1268">
            <v>0</v>
          </cell>
          <cell r="CE1268">
            <v>0</v>
          </cell>
          <cell r="CF1268">
            <v>6.5331754160426696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Y1268">
            <v>2204</v>
          </cell>
          <cell r="CZ1268">
            <v>0</v>
          </cell>
          <cell r="DA1268">
            <v>0</v>
          </cell>
          <cell r="DB1268">
            <v>2204.0518889999998</v>
          </cell>
          <cell r="DD1268">
            <v>466</v>
          </cell>
          <cell r="DE1268">
            <v>0</v>
          </cell>
          <cell r="DF1268">
            <v>0</v>
          </cell>
          <cell r="DG1268">
            <v>466.3</v>
          </cell>
          <cell r="DI1268">
            <v>991</v>
          </cell>
          <cell r="DJ1268">
            <v>0</v>
          </cell>
          <cell r="DK1268">
            <v>0</v>
          </cell>
          <cell r="DL1268">
            <v>991.18995774568702</v>
          </cell>
          <cell r="DN1268">
            <v>365</v>
          </cell>
          <cell r="DO1268">
            <v>0</v>
          </cell>
          <cell r="DP1268">
            <v>0</v>
          </cell>
          <cell r="DQ1268">
            <v>365.38499999999999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</row>
        <row r="1270">
          <cell r="C1270" t="str">
            <v>61711Allcustom2Allcustom3USD Total</v>
          </cell>
          <cell r="E1270">
            <v>212</v>
          </cell>
          <cell r="F1270">
            <v>0</v>
          </cell>
          <cell r="H1270">
            <v>211.62299999999999</v>
          </cell>
          <cell r="J1270">
            <v>0</v>
          </cell>
          <cell r="M1270">
            <v>0.15195310000000001</v>
          </cell>
          <cell r="O1270">
            <v>0</v>
          </cell>
          <cell r="P1270">
            <v>0</v>
          </cell>
          <cell r="R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Y1270">
            <v>0</v>
          </cell>
          <cell r="Z1270">
            <v>0</v>
          </cell>
          <cell r="AB1270">
            <v>212</v>
          </cell>
          <cell r="AC1270">
            <v>0</v>
          </cell>
          <cell r="AD1270">
            <v>0</v>
          </cell>
          <cell r="AE1270">
            <v>211.7749531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>
            <v>0</v>
          </cell>
          <cell r="AM1270">
            <v>0</v>
          </cell>
          <cell r="AN1270">
            <v>212</v>
          </cell>
          <cell r="AR1270">
            <v>0</v>
          </cell>
          <cell r="AS1270">
            <v>0</v>
          </cell>
          <cell r="AT1270">
            <v>0</v>
          </cell>
          <cell r="BI1270">
            <v>0</v>
          </cell>
          <cell r="BJ1270">
            <v>0</v>
          </cell>
          <cell r="BL1270">
            <v>0</v>
          </cell>
          <cell r="BN1270">
            <v>211</v>
          </cell>
          <cell r="BO1270">
            <v>-1</v>
          </cell>
          <cell r="BQ1270">
            <v>211.62299999999999</v>
          </cell>
          <cell r="BS1270">
            <v>0</v>
          </cell>
          <cell r="BT1270">
            <v>0</v>
          </cell>
          <cell r="BV1270">
            <v>0</v>
          </cell>
          <cell r="BX1270">
            <v>0</v>
          </cell>
          <cell r="BY1270">
            <v>0</v>
          </cell>
          <cell r="CA1270">
            <v>0</v>
          </cell>
          <cell r="CC1270">
            <v>0</v>
          </cell>
          <cell r="CD1270">
            <v>0</v>
          </cell>
          <cell r="CF1270">
            <v>0</v>
          </cell>
          <cell r="CH1270">
            <v>0</v>
          </cell>
          <cell r="CI1270">
            <v>0</v>
          </cell>
          <cell r="CK1270">
            <v>0</v>
          </cell>
          <cell r="CY1270">
            <v>1</v>
          </cell>
          <cell r="CZ1270">
            <v>1</v>
          </cell>
          <cell r="DB1270">
            <v>0.15195310000000001</v>
          </cell>
          <cell r="DD1270">
            <v>0</v>
          </cell>
          <cell r="DE1270">
            <v>0</v>
          </cell>
          <cell r="DG1270">
            <v>0</v>
          </cell>
          <cell r="DI1270">
            <v>0</v>
          </cell>
          <cell r="DJ1270">
            <v>0</v>
          </cell>
          <cell r="DL1270">
            <v>0</v>
          </cell>
          <cell r="DN1270">
            <v>0</v>
          </cell>
          <cell r="DO1270">
            <v>0</v>
          </cell>
          <cell r="DQ1270">
            <v>0</v>
          </cell>
          <cell r="DS1270">
            <v>0</v>
          </cell>
          <cell r="DT1270">
            <v>0</v>
          </cell>
          <cell r="DV1270">
            <v>0</v>
          </cell>
        </row>
        <row r="1271">
          <cell r="C1271" t="str">
            <v>61712Allcustom2Allcustom3USD Total</v>
          </cell>
          <cell r="E1271">
            <v>1521</v>
          </cell>
          <cell r="H1271">
            <v>1521.01559779577</v>
          </cell>
          <cell r="J1271">
            <v>75</v>
          </cell>
          <cell r="M1271">
            <v>75.454107010000001</v>
          </cell>
          <cell r="O1271">
            <v>0</v>
          </cell>
          <cell r="R1271">
            <v>0</v>
          </cell>
          <cell r="T1271">
            <v>0</v>
          </cell>
          <cell r="U1271">
            <v>0</v>
          </cell>
          <cell r="V1271">
            <v>0</v>
          </cell>
          <cell r="Y1271">
            <v>0</v>
          </cell>
          <cell r="Z1271">
            <v>0</v>
          </cell>
          <cell r="AB1271">
            <v>1596</v>
          </cell>
          <cell r="AD1271">
            <v>0</v>
          </cell>
          <cell r="AE1271">
            <v>1596.4697048057699</v>
          </cell>
          <cell r="AG1271">
            <v>0</v>
          </cell>
          <cell r="AI1271">
            <v>0</v>
          </cell>
          <cell r="AJ1271">
            <v>0</v>
          </cell>
          <cell r="AL1271">
            <v>0</v>
          </cell>
          <cell r="AM1271">
            <v>0</v>
          </cell>
          <cell r="AN1271">
            <v>1596</v>
          </cell>
          <cell r="AR1271">
            <v>0</v>
          </cell>
          <cell r="AS1271">
            <v>0</v>
          </cell>
          <cell r="AT1271">
            <v>0</v>
          </cell>
          <cell r="BI1271">
            <v>0</v>
          </cell>
          <cell r="BL1271">
            <v>0</v>
          </cell>
          <cell r="BN1271">
            <v>1521</v>
          </cell>
          <cell r="BQ1271">
            <v>1521.01559779577</v>
          </cell>
          <cell r="BS1271">
            <v>0</v>
          </cell>
          <cell r="BV1271">
            <v>0</v>
          </cell>
          <cell r="BX1271">
            <v>0</v>
          </cell>
          <cell r="CA1271">
            <v>0</v>
          </cell>
          <cell r="CC1271">
            <v>0</v>
          </cell>
          <cell r="CF1271">
            <v>0</v>
          </cell>
          <cell r="CH1271">
            <v>0</v>
          </cell>
          <cell r="CK1271">
            <v>0</v>
          </cell>
          <cell r="CY1271">
            <v>75</v>
          </cell>
          <cell r="DB1271">
            <v>75.454106999999993</v>
          </cell>
          <cell r="DD1271">
            <v>0</v>
          </cell>
          <cell r="DG1271">
            <v>1E-8</v>
          </cell>
          <cell r="DI1271">
            <v>0</v>
          </cell>
          <cell r="DL1271">
            <v>0</v>
          </cell>
          <cell r="DN1271">
            <v>0</v>
          </cell>
          <cell r="DQ1271">
            <v>0</v>
          </cell>
          <cell r="DS1271">
            <v>0</v>
          </cell>
          <cell r="DV1271">
            <v>0</v>
          </cell>
        </row>
        <row r="1272">
          <cell r="C1272" t="str">
            <v>61713Allcustom2Allcustom3USD Total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V1272">
            <v>0</v>
          </cell>
          <cell r="Y1272">
            <v>0</v>
          </cell>
          <cell r="Z1272">
            <v>0</v>
          </cell>
          <cell r="AB1272">
            <v>0</v>
          </cell>
          <cell r="AD1272">
            <v>0</v>
          </cell>
          <cell r="AE1272">
            <v>0</v>
          </cell>
          <cell r="AG1272">
            <v>0</v>
          </cell>
          <cell r="AI1272">
            <v>0</v>
          </cell>
          <cell r="AJ1272">
            <v>0</v>
          </cell>
          <cell r="AL1272">
            <v>0</v>
          </cell>
          <cell r="AM1272">
            <v>0</v>
          </cell>
          <cell r="AN1272">
            <v>0</v>
          </cell>
          <cell r="AR1272">
            <v>0</v>
          </cell>
          <cell r="AS1272">
            <v>0</v>
          </cell>
          <cell r="AT1272">
            <v>0</v>
          </cell>
          <cell r="BI1272">
            <v>0</v>
          </cell>
          <cell r="BL1272">
            <v>0</v>
          </cell>
          <cell r="BN1272">
            <v>0</v>
          </cell>
          <cell r="BQ1272">
            <v>0</v>
          </cell>
          <cell r="BS1272">
            <v>0</v>
          </cell>
          <cell r="BV1272">
            <v>0</v>
          </cell>
          <cell r="BX1272">
            <v>0</v>
          </cell>
          <cell r="CA1272">
            <v>0</v>
          </cell>
          <cell r="CC1272">
            <v>0</v>
          </cell>
          <cell r="CF1272">
            <v>0</v>
          </cell>
          <cell r="CH1272">
            <v>0</v>
          </cell>
          <cell r="CK1272">
            <v>0</v>
          </cell>
          <cell r="CY1272">
            <v>0</v>
          </cell>
          <cell r="DB1272">
            <v>0</v>
          </cell>
          <cell r="DD1272">
            <v>0</v>
          </cell>
          <cell r="DG1272">
            <v>0</v>
          </cell>
          <cell r="DI1272">
            <v>0</v>
          </cell>
          <cell r="DL1272">
            <v>0</v>
          </cell>
          <cell r="DN1272">
            <v>0</v>
          </cell>
          <cell r="DQ1272">
            <v>0</v>
          </cell>
          <cell r="DS1272">
            <v>0</v>
          </cell>
          <cell r="DV1272">
            <v>0</v>
          </cell>
        </row>
        <row r="1273">
          <cell r="C1273" t="str">
            <v>61710TAllcustom2Allcustom3USD Total</v>
          </cell>
          <cell r="E1273">
            <v>1733</v>
          </cell>
          <cell r="F1273">
            <v>0</v>
          </cell>
          <cell r="G1273">
            <v>0</v>
          </cell>
          <cell r="H1273">
            <v>1732.63859779577</v>
          </cell>
          <cell r="J1273">
            <v>75</v>
          </cell>
          <cell r="K1273">
            <v>0</v>
          </cell>
          <cell r="L1273">
            <v>0</v>
          </cell>
          <cell r="M1273">
            <v>75.606060110000001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B1273">
            <v>1808</v>
          </cell>
          <cell r="AC1273">
            <v>0</v>
          </cell>
          <cell r="AD1273">
            <v>0</v>
          </cell>
          <cell r="AE1273">
            <v>1808.2446579057698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>
            <v>0</v>
          </cell>
          <cell r="AM1273">
            <v>0</v>
          </cell>
          <cell r="AN1273">
            <v>1808</v>
          </cell>
          <cell r="AS1273">
            <v>0</v>
          </cell>
          <cell r="AT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N1273">
            <v>1732</v>
          </cell>
          <cell r="BO1273">
            <v>-1</v>
          </cell>
          <cell r="BP1273">
            <v>0</v>
          </cell>
          <cell r="BQ1273">
            <v>1732.63859779577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Y1273">
            <v>76</v>
          </cell>
          <cell r="CZ1273">
            <v>1</v>
          </cell>
          <cell r="DA1273">
            <v>0</v>
          </cell>
          <cell r="DB1273">
            <v>75.606060099999993</v>
          </cell>
          <cell r="DD1273">
            <v>0</v>
          </cell>
          <cell r="DE1273">
            <v>0</v>
          </cell>
          <cell r="DF1273">
            <v>0</v>
          </cell>
          <cell r="DG1273">
            <v>1E-8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</row>
        <row r="1275">
          <cell r="C1275" t="str">
            <v>61720TAllcustom2Allcustom3USD Total</v>
          </cell>
          <cell r="E1275">
            <v>5268</v>
          </cell>
          <cell r="F1275">
            <v>0</v>
          </cell>
          <cell r="G1275">
            <v>0</v>
          </cell>
          <cell r="H1275">
            <v>5267.6222872287881</v>
          </cell>
          <cell r="J1275">
            <v>4102</v>
          </cell>
          <cell r="K1275">
            <v>1</v>
          </cell>
          <cell r="L1275">
            <v>-1</v>
          </cell>
          <cell r="M1275">
            <v>4102.5329068556903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0</v>
          </cell>
          <cell r="U1275">
            <v>-1</v>
          </cell>
          <cell r="V1275">
            <v>0</v>
          </cell>
          <cell r="W1275">
            <v>0</v>
          </cell>
          <cell r="X1275">
            <v>1</v>
          </cell>
          <cell r="Y1275">
            <v>0</v>
          </cell>
          <cell r="Z1275">
            <v>0</v>
          </cell>
          <cell r="AB1275">
            <v>9370</v>
          </cell>
          <cell r="AC1275">
            <v>0</v>
          </cell>
          <cell r="AD1275">
            <v>0</v>
          </cell>
          <cell r="AE1275">
            <v>9370.1551940844674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>
            <v>0</v>
          </cell>
          <cell r="AM1275">
            <v>0</v>
          </cell>
          <cell r="AN1275">
            <v>9370</v>
          </cell>
          <cell r="AS1275">
            <v>0</v>
          </cell>
          <cell r="AT1275">
            <v>0</v>
          </cell>
          <cell r="BI1275">
            <v>2768</v>
          </cell>
          <cell r="BJ1275">
            <v>0</v>
          </cell>
          <cell r="BK1275">
            <v>0</v>
          </cell>
          <cell r="BL1275">
            <v>2768.3543592543701</v>
          </cell>
          <cell r="BN1275">
            <v>2393</v>
          </cell>
          <cell r="BO1275">
            <v>-1</v>
          </cell>
          <cell r="BP1275">
            <v>0</v>
          </cell>
          <cell r="BQ1275">
            <v>2393.4752048712276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X1275">
            <v>99</v>
          </cell>
          <cell r="BY1275">
            <v>0</v>
          </cell>
          <cell r="BZ1275">
            <v>0</v>
          </cell>
          <cell r="CA1275">
            <v>99.259547687150004</v>
          </cell>
          <cell r="CC1275">
            <v>7</v>
          </cell>
          <cell r="CD1275">
            <v>0</v>
          </cell>
          <cell r="CE1275">
            <v>0</v>
          </cell>
          <cell r="CF1275">
            <v>6.5331754160426696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Y1275">
            <v>2280</v>
          </cell>
          <cell r="CZ1275">
            <v>1</v>
          </cell>
          <cell r="DA1275">
            <v>0</v>
          </cell>
          <cell r="DB1275">
            <v>2279.6579490999998</v>
          </cell>
          <cell r="DD1275">
            <v>466</v>
          </cell>
          <cell r="DE1275">
            <v>0</v>
          </cell>
          <cell r="DF1275">
            <v>0</v>
          </cell>
          <cell r="DG1275">
            <v>466.30000001000002</v>
          </cell>
          <cell r="DI1275">
            <v>991</v>
          </cell>
          <cell r="DJ1275">
            <v>0</v>
          </cell>
          <cell r="DK1275">
            <v>0</v>
          </cell>
          <cell r="DL1275">
            <v>991.18995774568702</v>
          </cell>
          <cell r="DN1275">
            <v>365</v>
          </cell>
          <cell r="DO1275">
            <v>0</v>
          </cell>
          <cell r="DP1275">
            <v>0</v>
          </cell>
          <cell r="DQ1275">
            <v>365.38499999999999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</row>
        <row r="1277">
          <cell r="C1277" t="str">
            <v>61901MAT100Allcustom3USD Total</v>
          </cell>
          <cell r="AB1277">
            <v>196</v>
          </cell>
          <cell r="AC1277">
            <v>0</v>
          </cell>
          <cell r="AE1277">
            <v>196.059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N1277">
            <v>196</v>
          </cell>
          <cell r="AT1277">
            <v>0</v>
          </cell>
          <cell r="AU1277">
            <v>0</v>
          </cell>
        </row>
        <row r="1278">
          <cell r="C1278" t="str">
            <v>61901MAT200Allcustom3USD Total</v>
          </cell>
          <cell r="AB1278">
            <v>1856</v>
          </cell>
          <cell r="AE1278">
            <v>1855.6778999999999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N1278">
            <v>1856</v>
          </cell>
          <cell r="AT1278">
            <v>0</v>
          </cell>
          <cell r="AU1278">
            <v>0</v>
          </cell>
        </row>
        <row r="1279">
          <cell r="C1279" t="str">
            <v>61901MAT205Allcustom3USD Total</v>
          </cell>
          <cell r="AB1279">
            <v>480</v>
          </cell>
          <cell r="AE1279">
            <v>480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N1279">
            <v>480</v>
          </cell>
          <cell r="AT1279">
            <v>0</v>
          </cell>
          <cell r="AU1279">
            <v>0</v>
          </cell>
        </row>
        <row r="1281">
          <cell r="C1281" t="str">
            <v>61901MAT210Allcustom3USD Total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N1281">
            <v>0</v>
          </cell>
          <cell r="AT1281">
            <v>0</v>
          </cell>
          <cell r="AU1281">
            <v>0</v>
          </cell>
        </row>
        <row r="1282">
          <cell r="C1282" t="str">
            <v>61901MAT215Allcustom3USD Total</v>
          </cell>
          <cell r="AB1282">
            <v>0</v>
          </cell>
          <cell r="AD1282">
            <v>0</v>
          </cell>
          <cell r="AE1282">
            <v>0</v>
          </cell>
          <cell r="AG1282">
            <v>0</v>
          </cell>
          <cell r="AI1282">
            <v>0</v>
          </cell>
          <cell r="AJ1282">
            <v>0</v>
          </cell>
          <cell r="AN1282">
            <v>0</v>
          </cell>
          <cell r="AT1282">
            <v>0</v>
          </cell>
          <cell r="AU1282">
            <v>0</v>
          </cell>
        </row>
        <row r="1283">
          <cell r="C1283" t="str">
            <v>61901MAT220Allcustom3USD Total</v>
          </cell>
          <cell r="AB1283">
            <v>0</v>
          </cell>
          <cell r="AD1283">
            <v>0</v>
          </cell>
          <cell r="AE1283">
            <v>0</v>
          </cell>
          <cell r="AG1283">
            <v>0</v>
          </cell>
          <cell r="AI1283">
            <v>0</v>
          </cell>
          <cell r="AJ1283">
            <v>0</v>
          </cell>
          <cell r="AN1283">
            <v>0</v>
          </cell>
          <cell r="AT1283">
            <v>0</v>
          </cell>
          <cell r="AU1283">
            <v>0</v>
          </cell>
        </row>
        <row r="1284">
          <cell r="C1284" t="str">
            <v>61901MAT400Allcustom3USD Total</v>
          </cell>
          <cell r="AB1284">
            <v>0</v>
          </cell>
          <cell r="AD1284">
            <v>0</v>
          </cell>
          <cell r="AE1284">
            <v>0</v>
          </cell>
          <cell r="AG1284">
            <v>0</v>
          </cell>
          <cell r="AI1284">
            <v>0</v>
          </cell>
          <cell r="AJ1284">
            <v>0</v>
          </cell>
          <cell r="AN1284">
            <v>0</v>
          </cell>
          <cell r="AT1284">
            <v>0</v>
          </cell>
          <cell r="AU1284">
            <v>0</v>
          </cell>
        </row>
        <row r="1285">
          <cell r="C1285" t="str">
            <v>FI_ContainerVessels_committment_+3_USD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>
            <v>0</v>
          </cell>
          <cell r="AM1285">
            <v>0</v>
          </cell>
          <cell r="AN1285">
            <v>0</v>
          </cell>
          <cell r="AT1285">
            <v>0</v>
          </cell>
          <cell r="AU1285">
            <v>0</v>
          </cell>
        </row>
        <row r="1287">
          <cell r="C1287" t="str">
            <v>61901Allcustom2Allcustom3USD Total</v>
          </cell>
          <cell r="AB1287">
            <v>2532</v>
          </cell>
          <cell r="AC1287">
            <v>0</v>
          </cell>
          <cell r="AD1287">
            <v>0</v>
          </cell>
          <cell r="AE1287">
            <v>2531.7368999999999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>
            <v>0</v>
          </cell>
          <cell r="AM1287">
            <v>0</v>
          </cell>
          <cell r="AN1287">
            <v>2532</v>
          </cell>
          <cell r="AT1287">
            <v>0</v>
          </cell>
          <cell r="AU1287">
            <v>0</v>
          </cell>
        </row>
        <row r="1289">
          <cell r="C1289" t="str">
            <v>61902MAT100Allcustom3USD Total</v>
          </cell>
          <cell r="AB1289">
            <v>77</v>
          </cell>
          <cell r="AC1289">
            <v>0.10099999999999909</v>
          </cell>
          <cell r="AD1289">
            <v>0</v>
          </cell>
          <cell r="AE1289">
            <v>76.899000000000001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N1289">
            <v>77</v>
          </cell>
          <cell r="AT1289">
            <v>0</v>
          </cell>
          <cell r="AU1289">
            <v>0</v>
          </cell>
        </row>
        <row r="1290">
          <cell r="C1290" t="str">
            <v>61902MAT200Allcustom3USD Total</v>
          </cell>
          <cell r="AB1290">
            <v>129</v>
          </cell>
          <cell r="AC1290">
            <v>6.0000000000854925E-3</v>
          </cell>
          <cell r="AD1290">
            <v>0</v>
          </cell>
          <cell r="AE1290">
            <v>128.994</v>
          </cell>
          <cell r="AG1290">
            <v>0</v>
          </cell>
          <cell r="AI1290">
            <v>0</v>
          </cell>
          <cell r="AJ1290">
            <v>0</v>
          </cell>
          <cell r="AN1290">
            <v>129</v>
          </cell>
          <cell r="AT1290">
            <v>0</v>
          </cell>
          <cell r="AU1290">
            <v>0</v>
          </cell>
        </row>
        <row r="1291">
          <cell r="C1291" t="str">
            <v>61902MAT205Allcustom3USD Total</v>
          </cell>
          <cell r="AB1291">
            <v>160</v>
          </cell>
          <cell r="AC1291">
            <v>0.5080000000000382</v>
          </cell>
          <cell r="AD1291">
            <v>0</v>
          </cell>
          <cell r="AE1291">
            <v>159.49199999999999</v>
          </cell>
          <cell r="AG1291">
            <v>0</v>
          </cell>
          <cell r="AI1291">
            <v>0</v>
          </cell>
          <cell r="AJ1291">
            <v>0</v>
          </cell>
          <cell r="AN1291">
            <v>160</v>
          </cell>
          <cell r="AT1291">
            <v>0</v>
          </cell>
          <cell r="AU1291">
            <v>0</v>
          </cell>
        </row>
        <row r="1293">
          <cell r="C1293" t="str">
            <v>61902MAT210Allcustom3USD Total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N1293">
            <v>0</v>
          </cell>
          <cell r="AT1293">
            <v>0</v>
          </cell>
          <cell r="AU1293">
            <v>0</v>
          </cell>
        </row>
        <row r="1294">
          <cell r="C1294" t="str">
            <v>61902MAT215Allcustom3USD Total</v>
          </cell>
          <cell r="AB1294">
            <v>0</v>
          </cell>
          <cell r="AD1294">
            <v>0</v>
          </cell>
          <cell r="AE1294">
            <v>0</v>
          </cell>
          <cell r="AG1294">
            <v>0</v>
          </cell>
          <cell r="AI1294">
            <v>0</v>
          </cell>
          <cell r="AJ1294">
            <v>0</v>
          </cell>
          <cell r="AN1294">
            <v>0</v>
          </cell>
          <cell r="AT1294">
            <v>0</v>
          </cell>
          <cell r="AU1294">
            <v>0</v>
          </cell>
        </row>
        <row r="1295">
          <cell r="C1295" t="str">
            <v>61902MAT220Allcustom3USD Total</v>
          </cell>
          <cell r="AB1295">
            <v>0</v>
          </cell>
          <cell r="AD1295">
            <v>0</v>
          </cell>
          <cell r="AE1295">
            <v>0</v>
          </cell>
          <cell r="AG1295">
            <v>0</v>
          </cell>
          <cell r="AI1295">
            <v>0</v>
          </cell>
          <cell r="AJ1295">
            <v>0</v>
          </cell>
          <cell r="AN1295">
            <v>0</v>
          </cell>
          <cell r="AT1295">
            <v>0</v>
          </cell>
          <cell r="AU1295">
            <v>0</v>
          </cell>
        </row>
        <row r="1296">
          <cell r="C1296" t="str">
            <v>61902MAT400Allcustom3USD Total</v>
          </cell>
          <cell r="AB1296">
            <v>0</v>
          </cell>
          <cell r="AD1296">
            <v>0</v>
          </cell>
          <cell r="AE1296">
            <v>0</v>
          </cell>
          <cell r="AG1296">
            <v>0</v>
          </cell>
          <cell r="AI1296">
            <v>0</v>
          </cell>
          <cell r="AJ1296">
            <v>0</v>
          </cell>
          <cell r="AN1296">
            <v>0</v>
          </cell>
          <cell r="AT1296">
            <v>0</v>
          </cell>
          <cell r="AU1296">
            <v>0</v>
          </cell>
        </row>
        <row r="1297">
          <cell r="C1297" t="str">
            <v>FI_TankerVessels_committment_+3_USD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>
            <v>0</v>
          </cell>
          <cell r="AM1297">
            <v>0</v>
          </cell>
          <cell r="AN1297">
            <v>0</v>
          </cell>
          <cell r="AT1297">
            <v>0</v>
          </cell>
          <cell r="AU1297">
            <v>0</v>
          </cell>
        </row>
        <row r="1299">
          <cell r="C1299" t="str">
            <v>61902Allcustom2Allcustom3USD Total</v>
          </cell>
          <cell r="AB1299">
            <v>366</v>
          </cell>
          <cell r="AC1299">
            <v>0.61500000000012278</v>
          </cell>
          <cell r="AD1299">
            <v>0</v>
          </cell>
          <cell r="AE1299">
            <v>365.38499999999999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>
            <v>0</v>
          </cell>
          <cell r="AM1299">
            <v>0</v>
          </cell>
          <cell r="AN1299">
            <v>366</v>
          </cell>
          <cell r="AT1299">
            <v>0</v>
          </cell>
          <cell r="AU1299">
            <v>0</v>
          </cell>
        </row>
        <row r="1301">
          <cell r="C1301" t="str">
            <v>61903MAT100Allcustom3USD Total</v>
          </cell>
          <cell r="AB1301">
            <v>433</v>
          </cell>
          <cell r="AC1301">
            <v>0</v>
          </cell>
          <cell r="AD1301">
            <v>0</v>
          </cell>
          <cell r="AE1301">
            <v>432.8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N1301">
            <v>433</v>
          </cell>
          <cell r="AT1301">
            <v>0</v>
          </cell>
          <cell r="AU1301">
            <v>0</v>
          </cell>
        </row>
        <row r="1302">
          <cell r="C1302" t="str">
            <v>61903MAT200Allcustom3USD Total</v>
          </cell>
          <cell r="AB1302">
            <v>0</v>
          </cell>
          <cell r="AD1302">
            <v>0</v>
          </cell>
          <cell r="AE1302">
            <v>0.3</v>
          </cell>
          <cell r="AG1302">
            <v>0</v>
          </cell>
          <cell r="AI1302">
            <v>0</v>
          </cell>
          <cell r="AJ1302">
            <v>0</v>
          </cell>
          <cell r="AN1302">
            <v>0</v>
          </cell>
          <cell r="AT1302">
            <v>0</v>
          </cell>
          <cell r="AU1302">
            <v>0</v>
          </cell>
        </row>
        <row r="1303">
          <cell r="C1303" t="str">
            <v>61903MAT205Allcustom3USD Total</v>
          </cell>
          <cell r="AB1303">
            <v>0</v>
          </cell>
          <cell r="AD1303">
            <v>0</v>
          </cell>
          <cell r="AE1303">
            <v>0</v>
          </cell>
          <cell r="AG1303">
            <v>0</v>
          </cell>
          <cell r="AI1303">
            <v>0</v>
          </cell>
          <cell r="AJ1303">
            <v>0</v>
          </cell>
          <cell r="AN1303">
            <v>0</v>
          </cell>
          <cell r="AT1303">
            <v>0</v>
          </cell>
          <cell r="AU1303">
            <v>0</v>
          </cell>
        </row>
        <row r="1305">
          <cell r="C1305" t="str">
            <v>61903MAT210Allcustom3USD Total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N1305">
            <v>0</v>
          </cell>
          <cell r="AT1305">
            <v>0</v>
          </cell>
          <cell r="AU1305">
            <v>0</v>
          </cell>
        </row>
        <row r="1306">
          <cell r="C1306" t="str">
            <v>61903MAT215Allcustom3USD Total</v>
          </cell>
          <cell r="AB1306">
            <v>0</v>
          </cell>
          <cell r="AD1306">
            <v>0</v>
          </cell>
          <cell r="AE1306">
            <v>0</v>
          </cell>
          <cell r="AG1306">
            <v>0</v>
          </cell>
          <cell r="AI1306">
            <v>0</v>
          </cell>
          <cell r="AJ1306">
            <v>0</v>
          </cell>
          <cell r="AN1306">
            <v>0</v>
          </cell>
          <cell r="AT1306">
            <v>0</v>
          </cell>
          <cell r="AU1306">
            <v>0</v>
          </cell>
        </row>
        <row r="1307">
          <cell r="C1307" t="str">
            <v>61903MAT220Allcustom3USD Total</v>
          </cell>
          <cell r="AB1307">
            <v>0</v>
          </cell>
          <cell r="AD1307">
            <v>0</v>
          </cell>
          <cell r="AE1307">
            <v>0</v>
          </cell>
          <cell r="AG1307">
            <v>0</v>
          </cell>
          <cell r="AI1307">
            <v>0</v>
          </cell>
          <cell r="AJ1307">
            <v>0</v>
          </cell>
          <cell r="AN1307">
            <v>0</v>
          </cell>
          <cell r="AT1307">
            <v>0</v>
          </cell>
          <cell r="AU1307">
            <v>0</v>
          </cell>
        </row>
        <row r="1308">
          <cell r="C1308" t="str">
            <v>61903MAT400Allcustom3USD Total</v>
          </cell>
          <cell r="AB1308">
            <v>0</v>
          </cell>
          <cell r="AD1308">
            <v>0</v>
          </cell>
          <cell r="AE1308">
            <v>0</v>
          </cell>
          <cell r="AG1308">
            <v>0</v>
          </cell>
          <cell r="AI1308">
            <v>0</v>
          </cell>
          <cell r="AJ1308">
            <v>0</v>
          </cell>
          <cell r="AN1308">
            <v>0</v>
          </cell>
          <cell r="AT1308">
            <v>0</v>
          </cell>
          <cell r="AU1308">
            <v>0</v>
          </cell>
        </row>
        <row r="1309">
          <cell r="C1309" t="str">
            <v>FI_Rigs_committment_+3_USD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>
            <v>0</v>
          </cell>
          <cell r="AM1309">
            <v>0</v>
          </cell>
          <cell r="AN1309">
            <v>0</v>
          </cell>
          <cell r="AT1309">
            <v>0</v>
          </cell>
          <cell r="AU1309">
            <v>0</v>
          </cell>
        </row>
        <row r="1311">
          <cell r="C1311" t="str">
            <v>61903Allcustom2Allcustom3USD Total</v>
          </cell>
          <cell r="AB1311">
            <v>433</v>
          </cell>
          <cell r="AC1311">
            <v>0</v>
          </cell>
          <cell r="AD1311">
            <v>0</v>
          </cell>
          <cell r="AE1311">
            <v>433.1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>
            <v>0</v>
          </cell>
          <cell r="AM1311">
            <v>0</v>
          </cell>
          <cell r="AN1311">
            <v>433</v>
          </cell>
          <cell r="AT1311">
            <v>0</v>
          </cell>
          <cell r="AU1311">
            <v>0</v>
          </cell>
        </row>
        <row r="1313">
          <cell r="C1313" t="str">
            <v>61904MAT100Allcustom3USD Total</v>
          </cell>
          <cell r="AB1313">
            <v>177</v>
          </cell>
          <cell r="AC1313">
            <v>0</v>
          </cell>
          <cell r="AD1313">
            <v>0</v>
          </cell>
          <cell r="AE1313">
            <v>177.149228900254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N1313">
            <v>177</v>
          </cell>
          <cell r="AT1313">
            <v>0</v>
          </cell>
          <cell r="AU1313">
            <v>0</v>
          </cell>
        </row>
        <row r="1314">
          <cell r="C1314" t="str">
            <v>61904MAT200Allcustom3USD Total</v>
          </cell>
          <cell r="AB1314">
            <v>800</v>
          </cell>
          <cell r="AD1314">
            <v>0</v>
          </cell>
          <cell r="AE1314">
            <v>799.84928728250691</v>
          </cell>
          <cell r="AG1314">
            <v>0</v>
          </cell>
          <cell r="AI1314">
            <v>0</v>
          </cell>
          <cell r="AJ1314">
            <v>0</v>
          </cell>
          <cell r="AN1314">
            <v>800</v>
          </cell>
          <cell r="AT1314">
            <v>0</v>
          </cell>
          <cell r="AU1314">
            <v>0</v>
          </cell>
        </row>
        <row r="1315">
          <cell r="C1315" t="str">
            <v>61904MAT205Allcustom3USD Total</v>
          </cell>
          <cell r="AB1315">
            <v>104</v>
          </cell>
          <cell r="AD1315">
            <v>0</v>
          </cell>
          <cell r="AE1315">
            <v>104.44863764998699</v>
          </cell>
          <cell r="AG1315">
            <v>0</v>
          </cell>
          <cell r="AI1315">
            <v>0</v>
          </cell>
          <cell r="AJ1315">
            <v>0</v>
          </cell>
          <cell r="AN1315">
            <v>104</v>
          </cell>
          <cell r="AT1315">
            <v>0</v>
          </cell>
          <cell r="AU1315">
            <v>0</v>
          </cell>
        </row>
        <row r="1317">
          <cell r="C1317" t="str">
            <v>61904MAT210Allcustom3USD Total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N1317">
            <v>0</v>
          </cell>
          <cell r="AT1317">
            <v>0</v>
          </cell>
          <cell r="AU1317">
            <v>0</v>
          </cell>
        </row>
        <row r="1318">
          <cell r="C1318" t="str">
            <v>61904MAT215Allcustom3USD Total</v>
          </cell>
          <cell r="AB1318">
            <v>0</v>
          </cell>
          <cell r="AD1318">
            <v>0</v>
          </cell>
          <cell r="AE1318">
            <v>0</v>
          </cell>
          <cell r="AG1318">
            <v>0</v>
          </cell>
          <cell r="AI1318">
            <v>0</v>
          </cell>
          <cell r="AJ1318">
            <v>0</v>
          </cell>
          <cell r="AN1318">
            <v>0</v>
          </cell>
          <cell r="AT1318">
            <v>0</v>
          </cell>
          <cell r="AU1318">
            <v>0</v>
          </cell>
        </row>
        <row r="1319">
          <cell r="C1319" t="str">
            <v>61904MAT220Allcustom3USD Total</v>
          </cell>
          <cell r="AB1319">
            <v>0</v>
          </cell>
          <cell r="AD1319">
            <v>0</v>
          </cell>
          <cell r="AE1319">
            <v>0</v>
          </cell>
          <cell r="AG1319">
            <v>0</v>
          </cell>
          <cell r="AI1319">
            <v>0</v>
          </cell>
          <cell r="AJ1319">
            <v>0</v>
          </cell>
          <cell r="AN1319">
            <v>0</v>
          </cell>
          <cell r="AT1319">
            <v>0</v>
          </cell>
          <cell r="AU1319">
            <v>0</v>
          </cell>
        </row>
        <row r="1320">
          <cell r="C1320" t="str">
            <v>61904MAT400Allcustom3USD Total</v>
          </cell>
          <cell r="AB1320">
            <v>0</v>
          </cell>
          <cell r="AD1320">
            <v>0</v>
          </cell>
          <cell r="AE1320">
            <v>0</v>
          </cell>
          <cell r="AG1320">
            <v>0</v>
          </cell>
          <cell r="AI1320">
            <v>0</v>
          </cell>
          <cell r="AJ1320">
            <v>0</v>
          </cell>
          <cell r="AN1320">
            <v>0</v>
          </cell>
          <cell r="AT1320">
            <v>0</v>
          </cell>
          <cell r="AU1320">
            <v>0</v>
          </cell>
        </row>
        <row r="1321">
          <cell r="C1321" t="str">
            <v>FI_AnchorHandling_committment_+3_USD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>
            <v>0</v>
          </cell>
          <cell r="AM1321">
            <v>0</v>
          </cell>
          <cell r="AN1321">
            <v>0</v>
          </cell>
          <cell r="AT1321">
            <v>0</v>
          </cell>
          <cell r="AU1321">
            <v>0</v>
          </cell>
        </row>
        <row r="1323">
          <cell r="C1323" t="str">
            <v>61904Allcustom2Allcustom3USD Total</v>
          </cell>
          <cell r="AB1323">
            <v>1081</v>
          </cell>
          <cell r="AC1323">
            <v>0</v>
          </cell>
          <cell r="AD1323">
            <v>0</v>
          </cell>
          <cell r="AE1323">
            <v>1081.447153832748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>
            <v>0</v>
          </cell>
          <cell r="AM1323">
            <v>0</v>
          </cell>
          <cell r="AN1323">
            <v>1081</v>
          </cell>
          <cell r="AT1323">
            <v>0</v>
          </cell>
          <cell r="AU1323">
            <v>0</v>
          </cell>
        </row>
        <row r="1325">
          <cell r="C1325" t="str">
            <v>61910TMAT100Allcustom3USD Total</v>
          </cell>
          <cell r="AB1325">
            <v>883</v>
          </cell>
          <cell r="AC1325">
            <v>0</v>
          </cell>
          <cell r="AD1325">
            <v>0</v>
          </cell>
          <cell r="AE1325">
            <v>882.90722890025404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N1325">
            <v>883</v>
          </cell>
          <cell r="AT1325">
            <v>0</v>
          </cell>
          <cell r="AU1325">
            <v>0</v>
          </cell>
        </row>
        <row r="1326">
          <cell r="C1326" t="str">
            <v>61910TMAT200Allcustom3USD Total</v>
          </cell>
          <cell r="AB1326">
            <v>2785</v>
          </cell>
          <cell r="AD1326">
            <v>0</v>
          </cell>
          <cell r="AE1326">
            <v>2784.82118728251</v>
          </cell>
          <cell r="AG1326">
            <v>0</v>
          </cell>
          <cell r="AI1326">
            <v>0</v>
          </cell>
          <cell r="AJ1326">
            <v>0</v>
          </cell>
          <cell r="AN1326">
            <v>2785</v>
          </cell>
          <cell r="AT1326">
            <v>0</v>
          </cell>
          <cell r="AU1326">
            <v>0</v>
          </cell>
        </row>
        <row r="1327">
          <cell r="C1327" t="str">
            <v>61910TMAT205Allcustom3USD Total</v>
          </cell>
          <cell r="AB1327">
            <v>744</v>
          </cell>
          <cell r="AD1327">
            <v>0</v>
          </cell>
          <cell r="AE1327">
            <v>743.94063764998702</v>
          </cell>
          <cell r="AG1327">
            <v>0</v>
          </cell>
          <cell r="AI1327">
            <v>0</v>
          </cell>
          <cell r="AJ1327">
            <v>0</v>
          </cell>
          <cell r="AN1327">
            <v>744</v>
          </cell>
          <cell r="AT1327">
            <v>0</v>
          </cell>
          <cell r="AU1327">
            <v>0</v>
          </cell>
        </row>
        <row r="1329">
          <cell r="C1329" t="str">
            <v>61910TMAT210Allcustom3USD Total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N1329">
            <v>0</v>
          </cell>
          <cell r="AT1329">
            <v>0</v>
          </cell>
          <cell r="AU1329">
            <v>0</v>
          </cell>
        </row>
        <row r="1330">
          <cell r="C1330" t="str">
            <v>61910TMAT215Allcustom3USD Total</v>
          </cell>
          <cell r="AB1330">
            <v>0</v>
          </cell>
          <cell r="AD1330">
            <v>0</v>
          </cell>
          <cell r="AE1330">
            <v>0</v>
          </cell>
          <cell r="AG1330">
            <v>0</v>
          </cell>
          <cell r="AI1330">
            <v>0</v>
          </cell>
          <cell r="AJ1330">
            <v>0</v>
          </cell>
          <cell r="AN1330">
            <v>0</v>
          </cell>
          <cell r="AT1330">
            <v>0</v>
          </cell>
          <cell r="AU1330">
            <v>0</v>
          </cell>
        </row>
        <row r="1331">
          <cell r="C1331" t="str">
            <v>61910TMAT220Allcustom3USD Total</v>
          </cell>
          <cell r="AB1331">
            <v>0</v>
          </cell>
          <cell r="AD1331">
            <v>0</v>
          </cell>
          <cell r="AE1331">
            <v>0</v>
          </cell>
          <cell r="AG1331">
            <v>0</v>
          </cell>
          <cell r="AI1331">
            <v>0</v>
          </cell>
          <cell r="AJ1331">
            <v>0</v>
          </cell>
          <cell r="AN1331">
            <v>0</v>
          </cell>
          <cell r="AT1331">
            <v>0</v>
          </cell>
          <cell r="AU1331">
            <v>0</v>
          </cell>
        </row>
        <row r="1332">
          <cell r="C1332" t="str">
            <v>61910TMAT400Allcustom3USD Total</v>
          </cell>
          <cell r="AB1332">
            <v>0</v>
          </cell>
          <cell r="AD1332">
            <v>0</v>
          </cell>
          <cell r="AE1332">
            <v>0</v>
          </cell>
          <cell r="AG1332">
            <v>0</v>
          </cell>
          <cell r="AI1332">
            <v>0</v>
          </cell>
          <cell r="AJ1332">
            <v>0</v>
          </cell>
          <cell r="AN1332">
            <v>0</v>
          </cell>
          <cell r="AT1332">
            <v>0</v>
          </cell>
          <cell r="AU1332">
            <v>0</v>
          </cell>
        </row>
        <row r="1333">
          <cell r="C1333" t="str">
            <v>FI_Vessels_committment_+3_USD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>
            <v>0</v>
          </cell>
          <cell r="AM1333">
            <v>0</v>
          </cell>
          <cell r="AN1333">
            <v>0</v>
          </cell>
          <cell r="AT1333">
            <v>0</v>
          </cell>
          <cell r="AU1333">
            <v>0</v>
          </cell>
        </row>
        <row r="1335">
          <cell r="C1335" t="str">
            <v>61910TAllcustom2Allcustom3USD Total</v>
          </cell>
          <cell r="AB1335">
            <v>4412</v>
          </cell>
          <cell r="AC1335">
            <v>0</v>
          </cell>
          <cell r="AD1335">
            <v>0</v>
          </cell>
          <cell r="AE1335">
            <v>4411.6690538327512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>
            <v>0</v>
          </cell>
          <cell r="AM1335">
            <v>0</v>
          </cell>
          <cell r="AN1335">
            <v>4412</v>
          </cell>
          <cell r="AT1335">
            <v>0</v>
          </cell>
          <cell r="AU1335">
            <v>0</v>
          </cell>
        </row>
        <row r="1338">
          <cell r="C1338" t="str">
            <v>61911MAT100Allcustom3USD Total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N1338">
            <v>0</v>
          </cell>
          <cell r="AT1338">
            <v>0</v>
          </cell>
          <cell r="AU1338">
            <v>0</v>
          </cell>
        </row>
        <row r="1339">
          <cell r="C1339" t="str">
            <v>61911MAT200Allcustom3USD Total</v>
          </cell>
          <cell r="AB1339">
            <v>22</v>
          </cell>
          <cell r="AD1339">
            <v>0</v>
          </cell>
          <cell r="AE1339">
            <v>22</v>
          </cell>
          <cell r="AG1339">
            <v>0</v>
          </cell>
          <cell r="AI1339">
            <v>0</v>
          </cell>
          <cell r="AJ1339">
            <v>0</v>
          </cell>
          <cell r="AN1339">
            <v>22</v>
          </cell>
          <cell r="AT1339">
            <v>0</v>
          </cell>
          <cell r="AU1339">
            <v>0</v>
          </cell>
        </row>
        <row r="1340">
          <cell r="C1340" t="str">
            <v>61911MAT205Allcustom3USD Total</v>
          </cell>
          <cell r="AB1340">
            <v>5</v>
          </cell>
          <cell r="AD1340">
            <v>0</v>
          </cell>
          <cell r="AE1340">
            <v>5</v>
          </cell>
          <cell r="AG1340">
            <v>0</v>
          </cell>
          <cell r="AI1340">
            <v>0</v>
          </cell>
          <cell r="AJ1340">
            <v>0</v>
          </cell>
          <cell r="AN1340">
            <v>5</v>
          </cell>
          <cell r="AT1340">
            <v>0</v>
          </cell>
          <cell r="AU1340">
            <v>0</v>
          </cell>
        </row>
        <row r="1342">
          <cell r="C1342" t="str">
            <v>61911MAT210Allcustom3USD Total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N1342">
            <v>0</v>
          </cell>
          <cell r="AT1342">
            <v>0</v>
          </cell>
          <cell r="AU1342">
            <v>0</v>
          </cell>
        </row>
        <row r="1343">
          <cell r="C1343" t="str">
            <v>61911MAT215Allcustom3USD Total</v>
          </cell>
          <cell r="AB1343">
            <v>0</v>
          </cell>
          <cell r="AD1343">
            <v>0</v>
          </cell>
          <cell r="AE1343">
            <v>0</v>
          </cell>
          <cell r="AG1343">
            <v>0</v>
          </cell>
          <cell r="AI1343">
            <v>0</v>
          </cell>
          <cell r="AJ1343">
            <v>0</v>
          </cell>
          <cell r="AN1343">
            <v>0</v>
          </cell>
          <cell r="AT1343">
            <v>0</v>
          </cell>
          <cell r="AU1343">
            <v>0</v>
          </cell>
        </row>
        <row r="1344">
          <cell r="C1344" t="str">
            <v>61911MAT220Allcustom3USD Total</v>
          </cell>
          <cell r="AB1344">
            <v>0</v>
          </cell>
          <cell r="AD1344">
            <v>0</v>
          </cell>
          <cell r="AE1344">
            <v>0</v>
          </cell>
          <cell r="AG1344">
            <v>0</v>
          </cell>
          <cell r="AI1344">
            <v>0</v>
          </cell>
          <cell r="AJ1344">
            <v>0</v>
          </cell>
          <cell r="AN1344">
            <v>0</v>
          </cell>
          <cell r="AT1344">
            <v>0</v>
          </cell>
          <cell r="AU1344">
            <v>0</v>
          </cell>
        </row>
        <row r="1345">
          <cell r="C1345" t="str">
            <v>61911MAT400Allcustom3USD Total</v>
          </cell>
          <cell r="AB1345">
            <v>0</v>
          </cell>
          <cell r="AD1345">
            <v>0</v>
          </cell>
          <cell r="AE1345">
            <v>0</v>
          </cell>
          <cell r="AG1345">
            <v>0</v>
          </cell>
          <cell r="AI1345">
            <v>0</v>
          </cell>
          <cell r="AJ1345">
            <v>0</v>
          </cell>
          <cell r="AN1345">
            <v>0</v>
          </cell>
          <cell r="AT1345">
            <v>0</v>
          </cell>
          <cell r="AU1345">
            <v>0</v>
          </cell>
        </row>
        <row r="1346">
          <cell r="C1346" t="str">
            <v>FI_ContainerVessels_number_+3_USD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>
            <v>0</v>
          </cell>
          <cell r="AM1346">
            <v>0</v>
          </cell>
          <cell r="AN1346">
            <v>0</v>
          </cell>
          <cell r="AT1346">
            <v>0</v>
          </cell>
          <cell r="AU1346">
            <v>0</v>
          </cell>
        </row>
        <row r="1348">
          <cell r="C1348" t="str">
            <v>61911Allcustom2Allcustom3USD Total</v>
          </cell>
          <cell r="AB1348">
            <v>27</v>
          </cell>
          <cell r="AC1348">
            <v>0</v>
          </cell>
          <cell r="AD1348">
            <v>0</v>
          </cell>
          <cell r="AE1348">
            <v>27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>
            <v>0</v>
          </cell>
          <cell r="AM1348">
            <v>0</v>
          </cell>
          <cell r="AN1348">
            <v>27</v>
          </cell>
          <cell r="AT1348">
            <v>0</v>
          </cell>
          <cell r="AU1348">
            <v>0</v>
          </cell>
        </row>
        <row r="1350">
          <cell r="C1350" t="str">
            <v>61912MAT100Allcustom3USD Total</v>
          </cell>
          <cell r="AB1350">
            <v>3</v>
          </cell>
          <cell r="AC1350">
            <v>0</v>
          </cell>
          <cell r="AD1350">
            <v>0</v>
          </cell>
          <cell r="AE1350">
            <v>3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N1350">
            <v>3</v>
          </cell>
          <cell r="AT1350">
            <v>0</v>
          </cell>
          <cell r="AU1350">
            <v>0</v>
          </cell>
        </row>
        <row r="1351">
          <cell r="C1351" t="str">
            <v>61912MAT200Allcustom3USD Total</v>
          </cell>
          <cell r="AB1351">
            <v>4</v>
          </cell>
          <cell r="AD1351">
            <v>0</v>
          </cell>
          <cell r="AE1351">
            <v>4</v>
          </cell>
          <cell r="AG1351">
            <v>0</v>
          </cell>
          <cell r="AI1351">
            <v>0</v>
          </cell>
          <cell r="AJ1351">
            <v>0</v>
          </cell>
          <cell r="AN1351">
            <v>4</v>
          </cell>
          <cell r="AT1351">
            <v>0</v>
          </cell>
          <cell r="AU1351">
            <v>0</v>
          </cell>
        </row>
        <row r="1352">
          <cell r="C1352" t="str">
            <v>61912MAT205Allcustom3USD Total</v>
          </cell>
          <cell r="AB1352">
            <v>6</v>
          </cell>
          <cell r="AD1352">
            <v>0</v>
          </cell>
          <cell r="AE1352">
            <v>6</v>
          </cell>
          <cell r="AG1352">
            <v>0</v>
          </cell>
          <cell r="AI1352">
            <v>0</v>
          </cell>
          <cell r="AJ1352">
            <v>0</v>
          </cell>
          <cell r="AN1352">
            <v>6</v>
          </cell>
          <cell r="AT1352">
            <v>0</v>
          </cell>
          <cell r="AU1352">
            <v>0</v>
          </cell>
        </row>
        <row r="1354">
          <cell r="C1354" t="str">
            <v>61912MAT210Allcustom3USD Total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N1354">
            <v>0</v>
          </cell>
          <cell r="AT1354">
            <v>0</v>
          </cell>
          <cell r="AU1354">
            <v>0</v>
          </cell>
        </row>
        <row r="1355">
          <cell r="C1355" t="str">
            <v>61912MAT215Allcustom3USD Total</v>
          </cell>
          <cell r="AB1355">
            <v>0</v>
          </cell>
          <cell r="AD1355">
            <v>0</v>
          </cell>
          <cell r="AE1355">
            <v>0</v>
          </cell>
          <cell r="AG1355">
            <v>0</v>
          </cell>
          <cell r="AI1355">
            <v>0</v>
          </cell>
          <cell r="AJ1355">
            <v>0</v>
          </cell>
          <cell r="AN1355">
            <v>0</v>
          </cell>
          <cell r="AT1355">
            <v>0</v>
          </cell>
          <cell r="AU1355">
            <v>0</v>
          </cell>
        </row>
        <row r="1356">
          <cell r="C1356" t="str">
            <v>61912MAT220Allcustom3USD Total</v>
          </cell>
          <cell r="AB1356">
            <v>0</v>
          </cell>
          <cell r="AD1356">
            <v>0</v>
          </cell>
          <cell r="AE1356">
            <v>0</v>
          </cell>
          <cell r="AG1356">
            <v>0</v>
          </cell>
          <cell r="AI1356">
            <v>0</v>
          </cell>
          <cell r="AJ1356">
            <v>0</v>
          </cell>
          <cell r="AN1356">
            <v>0</v>
          </cell>
          <cell r="AT1356">
            <v>0</v>
          </cell>
          <cell r="AU1356">
            <v>0</v>
          </cell>
        </row>
        <row r="1357">
          <cell r="C1357" t="str">
            <v>61912MAT400Allcustom3USD Total</v>
          </cell>
          <cell r="AB1357">
            <v>0</v>
          </cell>
          <cell r="AD1357">
            <v>0</v>
          </cell>
          <cell r="AE1357">
            <v>0</v>
          </cell>
          <cell r="AG1357">
            <v>0</v>
          </cell>
          <cell r="AI1357">
            <v>0</v>
          </cell>
          <cell r="AJ1357">
            <v>0</v>
          </cell>
          <cell r="AN1357">
            <v>0</v>
          </cell>
          <cell r="AT1357">
            <v>0</v>
          </cell>
          <cell r="AU1357">
            <v>0</v>
          </cell>
        </row>
        <row r="1358">
          <cell r="C1358" t="str">
            <v>FI_TankerVessels_number_+3_USD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>
            <v>0</v>
          </cell>
          <cell r="AM1358">
            <v>0</v>
          </cell>
          <cell r="AN1358">
            <v>0</v>
          </cell>
          <cell r="AT1358">
            <v>0</v>
          </cell>
          <cell r="AU1358">
            <v>0</v>
          </cell>
        </row>
        <row r="1360">
          <cell r="C1360" t="str">
            <v>61912Allcustom2Allcustom3USD Total</v>
          </cell>
          <cell r="AB1360">
            <v>13</v>
          </cell>
          <cell r="AC1360">
            <v>0</v>
          </cell>
          <cell r="AD1360">
            <v>0</v>
          </cell>
          <cell r="AE1360">
            <v>13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>
            <v>0</v>
          </cell>
          <cell r="AM1360">
            <v>0</v>
          </cell>
          <cell r="AN1360">
            <v>13</v>
          </cell>
          <cell r="AT1360">
            <v>0</v>
          </cell>
          <cell r="AU1360">
            <v>0</v>
          </cell>
        </row>
        <row r="1362">
          <cell r="C1362" t="str">
            <v>61913MAT100Allcustom3USD Total</v>
          </cell>
          <cell r="AB1362">
            <v>1</v>
          </cell>
          <cell r="AC1362">
            <v>0</v>
          </cell>
          <cell r="AD1362">
            <v>0</v>
          </cell>
          <cell r="AE1362">
            <v>1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N1362">
            <v>1</v>
          </cell>
          <cell r="AT1362">
            <v>0</v>
          </cell>
          <cell r="AU1362">
            <v>0</v>
          </cell>
        </row>
        <row r="1363">
          <cell r="C1363" t="str">
            <v>61913MAT200Allcustom3USD Total</v>
          </cell>
          <cell r="AB1363">
            <v>0</v>
          </cell>
          <cell r="AD1363">
            <v>0</v>
          </cell>
          <cell r="AE1363">
            <v>0</v>
          </cell>
          <cell r="AG1363">
            <v>0</v>
          </cell>
          <cell r="AI1363">
            <v>0</v>
          </cell>
          <cell r="AJ1363">
            <v>0</v>
          </cell>
          <cell r="AN1363">
            <v>0</v>
          </cell>
          <cell r="AT1363">
            <v>0</v>
          </cell>
          <cell r="AU1363">
            <v>0</v>
          </cell>
        </row>
        <row r="1364">
          <cell r="C1364" t="str">
            <v>61913MAT205Allcustom3USD Total</v>
          </cell>
          <cell r="AB1364">
            <v>0</v>
          </cell>
          <cell r="AD1364">
            <v>0</v>
          </cell>
          <cell r="AE1364">
            <v>0</v>
          </cell>
          <cell r="AG1364">
            <v>0</v>
          </cell>
          <cell r="AI1364">
            <v>0</v>
          </cell>
          <cell r="AJ1364">
            <v>0</v>
          </cell>
          <cell r="AN1364">
            <v>0</v>
          </cell>
          <cell r="AT1364">
            <v>0</v>
          </cell>
          <cell r="AU1364">
            <v>0</v>
          </cell>
        </row>
        <row r="1366">
          <cell r="C1366" t="str">
            <v>61913MAT210Allcustom3USD Total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N1366">
            <v>0</v>
          </cell>
          <cell r="AT1366">
            <v>0</v>
          </cell>
          <cell r="AU1366">
            <v>0</v>
          </cell>
        </row>
        <row r="1367">
          <cell r="C1367" t="str">
            <v>61913MAT215Allcustom3USD Total</v>
          </cell>
          <cell r="AB1367">
            <v>0</v>
          </cell>
          <cell r="AD1367">
            <v>0</v>
          </cell>
          <cell r="AE1367">
            <v>0</v>
          </cell>
          <cell r="AG1367">
            <v>0</v>
          </cell>
          <cell r="AI1367">
            <v>0</v>
          </cell>
          <cell r="AJ1367">
            <v>0</v>
          </cell>
          <cell r="AN1367">
            <v>0</v>
          </cell>
          <cell r="AT1367">
            <v>0</v>
          </cell>
          <cell r="AU1367">
            <v>0</v>
          </cell>
        </row>
        <row r="1368">
          <cell r="C1368" t="str">
            <v>61913MAT220Allcustom3USD Total</v>
          </cell>
          <cell r="AB1368">
            <v>0</v>
          </cell>
          <cell r="AD1368">
            <v>0</v>
          </cell>
          <cell r="AE1368">
            <v>0</v>
          </cell>
          <cell r="AG1368">
            <v>0</v>
          </cell>
          <cell r="AI1368">
            <v>0</v>
          </cell>
          <cell r="AJ1368">
            <v>0</v>
          </cell>
          <cell r="AN1368">
            <v>0</v>
          </cell>
          <cell r="AT1368">
            <v>0</v>
          </cell>
          <cell r="AU1368">
            <v>0</v>
          </cell>
        </row>
        <row r="1369">
          <cell r="C1369" t="str">
            <v>61913MAT400Allcustom3USD Total</v>
          </cell>
          <cell r="AB1369">
            <v>0</v>
          </cell>
          <cell r="AD1369">
            <v>0</v>
          </cell>
          <cell r="AE1369">
            <v>0</v>
          </cell>
          <cell r="AG1369">
            <v>0</v>
          </cell>
          <cell r="AI1369">
            <v>0</v>
          </cell>
          <cell r="AJ1369">
            <v>0</v>
          </cell>
          <cell r="AN1369">
            <v>0</v>
          </cell>
          <cell r="AT1369">
            <v>0</v>
          </cell>
          <cell r="AU1369">
            <v>0</v>
          </cell>
        </row>
        <row r="1370">
          <cell r="C1370" t="str">
            <v>FI_Rigs_number_+3_USD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>
            <v>0</v>
          </cell>
          <cell r="AM1370">
            <v>0</v>
          </cell>
          <cell r="AN1370">
            <v>0</v>
          </cell>
          <cell r="AT1370">
            <v>0</v>
          </cell>
          <cell r="AU1370">
            <v>0</v>
          </cell>
        </row>
        <row r="1372">
          <cell r="C1372" t="str">
            <v>61913Allcustom2Allcustom3USD Total</v>
          </cell>
          <cell r="AB1372">
            <v>1</v>
          </cell>
          <cell r="AC1372">
            <v>0</v>
          </cell>
          <cell r="AD1372">
            <v>0</v>
          </cell>
          <cell r="AE1372">
            <v>1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>
            <v>0</v>
          </cell>
          <cell r="AM1372">
            <v>0</v>
          </cell>
          <cell r="AN1372">
            <v>1</v>
          </cell>
          <cell r="AT1372">
            <v>0</v>
          </cell>
          <cell r="AU1372">
            <v>0</v>
          </cell>
        </row>
        <row r="1374">
          <cell r="C1374" t="str">
            <v>61914MAT100Allcustom3USD Total</v>
          </cell>
          <cell r="AB1374">
            <v>10</v>
          </cell>
          <cell r="AC1374">
            <v>0</v>
          </cell>
          <cell r="AD1374">
            <v>0</v>
          </cell>
          <cell r="AE1374">
            <v>10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N1374">
            <v>10</v>
          </cell>
          <cell r="AT1374">
            <v>0</v>
          </cell>
          <cell r="AU1374">
            <v>0</v>
          </cell>
        </row>
        <row r="1375">
          <cell r="C1375" t="str">
            <v>61914MAT200Allcustom3USD Total</v>
          </cell>
          <cell r="AB1375">
            <v>18</v>
          </cell>
          <cell r="AD1375">
            <v>0</v>
          </cell>
          <cell r="AE1375">
            <v>18</v>
          </cell>
          <cell r="AG1375">
            <v>0</v>
          </cell>
          <cell r="AI1375">
            <v>0</v>
          </cell>
          <cell r="AJ1375">
            <v>0</v>
          </cell>
          <cell r="AN1375">
            <v>18</v>
          </cell>
          <cell r="AT1375">
            <v>0</v>
          </cell>
          <cell r="AU1375">
            <v>0</v>
          </cell>
        </row>
        <row r="1376">
          <cell r="C1376" t="str">
            <v>61914MAT205Allcustom3USD Total</v>
          </cell>
          <cell r="AB1376">
            <v>1</v>
          </cell>
          <cell r="AD1376">
            <v>0</v>
          </cell>
          <cell r="AE1376">
            <v>1</v>
          </cell>
          <cell r="AG1376">
            <v>0</v>
          </cell>
          <cell r="AI1376">
            <v>0</v>
          </cell>
          <cell r="AJ1376">
            <v>0</v>
          </cell>
          <cell r="AN1376">
            <v>1</v>
          </cell>
          <cell r="AT1376">
            <v>0</v>
          </cell>
          <cell r="AU1376">
            <v>0</v>
          </cell>
        </row>
        <row r="1378">
          <cell r="C1378" t="str">
            <v>61914MAT210Allcustom3USD Total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N1378">
            <v>0</v>
          </cell>
          <cell r="AT1378">
            <v>0</v>
          </cell>
          <cell r="AU1378">
            <v>0</v>
          </cell>
        </row>
        <row r="1379">
          <cell r="C1379" t="str">
            <v>61914MAT215Allcustom3USD Total</v>
          </cell>
          <cell r="AB1379">
            <v>0</v>
          </cell>
          <cell r="AD1379">
            <v>0</v>
          </cell>
          <cell r="AE1379">
            <v>0</v>
          </cell>
          <cell r="AG1379">
            <v>0</v>
          </cell>
          <cell r="AI1379">
            <v>0</v>
          </cell>
          <cell r="AJ1379">
            <v>0</v>
          </cell>
          <cell r="AN1379">
            <v>0</v>
          </cell>
          <cell r="AT1379">
            <v>0</v>
          </cell>
          <cell r="AU1379">
            <v>0</v>
          </cell>
        </row>
        <row r="1380">
          <cell r="C1380" t="str">
            <v>61914MAT220Allcustom3USD Total</v>
          </cell>
          <cell r="AB1380">
            <v>0</v>
          </cell>
          <cell r="AD1380">
            <v>0</v>
          </cell>
          <cell r="AE1380">
            <v>0</v>
          </cell>
          <cell r="AG1380">
            <v>0</v>
          </cell>
          <cell r="AI1380">
            <v>0</v>
          </cell>
          <cell r="AJ1380">
            <v>0</v>
          </cell>
          <cell r="AN1380">
            <v>0</v>
          </cell>
          <cell r="AT1380">
            <v>0</v>
          </cell>
          <cell r="AU1380">
            <v>0</v>
          </cell>
        </row>
        <row r="1381">
          <cell r="C1381" t="str">
            <v>61914MAT400Allcustom3USD Total</v>
          </cell>
          <cell r="AB1381">
            <v>0</v>
          </cell>
          <cell r="AD1381">
            <v>0</v>
          </cell>
          <cell r="AE1381">
            <v>0</v>
          </cell>
          <cell r="AG1381">
            <v>0</v>
          </cell>
          <cell r="AI1381">
            <v>0</v>
          </cell>
          <cell r="AJ1381">
            <v>0</v>
          </cell>
          <cell r="AN1381">
            <v>0</v>
          </cell>
          <cell r="AT1381">
            <v>0</v>
          </cell>
          <cell r="AU1381">
            <v>0</v>
          </cell>
        </row>
        <row r="1382">
          <cell r="C1382" t="str">
            <v>FI_AnchorHandling_number_+3_USD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>
            <v>0</v>
          </cell>
          <cell r="AM1382">
            <v>0</v>
          </cell>
          <cell r="AN1382">
            <v>0</v>
          </cell>
          <cell r="AT1382">
            <v>0</v>
          </cell>
          <cell r="AU1382">
            <v>0</v>
          </cell>
        </row>
        <row r="1384">
          <cell r="C1384" t="str">
            <v>61914Allcustom2Allcustom3USD Total</v>
          </cell>
          <cell r="AB1384">
            <v>29</v>
          </cell>
          <cell r="AC1384">
            <v>0</v>
          </cell>
          <cell r="AD1384">
            <v>0</v>
          </cell>
          <cell r="AE1384">
            <v>29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>
            <v>0</v>
          </cell>
          <cell r="AM1384">
            <v>0</v>
          </cell>
          <cell r="AN1384">
            <v>29</v>
          </cell>
          <cell r="AT1384">
            <v>0</v>
          </cell>
          <cell r="AU1384">
            <v>0</v>
          </cell>
        </row>
        <row r="1386">
          <cell r="C1386" t="str">
            <v>61920TMAT100Allcustom3USD Total</v>
          </cell>
          <cell r="AB1386">
            <v>14</v>
          </cell>
          <cell r="AC1386">
            <v>0</v>
          </cell>
          <cell r="AD1386">
            <v>0</v>
          </cell>
          <cell r="AE1386">
            <v>14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N1386">
            <v>14</v>
          </cell>
          <cell r="AT1386">
            <v>0</v>
          </cell>
          <cell r="AU1386">
            <v>0</v>
          </cell>
        </row>
        <row r="1387">
          <cell r="C1387" t="str">
            <v>61920TMAT200Allcustom3USD Total</v>
          </cell>
          <cell r="AB1387">
            <v>44</v>
          </cell>
          <cell r="AD1387">
            <v>0</v>
          </cell>
          <cell r="AE1387">
            <v>44</v>
          </cell>
          <cell r="AG1387">
            <v>0</v>
          </cell>
          <cell r="AI1387">
            <v>0</v>
          </cell>
          <cell r="AJ1387">
            <v>0</v>
          </cell>
          <cell r="AN1387">
            <v>44</v>
          </cell>
          <cell r="AT1387">
            <v>0</v>
          </cell>
          <cell r="AU1387">
            <v>0</v>
          </cell>
        </row>
        <row r="1388">
          <cell r="C1388" t="str">
            <v>61920TMAT205Allcustom3USD Total</v>
          </cell>
          <cell r="AB1388">
            <v>12</v>
          </cell>
          <cell r="AD1388">
            <v>0</v>
          </cell>
          <cell r="AE1388">
            <v>12</v>
          </cell>
          <cell r="AG1388">
            <v>0</v>
          </cell>
          <cell r="AI1388">
            <v>0</v>
          </cell>
          <cell r="AJ1388">
            <v>0</v>
          </cell>
          <cell r="AN1388">
            <v>12</v>
          </cell>
          <cell r="AT1388">
            <v>0</v>
          </cell>
          <cell r="AU1388">
            <v>0</v>
          </cell>
        </row>
        <row r="1390">
          <cell r="C1390" t="str">
            <v>61920TMAT210Allcustom3USD Total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N1390">
            <v>0</v>
          </cell>
          <cell r="AT1390">
            <v>0</v>
          </cell>
          <cell r="AU1390">
            <v>0</v>
          </cell>
        </row>
        <row r="1391">
          <cell r="C1391" t="str">
            <v>61920TMAT215Allcustom3USD Total</v>
          </cell>
          <cell r="AB1391">
            <v>0</v>
          </cell>
          <cell r="AD1391">
            <v>0</v>
          </cell>
          <cell r="AE1391">
            <v>0</v>
          </cell>
          <cell r="AG1391">
            <v>0</v>
          </cell>
          <cell r="AI1391">
            <v>0</v>
          </cell>
          <cell r="AJ1391">
            <v>0</v>
          </cell>
          <cell r="AN1391">
            <v>0</v>
          </cell>
          <cell r="AT1391">
            <v>0</v>
          </cell>
          <cell r="AU1391">
            <v>0</v>
          </cell>
        </row>
        <row r="1392">
          <cell r="C1392" t="str">
            <v>61920TMAT220Allcustom3USD Total</v>
          </cell>
          <cell r="AB1392">
            <v>0</v>
          </cell>
          <cell r="AD1392">
            <v>0</v>
          </cell>
          <cell r="AE1392">
            <v>0</v>
          </cell>
          <cell r="AG1392">
            <v>0</v>
          </cell>
          <cell r="AI1392">
            <v>0</v>
          </cell>
          <cell r="AJ1392">
            <v>0</v>
          </cell>
          <cell r="AN1392">
            <v>0</v>
          </cell>
          <cell r="AT1392">
            <v>0</v>
          </cell>
          <cell r="AU1392">
            <v>0</v>
          </cell>
        </row>
        <row r="1393">
          <cell r="C1393" t="str">
            <v>61920TMAT400Allcustom3USD Total</v>
          </cell>
          <cell r="AB1393">
            <v>0</v>
          </cell>
          <cell r="AD1393">
            <v>0</v>
          </cell>
          <cell r="AE1393">
            <v>0</v>
          </cell>
          <cell r="AG1393">
            <v>0</v>
          </cell>
          <cell r="AI1393">
            <v>0</v>
          </cell>
          <cell r="AJ1393">
            <v>0</v>
          </cell>
          <cell r="AN1393">
            <v>0</v>
          </cell>
          <cell r="AT1393">
            <v>0</v>
          </cell>
          <cell r="AU1393">
            <v>0</v>
          </cell>
        </row>
        <row r="1394">
          <cell r="C1394" t="str">
            <v>FI_Vessels_number_+3_USD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>
            <v>0</v>
          </cell>
          <cell r="AM1394">
            <v>0</v>
          </cell>
          <cell r="AN1394">
            <v>0</v>
          </cell>
          <cell r="AT1394">
            <v>0</v>
          </cell>
          <cell r="AU1394">
            <v>0</v>
          </cell>
        </row>
        <row r="1396">
          <cell r="C1396" t="str">
            <v>61920TAllcustom2Allcustom3USD Total</v>
          </cell>
          <cell r="AB1396">
            <v>70</v>
          </cell>
          <cell r="AC1396">
            <v>0</v>
          </cell>
          <cell r="AD1396">
            <v>0</v>
          </cell>
          <cell r="AE1396">
            <v>70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>
            <v>0</v>
          </cell>
          <cell r="AM1396">
            <v>0</v>
          </cell>
          <cell r="AN1396">
            <v>70</v>
          </cell>
          <cell r="AT1396">
            <v>0</v>
          </cell>
          <cell r="AU1396">
            <v>0</v>
          </cell>
        </row>
        <row r="1402">
          <cell r="C1402" t="str">
            <v>40300TAllcustom2Allcustom3USD Total</v>
          </cell>
          <cell r="AB1402">
            <v>-3</v>
          </cell>
          <cell r="AE1402">
            <v>-2.5980800559170101</v>
          </cell>
          <cell r="AN1402">
            <v>-3</v>
          </cell>
          <cell r="AU1402">
            <v>0</v>
          </cell>
        </row>
        <row r="1403">
          <cell r="C1403" t="str">
            <v>40350TAllcustom2Allcustom3USD Total</v>
          </cell>
          <cell r="AB1403">
            <v>-446</v>
          </cell>
          <cell r="AC1403">
            <v>0</v>
          </cell>
          <cell r="AE1403">
            <v>-445.66105989478899</v>
          </cell>
          <cell r="AN1403">
            <v>-446</v>
          </cell>
          <cell r="AU1403">
            <v>0</v>
          </cell>
        </row>
        <row r="1404">
          <cell r="C1404" t="str">
            <v>40400TAllcustom2Allcustom3USD Total</v>
          </cell>
          <cell r="AB1404">
            <v>13</v>
          </cell>
          <cell r="AE1404">
            <v>12.859515103530999</v>
          </cell>
          <cell r="AN1404">
            <v>13</v>
          </cell>
          <cell r="AU1404">
            <v>0</v>
          </cell>
        </row>
        <row r="1406">
          <cell r="C1406" t="str">
            <v>40450TAllcustom2Allcustom3USD Total</v>
          </cell>
          <cell r="AB1406">
            <v>-499</v>
          </cell>
          <cell r="AE1406">
            <v>-499.15072609194999</v>
          </cell>
          <cell r="AN1406">
            <v>-499</v>
          </cell>
          <cell r="AU1406">
            <v>0</v>
          </cell>
        </row>
        <row r="1407">
          <cell r="C1407" t="str">
            <v>40550TAllcustom2Allcustom3USD Total</v>
          </cell>
          <cell r="AB1407">
            <v>260</v>
          </cell>
          <cell r="AE1407">
            <v>259.655791963436</v>
          </cell>
          <cell r="AN1407">
            <v>260</v>
          </cell>
          <cell r="AU1407">
            <v>0</v>
          </cell>
        </row>
        <row r="1408">
          <cell r="C1408" t="str">
            <v>CF_trade_other_payables_USD</v>
          </cell>
          <cell r="AB1408">
            <v>-239</v>
          </cell>
          <cell r="AC1408">
            <v>0</v>
          </cell>
          <cell r="AD1408">
            <v>0</v>
          </cell>
          <cell r="AE1408">
            <v>-239.49493412851399</v>
          </cell>
          <cell r="AL1408">
            <v>0</v>
          </cell>
          <cell r="AM1408">
            <v>0</v>
          </cell>
          <cell r="AN1408">
            <v>-239</v>
          </cell>
          <cell r="AU1408">
            <v>0</v>
          </cell>
        </row>
        <row r="1410">
          <cell r="C1410" t="str">
            <v>40560Allcustom2Allcustom3USD Total</v>
          </cell>
          <cell r="AB1410">
            <v>0</v>
          </cell>
          <cell r="AE1410">
            <v>3.07488360049267E-2</v>
          </cell>
          <cell r="AN1410">
            <v>0</v>
          </cell>
          <cell r="AU1410">
            <v>0</v>
          </cell>
        </row>
        <row r="1411">
          <cell r="AB1411">
            <v>-675</v>
          </cell>
          <cell r="AC1411">
            <v>0</v>
          </cell>
          <cell r="AD1411">
            <v>0</v>
          </cell>
          <cell r="AE1411">
            <v>-674.86381013968412</v>
          </cell>
          <cell r="AL1411">
            <v>0</v>
          </cell>
          <cell r="AM1411">
            <v>0</v>
          </cell>
          <cell r="AN1411">
            <v>-675</v>
          </cell>
          <cell r="AY1411">
            <v>0</v>
          </cell>
        </row>
        <row r="1414">
          <cell r="C1414" t="str">
            <v>40940TAllcustom2Allcustom3USD Total</v>
          </cell>
          <cell r="AB1414">
            <v>82</v>
          </cell>
          <cell r="AE1414">
            <v>82.293061186341902</v>
          </cell>
          <cell r="AN1414">
            <v>82</v>
          </cell>
          <cell r="AU1414">
            <v>0</v>
          </cell>
        </row>
        <row r="1415">
          <cell r="C1415" t="str">
            <v>40900TAllcustom2Allcustom3USD Total</v>
          </cell>
          <cell r="AB1415">
            <v>25</v>
          </cell>
          <cell r="AC1415">
            <v>0</v>
          </cell>
          <cell r="AE1415">
            <v>24.7283428913913</v>
          </cell>
          <cell r="AN1415">
            <v>25</v>
          </cell>
          <cell r="AU1415">
            <v>0</v>
          </cell>
        </row>
        <row r="1416">
          <cell r="AB1416">
            <v>107</v>
          </cell>
          <cell r="AC1416">
            <v>0</v>
          </cell>
          <cell r="AD1416">
            <v>0</v>
          </cell>
          <cell r="AE1416">
            <v>107.02140407773319</v>
          </cell>
          <cell r="AL1416">
            <v>0</v>
          </cell>
          <cell r="AM1416">
            <v>0</v>
          </cell>
          <cell r="AN1416">
            <v>107</v>
          </cell>
          <cell r="AY1416">
            <v>0</v>
          </cell>
        </row>
        <row r="1419">
          <cell r="C1419" t="str">
            <v>CF_PPE_intangible_assets_addition_USD</v>
          </cell>
          <cell r="AB1419">
            <v>-2529</v>
          </cell>
          <cell r="AC1419">
            <v>0</v>
          </cell>
          <cell r="AD1419">
            <v>0</v>
          </cell>
          <cell r="AE1419">
            <v>-2528.9370987799448</v>
          </cell>
          <cell r="AN1419">
            <v>-2529</v>
          </cell>
          <cell r="AU1419">
            <v>0</v>
          </cell>
        </row>
        <row r="1420">
          <cell r="C1420" t="str">
            <v>62100TAllcustom2M220USD Total</v>
          </cell>
          <cell r="AB1420">
            <v>0</v>
          </cell>
          <cell r="AE1420">
            <v>-0.46097700000000003</v>
          </cell>
          <cell r="AN1420">
            <v>0</v>
          </cell>
        </row>
        <row r="1421">
          <cell r="C1421" t="str">
            <v>41720Allcustom2Allcustom3USD Total</v>
          </cell>
          <cell r="AB1421">
            <v>125</v>
          </cell>
          <cell r="AE1421">
            <v>124.86464246126499</v>
          </cell>
          <cell r="AN1421">
            <v>125</v>
          </cell>
        </row>
        <row r="1422">
          <cell r="C1422" t="str">
            <v>41840Allcustom2Allcustom3USD Total</v>
          </cell>
          <cell r="AB1422">
            <v>70</v>
          </cell>
          <cell r="AE1422">
            <v>70.085866107744394</v>
          </cell>
          <cell r="AN1422">
            <v>70</v>
          </cell>
          <cell r="AU1422">
            <v>0</v>
          </cell>
        </row>
        <row r="1423">
          <cell r="C1423" t="str">
            <v>41755TAllcustom2Allcustom3USD Total</v>
          </cell>
          <cell r="AB1423">
            <v>-149</v>
          </cell>
          <cell r="AE1423">
            <v>-148.52539779271999</v>
          </cell>
          <cell r="AN1423">
            <v>-149</v>
          </cell>
        </row>
        <row r="1424">
          <cell r="C1424" t="str">
            <v>41760Allcustom2Allcustom3USD Total</v>
          </cell>
          <cell r="AB1424">
            <v>33</v>
          </cell>
          <cell r="AC1424">
            <v>0</v>
          </cell>
          <cell r="AE1424">
            <v>33.092760321356096</v>
          </cell>
          <cell r="AN1424">
            <v>33</v>
          </cell>
          <cell r="AU1424">
            <v>0</v>
          </cell>
        </row>
        <row r="1425">
          <cell r="AB1425">
            <v>-2450</v>
          </cell>
          <cell r="AC1425">
            <v>0</v>
          </cell>
          <cell r="AD1425">
            <v>0</v>
          </cell>
          <cell r="AE1425">
            <v>-2449.8802046822993</v>
          </cell>
          <cell r="AL1425">
            <v>0</v>
          </cell>
          <cell r="AM1425">
            <v>0</v>
          </cell>
          <cell r="AN1425">
            <v>-2450</v>
          </cell>
          <cell r="AY1425">
            <v>0</v>
          </cell>
        </row>
        <row r="1428">
          <cell r="C1428" t="str">
            <v>43050TAllcustom2Allcustom3USD Total</v>
          </cell>
          <cell r="AB1428">
            <v>-33</v>
          </cell>
          <cell r="AE1428">
            <v>-32.758079059567997</v>
          </cell>
          <cell r="AN1428">
            <v>-33</v>
          </cell>
          <cell r="AU1428">
            <v>0</v>
          </cell>
        </row>
        <row r="1429">
          <cell r="C1429" t="str">
            <v>43100TAllcustom2Allcustom3USD Total</v>
          </cell>
          <cell r="AB1429">
            <v>0</v>
          </cell>
          <cell r="AE1429">
            <v>0</v>
          </cell>
          <cell r="AN1429">
            <v>0</v>
          </cell>
          <cell r="AU1429">
            <v>0</v>
          </cell>
        </row>
        <row r="1430">
          <cell r="C1430" t="str">
            <v>43125TAllcustom2Allcustom3USD Total</v>
          </cell>
          <cell r="AB1430">
            <v>-25</v>
          </cell>
          <cell r="AE1430">
            <v>-25.328196861454899</v>
          </cell>
          <cell r="AN1430">
            <v>-25</v>
          </cell>
          <cell r="AU1430">
            <v>0</v>
          </cell>
        </row>
        <row r="1431">
          <cell r="C1431" t="str">
            <v>43175TAllcustom2Allcustom3USD Total</v>
          </cell>
          <cell r="AB1431">
            <v>0</v>
          </cell>
          <cell r="AE1431">
            <v>-1.2999999999999999E-2</v>
          </cell>
          <cell r="AN1431">
            <v>0</v>
          </cell>
          <cell r="AU1431">
            <v>0</v>
          </cell>
        </row>
        <row r="1432">
          <cell r="C1432" t="str">
            <v>43200TAllcustom2Allcustom3USD Total</v>
          </cell>
          <cell r="AB1432">
            <v>0</v>
          </cell>
          <cell r="AE1432">
            <v>-0.210329755838187</v>
          </cell>
          <cell r="AN1432">
            <v>0</v>
          </cell>
          <cell r="AU1432">
            <v>0</v>
          </cell>
        </row>
        <row r="1433">
          <cell r="C1433" t="str">
            <v>43300TAllcustom2Allcustom3USD Total</v>
          </cell>
          <cell r="AB1433">
            <v>0</v>
          </cell>
          <cell r="AE1433">
            <v>-2.1268749999999999E-2</v>
          </cell>
          <cell r="AN1433">
            <v>0</v>
          </cell>
          <cell r="AU1433">
            <v>0</v>
          </cell>
        </row>
        <row r="1434">
          <cell r="C1434" t="str">
            <v>43400TAllcustom2Allcustom3USD Total</v>
          </cell>
          <cell r="AB1434">
            <v>-5</v>
          </cell>
          <cell r="AE1434">
            <v>-4.7318420382382405</v>
          </cell>
          <cell r="AN1434">
            <v>-5</v>
          </cell>
          <cell r="AU1434">
            <v>0</v>
          </cell>
        </row>
        <row r="1435">
          <cell r="C1435" t="str">
            <v>43500TAllcustom2Allcustom3USD Total</v>
          </cell>
          <cell r="AB1435">
            <v>343</v>
          </cell>
          <cell r="AC1435">
            <v>0</v>
          </cell>
          <cell r="AE1435">
            <v>342.95068434082197</v>
          </cell>
          <cell r="AN1435">
            <v>343</v>
          </cell>
          <cell r="AU1435">
            <v>0</v>
          </cell>
        </row>
        <row r="1436">
          <cell r="AB1436">
            <v>280</v>
          </cell>
          <cell r="AC1436">
            <v>0</v>
          </cell>
          <cell r="AD1436">
            <v>0</v>
          </cell>
          <cell r="AE1436">
            <v>279.88796787572267</v>
          </cell>
          <cell r="AL1436">
            <v>0</v>
          </cell>
          <cell r="AM1436">
            <v>0</v>
          </cell>
          <cell r="AN1436">
            <v>280</v>
          </cell>
          <cell r="AY1436">
            <v>0</v>
          </cell>
        </row>
        <row r="1441">
          <cell r="C1441" t="str">
            <v>42760Allcustom2Allcustom3USD Total</v>
          </cell>
          <cell r="AB1441">
            <v>0</v>
          </cell>
          <cell r="AE1441">
            <v>0</v>
          </cell>
          <cell r="AN1441">
            <v>0</v>
          </cell>
          <cell r="AU1441">
            <v>0</v>
          </cell>
        </row>
        <row r="1442">
          <cell r="C1442" t="str">
            <v>42610Allcustom2Allcustom3USD Total</v>
          </cell>
          <cell r="AB1442">
            <v>0</v>
          </cell>
          <cell r="AE1442">
            <v>0</v>
          </cell>
          <cell r="AN1442">
            <v>0</v>
          </cell>
          <cell r="AU1442">
            <v>0</v>
          </cell>
        </row>
        <row r="1443">
          <cell r="C1443" t="str">
            <v>42620Allcustom2Allcustom3USD Total</v>
          </cell>
          <cell r="AB1443">
            <v>0</v>
          </cell>
          <cell r="AE1443">
            <v>0</v>
          </cell>
          <cell r="AN1443">
            <v>0</v>
          </cell>
          <cell r="AU1443">
            <v>0</v>
          </cell>
        </row>
        <row r="1444">
          <cell r="C1444" t="str">
            <v>42630Allcustom2Allcustom3USD Total</v>
          </cell>
          <cell r="AB1444">
            <v>0</v>
          </cell>
          <cell r="AE1444">
            <v>-3.1250949240607505E-4</v>
          </cell>
          <cell r="AN1444">
            <v>0</v>
          </cell>
          <cell r="AU1444">
            <v>0</v>
          </cell>
        </row>
        <row r="1445">
          <cell r="C1445" t="str">
            <v>42640Allcustom2Allcustom3USD Total</v>
          </cell>
          <cell r="AB1445">
            <v>0</v>
          </cell>
          <cell r="AE1445">
            <v>0</v>
          </cell>
          <cell r="AN1445">
            <v>0</v>
          </cell>
          <cell r="AU1445">
            <v>0</v>
          </cell>
        </row>
        <row r="1446">
          <cell r="C1446" t="str">
            <v>42650Allcustom2Allcustom3USD Total</v>
          </cell>
          <cell r="AB1446">
            <v>0</v>
          </cell>
          <cell r="AC1446">
            <v>0</v>
          </cell>
          <cell r="AE1446">
            <v>-0.14218587020335502</v>
          </cell>
          <cell r="AN1446">
            <v>0</v>
          </cell>
          <cell r="AU1446">
            <v>0</v>
          </cell>
        </row>
        <row r="1447">
          <cell r="C1447" t="str">
            <v>42660Allcustom2Allcustom3USD Total</v>
          </cell>
          <cell r="AB1447">
            <v>0</v>
          </cell>
          <cell r="AE1447">
            <v>0</v>
          </cell>
          <cell r="AN1447">
            <v>0</v>
          </cell>
          <cell r="AU1447">
            <v>0</v>
          </cell>
        </row>
        <row r="1448">
          <cell r="C1448" t="str">
            <v>42670Allcustom2Allcustom3USD Total</v>
          </cell>
          <cell r="AB1448">
            <v>0</v>
          </cell>
          <cell r="AE1448">
            <v>0</v>
          </cell>
          <cell r="AN1448">
            <v>0</v>
          </cell>
          <cell r="AU1448">
            <v>0</v>
          </cell>
        </row>
        <row r="1449">
          <cell r="C1449" t="str">
            <v>42700TAllcustom2Allcustom3USD Total</v>
          </cell>
          <cell r="AB1449">
            <v>0</v>
          </cell>
          <cell r="AC1449">
            <v>0</v>
          </cell>
          <cell r="AD1449">
            <v>0</v>
          </cell>
          <cell r="AE1449">
            <v>-0.1424983796957611</v>
          </cell>
          <cell r="AL1449">
            <v>0</v>
          </cell>
          <cell r="AM1449">
            <v>0</v>
          </cell>
          <cell r="AN1449">
            <v>0</v>
          </cell>
          <cell r="AU1449">
            <v>0</v>
          </cell>
        </row>
        <row r="1450">
          <cell r="C1450" t="str">
            <v>42710Allcustom2Allcustom3USD Total</v>
          </cell>
          <cell r="AB1450">
            <v>0</v>
          </cell>
          <cell r="AC1450">
            <v>0</v>
          </cell>
          <cell r="AE1450">
            <v>0</v>
          </cell>
          <cell r="AN1450">
            <v>0</v>
          </cell>
          <cell r="AU1450">
            <v>0</v>
          </cell>
        </row>
        <row r="1451">
          <cell r="C1451" t="str">
            <v>42750TAllcustom2Allcustom3USD Total</v>
          </cell>
          <cell r="AB1451">
            <v>0</v>
          </cell>
          <cell r="AC1451">
            <v>0</v>
          </cell>
          <cell r="AD1451">
            <v>0</v>
          </cell>
          <cell r="AE1451">
            <v>-0.1424983796957611</v>
          </cell>
          <cell r="AL1451">
            <v>0</v>
          </cell>
          <cell r="AM1451">
            <v>0</v>
          </cell>
          <cell r="AN1451">
            <v>0</v>
          </cell>
          <cell r="AU1451">
            <v>0</v>
          </cell>
        </row>
        <row r="1452">
          <cell r="C1452" t="str">
            <v>42770Allcustom2Allcustom3USD Total</v>
          </cell>
          <cell r="AB1452">
            <v>14</v>
          </cell>
          <cell r="AC1452">
            <v>0</v>
          </cell>
          <cell r="AE1452">
            <v>14.31707844</v>
          </cell>
          <cell r="AN1452">
            <v>14</v>
          </cell>
          <cell r="AU1452">
            <v>0</v>
          </cell>
        </row>
        <row r="1453">
          <cell r="C1453" t="str">
            <v>42800TAllcustom2Allcustom3USD Total</v>
          </cell>
          <cell r="AB1453">
            <v>14</v>
          </cell>
          <cell r="AC1453">
            <v>0</v>
          </cell>
          <cell r="AD1453">
            <v>0</v>
          </cell>
          <cell r="AE1453">
            <v>14.174580060304239</v>
          </cell>
          <cell r="AL1453">
            <v>0</v>
          </cell>
          <cell r="AM1453">
            <v>0</v>
          </cell>
          <cell r="AN1453">
            <v>14</v>
          </cell>
          <cell r="AU1453">
            <v>0</v>
          </cell>
        </row>
        <row r="1454">
          <cell r="C1454" t="str">
            <v>42810Allcustom2Allcustom3USD Total</v>
          </cell>
          <cell r="AB1454">
            <v>0</v>
          </cell>
          <cell r="AE1454">
            <v>-4.1922021409844996E-18</v>
          </cell>
          <cell r="AN1454">
            <v>0</v>
          </cell>
          <cell r="AU1454">
            <v>0</v>
          </cell>
        </row>
        <row r="1455">
          <cell r="C1455" t="str">
            <v>42830Allcustom2Allcustom3USD Total</v>
          </cell>
          <cell r="AB1455">
            <v>0</v>
          </cell>
          <cell r="AE1455">
            <v>0</v>
          </cell>
          <cell r="AN1455">
            <v>0</v>
          </cell>
          <cell r="AU1455">
            <v>0</v>
          </cell>
        </row>
        <row r="1456">
          <cell r="C1456" t="str">
            <v>42820Allcustom2Allcustom3USD Total</v>
          </cell>
          <cell r="AB1456">
            <v>0</v>
          </cell>
          <cell r="AC1456">
            <v>0</v>
          </cell>
          <cell r="AE1456">
            <v>0.14218587020335502</v>
          </cell>
          <cell r="AN1456">
            <v>0</v>
          </cell>
          <cell r="AU1456">
            <v>0</v>
          </cell>
        </row>
        <row r="1457">
          <cell r="AB1457">
            <v>14</v>
          </cell>
          <cell r="AC1457">
            <v>0</v>
          </cell>
          <cell r="AD1457">
            <v>0</v>
          </cell>
          <cell r="AE1457">
            <v>14.316765930507593</v>
          </cell>
          <cell r="AL1457">
            <v>0</v>
          </cell>
          <cell r="AM1457">
            <v>0</v>
          </cell>
          <cell r="AN1457">
            <v>14</v>
          </cell>
          <cell r="AY1457">
            <v>0</v>
          </cell>
        </row>
        <row r="1460">
          <cell r="C1460" t="str">
            <v>27210Allcustom2M420USD Total</v>
          </cell>
          <cell r="AB1460">
            <v>0</v>
          </cell>
          <cell r="AE1460">
            <v>0</v>
          </cell>
          <cell r="AN1460">
            <v>0</v>
          </cell>
          <cell r="AU1460">
            <v>0</v>
          </cell>
        </row>
        <row r="1461">
          <cell r="C1461" t="str">
            <v>27220Allcustom2M420USD Total</v>
          </cell>
          <cell r="AB1461">
            <v>0</v>
          </cell>
          <cell r="AC1461">
            <v>0</v>
          </cell>
          <cell r="AE1461">
            <v>0</v>
          </cell>
          <cell r="AN1461">
            <v>0</v>
          </cell>
          <cell r="AU1461">
            <v>0</v>
          </cell>
        </row>
        <row r="1462">
          <cell r="C1462" t="str">
            <v>27222Allcustom2M420USD Total</v>
          </cell>
          <cell r="AB1462">
            <v>0</v>
          </cell>
          <cell r="AE1462">
            <v>0</v>
          </cell>
          <cell r="AN1462">
            <v>0</v>
          </cell>
          <cell r="AU1462">
            <v>0</v>
          </cell>
        </row>
        <row r="1463">
          <cell r="C1463" t="str">
            <v>35310Allcustom2M420USD Total</v>
          </cell>
          <cell r="AB1463">
            <v>0</v>
          </cell>
          <cell r="AE1463">
            <v>0</v>
          </cell>
          <cell r="AN1463">
            <v>0</v>
          </cell>
          <cell r="AU1463">
            <v>0</v>
          </cell>
        </row>
        <row r="1466">
          <cell r="C1466" t="str">
            <v>42320Allcustom2Allcustom3USD Total</v>
          </cell>
          <cell r="AB1466">
            <v>-1127</v>
          </cell>
          <cell r="AE1466">
            <v>-1127.1598279983398</v>
          </cell>
          <cell r="AN1466">
            <v>-1127</v>
          </cell>
          <cell r="AU1466">
            <v>0</v>
          </cell>
        </row>
        <row r="1467">
          <cell r="C1467" t="str">
            <v>42330Allcustom2Allcustom3USD Total</v>
          </cell>
          <cell r="AB1467">
            <v>-384</v>
          </cell>
          <cell r="AE1467">
            <v>-384.48622729855003</v>
          </cell>
          <cell r="AN1467">
            <v>-384</v>
          </cell>
          <cell r="AU1467">
            <v>0</v>
          </cell>
        </row>
        <row r="1468">
          <cell r="C1468" t="str">
            <v>42340Allcustom2Allcustom3USD Total</v>
          </cell>
          <cell r="AB1468">
            <v>-36</v>
          </cell>
          <cell r="AE1468">
            <v>-36.114106164138896</v>
          </cell>
          <cell r="AN1468">
            <v>-36</v>
          </cell>
          <cell r="AU1468">
            <v>0</v>
          </cell>
        </row>
        <row r="1469">
          <cell r="C1469" t="str">
            <v>42350Allcustom2Allcustom3USD Total</v>
          </cell>
          <cell r="AB1469">
            <v>-12</v>
          </cell>
          <cell r="AE1469">
            <v>-12.359137029925199</v>
          </cell>
          <cell r="AN1469">
            <v>-12</v>
          </cell>
          <cell r="AU1469">
            <v>0</v>
          </cell>
        </row>
        <row r="1470">
          <cell r="C1470" t="str">
            <v>42360Allcustom2Allcustom3USD Total</v>
          </cell>
          <cell r="AB1470">
            <v>-230</v>
          </cell>
          <cell r="AC1470">
            <v>-2</v>
          </cell>
          <cell r="AE1470">
            <v>-228.39574231347299</v>
          </cell>
          <cell r="AN1470">
            <v>-230</v>
          </cell>
          <cell r="AU1470">
            <v>0</v>
          </cell>
        </row>
        <row r="1471">
          <cell r="C1471" t="str">
            <v>42370Allcustom2Allcustom3USD Total</v>
          </cell>
          <cell r="AB1471">
            <v>2</v>
          </cell>
          <cell r="AE1471">
            <v>1.70050838837653</v>
          </cell>
          <cell r="AN1471">
            <v>2</v>
          </cell>
          <cell r="AU1471">
            <v>0</v>
          </cell>
        </row>
        <row r="1472">
          <cell r="C1472" t="str">
            <v>42380Allcustom2Allcustom3USD Total</v>
          </cell>
          <cell r="AB1472">
            <v>856</v>
          </cell>
          <cell r="AE1472">
            <v>855.75063733934405</v>
          </cell>
          <cell r="AN1472">
            <v>856</v>
          </cell>
          <cell r="AU1472">
            <v>0</v>
          </cell>
        </row>
        <row r="1473">
          <cell r="C1473" t="str">
            <v>42400TAllcustom2Allcustom3USD Total</v>
          </cell>
          <cell r="AB1473">
            <v>-931</v>
          </cell>
          <cell r="AC1473">
            <v>-2</v>
          </cell>
          <cell r="AD1473">
            <v>0</v>
          </cell>
          <cell r="AE1473">
            <v>-931.06389507670644</v>
          </cell>
          <cell r="AL1473">
            <v>0</v>
          </cell>
          <cell r="AM1473">
            <v>0</v>
          </cell>
          <cell r="AN1473">
            <v>-931</v>
          </cell>
          <cell r="AU1473">
            <v>0</v>
          </cell>
        </row>
        <row r="1474">
          <cell r="C1474" t="str">
            <v>42410Allcustom2Allcustom3USD Total</v>
          </cell>
          <cell r="AB1474">
            <v>65</v>
          </cell>
          <cell r="AC1474">
            <v>0</v>
          </cell>
          <cell r="AE1474">
            <v>65.13494676675009</v>
          </cell>
          <cell r="AN1474">
            <v>65</v>
          </cell>
          <cell r="AU1474">
            <v>0</v>
          </cell>
        </row>
        <row r="1475">
          <cell r="C1475" t="str">
            <v>42450TAllcustom2Allcustom3USD Total</v>
          </cell>
          <cell r="AB1475">
            <v>-866</v>
          </cell>
          <cell r="AC1475">
            <v>-2</v>
          </cell>
          <cell r="AD1475">
            <v>0</v>
          </cell>
          <cell r="AE1475">
            <v>-865.92894830995635</v>
          </cell>
          <cell r="AL1475">
            <v>0</v>
          </cell>
          <cell r="AM1475">
            <v>0</v>
          </cell>
          <cell r="AN1475">
            <v>-866</v>
          </cell>
          <cell r="AU1475">
            <v>0</v>
          </cell>
        </row>
        <row r="1476">
          <cell r="C1476" t="str">
            <v>42460Allcustom2Allcustom3USD Total</v>
          </cell>
          <cell r="AB1476">
            <v>0</v>
          </cell>
          <cell r="AC1476">
            <v>0</v>
          </cell>
          <cell r="AE1476">
            <v>0</v>
          </cell>
          <cell r="AN1476">
            <v>0</v>
          </cell>
          <cell r="AU1476">
            <v>0</v>
          </cell>
        </row>
        <row r="1477">
          <cell r="C1477" t="str">
            <v>42470Allcustom2Allcustom3USD Total</v>
          </cell>
          <cell r="AB1477">
            <v>0</v>
          </cell>
          <cell r="AE1477">
            <v>5.4346851666345498E-3</v>
          </cell>
          <cell r="AN1477">
            <v>0</v>
          </cell>
          <cell r="AU1477">
            <v>0</v>
          </cell>
        </row>
        <row r="1478">
          <cell r="C1478" t="str">
            <v>42500TAllcustom2Allcustom3USD Total</v>
          </cell>
          <cell r="AB1478">
            <v>-866</v>
          </cell>
          <cell r="AC1478">
            <v>-2</v>
          </cell>
          <cell r="AD1478">
            <v>0</v>
          </cell>
          <cell r="AE1478">
            <v>-865.92351362478973</v>
          </cell>
          <cell r="AL1478">
            <v>0</v>
          </cell>
          <cell r="AM1478">
            <v>0</v>
          </cell>
          <cell r="AN1478">
            <v>-866</v>
          </cell>
          <cell r="AU1478">
            <v>0</v>
          </cell>
        </row>
        <row r="1479">
          <cell r="C1479" t="str">
            <v>42510Allcustom2Allcustom3USD Total</v>
          </cell>
          <cell r="AB1479">
            <v>0</v>
          </cell>
          <cell r="AE1479">
            <v>0</v>
          </cell>
          <cell r="AN1479">
            <v>0</v>
          </cell>
          <cell r="AU1479">
            <v>0</v>
          </cell>
        </row>
        <row r="1480">
          <cell r="C1480" t="str">
            <v>42530Allcustom2Allcustom3USD Total</v>
          </cell>
          <cell r="AB1480">
            <v>0</v>
          </cell>
          <cell r="AE1480">
            <v>0</v>
          </cell>
          <cell r="AN1480">
            <v>0</v>
          </cell>
          <cell r="AU1480">
            <v>0</v>
          </cell>
        </row>
        <row r="1481">
          <cell r="C1481" t="str">
            <v>42540Allcustom2Allcustom3USD Total</v>
          </cell>
          <cell r="AB1481">
            <v>36</v>
          </cell>
          <cell r="AE1481">
            <v>35.777000000000001</v>
          </cell>
          <cell r="AN1481">
            <v>36</v>
          </cell>
          <cell r="AU1481">
            <v>0</v>
          </cell>
        </row>
        <row r="1482">
          <cell r="C1482" t="str">
            <v>42551Allcustom2Allcustom3USD Total</v>
          </cell>
          <cell r="AB1482">
            <v>0</v>
          </cell>
          <cell r="AE1482">
            <v>0</v>
          </cell>
          <cell r="AN1482">
            <v>0</v>
          </cell>
          <cell r="AU1482">
            <v>0</v>
          </cell>
        </row>
        <row r="1483">
          <cell r="C1483" t="str">
            <v>42552Allcustom2Allcustom3USD Total</v>
          </cell>
          <cell r="AB1483">
            <v>-1</v>
          </cell>
          <cell r="AE1483">
            <v>-0.54630300010180999</v>
          </cell>
          <cell r="AN1483">
            <v>-1</v>
          </cell>
          <cell r="AU1483">
            <v>0</v>
          </cell>
        </row>
        <row r="1484">
          <cell r="C1484" t="str">
            <v>42520Allcustom2Allcustom3USD Total</v>
          </cell>
          <cell r="AB1484">
            <v>121</v>
          </cell>
          <cell r="AC1484">
            <v>0</v>
          </cell>
          <cell r="AE1484">
            <v>120.65669718043999</v>
          </cell>
          <cell r="AN1484">
            <v>121</v>
          </cell>
          <cell r="AU1484">
            <v>0</v>
          </cell>
        </row>
        <row r="1485">
          <cell r="AB1485">
            <v>-710</v>
          </cell>
          <cell r="AC1485">
            <v>-2</v>
          </cell>
          <cell r="AD1485">
            <v>0</v>
          </cell>
          <cell r="AE1485">
            <v>-710.03611944445151</v>
          </cell>
          <cell r="AL1485">
            <v>0</v>
          </cell>
          <cell r="AM1485">
            <v>0</v>
          </cell>
          <cell r="AN1485">
            <v>-710</v>
          </cell>
          <cell r="AY148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4F81BD"/>
  </sheetPr>
  <dimension ref="A2:AM260"/>
  <sheetViews>
    <sheetView tabSelected="1" zoomScale="80" zoomScaleNormal="80" workbookViewId="0">
      <pane xSplit="2" ySplit="9" topLeftCell="G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 outlineLevelCol="1"/>
  <cols>
    <col min="1" max="1" width="3.7109375" style="1" customWidth="1"/>
    <col min="2" max="2" width="79.140625" style="1" customWidth="1"/>
    <col min="3" max="6" width="12.7109375" style="1" hidden="1" customWidth="1" outlineLevel="1"/>
    <col min="7" max="7" width="12.7109375" style="1" customWidth="1" collapsed="1"/>
    <col min="8" max="11" width="12.7109375" style="1" hidden="1" customWidth="1" outlineLevel="1"/>
    <col min="12" max="12" width="12.7109375" style="1" customWidth="1" collapsed="1"/>
    <col min="13" max="16" width="12.7109375" style="1" hidden="1" customWidth="1" outlineLevel="1"/>
    <col min="17" max="17" width="12.7109375" style="1" customWidth="1" collapsed="1"/>
    <col min="18" max="21" width="12.7109375" style="1" hidden="1" customWidth="1" outlineLevel="1"/>
    <col min="22" max="22" width="12.7109375" style="1" customWidth="1" collapsed="1"/>
    <col min="23" max="26" width="12.7109375" style="1" hidden="1" customWidth="1" outlineLevel="1"/>
    <col min="27" max="27" width="12.7109375" style="1" customWidth="1" collapsed="1"/>
    <col min="28" max="31" width="12.7109375" style="1" hidden="1" customWidth="1" outlineLevel="1"/>
    <col min="32" max="32" width="12.7109375" style="1" customWidth="1" collapsed="1"/>
    <col min="33" max="36" width="12.7109375" style="1" hidden="1" customWidth="1" outlineLevel="1"/>
    <col min="37" max="37" width="12.7109375" style="1" customWidth="1" collapsed="1"/>
    <col min="38" max="38" width="12.7109375" style="1" customWidth="1"/>
    <col min="39" max="16384" width="9.140625" style="1"/>
  </cols>
  <sheetData>
    <row r="2" spans="2:39">
      <c r="B2" s="49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2:39">
      <c r="B3" s="3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9" ht="19.5">
      <c r="B4" s="50" t="s">
        <v>130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2:39" s="5" customFormat="1">
      <c r="B5" s="51" t="s">
        <v>131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52"/>
      <c r="S5" s="18"/>
      <c r="T5" s="18"/>
      <c r="U5" s="18"/>
      <c r="V5" s="18"/>
      <c r="W5" s="52"/>
      <c r="X5" s="18"/>
      <c r="Y5" s="18"/>
      <c r="Z5" s="18"/>
      <c r="AA5" s="18"/>
      <c r="AB5" s="52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2:39">
      <c r="B6" s="6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6"/>
    </row>
    <row r="7" spans="2:39" ht="19.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2:39">
      <c r="B8" s="53"/>
      <c r="C8" s="470">
        <v>2010</v>
      </c>
      <c r="D8" s="470"/>
      <c r="E8" s="470"/>
      <c r="F8" s="470"/>
      <c r="G8" s="470"/>
      <c r="H8" s="470">
        <v>2011</v>
      </c>
      <c r="I8" s="470"/>
      <c r="J8" s="470"/>
      <c r="K8" s="470"/>
      <c r="L8" s="470"/>
      <c r="M8" s="470">
        <v>2012</v>
      </c>
      <c r="N8" s="470"/>
      <c r="O8" s="470"/>
      <c r="P8" s="470"/>
      <c r="Q8" s="470"/>
      <c r="R8" s="470">
        <v>2013</v>
      </c>
      <c r="S8" s="470"/>
      <c r="T8" s="470"/>
      <c r="U8" s="470"/>
      <c r="V8" s="470"/>
      <c r="W8" s="470">
        <v>2014</v>
      </c>
      <c r="X8" s="470"/>
      <c r="Y8" s="470"/>
      <c r="Z8" s="470"/>
      <c r="AA8" s="470"/>
      <c r="AB8" s="470">
        <v>2015</v>
      </c>
      <c r="AC8" s="470"/>
      <c r="AD8" s="470"/>
      <c r="AE8" s="470"/>
      <c r="AF8" s="470"/>
      <c r="AG8" s="470">
        <v>2016</v>
      </c>
      <c r="AH8" s="470"/>
      <c r="AI8" s="470"/>
      <c r="AJ8" s="470"/>
      <c r="AK8" s="470"/>
      <c r="AL8" s="232"/>
    </row>
    <row r="9" spans="2:39" s="8" customFormat="1" ht="13.5" thickBot="1">
      <c r="B9" s="54"/>
      <c r="C9" s="55" t="s">
        <v>1</v>
      </c>
      <c r="D9" s="55" t="s">
        <v>2</v>
      </c>
      <c r="E9" s="55" t="s">
        <v>3</v>
      </c>
      <c r="F9" s="55" t="s">
        <v>4</v>
      </c>
      <c r="G9" s="55" t="s">
        <v>83</v>
      </c>
      <c r="H9" s="55" t="s">
        <v>1</v>
      </c>
      <c r="I9" s="55" t="s">
        <v>2</v>
      </c>
      <c r="J9" s="55" t="s">
        <v>3</v>
      </c>
      <c r="K9" s="55" t="s">
        <v>4</v>
      </c>
      <c r="L9" s="55" t="s">
        <v>83</v>
      </c>
      <c r="M9" s="55" t="s">
        <v>1</v>
      </c>
      <c r="N9" s="55" t="s">
        <v>2</v>
      </c>
      <c r="O9" s="55" t="s">
        <v>3</v>
      </c>
      <c r="P9" s="55" t="s">
        <v>4</v>
      </c>
      <c r="Q9" s="55" t="s">
        <v>83</v>
      </c>
      <c r="R9" s="55" t="s">
        <v>1</v>
      </c>
      <c r="S9" s="55" t="s">
        <v>2</v>
      </c>
      <c r="T9" s="55" t="s">
        <v>3</v>
      </c>
      <c r="U9" s="55" t="s">
        <v>4</v>
      </c>
      <c r="V9" s="55" t="s">
        <v>83</v>
      </c>
      <c r="W9" s="55" t="s">
        <v>1</v>
      </c>
      <c r="X9" s="55" t="s">
        <v>2</v>
      </c>
      <c r="Y9" s="55" t="s">
        <v>3</v>
      </c>
      <c r="Z9" s="55" t="s">
        <v>4</v>
      </c>
      <c r="AA9" s="55" t="s">
        <v>83</v>
      </c>
      <c r="AB9" s="55" t="s">
        <v>1</v>
      </c>
      <c r="AC9" s="55" t="s">
        <v>2</v>
      </c>
      <c r="AD9" s="55" t="s">
        <v>3</v>
      </c>
      <c r="AE9" s="55" t="s">
        <v>4</v>
      </c>
      <c r="AF9" s="55" t="s">
        <v>83</v>
      </c>
      <c r="AG9" s="235" t="s">
        <v>1</v>
      </c>
      <c r="AH9" s="235" t="s">
        <v>2</v>
      </c>
      <c r="AI9" s="235" t="s">
        <v>3</v>
      </c>
      <c r="AJ9" s="235" t="s">
        <v>4</v>
      </c>
      <c r="AK9" s="235" t="s">
        <v>83</v>
      </c>
      <c r="AL9" s="247"/>
    </row>
    <row r="10" spans="2:39" ht="13.5" thickTop="1">
      <c r="B10" s="22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09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233"/>
      <c r="AK10" s="233"/>
      <c r="AL10" s="233"/>
    </row>
    <row r="11" spans="2:39">
      <c r="B11" s="162" t="s">
        <v>5</v>
      </c>
      <c r="C11" s="10">
        <v>5277</v>
      </c>
      <c r="D11" s="10">
        <v>6119</v>
      </c>
      <c r="E11" s="11">
        <v>6424</v>
      </c>
      <c r="F11" s="11">
        <v>6202</v>
      </c>
      <c r="G11" s="11">
        <v>24022</v>
      </c>
      <c r="H11" s="11">
        <v>5878</v>
      </c>
      <c r="I11" s="11">
        <v>6276</v>
      </c>
      <c r="J11" s="11">
        <v>6588</v>
      </c>
      <c r="K11" s="11">
        <v>6366</v>
      </c>
      <c r="L11" s="11">
        <v>25108</v>
      </c>
      <c r="M11" s="11">
        <v>6312</v>
      </c>
      <c r="N11" s="11">
        <v>7322</v>
      </c>
      <c r="O11" s="11">
        <v>6961</v>
      </c>
      <c r="P11" s="10">
        <v>6522</v>
      </c>
      <c r="Q11" s="10">
        <v>27117</v>
      </c>
      <c r="R11" s="163">
        <v>6313</v>
      </c>
      <c r="S11" s="163">
        <v>6651</v>
      </c>
      <c r="T11" s="163">
        <v>6782</v>
      </c>
      <c r="U11" s="163">
        <v>6450</v>
      </c>
      <c r="V11" s="10">
        <v>26196</v>
      </c>
      <c r="W11" s="163">
        <v>6463</v>
      </c>
      <c r="X11" s="163">
        <v>6902</v>
      </c>
      <c r="Y11" s="163">
        <v>7074</v>
      </c>
      <c r="Z11" s="163">
        <v>6912</v>
      </c>
      <c r="AA11" s="10">
        <v>27351</v>
      </c>
      <c r="AB11" s="163">
        <v>6254</v>
      </c>
      <c r="AC11" s="163">
        <v>6263</v>
      </c>
      <c r="AD11" s="163">
        <v>6018</v>
      </c>
      <c r="AE11" s="163">
        <v>5194</v>
      </c>
      <c r="AF11" s="57">
        <v>23729</v>
      </c>
      <c r="AG11" s="163">
        <v>4974</v>
      </c>
      <c r="AH11" s="163">
        <v>5061</v>
      </c>
      <c r="AI11" s="163">
        <v>5359</v>
      </c>
      <c r="AJ11" s="163">
        <v>5321</v>
      </c>
      <c r="AK11" s="57">
        <v>20715</v>
      </c>
      <c r="AL11" s="57"/>
    </row>
    <row r="12" spans="2:39">
      <c r="B12" s="162" t="s">
        <v>7</v>
      </c>
      <c r="C12" s="10">
        <v>1060</v>
      </c>
      <c r="D12" s="10">
        <v>1033</v>
      </c>
      <c r="E12" s="11">
        <v>1049</v>
      </c>
      <c r="F12" s="11">
        <v>1109</v>
      </c>
      <c r="G12" s="11">
        <v>4251</v>
      </c>
      <c r="H12" s="11">
        <v>1061</v>
      </c>
      <c r="I12" s="11">
        <v>1151</v>
      </c>
      <c r="J12" s="11">
        <v>1205</v>
      </c>
      <c r="K12" s="11">
        <v>1265</v>
      </c>
      <c r="L12" s="11">
        <v>4682</v>
      </c>
      <c r="M12" s="11">
        <v>1065</v>
      </c>
      <c r="N12" s="11">
        <v>1048</v>
      </c>
      <c r="O12" s="11">
        <v>1051</v>
      </c>
      <c r="P12" s="10">
        <v>1042</v>
      </c>
      <c r="Q12" s="10">
        <v>4206</v>
      </c>
      <c r="R12" s="163">
        <v>1040</v>
      </c>
      <c r="S12" s="163">
        <v>1068</v>
      </c>
      <c r="T12" s="163">
        <v>1122</v>
      </c>
      <c r="U12" s="163">
        <v>1102</v>
      </c>
      <c r="V12" s="10">
        <v>4332</v>
      </c>
      <c r="W12" s="163">
        <v>1092</v>
      </c>
      <c r="X12" s="163">
        <v>1130</v>
      </c>
      <c r="Y12" s="163">
        <v>1109</v>
      </c>
      <c r="Z12" s="163">
        <v>1124</v>
      </c>
      <c r="AA12" s="10">
        <v>4455</v>
      </c>
      <c r="AB12" s="163">
        <v>1136</v>
      </c>
      <c r="AC12" s="163">
        <v>1033</v>
      </c>
      <c r="AD12" s="163">
        <v>1046</v>
      </c>
      <c r="AE12" s="163">
        <v>1025</v>
      </c>
      <c r="AF12" s="57">
        <v>4240</v>
      </c>
      <c r="AG12" s="163">
        <v>962</v>
      </c>
      <c r="AH12" s="163">
        <v>1064</v>
      </c>
      <c r="AI12" s="163">
        <v>1062</v>
      </c>
      <c r="AJ12" s="163">
        <v>1088</v>
      </c>
      <c r="AK12" s="57">
        <v>4176</v>
      </c>
      <c r="AL12" s="57"/>
      <c r="AM12" s="8"/>
    </row>
    <row r="13" spans="2:39">
      <c r="B13" s="162" t="s">
        <v>11</v>
      </c>
      <c r="C13" s="10">
        <v>649</v>
      </c>
      <c r="D13" s="10">
        <v>768</v>
      </c>
      <c r="E13" s="11">
        <v>619</v>
      </c>
      <c r="F13" s="11">
        <v>655</v>
      </c>
      <c r="G13" s="11">
        <v>2691</v>
      </c>
      <c r="H13" s="11">
        <v>685</v>
      </c>
      <c r="I13" s="11">
        <v>687</v>
      </c>
      <c r="J13" s="11">
        <v>783</v>
      </c>
      <c r="K13" s="11">
        <v>597</v>
      </c>
      <c r="L13" s="11">
        <v>2752</v>
      </c>
      <c r="M13" s="11">
        <v>728</v>
      </c>
      <c r="N13" s="11">
        <v>794</v>
      </c>
      <c r="O13" s="11">
        <v>838</v>
      </c>
      <c r="P13" s="10">
        <v>869</v>
      </c>
      <c r="Q13" s="10">
        <v>3229</v>
      </c>
      <c r="R13" s="164">
        <v>773</v>
      </c>
      <c r="S13" s="164">
        <v>758</v>
      </c>
      <c r="T13" s="164">
        <v>836</v>
      </c>
      <c r="U13" s="164">
        <v>845</v>
      </c>
      <c r="V13" s="10">
        <v>3212</v>
      </c>
      <c r="W13" s="163">
        <v>749</v>
      </c>
      <c r="X13" s="163">
        <v>785</v>
      </c>
      <c r="Y13" s="163">
        <v>848</v>
      </c>
      <c r="Z13" s="163">
        <v>782</v>
      </c>
      <c r="AA13" s="10">
        <v>3164</v>
      </c>
      <c r="AB13" s="163">
        <v>683</v>
      </c>
      <c r="AC13" s="163">
        <v>655</v>
      </c>
      <c r="AD13" s="163">
        <v>719</v>
      </c>
      <c r="AE13" s="163">
        <v>683</v>
      </c>
      <c r="AF13" s="57">
        <v>2740</v>
      </c>
      <c r="AG13" s="163">
        <v>596</v>
      </c>
      <c r="AH13" s="163">
        <v>619</v>
      </c>
      <c r="AI13" s="163">
        <v>635</v>
      </c>
      <c r="AJ13" s="163">
        <v>657</v>
      </c>
      <c r="AK13" s="57">
        <v>2507</v>
      </c>
      <c r="AL13" s="57"/>
      <c r="AM13" s="6"/>
    </row>
    <row r="14" spans="2:39">
      <c r="B14" s="162" t="s">
        <v>132</v>
      </c>
      <c r="C14" s="10">
        <v>195</v>
      </c>
      <c r="D14" s="10">
        <v>206</v>
      </c>
      <c r="E14" s="11">
        <v>228</v>
      </c>
      <c r="F14" s="11">
        <v>261</v>
      </c>
      <c r="G14" s="11">
        <v>890</v>
      </c>
      <c r="H14" s="11">
        <v>191</v>
      </c>
      <c r="I14" s="11">
        <v>223</v>
      </c>
      <c r="J14" s="11">
        <v>212</v>
      </c>
      <c r="K14" s="11">
        <v>247</v>
      </c>
      <c r="L14" s="11">
        <v>873</v>
      </c>
      <c r="M14" s="11">
        <v>242</v>
      </c>
      <c r="N14" s="11">
        <v>188</v>
      </c>
      <c r="O14" s="11">
        <v>196</v>
      </c>
      <c r="P14" s="10">
        <v>194</v>
      </c>
      <c r="Q14" s="10">
        <v>820</v>
      </c>
      <c r="R14" s="164">
        <v>186</v>
      </c>
      <c r="S14" s="164">
        <v>190</v>
      </c>
      <c r="T14" s="164">
        <v>221</v>
      </c>
      <c r="U14" s="164">
        <v>234</v>
      </c>
      <c r="V14" s="10">
        <v>831</v>
      </c>
      <c r="W14" s="163">
        <v>217</v>
      </c>
      <c r="X14" s="163">
        <v>212</v>
      </c>
      <c r="Y14" s="163">
        <v>189</v>
      </c>
      <c r="Z14" s="163">
        <v>194</v>
      </c>
      <c r="AA14" s="10">
        <v>812</v>
      </c>
      <c r="AB14" s="163">
        <v>178</v>
      </c>
      <c r="AC14" s="163">
        <v>161</v>
      </c>
      <c r="AD14" s="163">
        <v>161</v>
      </c>
      <c r="AE14" s="163">
        <v>169</v>
      </c>
      <c r="AF14" s="57">
        <v>669</v>
      </c>
      <c r="AG14" s="163">
        <v>163</v>
      </c>
      <c r="AH14" s="163">
        <v>162</v>
      </c>
      <c r="AI14" s="163">
        <v>163</v>
      </c>
      <c r="AJ14" s="163">
        <v>154</v>
      </c>
      <c r="AK14" s="57">
        <v>642</v>
      </c>
      <c r="AL14" s="57"/>
    </row>
    <row r="15" spans="2:39" s="8" customFormat="1">
      <c r="B15" s="162" t="s">
        <v>6</v>
      </c>
      <c r="C15" s="10">
        <v>2498</v>
      </c>
      <c r="D15" s="10">
        <v>2538</v>
      </c>
      <c r="E15" s="11">
        <v>2320</v>
      </c>
      <c r="F15" s="11">
        <v>2894</v>
      </c>
      <c r="G15" s="11">
        <v>10250</v>
      </c>
      <c r="H15" s="11">
        <v>3073</v>
      </c>
      <c r="I15" s="11">
        <v>3510</v>
      </c>
      <c r="J15" s="11">
        <v>3012</v>
      </c>
      <c r="K15" s="11">
        <v>3021</v>
      </c>
      <c r="L15" s="11">
        <v>12616</v>
      </c>
      <c r="M15" s="11">
        <v>2538</v>
      </c>
      <c r="N15" s="11">
        <v>2724</v>
      </c>
      <c r="O15" s="11">
        <v>2388</v>
      </c>
      <c r="P15" s="10">
        <v>2504</v>
      </c>
      <c r="Q15" s="10">
        <v>10154</v>
      </c>
      <c r="R15" s="163">
        <v>2381</v>
      </c>
      <c r="S15" s="163">
        <v>2059</v>
      </c>
      <c r="T15" s="163">
        <v>2210</v>
      </c>
      <c r="U15" s="163">
        <v>2492</v>
      </c>
      <c r="V15" s="10">
        <v>9142</v>
      </c>
      <c r="W15" s="163">
        <v>2448</v>
      </c>
      <c r="X15" s="163">
        <v>2272</v>
      </c>
      <c r="Y15" s="163">
        <v>2174</v>
      </c>
      <c r="Z15" s="163">
        <v>1843</v>
      </c>
      <c r="AA15" s="10">
        <v>8737</v>
      </c>
      <c r="AB15" s="163">
        <v>1433</v>
      </c>
      <c r="AC15" s="163">
        <v>1583</v>
      </c>
      <c r="AD15" s="163">
        <v>1321</v>
      </c>
      <c r="AE15" s="163">
        <v>1302</v>
      </c>
      <c r="AF15" s="57">
        <v>5639</v>
      </c>
      <c r="AG15" s="163">
        <v>1032</v>
      </c>
      <c r="AH15" s="163">
        <v>1278</v>
      </c>
      <c r="AI15" s="163">
        <v>1226</v>
      </c>
      <c r="AJ15" s="163">
        <v>1272</v>
      </c>
      <c r="AK15" s="57">
        <v>4808</v>
      </c>
      <c r="AL15" s="57"/>
      <c r="AM15" s="1"/>
    </row>
    <row r="16" spans="2:39" s="6" customFormat="1">
      <c r="B16" s="162" t="s">
        <v>8</v>
      </c>
      <c r="C16" s="10">
        <v>351</v>
      </c>
      <c r="D16" s="10">
        <v>401</v>
      </c>
      <c r="E16" s="11">
        <v>457</v>
      </c>
      <c r="F16" s="11">
        <v>418</v>
      </c>
      <c r="G16" s="11">
        <v>1627</v>
      </c>
      <c r="H16" s="11">
        <v>437</v>
      </c>
      <c r="I16" s="11">
        <v>451</v>
      </c>
      <c r="J16" s="11">
        <v>484</v>
      </c>
      <c r="K16" s="11">
        <v>506</v>
      </c>
      <c r="L16" s="11">
        <v>1878</v>
      </c>
      <c r="M16" s="11">
        <v>433</v>
      </c>
      <c r="N16" s="11">
        <v>410</v>
      </c>
      <c r="O16" s="11">
        <v>400</v>
      </c>
      <c r="P16" s="10">
        <v>440</v>
      </c>
      <c r="Q16" s="10">
        <v>1683</v>
      </c>
      <c r="R16" s="163">
        <v>480</v>
      </c>
      <c r="S16" s="163">
        <v>512</v>
      </c>
      <c r="T16" s="163">
        <v>507</v>
      </c>
      <c r="U16" s="163">
        <v>473</v>
      </c>
      <c r="V16" s="10">
        <v>1972</v>
      </c>
      <c r="W16" s="163">
        <v>477</v>
      </c>
      <c r="X16" s="163">
        <v>465</v>
      </c>
      <c r="Y16" s="163">
        <v>525</v>
      </c>
      <c r="Z16" s="163">
        <v>635</v>
      </c>
      <c r="AA16" s="10">
        <v>2102</v>
      </c>
      <c r="AB16" s="163">
        <v>630</v>
      </c>
      <c r="AC16" s="163">
        <v>624</v>
      </c>
      <c r="AD16" s="163">
        <v>646</v>
      </c>
      <c r="AE16" s="163">
        <v>617</v>
      </c>
      <c r="AF16" s="57">
        <v>2517</v>
      </c>
      <c r="AG16" s="163">
        <v>654</v>
      </c>
      <c r="AH16" s="163">
        <v>566</v>
      </c>
      <c r="AI16" s="163">
        <v>733</v>
      </c>
      <c r="AJ16" s="163">
        <v>344</v>
      </c>
      <c r="AK16" s="57">
        <v>2297</v>
      </c>
      <c r="AL16" s="57"/>
      <c r="AM16" s="1"/>
    </row>
    <row r="17" spans="2:38">
      <c r="B17" s="162" t="s">
        <v>9</v>
      </c>
      <c r="C17" s="10">
        <v>193</v>
      </c>
      <c r="D17" s="10">
        <v>206</v>
      </c>
      <c r="E17" s="11">
        <v>191</v>
      </c>
      <c r="F17" s="11">
        <v>182</v>
      </c>
      <c r="G17" s="11">
        <v>772</v>
      </c>
      <c r="H17" s="11">
        <v>204</v>
      </c>
      <c r="I17" s="11">
        <v>240</v>
      </c>
      <c r="J17" s="11">
        <v>259</v>
      </c>
      <c r="K17" s="11">
        <v>239</v>
      </c>
      <c r="L17" s="11">
        <v>942</v>
      </c>
      <c r="M17" s="11">
        <v>215</v>
      </c>
      <c r="N17" s="11">
        <v>214</v>
      </c>
      <c r="O17" s="11">
        <v>226</v>
      </c>
      <c r="P17" s="10">
        <v>222</v>
      </c>
      <c r="Q17" s="10">
        <v>877</v>
      </c>
      <c r="R17" s="164">
        <v>191</v>
      </c>
      <c r="S17" s="164">
        <v>191</v>
      </c>
      <c r="T17" s="164">
        <v>198</v>
      </c>
      <c r="U17" s="164">
        <v>192</v>
      </c>
      <c r="V17" s="10">
        <v>772</v>
      </c>
      <c r="W17" s="163">
        <v>175</v>
      </c>
      <c r="X17" s="163">
        <v>176</v>
      </c>
      <c r="Y17" s="163">
        <v>232</v>
      </c>
      <c r="Z17" s="163">
        <v>195</v>
      </c>
      <c r="AA17" s="10">
        <v>778</v>
      </c>
      <c r="AB17" s="163">
        <v>183</v>
      </c>
      <c r="AC17" s="163">
        <v>157</v>
      </c>
      <c r="AD17" s="163">
        <v>145</v>
      </c>
      <c r="AE17" s="163">
        <v>128</v>
      </c>
      <c r="AF17" s="57">
        <v>613</v>
      </c>
      <c r="AG17" s="163">
        <v>110</v>
      </c>
      <c r="AH17" s="163">
        <v>102</v>
      </c>
      <c r="AI17" s="163">
        <v>94</v>
      </c>
      <c r="AJ17" s="163">
        <v>80</v>
      </c>
      <c r="AK17" s="57">
        <v>386</v>
      </c>
      <c r="AL17" s="57"/>
    </row>
    <row r="18" spans="2:38">
      <c r="B18" s="162" t="s">
        <v>10</v>
      </c>
      <c r="C18" s="10">
        <v>284</v>
      </c>
      <c r="D18" s="10">
        <v>295</v>
      </c>
      <c r="E18" s="11">
        <v>305</v>
      </c>
      <c r="F18" s="11">
        <v>335</v>
      </c>
      <c r="G18" s="11">
        <v>1219</v>
      </c>
      <c r="H18" s="11">
        <v>317</v>
      </c>
      <c r="I18" s="11">
        <v>319</v>
      </c>
      <c r="J18" s="11">
        <v>324</v>
      </c>
      <c r="K18" s="11">
        <v>339</v>
      </c>
      <c r="L18" s="11">
        <v>1299</v>
      </c>
      <c r="M18" s="11">
        <v>502</v>
      </c>
      <c r="N18" s="11">
        <v>496</v>
      </c>
      <c r="O18" s="11">
        <v>504</v>
      </c>
      <c r="P18" s="10">
        <v>475</v>
      </c>
      <c r="Q18" s="10">
        <v>1977</v>
      </c>
      <c r="R18" s="164">
        <v>440</v>
      </c>
      <c r="S18" s="164">
        <v>447</v>
      </c>
      <c r="T18" s="164">
        <v>407</v>
      </c>
      <c r="U18" s="164">
        <v>331</v>
      </c>
      <c r="V18" s="10">
        <v>1625</v>
      </c>
      <c r="W18" s="163">
        <v>338</v>
      </c>
      <c r="X18" s="163">
        <v>285</v>
      </c>
      <c r="Y18" s="163">
        <v>267</v>
      </c>
      <c r="Z18" s="163">
        <v>285</v>
      </c>
      <c r="AA18" s="10">
        <v>1175</v>
      </c>
      <c r="AB18" s="163">
        <v>276</v>
      </c>
      <c r="AC18" s="163">
        <v>260</v>
      </c>
      <c r="AD18" s="163">
        <v>282</v>
      </c>
      <c r="AE18" s="163">
        <v>240</v>
      </c>
      <c r="AF18" s="57">
        <v>1058</v>
      </c>
      <c r="AG18" s="163">
        <v>245</v>
      </c>
      <c r="AH18" s="163">
        <v>226</v>
      </c>
      <c r="AI18" s="163">
        <v>199</v>
      </c>
      <c r="AJ18" s="163">
        <v>207</v>
      </c>
      <c r="AK18" s="57">
        <v>877</v>
      </c>
      <c r="AL18" s="57"/>
    </row>
    <row r="19" spans="2:38">
      <c r="B19" s="162" t="s">
        <v>14</v>
      </c>
      <c r="C19" s="10">
        <v>81</v>
      </c>
      <c r="D19" s="10">
        <v>130</v>
      </c>
      <c r="E19" s="11">
        <v>-87</v>
      </c>
      <c r="F19" s="79">
        <v>-287</v>
      </c>
      <c r="G19" s="11">
        <v>-163</v>
      </c>
      <c r="H19" s="11">
        <v>70</v>
      </c>
      <c r="I19" s="11">
        <v>-39</v>
      </c>
      <c r="J19" s="11">
        <v>-40</v>
      </c>
      <c r="K19" s="10">
        <v>-224</v>
      </c>
      <c r="L19" s="10">
        <v>-233</v>
      </c>
      <c r="M19" s="11">
        <v>-4</v>
      </c>
      <c r="N19" s="11">
        <v>-177</v>
      </c>
      <c r="O19" s="11">
        <v>-222</v>
      </c>
      <c r="P19" s="10">
        <v>-169</v>
      </c>
      <c r="Q19" s="10">
        <v>-572</v>
      </c>
      <c r="R19" s="164">
        <v>-170</v>
      </c>
      <c r="S19" s="164">
        <v>-189</v>
      </c>
      <c r="T19" s="164">
        <v>-202</v>
      </c>
      <c r="U19" s="164">
        <v>-135</v>
      </c>
      <c r="V19" s="10">
        <v>-696</v>
      </c>
      <c r="W19" s="163">
        <v>-223</v>
      </c>
      <c r="X19" s="163">
        <v>-278</v>
      </c>
      <c r="Y19" s="163">
        <v>-249</v>
      </c>
      <c r="Z19" s="163">
        <v>-255</v>
      </c>
      <c r="AA19" s="10">
        <v>-1005</v>
      </c>
      <c r="AB19" s="163">
        <v>-226</v>
      </c>
      <c r="AC19" s="163">
        <v>-210</v>
      </c>
      <c r="AD19" s="163">
        <v>-228</v>
      </c>
      <c r="AE19" s="163">
        <v>-233</v>
      </c>
      <c r="AF19" s="57">
        <v>-897</v>
      </c>
      <c r="AG19" s="163">
        <v>-197</v>
      </c>
      <c r="AH19" s="163">
        <v>-217</v>
      </c>
      <c r="AI19" s="163">
        <v>-294</v>
      </c>
      <c r="AJ19" s="163">
        <v>-236</v>
      </c>
      <c r="AK19" s="57">
        <v>-944</v>
      </c>
      <c r="AL19" s="57"/>
    </row>
    <row r="20" spans="2:38">
      <c r="B20" s="165" t="s">
        <v>13</v>
      </c>
      <c r="C20" s="166">
        <f t="shared" ref="C20:AB20" si="0">SUM(C11:C19)</f>
        <v>10588</v>
      </c>
      <c r="D20" s="166">
        <f t="shared" si="0"/>
        <v>11696</v>
      </c>
      <c r="E20" s="166">
        <f t="shared" si="0"/>
        <v>11506</v>
      </c>
      <c r="F20" s="166">
        <f t="shared" si="0"/>
        <v>11769</v>
      </c>
      <c r="G20" s="166">
        <v>45559</v>
      </c>
      <c r="H20" s="166">
        <v>11916</v>
      </c>
      <c r="I20" s="166">
        <v>12818</v>
      </c>
      <c r="J20" s="166">
        <v>12827</v>
      </c>
      <c r="K20" s="166">
        <v>12356</v>
      </c>
      <c r="L20" s="166">
        <v>49917</v>
      </c>
      <c r="M20" s="166">
        <v>12031</v>
      </c>
      <c r="N20" s="166">
        <v>13019</v>
      </c>
      <c r="O20" s="166">
        <v>12342</v>
      </c>
      <c r="P20" s="166">
        <v>12099</v>
      </c>
      <c r="Q20" s="166">
        <v>49491</v>
      </c>
      <c r="R20" s="166">
        <v>11634</v>
      </c>
      <c r="S20" s="166">
        <v>11687</v>
      </c>
      <c r="T20" s="166">
        <v>12081</v>
      </c>
      <c r="U20" s="166">
        <v>11984</v>
      </c>
      <c r="V20" s="166">
        <v>47386</v>
      </c>
      <c r="W20" s="166">
        <v>11736</v>
      </c>
      <c r="X20" s="166">
        <v>11949</v>
      </c>
      <c r="Y20" s="166">
        <v>12169</v>
      </c>
      <c r="Z20" s="166">
        <v>11715</v>
      </c>
      <c r="AA20" s="166">
        <v>47569</v>
      </c>
      <c r="AB20" s="166">
        <v>10547</v>
      </c>
      <c r="AC20" s="166">
        <v>10526</v>
      </c>
      <c r="AD20" s="166">
        <v>10110</v>
      </c>
      <c r="AE20" s="166">
        <v>9125</v>
      </c>
      <c r="AF20" s="166">
        <v>40308</v>
      </c>
      <c r="AG20" s="166">
        <v>8539</v>
      </c>
      <c r="AH20" s="166">
        <v>8861</v>
      </c>
      <c r="AI20" s="166">
        <v>9177</v>
      </c>
      <c r="AJ20" s="166">
        <v>8887</v>
      </c>
      <c r="AK20" s="166">
        <v>35464</v>
      </c>
      <c r="AL20" s="169"/>
    </row>
    <row r="21" spans="2:38">
      <c r="B21" s="6"/>
      <c r="C21" s="35"/>
      <c r="D21" s="35"/>
      <c r="E21" s="35"/>
      <c r="F21" s="35"/>
      <c r="G21" s="43"/>
      <c r="H21" s="35"/>
      <c r="I21" s="35"/>
      <c r="J21" s="35"/>
      <c r="K21" s="35"/>
      <c r="L21" s="43"/>
      <c r="M21" s="13"/>
      <c r="N21" s="13"/>
      <c r="O21" s="13"/>
      <c r="P21" s="13"/>
      <c r="Q21" s="43"/>
      <c r="R21" s="43"/>
      <c r="S21" s="167"/>
      <c r="T21" s="13"/>
      <c r="U21" s="13"/>
      <c r="V21" s="43"/>
      <c r="W21" s="43"/>
      <c r="X21" s="43"/>
      <c r="Y21" s="43"/>
      <c r="Z21" s="13"/>
      <c r="AA21" s="43"/>
      <c r="AB21" s="43"/>
      <c r="AC21" s="43"/>
      <c r="AD21" s="43"/>
      <c r="AE21" s="35"/>
      <c r="AF21" s="35"/>
      <c r="AG21" s="35"/>
      <c r="AH21" s="35"/>
      <c r="AI21" s="35"/>
      <c r="AJ21" s="35"/>
      <c r="AK21" s="35"/>
      <c r="AL21" s="35"/>
    </row>
    <row r="22" spans="2:38">
      <c r="B22" s="6"/>
      <c r="C22" s="35"/>
      <c r="D22" s="35"/>
      <c r="E22" s="35"/>
      <c r="F22" s="35"/>
      <c r="G22" s="13"/>
      <c r="H22" s="35"/>
      <c r="I22" s="35"/>
      <c r="J22" s="35"/>
      <c r="K22" s="35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</row>
    <row r="23" spans="2:38">
      <c r="B23" s="162" t="s">
        <v>5</v>
      </c>
      <c r="C23" s="10">
        <v>578</v>
      </c>
      <c r="D23" s="10">
        <v>1498</v>
      </c>
      <c r="E23" s="11">
        <v>1495</v>
      </c>
      <c r="F23" s="11">
        <v>936</v>
      </c>
      <c r="G23" s="11">
        <v>4507</v>
      </c>
      <c r="H23" s="11">
        <v>779</v>
      </c>
      <c r="I23" s="11">
        <v>261</v>
      </c>
      <c r="J23" s="11">
        <v>150</v>
      </c>
      <c r="K23" s="10">
        <v>-181</v>
      </c>
      <c r="L23" s="10">
        <v>1009</v>
      </c>
      <c r="M23" s="11">
        <v>-162</v>
      </c>
      <c r="N23" s="11">
        <v>694</v>
      </c>
      <c r="O23" s="11">
        <v>932</v>
      </c>
      <c r="P23" s="10">
        <v>715</v>
      </c>
      <c r="Q23" s="10">
        <v>2179</v>
      </c>
      <c r="R23" s="163">
        <v>631</v>
      </c>
      <c r="S23" s="163">
        <v>920</v>
      </c>
      <c r="T23" s="163">
        <v>999</v>
      </c>
      <c r="U23" s="163">
        <v>763</v>
      </c>
      <c r="V23" s="10">
        <v>3313</v>
      </c>
      <c r="W23" s="163">
        <v>862</v>
      </c>
      <c r="X23" s="163">
        <v>1024</v>
      </c>
      <c r="Y23" s="163">
        <v>1178</v>
      </c>
      <c r="Z23" s="163">
        <v>1148</v>
      </c>
      <c r="AA23" s="10">
        <v>4212</v>
      </c>
      <c r="AB23" s="163">
        <v>1202</v>
      </c>
      <c r="AC23" s="163">
        <v>998</v>
      </c>
      <c r="AD23" s="163">
        <v>765</v>
      </c>
      <c r="AE23" s="163">
        <v>359</v>
      </c>
      <c r="AF23" s="163">
        <v>3324</v>
      </c>
      <c r="AG23" s="163">
        <v>486</v>
      </c>
      <c r="AH23" s="163">
        <v>365</v>
      </c>
      <c r="AI23" s="163">
        <v>325</v>
      </c>
      <c r="AJ23" s="163">
        <v>349</v>
      </c>
      <c r="AK23" s="10">
        <v>1525</v>
      </c>
      <c r="AL23" s="10"/>
    </row>
    <row r="24" spans="2:38">
      <c r="B24" s="162" t="s">
        <v>7</v>
      </c>
      <c r="C24" s="10">
        <v>217</v>
      </c>
      <c r="D24" s="10">
        <v>202</v>
      </c>
      <c r="E24" s="11">
        <v>239</v>
      </c>
      <c r="F24" s="11">
        <v>211</v>
      </c>
      <c r="G24" s="11">
        <v>869</v>
      </c>
      <c r="H24" s="11">
        <v>248</v>
      </c>
      <c r="I24" s="11">
        <v>265</v>
      </c>
      <c r="J24" s="11">
        <v>280</v>
      </c>
      <c r="K24" s="10">
        <v>266</v>
      </c>
      <c r="L24" s="10">
        <v>1059</v>
      </c>
      <c r="M24" s="11">
        <v>222</v>
      </c>
      <c r="N24" s="11">
        <v>243</v>
      </c>
      <c r="O24" s="11">
        <v>225</v>
      </c>
      <c r="P24" s="10">
        <v>181</v>
      </c>
      <c r="Q24" s="10">
        <v>871</v>
      </c>
      <c r="R24" s="163">
        <v>201</v>
      </c>
      <c r="S24" s="163">
        <v>218</v>
      </c>
      <c r="T24" s="163">
        <v>242</v>
      </c>
      <c r="U24" s="163">
        <v>231</v>
      </c>
      <c r="V24" s="10">
        <v>892</v>
      </c>
      <c r="W24" s="163">
        <v>265</v>
      </c>
      <c r="X24" s="163">
        <v>260</v>
      </c>
      <c r="Y24" s="163">
        <v>256</v>
      </c>
      <c r="Z24" s="163">
        <v>229</v>
      </c>
      <c r="AA24" s="10">
        <v>1010</v>
      </c>
      <c r="AB24" s="163">
        <v>220</v>
      </c>
      <c r="AC24" s="163">
        <v>206</v>
      </c>
      <c r="AD24" s="163">
        <v>220</v>
      </c>
      <c r="AE24" s="163">
        <v>199</v>
      </c>
      <c r="AF24" s="163">
        <v>845</v>
      </c>
      <c r="AG24" s="163">
        <v>164</v>
      </c>
      <c r="AH24" s="163">
        <v>187</v>
      </c>
      <c r="AI24" s="163">
        <v>199</v>
      </c>
      <c r="AJ24" s="163">
        <v>214</v>
      </c>
      <c r="AK24" s="10">
        <v>764</v>
      </c>
      <c r="AL24" s="10"/>
    </row>
    <row r="25" spans="2:38">
      <c r="B25" s="162" t="s">
        <v>11</v>
      </c>
      <c r="C25" s="10">
        <v>20</v>
      </c>
      <c r="D25" s="10">
        <v>19</v>
      </c>
      <c r="E25" s="11">
        <v>43</v>
      </c>
      <c r="F25" s="11">
        <v>13</v>
      </c>
      <c r="G25" s="11">
        <v>95</v>
      </c>
      <c r="H25" s="11">
        <v>22</v>
      </c>
      <c r="I25" s="11">
        <v>26</v>
      </c>
      <c r="J25" s="11">
        <v>40</v>
      </c>
      <c r="K25" s="10">
        <v>32</v>
      </c>
      <c r="L25" s="10">
        <v>120</v>
      </c>
      <c r="M25" s="11">
        <v>18</v>
      </c>
      <c r="N25" s="11">
        <v>23</v>
      </c>
      <c r="O25" s="11">
        <v>28</v>
      </c>
      <c r="P25" s="10">
        <v>22</v>
      </c>
      <c r="Q25" s="10">
        <v>91</v>
      </c>
      <c r="R25" s="164">
        <v>13</v>
      </c>
      <c r="S25" s="164">
        <v>8</v>
      </c>
      <c r="T25" s="164">
        <v>15</v>
      </c>
      <c r="U25" s="164">
        <v>-101</v>
      </c>
      <c r="V25" s="10">
        <v>-65</v>
      </c>
      <c r="W25" s="163">
        <v>1</v>
      </c>
      <c r="X25" s="163">
        <v>-19</v>
      </c>
      <c r="Y25" s="163">
        <v>-33</v>
      </c>
      <c r="Z25" s="163">
        <v>-97</v>
      </c>
      <c r="AA25" s="10">
        <v>-148</v>
      </c>
      <c r="AB25" s="163">
        <v>1</v>
      </c>
      <c r="AC25" s="163">
        <v>17</v>
      </c>
      <c r="AD25" s="163">
        <v>28</v>
      </c>
      <c r="AE25" s="163">
        <v>8</v>
      </c>
      <c r="AF25" s="163">
        <v>54</v>
      </c>
      <c r="AG25" s="163">
        <v>10</v>
      </c>
      <c r="AH25" s="163">
        <v>23</v>
      </c>
      <c r="AI25" s="163">
        <v>26</v>
      </c>
      <c r="AJ25" s="163">
        <v>11</v>
      </c>
      <c r="AK25" s="10">
        <v>70</v>
      </c>
      <c r="AL25" s="10"/>
    </row>
    <row r="26" spans="2:38">
      <c r="B26" s="162" t="s">
        <v>132</v>
      </c>
      <c r="C26" s="10">
        <v>50</v>
      </c>
      <c r="D26" s="10">
        <v>56</v>
      </c>
      <c r="E26" s="11">
        <v>64</v>
      </c>
      <c r="F26" s="11">
        <v>65</v>
      </c>
      <c r="G26" s="11">
        <v>235</v>
      </c>
      <c r="H26" s="11">
        <v>49</v>
      </c>
      <c r="I26" s="11">
        <v>58</v>
      </c>
      <c r="J26" s="11">
        <v>61</v>
      </c>
      <c r="K26" s="10">
        <v>69</v>
      </c>
      <c r="L26" s="10">
        <v>237</v>
      </c>
      <c r="M26" s="11">
        <v>56</v>
      </c>
      <c r="N26" s="11">
        <v>57</v>
      </c>
      <c r="O26" s="11">
        <v>61</v>
      </c>
      <c r="P26" s="10">
        <v>49</v>
      </c>
      <c r="Q26" s="10">
        <v>223</v>
      </c>
      <c r="R26" s="164">
        <v>51</v>
      </c>
      <c r="S26" s="164">
        <v>55</v>
      </c>
      <c r="T26" s="164">
        <v>57</v>
      </c>
      <c r="U26" s="164">
        <v>54</v>
      </c>
      <c r="V26" s="10">
        <v>217</v>
      </c>
      <c r="W26" s="163">
        <v>53</v>
      </c>
      <c r="X26" s="163">
        <v>46</v>
      </c>
      <c r="Y26" s="163">
        <v>46</v>
      </c>
      <c r="Z26" s="163">
        <v>25</v>
      </c>
      <c r="AA26" s="10">
        <v>170</v>
      </c>
      <c r="AB26" s="163">
        <v>50</v>
      </c>
      <c r="AC26" s="163">
        <v>50</v>
      </c>
      <c r="AD26" s="163">
        <v>52</v>
      </c>
      <c r="AE26" s="163">
        <v>38</v>
      </c>
      <c r="AF26" s="163">
        <v>190</v>
      </c>
      <c r="AG26" s="163">
        <v>47</v>
      </c>
      <c r="AH26" s="163">
        <v>42</v>
      </c>
      <c r="AI26" s="163">
        <v>41</v>
      </c>
      <c r="AJ26" s="163">
        <v>36</v>
      </c>
      <c r="AK26" s="10">
        <v>166</v>
      </c>
      <c r="AL26" s="10"/>
    </row>
    <row r="27" spans="2:38">
      <c r="B27" s="162" t="s">
        <v>6</v>
      </c>
      <c r="C27" s="10">
        <v>2058</v>
      </c>
      <c r="D27" s="10">
        <v>2163</v>
      </c>
      <c r="E27" s="11">
        <v>1879</v>
      </c>
      <c r="F27" s="11">
        <v>2168</v>
      </c>
      <c r="G27" s="11">
        <v>8268</v>
      </c>
      <c r="H27" s="11">
        <v>2548</v>
      </c>
      <c r="I27" s="11">
        <v>2886</v>
      </c>
      <c r="J27" s="11">
        <v>2262</v>
      </c>
      <c r="K27" s="10">
        <v>2319</v>
      </c>
      <c r="L27" s="10">
        <v>10015</v>
      </c>
      <c r="M27" s="11">
        <v>1853</v>
      </c>
      <c r="N27" s="11">
        <v>2036</v>
      </c>
      <c r="O27" s="11">
        <v>1604</v>
      </c>
      <c r="P27" s="10">
        <v>1663</v>
      </c>
      <c r="Q27" s="10">
        <v>7156</v>
      </c>
      <c r="R27" s="163">
        <v>1560</v>
      </c>
      <c r="S27" s="163">
        <v>1259</v>
      </c>
      <c r="T27" s="163">
        <v>1393</v>
      </c>
      <c r="U27" s="163">
        <v>1548</v>
      </c>
      <c r="V27" s="10">
        <v>5760</v>
      </c>
      <c r="W27" s="163">
        <v>1539</v>
      </c>
      <c r="X27" s="163">
        <v>1441</v>
      </c>
      <c r="Y27" s="163">
        <v>1238</v>
      </c>
      <c r="Z27" s="163">
        <v>898</v>
      </c>
      <c r="AA27" s="10">
        <v>5116</v>
      </c>
      <c r="AB27" s="163">
        <v>590</v>
      </c>
      <c r="AC27" s="163">
        <v>849</v>
      </c>
      <c r="AD27" s="163">
        <v>641</v>
      </c>
      <c r="AE27" s="163">
        <v>668</v>
      </c>
      <c r="AF27" s="163">
        <v>2748</v>
      </c>
      <c r="AG27" s="163">
        <v>421</v>
      </c>
      <c r="AH27" s="163">
        <v>755</v>
      </c>
      <c r="AI27" s="163">
        <v>701</v>
      </c>
      <c r="AJ27" s="163">
        <v>723</v>
      </c>
      <c r="AK27" s="10">
        <v>2600</v>
      </c>
      <c r="AL27" s="10"/>
    </row>
    <row r="28" spans="2:38">
      <c r="B28" s="162" t="s">
        <v>8</v>
      </c>
      <c r="C28" s="10">
        <v>159</v>
      </c>
      <c r="D28" s="10">
        <v>173</v>
      </c>
      <c r="E28" s="11">
        <v>218</v>
      </c>
      <c r="F28" s="11">
        <v>198</v>
      </c>
      <c r="G28" s="11">
        <v>748</v>
      </c>
      <c r="H28" s="11">
        <v>206</v>
      </c>
      <c r="I28" s="11">
        <v>183</v>
      </c>
      <c r="J28" s="11">
        <v>239</v>
      </c>
      <c r="K28" s="10">
        <v>234</v>
      </c>
      <c r="L28" s="10">
        <v>862</v>
      </c>
      <c r="M28" s="11">
        <v>211</v>
      </c>
      <c r="N28" s="11">
        <v>148</v>
      </c>
      <c r="O28" s="11">
        <v>163</v>
      </c>
      <c r="P28" s="10">
        <v>116</v>
      </c>
      <c r="Q28" s="10">
        <v>638</v>
      </c>
      <c r="R28" s="164">
        <v>238</v>
      </c>
      <c r="S28" s="164">
        <v>223</v>
      </c>
      <c r="T28" s="164">
        <v>237</v>
      </c>
      <c r="U28" s="164">
        <v>165</v>
      </c>
      <c r="V28" s="10">
        <v>863</v>
      </c>
      <c r="W28" s="163">
        <v>176</v>
      </c>
      <c r="X28" s="163">
        <v>214</v>
      </c>
      <c r="Y28" s="163">
        <v>227</v>
      </c>
      <c r="Z28" s="163">
        <v>286</v>
      </c>
      <c r="AA28" s="10">
        <v>903</v>
      </c>
      <c r="AB28" s="163">
        <v>343</v>
      </c>
      <c r="AC28" s="163">
        <v>361</v>
      </c>
      <c r="AD28" s="163">
        <v>369</v>
      </c>
      <c r="AE28" s="163">
        <v>323</v>
      </c>
      <c r="AF28" s="163">
        <v>1396</v>
      </c>
      <c r="AG28" s="163">
        <v>407</v>
      </c>
      <c r="AH28" s="163">
        <v>330</v>
      </c>
      <c r="AI28" s="163">
        <v>501</v>
      </c>
      <c r="AJ28" s="163">
        <v>152</v>
      </c>
      <c r="AK28" s="10">
        <v>1390</v>
      </c>
      <c r="AL28" s="10"/>
    </row>
    <row r="29" spans="2:38">
      <c r="B29" s="162" t="s">
        <v>9</v>
      </c>
      <c r="C29" s="10">
        <v>105</v>
      </c>
      <c r="D29" s="10">
        <v>102</v>
      </c>
      <c r="E29" s="11">
        <v>89</v>
      </c>
      <c r="F29" s="11">
        <v>88</v>
      </c>
      <c r="G29" s="11">
        <v>384</v>
      </c>
      <c r="H29" s="11">
        <v>89</v>
      </c>
      <c r="I29" s="11">
        <v>101</v>
      </c>
      <c r="J29" s="11">
        <v>120</v>
      </c>
      <c r="K29" s="10">
        <v>106</v>
      </c>
      <c r="L29" s="10">
        <v>416</v>
      </c>
      <c r="M29" s="11">
        <v>86</v>
      </c>
      <c r="N29" s="11">
        <v>74</v>
      </c>
      <c r="O29" s="11">
        <v>87</v>
      </c>
      <c r="P29" s="10">
        <v>72</v>
      </c>
      <c r="Q29" s="10">
        <v>319</v>
      </c>
      <c r="R29" s="164">
        <v>82</v>
      </c>
      <c r="S29" s="164">
        <v>87</v>
      </c>
      <c r="T29" s="164">
        <v>100</v>
      </c>
      <c r="U29" s="164">
        <v>80</v>
      </c>
      <c r="V29" s="10">
        <v>349</v>
      </c>
      <c r="W29" s="163">
        <v>62</v>
      </c>
      <c r="X29" s="163">
        <v>69</v>
      </c>
      <c r="Y29" s="163">
        <v>128</v>
      </c>
      <c r="Z29" s="163">
        <v>89</v>
      </c>
      <c r="AA29" s="10">
        <v>348</v>
      </c>
      <c r="AB29" s="163">
        <v>79</v>
      </c>
      <c r="AC29" s="163">
        <v>73</v>
      </c>
      <c r="AD29" s="163">
        <v>76</v>
      </c>
      <c r="AE29" s="163">
        <v>40</v>
      </c>
      <c r="AF29" s="163">
        <v>268</v>
      </c>
      <c r="AG29" s="163">
        <v>36</v>
      </c>
      <c r="AH29" s="163">
        <v>31</v>
      </c>
      <c r="AI29" s="163">
        <v>21</v>
      </c>
      <c r="AJ29" s="163">
        <v>16</v>
      </c>
      <c r="AK29" s="10">
        <v>104</v>
      </c>
      <c r="AL29" s="10"/>
    </row>
    <row r="30" spans="2:38">
      <c r="B30" s="162" t="s">
        <v>10</v>
      </c>
      <c r="C30" s="10">
        <v>52</v>
      </c>
      <c r="D30" s="10">
        <v>39</v>
      </c>
      <c r="E30" s="11">
        <v>45</v>
      </c>
      <c r="F30" s="11">
        <v>17</v>
      </c>
      <c r="G30" s="11">
        <v>153</v>
      </c>
      <c r="H30" s="11">
        <v>45</v>
      </c>
      <c r="I30" s="11">
        <v>28</v>
      </c>
      <c r="J30" s="11">
        <v>20</v>
      </c>
      <c r="K30" s="10">
        <v>15</v>
      </c>
      <c r="L30" s="10">
        <v>108</v>
      </c>
      <c r="M30" s="11">
        <v>38</v>
      </c>
      <c r="N30" s="11">
        <v>52</v>
      </c>
      <c r="O30" s="11">
        <v>58</v>
      </c>
      <c r="P30" s="10">
        <v>66</v>
      </c>
      <c r="Q30" s="10">
        <v>214</v>
      </c>
      <c r="R30" s="164">
        <v>44</v>
      </c>
      <c r="S30" s="164">
        <v>2</v>
      </c>
      <c r="T30" s="164">
        <v>64</v>
      </c>
      <c r="U30" s="164">
        <v>-89</v>
      </c>
      <c r="V30" s="10">
        <v>21</v>
      </c>
      <c r="W30" s="163">
        <v>65</v>
      </c>
      <c r="X30" s="163">
        <v>31</v>
      </c>
      <c r="Y30" s="163">
        <v>119</v>
      </c>
      <c r="Z30" s="163">
        <v>56</v>
      </c>
      <c r="AA30" s="10">
        <v>271</v>
      </c>
      <c r="AB30" s="163">
        <v>68</v>
      </c>
      <c r="AC30" s="163">
        <v>74</v>
      </c>
      <c r="AD30" s="163">
        <v>95</v>
      </c>
      <c r="AE30" s="163">
        <v>60</v>
      </c>
      <c r="AF30" s="163">
        <v>297</v>
      </c>
      <c r="AG30" s="163">
        <v>78</v>
      </c>
      <c r="AH30" s="163">
        <v>61</v>
      </c>
      <c r="AI30" s="163">
        <v>35</v>
      </c>
      <c r="AJ30" s="163">
        <v>25</v>
      </c>
      <c r="AK30" s="10">
        <v>199</v>
      </c>
      <c r="AL30" s="10"/>
    </row>
    <row r="31" spans="2:38">
      <c r="B31" s="162" t="s">
        <v>14</v>
      </c>
      <c r="C31" s="10">
        <f>-55-7</f>
        <v>-62</v>
      </c>
      <c r="D31" s="10">
        <f>75-7</f>
        <v>68</v>
      </c>
      <c r="E31" s="10">
        <f>13-11</f>
        <v>2</v>
      </c>
      <c r="F31" s="10">
        <f>-59-7</f>
        <v>-66</v>
      </c>
      <c r="G31" s="10">
        <v>-58</v>
      </c>
      <c r="H31" s="10">
        <v>23</v>
      </c>
      <c r="I31" s="10">
        <v>126</v>
      </c>
      <c r="J31" s="10">
        <v>99</v>
      </c>
      <c r="K31" s="10">
        <v>30</v>
      </c>
      <c r="L31" s="10">
        <v>278</v>
      </c>
      <c r="M31" s="11">
        <v>49</v>
      </c>
      <c r="N31" s="11">
        <v>58</v>
      </c>
      <c r="O31" s="11">
        <v>4</v>
      </c>
      <c r="P31" s="11">
        <v>-5</v>
      </c>
      <c r="Q31" s="10">
        <v>106</v>
      </c>
      <c r="R31" s="10">
        <v>-38</v>
      </c>
      <c r="S31" s="10">
        <v>58</v>
      </c>
      <c r="T31" s="10">
        <v>6</v>
      </c>
      <c r="U31" s="164">
        <v>-4</v>
      </c>
      <c r="V31" s="10">
        <v>22</v>
      </c>
      <c r="W31" s="163">
        <v>-6</v>
      </c>
      <c r="X31" s="163">
        <v>19</v>
      </c>
      <c r="Y31" s="164">
        <v>40</v>
      </c>
      <c r="Z31" s="163">
        <v>-16</v>
      </c>
      <c r="AA31" s="10">
        <v>37</v>
      </c>
      <c r="AB31" s="163">
        <v>17</v>
      </c>
      <c r="AC31" s="163">
        <v>3</v>
      </c>
      <c r="AD31" s="164">
        <v>-1</v>
      </c>
      <c r="AE31" s="164">
        <v>-67</v>
      </c>
      <c r="AF31" s="164">
        <v>-48</v>
      </c>
      <c r="AG31" s="164">
        <v>-52</v>
      </c>
      <c r="AH31" s="164">
        <v>-15</v>
      </c>
      <c r="AI31" s="164">
        <v>38</v>
      </c>
      <c r="AJ31" s="163">
        <v>-22</v>
      </c>
      <c r="AK31" s="10">
        <v>-51</v>
      </c>
      <c r="AL31" s="10"/>
    </row>
    <row r="32" spans="2:38">
      <c r="B32" s="165" t="s">
        <v>97</v>
      </c>
      <c r="C32" s="166">
        <f t="shared" ref="C32:AB32" si="1">SUM(C23:C31)</f>
        <v>3177</v>
      </c>
      <c r="D32" s="166">
        <f t="shared" si="1"/>
        <v>4320</v>
      </c>
      <c r="E32" s="166">
        <f t="shared" si="1"/>
        <v>4074</v>
      </c>
      <c r="F32" s="166">
        <f t="shared" si="1"/>
        <v>3630</v>
      </c>
      <c r="G32" s="166">
        <v>15201</v>
      </c>
      <c r="H32" s="166">
        <v>4009</v>
      </c>
      <c r="I32" s="166">
        <v>3934</v>
      </c>
      <c r="J32" s="166">
        <v>3271</v>
      </c>
      <c r="K32" s="166">
        <v>2890</v>
      </c>
      <c r="L32" s="166">
        <v>14104</v>
      </c>
      <c r="M32" s="166">
        <v>2371</v>
      </c>
      <c r="N32" s="166">
        <v>3385</v>
      </c>
      <c r="O32" s="166">
        <v>3162</v>
      </c>
      <c r="P32" s="166">
        <v>2879</v>
      </c>
      <c r="Q32" s="166">
        <v>11797</v>
      </c>
      <c r="R32" s="166">
        <v>2782</v>
      </c>
      <c r="S32" s="166">
        <v>2830</v>
      </c>
      <c r="T32" s="166">
        <v>3113</v>
      </c>
      <c r="U32" s="166">
        <v>2647</v>
      </c>
      <c r="V32" s="166">
        <v>11372</v>
      </c>
      <c r="W32" s="166">
        <v>3017</v>
      </c>
      <c r="X32" s="166">
        <v>3085</v>
      </c>
      <c r="Y32" s="166">
        <v>3199</v>
      </c>
      <c r="Z32" s="166">
        <v>2618</v>
      </c>
      <c r="AA32" s="166">
        <v>11919</v>
      </c>
      <c r="AB32" s="166">
        <v>2570</v>
      </c>
      <c r="AC32" s="166">
        <v>2631</v>
      </c>
      <c r="AD32" s="166">
        <v>2245</v>
      </c>
      <c r="AE32" s="166">
        <v>1628</v>
      </c>
      <c r="AF32" s="166">
        <v>9074</v>
      </c>
      <c r="AG32" s="166">
        <v>1597</v>
      </c>
      <c r="AH32" s="166">
        <v>1779</v>
      </c>
      <c r="AI32" s="166">
        <v>1887</v>
      </c>
      <c r="AJ32" s="166">
        <v>1504</v>
      </c>
      <c r="AK32" s="166">
        <v>6767</v>
      </c>
      <c r="AL32" s="169"/>
    </row>
    <row r="33" spans="2:38">
      <c r="B33" s="6"/>
      <c r="C33" s="13"/>
      <c r="D33" s="13"/>
      <c r="E33" s="13"/>
      <c r="F33" s="13"/>
      <c r="G33" s="43"/>
      <c r="H33" s="10"/>
      <c r="I33" s="10"/>
      <c r="J33" s="13"/>
      <c r="K33" s="13"/>
      <c r="L33" s="43"/>
      <c r="M33" s="13"/>
      <c r="N33" s="13"/>
      <c r="O33" s="13"/>
      <c r="P33" s="13"/>
      <c r="Q33" s="43"/>
      <c r="R33" s="43"/>
      <c r="S33" s="167"/>
      <c r="T33" s="13"/>
      <c r="U33" s="13"/>
      <c r="V33" s="43"/>
      <c r="W33" s="43"/>
      <c r="X33" s="43"/>
      <c r="Y33" s="43"/>
      <c r="Z33" s="13"/>
      <c r="AA33" s="43"/>
      <c r="AB33" s="43"/>
      <c r="AC33" s="43"/>
      <c r="AD33" s="43"/>
      <c r="AE33" s="35"/>
      <c r="AF33" s="35"/>
      <c r="AG33" s="35"/>
      <c r="AH33" s="35"/>
      <c r="AI33" s="35"/>
      <c r="AJ33" s="35"/>
      <c r="AK33" s="35"/>
      <c r="AL33" s="35"/>
    </row>
    <row r="34" spans="2:38">
      <c r="B34" s="6"/>
      <c r="C34" s="13"/>
      <c r="D34" s="13"/>
      <c r="E34" s="13"/>
      <c r="F34" s="13"/>
      <c r="G34" s="13"/>
      <c r="H34" s="10"/>
      <c r="I34" s="10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</row>
    <row r="35" spans="2:38">
      <c r="B35" s="162" t="s">
        <v>5</v>
      </c>
      <c r="C35" s="10">
        <v>368</v>
      </c>
      <c r="D35" s="10">
        <v>434</v>
      </c>
      <c r="E35" s="10">
        <v>380</v>
      </c>
      <c r="F35" s="10">
        <v>362</v>
      </c>
      <c r="G35" s="10">
        <v>1544</v>
      </c>
      <c r="H35" s="10">
        <v>376</v>
      </c>
      <c r="I35" s="10">
        <v>378</v>
      </c>
      <c r="J35" s="10">
        <v>410</v>
      </c>
      <c r="K35" s="10">
        <v>395</v>
      </c>
      <c r="L35" s="10">
        <v>1559</v>
      </c>
      <c r="M35" s="10">
        <v>406</v>
      </c>
      <c r="N35" s="10">
        <v>422</v>
      </c>
      <c r="O35" s="10">
        <v>429</v>
      </c>
      <c r="P35" s="10">
        <v>440</v>
      </c>
      <c r="Q35" s="10">
        <v>1697</v>
      </c>
      <c r="R35" s="163">
        <v>442</v>
      </c>
      <c r="S35" s="163">
        <v>445</v>
      </c>
      <c r="T35" s="163">
        <v>451</v>
      </c>
      <c r="U35" s="164">
        <v>451</v>
      </c>
      <c r="V35" s="10">
        <v>1789</v>
      </c>
      <c r="W35" s="163">
        <v>447</v>
      </c>
      <c r="X35" s="163">
        <v>461</v>
      </c>
      <c r="Y35" s="163">
        <v>464</v>
      </c>
      <c r="Z35" s="163">
        <v>498</v>
      </c>
      <c r="AA35" s="10">
        <v>1870</v>
      </c>
      <c r="AB35" s="163">
        <v>469</v>
      </c>
      <c r="AC35" s="163">
        <v>476</v>
      </c>
      <c r="AD35" s="163">
        <v>483</v>
      </c>
      <c r="AE35" s="163">
        <v>487</v>
      </c>
      <c r="AF35" s="163">
        <v>1915</v>
      </c>
      <c r="AG35" s="163">
        <v>475</v>
      </c>
      <c r="AH35" s="163">
        <v>476</v>
      </c>
      <c r="AI35" s="163">
        <v>484</v>
      </c>
      <c r="AJ35" s="163">
        <v>494</v>
      </c>
      <c r="AK35" s="10">
        <v>1929</v>
      </c>
      <c r="AL35" s="10"/>
    </row>
    <row r="36" spans="2:38">
      <c r="B36" s="162" t="s">
        <v>7</v>
      </c>
      <c r="C36" s="10">
        <v>102</v>
      </c>
      <c r="D36" s="10">
        <v>94</v>
      </c>
      <c r="E36" s="10">
        <v>94</v>
      </c>
      <c r="F36" s="10">
        <v>95</v>
      </c>
      <c r="G36" s="10">
        <v>385</v>
      </c>
      <c r="H36" s="10">
        <v>88</v>
      </c>
      <c r="I36" s="10">
        <v>95</v>
      </c>
      <c r="J36" s="10">
        <v>93</v>
      </c>
      <c r="K36" s="10">
        <v>93</v>
      </c>
      <c r="L36" s="10">
        <v>369</v>
      </c>
      <c r="M36" s="10">
        <v>68</v>
      </c>
      <c r="N36" s="10">
        <v>73</v>
      </c>
      <c r="O36" s="10">
        <v>70</v>
      </c>
      <c r="P36" s="10">
        <v>72</v>
      </c>
      <c r="Q36" s="10">
        <v>283</v>
      </c>
      <c r="R36" s="163">
        <v>71</v>
      </c>
      <c r="S36" s="163">
        <v>72</v>
      </c>
      <c r="T36" s="163">
        <v>75</v>
      </c>
      <c r="U36" s="164">
        <v>79</v>
      </c>
      <c r="V36" s="10">
        <v>297</v>
      </c>
      <c r="W36" s="163">
        <v>72</v>
      </c>
      <c r="X36" s="163">
        <v>73</v>
      </c>
      <c r="Y36" s="163">
        <v>75</v>
      </c>
      <c r="Z36" s="163">
        <v>82</v>
      </c>
      <c r="AA36" s="10">
        <v>302</v>
      </c>
      <c r="AB36" s="163">
        <v>77</v>
      </c>
      <c r="AC36" s="163">
        <v>77</v>
      </c>
      <c r="AD36" s="163">
        <v>80</v>
      </c>
      <c r="AE36" s="163">
        <v>75</v>
      </c>
      <c r="AF36" s="163">
        <v>309</v>
      </c>
      <c r="AG36" s="163">
        <v>85</v>
      </c>
      <c r="AH36" s="163">
        <v>100</v>
      </c>
      <c r="AI36" s="163">
        <v>87</v>
      </c>
      <c r="AJ36" s="163">
        <v>106</v>
      </c>
      <c r="AK36" s="10">
        <v>378</v>
      </c>
      <c r="AL36" s="10"/>
    </row>
    <row r="37" spans="2:38">
      <c r="B37" s="162" t="s">
        <v>11</v>
      </c>
      <c r="C37" s="10">
        <v>5</v>
      </c>
      <c r="D37" s="10">
        <v>5</v>
      </c>
      <c r="E37" s="10">
        <v>5</v>
      </c>
      <c r="F37" s="10">
        <v>5</v>
      </c>
      <c r="G37" s="10">
        <v>20</v>
      </c>
      <c r="H37" s="10">
        <v>6</v>
      </c>
      <c r="I37" s="10">
        <v>6</v>
      </c>
      <c r="J37" s="10">
        <v>5</v>
      </c>
      <c r="K37" s="10">
        <v>7</v>
      </c>
      <c r="L37" s="10">
        <v>24</v>
      </c>
      <c r="M37" s="10">
        <v>6</v>
      </c>
      <c r="N37" s="10">
        <v>6</v>
      </c>
      <c r="O37" s="10">
        <v>5</v>
      </c>
      <c r="P37" s="10">
        <v>6</v>
      </c>
      <c r="Q37" s="10">
        <v>23</v>
      </c>
      <c r="R37" s="164">
        <v>8</v>
      </c>
      <c r="S37" s="164">
        <v>6</v>
      </c>
      <c r="T37" s="164">
        <v>7</v>
      </c>
      <c r="U37" s="164">
        <v>7</v>
      </c>
      <c r="V37" s="10">
        <v>28</v>
      </c>
      <c r="W37" s="163">
        <v>9</v>
      </c>
      <c r="X37" s="163">
        <v>7</v>
      </c>
      <c r="Y37" s="163">
        <v>9</v>
      </c>
      <c r="Z37" s="163">
        <v>9</v>
      </c>
      <c r="AA37" s="10">
        <v>34</v>
      </c>
      <c r="AB37" s="163">
        <v>7</v>
      </c>
      <c r="AC37" s="163">
        <v>7</v>
      </c>
      <c r="AD37" s="163">
        <v>7</v>
      </c>
      <c r="AE37" s="163">
        <v>8</v>
      </c>
      <c r="AF37" s="163">
        <v>29</v>
      </c>
      <c r="AG37" s="163">
        <v>7</v>
      </c>
      <c r="AH37" s="163">
        <v>7</v>
      </c>
      <c r="AI37" s="163">
        <v>6</v>
      </c>
      <c r="AJ37" s="163">
        <v>6</v>
      </c>
      <c r="AK37" s="10">
        <v>26</v>
      </c>
      <c r="AL37" s="10"/>
    </row>
    <row r="38" spans="2:38">
      <c r="B38" s="162" t="s">
        <v>132</v>
      </c>
      <c r="C38" s="10">
        <v>29</v>
      </c>
      <c r="D38" s="10">
        <v>27</v>
      </c>
      <c r="E38" s="10">
        <v>27</v>
      </c>
      <c r="F38" s="10">
        <v>32</v>
      </c>
      <c r="G38" s="10">
        <v>115</v>
      </c>
      <c r="H38" s="10">
        <v>26</v>
      </c>
      <c r="I38" s="10">
        <v>27</v>
      </c>
      <c r="J38" s="10">
        <v>27</v>
      </c>
      <c r="K38" s="10">
        <v>29</v>
      </c>
      <c r="L38" s="10">
        <v>109</v>
      </c>
      <c r="M38" s="10">
        <v>24</v>
      </c>
      <c r="N38" s="10">
        <v>22</v>
      </c>
      <c r="O38" s="10">
        <v>24</v>
      </c>
      <c r="P38" s="10">
        <v>22</v>
      </c>
      <c r="Q38" s="10">
        <v>92</v>
      </c>
      <c r="R38" s="164">
        <v>21</v>
      </c>
      <c r="S38" s="164">
        <v>22</v>
      </c>
      <c r="T38" s="164">
        <v>20</v>
      </c>
      <c r="U38" s="164">
        <v>22</v>
      </c>
      <c r="V38" s="10">
        <v>85</v>
      </c>
      <c r="W38" s="163">
        <v>20</v>
      </c>
      <c r="X38" s="163">
        <v>23</v>
      </c>
      <c r="Y38" s="163">
        <v>23</v>
      </c>
      <c r="Z38" s="163">
        <v>27</v>
      </c>
      <c r="AA38" s="10">
        <v>93</v>
      </c>
      <c r="AB38" s="163">
        <v>21</v>
      </c>
      <c r="AC38" s="163">
        <v>21</v>
      </c>
      <c r="AD38" s="163">
        <v>21</v>
      </c>
      <c r="AE38" s="163">
        <v>21</v>
      </c>
      <c r="AF38" s="163">
        <v>84</v>
      </c>
      <c r="AG38" s="163">
        <v>20</v>
      </c>
      <c r="AH38" s="163">
        <v>22</v>
      </c>
      <c r="AI38" s="163">
        <v>19</v>
      </c>
      <c r="AJ38" s="163">
        <v>22</v>
      </c>
      <c r="AK38" s="10">
        <v>83</v>
      </c>
      <c r="AL38" s="10"/>
    </row>
    <row r="39" spans="2:38">
      <c r="B39" s="162" t="s">
        <v>6</v>
      </c>
      <c r="C39" s="10">
        <v>552</v>
      </c>
      <c r="D39" s="10">
        <v>595</v>
      </c>
      <c r="E39" s="10">
        <v>593</v>
      </c>
      <c r="F39" s="10">
        <v>612</v>
      </c>
      <c r="G39" s="10">
        <v>2352</v>
      </c>
      <c r="H39" s="10">
        <v>516</v>
      </c>
      <c r="I39" s="10">
        <v>544</v>
      </c>
      <c r="J39" s="10">
        <v>543</v>
      </c>
      <c r="K39" s="10">
        <v>543</v>
      </c>
      <c r="L39" s="10">
        <v>2146</v>
      </c>
      <c r="M39" s="10">
        <v>495</v>
      </c>
      <c r="N39" s="10">
        <v>524</v>
      </c>
      <c r="O39" s="10">
        <v>432</v>
      </c>
      <c r="P39" s="10">
        <v>415</v>
      </c>
      <c r="Q39" s="10">
        <v>1866</v>
      </c>
      <c r="R39" s="163">
        <v>341</v>
      </c>
      <c r="S39" s="163">
        <v>390</v>
      </c>
      <c r="T39" s="163">
        <v>411</v>
      </c>
      <c r="U39" s="164">
        <v>428</v>
      </c>
      <c r="V39" s="10">
        <v>1570</v>
      </c>
      <c r="W39" s="163">
        <v>319</v>
      </c>
      <c r="X39" s="163">
        <v>366</v>
      </c>
      <c r="Y39" s="163">
        <v>317</v>
      </c>
      <c r="Z39" s="163">
        <v>439</v>
      </c>
      <c r="AA39" s="10">
        <v>1441</v>
      </c>
      <c r="AB39" s="163">
        <v>311</v>
      </c>
      <c r="AC39" s="163">
        <v>360</v>
      </c>
      <c r="AD39" s="163">
        <v>422</v>
      </c>
      <c r="AE39" s="163">
        <v>500</v>
      </c>
      <c r="AF39" s="163">
        <v>1593</v>
      </c>
      <c r="AG39" s="163">
        <v>348</v>
      </c>
      <c r="AH39" s="163">
        <v>337</v>
      </c>
      <c r="AI39" s="163">
        <v>323</v>
      </c>
      <c r="AJ39" s="163">
        <v>167</v>
      </c>
      <c r="AK39" s="10">
        <v>1175</v>
      </c>
      <c r="AL39" s="10"/>
    </row>
    <row r="40" spans="2:38">
      <c r="B40" s="162" t="s">
        <v>8</v>
      </c>
      <c r="C40" s="10">
        <v>46</v>
      </c>
      <c r="D40" s="10">
        <v>47</v>
      </c>
      <c r="E40" s="10">
        <v>56</v>
      </c>
      <c r="F40" s="10">
        <v>56</v>
      </c>
      <c r="G40" s="10">
        <v>205</v>
      </c>
      <c r="H40" s="10">
        <v>55</v>
      </c>
      <c r="I40" s="10">
        <v>55</v>
      </c>
      <c r="J40" s="10">
        <v>68</v>
      </c>
      <c r="K40" s="10">
        <v>64</v>
      </c>
      <c r="L40" s="10">
        <v>242</v>
      </c>
      <c r="M40" s="10">
        <v>57</v>
      </c>
      <c r="N40" s="10">
        <v>26</v>
      </c>
      <c r="O40" s="10">
        <v>55</v>
      </c>
      <c r="P40" s="10">
        <v>59</v>
      </c>
      <c r="Q40" s="10">
        <v>197</v>
      </c>
      <c r="R40" s="164">
        <v>59</v>
      </c>
      <c r="S40" s="164">
        <v>58</v>
      </c>
      <c r="T40" s="164">
        <v>61</v>
      </c>
      <c r="U40" s="164">
        <v>61</v>
      </c>
      <c r="V40" s="10">
        <v>239</v>
      </c>
      <c r="W40" s="163">
        <v>59</v>
      </c>
      <c r="X40" s="163">
        <v>62</v>
      </c>
      <c r="Y40" s="163">
        <v>78</v>
      </c>
      <c r="Z40" s="163">
        <v>114</v>
      </c>
      <c r="AA40" s="10">
        <v>313</v>
      </c>
      <c r="AB40" s="163">
        <v>114</v>
      </c>
      <c r="AC40" s="163">
        <v>118</v>
      </c>
      <c r="AD40" s="163">
        <v>143</v>
      </c>
      <c r="AE40" s="163">
        <v>144</v>
      </c>
      <c r="AF40" s="163">
        <v>519</v>
      </c>
      <c r="AG40" s="163">
        <v>145</v>
      </c>
      <c r="AH40" s="163">
        <v>148</v>
      </c>
      <c r="AI40" s="163">
        <v>150</v>
      </c>
      <c r="AJ40" s="163">
        <v>146</v>
      </c>
      <c r="AK40" s="10">
        <v>589</v>
      </c>
      <c r="AL40" s="10"/>
    </row>
    <row r="41" spans="2:38">
      <c r="B41" s="162" t="s">
        <v>9</v>
      </c>
      <c r="C41" s="10">
        <v>32</v>
      </c>
      <c r="D41" s="10">
        <v>34</v>
      </c>
      <c r="E41" s="10">
        <v>36</v>
      </c>
      <c r="F41" s="10">
        <v>38</v>
      </c>
      <c r="G41" s="10">
        <v>140</v>
      </c>
      <c r="H41" s="10">
        <v>39</v>
      </c>
      <c r="I41" s="10">
        <v>43</v>
      </c>
      <c r="J41" s="10">
        <v>41</v>
      </c>
      <c r="K41" s="10">
        <v>44</v>
      </c>
      <c r="L41" s="10">
        <v>167</v>
      </c>
      <c r="M41" s="10">
        <v>41</v>
      </c>
      <c r="N41" s="10">
        <v>40</v>
      </c>
      <c r="O41" s="10">
        <v>42</v>
      </c>
      <c r="P41" s="10">
        <v>43</v>
      </c>
      <c r="Q41" s="10">
        <v>166</v>
      </c>
      <c r="R41" s="164">
        <v>37</v>
      </c>
      <c r="S41" s="164">
        <v>36</v>
      </c>
      <c r="T41" s="164">
        <v>37</v>
      </c>
      <c r="U41" s="164">
        <v>36</v>
      </c>
      <c r="V41" s="10">
        <v>146</v>
      </c>
      <c r="W41" s="163">
        <v>35</v>
      </c>
      <c r="X41" s="163">
        <v>34</v>
      </c>
      <c r="Y41" s="163">
        <v>37</v>
      </c>
      <c r="Z41" s="163">
        <v>36</v>
      </c>
      <c r="AA41" s="10">
        <v>142</v>
      </c>
      <c r="AB41" s="163">
        <v>35</v>
      </c>
      <c r="AC41" s="163">
        <v>35</v>
      </c>
      <c r="AD41" s="163">
        <v>36</v>
      </c>
      <c r="AE41" s="163">
        <v>35</v>
      </c>
      <c r="AF41" s="163">
        <v>141</v>
      </c>
      <c r="AG41" s="163">
        <v>37</v>
      </c>
      <c r="AH41" s="163">
        <v>38</v>
      </c>
      <c r="AI41" s="163">
        <v>32</v>
      </c>
      <c r="AJ41" s="163">
        <v>29</v>
      </c>
      <c r="AK41" s="10">
        <v>136</v>
      </c>
      <c r="AL41" s="10"/>
    </row>
    <row r="42" spans="2:38">
      <c r="B42" s="162" t="s">
        <v>10</v>
      </c>
      <c r="C42" s="10">
        <v>53</v>
      </c>
      <c r="D42" s="10">
        <v>54</v>
      </c>
      <c r="E42" s="10">
        <v>56</v>
      </c>
      <c r="F42" s="10">
        <v>53</v>
      </c>
      <c r="G42" s="10">
        <v>216</v>
      </c>
      <c r="H42" s="10">
        <v>50</v>
      </c>
      <c r="I42" s="10">
        <v>54</v>
      </c>
      <c r="J42" s="10">
        <v>60</v>
      </c>
      <c r="K42" s="10">
        <v>64</v>
      </c>
      <c r="L42" s="10">
        <v>228</v>
      </c>
      <c r="M42" s="10">
        <v>66</v>
      </c>
      <c r="N42" s="10">
        <v>67</v>
      </c>
      <c r="O42" s="10">
        <v>72</v>
      </c>
      <c r="P42" s="10">
        <v>63</v>
      </c>
      <c r="Q42" s="10">
        <v>268</v>
      </c>
      <c r="R42" s="164">
        <v>57</v>
      </c>
      <c r="S42" s="164">
        <v>53</v>
      </c>
      <c r="T42" s="164">
        <v>51</v>
      </c>
      <c r="U42" s="164">
        <v>34</v>
      </c>
      <c r="V42" s="10">
        <v>195</v>
      </c>
      <c r="W42" s="163">
        <v>33</v>
      </c>
      <c r="X42" s="163">
        <v>32</v>
      </c>
      <c r="Y42" s="163">
        <v>34</v>
      </c>
      <c r="Z42" s="163">
        <v>33</v>
      </c>
      <c r="AA42" s="10">
        <v>132</v>
      </c>
      <c r="AB42" s="163">
        <v>34</v>
      </c>
      <c r="AC42" s="163">
        <v>34</v>
      </c>
      <c r="AD42" s="163">
        <v>37</v>
      </c>
      <c r="AE42" s="163">
        <v>35</v>
      </c>
      <c r="AF42" s="163">
        <v>140</v>
      </c>
      <c r="AG42" s="163">
        <v>33</v>
      </c>
      <c r="AH42" s="163">
        <v>35</v>
      </c>
      <c r="AI42" s="163">
        <v>35</v>
      </c>
      <c r="AJ42" s="163">
        <v>36</v>
      </c>
      <c r="AK42" s="10">
        <v>139</v>
      </c>
      <c r="AL42" s="10"/>
    </row>
    <row r="43" spans="2:38">
      <c r="B43" s="162" t="s">
        <v>14</v>
      </c>
      <c r="C43" s="10">
        <v>42</v>
      </c>
      <c r="D43" s="10">
        <v>51</v>
      </c>
      <c r="E43" s="10">
        <v>42</v>
      </c>
      <c r="F43" s="10">
        <v>35</v>
      </c>
      <c r="G43" s="10">
        <v>170</v>
      </c>
      <c r="H43" s="10">
        <v>52</v>
      </c>
      <c r="I43" s="10">
        <v>40</v>
      </c>
      <c r="J43" s="10">
        <v>32</v>
      </c>
      <c r="K43" s="10">
        <v>24</v>
      </c>
      <c r="L43" s="10">
        <v>148</v>
      </c>
      <c r="M43" s="11">
        <v>25</v>
      </c>
      <c r="N43" s="11">
        <v>23</v>
      </c>
      <c r="O43" s="11">
        <v>14</v>
      </c>
      <c r="P43" s="11">
        <v>16</v>
      </c>
      <c r="Q43" s="10">
        <v>78</v>
      </c>
      <c r="R43" s="10">
        <v>14</v>
      </c>
      <c r="S43" s="164">
        <v>15</v>
      </c>
      <c r="T43" s="164">
        <v>14</v>
      </c>
      <c r="U43" s="164">
        <v>17</v>
      </c>
      <c r="V43" s="10">
        <v>60</v>
      </c>
      <c r="W43" s="163">
        <v>11</v>
      </c>
      <c r="X43" s="163">
        <v>16</v>
      </c>
      <c r="Y43" s="163">
        <v>14</v>
      </c>
      <c r="Z43" s="163">
        <v>13</v>
      </c>
      <c r="AA43" s="10">
        <v>54</v>
      </c>
      <c r="AB43" s="163">
        <v>13</v>
      </c>
      <c r="AC43" s="163">
        <v>15</v>
      </c>
      <c r="AD43" s="163">
        <v>9</v>
      </c>
      <c r="AE43" s="163">
        <v>14</v>
      </c>
      <c r="AF43" s="163">
        <v>51</v>
      </c>
      <c r="AG43" s="163">
        <v>12</v>
      </c>
      <c r="AH43" s="163">
        <v>8</v>
      </c>
      <c r="AI43" s="163">
        <v>17</v>
      </c>
      <c r="AJ43" s="163">
        <v>12</v>
      </c>
      <c r="AK43" s="10">
        <v>49</v>
      </c>
      <c r="AL43" s="10"/>
    </row>
    <row r="44" spans="2:38">
      <c r="B44" s="165" t="s">
        <v>16</v>
      </c>
      <c r="C44" s="166">
        <f>SUM(C35:C43)</f>
        <v>1229</v>
      </c>
      <c r="D44" s="166">
        <f>SUM(D35:D43)</f>
        <v>1341</v>
      </c>
      <c r="E44" s="166">
        <f>SUM(E35:E43)</f>
        <v>1289</v>
      </c>
      <c r="F44" s="166">
        <f>SUM(F35:F43)</f>
        <v>1288</v>
      </c>
      <c r="G44" s="166">
        <v>5147</v>
      </c>
      <c r="H44" s="166">
        <v>1208</v>
      </c>
      <c r="I44" s="166">
        <v>1242</v>
      </c>
      <c r="J44" s="166">
        <v>1279</v>
      </c>
      <c r="K44" s="166">
        <v>1263</v>
      </c>
      <c r="L44" s="166">
        <v>4992</v>
      </c>
      <c r="M44" s="166">
        <v>1188</v>
      </c>
      <c r="N44" s="166">
        <v>1203</v>
      </c>
      <c r="O44" s="166">
        <v>1143</v>
      </c>
      <c r="P44" s="166">
        <v>1136</v>
      </c>
      <c r="Q44" s="166">
        <v>4670</v>
      </c>
      <c r="R44" s="166">
        <v>1050</v>
      </c>
      <c r="S44" s="166">
        <v>1097</v>
      </c>
      <c r="T44" s="166">
        <v>1127</v>
      </c>
      <c r="U44" s="166">
        <v>1135</v>
      </c>
      <c r="V44" s="166">
        <v>4409</v>
      </c>
      <c r="W44" s="166">
        <v>1005</v>
      </c>
      <c r="X44" s="166">
        <v>1074</v>
      </c>
      <c r="Y44" s="166">
        <v>1051</v>
      </c>
      <c r="Z44" s="166">
        <v>1251</v>
      </c>
      <c r="AA44" s="166">
        <v>4381</v>
      </c>
      <c r="AB44" s="166">
        <v>1081</v>
      </c>
      <c r="AC44" s="166">
        <v>1143</v>
      </c>
      <c r="AD44" s="166">
        <v>1238</v>
      </c>
      <c r="AE44" s="166">
        <v>1319</v>
      </c>
      <c r="AF44" s="166">
        <v>4781</v>
      </c>
      <c r="AG44" s="166">
        <v>1162</v>
      </c>
      <c r="AH44" s="166">
        <v>1171</v>
      </c>
      <c r="AI44" s="166">
        <v>1153</v>
      </c>
      <c r="AJ44" s="166">
        <v>1018</v>
      </c>
      <c r="AK44" s="166">
        <v>4504</v>
      </c>
      <c r="AL44" s="169"/>
    </row>
    <row r="45" spans="2:38">
      <c r="B45" s="6"/>
      <c r="C45" s="13"/>
      <c r="D45" s="13"/>
      <c r="E45" s="13"/>
      <c r="F45" s="13"/>
      <c r="G45" s="43"/>
      <c r="H45" s="10"/>
      <c r="I45" s="10"/>
      <c r="J45" s="13"/>
      <c r="K45" s="13"/>
      <c r="L45" s="4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</row>
    <row r="46" spans="2:38">
      <c r="B46" s="6"/>
      <c r="C46" s="13"/>
      <c r="D46" s="13"/>
      <c r="E46" s="13"/>
      <c r="F46" s="13"/>
      <c r="G46" s="13"/>
      <c r="H46" s="10"/>
      <c r="I46" s="10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</row>
    <row r="47" spans="2:38">
      <c r="B47" s="162" t="s">
        <v>5</v>
      </c>
      <c r="C47" s="10">
        <v>0</v>
      </c>
      <c r="D47" s="10">
        <v>0</v>
      </c>
      <c r="E47" s="10">
        <v>0</v>
      </c>
      <c r="F47" s="10">
        <v>168</v>
      </c>
      <c r="G47" s="10">
        <v>168</v>
      </c>
      <c r="H47" s="10">
        <v>0</v>
      </c>
      <c r="I47" s="10">
        <v>0</v>
      </c>
      <c r="J47" s="10">
        <v>0</v>
      </c>
      <c r="K47" s="10">
        <v>58</v>
      </c>
      <c r="L47" s="10">
        <v>58</v>
      </c>
      <c r="M47" s="10">
        <v>4</v>
      </c>
      <c r="N47" s="10">
        <v>13</v>
      </c>
      <c r="O47" s="10">
        <v>63</v>
      </c>
      <c r="P47" s="10">
        <v>1</v>
      </c>
      <c r="Q47" s="10">
        <v>81</v>
      </c>
      <c r="R47" s="163">
        <v>0</v>
      </c>
      <c r="S47" s="163">
        <v>10</v>
      </c>
      <c r="T47" s="163">
        <v>0</v>
      </c>
      <c r="U47" s="163">
        <v>0</v>
      </c>
      <c r="V47" s="10">
        <v>10</v>
      </c>
      <c r="W47" s="163">
        <v>0</v>
      </c>
      <c r="X47" s="163">
        <v>0</v>
      </c>
      <c r="Y47" s="163">
        <v>0</v>
      </c>
      <c r="Z47" s="163">
        <v>0</v>
      </c>
      <c r="AA47" s="10">
        <v>0</v>
      </c>
      <c r="AB47" s="163">
        <v>0</v>
      </c>
      <c r="AC47" s="163">
        <v>0</v>
      </c>
      <c r="AD47" s="163">
        <v>0</v>
      </c>
      <c r="AE47" s="163">
        <v>17</v>
      </c>
      <c r="AF47" s="163">
        <v>17</v>
      </c>
      <c r="AG47" s="163">
        <v>0</v>
      </c>
      <c r="AH47" s="163">
        <v>17</v>
      </c>
      <c r="AI47" s="163">
        <v>0</v>
      </c>
      <c r="AJ47" s="163">
        <v>0</v>
      </c>
      <c r="AK47" s="10">
        <v>17</v>
      </c>
      <c r="AL47" s="10"/>
    </row>
    <row r="48" spans="2:38">
      <c r="B48" s="162" t="s">
        <v>7</v>
      </c>
      <c r="C48" s="10">
        <v>0</v>
      </c>
      <c r="D48" s="10">
        <v>52</v>
      </c>
      <c r="E48" s="10">
        <v>0</v>
      </c>
      <c r="F48" s="10">
        <v>4</v>
      </c>
      <c r="G48" s="10">
        <v>56</v>
      </c>
      <c r="H48" s="10">
        <v>0</v>
      </c>
      <c r="I48" s="10">
        <v>3</v>
      </c>
      <c r="J48" s="10">
        <v>0</v>
      </c>
      <c r="K48" s="10">
        <v>-3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63">
        <v>0</v>
      </c>
      <c r="S48" s="163">
        <v>0</v>
      </c>
      <c r="T48" s="163">
        <v>0</v>
      </c>
      <c r="U48" s="163">
        <v>0</v>
      </c>
      <c r="V48" s="10">
        <v>0</v>
      </c>
      <c r="W48" s="163">
        <v>0</v>
      </c>
      <c r="X48" s="163">
        <v>0</v>
      </c>
      <c r="Y48" s="163">
        <v>22</v>
      </c>
      <c r="Z48" s="163">
        <v>5</v>
      </c>
      <c r="AA48" s="10">
        <v>27</v>
      </c>
      <c r="AB48" s="163">
        <v>0</v>
      </c>
      <c r="AC48" s="163">
        <v>0</v>
      </c>
      <c r="AD48" s="163">
        <v>0</v>
      </c>
      <c r="AE48" s="163">
        <v>0</v>
      </c>
      <c r="AF48" s="163">
        <v>0</v>
      </c>
      <c r="AG48" s="163">
        <v>0</v>
      </c>
      <c r="AH48" s="163">
        <v>8</v>
      </c>
      <c r="AI48" s="163">
        <v>0</v>
      </c>
      <c r="AJ48" s="163">
        <v>2</v>
      </c>
      <c r="AK48" s="10">
        <v>10</v>
      </c>
      <c r="AL48" s="10"/>
    </row>
    <row r="49" spans="2:38">
      <c r="B49" s="162" t="s">
        <v>11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1</v>
      </c>
      <c r="O49" s="10">
        <v>0</v>
      </c>
      <c r="P49" s="10">
        <v>1</v>
      </c>
      <c r="Q49" s="10">
        <v>2</v>
      </c>
      <c r="R49" s="163">
        <v>0</v>
      </c>
      <c r="S49" s="163">
        <v>0</v>
      </c>
      <c r="T49" s="163">
        <v>0</v>
      </c>
      <c r="U49" s="163">
        <v>6</v>
      </c>
      <c r="V49" s="10">
        <v>6</v>
      </c>
      <c r="W49" s="163">
        <v>0</v>
      </c>
      <c r="X49" s="163">
        <v>0</v>
      </c>
      <c r="Y49" s="163">
        <v>30</v>
      </c>
      <c r="Z49" s="163">
        <v>38</v>
      </c>
      <c r="AA49" s="10">
        <v>68</v>
      </c>
      <c r="AB49" s="163">
        <v>0</v>
      </c>
      <c r="AC49" s="163">
        <v>0</v>
      </c>
      <c r="AD49" s="163">
        <v>0</v>
      </c>
      <c r="AE49" s="163">
        <v>0</v>
      </c>
      <c r="AF49" s="163">
        <v>0</v>
      </c>
      <c r="AG49" s="163">
        <v>0</v>
      </c>
      <c r="AH49" s="163">
        <v>0</v>
      </c>
      <c r="AI49" s="163">
        <v>0</v>
      </c>
      <c r="AJ49" s="163">
        <v>0</v>
      </c>
      <c r="AK49" s="10">
        <v>0</v>
      </c>
      <c r="AL49" s="10"/>
    </row>
    <row r="50" spans="2:38">
      <c r="B50" s="162" t="s">
        <v>132</v>
      </c>
      <c r="C50" s="10">
        <v>0</v>
      </c>
      <c r="D50" s="10">
        <v>0</v>
      </c>
      <c r="E50" s="10">
        <v>0</v>
      </c>
      <c r="F50" s="10">
        <v>4</v>
      </c>
      <c r="G50" s="10">
        <v>4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109</v>
      </c>
      <c r="Q50" s="10">
        <v>109</v>
      </c>
      <c r="R50" s="163">
        <v>0</v>
      </c>
      <c r="S50" s="163">
        <v>0</v>
      </c>
      <c r="T50" s="163">
        <v>0</v>
      </c>
      <c r="U50" s="163">
        <v>6</v>
      </c>
      <c r="V50" s="10">
        <v>6</v>
      </c>
      <c r="W50" s="163">
        <v>0</v>
      </c>
      <c r="X50" s="163">
        <v>0</v>
      </c>
      <c r="Y50" s="163">
        <v>0</v>
      </c>
      <c r="Z50" s="163">
        <v>358</v>
      </c>
      <c r="AA50" s="10">
        <v>358</v>
      </c>
      <c r="AB50" s="163">
        <v>0</v>
      </c>
      <c r="AC50" s="163">
        <v>0</v>
      </c>
      <c r="AD50" s="163">
        <v>0</v>
      </c>
      <c r="AE50" s="163">
        <v>0</v>
      </c>
      <c r="AF50" s="163">
        <v>0</v>
      </c>
      <c r="AG50" s="163">
        <v>0</v>
      </c>
      <c r="AH50" s="163">
        <v>0</v>
      </c>
      <c r="AI50" s="163">
        <v>0</v>
      </c>
      <c r="AJ50" s="163">
        <v>3</v>
      </c>
      <c r="AK50" s="10">
        <v>3</v>
      </c>
      <c r="AL50" s="10"/>
    </row>
    <row r="51" spans="2:38">
      <c r="B51" s="162" t="s">
        <v>6</v>
      </c>
      <c r="C51" s="10">
        <v>0</v>
      </c>
      <c r="D51" s="10">
        <v>35</v>
      </c>
      <c r="E51" s="10">
        <v>0</v>
      </c>
      <c r="F51" s="10">
        <v>31</v>
      </c>
      <c r="G51" s="10">
        <v>66</v>
      </c>
      <c r="H51" s="10">
        <v>0</v>
      </c>
      <c r="I51" s="10">
        <v>0</v>
      </c>
      <c r="J51" s="10">
        <v>0</v>
      </c>
      <c r="K51" s="10">
        <v>25</v>
      </c>
      <c r="L51" s="10">
        <v>25</v>
      </c>
      <c r="M51" s="10">
        <v>0</v>
      </c>
      <c r="N51" s="10">
        <v>0</v>
      </c>
      <c r="O51" s="10">
        <v>0</v>
      </c>
      <c r="P51" s="10">
        <v>29</v>
      </c>
      <c r="Q51" s="10">
        <v>29</v>
      </c>
      <c r="R51" s="163">
        <v>0</v>
      </c>
      <c r="S51" s="163">
        <v>0</v>
      </c>
      <c r="T51" s="163">
        <v>0</v>
      </c>
      <c r="U51" s="163">
        <v>98</v>
      </c>
      <c r="V51" s="10">
        <v>98</v>
      </c>
      <c r="W51" s="163">
        <v>0</v>
      </c>
      <c r="X51" s="163">
        <v>1735</v>
      </c>
      <c r="Y51" s="163">
        <v>6</v>
      </c>
      <c r="Z51" s="163">
        <v>468</v>
      </c>
      <c r="AA51" s="10">
        <v>2209</v>
      </c>
      <c r="AB51" s="163">
        <v>0</v>
      </c>
      <c r="AC51" s="163">
        <v>80</v>
      </c>
      <c r="AD51" s="163">
        <v>0</v>
      </c>
      <c r="AE51" s="163">
        <v>3051</v>
      </c>
      <c r="AF51" s="163">
        <v>3131</v>
      </c>
      <c r="AG51" s="163">
        <v>0</v>
      </c>
      <c r="AH51" s="163">
        <v>0</v>
      </c>
      <c r="AI51" s="163">
        <v>0</v>
      </c>
      <c r="AJ51" s="163">
        <v>3</v>
      </c>
      <c r="AK51" s="10">
        <v>3</v>
      </c>
      <c r="AL51" s="10"/>
    </row>
    <row r="52" spans="2:38">
      <c r="B52" s="162" t="s">
        <v>8</v>
      </c>
      <c r="C52" s="10">
        <v>0</v>
      </c>
      <c r="D52" s="10">
        <v>0</v>
      </c>
      <c r="E52" s="10">
        <v>0</v>
      </c>
      <c r="F52" s="10">
        <v>10</v>
      </c>
      <c r="G52" s="10">
        <v>10</v>
      </c>
      <c r="H52" s="10">
        <v>0</v>
      </c>
      <c r="I52" s="10">
        <v>20</v>
      </c>
      <c r="J52" s="10">
        <v>0</v>
      </c>
      <c r="K52" s="10">
        <v>0</v>
      </c>
      <c r="L52" s="10">
        <v>20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63">
        <v>0</v>
      </c>
      <c r="S52" s="163">
        <v>0</v>
      </c>
      <c r="T52" s="163">
        <v>0</v>
      </c>
      <c r="U52" s="163">
        <v>0</v>
      </c>
      <c r="V52" s="10">
        <v>0</v>
      </c>
      <c r="W52" s="163">
        <v>0</v>
      </c>
      <c r="X52" s="163">
        <v>0</v>
      </c>
      <c r="Y52" s="163">
        <v>0</v>
      </c>
      <c r="Z52" s="163">
        <v>35</v>
      </c>
      <c r="AA52" s="10">
        <v>35</v>
      </c>
      <c r="AB52" s="163">
        <v>27</v>
      </c>
      <c r="AC52" s="163">
        <v>0</v>
      </c>
      <c r="AD52" s="163">
        <v>0</v>
      </c>
      <c r="AE52" s="163">
        <v>0</v>
      </c>
      <c r="AF52" s="163">
        <v>27</v>
      </c>
      <c r="AG52" s="163">
        <v>0</v>
      </c>
      <c r="AH52" s="163">
        <v>0</v>
      </c>
      <c r="AI52" s="163">
        <v>0</v>
      </c>
      <c r="AJ52" s="163">
        <v>1510</v>
      </c>
      <c r="AK52" s="10">
        <v>1510</v>
      </c>
      <c r="AL52" s="10"/>
    </row>
    <row r="53" spans="2:38">
      <c r="B53" s="162" t="s">
        <v>9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7</v>
      </c>
      <c r="Q53" s="10">
        <v>7</v>
      </c>
      <c r="R53" s="163">
        <v>0</v>
      </c>
      <c r="S53" s="163">
        <v>0</v>
      </c>
      <c r="T53" s="163">
        <v>0</v>
      </c>
      <c r="U53" s="163">
        <v>0</v>
      </c>
      <c r="V53" s="10">
        <v>0</v>
      </c>
      <c r="W53" s="163">
        <v>0</v>
      </c>
      <c r="X53" s="163">
        <v>0</v>
      </c>
      <c r="Y53" s="163">
        <v>0</v>
      </c>
      <c r="Z53" s="163">
        <v>0</v>
      </c>
      <c r="AA53" s="10">
        <v>0</v>
      </c>
      <c r="AB53" s="163">
        <v>0</v>
      </c>
      <c r="AC53" s="163">
        <v>0</v>
      </c>
      <c r="AD53" s="163">
        <v>0</v>
      </c>
      <c r="AE53" s="163">
        <v>0</v>
      </c>
      <c r="AF53" s="163">
        <v>0</v>
      </c>
      <c r="AG53" s="163">
        <v>0</v>
      </c>
      <c r="AH53" s="163">
        <v>97</v>
      </c>
      <c r="AI53" s="163">
        <v>1</v>
      </c>
      <c r="AJ53" s="163">
        <v>1121</v>
      </c>
      <c r="AK53" s="10">
        <v>1219</v>
      </c>
      <c r="AL53" s="10"/>
    </row>
    <row r="54" spans="2:38">
      <c r="B54" s="162" t="s">
        <v>10</v>
      </c>
      <c r="C54" s="10">
        <v>0</v>
      </c>
      <c r="D54" s="10">
        <v>0</v>
      </c>
      <c r="E54" s="10">
        <v>107</v>
      </c>
      <c r="F54" s="10">
        <v>4</v>
      </c>
      <c r="G54" s="10">
        <v>111</v>
      </c>
      <c r="H54" s="10">
        <v>0</v>
      </c>
      <c r="I54" s="10">
        <v>0</v>
      </c>
      <c r="J54" s="10">
        <v>0</v>
      </c>
      <c r="K54" s="10">
        <v>50</v>
      </c>
      <c r="L54" s="10">
        <v>50</v>
      </c>
      <c r="M54" s="10">
        <v>0</v>
      </c>
      <c r="N54" s="10">
        <v>0</v>
      </c>
      <c r="O54" s="10">
        <v>267</v>
      </c>
      <c r="P54" s="10">
        <v>1</v>
      </c>
      <c r="Q54" s="10">
        <v>268</v>
      </c>
      <c r="R54" s="163">
        <v>0</v>
      </c>
      <c r="S54" s="163">
        <v>230</v>
      </c>
      <c r="T54" s="163">
        <v>0</v>
      </c>
      <c r="U54" s="163">
        <v>0</v>
      </c>
      <c r="V54" s="10">
        <v>230</v>
      </c>
      <c r="W54" s="163">
        <v>4</v>
      </c>
      <c r="X54" s="163">
        <v>0</v>
      </c>
      <c r="Y54" s="163">
        <v>0</v>
      </c>
      <c r="Z54" s="163">
        <v>0</v>
      </c>
      <c r="AA54" s="10">
        <v>4</v>
      </c>
      <c r="AB54" s="163">
        <v>0</v>
      </c>
      <c r="AC54" s="163">
        <v>0</v>
      </c>
      <c r="AD54" s="163">
        <v>0</v>
      </c>
      <c r="AE54" s="163">
        <v>1</v>
      </c>
      <c r="AF54" s="163">
        <v>1</v>
      </c>
      <c r="AG54" s="163">
        <v>0</v>
      </c>
      <c r="AH54" s="163">
        <v>0</v>
      </c>
      <c r="AI54" s="163">
        <v>0</v>
      </c>
      <c r="AJ54" s="163">
        <v>0</v>
      </c>
      <c r="AK54" s="10">
        <v>0</v>
      </c>
      <c r="AL54" s="10"/>
    </row>
    <row r="55" spans="2:38">
      <c r="B55" s="162" t="s">
        <v>14</v>
      </c>
      <c r="C55" s="10">
        <v>74</v>
      </c>
      <c r="D55" s="10">
        <v>129</v>
      </c>
      <c r="E55" s="10">
        <v>-2</v>
      </c>
      <c r="F55" s="10">
        <v>122</v>
      </c>
      <c r="G55" s="10">
        <v>323</v>
      </c>
      <c r="H55" s="10">
        <v>1</v>
      </c>
      <c r="I55" s="10">
        <v>247</v>
      </c>
      <c r="J55" s="10">
        <v>3</v>
      </c>
      <c r="K55" s="10">
        <v>7</v>
      </c>
      <c r="L55" s="10">
        <v>258</v>
      </c>
      <c r="M55" s="10">
        <v>0</v>
      </c>
      <c r="N55" s="10">
        <v>0</v>
      </c>
      <c r="O55" s="10">
        <v>1</v>
      </c>
      <c r="P55" s="10">
        <v>2</v>
      </c>
      <c r="Q55" s="10">
        <v>3</v>
      </c>
      <c r="R55" s="10">
        <v>0</v>
      </c>
      <c r="S55" s="163">
        <v>0</v>
      </c>
      <c r="T55" s="163">
        <v>0</v>
      </c>
      <c r="U55" s="163">
        <v>19</v>
      </c>
      <c r="V55" s="10">
        <v>19</v>
      </c>
      <c r="W55" s="163">
        <v>0</v>
      </c>
      <c r="X55" s="163">
        <v>0</v>
      </c>
      <c r="Y55" s="163">
        <v>0</v>
      </c>
      <c r="Z55" s="163">
        <v>3</v>
      </c>
      <c r="AA55" s="10">
        <v>3</v>
      </c>
      <c r="AB55" s="163">
        <v>0</v>
      </c>
      <c r="AC55" s="163">
        <v>0</v>
      </c>
      <c r="AD55" s="163">
        <v>0</v>
      </c>
      <c r="AE55" s="163">
        <v>1</v>
      </c>
      <c r="AF55" s="163">
        <v>1</v>
      </c>
      <c r="AG55" s="163">
        <v>0</v>
      </c>
      <c r="AH55" s="163">
        <v>1</v>
      </c>
      <c r="AI55" s="163">
        <v>0</v>
      </c>
      <c r="AJ55" s="163">
        <v>-2</v>
      </c>
      <c r="AK55" s="10">
        <v>-1</v>
      </c>
      <c r="AL55" s="10"/>
    </row>
    <row r="56" spans="2:38">
      <c r="B56" s="165" t="s">
        <v>17</v>
      </c>
      <c r="C56" s="166">
        <f t="shared" ref="C56:L56" si="2">SUM(C46:C55)</f>
        <v>74</v>
      </c>
      <c r="D56" s="166">
        <f t="shared" si="2"/>
        <v>216</v>
      </c>
      <c r="E56" s="166">
        <f t="shared" si="2"/>
        <v>105</v>
      </c>
      <c r="F56" s="166">
        <f t="shared" si="2"/>
        <v>343</v>
      </c>
      <c r="G56" s="166">
        <v>738</v>
      </c>
      <c r="H56" s="166">
        <v>1</v>
      </c>
      <c r="I56" s="166">
        <v>270</v>
      </c>
      <c r="J56" s="166">
        <v>3</v>
      </c>
      <c r="K56" s="166">
        <v>137</v>
      </c>
      <c r="L56" s="166">
        <v>411</v>
      </c>
      <c r="M56" s="166">
        <v>4</v>
      </c>
      <c r="N56" s="166">
        <v>14</v>
      </c>
      <c r="O56" s="166">
        <v>331</v>
      </c>
      <c r="P56" s="166">
        <v>150</v>
      </c>
      <c r="Q56" s="166">
        <v>499</v>
      </c>
      <c r="R56" s="166">
        <v>0</v>
      </c>
      <c r="S56" s="166">
        <v>240</v>
      </c>
      <c r="T56" s="166">
        <v>0</v>
      </c>
      <c r="U56" s="166">
        <v>129</v>
      </c>
      <c r="V56" s="166">
        <v>369</v>
      </c>
      <c r="W56" s="166">
        <v>4</v>
      </c>
      <c r="X56" s="166">
        <v>1735</v>
      </c>
      <c r="Y56" s="166">
        <v>58</v>
      </c>
      <c r="Z56" s="166">
        <v>907</v>
      </c>
      <c r="AA56" s="166">
        <v>2704</v>
      </c>
      <c r="AB56" s="166">
        <v>27</v>
      </c>
      <c r="AC56" s="166">
        <v>80</v>
      </c>
      <c r="AD56" s="166">
        <v>0</v>
      </c>
      <c r="AE56" s="166">
        <v>3070</v>
      </c>
      <c r="AF56" s="166">
        <v>3177</v>
      </c>
      <c r="AG56" s="166">
        <v>0</v>
      </c>
      <c r="AH56" s="166">
        <v>123</v>
      </c>
      <c r="AI56" s="166">
        <v>1</v>
      </c>
      <c r="AJ56" s="166">
        <v>2637</v>
      </c>
      <c r="AK56" s="166">
        <v>2761</v>
      </c>
      <c r="AL56" s="169"/>
    </row>
    <row r="57" spans="2:38">
      <c r="B57" s="6"/>
      <c r="C57" s="13"/>
      <c r="D57" s="13"/>
      <c r="E57" s="13"/>
      <c r="F57" s="13"/>
      <c r="G57" s="13"/>
      <c r="H57" s="10"/>
      <c r="I57" s="10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</row>
    <row r="58" spans="2:38">
      <c r="B58" s="6"/>
      <c r="C58" s="13"/>
      <c r="D58" s="13"/>
      <c r="E58" s="13"/>
      <c r="F58" s="13"/>
      <c r="G58" s="13"/>
      <c r="H58" s="10"/>
      <c r="I58" s="10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</row>
    <row r="59" spans="2:38">
      <c r="B59" s="162" t="s">
        <v>5</v>
      </c>
      <c r="C59" s="10">
        <v>-1</v>
      </c>
      <c r="D59" s="10">
        <v>-1</v>
      </c>
      <c r="E59" s="10">
        <v>-1</v>
      </c>
      <c r="F59" s="10">
        <v>-1</v>
      </c>
      <c r="G59" s="10">
        <v>-4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-100</v>
      </c>
      <c r="P59" s="10">
        <v>0</v>
      </c>
      <c r="Q59" s="10">
        <v>-100</v>
      </c>
      <c r="R59" s="163">
        <v>0</v>
      </c>
      <c r="S59" s="163">
        <v>0</v>
      </c>
      <c r="T59" s="163">
        <v>-9</v>
      </c>
      <c r="U59" s="163">
        <v>-10</v>
      </c>
      <c r="V59" s="10">
        <v>-19</v>
      </c>
      <c r="W59" s="163">
        <v>-72</v>
      </c>
      <c r="X59" s="163">
        <v>0</v>
      </c>
      <c r="Y59" s="163">
        <v>0</v>
      </c>
      <c r="Z59" s="163">
        <v>0</v>
      </c>
      <c r="AA59" s="10">
        <v>-72</v>
      </c>
      <c r="AB59" s="163">
        <v>0</v>
      </c>
      <c r="AC59" s="163">
        <v>0</v>
      </c>
      <c r="AD59" s="163">
        <v>0</v>
      </c>
      <c r="AE59" s="163">
        <v>0</v>
      </c>
      <c r="AF59" s="163">
        <v>0</v>
      </c>
      <c r="AG59" s="163">
        <v>0</v>
      </c>
      <c r="AH59" s="163">
        <v>0</v>
      </c>
      <c r="AI59" s="163">
        <v>0</v>
      </c>
      <c r="AJ59" s="163">
        <v>0</v>
      </c>
      <c r="AK59" s="10">
        <v>0</v>
      </c>
      <c r="AL59" s="10"/>
    </row>
    <row r="60" spans="2:38">
      <c r="B60" s="162" t="s">
        <v>7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-1</v>
      </c>
      <c r="I60" s="10">
        <v>-3</v>
      </c>
      <c r="J60" s="10">
        <v>0</v>
      </c>
      <c r="K60" s="10">
        <v>3</v>
      </c>
      <c r="L60" s="10">
        <v>-1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63">
        <v>0</v>
      </c>
      <c r="S60" s="163">
        <v>0</v>
      </c>
      <c r="T60" s="163">
        <v>0</v>
      </c>
      <c r="U60" s="163">
        <v>0</v>
      </c>
      <c r="V60" s="10">
        <v>0</v>
      </c>
      <c r="W60" s="163">
        <v>0</v>
      </c>
      <c r="X60" s="163">
        <v>0</v>
      </c>
      <c r="Y60" s="163">
        <v>0</v>
      </c>
      <c r="Z60" s="163">
        <v>0</v>
      </c>
      <c r="AA60" s="10">
        <v>0</v>
      </c>
      <c r="AB60" s="163">
        <v>-7</v>
      </c>
      <c r="AC60" s="163">
        <v>0</v>
      </c>
      <c r="AD60" s="163">
        <v>0</v>
      </c>
      <c r="AE60" s="163">
        <v>-7</v>
      </c>
      <c r="AF60" s="163">
        <v>-14</v>
      </c>
      <c r="AG60" s="163">
        <v>0</v>
      </c>
      <c r="AH60" s="163">
        <v>0</v>
      </c>
      <c r="AI60" s="163">
        <v>0</v>
      </c>
      <c r="AJ60" s="163">
        <v>0</v>
      </c>
      <c r="AK60" s="10">
        <v>0</v>
      </c>
      <c r="AL60" s="10"/>
    </row>
    <row r="61" spans="2:38">
      <c r="B61" s="162" t="s">
        <v>11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-1</v>
      </c>
      <c r="K61" s="10">
        <v>0</v>
      </c>
      <c r="L61" s="10">
        <v>-1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63">
        <v>0</v>
      </c>
      <c r="S61" s="163">
        <v>0</v>
      </c>
      <c r="T61" s="163">
        <v>0</v>
      </c>
      <c r="U61" s="163">
        <v>0</v>
      </c>
      <c r="V61" s="10">
        <v>0</v>
      </c>
      <c r="W61" s="163">
        <v>0</v>
      </c>
      <c r="X61" s="163">
        <v>0</v>
      </c>
      <c r="Y61" s="163">
        <v>0</v>
      </c>
      <c r="Z61" s="163">
        <v>0</v>
      </c>
      <c r="AA61" s="10">
        <v>0</v>
      </c>
      <c r="AB61" s="163">
        <v>0</v>
      </c>
      <c r="AC61" s="163">
        <v>0</v>
      </c>
      <c r="AD61" s="163">
        <v>0</v>
      </c>
      <c r="AE61" s="163">
        <v>0</v>
      </c>
      <c r="AF61" s="163">
        <v>0</v>
      </c>
      <c r="AG61" s="163">
        <v>0</v>
      </c>
      <c r="AH61" s="163">
        <v>0</v>
      </c>
      <c r="AI61" s="163">
        <v>0</v>
      </c>
      <c r="AJ61" s="163">
        <v>0</v>
      </c>
      <c r="AK61" s="10">
        <v>0</v>
      </c>
      <c r="AL61" s="10"/>
    </row>
    <row r="62" spans="2:38">
      <c r="B62" s="162" t="s">
        <v>132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63">
        <v>0</v>
      </c>
      <c r="S62" s="163">
        <v>0</v>
      </c>
      <c r="T62" s="163">
        <v>0</v>
      </c>
      <c r="U62" s="163">
        <v>0</v>
      </c>
      <c r="V62" s="10">
        <v>0</v>
      </c>
      <c r="W62" s="163">
        <v>0</v>
      </c>
      <c r="X62" s="163">
        <v>-3</v>
      </c>
      <c r="Y62" s="163">
        <v>0</v>
      </c>
      <c r="Z62" s="163">
        <v>0</v>
      </c>
      <c r="AA62" s="10">
        <v>-3</v>
      </c>
      <c r="AB62" s="163">
        <v>0</v>
      </c>
      <c r="AC62" s="163">
        <v>0</v>
      </c>
      <c r="AD62" s="163">
        <v>0</v>
      </c>
      <c r="AE62" s="163">
        <v>0</v>
      </c>
      <c r="AF62" s="163">
        <v>0</v>
      </c>
      <c r="AG62" s="163">
        <v>0</v>
      </c>
      <c r="AH62" s="163">
        <v>0</v>
      </c>
      <c r="AI62" s="163">
        <v>0</v>
      </c>
      <c r="AJ62" s="163">
        <v>0</v>
      </c>
      <c r="AK62" s="10">
        <v>0</v>
      </c>
      <c r="AL62" s="10"/>
    </row>
    <row r="63" spans="2:38">
      <c r="B63" s="162" t="s">
        <v>6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63">
        <v>0</v>
      </c>
      <c r="S63" s="163">
        <v>0</v>
      </c>
      <c r="T63" s="163">
        <v>0</v>
      </c>
      <c r="U63" s="163">
        <v>0</v>
      </c>
      <c r="V63" s="10">
        <v>0</v>
      </c>
      <c r="W63" s="163">
        <v>0</v>
      </c>
      <c r="X63" s="163">
        <v>0</v>
      </c>
      <c r="Y63" s="163">
        <v>0</v>
      </c>
      <c r="Z63" s="163">
        <v>-1</v>
      </c>
      <c r="AA63" s="10">
        <v>-1</v>
      </c>
      <c r="AB63" s="163">
        <v>0</v>
      </c>
      <c r="AC63" s="163">
        <v>0</v>
      </c>
      <c r="AD63" s="163">
        <v>0</v>
      </c>
      <c r="AE63" s="163">
        <v>0</v>
      </c>
      <c r="AF63" s="163">
        <v>0</v>
      </c>
      <c r="AG63" s="163">
        <v>0</v>
      </c>
      <c r="AH63" s="163">
        <v>0</v>
      </c>
      <c r="AI63" s="163">
        <v>0</v>
      </c>
      <c r="AJ63" s="163">
        <v>0</v>
      </c>
      <c r="AK63" s="10">
        <v>0</v>
      </c>
      <c r="AL63" s="10"/>
    </row>
    <row r="64" spans="2:38">
      <c r="B64" s="162" t="s">
        <v>8</v>
      </c>
      <c r="C64" s="10">
        <v>0</v>
      </c>
      <c r="D64" s="10">
        <v>0</v>
      </c>
      <c r="E64" s="10">
        <v>0</v>
      </c>
      <c r="F64" s="10">
        <v>-10</v>
      </c>
      <c r="G64" s="10">
        <v>-10</v>
      </c>
      <c r="H64" s="10">
        <v>0</v>
      </c>
      <c r="I64" s="10">
        <v>-20</v>
      </c>
      <c r="J64" s="10">
        <v>0</v>
      </c>
      <c r="K64" s="10">
        <v>2</v>
      </c>
      <c r="L64" s="10">
        <v>-18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63">
        <v>0</v>
      </c>
      <c r="S64" s="163">
        <v>0</v>
      </c>
      <c r="T64" s="163">
        <v>0</v>
      </c>
      <c r="U64" s="163">
        <v>0</v>
      </c>
      <c r="V64" s="10">
        <v>0</v>
      </c>
      <c r="W64" s="163">
        <v>0</v>
      </c>
      <c r="X64" s="163">
        <v>0</v>
      </c>
      <c r="Y64" s="163">
        <v>0</v>
      </c>
      <c r="Z64" s="163">
        <v>0</v>
      </c>
      <c r="AA64" s="10">
        <v>0</v>
      </c>
      <c r="AB64" s="163">
        <v>0</v>
      </c>
      <c r="AC64" s="163">
        <v>0</v>
      </c>
      <c r="AD64" s="163">
        <v>0</v>
      </c>
      <c r="AE64" s="163">
        <v>0</v>
      </c>
      <c r="AF64" s="163">
        <v>0</v>
      </c>
      <c r="AG64" s="163">
        <v>0</v>
      </c>
      <c r="AH64" s="163">
        <v>0</v>
      </c>
      <c r="AI64" s="163">
        <v>0</v>
      </c>
      <c r="AJ64" s="163">
        <v>0</v>
      </c>
      <c r="AK64" s="10">
        <v>0</v>
      </c>
      <c r="AL64" s="10"/>
    </row>
    <row r="65" spans="2:38">
      <c r="B65" s="162" t="s">
        <v>9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63">
        <v>0</v>
      </c>
      <c r="S65" s="163">
        <v>0</v>
      </c>
      <c r="T65" s="163">
        <v>0</v>
      </c>
      <c r="U65" s="163">
        <v>0</v>
      </c>
      <c r="V65" s="10">
        <v>0</v>
      </c>
      <c r="W65" s="163">
        <v>0</v>
      </c>
      <c r="X65" s="163">
        <v>0</v>
      </c>
      <c r="Y65" s="163">
        <v>0</v>
      </c>
      <c r="Z65" s="163">
        <v>0</v>
      </c>
      <c r="AA65" s="10">
        <v>0</v>
      </c>
      <c r="AB65" s="163">
        <v>0</v>
      </c>
      <c r="AC65" s="163">
        <v>0</v>
      </c>
      <c r="AD65" s="163">
        <v>0</v>
      </c>
      <c r="AE65" s="163">
        <v>0</v>
      </c>
      <c r="AF65" s="163">
        <v>0</v>
      </c>
      <c r="AG65" s="163">
        <v>0</v>
      </c>
      <c r="AH65" s="163">
        <v>0</v>
      </c>
      <c r="AI65" s="163">
        <v>0</v>
      </c>
      <c r="AJ65" s="163">
        <v>0</v>
      </c>
      <c r="AK65" s="10">
        <v>0</v>
      </c>
      <c r="AL65" s="10"/>
    </row>
    <row r="66" spans="2:38">
      <c r="B66" s="162" t="s">
        <v>10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63">
        <v>0</v>
      </c>
      <c r="S66" s="163">
        <v>0</v>
      </c>
      <c r="T66" s="163">
        <v>0</v>
      </c>
      <c r="U66" s="163">
        <v>-77</v>
      </c>
      <c r="V66" s="10">
        <v>-77</v>
      </c>
      <c r="W66" s="163">
        <v>0</v>
      </c>
      <c r="X66" s="163">
        <v>0</v>
      </c>
      <c r="Y66" s="163">
        <v>0</v>
      </c>
      <c r="Z66" s="163">
        <v>0</v>
      </c>
      <c r="AA66" s="10">
        <v>0</v>
      </c>
      <c r="AB66" s="163">
        <v>0</v>
      </c>
      <c r="AC66" s="163">
        <v>0</v>
      </c>
      <c r="AD66" s="163">
        <v>0</v>
      </c>
      <c r="AE66" s="163">
        <v>0</v>
      </c>
      <c r="AF66" s="163">
        <v>0</v>
      </c>
      <c r="AG66" s="163">
        <v>0</v>
      </c>
      <c r="AH66" s="163">
        <v>0</v>
      </c>
      <c r="AI66" s="163">
        <v>0</v>
      </c>
      <c r="AJ66" s="163">
        <v>0</v>
      </c>
      <c r="AK66" s="10">
        <v>0</v>
      </c>
      <c r="AL66" s="10"/>
    </row>
    <row r="67" spans="2:38">
      <c r="B67" s="162" t="s">
        <v>14</v>
      </c>
      <c r="C67" s="10">
        <v>0</v>
      </c>
      <c r="D67" s="10">
        <v>-1</v>
      </c>
      <c r="E67" s="10">
        <v>1</v>
      </c>
      <c r="F67" s="10">
        <v>-1</v>
      </c>
      <c r="G67" s="10">
        <v>-1</v>
      </c>
      <c r="H67" s="10">
        <v>0</v>
      </c>
      <c r="I67" s="10">
        <v>-92</v>
      </c>
      <c r="J67" s="10">
        <v>0</v>
      </c>
      <c r="K67" s="10">
        <v>1</v>
      </c>
      <c r="L67" s="10">
        <v>-91</v>
      </c>
      <c r="M67" s="10">
        <v>0</v>
      </c>
      <c r="N67" s="10">
        <v>-4</v>
      </c>
      <c r="O67" s="10">
        <v>0</v>
      </c>
      <c r="P67" s="10">
        <v>0</v>
      </c>
      <c r="Q67" s="10">
        <v>-4</v>
      </c>
      <c r="R67" s="10">
        <v>0</v>
      </c>
      <c r="S67" s="163">
        <v>0</v>
      </c>
      <c r="T67" s="163">
        <v>-1</v>
      </c>
      <c r="U67" s="163">
        <v>-53</v>
      </c>
      <c r="V67" s="10">
        <v>-54</v>
      </c>
      <c r="W67" s="163">
        <v>0</v>
      </c>
      <c r="X67" s="163">
        <v>0</v>
      </c>
      <c r="Y67" s="163">
        <v>-1</v>
      </c>
      <c r="Z67" s="163">
        <v>0</v>
      </c>
      <c r="AA67" s="10">
        <v>-1</v>
      </c>
      <c r="AB67" s="163">
        <v>0</v>
      </c>
      <c r="AC67" s="163">
        <v>0</v>
      </c>
      <c r="AD67" s="163">
        <v>0</v>
      </c>
      <c r="AE67" s="163">
        <v>0</v>
      </c>
      <c r="AF67" s="163">
        <v>0</v>
      </c>
      <c r="AG67" s="163">
        <v>0</v>
      </c>
      <c r="AH67" s="163">
        <v>0</v>
      </c>
      <c r="AI67" s="163">
        <v>0</v>
      </c>
      <c r="AJ67" s="163">
        <v>0</v>
      </c>
      <c r="AK67" s="10">
        <v>0</v>
      </c>
      <c r="AL67" s="10"/>
    </row>
    <row r="68" spans="2:38">
      <c r="B68" s="165" t="s">
        <v>18</v>
      </c>
      <c r="C68" s="166">
        <f t="shared" ref="C68:L68" si="3">SUM(C58:C67)</f>
        <v>-1</v>
      </c>
      <c r="D68" s="166">
        <f t="shared" si="3"/>
        <v>-2</v>
      </c>
      <c r="E68" s="166">
        <f t="shared" si="3"/>
        <v>0</v>
      </c>
      <c r="F68" s="166">
        <f t="shared" si="3"/>
        <v>-12</v>
      </c>
      <c r="G68" s="166">
        <v>-15</v>
      </c>
      <c r="H68" s="166">
        <v>-1</v>
      </c>
      <c r="I68" s="166">
        <v>-115</v>
      </c>
      <c r="J68" s="166">
        <v>-1</v>
      </c>
      <c r="K68" s="166">
        <v>6</v>
      </c>
      <c r="L68" s="166">
        <v>-111</v>
      </c>
      <c r="M68" s="166">
        <v>0</v>
      </c>
      <c r="N68" s="166">
        <v>-4</v>
      </c>
      <c r="O68" s="166">
        <v>-100</v>
      </c>
      <c r="P68" s="166">
        <v>0</v>
      </c>
      <c r="Q68" s="166">
        <v>-104</v>
      </c>
      <c r="R68" s="166">
        <v>0</v>
      </c>
      <c r="S68" s="166">
        <v>0</v>
      </c>
      <c r="T68" s="166">
        <v>-10</v>
      </c>
      <c r="U68" s="166">
        <v>-140</v>
      </c>
      <c r="V68" s="166">
        <v>-150</v>
      </c>
      <c r="W68" s="166">
        <v>-72</v>
      </c>
      <c r="X68" s="166">
        <v>-3</v>
      </c>
      <c r="Y68" s="166">
        <v>-1</v>
      </c>
      <c r="Z68" s="166">
        <v>-1</v>
      </c>
      <c r="AA68" s="166">
        <v>-77</v>
      </c>
      <c r="AB68" s="166">
        <v>-7</v>
      </c>
      <c r="AC68" s="166">
        <v>0</v>
      </c>
      <c r="AD68" s="166">
        <v>0</v>
      </c>
      <c r="AE68" s="166">
        <v>-7</v>
      </c>
      <c r="AF68" s="166">
        <v>-14</v>
      </c>
      <c r="AG68" s="166">
        <v>0</v>
      </c>
      <c r="AH68" s="166">
        <v>0</v>
      </c>
      <c r="AI68" s="166">
        <v>0</v>
      </c>
      <c r="AJ68" s="166">
        <v>0</v>
      </c>
      <c r="AK68" s="166">
        <v>0</v>
      </c>
      <c r="AL68" s="169"/>
    </row>
    <row r="69" spans="2:38">
      <c r="B69" s="6"/>
      <c r="C69" s="13"/>
      <c r="D69" s="13"/>
      <c r="E69" s="13"/>
      <c r="F69" s="13"/>
      <c r="G69" s="13"/>
      <c r="H69" s="10"/>
      <c r="I69" s="10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</row>
    <row r="70" spans="2:38">
      <c r="B70" s="6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</row>
    <row r="71" spans="2:38">
      <c r="B71" s="162" t="s">
        <v>5</v>
      </c>
      <c r="C71" s="10">
        <f t="shared" ref="C71:F79" si="4">C35+C47+C59</f>
        <v>367</v>
      </c>
      <c r="D71" s="10">
        <f t="shared" si="4"/>
        <v>433</v>
      </c>
      <c r="E71" s="10">
        <f t="shared" si="4"/>
        <v>379</v>
      </c>
      <c r="F71" s="10">
        <f t="shared" si="4"/>
        <v>529</v>
      </c>
      <c r="G71" s="10">
        <v>1708</v>
      </c>
      <c r="H71" s="10">
        <v>376</v>
      </c>
      <c r="I71" s="10">
        <v>378</v>
      </c>
      <c r="J71" s="10">
        <v>410</v>
      </c>
      <c r="K71" s="10">
        <v>453</v>
      </c>
      <c r="L71" s="10">
        <v>1617</v>
      </c>
      <c r="M71" s="10">
        <v>410</v>
      </c>
      <c r="N71" s="10">
        <v>435</v>
      </c>
      <c r="O71" s="10">
        <v>392</v>
      </c>
      <c r="P71" s="10">
        <v>441</v>
      </c>
      <c r="Q71" s="10">
        <v>1678</v>
      </c>
      <c r="R71" s="163">
        <v>442</v>
      </c>
      <c r="S71" s="163">
        <v>455</v>
      </c>
      <c r="T71" s="163">
        <v>442</v>
      </c>
      <c r="U71" s="163">
        <v>441</v>
      </c>
      <c r="V71" s="10">
        <v>1780</v>
      </c>
      <c r="W71" s="163">
        <v>375</v>
      </c>
      <c r="X71" s="163">
        <v>461</v>
      </c>
      <c r="Y71" s="11">
        <v>464</v>
      </c>
      <c r="Z71" s="163">
        <v>498</v>
      </c>
      <c r="AA71" s="10">
        <v>1798</v>
      </c>
      <c r="AB71" s="163">
        <v>469</v>
      </c>
      <c r="AC71" s="163">
        <v>476</v>
      </c>
      <c r="AD71" s="11">
        <v>483</v>
      </c>
      <c r="AE71" s="11">
        <v>504</v>
      </c>
      <c r="AF71" s="11">
        <v>1932</v>
      </c>
      <c r="AG71" s="11">
        <v>475</v>
      </c>
      <c r="AH71" s="11">
        <v>493</v>
      </c>
      <c r="AI71" s="11">
        <v>484</v>
      </c>
      <c r="AJ71" s="11">
        <v>494</v>
      </c>
      <c r="AK71" s="10">
        <v>1946</v>
      </c>
      <c r="AL71" s="10"/>
    </row>
    <row r="72" spans="2:38">
      <c r="B72" s="162" t="s">
        <v>7</v>
      </c>
      <c r="C72" s="10">
        <f t="shared" si="4"/>
        <v>102</v>
      </c>
      <c r="D72" s="10">
        <f t="shared" si="4"/>
        <v>146</v>
      </c>
      <c r="E72" s="10">
        <f t="shared" si="4"/>
        <v>94</v>
      </c>
      <c r="F72" s="10">
        <f t="shared" si="4"/>
        <v>99</v>
      </c>
      <c r="G72" s="10">
        <v>441</v>
      </c>
      <c r="H72" s="10">
        <v>87</v>
      </c>
      <c r="I72" s="10">
        <v>95</v>
      </c>
      <c r="J72" s="10">
        <v>93</v>
      </c>
      <c r="K72" s="10">
        <v>93</v>
      </c>
      <c r="L72" s="10">
        <v>368</v>
      </c>
      <c r="M72" s="10">
        <v>68</v>
      </c>
      <c r="N72" s="10">
        <v>73</v>
      </c>
      <c r="O72" s="10">
        <v>70</v>
      </c>
      <c r="P72" s="10">
        <v>72</v>
      </c>
      <c r="Q72" s="10">
        <v>283</v>
      </c>
      <c r="R72" s="163">
        <v>71</v>
      </c>
      <c r="S72" s="163">
        <v>72</v>
      </c>
      <c r="T72" s="163">
        <v>75</v>
      </c>
      <c r="U72" s="163">
        <v>79</v>
      </c>
      <c r="V72" s="10">
        <v>297</v>
      </c>
      <c r="W72" s="163">
        <v>72</v>
      </c>
      <c r="X72" s="163">
        <v>73</v>
      </c>
      <c r="Y72" s="11">
        <v>97</v>
      </c>
      <c r="Z72" s="163">
        <v>87</v>
      </c>
      <c r="AA72" s="10">
        <v>329</v>
      </c>
      <c r="AB72" s="163">
        <v>70</v>
      </c>
      <c r="AC72" s="163">
        <v>77</v>
      </c>
      <c r="AD72" s="11">
        <v>80</v>
      </c>
      <c r="AE72" s="11">
        <v>68</v>
      </c>
      <c r="AF72" s="11">
        <v>295</v>
      </c>
      <c r="AG72" s="11">
        <v>85</v>
      </c>
      <c r="AH72" s="11">
        <v>108</v>
      </c>
      <c r="AI72" s="11">
        <v>87</v>
      </c>
      <c r="AJ72" s="11">
        <v>108</v>
      </c>
      <c r="AK72" s="10">
        <v>388</v>
      </c>
      <c r="AL72" s="10"/>
    </row>
    <row r="73" spans="2:38">
      <c r="B73" s="162" t="s">
        <v>11</v>
      </c>
      <c r="C73" s="10">
        <f t="shared" si="4"/>
        <v>5</v>
      </c>
      <c r="D73" s="10">
        <f t="shared" si="4"/>
        <v>5</v>
      </c>
      <c r="E73" s="10">
        <f t="shared" si="4"/>
        <v>5</v>
      </c>
      <c r="F73" s="10">
        <f t="shared" si="4"/>
        <v>5</v>
      </c>
      <c r="G73" s="10">
        <v>20</v>
      </c>
      <c r="H73" s="10">
        <v>6</v>
      </c>
      <c r="I73" s="10">
        <v>6</v>
      </c>
      <c r="J73" s="10">
        <v>4</v>
      </c>
      <c r="K73" s="10">
        <v>7</v>
      </c>
      <c r="L73" s="10">
        <v>23</v>
      </c>
      <c r="M73" s="10">
        <v>6</v>
      </c>
      <c r="N73" s="10">
        <v>7</v>
      </c>
      <c r="O73" s="10">
        <v>5</v>
      </c>
      <c r="P73" s="10">
        <v>7</v>
      </c>
      <c r="Q73" s="10">
        <v>25</v>
      </c>
      <c r="R73" s="164">
        <v>8</v>
      </c>
      <c r="S73" s="164">
        <v>6</v>
      </c>
      <c r="T73" s="164">
        <v>7</v>
      </c>
      <c r="U73" s="164">
        <v>13</v>
      </c>
      <c r="V73" s="10">
        <v>34</v>
      </c>
      <c r="W73" s="163">
        <v>9</v>
      </c>
      <c r="X73" s="163">
        <v>7</v>
      </c>
      <c r="Y73" s="11">
        <v>39</v>
      </c>
      <c r="Z73" s="163">
        <v>47</v>
      </c>
      <c r="AA73" s="10">
        <v>102</v>
      </c>
      <c r="AB73" s="163">
        <v>7</v>
      </c>
      <c r="AC73" s="163">
        <v>7</v>
      </c>
      <c r="AD73" s="11">
        <v>7</v>
      </c>
      <c r="AE73" s="11">
        <v>8</v>
      </c>
      <c r="AF73" s="11">
        <v>29</v>
      </c>
      <c r="AG73" s="11">
        <v>7</v>
      </c>
      <c r="AH73" s="11">
        <v>7</v>
      </c>
      <c r="AI73" s="11">
        <v>6</v>
      </c>
      <c r="AJ73" s="11">
        <v>6</v>
      </c>
      <c r="AK73" s="10">
        <v>26</v>
      </c>
      <c r="AL73" s="10"/>
    </row>
    <row r="74" spans="2:38">
      <c r="B74" s="162" t="s">
        <v>132</v>
      </c>
      <c r="C74" s="10">
        <f t="shared" si="4"/>
        <v>29</v>
      </c>
      <c r="D74" s="10">
        <f t="shared" si="4"/>
        <v>27</v>
      </c>
      <c r="E74" s="10">
        <f t="shared" si="4"/>
        <v>27</v>
      </c>
      <c r="F74" s="10">
        <f t="shared" si="4"/>
        <v>36</v>
      </c>
      <c r="G74" s="10">
        <v>119</v>
      </c>
      <c r="H74" s="10">
        <v>26</v>
      </c>
      <c r="I74" s="10">
        <v>27</v>
      </c>
      <c r="J74" s="10">
        <v>27</v>
      </c>
      <c r="K74" s="10">
        <v>29</v>
      </c>
      <c r="L74" s="10">
        <v>109</v>
      </c>
      <c r="M74" s="10">
        <v>24</v>
      </c>
      <c r="N74" s="10">
        <v>22</v>
      </c>
      <c r="O74" s="10">
        <v>24</v>
      </c>
      <c r="P74" s="10">
        <v>131</v>
      </c>
      <c r="Q74" s="10">
        <v>201</v>
      </c>
      <c r="R74" s="164">
        <v>21</v>
      </c>
      <c r="S74" s="164">
        <v>22</v>
      </c>
      <c r="T74" s="164">
        <v>20</v>
      </c>
      <c r="U74" s="164">
        <v>28</v>
      </c>
      <c r="V74" s="10">
        <v>91</v>
      </c>
      <c r="W74" s="163">
        <v>20</v>
      </c>
      <c r="X74" s="163">
        <v>20</v>
      </c>
      <c r="Y74" s="11">
        <v>23</v>
      </c>
      <c r="Z74" s="163">
        <v>385</v>
      </c>
      <c r="AA74" s="10">
        <v>448</v>
      </c>
      <c r="AB74" s="163">
        <v>21</v>
      </c>
      <c r="AC74" s="163">
        <v>21</v>
      </c>
      <c r="AD74" s="11">
        <v>21</v>
      </c>
      <c r="AE74" s="11">
        <v>21</v>
      </c>
      <c r="AF74" s="11">
        <v>84</v>
      </c>
      <c r="AG74" s="11">
        <v>20</v>
      </c>
      <c r="AH74" s="11">
        <v>22</v>
      </c>
      <c r="AI74" s="11">
        <v>19</v>
      </c>
      <c r="AJ74" s="11">
        <v>25</v>
      </c>
      <c r="AK74" s="10">
        <v>86</v>
      </c>
      <c r="AL74" s="10"/>
    </row>
    <row r="75" spans="2:38">
      <c r="B75" s="162" t="s">
        <v>6</v>
      </c>
      <c r="C75" s="10">
        <f t="shared" si="4"/>
        <v>552</v>
      </c>
      <c r="D75" s="10">
        <f t="shared" si="4"/>
        <v>630</v>
      </c>
      <c r="E75" s="10">
        <f t="shared" si="4"/>
        <v>593</v>
      </c>
      <c r="F75" s="10">
        <f t="shared" si="4"/>
        <v>643</v>
      </c>
      <c r="G75" s="10">
        <v>2418</v>
      </c>
      <c r="H75" s="10">
        <v>516</v>
      </c>
      <c r="I75" s="10">
        <v>544</v>
      </c>
      <c r="J75" s="10">
        <v>543</v>
      </c>
      <c r="K75" s="10">
        <v>568</v>
      </c>
      <c r="L75" s="10">
        <v>2171</v>
      </c>
      <c r="M75" s="10">
        <v>495</v>
      </c>
      <c r="N75" s="10">
        <v>524</v>
      </c>
      <c r="O75" s="10">
        <v>432</v>
      </c>
      <c r="P75" s="10">
        <v>444</v>
      </c>
      <c r="Q75" s="10">
        <v>1895</v>
      </c>
      <c r="R75" s="163">
        <v>341</v>
      </c>
      <c r="S75" s="163">
        <v>390</v>
      </c>
      <c r="T75" s="163">
        <v>411</v>
      </c>
      <c r="U75" s="163">
        <v>526</v>
      </c>
      <c r="V75" s="10">
        <v>1668</v>
      </c>
      <c r="W75" s="163">
        <v>319</v>
      </c>
      <c r="X75" s="163">
        <v>2101</v>
      </c>
      <c r="Y75" s="11">
        <v>323</v>
      </c>
      <c r="Z75" s="163">
        <v>906</v>
      </c>
      <c r="AA75" s="10">
        <v>3649</v>
      </c>
      <c r="AB75" s="163">
        <v>311</v>
      </c>
      <c r="AC75" s="163">
        <v>440</v>
      </c>
      <c r="AD75" s="11">
        <v>422</v>
      </c>
      <c r="AE75" s="11">
        <v>3551</v>
      </c>
      <c r="AF75" s="11">
        <v>4724</v>
      </c>
      <c r="AG75" s="11">
        <v>348</v>
      </c>
      <c r="AH75" s="11">
        <v>337</v>
      </c>
      <c r="AI75" s="11">
        <v>323</v>
      </c>
      <c r="AJ75" s="11">
        <v>170</v>
      </c>
      <c r="AK75" s="10">
        <v>1178</v>
      </c>
      <c r="AL75" s="10"/>
    </row>
    <row r="76" spans="2:38">
      <c r="B76" s="162" t="s">
        <v>8</v>
      </c>
      <c r="C76" s="10">
        <f t="shared" si="4"/>
        <v>46</v>
      </c>
      <c r="D76" s="10">
        <f t="shared" si="4"/>
        <v>47</v>
      </c>
      <c r="E76" s="10">
        <f t="shared" si="4"/>
        <v>56</v>
      </c>
      <c r="F76" s="10">
        <f t="shared" si="4"/>
        <v>56</v>
      </c>
      <c r="G76" s="10">
        <v>205</v>
      </c>
      <c r="H76" s="10">
        <v>55</v>
      </c>
      <c r="I76" s="10">
        <v>55</v>
      </c>
      <c r="J76" s="10">
        <v>68</v>
      </c>
      <c r="K76" s="10">
        <v>66</v>
      </c>
      <c r="L76" s="10">
        <v>244</v>
      </c>
      <c r="M76" s="10">
        <v>57</v>
      </c>
      <c r="N76" s="10">
        <v>26</v>
      </c>
      <c r="O76" s="10">
        <v>55</v>
      </c>
      <c r="P76" s="10">
        <v>59</v>
      </c>
      <c r="Q76" s="10">
        <v>197</v>
      </c>
      <c r="R76" s="164">
        <v>59</v>
      </c>
      <c r="S76" s="164">
        <v>58</v>
      </c>
      <c r="T76" s="164">
        <v>61</v>
      </c>
      <c r="U76" s="164">
        <v>61</v>
      </c>
      <c r="V76" s="10">
        <v>239</v>
      </c>
      <c r="W76" s="163">
        <v>59</v>
      </c>
      <c r="X76" s="163">
        <v>62</v>
      </c>
      <c r="Y76" s="11">
        <v>78</v>
      </c>
      <c r="Z76" s="163">
        <v>149</v>
      </c>
      <c r="AA76" s="10">
        <v>348</v>
      </c>
      <c r="AB76" s="163">
        <v>141</v>
      </c>
      <c r="AC76" s="163">
        <v>118</v>
      </c>
      <c r="AD76" s="11">
        <v>143</v>
      </c>
      <c r="AE76" s="11">
        <v>144</v>
      </c>
      <c r="AF76" s="11">
        <v>546</v>
      </c>
      <c r="AG76" s="11">
        <v>145</v>
      </c>
      <c r="AH76" s="11">
        <v>148</v>
      </c>
      <c r="AI76" s="11">
        <v>150</v>
      </c>
      <c r="AJ76" s="11">
        <v>1656</v>
      </c>
      <c r="AK76" s="10">
        <v>2099</v>
      </c>
      <c r="AL76" s="10"/>
    </row>
    <row r="77" spans="2:38">
      <c r="B77" s="162" t="s">
        <v>9</v>
      </c>
      <c r="C77" s="10">
        <f t="shared" si="4"/>
        <v>32</v>
      </c>
      <c r="D77" s="10">
        <f t="shared" si="4"/>
        <v>34</v>
      </c>
      <c r="E77" s="10">
        <f t="shared" si="4"/>
        <v>36</v>
      </c>
      <c r="F77" s="10">
        <f t="shared" si="4"/>
        <v>38</v>
      </c>
      <c r="G77" s="10">
        <v>140</v>
      </c>
      <c r="H77" s="10">
        <v>39</v>
      </c>
      <c r="I77" s="10">
        <v>43</v>
      </c>
      <c r="J77" s="10">
        <v>41</v>
      </c>
      <c r="K77" s="10">
        <v>44</v>
      </c>
      <c r="L77" s="10">
        <v>167</v>
      </c>
      <c r="M77" s="10">
        <v>41</v>
      </c>
      <c r="N77" s="10">
        <v>40</v>
      </c>
      <c r="O77" s="10">
        <v>42</v>
      </c>
      <c r="P77" s="10">
        <v>50</v>
      </c>
      <c r="Q77" s="10">
        <v>173</v>
      </c>
      <c r="R77" s="164">
        <v>37</v>
      </c>
      <c r="S77" s="164">
        <v>36</v>
      </c>
      <c r="T77" s="164">
        <v>37</v>
      </c>
      <c r="U77" s="164">
        <v>36</v>
      </c>
      <c r="V77" s="10">
        <v>146</v>
      </c>
      <c r="W77" s="163">
        <v>35</v>
      </c>
      <c r="X77" s="163">
        <v>34</v>
      </c>
      <c r="Y77" s="11">
        <v>37</v>
      </c>
      <c r="Z77" s="163">
        <v>36</v>
      </c>
      <c r="AA77" s="10">
        <v>142</v>
      </c>
      <c r="AB77" s="163">
        <v>35</v>
      </c>
      <c r="AC77" s="163">
        <v>35</v>
      </c>
      <c r="AD77" s="11">
        <v>36</v>
      </c>
      <c r="AE77" s="11">
        <v>35</v>
      </c>
      <c r="AF77" s="11">
        <v>141</v>
      </c>
      <c r="AG77" s="11">
        <v>37</v>
      </c>
      <c r="AH77" s="11">
        <v>135</v>
      </c>
      <c r="AI77" s="11">
        <v>33</v>
      </c>
      <c r="AJ77" s="11">
        <v>1150</v>
      </c>
      <c r="AK77" s="10">
        <v>1355</v>
      </c>
      <c r="AL77" s="10"/>
    </row>
    <row r="78" spans="2:38">
      <c r="B78" s="162" t="s">
        <v>10</v>
      </c>
      <c r="C78" s="10">
        <f t="shared" si="4"/>
        <v>53</v>
      </c>
      <c r="D78" s="10">
        <f t="shared" si="4"/>
        <v>54</v>
      </c>
      <c r="E78" s="10">
        <f t="shared" si="4"/>
        <v>163</v>
      </c>
      <c r="F78" s="10">
        <f t="shared" si="4"/>
        <v>57</v>
      </c>
      <c r="G78" s="10">
        <v>327</v>
      </c>
      <c r="H78" s="10">
        <v>50</v>
      </c>
      <c r="I78" s="10">
        <v>54</v>
      </c>
      <c r="J78" s="10">
        <v>60</v>
      </c>
      <c r="K78" s="10">
        <v>114</v>
      </c>
      <c r="L78" s="10">
        <v>278</v>
      </c>
      <c r="M78" s="10">
        <v>66</v>
      </c>
      <c r="N78" s="10">
        <v>67</v>
      </c>
      <c r="O78" s="10">
        <v>339</v>
      </c>
      <c r="P78" s="10">
        <v>64</v>
      </c>
      <c r="Q78" s="10">
        <v>536</v>
      </c>
      <c r="R78" s="164">
        <v>57</v>
      </c>
      <c r="S78" s="164">
        <v>283</v>
      </c>
      <c r="T78" s="164">
        <v>51</v>
      </c>
      <c r="U78" s="164">
        <v>-43</v>
      </c>
      <c r="V78" s="10">
        <v>348</v>
      </c>
      <c r="W78" s="163">
        <v>37</v>
      </c>
      <c r="X78" s="163">
        <v>32</v>
      </c>
      <c r="Y78" s="11">
        <v>34</v>
      </c>
      <c r="Z78" s="163">
        <v>33</v>
      </c>
      <c r="AA78" s="10">
        <v>136</v>
      </c>
      <c r="AB78" s="163">
        <v>34</v>
      </c>
      <c r="AC78" s="163">
        <v>34</v>
      </c>
      <c r="AD78" s="11">
        <v>37</v>
      </c>
      <c r="AE78" s="11">
        <v>36</v>
      </c>
      <c r="AF78" s="11">
        <v>141</v>
      </c>
      <c r="AG78" s="11">
        <v>33</v>
      </c>
      <c r="AH78" s="11">
        <v>35</v>
      </c>
      <c r="AI78" s="11">
        <v>35</v>
      </c>
      <c r="AJ78" s="11">
        <v>36</v>
      </c>
      <c r="AK78" s="10">
        <v>139</v>
      </c>
      <c r="AL78" s="10"/>
    </row>
    <row r="79" spans="2:38">
      <c r="B79" s="162" t="s">
        <v>14</v>
      </c>
      <c r="C79" s="10">
        <f t="shared" si="4"/>
        <v>116</v>
      </c>
      <c r="D79" s="10">
        <f t="shared" si="4"/>
        <v>179</v>
      </c>
      <c r="E79" s="10">
        <f t="shared" si="4"/>
        <v>41</v>
      </c>
      <c r="F79" s="10">
        <f t="shared" si="4"/>
        <v>156</v>
      </c>
      <c r="G79" s="10">
        <v>492</v>
      </c>
      <c r="H79" s="10">
        <v>53</v>
      </c>
      <c r="I79" s="10">
        <v>195</v>
      </c>
      <c r="J79" s="10">
        <v>35</v>
      </c>
      <c r="K79" s="10">
        <v>32</v>
      </c>
      <c r="L79" s="10">
        <v>315</v>
      </c>
      <c r="M79" s="10">
        <v>25</v>
      </c>
      <c r="N79" s="10">
        <v>19</v>
      </c>
      <c r="O79" s="10">
        <v>15</v>
      </c>
      <c r="P79" s="10">
        <v>18</v>
      </c>
      <c r="Q79" s="10">
        <v>77</v>
      </c>
      <c r="R79" s="164">
        <v>14</v>
      </c>
      <c r="S79" s="164">
        <v>15</v>
      </c>
      <c r="T79" s="164">
        <v>13</v>
      </c>
      <c r="U79" s="164">
        <v>-17</v>
      </c>
      <c r="V79" s="10">
        <v>25</v>
      </c>
      <c r="W79" s="163">
        <v>11</v>
      </c>
      <c r="X79" s="163">
        <v>16</v>
      </c>
      <c r="Y79" s="11">
        <v>13</v>
      </c>
      <c r="Z79" s="163">
        <v>16</v>
      </c>
      <c r="AA79" s="10">
        <v>56</v>
      </c>
      <c r="AB79" s="163">
        <v>13</v>
      </c>
      <c r="AC79" s="163">
        <v>15</v>
      </c>
      <c r="AD79" s="11">
        <v>9</v>
      </c>
      <c r="AE79" s="11">
        <v>15</v>
      </c>
      <c r="AF79" s="11">
        <v>52</v>
      </c>
      <c r="AG79" s="11">
        <v>12</v>
      </c>
      <c r="AH79" s="11">
        <v>9</v>
      </c>
      <c r="AI79" s="11">
        <v>17</v>
      </c>
      <c r="AJ79" s="11">
        <v>10</v>
      </c>
      <c r="AK79" s="10">
        <v>48</v>
      </c>
      <c r="AL79" s="10"/>
    </row>
    <row r="80" spans="2:38">
      <c r="B80" s="165" t="s">
        <v>19</v>
      </c>
      <c r="C80" s="166">
        <f t="shared" ref="C80:K80" si="5">SUM(C71:C79)</f>
        <v>1302</v>
      </c>
      <c r="D80" s="166">
        <f t="shared" si="5"/>
        <v>1555</v>
      </c>
      <c r="E80" s="166">
        <f t="shared" si="5"/>
        <v>1394</v>
      </c>
      <c r="F80" s="166">
        <f t="shared" si="5"/>
        <v>1619</v>
      </c>
      <c r="G80" s="166">
        <v>5870</v>
      </c>
      <c r="H80" s="166">
        <v>1208</v>
      </c>
      <c r="I80" s="166">
        <v>1397</v>
      </c>
      <c r="J80" s="166">
        <v>1281</v>
      </c>
      <c r="K80" s="166">
        <v>1406</v>
      </c>
      <c r="L80" s="166">
        <v>5292</v>
      </c>
      <c r="M80" s="166">
        <v>1192</v>
      </c>
      <c r="N80" s="166">
        <v>1213</v>
      </c>
      <c r="O80" s="166">
        <v>1374</v>
      </c>
      <c r="P80" s="166">
        <v>1286</v>
      </c>
      <c r="Q80" s="166">
        <v>5065</v>
      </c>
      <c r="R80" s="166">
        <v>1050</v>
      </c>
      <c r="S80" s="166">
        <v>1337</v>
      </c>
      <c r="T80" s="166">
        <v>1117</v>
      </c>
      <c r="U80" s="166">
        <v>1124</v>
      </c>
      <c r="V80" s="166">
        <v>4628</v>
      </c>
      <c r="W80" s="166">
        <v>937</v>
      </c>
      <c r="X80" s="166">
        <v>2806</v>
      </c>
      <c r="Y80" s="166">
        <v>1108</v>
      </c>
      <c r="Z80" s="166">
        <v>2157</v>
      </c>
      <c r="AA80" s="166">
        <v>7008</v>
      </c>
      <c r="AB80" s="166">
        <v>1101</v>
      </c>
      <c r="AC80" s="166">
        <v>1223</v>
      </c>
      <c r="AD80" s="166">
        <v>1238</v>
      </c>
      <c r="AE80" s="166">
        <v>4382</v>
      </c>
      <c r="AF80" s="166">
        <v>7944</v>
      </c>
      <c r="AG80" s="166">
        <v>1162</v>
      </c>
      <c r="AH80" s="166">
        <v>1294</v>
      </c>
      <c r="AI80" s="166">
        <v>1154</v>
      </c>
      <c r="AJ80" s="166">
        <v>3655</v>
      </c>
      <c r="AK80" s="166">
        <v>7265</v>
      </c>
      <c r="AL80" s="169"/>
    </row>
    <row r="81" spans="2:38">
      <c r="B81" s="6"/>
      <c r="C81" s="13"/>
      <c r="D81" s="13"/>
      <c r="E81" s="13"/>
      <c r="F81" s="13"/>
      <c r="G81" s="43"/>
      <c r="H81" s="10"/>
      <c r="I81" s="10"/>
      <c r="J81" s="13"/>
      <c r="K81" s="13"/>
      <c r="L81" s="43"/>
      <c r="M81" s="13"/>
      <c r="N81" s="13"/>
      <c r="O81" s="13"/>
      <c r="P81" s="13"/>
      <c r="Q81" s="43"/>
      <c r="R81" s="43"/>
      <c r="S81" s="167"/>
      <c r="T81" s="13"/>
      <c r="U81" s="13"/>
      <c r="V81" s="43"/>
      <c r="W81" s="43"/>
      <c r="X81" s="43"/>
      <c r="Y81" s="43"/>
      <c r="Z81" s="13"/>
      <c r="AA81" s="43"/>
      <c r="AB81" s="43"/>
      <c r="AC81" s="43"/>
      <c r="AD81" s="43"/>
      <c r="AE81" s="35"/>
      <c r="AF81" s="35"/>
      <c r="AG81" s="35"/>
      <c r="AH81" s="35"/>
      <c r="AI81" s="35"/>
      <c r="AJ81" s="35"/>
      <c r="AK81" s="35"/>
      <c r="AL81" s="35"/>
    </row>
    <row r="82" spans="2:38">
      <c r="B82" s="6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</row>
    <row r="83" spans="2:38">
      <c r="B83" s="162" t="s">
        <v>5</v>
      </c>
      <c r="C83" s="10">
        <v>9</v>
      </c>
      <c r="D83" s="10">
        <v>12</v>
      </c>
      <c r="E83" s="11">
        <v>4</v>
      </c>
      <c r="F83" s="11">
        <v>-1</v>
      </c>
      <c r="G83" s="11">
        <v>24</v>
      </c>
      <c r="H83" s="11">
        <v>50</v>
      </c>
      <c r="I83" s="11">
        <v>68</v>
      </c>
      <c r="J83" s="11">
        <v>3</v>
      </c>
      <c r="K83" s="10">
        <v>7</v>
      </c>
      <c r="L83" s="10">
        <v>128</v>
      </c>
      <c r="M83" s="11">
        <v>1</v>
      </c>
      <c r="N83" s="11">
        <v>6</v>
      </c>
      <c r="O83" s="11">
        <v>6</v>
      </c>
      <c r="P83" s="10">
        <v>10</v>
      </c>
      <c r="Q83" s="10">
        <v>23</v>
      </c>
      <c r="R83" s="163">
        <v>6</v>
      </c>
      <c r="S83" s="163">
        <v>2</v>
      </c>
      <c r="T83" s="163">
        <v>10</v>
      </c>
      <c r="U83" s="163">
        <v>20</v>
      </c>
      <c r="V83" s="10">
        <v>38</v>
      </c>
      <c r="W83" s="163">
        <v>16</v>
      </c>
      <c r="X83" s="163">
        <v>4</v>
      </c>
      <c r="Y83" s="163">
        <v>26</v>
      </c>
      <c r="Z83" s="163">
        <v>43</v>
      </c>
      <c r="AA83" s="10">
        <v>89</v>
      </c>
      <c r="AB83" s="163">
        <v>4</v>
      </c>
      <c r="AC83" s="163">
        <v>8</v>
      </c>
      <c r="AD83" s="163">
        <v>21</v>
      </c>
      <c r="AE83" s="163">
        <v>7</v>
      </c>
      <c r="AF83" s="163">
        <v>40</v>
      </c>
      <c r="AG83" s="163">
        <v>5</v>
      </c>
      <c r="AH83" s="163">
        <v>5</v>
      </c>
      <c r="AI83" s="163">
        <v>6</v>
      </c>
      <c r="AJ83" s="163">
        <v>9</v>
      </c>
      <c r="AK83" s="10">
        <v>25</v>
      </c>
      <c r="AL83" s="10"/>
    </row>
    <row r="84" spans="2:38">
      <c r="B84" s="162" t="s">
        <v>7</v>
      </c>
      <c r="C84" s="10">
        <v>5</v>
      </c>
      <c r="D84" s="10">
        <v>423</v>
      </c>
      <c r="E84" s="11">
        <v>23</v>
      </c>
      <c r="F84" s="11">
        <v>9</v>
      </c>
      <c r="G84" s="11">
        <v>460</v>
      </c>
      <c r="H84" s="11">
        <v>1</v>
      </c>
      <c r="I84" s="11">
        <v>6</v>
      </c>
      <c r="J84" s="11">
        <v>11</v>
      </c>
      <c r="K84" s="10">
        <v>10</v>
      </c>
      <c r="L84" s="10">
        <v>28</v>
      </c>
      <c r="M84" s="11">
        <v>105</v>
      </c>
      <c r="N84" s="11">
        <v>11</v>
      </c>
      <c r="O84" s="11">
        <v>1</v>
      </c>
      <c r="P84" s="10">
        <v>0</v>
      </c>
      <c r="Q84" s="10">
        <v>117</v>
      </c>
      <c r="R84" s="163">
        <v>7</v>
      </c>
      <c r="S84" s="163">
        <v>2</v>
      </c>
      <c r="T84" s="163">
        <v>7</v>
      </c>
      <c r="U84" s="163">
        <v>54</v>
      </c>
      <c r="V84" s="10">
        <v>70</v>
      </c>
      <c r="W84" s="163">
        <v>-2</v>
      </c>
      <c r="X84" s="163">
        <v>18</v>
      </c>
      <c r="Y84" s="163">
        <v>357</v>
      </c>
      <c r="Z84" s="163">
        <v>1</v>
      </c>
      <c r="AA84" s="10">
        <v>374</v>
      </c>
      <c r="AB84" s="163">
        <v>8</v>
      </c>
      <c r="AC84" s="163">
        <v>2</v>
      </c>
      <c r="AD84" s="163">
        <v>1</v>
      </c>
      <c r="AE84" s="163">
        <v>0</v>
      </c>
      <c r="AF84" s="163">
        <v>11</v>
      </c>
      <c r="AG84" s="163">
        <v>1</v>
      </c>
      <c r="AH84" s="163">
        <v>15</v>
      </c>
      <c r="AI84" s="163">
        <v>2</v>
      </c>
      <c r="AJ84" s="163">
        <v>0</v>
      </c>
      <c r="AK84" s="10">
        <v>18</v>
      </c>
      <c r="AL84" s="10"/>
    </row>
    <row r="85" spans="2:38">
      <c r="B85" s="162" t="s">
        <v>11</v>
      </c>
      <c r="C85" s="10">
        <v>0</v>
      </c>
      <c r="D85" s="10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1</v>
      </c>
      <c r="K85" s="10">
        <v>0</v>
      </c>
      <c r="L85" s="10">
        <v>1</v>
      </c>
      <c r="M85" s="11">
        <v>0</v>
      </c>
      <c r="N85" s="11">
        <v>19</v>
      </c>
      <c r="O85" s="11">
        <v>0</v>
      </c>
      <c r="P85" s="10">
        <v>0</v>
      </c>
      <c r="Q85" s="10">
        <v>19</v>
      </c>
      <c r="R85" s="164">
        <v>2</v>
      </c>
      <c r="S85" s="164">
        <v>0</v>
      </c>
      <c r="T85" s="164">
        <v>0</v>
      </c>
      <c r="U85" s="164">
        <v>0</v>
      </c>
      <c r="V85" s="10">
        <v>2</v>
      </c>
      <c r="W85" s="163">
        <v>0</v>
      </c>
      <c r="X85" s="163">
        <v>0</v>
      </c>
      <c r="Y85" s="163">
        <v>0</v>
      </c>
      <c r="Z85" s="163">
        <v>0</v>
      </c>
      <c r="AA85" s="10">
        <v>0</v>
      </c>
      <c r="AB85" s="163">
        <v>2</v>
      </c>
      <c r="AC85" s="163">
        <v>0</v>
      </c>
      <c r="AD85" s="163">
        <v>3</v>
      </c>
      <c r="AE85" s="163">
        <v>0</v>
      </c>
      <c r="AF85" s="163">
        <v>5</v>
      </c>
      <c r="AG85" s="163">
        <v>0</v>
      </c>
      <c r="AH85" s="163">
        <v>0</v>
      </c>
      <c r="AI85" s="163">
        <v>0</v>
      </c>
      <c r="AJ85" s="163">
        <v>0</v>
      </c>
      <c r="AK85" s="10">
        <v>0</v>
      </c>
      <c r="AL85" s="10"/>
    </row>
    <row r="86" spans="2:38">
      <c r="B86" s="162" t="s">
        <v>132</v>
      </c>
      <c r="C86" s="10">
        <v>1</v>
      </c>
      <c r="D86" s="10">
        <v>18</v>
      </c>
      <c r="E86" s="11">
        <v>2</v>
      </c>
      <c r="F86" s="11">
        <v>3</v>
      </c>
      <c r="G86" s="11">
        <v>24</v>
      </c>
      <c r="H86" s="11">
        <v>2</v>
      </c>
      <c r="I86" s="11">
        <v>0</v>
      </c>
      <c r="J86" s="11">
        <v>1</v>
      </c>
      <c r="K86" s="10">
        <v>1</v>
      </c>
      <c r="L86" s="10">
        <v>4</v>
      </c>
      <c r="M86" s="11">
        <v>2</v>
      </c>
      <c r="N86" s="11">
        <v>1</v>
      </c>
      <c r="O86" s="11">
        <v>1</v>
      </c>
      <c r="P86" s="10">
        <v>0</v>
      </c>
      <c r="Q86" s="10">
        <v>4</v>
      </c>
      <c r="R86" s="164">
        <v>1</v>
      </c>
      <c r="S86" s="164">
        <v>4</v>
      </c>
      <c r="T86" s="164">
        <v>-1</v>
      </c>
      <c r="U86" s="164">
        <v>25</v>
      </c>
      <c r="V86" s="10">
        <v>29</v>
      </c>
      <c r="W86" s="163">
        <v>1</v>
      </c>
      <c r="X86" s="163">
        <v>2</v>
      </c>
      <c r="Y86" s="163">
        <v>1</v>
      </c>
      <c r="Z86" s="163">
        <v>1</v>
      </c>
      <c r="AA86" s="10">
        <v>5</v>
      </c>
      <c r="AB86" s="163">
        <v>1</v>
      </c>
      <c r="AC86" s="163">
        <v>2</v>
      </c>
      <c r="AD86" s="163">
        <v>0</v>
      </c>
      <c r="AE86" s="163">
        <v>2</v>
      </c>
      <c r="AF86" s="163">
        <v>5</v>
      </c>
      <c r="AG86" s="163">
        <v>2</v>
      </c>
      <c r="AH86" s="163">
        <v>1</v>
      </c>
      <c r="AI86" s="163">
        <v>0</v>
      </c>
      <c r="AJ86" s="163">
        <v>2</v>
      </c>
      <c r="AK86" s="10">
        <v>5</v>
      </c>
      <c r="AL86" s="10"/>
    </row>
    <row r="87" spans="2:38">
      <c r="B87" s="162" t="s">
        <v>6</v>
      </c>
      <c r="C87" s="10">
        <v>0</v>
      </c>
      <c r="D87" s="10">
        <v>0</v>
      </c>
      <c r="E87" s="11">
        <v>1</v>
      </c>
      <c r="F87" s="11">
        <v>3</v>
      </c>
      <c r="G87" s="11">
        <v>4</v>
      </c>
      <c r="H87" s="11">
        <v>1</v>
      </c>
      <c r="I87" s="11">
        <v>-11</v>
      </c>
      <c r="J87" s="11">
        <v>-1</v>
      </c>
      <c r="K87" s="10">
        <v>13</v>
      </c>
      <c r="L87" s="10">
        <v>2</v>
      </c>
      <c r="M87" s="11">
        <v>110</v>
      </c>
      <c r="N87" s="11">
        <v>-2</v>
      </c>
      <c r="O87" s="11">
        <v>0</v>
      </c>
      <c r="P87" s="10">
        <v>1</v>
      </c>
      <c r="Q87" s="10">
        <v>109</v>
      </c>
      <c r="R87" s="163">
        <v>0</v>
      </c>
      <c r="S87" s="163">
        <v>0</v>
      </c>
      <c r="T87" s="163">
        <v>0</v>
      </c>
      <c r="U87" s="163">
        <v>0</v>
      </c>
      <c r="V87" s="10">
        <v>0</v>
      </c>
      <c r="W87" s="163">
        <v>0</v>
      </c>
      <c r="X87" s="163">
        <v>0</v>
      </c>
      <c r="Y87" s="163">
        <v>0</v>
      </c>
      <c r="Z87" s="163">
        <v>4</v>
      </c>
      <c r="AA87" s="10">
        <v>4</v>
      </c>
      <c r="AB87" s="163">
        <v>3</v>
      </c>
      <c r="AC87" s="163">
        <v>0</v>
      </c>
      <c r="AD87" s="163">
        <v>0</v>
      </c>
      <c r="AE87" s="163">
        <v>2</v>
      </c>
      <c r="AF87" s="163">
        <v>5</v>
      </c>
      <c r="AG87" s="163">
        <v>0</v>
      </c>
      <c r="AH87" s="163">
        <v>1</v>
      </c>
      <c r="AI87" s="163">
        <v>0</v>
      </c>
      <c r="AJ87" s="163">
        <v>-15</v>
      </c>
      <c r="AK87" s="10">
        <v>-14</v>
      </c>
      <c r="AL87" s="10"/>
    </row>
    <row r="88" spans="2:38">
      <c r="B88" s="162" t="s">
        <v>8</v>
      </c>
      <c r="C88" s="10">
        <v>0</v>
      </c>
      <c r="D88" s="10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0">
        <v>0</v>
      </c>
      <c r="L88" s="10">
        <v>0</v>
      </c>
      <c r="M88" s="11">
        <v>0</v>
      </c>
      <c r="N88" s="11">
        <v>0</v>
      </c>
      <c r="O88" s="11">
        <v>0</v>
      </c>
      <c r="P88" s="10">
        <v>0</v>
      </c>
      <c r="Q88" s="10">
        <v>0</v>
      </c>
      <c r="R88" s="164">
        <v>0</v>
      </c>
      <c r="S88" s="164">
        <v>0</v>
      </c>
      <c r="T88" s="164">
        <v>3</v>
      </c>
      <c r="U88" s="164">
        <v>1</v>
      </c>
      <c r="V88" s="10">
        <v>4</v>
      </c>
      <c r="W88" s="163">
        <v>9</v>
      </c>
      <c r="X88" s="163">
        <v>0</v>
      </c>
      <c r="Y88" s="163">
        <v>74</v>
      </c>
      <c r="Z88" s="163">
        <v>-1</v>
      </c>
      <c r="AA88" s="10">
        <v>82</v>
      </c>
      <c r="AB88" s="163">
        <v>0</v>
      </c>
      <c r="AC88" s="163">
        <v>29</v>
      </c>
      <c r="AD88" s="163">
        <v>12</v>
      </c>
      <c r="AE88" s="163">
        <v>5</v>
      </c>
      <c r="AF88" s="163">
        <v>46</v>
      </c>
      <c r="AG88" s="163">
        <v>0</v>
      </c>
      <c r="AH88" s="163">
        <v>0</v>
      </c>
      <c r="AI88" s="163">
        <v>-1</v>
      </c>
      <c r="AJ88" s="163">
        <v>0</v>
      </c>
      <c r="AK88" s="10">
        <v>-1</v>
      </c>
      <c r="AL88" s="10"/>
    </row>
    <row r="89" spans="2:38">
      <c r="B89" s="162" t="s">
        <v>9</v>
      </c>
      <c r="C89" s="10">
        <v>0</v>
      </c>
      <c r="D89" s="10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3</v>
      </c>
      <c r="K89" s="10">
        <v>0</v>
      </c>
      <c r="L89" s="10">
        <v>3</v>
      </c>
      <c r="M89" s="11">
        <v>-1</v>
      </c>
      <c r="N89" s="11">
        <v>0</v>
      </c>
      <c r="O89" s="11">
        <v>1</v>
      </c>
      <c r="P89" s="10">
        <v>-4</v>
      </c>
      <c r="Q89" s="10">
        <v>-4</v>
      </c>
      <c r="R89" s="164">
        <v>7</v>
      </c>
      <c r="S89" s="164">
        <v>0</v>
      </c>
      <c r="T89" s="164">
        <v>0</v>
      </c>
      <c r="U89" s="164">
        <v>-2</v>
      </c>
      <c r="V89" s="10">
        <v>5</v>
      </c>
      <c r="W89" s="163">
        <v>0</v>
      </c>
      <c r="X89" s="163">
        <v>0</v>
      </c>
      <c r="Y89" s="163">
        <v>0</v>
      </c>
      <c r="Z89" s="163">
        <v>12</v>
      </c>
      <c r="AA89" s="10">
        <v>12</v>
      </c>
      <c r="AB89" s="163">
        <v>-2</v>
      </c>
      <c r="AC89" s="163">
        <v>31</v>
      </c>
      <c r="AD89" s="163">
        <v>1</v>
      </c>
      <c r="AE89" s="163">
        <v>0</v>
      </c>
      <c r="AF89" s="163">
        <v>30</v>
      </c>
      <c r="AG89" s="163">
        <v>0</v>
      </c>
      <c r="AH89" s="163">
        <v>-1</v>
      </c>
      <c r="AI89" s="163">
        <v>1</v>
      </c>
      <c r="AJ89" s="163">
        <v>-1</v>
      </c>
      <c r="AK89" s="10">
        <v>-1</v>
      </c>
      <c r="AL89" s="10"/>
    </row>
    <row r="90" spans="2:38">
      <c r="B90" s="162" t="s">
        <v>10</v>
      </c>
      <c r="C90" s="10">
        <v>28</v>
      </c>
      <c r="D90" s="10">
        <v>0</v>
      </c>
      <c r="E90" s="11">
        <v>0</v>
      </c>
      <c r="F90" s="11">
        <v>20</v>
      </c>
      <c r="G90" s="11">
        <v>48</v>
      </c>
      <c r="H90" s="11">
        <v>6</v>
      </c>
      <c r="I90" s="11">
        <v>0</v>
      </c>
      <c r="J90" s="11">
        <v>0</v>
      </c>
      <c r="K90" s="10">
        <v>0</v>
      </c>
      <c r="L90" s="10">
        <v>6</v>
      </c>
      <c r="M90" s="11">
        <v>0</v>
      </c>
      <c r="N90" s="11">
        <v>6</v>
      </c>
      <c r="O90" s="11">
        <v>0</v>
      </c>
      <c r="P90" s="10">
        <v>2</v>
      </c>
      <c r="Q90" s="10">
        <v>8</v>
      </c>
      <c r="R90" s="164">
        <v>2</v>
      </c>
      <c r="S90" s="164">
        <v>5</v>
      </c>
      <c r="T90" s="164">
        <v>1</v>
      </c>
      <c r="U90" s="164">
        <v>0</v>
      </c>
      <c r="V90" s="10">
        <v>8</v>
      </c>
      <c r="W90" s="163">
        <v>0</v>
      </c>
      <c r="X90" s="163">
        <v>-2</v>
      </c>
      <c r="Y90" s="163">
        <v>-1</v>
      </c>
      <c r="Z90" s="163">
        <v>-1</v>
      </c>
      <c r="AA90" s="10">
        <v>-4</v>
      </c>
      <c r="AB90" s="163">
        <v>2</v>
      </c>
      <c r="AC90" s="163">
        <v>-4</v>
      </c>
      <c r="AD90" s="163">
        <v>1</v>
      </c>
      <c r="AE90" s="163">
        <v>6</v>
      </c>
      <c r="AF90" s="163">
        <v>5</v>
      </c>
      <c r="AG90" s="163">
        <v>2</v>
      </c>
      <c r="AH90" s="163">
        <v>2</v>
      </c>
      <c r="AI90" s="163">
        <v>0</v>
      </c>
      <c r="AJ90" s="163">
        <v>0</v>
      </c>
      <c r="AK90" s="10">
        <v>4</v>
      </c>
      <c r="AL90" s="10"/>
    </row>
    <row r="91" spans="2:38">
      <c r="B91" s="162" t="s">
        <v>14</v>
      </c>
      <c r="C91" s="10">
        <v>49</v>
      </c>
      <c r="D91" s="10">
        <v>3</v>
      </c>
      <c r="E91" s="10">
        <v>63</v>
      </c>
      <c r="F91" s="10">
        <v>-5</v>
      </c>
      <c r="G91" s="10">
        <v>110</v>
      </c>
      <c r="H91" s="10">
        <v>3</v>
      </c>
      <c r="I91" s="10">
        <v>13</v>
      </c>
      <c r="J91" s="10">
        <v>9</v>
      </c>
      <c r="K91" s="10">
        <v>13</v>
      </c>
      <c r="L91" s="10">
        <v>38</v>
      </c>
      <c r="M91" s="11">
        <v>104</v>
      </c>
      <c r="N91" s="11">
        <v>8</v>
      </c>
      <c r="O91" s="11">
        <v>180</v>
      </c>
      <c r="P91" s="11">
        <v>42</v>
      </c>
      <c r="Q91" s="10">
        <v>334</v>
      </c>
      <c r="R91" s="164">
        <v>15</v>
      </c>
      <c r="S91" s="164">
        <v>17</v>
      </c>
      <c r="T91" s="164">
        <v>-49</v>
      </c>
      <c r="U91" s="164">
        <v>6</v>
      </c>
      <c r="V91" s="10">
        <v>-11</v>
      </c>
      <c r="W91" s="163">
        <v>-1</v>
      </c>
      <c r="X91" s="163">
        <v>35</v>
      </c>
      <c r="Y91" s="163">
        <v>-3</v>
      </c>
      <c r="Z91" s="163">
        <v>7</v>
      </c>
      <c r="AA91" s="10">
        <v>38</v>
      </c>
      <c r="AB91" s="163">
        <v>257</v>
      </c>
      <c r="AC91" s="163">
        <v>0</v>
      </c>
      <c r="AD91" s="163">
        <v>79</v>
      </c>
      <c r="AE91" s="163">
        <v>-5</v>
      </c>
      <c r="AF91" s="163">
        <v>331</v>
      </c>
      <c r="AG91" s="163">
        <v>1</v>
      </c>
      <c r="AH91" s="163">
        <v>88</v>
      </c>
      <c r="AI91" s="163">
        <v>1</v>
      </c>
      <c r="AJ91" s="163">
        <v>52</v>
      </c>
      <c r="AK91" s="10">
        <v>142</v>
      </c>
      <c r="AL91" s="10"/>
    </row>
    <row r="92" spans="2:38">
      <c r="B92" s="165" t="s">
        <v>113</v>
      </c>
      <c r="C92" s="166">
        <f t="shared" ref="C92:K92" si="6">SUM(C83:C91)</f>
        <v>92</v>
      </c>
      <c r="D92" s="166">
        <f t="shared" si="6"/>
        <v>456</v>
      </c>
      <c r="E92" s="166">
        <f t="shared" si="6"/>
        <v>93</v>
      </c>
      <c r="F92" s="166">
        <f t="shared" si="6"/>
        <v>29</v>
      </c>
      <c r="G92" s="166">
        <v>670</v>
      </c>
      <c r="H92" s="166">
        <v>63</v>
      </c>
      <c r="I92" s="166">
        <v>76</v>
      </c>
      <c r="J92" s="166">
        <v>27</v>
      </c>
      <c r="K92" s="166">
        <v>44</v>
      </c>
      <c r="L92" s="166">
        <v>210</v>
      </c>
      <c r="M92" s="166">
        <v>321</v>
      </c>
      <c r="N92" s="166">
        <v>49</v>
      </c>
      <c r="O92" s="166">
        <v>189</v>
      </c>
      <c r="P92" s="166">
        <v>51</v>
      </c>
      <c r="Q92" s="166">
        <v>610</v>
      </c>
      <c r="R92" s="166">
        <v>40</v>
      </c>
      <c r="S92" s="166">
        <v>30</v>
      </c>
      <c r="T92" s="166">
        <v>-29</v>
      </c>
      <c r="U92" s="166">
        <v>104</v>
      </c>
      <c r="V92" s="166">
        <v>145</v>
      </c>
      <c r="W92" s="166">
        <v>23</v>
      </c>
      <c r="X92" s="166">
        <v>57</v>
      </c>
      <c r="Y92" s="166">
        <v>454</v>
      </c>
      <c r="Z92" s="166">
        <v>66</v>
      </c>
      <c r="AA92" s="166">
        <v>600</v>
      </c>
      <c r="AB92" s="166">
        <v>275</v>
      </c>
      <c r="AC92" s="166">
        <v>68</v>
      </c>
      <c r="AD92" s="166">
        <v>118</v>
      </c>
      <c r="AE92" s="166">
        <v>17</v>
      </c>
      <c r="AF92" s="166">
        <v>478</v>
      </c>
      <c r="AG92" s="166">
        <v>11</v>
      </c>
      <c r="AH92" s="166">
        <v>111</v>
      </c>
      <c r="AI92" s="166">
        <v>9</v>
      </c>
      <c r="AJ92" s="166">
        <v>47</v>
      </c>
      <c r="AK92" s="166">
        <v>178</v>
      </c>
      <c r="AL92" s="169"/>
    </row>
    <row r="93" spans="2:38">
      <c r="B93" s="168"/>
      <c r="C93" s="169"/>
      <c r="D93" s="169"/>
      <c r="E93" s="169"/>
      <c r="F93" s="169"/>
      <c r="G93" s="43"/>
      <c r="H93" s="10"/>
      <c r="I93" s="10"/>
      <c r="J93" s="13"/>
      <c r="K93" s="13"/>
      <c r="L93" s="43"/>
      <c r="M93" s="169"/>
      <c r="N93" s="169"/>
      <c r="O93" s="169"/>
      <c r="P93" s="169"/>
      <c r="Q93" s="43"/>
      <c r="R93" s="43"/>
      <c r="S93" s="167"/>
      <c r="T93" s="13"/>
      <c r="U93" s="13"/>
      <c r="V93" s="43"/>
      <c r="W93" s="43"/>
      <c r="X93" s="43"/>
      <c r="Y93" s="43"/>
      <c r="Z93" s="13"/>
      <c r="AA93" s="43"/>
      <c r="AB93" s="43"/>
      <c r="AC93" s="43"/>
      <c r="AD93" s="43"/>
      <c r="AE93" s="35"/>
      <c r="AF93" s="35"/>
      <c r="AG93" s="35"/>
      <c r="AH93" s="35"/>
      <c r="AI93" s="35"/>
      <c r="AJ93" s="35"/>
      <c r="AK93" s="35"/>
      <c r="AL93" s="35"/>
    </row>
    <row r="94" spans="2:38">
      <c r="B94" s="168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</row>
    <row r="95" spans="2:38">
      <c r="B95" s="170" t="s">
        <v>5</v>
      </c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1">
        <v>0</v>
      </c>
      <c r="N95" s="11">
        <v>0</v>
      </c>
      <c r="O95" s="11">
        <v>0</v>
      </c>
      <c r="P95" s="10">
        <v>0</v>
      </c>
      <c r="Q95" s="10">
        <v>0</v>
      </c>
      <c r="R95" s="163">
        <v>0</v>
      </c>
      <c r="S95" s="163">
        <v>0</v>
      </c>
      <c r="T95" s="163">
        <v>0</v>
      </c>
      <c r="U95" s="163">
        <v>0</v>
      </c>
      <c r="V95" s="10">
        <v>0</v>
      </c>
      <c r="W95" s="163">
        <v>0</v>
      </c>
      <c r="X95" s="163">
        <v>0</v>
      </c>
      <c r="Y95" s="163">
        <v>0</v>
      </c>
      <c r="Z95" s="163">
        <v>0</v>
      </c>
      <c r="AA95" s="10">
        <v>0</v>
      </c>
      <c r="AB95" s="163">
        <v>0</v>
      </c>
      <c r="AC95" s="163">
        <v>0</v>
      </c>
      <c r="AD95" s="163">
        <v>0</v>
      </c>
      <c r="AE95" s="163">
        <v>0</v>
      </c>
      <c r="AF95" s="163">
        <v>0</v>
      </c>
      <c r="AG95" s="163">
        <v>0</v>
      </c>
      <c r="AH95" s="163">
        <v>0</v>
      </c>
      <c r="AI95" s="163">
        <v>0</v>
      </c>
      <c r="AJ95" s="163">
        <v>0</v>
      </c>
      <c r="AK95" s="10">
        <v>0</v>
      </c>
      <c r="AL95" s="10"/>
    </row>
    <row r="96" spans="2:38">
      <c r="B96" s="170" t="s">
        <v>7</v>
      </c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1">
        <v>20</v>
      </c>
      <c r="N96" s="11">
        <v>14</v>
      </c>
      <c r="O96" s="11">
        <v>22</v>
      </c>
      <c r="P96" s="10">
        <v>44</v>
      </c>
      <c r="Q96" s="10">
        <v>100</v>
      </c>
      <c r="R96" s="163">
        <v>24</v>
      </c>
      <c r="S96" s="163">
        <v>24</v>
      </c>
      <c r="T96" s="163">
        <v>32</v>
      </c>
      <c r="U96" s="163">
        <v>13</v>
      </c>
      <c r="V96" s="10">
        <v>93</v>
      </c>
      <c r="W96" s="163">
        <v>19</v>
      </c>
      <c r="X96" s="163">
        <v>28</v>
      </c>
      <c r="Y96" s="163">
        <v>-31</v>
      </c>
      <c r="Z96" s="163">
        <v>-30</v>
      </c>
      <c r="AA96" s="10">
        <v>-14</v>
      </c>
      <c r="AB96" s="163">
        <v>39</v>
      </c>
      <c r="AC96" s="163">
        <v>32</v>
      </c>
      <c r="AD96" s="163">
        <v>40</v>
      </c>
      <c r="AE96" s="163">
        <v>3</v>
      </c>
      <c r="AF96" s="163">
        <v>114</v>
      </c>
      <c r="AG96" s="163">
        <v>18</v>
      </c>
      <c r="AH96" s="163">
        <v>22</v>
      </c>
      <c r="AI96" s="163">
        <v>28</v>
      </c>
      <c r="AJ96" s="163">
        <v>33</v>
      </c>
      <c r="AK96" s="10">
        <v>101</v>
      </c>
      <c r="AL96" s="10"/>
    </row>
    <row r="97" spans="2:38">
      <c r="B97" s="170" t="s">
        <v>11</v>
      </c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1">
        <v>1</v>
      </c>
      <c r="N97" s="11">
        <v>2</v>
      </c>
      <c r="O97" s="11">
        <v>2</v>
      </c>
      <c r="P97" s="10">
        <v>1</v>
      </c>
      <c r="Q97" s="10">
        <v>6</v>
      </c>
      <c r="R97" s="163">
        <v>2</v>
      </c>
      <c r="S97" s="163">
        <v>2</v>
      </c>
      <c r="T97" s="163">
        <v>2</v>
      </c>
      <c r="U97" s="163">
        <v>2</v>
      </c>
      <c r="V97" s="10">
        <v>8</v>
      </c>
      <c r="W97" s="163">
        <v>2</v>
      </c>
      <c r="X97" s="163">
        <v>2</v>
      </c>
      <c r="Y97" s="163">
        <v>3</v>
      </c>
      <c r="Z97" s="163">
        <v>2</v>
      </c>
      <c r="AA97" s="10">
        <v>9</v>
      </c>
      <c r="AB97" s="163">
        <v>1</v>
      </c>
      <c r="AC97" s="163">
        <v>3</v>
      </c>
      <c r="AD97" s="163">
        <v>3</v>
      </c>
      <c r="AE97" s="163">
        <v>3</v>
      </c>
      <c r="AF97" s="163">
        <v>10</v>
      </c>
      <c r="AG97" s="163">
        <v>2</v>
      </c>
      <c r="AH97" s="163">
        <v>3</v>
      </c>
      <c r="AI97" s="163">
        <v>3</v>
      </c>
      <c r="AJ97" s="163">
        <v>3</v>
      </c>
      <c r="AK97" s="10">
        <v>11</v>
      </c>
      <c r="AL97" s="10"/>
    </row>
    <row r="98" spans="2:38">
      <c r="B98" s="162" t="s">
        <v>132</v>
      </c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1">
        <v>5</v>
      </c>
      <c r="N98" s="11">
        <v>4</v>
      </c>
      <c r="O98" s="11">
        <v>5</v>
      </c>
      <c r="P98" s="10">
        <v>5</v>
      </c>
      <c r="Q98" s="10">
        <v>19</v>
      </c>
      <c r="R98" s="163">
        <v>6</v>
      </c>
      <c r="S98" s="163">
        <v>6</v>
      </c>
      <c r="T98" s="163">
        <v>5</v>
      </c>
      <c r="U98" s="163">
        <v>5</v>
      </c>
      <c r="V98" s="10">
        <v>22</v>
      </c>
      <c r="W98" s="163">
        <v>4</v>
      </c>
      <c r="X98" s="163">
        <v>9</v>
      </c>
      <c r="Y98" s="163">
        <v>4</v>
      </c>
      <c r="Z98" s="163">
        <v>6</v>
      </c>
      <c r="AA98" s="10">
        <v>23</v>
      </c>
      <c r="AB98" s="163">
        <v>5</v>
      </c>
      <c r="AC98" s="163">
        <v>5</v>
      </c>
      <c r="AD98" s="163">
        <v>2</v>
      </c>
      <c r="AE98" s="163">
        <v>3</v>
      </c>
      <c r="AF98" s="163">
        <v>15</v>
      </c>
      <c r="AG98" s="163">
        <v>3</v>
      </c>
      <c r="AH98" s="163">
        <v>0</v>
      </c>
      <c r="AI98" s="163">
        <v>3</v>
      </c>
      <c r="AJ98" s="163">
        <v>5</v>
      </c>
      <c r="AK98" s="10">
        <v>11</v>
      </c>
      <c r="AL98" s="10"/>
    </row>
    <row r="99" spans="2:38">
      <c r="B99" s="170" t="s">
        <v>6</v>
      </c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1">
        <v>0</v>
      </c>
      <c r="N99" s="11">
        <v>0</v>
      </c>
      <c r="O99" s="11">
        <v>0</v>
      </c>
      <c r="P99" s="10">
        <v>0</v>
      </c>
      <c r="Q99" s="10">
        <v>0</v>
      </c>
      <c r="R99" s="163">
        <v>0</v>
      </c>
      <c r="S99" s="163">
        <v>0</v>
      </c>
      <c r="T99" s="163">
        <v>0</v>
      </c>
      <c r="U99" s="163">
        <v>0</v>
      </c>
      <c r="V99" s="10">
        <v>0</v>
      </c>
      <c r="W99" s="163">
        <v>0</v>
      </c>
      <c r="X99" s="163">
        <v>0</v>
      </c>
      <c r="Y99" s="163">
        <v>0</v>
      </c>
      <c r="Z99" s="163">
        <v>0</v>
      </c>
      <c r="AA99" s="10">
        <v>0</v>
      </c>
      <c r="AB99" s="163">
        <v>0</v>
      </c>
      <c r="AC99" s="163">
        <v>0</v>
      </c>
      <c r="AD99" s="163">
        <v>0</v>
      </c>
      <c r="AE99" s="163">
        <v>0</v>
      </c>
      <c r="AF99" s="163">
        <v>0</v>
      </c>
      <c r="AG99" s="163">
        <v>0</v>
      </c>
      <c r="AH99" s="163">
        <v>0</v>
      </c>
      <c r="AI99" s="163">
        <v>0</v>
      </c>
      <c r="AJ99" s="163">
        <v>0</v>
      </c>
      <c r="AK99" s="10">
        <v>0</v>
      </c>
      <c r="AL99" s="10"/>
    </row>
    <row r="100" spans="2:38">
      <c r="B100" s="170" t="s">
        <v>8</v>
      </c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1">
        <v>-1</v>
      </c>
      <c r="N100" s="11">
        <v>1</v>
      </c>
      <c r="O100" s="11">
        <v>1</v>
      </c>
      <c r="P100" s="10">
        <v>-1</v>
      </c>
      <c r="Q100" s="10">
        <v>0</v>
      </c>
      <c r="R100" s="163">
        <v>1</v>
      </c>
      <c r="S100" s="163">
        <v>6</v>
      </c>
      <c r="T100" s="163">
        <v>4</v>
      </c>
      <c r="U100" s="163">
        <v>8</v>
      </c>
      <c r="V100" s="10">
        <v>19</v>
      </c>
      <c r="W100" s="163">
        <v>3</v>
      </c>
      <c r="X100" s="163">
        <v>-2</v>
      </c>
      <c r="Y100" s="163">
        <v>8</v>
      </c>
      <c r="Z100" s="163">
        <v>-45</v>
      </c>
      <c r="AA100" s="10">
        <v>-36</v>
      </c>
      <c r="AB100" s="163">
        <v>13</v>
      </c>
      <c r="AC100" s="163">
        <v>-5</v>
      </c>
      <c r="AD100" s="163">
        <v>0</v>
      </c>
      <c r="AE100" s="163">
        <v>10</v>
      </c>
      <c r="AF100" s="163">
        <v>18</v>
      </c>
      <c r="AG100" s="163">
        <v>-1</v>
      </c>
      <c r="AH100" s="163">
        <v>8</v>
      </c>
      <c r="AI100" s="163">
        <v>5</v>
      </c>
      <c r="AJ100" s="163">
        <v>7</v>
      </c>
      <c r="AK100" s="10">
        <v>19</v>
      </c>
      <c r="AL100" s="10"/>
    </row>
    <row r="101" spans="2:38">
      <c r="B101" s="170" t="s">
        <v>9</v>
      </c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1">
        <v>0</v>
      </c>
      <c r="N101" s="11">
        <v>0</v>
      </c>
      <c r="O101" s="11">
        <v>0</v>
      </c>
      <c r="P101" s="10">
        <v>0</v>
      </c>
      <c r="Q101" s="10">
        <v>0</v>
      </c>
      <c r="R101" s="163">
        <v>0</v>
      </c>
      <c r="S101" s="163">
        <v>0</v>
      </c>
      <c r="T101" s="163">
        <v>0</v>
      </c>
      <c r="U101" s="163">
        <v>-1</v>
      </c>
      <c r="V101" s="10">
        <v>-1</v>
      </c>
      <c r="W101" s="163">
        <v>1</v>
      </c>
      <c r="X101" s="163">
        <v>0</v>
      </c>
      <c r="Y101" s="163">
        <v>0</v>
      </c>
      <c r="Z101" s="163">
        <v>0</v>
      </c>
      <c r="AA101" s="10">
        <v>1</v>
      </c>
      <c r="AB101" s="163">
        <v>0</v>
      </c>
      <c r="AC101" s="163">
        <v>0</v>
      </c>
      <c r="AD101" s="163">
        <v>0</v>
      </c>
      <c r="AE101" s="163">
        <v>0</v>
      </c>
      <c r="AF101" s="163">
        <v>0</v>
      </c>
      <c r="AG101" s="163">
        <v>0</v>
      </c>
      <c r="AH101" s="163">
        <v>0</v>
      </c>
      <c r="AI101" s="163">
        <v>0</v>
      </c>
      <c r="AJ101" s="163">
        <v>0</v>
      </c>
      <c r="AK101" s="10">
        <v>0</v>
      </c>
      <c r="AL101" s="10"/>
    </row>
    <row r="102" spans="2:38">
      <c r="B102" s="170" t="s">
        <v>10</v>
      </c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1">
        <v>-1</v>
      </c>
      <c r="N102" s="11">
        <v>0</v>
      </c>
      <c r="O102" s="11">
        <v>1</v>
      </c>
      <c r="P102" s="10">
        <v>1</v>
      </c>
      <c r="Q102" s="10">
        <v>1</v>
      </c>
      <c r="R102" s="163">
        <v>-2</v>
      </c>
      <c r="S102" s="163">
        <v>1</v>
      </c>
      <c r="T102" s="163">
        <v>4</v>
      </c>
      <c r="U102" s="163">
        <v>-3</v>
      </c>
      <c r="V102" s="10">
        <v>0</v>
      </c>
      <c r="W102" s="163">
        <v>0</v>
      </c>
      <c r="X102" s="163">
        <v>0</v>
      </c>
      <c r="Y102" s="163">
        <v>0</v>
      </c>
      <c r="Z102" s="163">
        <v>0</v>
      </c>
      <c r="AA102" s="10">
        <v>0</v>
      </c>
      <c r="AB102" s="163">
        <v>0</v>
      </c>
      <c r="AC102" s="163">
        <v>0</v>
      </c>
      <c r="AD102" s="163">
        <v>0</v>
      </c>
      <c r="AE102" s="163">
        <v>0</v>
      </c>
      <c r="AF102" s="163">
        <v>0</v>
      </c>
      <c r="AG102" s="163">
        <v>0</v>
      </c>
      <c r="AH102" s="163">
        <v>0</v>
      </c>
      <c r="AI102" s="163">
        <v>0</v>
      </c>
      <c r="AJ102" s="163">
        <v>0</v>
      </c>
      <c r="AK102" s="10">
        <v>0</v>
      </c>
      <c r="AL102" s="10"/>
    </row>
    <row r="103" spans="2:38">
      <c r="B103" s="170" t="s">
        <v>14</v>
      </c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1">
        <v>-1</v>
      </c>
      <c r="N103" s="11">
        <v>0</v>
      </c>
      <c r="O103" s="11">
        <v>5</v>
      </c>
      <c r="P103" s="10">
        <v>0</v>
      </c>
      <c r="Q103" s="10">
        <v>4</v>
      </c>
      <c r="R103" s="163">
        <v>2</v>
      </c>
      <c r="S103" s="163">
        <v>3</v>
      </c>
      <c r="T103" s="163">
        <v>4</v>
      </c>
      <c r="U103" s="163">
        <v>2</v>
      </c>
      <c r="V103" s="10">
        <v>11</v>
      </c>
      <c r="W103" s="163">
        <v>2</v>
      </c>
      <c r="X103" s="163">
        <v>4</v>
      </c>
      <c r="Y103" s="163">
        <v>2</v>
      </c>
      <c r="Z103" s="163">
        <v>3</v>
      </c>
      <c r="AA103" s="10">
        <v>11</v>
      </c>
      <c r="AB103" s="163">
        <v>3</v>
      </c>
      <c r="AC103" s="163">
        <v>4</v>
      </c>
      <c r="AD103" s="163">
        <v>0</v>
      </c>
      <c r="AE103" s="163">
        <v>1</v>
      </c>
      <c r="AF103" s="163">
        <v>8</v>
      </c>
      <c r="AG103" s="163">
        <v>1</v>
      </c>
      <c r="AH103" s="163">
        <v>3</v>
      </c>
      <c r="AI103" s="163">
        <v>4</v>
      </c>
      <c r="AJ103" s="163">
        <v>-1</v>
      </c>
      <c r="AK103" s="10">
        <v>7</v>
      </c>
      <c r="AL103" s="10"/>
    </row>
    <row r="104" spans="2:38">
      <c r="B104" s="172" t="s">
        <v>109</v>
      </c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66">
        <v>23</v>
      </c>
      <c r="N104" s="166">
        <v>21</v>
      </c>
      <c r="O104" s="166">
        <v>36</v>
      </c>
      <c r="P104" s="166">
        <v>50</v>
      </c>
      <c r="Q104" s="166">
        <v>130</v>
      </c>
      <c r="R104" s="166">
        <v>33</v>
      </c>
      <c r="S104" s="166">
        <v>42</v>
      </c>
      <c r="T104" s="166">
        <v>51</v>
      </c>
      <c r="U104" s="166">
        <v>26</v>
      </c>
      <c r="V104" s="166">
        <v>152</v>
      </c>
      <c r="W104" s="166">
        <v>31</v>
      </c>
      <c r="X104" s="166">
        <v>41</v>
      </c>
      <c r="Y104" s="166">
        <v>-14</v>
      </c>
      <c r="Z104" s="166">
        <v>-64</v>
      </c>
      <c r="AA104" s="166">
        <v>-6</v>
      </c>
      <c r="AB104" s="166">
        <v>61</v>
      </c>
      <c r="AC104" s="166">
        <v>39</v>
      </c>
      <c r="AD104" s="166">
        <v>45</v>
      </c>
      <c r="AE104" s="166">
        <v>20</v>
      </c>
      <c r="AF104" s="166">
        <v>165</v>
      </c>
      <c r="AG104" s="166">
        <v>23</v>
      </c>
      <c r="AH104" s="166">
        <v>36</v>
      </c>
      <c r="AI104" s="166">
        <v>43</v>
      </c>
      <c r="AJ104" s="166">
        <v>47</v>
      </c>
      <c r="AK104" s="166">
        <v>149</v>
      </c>
      <c r="AL104" s="169"/>
    </row>
    <row r="105" spans="2:38">
      <c r="B105" s="168"/>
      <c r="C105" s="13"/>
      <c r="D105" s="13"/>
      <c r="E105" s="10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43"/>
      <c r="S105" s="167"/>
      <c r="T105" s="13"/>
      <c r="U105" s="13"/>
      <c r="V105" s="43"/>
      <c r="W105" s="43"/>
      <c r="X105" s="43"/>
      <c r="Y105" s="43"/>
      <c r="Z105" s="13"/>
      <c r="AA105" s="43"/>
      <c r="AB105" s="43"/>
      <c r="AC105" s="43"/>
      <c r="AD105" s="43"/>
      <c r="AE105" s="35"/>
      <c r="AF105" s="35"/>
      <c r="AG105" s="35"/>
      <c r="AH105" s="35"/>
      <c r="AI105" s="35"/>
      <c r="AJ105" s="13"/>
      <c r="AK105" s="43"/>
      <c r="AL105" s="35"/>
    </row>
    <row r="106" spans="2:38">
      <c r="B106" s="162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</row>
    <row r="107" spans="2:38">
      <c r="B107" s="162" t="s">
        <v>5</v>
      </c>
      <c r="C107" s="10">
        <v>0</v>
      </c>
      <c r="D107" s="10">
        <v>-1</v>
      </c>
      <c r="E107" s="11">
        <v>0</v>
      </c>
      <c r="F107" s="11">
        <v>-1</v>
      </c>
      <c r="G107" s="11">
        <v>-2</v>
      </c>
      <c r="H107" s="11">
        <v>-2</v>
      </c>
      <c r="I107" s="11">
        <v>0</v>
      </c>
      <c r="J107" s="11">
        <v>0</v>
      </c>
      <c r="K107" s="10">
        <v>0</v>
      </c>
      <c r="L107" s="10">
        <v>-2</v>
      </c>
      <c r="M107" s="11">
        <v>0</v>
      </c>
      <c r="N107" s="11">
        <v>0</v>
      </c>
      <c r="O107" s="11">
        <v>1</v>
      </c>
      <c r="P107" s="10">
        <v>0</v>
      </c>
      <c r="Q107" s="10">
        <v>1</v>
      </c>
      <c r="R107" s="163">
        <v>0</v>
      </c>
      <c r="S107" s="163">
        <v>0</v>
      </c>
      <c r="T107" s="163">
        <v>0</v>
      </c>
      <c r="U107" s="163">
        <v>0</v>
      </c>
      <c r="V107" s="10">
        <v>0</v>
      </c>
      <c r="W107" s="163">
        <v>0</v>
      </c>
      <c r="X107" s="163">
        <v>0</v>
      </c>
      <c r="Y107" s="163">
        <v>0</v>
      </c>
      <c r="Z107" s="163">
        <v>1</v>
      </c>
      <c r="AA107" s="10">
        <v>1</v>
      </c>
      <c r="AB107" s="163">
        <v>-1</v>
      </c>
      <c r="AC107" s="163">
        <v>0</v>
      </c>
      <c r="AD107" s="163">
        <v>0</v>
      </c>
      <c r="AE107" s="163">
        <v>0</v>
      </c>
      <c r="AF107" s="163">
        <v>-1</v>
      </c>
      <c r="AG107" s="163">
        <v>0</v>
      </c>
      <c r="AH107" s="163">
        <v>0</v>
      </c>
      <c r="AI107" s="163">
        <v>0</v>
      </c>
      <c r="AJ107" s="163">
        <v>0</v>
      </c>
      <c r="AK107" s="10">
        <v>0</v>
      </c>
      <c r="AL107" s="10"/>
    </row>
    <row r="108" spans="2:38">
      <c r="B108" s="162" t="s">
        <v>7</v>
      </c>
      <c r="C108" s="10">
        <v>10</v>
      </c>
      <c r="D108" s="10">
        <v>-1</v>
      </c>
      <c r="E108" s="11">
        <v>9</v>
      </c>
      <c r="F108" s="11">
        <v>6</v>
      </c>
      <c r="G108" s="11">
        <v>24</v>
      </c>
      <c r="H108" s="11">
        <v>6</v>
      </c>
      <c r="I108" s="11">
        <v>15</v>
      </c>
      <c r="J108" s="11">
        <v>16</v>
      </c>
      <c r="K108" s="10">
        <v>13</v>
      </c>
      <c r="L108" s="10">
        <v>50</v>
      </c>
      <c r="M108" s="11">
        <v>14</v>
      </c>
      <c r="N108" s="11">
        <v>14</v>
      </c>
      <c r="O108" s="11">
        <v>12</v>
      </c>
      <c r="P108" s="10">
        <v>19</v>
      </c>
      <c r="Q108" s="10">
        <v>59</v>
      </c>
      <c r="R108" s="163">
        <v>17</v>
      </c>
      <c r="S108" s="163">
        <v>20</v>
      </c>
      <c r="T108" s="163">
        <v>19</v>
      </c>
      <c r="U108" s="163">
        <v>12</v>
      </c>
      <c r="V108" s="10">
        <v>68</v>
      </c>
      <c r="W108" s="163">
        <v>20</v>
      </c>
      <c r="X108" s="163">
        <v>25</v>
      </c>
      <c r="Y108" s="163">
        <v>25</v>
      </c>
      <c r="Z108" s="163">
        <v>23</v>
      </c>
      <c r="AA108" s="10">
        <v>93</v>
      </c>
      <c r="AB108" s="163">
        <v>20</v>
      </c>
      <c r="AC108" s="163">
        <v>22</v>
      </c>
      <c r="AD108" s="163">
        <v>24</v>
      </c>
      <c r="AE108" s="163">
        <v>19</v>
      </c>
      <c r="AF108" s="163">
        <v>85</v>
      </c>
      <c r="AG108" s="163">
        <v>25</v>
      </c>
      <c r="AH108" s="163">
        <v>25</v>
      </c>
      <c r="AI108" s="163">
        <v>29</v>
      </c>
      <c r="AJ108" s="163">
        <v>13</v>
      </c>
      <c r="AK108" s="10">
        <v>92</v>
      </c>
      <c r="AL108" s="10"/>
    </row>
    <row r="109" spans="2:38">
      <c r="B109" s="162" t="s">
        <v>11</v>
      </c>
      <c r="C109" s="10">
        <v>0</v>
      </c>
      <c r="D109" s="10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0">
        <v>0</v>
      </c>
      <c r="L109" s="10">
        <v>0</v>
      </c>
      <c r="M109" s="11">
        <v>0</v>
      </c>
      <c r="N109" s="11">
        <v>0</v>
      </c>
      <c r="O109" s="11">
        <v>0</v>
      </c>
      <c r="P109" s="10">
        <v>0</v>
      </c>
      <c r="Q109" s="10">
        <v>0</v>
      </c>
      <c r="R109" s="163">
        <v>0</v>
      </c>
      <c r="S109" s="163">
        <v>0</v>
      </c>
      <c r="T109" s="163">
        <v>0</v>
      </c>
      <c r="U109" s="163">
        <v>0</v>
      </c>
      <c r="V109" s="10">
        <v>0</v>
      </c>
      <c r="W109" s="163">
        <v>0</v>
      </c>
      <c r="X109" s="163">
        <v>0</v>
      </c>
      <c r="Y109" s="163">
        <v>0</v>
      </c>
      <c r="Z109" s="163">
        <v>0</v>
      </c>
      <c r="AA109" s="10">
        <v>0</v>
      </c>
      <c r="AB109" s="163">
        <v>0</v>
      </c>
      <c r="AC109" s="163">
        <v>0</v>
      </c>
      <c r="AD109" s="163">
        <v>0</v>
      </c>
      <c r="AE109" s="163">
        <v>0</v>
      </c>
      <c r="AF109" s="163">
        <v>0</v>
      </c>
      <c r="AG109" s="163">
        <v>0</v>
      </c>
      <c r="AH109" s="163">
        <v>0</v>
      </c>
      <c r="AI109" s="163">
        <v>0</v>
      </c>
      <c r="AJ109" s="163">
        <v>0</v>
      </c>
      <c r="AK109" s="10">
        <v>0</v>
      </c>
      <c r="AL109" s="10"/>
    </row>
    <row r="110" spans="2:38">
      <c r="B110" s="162" t="s">
        <v>132</v>
      </c>
      <c r="C110" s="10">
        <v>0</v>
      </c>
      <c r="D110" s="10">
        <v>1</v>
      </c>
      <c r="E110" s="11">
        <v>0</v>
      </c>
      <c r="F110" s="11">
        <v>1</v>
      </c>
      <c r="G110" s="11">
        <v>2</v>
      </c>
      <c r="H110" s="11">
        <v>0</v>
      </c>
      <c r="I110" s="11">
        <v>0</v>
      </c>
      <c r="J110" s="11">
        <v>0</v>
      </c>
      <c r="K110" s="10">
        <v>0</v>
      </c>
      <c r="L110" s="10">
        <v>0</v>
      </c>
      <c r="M110" s="11">
        <v>0</v>
      </c>
      <c r="N110" s="11">
        <v>0</v>
      </c>
      <c r="O110" s="11">
        <v>0</v>
      </c>
      <c r="P110" s="10">
        <v>0</v>
      </c>
      <c r="Q110" s="10">
        <v>0</v>
      </c>
      <c r="R110" s="163">
        <v>0</v>
      </c>
      <c r="S110" s="163">
        <v>0</v>
      </c>
      <c r="T110" s="163">
        <v>0</v>
      </c>
      <c r="U110" s="163">
        <v>0</v>
      </c>
      <c r="V110" s="10">
        <v>0</v>
      </c>
      <c r="W110" s="163">
        <v>0</v>
      </c>
      <c r="X110" s="163">
        <v>0</v>
      </c>
      <c r="Y110" s="163">
        <v>0</v>
      </c>
      <c r="Z110" s="163">
        <v>0</v>
      </c>
      <c r="AA110" s="10">
        <v>0</v>
      </c>
      <c r="AB110" s="163">
        <v>0</v>
      </c>
      <c r="AC110" s="163">
        <v>0</v>
      </c>
      <c r="AD110" s="163">
        <v>0</v>
      </c>
      <c r="AE110" s="163">
        <v>0</v>
      </c>
      <c r="AF110" s="163">
        <v>0</v>
      </c>
      <c r="AG110" s="163">
        <v>0</v>
      </c>
      <c r="AH110" s="163">
        <v>0</v>
      </c>
      <c r="AI110" s="163">
        <v>0</v>
      </c>
      <c r="AJ110" s="163">
        <v>1</v>
      </c>
      <c r="AK110" s="10">
        <v>1</v>
      </c>
      <c r="AL110" s="10"/>
    </row>
    <row r="111" spans="2:38">
      <c r="B111" s="162" t="s">
        <v>6</v>
      </c>
      <c r="C111" s="10">
        <v>0</v>
      </c>
      <c r="D111" s="10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-1</v>
      </c>
      <c r="K111" s="10">
        <v>-3</v>
      </c>
      <c r="L111" s="10">
        <v>-4</v>
      </c>
      <c r="M111" s="11">
        <v>-5</v>
      </c>
      <c r="N111" s="11">
        <v>-8</v>
      </c>
      <c r="O111" s="11">
        <v>-14</v>
      </c>
      <c r="P111" s="10">
        <v>-15</v>
      </c>
      <c r="Q111" s="10">
        <v>-42</v>
      </c>
      <c r="R111" s="163">
        <v>-15</v>
      </c>
      <c r="S111" s="163">
        <v>-14</v>
      </c>
      <c r="T111" s="163">
        <v>-23</v>
      </c>
      <c r="U111" s="163">
        <v>10</v>
      </c>
      <c r="V111" s="10">
        <v>-42</v>
      </c>
      <c r="W111" s="163">
        <v>-3</v>
      </c>
      <c r="X111" s="163">
        <v>-2</v>
      </c>
      <c r="Y111" s="163">
        <v>0</v>
      </c>
      <c r="Z111" s="163">
        <v>0</v>
      </c>
      <c r="AA111" s="10">
        <v>-5</v>
      </c>
      <c r="AB111" s="163">
        <v>0</v>
      </c>
      <c r="AC111" s="163">
        <v>0</v>
      </c>
      <c r="AD111" s="163">
        <v>0</v>
      </c>
      <c r="AE111" s="163">
        <v>0</v>
      </c>
      <c r="AF111" s="163">
        <v>0</v>
      </c>
      <c r="AG111" s="163">
        <v>0</v>
      </c>
      <c r="AH111" s="163">
        <v>0</v>
      </c>
      <c r="AI111" s="163">
        <v>0</v>
      </c>
      <c r="AJ111" s="163">
        <v>0</v>
      </c>
      <c r="AK111" s="10">
        <v>0</v>
      </c>
      <c r="AL111" s="10"/>
    </row>
    <row r="112" spans="2:38">
      <c r="B112" s="162" t="s">
        <v>8</v>
      </c>
      <c r="C112" s="10">
        <v>0</v>
      </c>
      <c r="D112" s="10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0">
        <v>0</v>
      </c>
      <c r="L112" s="10">
        <v>0</v>
      </c>
      <c r="M112" s="11">
        <v>0</v>
      </c>
      <c r="N112" s="11">
        <v>0</v>
      </c>
      <c r="O112" s="11">
        <v>0</v>
      </c>
      <c r="P112" s="10">
        <v>0</v>
      </c>
      <c r="Q112" s="10">
        <v>0</v>
      </c>
      <c r="R112" s="163">
        <v>0</v>
      </c>
      <c r="S112" s="163">
        <v>0</v>
      </c>
      <c r="T112" s="163">
        <v>0</v>
      </c>
      <c r="U112" s="163">
        <v>0</v>
      </c>
      <c r="V112" s="10">
        <v>0</v>
      </c>
      <c r="W112" s="163">
        <v>0</v>
      </c>
      <c r="X112" s="163">
        <v>0</v>
      </c>
      <c r="Y112" s="163">
        <v>0</v>
      </c>
      <c r="Z112" s="163">
        <v>0</v>
      </c>
      <c r="AA112" s="10">
        <v>0</v>
      </c>
      <c r="AB112" s="163">
        <v>0</v>
      </c>
      <c r="AC112" s="163">
        <v>0</v>
      </c>
      <c r="AD112" s="163">
        <v>0</v>
      </c>
      <c r="AE112" s="163">
        <v>0</v>
      </c>
      <c r="AF112" s="163">
        <v>0</v>
      </c>
      <c r="AG112" s="163">
        <v>0</v>
      </c>
      <c r="AH112" s="163">
        <v>0</v>
      </c>
      <c r="AI112" s="163">
        <v>0</v>
      </c>
      <c r="AJ112" s="163">
        <v>0</v>
      </c>
      <c r="AK112" s="10">
        <v>0</v>
      </c>
      <c r="AL112" s="10"/>
    </row>
    <row r="113" spans="2:38">
      <c r="B113" s="162" t="s">
        <v>9</v>
      </c>
      <c r="C113" s="10">
        <v>0</v>
      </c>
      <c r="D113" s="10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0">
        <v>0</v>
      </c>
      <c r="L113" s="10">
        <v>0</v>
      </c>
      <c r="M113" s="11">
        <v>0</v>
      </c>
      <c r="N113" s="11">
        <v>0</v>
      </c>
      <c r="O113" s="11">
        <v>0</v>
      </c>
      <c r="P113" s="10">
        <v>0</v>
      </c>
      <c r="Q113" s="10">
        <v>0</v>
      </c>
      <c r="R113" s="163">
        <v>0</v>
      </c>
      <c r="S113" s="163">
        <v>0</v>
      </c>
      <c r="T113" s="163">
        <v>0</v>
      </c>
      <c r="U113" s="163">
        <v>0</v>
      </c>
      <c r="V113" s="10">
        <v>0</v>
      </c>
      <c r="W113" s="163">
        <v>0</v>
      </c>
      <c r="X113" s="163">
        <v>0</v>
      </c>
      <c r="Y113" s="163">
        <v>0</v>
      </c>
      <c r="Z113" s="163">
        <v>0</v>
      </c>
      <c r="AA113" s="10">
        <v>0</v>
      </c>
      <c r="AB113" s="163">
        <v>0</v>
      </c>
      <c r="AC113" s="163">
        <v>0</v>
      </c>
      <c r="AD113" s="163">
        <v>0</v>
      </c>
      <c r="AE113" s="163">
        <v>0</v>
      </c>
      <c r="AF113" s="163">
        <v>0</v>
      </c>
      <c r="AG113" s="163">
        <v>0</v>
      </c>
      <c r="AH113" s="163">
        <v>0</v>
      </c>
      <c r="AI113" s="163">
        <v>0</v>
      </c>
      <c r="AJ113" s="163">
        <v>0</v>
      </c>
      <c r="AK113" s="10">
        <v>0</v>
      </c>
      <c r="AL113" s="10"/>
    </row>
    <row r="114" spans="2:38">
      <c r="B114" s="162" t="s">
        <v>10</v>
      </c>
      <c r="C114" s="10">
        <v>0</v>
      </c>
      <c r="D114" s="10">
        <v>0</v>
      </c>
      <c r="E114" s="11">
        <v>1</v>
      </c>
      <c r="F114" s="11">
        <v>0</v>
      </c>
      <c r="G114" s="11">
        <v>1</v>
      </c>
      <c r="H114" s="11">
        <v>0</v>
      </c>
      <c r="I114" s="11">
        <v>0</v>
      </c>
      <c r="J114" s="11">
        <v>0</v>
      </c>
      <c r="K114" s="10">
        <v>0</v>
      </c>
      <c r="L114" s="10">
        <v>0</v>
      </c>
      <c r="M114" s="11">
        <v>0</v>
      </c>
      <c r="N114" s="11">
        <v>0</v>
      </c>
      <c r="O114" s="11">
        <v>0</v>
      </c>
      <c r="P114" s="10">
        <v>0</v>
      </c>
      <c r="Q114" s="10">
        <v>0</v>
      </c>
      <c r="R114" s="163">
        <v>0</v>
      </c>
      <c r="S114" s="163">
        <v>0</v>
      </c>
      <c r="T114" s="163">
        <v>0</v>
      </c>
      <c r="U114" s="163">
        <v>0</v>
      </c>
      <c r="V114" s="10">
        <v>0</v>
      </c>
      <c r="W114" s="163">
        <v>0</v>
      </c>
      <c r="X114" s="163">
        <v>0</v>
      </c>
      <c r="Y114" s="163">
        <v>0</v>
      </c>
      <c r="Z114" s="163">
        <v>0</v>
      </c>
      <c r="AA114" s="10">
        <v>0</v>
      </c>
      <c r="AB114" s="163">
        <v>0</v>
      </c>
      <c r="AC114" s="163">
        <v>0</v>
      </c>
      <c r="AD114" s="163">
        <v>0</v>
      </c>
      <c r="AE114" s="163">
        <v>0</v>
      </c>
      <c r="AF114" s="163">
        <v>0</v>
      </c>
      <c r="AG114" s="163">
        <v>0</v>
      </c>
      <c r="AH114" s="163">
        <v>0</v>
      </c>
      <c r="AI114" s="163">
        <v>0</v>
      </c>
      <c r="AJ114" s="163">
        <v>0</v>
      </c>
      <c r="AK114" s="10">
        <v>0</v>
      </c>
      <c r="AL114" s="10"/>
    </row>
    <row r="115" spans="2:38">
      <c r="B115" s="162" t="s">
        <v>14</v>
      </c>
      <c r="C115" s="10">
        <v>9</v>
      </c>
      <c r="D115" s="10">
        <v>16</v>
      </c>
      <c r="E115" s="11">
        <v>33</v>
      </c>
      <c r="F115" s="11">
        <v>-1</v>
      </c>
      <c r="G115" s="11">
        <v>57</v>
      </c>
      <c r="H115" s="11">
        <v>35</v>
      </c>
      <c r="I115" s="11">
        <v>43</v>
      </c>
      <c r="J115" s="11">
        <v>-11</v>
      </c>
      <c r="K115" s="10">
        <v>11</v>
      </c>
      <c r="L115" s="10">
        <v>78</v>
      </c>
      <c r="M115" s="11">
        <v>42</v>
      </c>
      <c r="N115" s="11">
        <v>57</v>
      </c>
      <c r="O115" s="11">
        <v>54</v>
      </c>
      <c r="P115" s="10">
        <v>51</v>
      </c>
      <c r="Q115" s="10">
        <v>204</v>
      </c>
      <c r="R115" s="163">
        <v>56</v>
      </c>
      <c r="S115" s="163">
        <v>82</v>
      </c>
      <c r="T115" s="163">
        <v>75</v>
      </c>
      <c r="U115" s="163">
        <v>56</v>
      </c>
      <c r="V115" s="10">
        <v>269</v>
      </c>
      <c r="W115" s="163">
        <v>86</v>
      </c>
      <c r="X115" s="163">
        <v>133</v>
      </c>
      <c r="Y115" s="163">
        <v>132</v>
      </c>
      <c r="Z115" s="163">
        <v>-28</v>
      </c>
      <c r="AA115" s="10">
        <v>323</v>
      </c>
      <c r="AB115" s="163">
        <v>-1</v>
      </c>
      <c r="AC115" s="163">
        <v>2</v>
      </c>
      <c r="AD115" s="163">
        <v>10</v>
      </c>
      <c r="AE115" s="163">
        <v>2</v>
      </c>
      <c r="AF115" s="163">
        <v>13</v>
      </c>
      <c r="AG115" s="163">
        <v>-4</v>
      </c>
      <c r="AH115" s="163">
        <v>-1</v>
      </c>
      <c r="AI115" s="163">
        <v>-9</v>
      </c>
      <c r="AJ115" s="163">
        <v>-134</v>
      </c>
      <c r="AK115" s="10">
        <v>-148</v>
      </c>
      <c r="AL115" s="10"/>
    </row>
    <row r="116" spans="2:38">
      <c r="B116" s="165" t="s">
        <v>20</v>
      </c>
      <c r="C116" s="166">
        <f t="shared" ref="C116:K116" si="7">SUM(C107:C115)</f>
        <v>19</v>
      </c>
      <c r="D116" s="166">
        <f t="shared" si="7"/>
        <v>15</v>
      </c>
      <c r="E116" s="166">
        <f t="shared" si="7"/>
        <v>43</v>
      </c>
      <c r="F116" s="166">
        <f t="shared" si="7"/>
        <v>5</v>
      </c>
      <c r="G116" s="166">
        <v>82</v>
      </c>
      <c r="H116" s="166">
        <v>39</v>
      </c>
      <c r="I116" s="166">
        <v>58</v>
      </c>
      <c r="J116" s="166">
        <v>4</v>
      </c>
      <c r="K116" s="166">
        <v>21</v>
      </c>
      <c r="L116" s="166">
        <v>122</v>
      </c>
      <c r="M116" s="166">
        <v>51</v>
      </c>
      <c r="N116" s="166">
        <v>63</v>
      </c>
      <c r="O116" s="166">
        <v>53</v>
      </c>
      <c r="P116" s="166">
        <v>55</v>
      </c>
      <c r="Q116" s="166">
        <v>222</v>
      </c>
      <c r="R116" s="166">
        <v>58</v>
      </c>
      <c r="S116" s="166">
        <v>88</v>
      </c>
      <c r="T116" s="166">
        <v>71</v>
      </c>
      <c r="U116" s="166">
        <v>78</v>
      </c>
      <c r="V116" s="166">
        <v>295</v>
      </c>
      <c r="W116" s="166">
        <v>103</v>
      </c>
      <c r="X116" s="166">
        <v>156</v>
      </c>
      <c r="Y116" s="166">
        <v>157</v>
      </c>
      <c r="Z116" s="166">
        <v>-4</v>
      </c>
      <c r="AA116" s="166">
        <v>412</v>
      </c>
      <c r="AB116" s="166">
        <v>18</v>
      </c>
      <c r="AC116" s="166">
        <v>24</v>
      </c>
      <c r="AD116" s="166">
        <v>34</v>
      </c>
      <c r="AE116" s="166">
        <v>21</v>
      </c>
      <c r="AF116" s="166">
        <v>97</v>
      </c>
      <c r="AG116" s="166">
        <v>21</v>
      </c>
      <c r="AH116" s="166">
        <v>24</v>
      </c>
      <c r="AI116" s="166">
        <v>20</v>
      </c>
      <c r="AJ116" s="166">
        <v>-120</v>
      </c>
      <c r="AK116" s="166">
        <v>-55</v>
      </c>
      <c r="AL116" s="169"/>
    </row>
    <row r="117" spans="2:38">
      <c r="B117" s="168"/>
      <c r="C117" s="10"/>
      <c r="D117" s="13"/>
      <c r="E117" s="13"/>
      <c r="F117" s="13"/>
      <c r="G117" s="43"/>
      <c r="H117" s="10"/>
      <c r="I117" s="10"/>
      <c r="J117" s="13"/>
      <c r="K117" s="13"/>
      <c r="L117" s="43"/>
      <c r="M117" s="13"/>
      <c r="N117" s="13"/>
      <c r="O117" s="13"/>
      <c r="P117" s="13"/>
      <c r="Q117" s="43"/>
      <c r="R117" s="43"/>
      <c r="S117" s="167"/>
      <c r="T117" s="13"/>
      <c r="U117" s="13"/>
      <c r="V117" s="43"/>
      <c r="W117" s="43"/>
      <c r="X117" s="43"/>
      <c r="Y117" s="43"/>
      <c r="Z117" s="13"/>
      <c r="AA117" s="43"/>
      <c r="AB117" s="43"/>
      <c r="AC117" s="43"/>
      <c r="AD117" s="43"/>
      <c r="AE117" s="35"/>
      <c r="AF117" s="35"/>
      <c r="AG117" s="35"/>
      <c r="AH117" s="35"/>
      <c r="AI117" s="35"/>
      <c r="AJ117" s="35"/>
      <c r="AK117" s="35"/>
      <c r="AL117" s="35"/>
    </row>
    <row r="118" spans="2:38">
      <c r="B118" s="162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</row>
    <row r="119" spans="2:38">
      <c r="B119" s="162" t="s">
        <v>5</v>
      </c>
      <c r="C119" s="10">
        <f t="shared" ref="C119:F127" si="8">C23-C71+C83+C95+C107</f>
        <v>220</v>
      </c>
      <c r="D119" s="10">
        <f t="shared" si="8"/>
        <v>1076</v>
      </c>
      <c r="E119" s="11">
        <f t="shared" si="8"/>
        <v>1120</v>
      </c>
      <c r="F119" s="11">
        <f t="shared" si="8"/>
        <v>405</v>
      </c>
      <c r="G119" s="11">
        <v>2821</v>
      </c>
      <c r="H119" s="11">
        <v>451</v>
      </c>
      <c r="I119" s="11">
        <v>-49</v>
      </c>
      <c r="J119" s="11">
        <v>-257</v>
      </c>
      <c r="K119" s="10">
        <v>-627</v>
      </c>
      <c r="L119" s="10">
        <v>-482</v>
      </c>
      <c r="M119" s="11">
        <v>-571</v>
      </c>
      <c r="N119" s="11">
        <v>265</v>
      </c>
      <c r="O119" s="11">
        <v>547</v>
      </c>
      <c r="P119" s="10">
        <v>284</v>
      </c>
      <c r="Q119" s="10">
        <v>525</v>
      </c>
      <c r="R119" s="163">
        <v>195</v>
      </c>
      <c r="S119" s="163">
        <v>467</v>
      </c>
      <c r="T119" s="163">
        <v>567</v>
      </c>
      <c r="U119" s="163">
        <v>342</v>
      </c>
      <c r="V119" s="10">
        <v>1571</v>
      </c>
      <c r="W119" s="163">
        <v>503</v>
      </c>
      <c r="X119" s="163">
        <v>567</v>
      </c>
      <c r="Y119" s="11">
        <v>740</v>
      </c>
      <c r="Z119" s="163">
        <v>694</v>
      </c>
      <c r="AA119" s="10">
        <v>2504</v>
      </c>
      <c r="AB119" s="163">
        <v>736</v>
      </c>
      <c r="AC119" s="163">
        <v>530</v>
      </c>
      <c r="AD119" s="11">
        <v>303</v>
      </c>
      <c r="AE119" s="11">
        <v>-138</v>
      </c>
      <c r="AF119" s="11">
        <v>1431</v>
      </c>
      <c r="AG119" s="11">
        <v>16</v>
      </c>
      <c r="AH119" s="11">
        <v>-123</v>
      </c>
      <c r="AI119" s="11">
        <v>-153</v>
      </c>
      <c r="AJ119" s="11">
        <v>-136</v>
      </c>
      <c r="AK119" s="10">
        <v>-396</v>
      </c>
      <c r="AL119" s="10"/>
    </row>
    <row r="120" spans="2:38">
      <c r="B120" s="162" t="s">
        <v>7</v>
      </c>
      <c r="C120" s="10">
        <f t="shared" si="8"/>
        <v>130</v>
      </c>
      <c r="D120" s="10">
        <f t="shared" si="8"/>
        <v>478</v>
      </c>
      <c r="E120" s="11">
        <f t="shared" si="8"/>
        <v>177</v>
      </c>
      <c r="F120" s="11">
        <f t="shared" si="8"/>
        <v>127</v>
      </c>
      <c r="G120" s="11">
        <v>912</v>
      </c>
      <c r="H120" s="11">
        <v>168</v>
      </c>
      <c r="I120" s="11">
        <v>191</v>
      </c>
      <c r="J120" s="11">
        <v>214</v>
      </c>
      <c r="K120" s="10">
        <v>196</v>
      </c>
      <c r="L120" s="10">
        <v>769</v>
      </c>
      <c r="M120" s="11">
        <v>293</v>
      </c>
      <c r="N120" s="11">
        <v>209</v>
      </c>
      <c r="O120" s="11">
        <v>190</v>
      </c>
      <c r="P120" s="10">
        <v>172</v>
      </c>
      <c r="Q120" s="10">
        <v>864</v>
      </c>
      <c r="R120" s="163">
        <v>178</v>
      </c>
      <c r="S120" s="163">
        <v>192</v>
      </c>
      <c r="T120" s="163">
        <v>225</v>
      </c>
      <c r="U120" s="163">
        <v>231</v>
      </c>
      <c r="V120" s="10">
        <v>826</v>
      </c>
      <c r="W120" s="163">
        <v>230</v>
      </c>
      <c r="X120" s="163">
        <v>258</v>
      </c>
      <c r="Y120" s="11">
        <v>510</v>
      </c>
      <c r="Z120" s="163">
        <v>136</v>
      </c>
      <c r="AA120" s="10">
        <v>1134</v>
      </c>
      <c r="AB120" s="163">
        <v>217</v>
      </c>
      <c r="AC120" s="163">
        <v>185</v>
      </c>
      <c r="AD120" s="11">
        <v>205</v>
      </c>
      <c r="AE120" s="11">
        <v>153</v>
      </c>
      <c r="AF120" s="11">
        <v>760</v>
      </c>
      <c r="AG120" s="11">
        <v>123</v>
      </c>
      <c r="AH120" s="11">
        <v>141</v>
      </c>
      <c r="AI120" s="11">
        <v>171</v>
      </c>
      <c r="AJ120" s="11">
        <v>152</v>
      </c>
      <c r="AK120" s="10">
        <v>587</v>
      </c>
      <c r="AL120" s="10"/>
    </row>
    <row r="121" spans="2:38">
      <c r="B121" s="162" t="s">
        <v>11</v>
      </c>
      <c r="C121" s="10">
        <f t="shared" si="8"/>
        <v>15</v>
      </c>
      <c r="D121" s="10">
        <f t="shared" si="8"/>
        <v>14</v>
      </c>
      <c r="E121" s="11">
        <f t="shared" si="8"/>
        <v>38</v>
      </c>
      <c r="F121" s="11">
        <f t="shared" si="8"/>
        <v>8</v>
      </c>
      <c r="G121" s="11">
        <v>75</v>
      </c>
      <c r="H121" s="11">
        <v>16</v>
      </c>
      <c r="I121" s="11">
        <v>20</v>
      </c>
      <c r="J121" s="11">
        <v>37</v>
      </c>
      <c r="K121" s="10">
        <v>25</v>
      </c>
      <c r="L121" s="10">
        <v>98</v>
      </c>
      <c r="M121" s="11">
        <v>13</v>
      </c>
      <c r="N121" s="11">
        <v>37</v>
      </c>
      <c r="O121" s="11">
        <v>25</v>
      </c>
      <c r="P121" s="10">
        <v>16</v>
      </c>
      <c r="Q121" s="10">
        <v>91</v>
      </c>
      <c r="R121" s="163">
        <v>9</v>
      </c>
      <c r="S121" s="163">
        <v>4</v>
      </c>
      <c r="T121" s="163">
        <v>10</v>
      </c>
      <c r="U121" s="163">
        <v>-112</v>
      </c>
      <c r="V121" s="10">
        <v>-89</v>
      </c>
      <c r="W121" s="163">
        <v>-6</v>
      </c>
      <c r="X121" s="163">
        <v>-24</v>
      </c>
      <c r="Y121" s="11">
        <v>-69</v>
      </c>
      <c r="Z121" s="163">
        <v>-142</v>
      </c>
      <c r="AA121" s="10">
        <v>-241</v>
      </c>
      <c r="AB121" s="163">
        <v>-3</v>
      </c>
      <c r="AC121" s="163">
        <v>13</v>
      </c>
      <c r="AD121" s="11">
        <v>27</v>
      </c>
      <c r="AE121" s="11">
        <v>3</v>
      </c>
      <c r="AF121" s="11">
        <v>40</v>
      </c>
      <c r="AG121" s="11">
        <v>5</v>
      </c>
      <c r="AH121" s="11">
        <v>19</v>
      </c>
      <c r="AI121" s="11">
        <v>23</v>
      </c>
      <c r="AJ121" s="11">
        <v>8</v>
      </c>
      <c r="AK121" s="10">
        <v>55</v>
      </c>
      <c r="AL121" s="10"/>
    </row>
    <row r="122" spans="2:38">
      <c r="B122" s="162" t="s">
        <v>132</v>
      </c>
      <c r="C122" s="10">
        <f t="shared" si="8"/>
        <v>22</v>
      </c>
      <c r="D122" s="10">
        <f t="shared" si="8"/>
        <v>48</v>
      </c>
      <c r="E122" s="11">
        <f t="shared" si="8"/>
        <v>39</v>
      </c>
      <c r="F122" s="11">
        <f t="shared" si="8"/>
        <v>33</v>
      </c>
      <c r="G122" s="11">
        <v>142</v>
      </c>
      <c r="H122" s="11">
        <v>25</v>
      </c>
      <c r="I122" s="11">
        <v>31</v>
      </c>
      <c r="J122" s="11">
        <v>35</v>
      </c>
      <c r="K122" s="10">
        <v>41</v>
      </c>
      <c r="L122" s="10">
        <v>132</v>
      </c>
      <c r="M122" s="11">
        <v>39</v>
      </c>
      <c r="N122" s="11">
        <v>40</v>
      </c>
      <c r="O122" s="11">
        <v>43</v>
      </c>
      <c r="P122" s="10">
        <v>-77</v>
      </c>
      <c r="Q122" s="10">
        <v>45</v>
      </c>
      <c r="R122" s="163">
        <v>37</v>
      </c>
      <c r="S122" s="163">
        <v>43</v>
      </c>
      <c r="T122" s="163">
        <v>41</v>
      </c>
      <c r="U122" s="163">
        <v>56</v>
      </c>
      <c r="V122" s="10">
        <v>177</v>
      </c>
      <c r="W122" s="163">
        <v>38</v>
      </c>
      <c r="X122" s="163">
        <v>37</v>
      </c>
      <c r="Y122" s="11">
        <v>28</v>
      </c>
      <c r="Z122" s="163">
        <v>-353</v>
      </c>
      <c r="AA122" s="10">
        <v>-250</v>
      </c>
      <c r="AB122" s="163">
        <v>35</v>
      </c>
      <c r="AC122" s="163">
        <v>36</v>
      </c>
      <c r="AD122" s="11">
        <v>33</v>
      </c>
      <c r="AE122" s="11">
        <v>22</v>
      </c>
      <c r="AF122" s="11">
        <v>126</v>
      </c>
      <c r="AG122" s="11">
        <v>32</v>
      </c>
      <c r="AH122" s="11">
        <v>21</v>
      </c>
      <c r="AI122" s="11">
        <v>25</v>
      </c>
      <c r="AJ122" s="11">
        <v>19</v>
      </c>
      <c r="AK122" s="10">
        <v>97</v>
      </c>
      <c r="AL122" s="10"/>
    </row>
    <row r="123" spans="2:38">
      <c r="B123" s="162" t="s">
        <v>6</v>
      </c>
      <c r="C123" s="10">
        <f t="shared" si="8"/>
        <v>1506</v>
      </c>
      <c r="D123" s="10">
        <f t="shared" si="8"/>
        <v>1533</v>
      </c>
      <c r="E123" s="11">
        <f t="shared" si="8"/>
        <v>1287</v>
      </c>
      <c r="F123" s="11">
        <f t="shared" si="8"/>
        <v>1528</v>
      </c>
      <c r="G123" s="11">
        <v>5854</v>
      </c>
      <c r="H123" s="11">
        <v>2033</v>
      </c>
      <c r="I123" s="11">
        <v>2331</v>
      </c>
      <c r="J123" s="11">
        <v>1717</v>
      </c>
      <c r="K123" s="10">
        <v>1761</v>
      </c>
      <c r="L123" s="10">
        <v>7842</v>
      </c>
      <c r="M123" s="11">
        <v>1463</v>
      </c>
      <c r="N123" s="11">
        <v>1502</v>
      </c>
      <c r="O123" s="11">
        <v>1158</v>
      </c>
      <c r="P123" s="10">
        <v>1205</v>
      </c>
      <c r="Q123" s="10">
        <v>5328</v>
      </c>
      <c r="R123" s="163">
        <v>1204</v>
      </c>
      <c r="S123" s="163">
        <v>855</v>
      </c>
      <c r="T123" s="163">
        <v>959</v>
      </c>
      <c r="U123" s="163">
        <v>1032</v>
      </c>
      <c r="V123" s="10">
        <v>4050</v>
      </c>
      <c r="W123" s="163">
        <v>1217</v>
      </c>
      <c r="X123" s="163">
        <v>-662</v>
      </c>
      <c r="Y123" s="11">
        <v>915</v>
      </c>
      <c r="Z123" s="163">
        <v>-4</v>
      </c>
      <c r="AA123" s="10">
        <v>1466</v>
      </c>
      <c r="AB123" s="163">
        <v>282</v>
      </c>
      <c r="AC123" s="163">
        <v>409</v>
      </c>
      <c r="AD123" s="11">
        <v>219</v>
      </c>
      <c r="AE123" s="11">
        <v>-2881</v>
      </c>
      <c r="AF123" s="11">
        <v>-1971</v>
      </c>
      <c r="AG123" s="11">
        <v>73</v>
      </c>
      <c r="AH123" s="11">
        <v>419</v>
      </c>
      <c r="AI123" s="11">
        <v>378</v>
      </c>
      <c r="AJ123" s="11">
        <v>538</v>
      </c>
      <c r="AK123" s="10">
        <v>1408</v>
      </c>
      <c r="AL123" s="10"/>
    </row>
    <row r="124" spans="2:38">
      <c r="B124" s="162" t="s">
        <v>8</v>
      </c>
      <c r="C124" s="10">
        <f t="shared" si="8"/>
        <v>113</v>
      </c>
      <c r="D124" s="10">
        <f t="shared" si="8"/>
        <v>126</v>
      </c>
      <c r="E124" s="11">
        <f t="shared" si="8"/>
        <v>162</v>
      </c>
      <c r="F124" s="11">
        <f t="shared" si="8"/>
        <v>142</v>
      </c>
      <c r="G124" s="11">
        <v>543</v>
      </c>
      <c r="H124" s="11">
        <v>151</v>
      </c>
      <c r="I124" s="11">
        <v>128</v>
      </c>
      <c r="J124" s="11">
        <v>171</v>
      </c>
      <c r="K124" s="10">
        <v>168</v>
      </c>
      <c r="L124" s="10">
        <v>618</v>
      </c>
      <c r="M124" s="11">
        <v>153</v>
      </c>
      <c r="N124" s="11">
        <v>123</v>
      </c>
      <c r="O124" s="11">
        <v>109</v>
      </c>
      <c r="P124" s="10">
        <v>56</v>
      </c>
      <c r="Q124" s="10">
        <v>441</v>
      </c>
      <c r="R124" s="163">
        <v>180</v>
      </c>
      <c r="S124" s="163">
        <v>171</v>
      </c>
      <c r="T124" s="163">
        <v>183</v>
      </c>
      <c r="U124" s="163">
        <v>113</v>
      </c>
      <c r="V124" s="10">
        <v>647</v>
      </c>
      <c r="W124" s="163">
        <v>129</v>
      </c>
      <c r="X124" s="163">
        <v>150</v>
      </c>
      <c r="Y124" s="11">
        <v>231</v>
      </c>
      <c r="Z124" s="163">
        <v>91</v>
      </c>
      <c r="AA124" s="10">
        <v>601</v>
      </c>
      <c r="AB124" s="163">
        <v>215</v>
      </c>
      <c r="AC124" s="163">
        <v>267</v>
      </c>
      <c r="AD124" s="11">
        <v>238</v>
      </c>
      <c r="AE124" s="11">
        <v>194</v>
      </c>
      <c r="AF124" s="11">
        <v>914</v>
      </c>
      <c r="AG124" s="11">
        <v>261</v>
      </c>
      <c r="AH124" s="11">
        <v>190</v>
      </c>
      <c r="AI124" s="11">
        <v>355</v>
      </c>
      <c r="AJ124" s="11">
        <v>-1497</v>
      </c>
      <c r="AK124" s="10">
        <v>-691</v>
      </c>
      <c r="AL124" s="10"/>
    </row>
    <row r="125" spans="2:38">
      <c r="B125" s="162" t="s">
        <v>9</v>
      </c>
      <c r="C125" s="10">
        <f t="shared" si="8"/>
        <v>73</v>
      </c>
      <c r="D125" s="10">
        <f t="shared" si="8"/>
        <v>68</v>
      </c>
      <c r="E125" s="11">
        <f t="shared" si="8"/>
        <v>53</v>
      </c>
      <c r="F125" s="11">
        <f t="shared" si="8"/>
        <v>50</v>
      </c>
      <c r="G125" s="11">
        <v>244</v>
      </c>
      <c r="H125" s="11">
        <v>50</v>
      </c>
      <c r="I125" s="11">
        <v>58</v>
      </c>
      <c r="J125" s="11">
        <v>82</v>
      </c>
      <c r="K125" s="10">
        <v>62</v>
      </c>
      <c r="L125" s="10">
        <v>252</v>
      </c>
      <c r="M125" s="11">
        <v>44</v>
      </c>
      <c r="N125" s="11">
        <v>34</v>
      </c>
      <c r="O125" s="11">
        <v>46</v>
      </c>
      <c r="P125" s="10">
        <v>18</v>
      </c>
      <c r="Q125" s="10">
        <v>142</v>
      </c>
      <c r="R125" s="163">
        <v>52</v>
      </c>
      <c r="S125" s="163">
        <v>51</v>
      </c>
      <c r="T125" s="163">
        <v>63</v>
      </c>
      <c r="U125" s="163">
        <v>41</v>
      </c>
      <c r="V125" s="10">
        <v>207</v>
      </c>
      <c r="W125" s="163">
        <v>28</v>
      </c>
      <c r="X125" s="163">
        <v>35</v>
      </c>
      <c r="Y125" s="11">
        <v>91</v>
      </c>
      <c r="Z125" s="163">
        <v>65</v>
      </c>
      <c r="AA125" s="10">
        <v>219</v>
      </c>
      <c r="AB125" s="163">
        <v>42</v>
      </c>
      <c r="AC125" s="163">
        <v>69</v>
      </c>
      <c r="AD125" s="11">
        <v>41</v>
      </c>
      <c r="AE125" s="11">
        <v>5</v>
      </c>
      <c r="AF125" s="11">
        <v>157</v>
      </c>
      <c r="AG125" s="11">
        <v>-1</v>
      </c>
      <c r="AH125" s="11">
        <v>-105</v>
      </c>
      <c r="AI125" s="11">
        <v>-11</v>
      </c>
      <c r="AJ125" s="11">
        <v>-1135</v>
      </c>
      <c r="AK125" s="10">
        <v>-1252</v>
      </c>
      <c r="AL125" s="10"/>
    </row>
    <row r="126" spans="2:38">
      <c r="B126" s="162" t="s">
        <v>10</v>
      </c>
      <c r="C126" s="10">
        <f t="shared" si="8"/>
        <v>27</v>
      </c>
      <c r="D126" s="10">
        <f t="shared" si="8"/>
        <v>-15</v>
      </c>
      <c r="E126" s="11">
        <f t="shared" si="8"/>
        <v>-117</v>
      </c>
      <c r="F126" s="11">
        <f t="shared" si="8"/>
        <v>-20</v>
      </c>
      <c r="G126" s="11">
        <v>-125</v>
      </c>
      <c r="H126" s="11">
        <v>1</v>
      </c>
      <c r="I126" s="11">
        <v>-26</v>
      </c>
      <c r="J126" s="11">
        <v>-40</v>
      </c>
      <c r="K126" s="10">
        <v>-99</v>
      </c>
      <c r="L126" s="10">
        <v>-164</v>
      </c>
      <c r="M126" s="11">
        <v>-29</v>
      </c>
      <c r="N126" s="11">
        <v>-9</v>
      </c>
      <c r="O126" s="11">
        <v>-280</v>
      </c>
      <c r="P126" s="10">
        <v>5</v>
      </c>
      <c r="Q126" s="10">
        <v>-313</v>
      </c>
      <c r="R126" s="163">
        <v>-13</v>
      </c>
      <c r="S126" s="163">
        <v>-275</v>
      </c>
      <c r="T126" s="163">
        <v>18</v>
      </c>
      <c r="U126" s="163">
        <v>-49</v>
      </c>
      <c r="V126" s="10">
        <v>-319</v>
      </c>
      <c r="W126" s="163">
        <v>28</v>
      </c>
      <c r="X126" s="163">
        <v>-3</v>
      </c>
      <c r="Y126" s="11">
        <v>84</v>
      </c>
      <c r="Z126" s="163">
        <v>22</v>
      </c>
      <c r="AA126" s="10">
        <v>131</v>
      </c>
      <c r="AB126" s="163">
        <v>36</v>
      </c>
      <c r="AC126" s="163">
        <v>36</v>
      </c>
      <c r="AD126" s="11">
        <v>59</v>
      </c>
      <c r="AE126" s="11">
        <v>30</v>
      </c>
      <c r="AF126" s="11">
        <v>161</v>
      </c>
      <c r="AG126" s="11">
        <v>47</v>
      </c>
      <c r="AH126" s="11">
        <v>28</v>
      </c>
      <c r="AI126" s="11">
        <v>0</v>
      </c>
      <c r="AJ126" s="11">
        <v>-11</v>
      </c>
      <c r="AK126" s="10">
        <v>64</v>
      </c>
      <c r="AL126" s="10"/>
    </row>
    <row r="127" spans="2:38">
      <c r="B127" s="162" t="s">
        <v>14</v>
      </c>
      <c r="C127" s="10">
        <f t="shared" si="8"/>
        <v>-120</v>
      </c>
      <c r="D127" s="10">
        <f t="shared" si="8"/>
        <v>-92</v>
      </c>
      <c r="E127" s="11">
        <f t="shared" si="8"/>
        <v>57</v>
      </c>
      <c r="F127" s="11">
        <f t="shared" si="8"/>
        <v>-228</v>
      </c>
      <c r="G127" s="11">
        <v>-383</v>
      </c>
      <c r="H127" s="11">
        <v>8</v>
      </c>
      <c r="I127" s="11">
        <v>-13</v>
      </c>
      <c r="J127" s="11">
        <v>62</v>
      </c>
      <c r="K127" s="10">
        <v>22</v>
      </c>
      <c r="L127" s="10">
        <v>79</v>
      </c>
      <c r="M127" s="11">
        <v>169</v>
      </c>
      <c r="N127" s="11">
        <v>104</v>
      </c>
      <c r="O127" s="11">
        <v>228</v>
      </c>
      <c r="P127" s="10">
        <v>70</v>
      </c>
      <c r="Q127" s="10">
        <v>571</v>
      </c>
      <c r="R127" s="163">
        <v>21</v>
      </c>
      <c r="S127" s="163">
        <v>145</v>
      </c>
      <c r="T127" s="163">
        <v>23</v>
      </c>
      <c r="U127" s="163">
        <v>77</v>
      </c>
      <c r="V127" s="10">
        <v>266</v>
      </c>
      <c r="W127" s="163">
        <v>70</v>
      </c>
      <c r="X127" s="163">
        <v>175</v>
      </c>
      <c r="Y127" s="11">
        <v>158</v>
      </c>
      <c r="Z127" s="163">
        <v>-50</v>
      </c>
      <c r="AA127" s="10">
        <v>353</v>
      </c>
      <c r="AB127" s="163">
        <v>263</v>
      </c>
      <c r="AC127" s="163">
        <v>-6</v>
      </c>
      <c r="AD127" s="11">
        <v>79</v>
      </c>
      <c r="AE127" s="11">
        <v>-84</v>
      </c>
      <c r="AF127" s="11">
        <v>252</v>
      </c>
      <c r="AG127" s="11">
        <v>-66</v>
      </c>
      <c r="AH127" s="11">
        <v>66</v>
      </c>
      <c r="AI127" s="11">
        <v>17</v>
      </c>
      <c r="AJ127" s="11">
        <v>-115</v>
      </c>
      <c r="AK127" s="10">
        <v>-98</v>
      </c>
      <c r="AL127" s="10"/>
    </row>
    <row r="128" spans="2:38">
      <c r="B128" s="165" t="s">
        <v>98</v>
      </c>
      <c r="C128" s="166">
        <f t="shared" ref="C128:K128" si="9">SUM(C119:C127)</f>
        <v>1986</v>
      </c>
      <c r="D128" s="166">
        <f t="shared" si="9"/>
        <v>3236</v>
      </c>
      <c r="E128" s="166">
        <f t="shared" si="9"/>
        <v>2816</v>
      </c>
      <c r="F128" s="166">
        <f t="shared" si="9"/>
        <v>2045</v>
      </c>
      <c r="G128" s="166">
        <v>10083</v>
      </c>
      <c r="H128" s="166">
        <v>2903</v>
      </c>
      <c r="I128" s="166">
        <v>2671</v>
      </c>
      <c r="J128" s="166">
        <v>2021</v>
      </c>
      <c r="K128" s="166">
        <v>1549</v>
      </c>
      <c r="L128" s="166">
        <v>9144</v>
      </c>
      <c r="M128" s="166">
        <v>1574</v>
      </c>
      <c r="N128" s="166">
        <v>2305</v>
      </c>
      <c r="O128" s="166">
        <v>2066</v>
      </c>
      <c r="P128" s="166">
        <v>1749</v>
      </c>
      <c r="Q128" s="166">
        <v>7694</v>
      </c>
      <c r="R128" s="166">
        <v>1863</v>
      </c>
      <c r="S128" s="166">
        <v>1653</v>
      </c>
      <c r="T128" s="166">
        <v>2089</v>
      </c>
      <c r="U128" s="166">
        <v>1731</v>
      </c>
      <c r="V128" s="166">
        <v>7336</v>
      </c>
      <c r="W128" s="166">
        <v>2237</v>
      </c>
      <c r="X128" s="166">
        <v>533</v>
      </c>
      <c r="Y128" s="166">
        <v>2688</v>
      </c>
      <c r="Z128" s="166">
        <v>459</v>
      </c>
      <c r="AA128" s="166">
        <v>5917</v>
      </c>
      <c r="AB128" s="166">
        <v>1823</v>
      </c>
      <c r="AC128" s="166">
        <v>1539</v>
      </c>
      <c r="AD128" s="166">
        <v>1204</v>
      </c>
      <c r="AE128" s="166">
        <v>-2696</v>
      </c>
      <c r="AF128" s="166">
        <v>1870</v>
      </c>
      <c r="AG128" s="166">
        <v>490</v>
      </c>
      <c r="AH128" s="166">
        <v>656</v>
      </c>
      <c r="AI128" s="166">
        <v>805</v>
      </c>
      <c r="AJ128" s="166">
        <v>-2177</v>
      </c>
      <c r="AK128" s="166">
        <v>-226</v>
      </c>
      <c r="AL128" s="169"/>
    </row>
    <row r="129" spans="2:38">
      <c r="B129" s="168"/>
      <c r="C129" s="13"/>
      <c r="D129" s="13"/>
      <c r="E129" s="13"/>
      <c r="F129" s="13"/>
      <c r="G129" s="43"/>
      <c r="H129" s="10"/>
      <c r="I129" s="10"/>
      <c r="J129" s="13"/>
      <c r="K129" s="13"/>
      <c r="L129" s="43"/>
      <c r="M129" s="13"/>
      <c r="N129" s="13"/>
      <c r="O129" s="13"/>
      <c r="P129" s="13"/>
      <c r="Q129" s="43"/>
      <c r="R129" s="43"/>
      <c r="S129" s="167"/>
      <c r="T129" s="13"/>
      <c r="U129" s="13"/>
      <c r="V129" s="43"/>
      <c r="W129" s="43"/>
      <c r="X129" s="43"/>
      <c r="Y129" s="43"/>
      <c r="Z129" s="13"/>
      <c r="AA129" s="43"/>
      <c r="AB129" s="43"/>
      <c r="AC129" s="43"/>
      <c r="AD129" s="43"/>
      <c r="AE129" s="35"/>
      <c r="AF129" s="35"/>
      <c r="AG129" s="35"/>
      <c r="AH129" s="35"/>
      <c r="AI129" s="35"/>
      <c r="AJ129" s="35"/>
      <c r="AK129" s="35"/>
      <c r="AL129" s="35"/>
    </row>
    <row r="130" spans="2:38">
      <c r="B130" s="162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</row>
    <row r="131" spans="2:38">
      <c r="B131" s="168" t="s">
        <v>21</v>
      </c>
      <c r="C131" s="169">
        <f>-285-23</f>
        <v>-308</v>
      </c>
      <c r="D131" s="169">
        <f>-342-19</f>
        <v>-361</v>
      </c>
      <c r="E131" s="169">
        <f>-193-20</f>
        <v>-213</v>
      </c>
      <c r="F131" s="169">
        <f>-120-24</f>
        <v>-144</v>
      </c>
      <c r="G131" s="169">
        <v>-1026</v>
      </c>
      <c r="H131" s="169">
        <v>-226</v>
      </c>
      <c r="I131" s="169">
        <v>-167</v>
      </c>
      <c r="J131" s="169">
        <v>-256</v>
      </c>
      <c r="K131" s="169">
        <v>-213</v>
      </c>
      <c r="L131" s="169">
        <v>-862</v>
      </c>
      <c r="M131" s="174">
        <v>-187</v>
      </c>
      <c r="N131" s="174">
        <v>-221</v>
      </c>
      <c r="O131" s="174">
        <v>-197</v>
      </c>
      <c r="P131" s="174">
        <v>-175</v>
      </c>
      <c r="Q131" s="15">
        <v>-780</v>
      </c>
      <c r="R131" s="174">
        <v>-275</v>
      </c>
      <c r="S131" s="174">
        <v>-191</v>
      </c>
      <c r="T131" s="174">
        <v>-127</v>
      </c>
      <c r="U131" s="174">
        <v>-123</v>
      </c>
      <c r="V131" s="15">
        <v>-716</v>
      </c>
      <c r="W131" s="174">
        <v>-154</v>
      </c>
      <c r="X131" s="174">
        <v>-185</v>
      </c>
      <c r="Y131" s="175">
        <v>-188</v>
      </c>
      <c r="Z131" s="174">
        <v>-79</v>
      </c>
      <c r="AA131" s="15">
        <v>-606</v>
      </c>
      <c r="AB131" s="174">
        <v>-71</v>
      </c>
      <c r="AC131" s="174">
        <v>-80</v>
      </c>
      <c r="AD131" s="175">
        <v>-127</v>
      </c>
      <c r="AE131" s="175">
        <v>-145</v>
      </c>
      <c r="AF131" s="175">
        <v>-423</v>
      </c>
      <c r="AG131" s="175">
        <v>-121</v>
      </c>
      <c r="AH131" s="175">
        <v>-154</v>
      </c>
      <c r="AI131" s="175">
        <v>-74</v>
      </c>
      <c r="AJ131" s="174">
        <v>-268</v>
      </c>
      <c r="AK131" s="15">
        <v>-617</v>
      </c>
      <c r="AL131" s="15"/>
    </row>
    <row r="132" spans="2:38">
      <c r="B132" s="168"/>
      <c r="C132" s="13"/>
      <c r="D132" s="13"/>
      <c r="E132" s="13"/>
      <c r="F132" s="13"/>
      <c r="G132" s="35"/>
      <c r="H132" s="13"/>
      <c r="I132" s="13"/>
      <c r="J132" s="13"/>
      <c r="K132" s="13"/>
      <c r="L132" s="35"/>
      <c r="M132" s="13"/>
      <c r="N132" s="13"/>
      <c r="O132" s="13"/>
      <c r="P132" s="13"/>
      <c r="Q132" s="35"/>
      <c r="R132" s="35"/>
      <c r="S132" s="13"/>
      <c r="T132" s="13"/>
      <c r="U132" s="13"/>
      <c r="V132" s="35"/>
      <c r="W132" s="35"/>
      <c r="X132" s="35"/>
      <c r="Y132" s="35"/>
      <c r="Z132" s="13"/>
      <c r="AA132" s="35"/>
      <c r="AB132" s="35"/>
      <c r="AC132" s="35"/>
      <c r="AD132" s="35"/>
      <c r="AE132" s="35"/>
      <c r="AF132" s="35"/>
      <c r="AG132" s="35"/>
      <c r="AH132" s="35"/>
      <c r="AI132" s="35"/>
      <c r="AJ132" s="13"/>
      <c r="AK132" s="35"/>
      <c r="AL132" s="35"/>
    </row>
    <row r="133" spans="2:38">
      <c r="B133" s="162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76"/>
      <c r="O133" s="176"/>
      <c r="P133" s="176"/>
      <c r="Q133" s="13"/>
      <c r="R133" s="177"/>
      <c r="S133" s="177"/>
      <c r="T133" s="177"/>
      <c r="U133" s="177"/>
      <c r="V133" s="13"/>
      <c r="W133" s="177"/>
      <c r="X133" s="177"/>
      <c r="Y133" s="177"/>
      <c r="Z133" s="177"/>
      <c r="AA133" s="13"/>
      <c r="AB133" s="177"/>
      <c r="AC133" s="177"/>
      <c r="AD133" s="177"/>
      <c r="AE133" s="177"/>
      <c r="AF133" s="177"/>
      <c r="AG133" s="177"/>
      <c r="AH133" s="177"/>
      <c r="AI133" s="177"/>
      <c r="AJ133" s="177"/>
      <c r="AK133" s="13"/>
      <c r="AL133" s="13"/>
    </row>
    <row r="134" spans="2:38">
      <c r="B134" s="162" t="s">
        <v>5</v>
      </c>
      <c r="C134" s="178">
        <v>50</v>
      </c>
      <c r="D134" s="178">
        <v>27</v>
      </c>
      <c r="E134" s="178">
        <v>78</v>
      </c>
      <c r="F134" s="178">
        <v>50</v>
      </c>
      <c r="G134" s="178">
        <v>205</v>
      </c>
      <c r="H134" s="178">
        <v>27</v>
      </c>
      <c r="I134" s="178">
        <v>46</v>
      </c>
      <c r="J134" s="178">
        <v>32</v>
      </c>
      <c r="K134" s="179">
        <v>34</v>
      </c>
      <c r="L134" s="178">
        <v>71</v>
      </c>
      <c r="M134" s="178">
        <v>28</v>
      </c>
      <c r="N134" s="178">
        <v>38</v>
      </c>
      <c r="O134" s="10">
        <v>49</v>
      </c>
      <c r="P134" s="179">
        <v>51</v>
      </c>
      <c r="Q134" s="10">
        <v>64</v>
      </c>
      <c r="R134" s="180">
        <v>9</v>
      </c>
      <c r="S134" s="163">
        <v>28</v>
      </c>
      <c r="T134" s="163">
        <v>13</v>
      </c>
      <c r="U134" s="163">
        <v>29</v>
      </c>
      <c r="V134" s="10">
        <v>61</v>
      </c>
      <c r="W134" s="163">
        <v>49</v>
      </c>
      <c r="X134" s="163">
        <v>20</v>
      </c>
      <c r="Y134" s="164">
        <v>55</v>
      </c>
      <c r="Z134" s="163">
        <v>39</v>
      </c>
      <c r="AA134" s="10">
        <v>163</v>
      </c>
      <c r="AB134" s="163">
        <v>22</v>
      </c>
      <c r="AC134" s="163">
        <v>23</v>
      </c>
      <c r="AD134" s="164">
        <v>39</v>
      </c>
      <c r="AE134" s="73">
        <v>44</v>
      </c>
      <c r="AF134" s="164">
        <v>128</v>
      </c>
      <c r="AG134" s="76">
        <v>21</v>
      </c>
      <c r="AH134" s="58">
        <v>28</v>
      </c>
      <c r="AI134" s="74">
        <v>37</v>
      </c>
      <c r="AJ134" s="163">
        <v>10</v>
      </c>
      <c r="AK134" s="74">
        <v>20</v>
      </c>
      <c r="AL134" s="74"/>
    </row>
    <row r="135" spans="2:38">
      <c r="B135" s="162" t="s">
        <v>7</v>
      </c>
      <c r="C135" s="178">
        <v>15</v>
      </c>
      <c r="D135" s="178">
        <v>63</v>
      </c>
      <c r="E135" s="178">
        <v>39</v>
      </c>
      <c r="F135" s="178">
        <v>4</v>
      </c>
      <c r="G135" s="178">
        <v>121</v>
      </c>
      <c r="H135" s="178">
        <v>27</v>
      </c>
      <c r="I135" s="178">
        <v>29</v>
      </c>
      <c r="J135" s="178">
        <v>41</v>
      </c>
      <c r="K135" s="178">
        <v>24</v>
      </c>
      <c r="L135" s="178">
        <v>121</v>
      </c>
      <c r="M135" s="178">
        <v>67</v>
      </c>
      <c r="N135" s="178">
        <v>49</v>
      </c>
      <c r="O135" s="10">
        <v>34</v>
      </c>
      <c r="P135" s="10">
        <v>13</v>
      </c>
      <c r="Q135" s="10">
        <v>163</v>
      </c>
      <c r="R135" s="163">
        <v>12</v>
      </c>
      <c r="S135" s="163">
        <v>13</v>
      </c>
      <c r="T135" s="163">
        <v>22</v>
      </c>
      <c r="U135" s="163">
        <v>9</v>
      </c>
      <c r="V135" s="10">
        <v>56</v>
      </c>
      <c r="W135" s="163">
        <v>15</v>
      </c>
      <c r="X135" s="163">
        <v>35</v>
      </c>
      <c r="Y135" s="164">
        <v>165</v>
      </c>
      <c r="Z135" s="163">
        <v>19</v>
      </c>
      <c r="AA135" s="10">
        <v>234</v>
      </c>
      <c r="AB135" s="163">
        <v>27</v>
      </c>
      <c r="AC135" s="163">
        <v>24</v>
      </c>
      <c r="AD135" s="164">
        <v>30</v>
      </c>
      <c r="AE135" s="73">
        <v>25</v>
      </c>
      <c r="AF135" s="164">
        <v>106</v>
      </c>
      <c r="AG135" s="58">
        <v>15</v>
      </c>
      <c r="AH135" s="58">
        <v>29</v>
      </c>
      <c r="AI135" s="11">
        <v>40</v>
      </c>
      <c r="AJ135" s="163">
        <v>65</v>
      </c>
      <c r="AK135" s="10">
        <v>149</v>
      </c>
      <c r="AL135" s="10"/>
    </row>
    <row r="136" spans="2:38">
      <c r="B136" s="162" t="s">
        <v>11</v>
      </c>
      <c r="C136" s="178">
        <v>6</v>
      </c>
      <c r="D136" s="178">
        <v>6</v>
      </c>
      <c r="E136" s="178">
        <v>12</v>
      </c>
      <c r="F136" s="178">
        <v>4</v>
      </c>
      <c r="G136" s="178">
        <v>28</v>
      </c>
      <c r="H136" s="178">
        <v>9</v>
      </c>
      <c r="I136" s="178">
        <v>6</v>
      </c>
      <c r="J136" s="178">
        <v>12</v>
      </c>
      <c r="K136" s="178">
        <v>8</v>
      </c>
      <c r="L136" s="178">
        <v>35</v>
      </c>
      <c r="M136" s="178">
        <v>6</v>
      </c>
      <c r="N136" s="178">
        <v>9</v>
      </c>
      <c r="O136" s="10">
        <v>10</v>
      </c>
      <c r="P136" s="10">
        <v>11</v>
      </c>
      <c r="Q136" s="10">
        <v>36</v>
      </c>
      <c r="R136" s="163">
        <v>3</v>
      </c>
      <c r="S136" s="163">
        <v>12</v>
      </c>
      <c r="T136" s="163">
        <v>9</v>
      </c>
      <c r="U136" s="181">
        <v>2</v>
      </c>
      <c r="V136" s="10">
        <v>22</v>
      </c>
      <c r="W136" s="163">
        <v>4</v>
      </c>
      <c r="X136" s="163">
        <v>8</v>
      </c>
      <c r="Y136" s="180">
        <v>1</v>
      </c>
      <c r="Z136" s="163">
        <v>41</v>
      </c>
      <c r="AA136" s="10">
        <v>52</v>
      </c>
      <c r="AB136" s="163">
        <v>6</v>
      </c>
      <c r="AC136" s="163">
        <v>6</v>
      </c>
      <c r="AD136" s="164">
        <v>7</v>
      </c>
      <c r="AE136" s="73">
        <v>2</v>
      </c>
      <c r="AF136" s="164">
        <v>21</v>
      </c>
      <c r="AG136" s="58">
        <v>3</v>
      </c>
      <c r="AH136" s="58">
        <v>9</v>
      </c>
      <c r="AI136" s="11">
        <v>8</v>
      </c>
      <c r="AJ136" s="163">
        <v>4</v>
      </c>
      <c r="AK136" s="10">
        <v>24</v>
      </c>
      <c r="AL136" s="10"/>
    </row>
    <row r="137" spans="2:38">
      <c r="B137" s="162" t="s">
        <v>132</v>
      </c>
      <c r="C137" s="178">
        <v>3</v>
      </c>
      <c r="D137" s="179">
        <v>1</v>
      </c>
      <c r="E137" s="178">
        <v>5</v>
      </c>
      <c r="F137" s="178">
        <v>6</v>
      </c>
      <c r="G137" s="178">
        <v>13</v>
      </c>
      <c r="H137" s="178">
        <v>7</v>
      </c>
      <c r="I137" s="178">
        <v>7</v>
      </c>
      <c r="J137" s="178">
        <v>9</v>
      </c>
      <c r="K137" s="178">
        <v>7</v>
      </c>
      <c r="L137" s="178">
        <v>30</v>
      </c>
      <c r="M137" s="178">
        <v>6</v>
      </c>
      <c r="N137" s="178">
        <v>8</v>
      </c>
      <c r="O137" s="10">
        <v>10</v>
      </c>
      <c r="P137" s="10">
        <v>14</v>
      </c>
      <c r="Q137" s="10">
        <v>38</v>
      </c>
      <c r="R137" s="163">
        <v>7</v>
      </c>
      <c r="S137" s="163">
        <v>3</v>
      </c>
      <c r="T137" s="163">
        <v>7</v>
      </c>
      <c r="U137" s="163">
        <v>4</v>
      </c>
      <c r="V137" s="10">
        <v>21</v>
      </c>
      <c r="W137" s="163">
        <v>5</v>
      </c>
      <c r="X137" s="163">
        <v>5</v>
      </c>
      <c r="Y137" s="164">
        <v>5</v>
      </c>
      <c r="Z137" s="163">
        <v>5</v>
      </c>
      <c r="AA137" s="10">
        <v>20</v>
      </c>
      <c r="AB137" s="163">
        <v>6</v>
      </c>
      <c r="AC137" s="163">
        <v>4</v>
      </c>
      <c r="AD137" s="164">
        <v>3</v>
      </c>
      <c r="AE137" s="75">
        <v>7</v>
      </c>
      <c r="AF137" s="164">
        <v>6</v>
      </c>
      <c r="AG137" s="58">
        <v>5</v>
      </c>
      <c r="AH137" s="76">
        <v>3</v>
      </c>
      <c r="AI137" s="11">
        <v>3</v>
      </c>
      <c r="AJ137" s="163">
        <v>1</v>
      </c>
      <c r="AK137" s="10">
        <v>6</v>
      </c>
      <c r="AL137" s="10"/>
    </row>
    <row r="138" spans="2:38">
      <c r="B138" s="162" t="s">
        <v>6</v>
      </c>
      <c r="C138" s="178">
        <v>1049</v>
      </c>
      <c r="D138" s="178">
        <v>1073</v>
      </c>
      <c r="E138" s="178">
        <v>842</v>
      </c>
      <c r="F138" s="178">
        <v>1202</v>
      </c>
      <c r="G138" s="178">
        <v>4166</v>
      </c>
      <c r="H138" s="178">
        <v>1496</v>
      </c>
      <c r="I138" s="178">
        <v>1637</v>
      </c>
      <c r="J138" s="178">
        <v>1349</v>
      </c>
      <c r="K138" s="178">
        <v>1248</v>
      </c>
      <c r="L138" s="178">
        <v>5730</v>
      </c>
      <c r="M138" s="178">
        <v>170</v>
      </c>
      <c r="N138" s="178">
        <v>1034</v>
      </c>
      <c r="O138" s="10">
        <v>915</v>
      </c>
      <c r="P138" s="10">
        <v>765</v>
      </c>
      <c r="Q138" s="10">
        <v>2884</v>
      </c>
      <c r="R138" s="163">
        <v>858</v>
      </c>
      <c r="S138" s="163">
        <v>606</v>
      </c>
      <c r="T138" s="163">
        <v>770</v>
      </c>
      <c r="U138" s="163">
        <v>770</v>
      </c>
      <c r="V138" s="10">
        <v>3004</v>
      </c>
      <c r="W138" s="163">
        <v>871</v>
      </c>
      <c r="X138" s="163">
        <v>735</v>
      </c>
      <c r="Y138" s="164">
        <v>693</v>
      </c>
      <c r="Z138" s="163">
        <v>28</v>
      </c>
      <c r="AA138" s="10">
        <v>2327</v>
      </c>
      <c r="AB138" s="163">
        <v>74</v>
      </c>
      <c r="AC138" s="163">
        <v>272</v>
      </c>
      <c r="AD138" s="164">
        <v>187</v>
      </c>
      <c r="AE138" s="75">
        <v>358</v>
      </c>
      <c r="AF138" s="164">
        <v>175</v>
      </c>
      <c r="AG138" s="58">
        <v>102</v>
      </c>
      <c r="AH138" s="58">
        <v>288</v>
      </c>
      <c r="AI138" s="11">
        <v>233</v>
      </c>
      <c r="AJ138" s="163">
        <v>308</v>
      </c>
      <c r="AK138" s="10">
        <v>931</v>
      </c>
      <c r="AL138" s="10"/>
    </row>
    <row r="139" spans="2:38">
      <c r="B139" s="162" t="s">
        <v>8</v>
      </c>
      <c r="C139" s="178">
        <v>35</v>
      </c>
      <c r="D139" s="178">
        <v>24</v>
      </c>
      <c r="E139" s="178">
        <v>36</v>
      </c>
      <c r="F139" s="178">
        <v>40</v>
      </c>
      <c r="G139" s="178">
        <v>135</v>
      </c>
      <c r="H139" s="178">
        <v>29</v>
      </c>
      <c r="I139" s="178">
        <v>29</v>
      </c>
      <c r="J139" s="178">
        <v>32</v>
      </c>
      <c r="K139" s="178">
        <v>40</v>
      </c>
      <c r="L139" s="178">
        <v>130</v>
      </c>
      <c r="M139" s="178">
        <v>30</v>
      </c>
      <c r="N139" s="178">
        <v>25</v>
      </c>
      <c r="O139" s="10">
        <v>25</v>
      </c>
      <c r="P139" s="10">
        <v>14</v>
      </c>
      <c r="Q139" s="10">
        <v>94</v>
      </c>
      <c r="R139" s="163">
        <v>34</v>
      </c>
      <c r="S139" s="163">
        <v>21</v>
      </c>
      <c r="T139" s="163">
        <v>35</v>
      </c>
      <c r="U139" s="163">
        <v>29</v>
      </c>
      <c r="V139" s="10">
        <v>119</v>
      </c>
      <c r="W139" s="163">
        <v>13</v>
      </c>
      <c r="X139" s="163">
        <v>33</v>
      </c>
      <c r="Y139" s="164">
        <v>39</v>
      </c>
      <c r="Z139" s="163">
        <v>38</v>
      </c>
      <c r="AA139" s="10">
        <v>123</v>
      </c>
      <c r="AB139" s="163">
        <v>47</v>
      </c>
      <c r="AC139" s="163">
        <v>49</v>
      </c>
      <c r="AD139" s="164">
        <v>54</v>
      </c>
      <c r="AE139" s="73">
        <v>13</v>
      </c>
      <c r="AF139" s="164">
        <v>163</v>
      </c>
      <c r="AG139" s="58">
        <v>39</v>
      </c>
      <c r="AH139" s="58">
        <v>26</v>
      </c>
      <c r="AI139" s="11">
        <v>15</v>
      </c>
      <c r="AJ139" s="74">
        <v>77</v>
      </c>
      <c r="AK139" s="10">
        <v>3</v>
      </c>
      <c r="AL139" s="10"/>
    </row>
    <row r="140" spans="2:38">
      <c r="B140" s="162" t="s">
        <v>9</v>
      </c>
      <c r="C140" s="178">
        <v>13</v>
      </c>
      <c r="D140" s="178">
        <v>11</v>
      </c>
      <c r="E140" s="178">
        <v>7</v>
      </c>
      <c r="F140" s="178">
        <v>12</v>
      </c>
      <c r="G140" s="178">
        <v>43</v>
      </c>
      <c r="H140" s="178">
        <v>7</v>
      </c>
      <c r="I140" s="178">
        <v>6</v>
      </c>
      <c r="J140" s="178">
        <v>2</v>
      </c>
      <c r="K140" s="179">
        <v>6</v>
      </c>
      <c r="L140" s="178">
        <v>9</v>
      </c>
      <c r="M140" s="178">
        <v>2</v>
      </c>
      <c r="N140" s="178">
        <v>2</v>
      </c>
      <c r="O140" s="179">
        <v>2</v>
      </c>
      <c r="P140" s="10">
        <v>8</v>
      </c>
      <c r="Q140" s="10">
        <v>10</v>
      </c>
      <c r="R140" s="163">
        <v>7</v>
      </c>
      <c r="S140" s="163">
        <v>8</v>
      </c>
      <c r="T140" s="163">
        <v>2</v>
      </c>
      <c r="U140" s="163">
        <v>3</v>
      </c>
      <c r="V140" s="10">
        <v>20</v>
      </c>
      <c r="W140" s="163">
        <v>4</v>
      </c>
      <c r="X140" s="163">
        <v>2</v>
      </c>
      <c r="Y140" s="164">
        <v>12</v>
      </c>
      <c r="Z140" s="163">
        <v>0</v>
      </c>
      <c r="AA140" s="10">
        <v>18</v>
      </c>
      <c r="AB140" s="163">
        <v>4</v>
      </c>
      <c r="AC140" s="163">
        <v>5</v>
      </c>
      <c r="AD140" s="180">
        <v>4</v>
      </c>
      <c r="AE140" s="73">
        <v>5</v>
      </c>
      <c r="AF140" s="164">
        <v>10</v>
      </c>
      <c r="AG140" s="58">
        <v>1</v>
      </c>
      <c r="AH140" s="58">
        <v>1</v>
      </c>
      <c r="AI140" s="11">
        <v>0</v>
      </c>
      <c r="AJ140" s="74">
        <v>26</v>
      </c>
      <c r="AK140" s="76">
        <v>24</v>
      </c>
      <c r="AL140" s="76"/>
    </row>
    <row r="141" spans="2:38">
      <c r="B141" s="162" t="s">
        <v>10</v>
      </c>
      <c r="C141" s="179">
        <v>1</v>
      </c>
      <c r="D141" s="179">
        <v>2</v>
      </c>
      <c r="E141" s="178">
        <v>2</v>
      </c>
      <c r="F141" s="179">
        <v>4</v>
      </c>
      <c r="G141" s="179">
        <v>5</v>
      </c>
      <c r="H141" s="179">
        <v>3</v>
      </c>
      <c r="I141" s="179">
        <v>2</v>
      </c>
      <c r="J141" s="179">
        <v>1</v>
      </c>
      <c r="K141" s="179">
        <v>5</v>
      </c>
      <c r="L141" s="179">
        <v>11</v>
      </c>
      <c r="M141" s="11">
        <v>0</v>
      </c>
      <c r="N141" s="11">
        <v>0</v>
      </c>
      <c r="O141" s="179">
        <v>2</v>
      </c>
      <c r="P141" s="10">
        <v>4</v>
      </c>
      <c r="Q141" s="10">
        <v>2</v>
      </c>
      <c r="R141" s="163">
        <v>2</v>
      </c>
      <c r="S141" s="181">
        <v>1</v>
      </c>
      <c r="T141" s="163">
        <v>0</v>
      </c>
      <c r="U141" s="181">
        <v>3</v>
      </c>
      <c r="V141" s="16">
        <v>2</v>
      </c>
      <c r="W141" s="163">
        <v>0</v>
      </c>
      <c r="X141" s="180">
        <v>1</v>
      </c>
      <c r="Y141" s="164">
        <v>0</v>
      </c>
      <c r="Z141" s="163">
        <v>0</v>
      </c>
      <c r="AA141" s="182">
        <v>1</v>
      </c>
      <c r="AB141" s="163">
        <v>0</v>
      </c>
      <c r="AC141" s="163">
        <v>1</v>
      </c>
      <c r="AD141" s="164">
        <v>0</v>
      </c>
      <c r="AE141" s="73">
        <v>0</v>
      </c>
      <c r="AF141" s="164">
        <v>1</v>
      </c>
      <c r="AG141" s="76">
        <v>1</v>
      </c>
      <c r="AH141" s="58">
        <v>0</v>
      </c>
      <c r="AI141" s="11">
        <v>1</v>
      </c>
      <c r="AJ141" s="163">
        <v>2</v>
      </c>
      <c r="AK141" s="10">
        <v>2</v>
      </c>
      <c r="AL141" s="10"/>
    </row>
    <row r="142" spans="2:38">
      <c r="B142" s="162" t="s">
        <v>14</v>
      </c>
      <c r="C142" s="179">
        <v>40</v>
      </c>
      <c r="D142" s="179">
        <v>104</v>
      </c>
      <c r="E142" s="178">
        <v>16</v>
      </c>
      <c r="F142" s="179">
        <v>60</v>
      </c>
      <c r="G142" s="179">
        <v>188</v>
      </c>
      <c r="H142" s="179">
        <v>26</v>
      </c>
      <c r="I142" s="179">
        <v>21</v>
      </c>
      <c r="J142" s="179">
        <v>55</v>
      </c>
      <c r="K142" s="183">
        <v>81</v>
      </c>
      <c r="L142" s="179">
        <v>183</v>
      </c>
      <c r="M142" s="74">
        <v>18</v>
      </c>
      <c r="N142" s="74">
        <v>1</v>
      </c>
      <c r="O142" s="74">
        <v>46</v>
      </c>
      <c r="P142" s="74">
        <v>65</v>
      </c>
      <c r="Q142" s="179">
        <v>130</v>
      </c>
      <c r="R142" s="74">
        <v>39</v>
      </c>
      <c r="S142" s="74">
        <v>3</v>
      </c>
      <c r="T142" s="74">
        <v>8</v>
      </c>
      <c r="U142" s="181">
        <v>14</v>
      </c>
      <c r="V142" s="16">
        <v>64</v>
      </c>
      <c r="W142" s="180">
        <v>8</v>
      </c>
      <c r="X142" s="180">
        <v>14</v>
      </c>
      <c r="Y142" s="11">
        <v>37</v>
      </c>
      <c r="Z142" s="163">
        <v>21</v>
      </c>
      <c r="AA142" s="10">
        <v>36</v>
      </c>
      <c r="AB142" s="180">
        <v>6</v>
      </c>
      <c r="AC142" s="180">
        <v>11</v>
      </c>
      <c r="AD142" s="180">
        <v>17</v>
      </c>
      <c r="AE142" s="75">
        <v>54</v>
      </c>
      <c r="AF142" s="180">
        <v>88</v>
      </c>
      <c r="AG142" s="58">
        <v>2</v>
      </c>
      <c r="AH142" s="58">
        <v>6</v>
      </c>
      <c r="AI142" s="11">
        <v>30</v>
      </c>
      <c r="AJ142" s="74">
        <v>55</v>
      </c>
      <c r="AK142" s="76">
        <v>17</v>
      </c>
      <c r="AL142" s="76"/>
    </row>
    <row r="143" spans="2:38">
      <c r="B143" s="165" t="s">
        <v>22</v>
      </c>
      <c r="C143" s="166">
        <f>SUM(C134:C140)-C141-C142</f>
        <v>1130</v>
      </c>
      <c r="D143" s="166">
        <f>SUM(D134:D136,D138:D140)-D137-D141-D142</f>
        <v>1097</v>
      </c>
      <c r="E143" s="166">
        <f>SUM(E134:E142)</f>
        <v>1037</v>
      </c>
      <c r="F143" s="166">
        <f>SUM(F134:F140)-F141-F142</f>
        <v>1254</v>
      </c>
      <c r="G143" s="166">
        <v>4518</v>
      </c>
      <c r="H143" s="166">
        <v>1573</v>
      </c>
      <c r="I143" s="166">
        <v>1737</v>
      </c>
      <c r="J143" s="166">
        <v>1421</v>
      </c>
      <c r="K143" s="166">
        <v>1201</v>
      </c>
      <c r="L143" s="166">
        <v>5932</v>
      </c>
      <c r="M143" s="166">
        <v>291</v>
      </c>
      <c r="N143" s="166">
        <v>1164</v>
      </c>
      <c r="O143" s="166">
        <v>993</v>
      </c>
      <c r="P143" s="166">
        <v>713</v>
      </c>
      <c r="Q143" s="166">
        <v>3161</v>
      </c>
      <c r="R143" s="166">
        <v>875</v>
      </c>
      <c r="S143" s="166">
        <v>687</v>
      </c>
      <c r="T143" s="166">
        <v>850</v>
      </c>
      <c r="U143" s="166">
        <v>825</v>
      </c>
      <c r="V143" s="166">
        <v>3237</v>
      </c>
      <c r="W143" s="166">
        <v>953</v>
      </c>
      <c r="X143" s="166">
        <v>823</v>
      </c>
      <c r="Y143" s="101">
        <v>1005</v>
      </c>
      <c r="Z143" s="166">
        <v>191</v>
      </c>
      <c r="AA143" s="166">
        <v>2972</v>
      </c>
      <c r="AB143" s="166">
        <v>180</v>
      </c>
      <c r="AC143" s="166">
        <v>373</v>
      </c>
      <c r="AD143" s="166">
        <v>299</v>
      </c>
      <c r="AE143" s="184">
        <v>330</v>
      </c>
      <c r="AF143" s="101">
        <v>522</v>
      </c>
      <c r="AG143" s="101">
        <v>145</v>
      </c>
      <c r="AH143" s="101">
        <v>384</v>
      </c>
      <c r="AI143" s="101">
        <v>293</v>
      </c>
      <c r="AJ143" s="101">
        <v>232</v>
      </c>
      <c r="AK143" s="166">
        <v>1054</v>
      </c>
      <c r="AL143" s="169"/>
    </row>
    <row r="144" spans="2:38">
      <c r="B144" s="168"/>
      <c r="C144" s="13"/>
      <c r="D144" s="13"/>
      <c r="E144" s="13"/>
      <c r="F144" s="13"/>
      <c r="G144" s="43"/>
      <c r="H144" s="10"/>
      <c r="I144" s="10"/>
      <c r="J144" s="13"/>
      <c r="K144" s="13"/>
      <c r="L144" s="43"/>
      <c r="M144" s="13"/>
      <c r="N144" s="176"/>
      <c r="O144" s="176"/>
      <c r="P144" s="13"/>
      <c r="Q144" s="43"/>
      <c r="R144" s="43"/>
      <c r="S144" s="167"/>
      <c r="T144" s="13"/>
      <c r="U144" s="13"/>
      <c r="V144" s="43"/>
      <c r="W144" s="43"/>
      <c r="X144" s="43"/>
      <c r="Y144" s="43"/>
      <c r="Z144" s="13"/>
      <c r="AA144" s="43"/>
      <c r="AB144" s="43"/>
      <c r="AC144" s="43"/>
      <c r="AD144" s="43"/>
      <c r="AE144" s="35"/>
      <c r="AF144" s="35"/>
      <c r="AG144" s="35"/>
      <c r="AH144" s="35"/>
      <c r="AI144" s="35"/>
      <c r="AJ144" s="13"/>
      <c r="AK144" s="35"/>
      <c r="AL144" s="35"/>
    </row>
    <row r="145" spans="2:38">
      <c r="B145" s="162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</row>
    <row r="146" spans="2:38">
      <c r="B146" s="162" t="s">
        <v>5</v>
      </c>
      <c r="C146" s="11">
        <f t="shared" ref="C146:F152" si="10">C119-C134</f>
        <v>170</v>
      </c>
      <c r="D146" s="11">
        <f t="shared" si="10"/>
        <v>1049</v>
      </c>
      <c r="E146" s="11">
        <f t="shared" si="10"/>
        <v>1042</v>
      </c>
      <c r="F146" s="11">
        <f t="shared" si="10"/>
        <v>355</v>
      </c>
      <c r="G146" s="11">
        <v>2616</v>
      </c>
      <c r="H146" s="11">
        <v>424</v>
      </c>
      <c r="I146" s="11">
        <v>-95</v>
      </c>
      <c r="J146" s="11">
        <v>-289</v>
      </c>
      <c r="K146" s="10">
        <v>-593</v>
      </c>
      <c r="L146" s="10">
        <v>-553</v>
      </c>
      <c r="M146" s="11">
        <v>-599</v>
      </c>
      <c r="N146" s="11">
        <v>227</v>
      </c>
      <c r="O146" s="11">
        <v>498</v>
      </c>
      <c r="P146" s="10">
        <v>335</v>
      </c>
      <c r="Q146" s="10">
        <v>461</v>
      </c>
      <c r="R146" s="163">
        <v>204</v>
      </c>
      <c r="S146" s="163">
        <v>439</v>
      </c>
      <c r="T146" s="163">
        <v>554</v>
      </c>
      <c r="U146" s="163">
        <v>313</v>
      </c>
      <c r="V146" s="10">
        <v>1510</v>
      </c>
      <c r="W146" s="163">
        <v>454</v>
      </c>
      <c r="X146" s="163">
        <v>547</v>
      </c>
      <c r="Y146" s="11">
        <v>685</v>
      </c>
      <c r="Z146" s="163">
        <v>655</v>
      </c>
      <c r="AA146" s="10">
        <v>2341</v>
      </c>
      <c r="AB146" s="163">
        <v>714</v>
      </c>
      <c r="AC146" s="163">
        <v>507</v>
      </c>
      <c r="AD146" s="11">
        <v>264</v>
      </c>
      <c r="AE146" s="59">
        <v>-182</v>
      </c>
      <c r="AF146" s="11">
        <v>1303</v>
      </c>
      <c r="AG146" s="11">
        <v>37</v>
      </c>
      <c r="AH146" s="11">
        <v>-151</v>
      </c>
      <c r="AI146" s="11">
        <v>-116</v>
      </c>
      <c r="AJ146" s="163">
        <v>-146</v>
      </c>
      <c r="AK146" s="10">
        <v>-376</v>
      </c>
      <c r="AL146" s="10"/>
    </row>
    <row r="147" spans="2:38">
      <c r="B147" s="162" t="s">
        <v>7</v>
      </c>
      <c r="C147" s="11">
        <f t="shared" si="10"/>
        <v>115</v>
      </c>
      <c r="D147" s="11">
        <f t="shared" si="10"/>
        <v>415</v>
      </c>
      <c r="E147" s="11">
        <f t="shared" si="10"/>
        <v>138</v>
      </c>
      <c r="F147" s="11">
        <f t="shared" si="10"/>
        <v>123</v>
      </c>
      <c r="G147" s="11">
        <v>791</v>
      </c>
      <c r="H147" s="11">
        <v>141</v>
      </c>
      <c r="I147" s="11">
        <v>162</v>
      </c>
      <c r="J147" s="11">
        <v>173</v>
      </c>
      <c r="K147" s="10">
        <v>172</v>
      </c>
      <c r="L147" s="10">
        <v>648</v>
      </c>
      <c r="M147" s="11">
        <v>226</v>
      </c>
      <c r="N147" s="11">
        <v>160</v>
      </c>
      <c r="O147" s="11">
        <v>156</v>
      </c>
      <c r="P147" s="10">
        <v>159</v>
      </c>
      <c r="Q147" s="10">
        <v>701</v>
      </c>
      <c r="R147" s="163">
        <v>166</v>
      </c>
      <c r="S147" s="163">
        <v>179</v>
      </c>
      <c r="T147" s="163">
        <v>203</v>
      </c>
      <c r="U147" s="163">
        <v>222</v>
      </c>
      <c r="V147" s="10">
        <v>770</v>
      </c>
      <c r="W147" s="163">
        <v>215</v>
      </c>
      <c r="X147" s="163">
        <v>223</v>
      </c>
      <c r="Y147" s="11">
        <v>345</v>
      </c>
      <c r="Z147" s="163">
        <v>117</v>
      </c>
      <c r="AA147" s="10">
        <v>900</v>
      </c>
      <c r="AB147" s="163">
        <v>190</v>
      </c>
      <c r="AC147" s="163">
        <v>161</v>
      </c>
      <c r="AD147" s="11">
        <v>175</v>
      </c>
      <c r="AE147" s="59">
        <v>128</v>
      </c>
      <c r="AF147" s="11">
        <v>654</v>
      </c>
      <c r="AG147" s="11">
        <v>108</v>
      </c>
      <c r="AH147" s="11">
        <v>112</v>
      </c>
      <c r="AI147" s="11">
        <v>131</v>
      </c>
      <c r="AJ147" s="163">
        <v>87</v>
      </c>
      <c r="AK147" s="10">
        <v>438</v>
      </c>
      <c r="AL147" s="10"/>
    </row>
    <row r="148" spans="2:38">
      <c r="B148" s="162" t="s">
        <v>11</v>
      </c>
      <c r="C148" s="11">
        <f t="shared" si="10"/>
        <v>9</v>
      </c>
      <c r="D148" s="11">
        <f t="shared" si="10"/>
        <v>8</v>
      </c>
      <c r="E148" s="11">
        <f t="shared" si="10"/>
        <v>26</v>
      </c>
      <c r="F148" s="11">
        <f t="shared" si="10"/>
        <v>4</v>
      </c>
      <c r="G148" s="11">
        <v>47</v>
      </c>
      <c r="H148" s="11">
        <v>7</v>
      </c>
      <c r="I148" s="11">
        <v>14</v>
      </c>
      <c r="J148" s="11">
        <v>25</v>
      </c>
      <c r="K148" s="10">
        <v>17</v>
      </c>
      <c r="L148" s="10">
        <v>63</v>
      </c>
      <c r="M148" s="11">
        <v>7</v>
      </c>
      <c r="N148" s="11">
        <v>28</v>
      </c>
      <c r="O148" s="11">
        <v>15</v>
      </c>
      <c r="P148" s="10">
        <v>5</v>
      </c>
      <c r="Q148" s="10">
        <v>55</v>
      </c>
      <c r="R148" s="164">
        <v>6</v>
      </c>
      <c r="S148" s="164">
        <v>-8</v>
      </c>
      <c r="T148" s="164">
        <v>1</v>
      </c>
      <c r="U148" s="164">
        <v>-110</v>
      </c>
      <c r="V148" s="10">
        <v>-111</v>
      </c>
      <c r="W148" s="163">
        <v>-10</v>
      </c>
      <c r="X148" s="163">
        <v>-32</v>
      </c>
      <c r="Y148" s="11">
        <v>-68</v>
      </c>
      <c r="Z148" s="163">
        <v>-183</v>
      </c>
      <c r="AA148" s="10">
        <v>-293</v>
      </c>
      <c r="AB148" s="163">
        <v>-9</v>
      </c>
      <c r="AC148" s="163">
        <v>7</v>
      </c>
      <c r="AD148" s="11">
        <v>20</v>
      </c>
      <c r="AE148" s="59">
        <v>1</v>
      </c>
      <c r="AF148" s="11">
        <v>19</v>
      </c>
      <c r="AG148" s="11">
        <v>2</v>
      </c>
      <c r="AH148" s="11">
        <v>10</v>
      </c>
      <c r="AI148" s="11">
        <v>15</v>
      </c>
      <c r="AJ148" s="163">
        <v>4</v>
      </c>
      <c r="AK148" s="10">
        <v>31</v>
      </c>
      <c r="AL148" s="10"/>
    </row>
    <row r="149" spans="2:38">
      <c r="B149" s="162" t="s">
        <v>132</v>
      </c>
      <c r="C149" s="11">
        <f>C122-C137</f>
        <v>19</v>
      </c>
      <c r="D149" s="11">
        <f>D122+D137</f>
        <v>49</v>
      </c>
      <c r="E149" s="11">
        <f t="shared" si="10"/>
        <v>34</v>
      </c>
      <c r="F149" s="11">
        <f t="shared" si="10"/>
        <v>27</v>
      </c>
      <c r="G149" s="11">
        <v>129</v>
      </c>
      <c r="H149" s="11">
        <v>18</v>
      </c>
      <c r="I149" s="11">
        <v>24</v>
      </c>
      <c r="J149" s="11">
        <v>26</v>
      </c>
      <c r="K149" s="10">
        <v>34</v>
      </c>
      <c r="L149" s="10">
        <v>102</v>
      </c>
      <c r="M149" s="11">
        <v>33</v>
      </c>
      <c r="N149" s="11">
        <v>32</v>
      </c>
      <c r="O149" s="11">
        <v>33</v>
      </c>
      <c r="P149" s="10">
        <v>-91</v>
      </c>
      <c r="Q149" s="10">
        <v>7</v>
      </c>
      <c r="R149" s="164">
        <v>30</v>
      </c>
      <c r="S149" s="164">
        <v>40</v>
      </c>
      <c r="T149" s="164">
        <v>34</v>
      </c>
      <c r="U149" s="164">
        <v>52</v>
      </c>
      <c r="V149" s="10">
        <v>156</v>
      </c>
      <c r="W149" s="163">
        <v>33</v>
      </c>
      <c r="X149" s="163">
        <v>32</v>
      </c>
      <c r="Y149" s="11">
        <v>23</v>
      </c>
      <c r="Z149" s="163">
        <v>-358</v>
      </c>
      <c r="AA149" s="10">
        <v>-270</v>
      </c>
      <c r="AB149" s="163">
        <v>29</v>
      </c>
      <c r="AC149" s="163">
        <v>32</v>
      </c>
      <c r="AD149" s="11">
        <v>30</v>
      </c>
      <c r="AE149" s="59">
        <v>29</v>
      </c>
      <c r="AF149" s="11">
        <v>120</v>
      </c>
      <c r="AG149" s="11">
        <v>27</v>
      </c>
      <c r="AH149" s="11">
        <v>24</v>
      </c>
      <c r="AI149" s="11">
        <v>22</v>
      </c>
      <c r="AJ149" s="163">
        <v>18</v>
      </c>
      <c r="AK149" s="10">
        <v>91</v>
      </c>
      <c r="AL149" s="10"/>
    </row>
    <row r="150" spans="2:38">
      <c r="B150" s="162" t="s">
        <v>6</v>
      </c>
      <c r="C150" s="11">
        <f>C123-C138</f>
        <v>457</v>
      </c>
      <c r="D150" s="11">
        <f>D123-D138</f>
        <v>460</v>
      </c>
      <c r="E150" s="11">
        <f t="shared" si="10"/>
        <v>445</v>
      </c>
      <c r="F150" s="11">
        <f t="shared" si="10"/>
        <v>326</v>
      </c>
      <c r="G150" s="11">
        <v>1688</v>
      </c>
      <c r="H150" s="11">
        <v>537</v>
      </c>
      <c r="I150" s="11">
        <v>694</v>
      </c>
      <c r="J150" s="11">
        <v>368</v>
      </c>
      <c r="K150" s="10">
        <v>513</v>
      </c>
      <c r="L150" s="10">
        <v>2112</v>
      </c>
      <c r="M150" s="11">
        <v>1293</v>
      </c>
      <c r="N150" s="11">
        <v>468</v>
      </c>
      <c r="O150" s="11">
        <v>243</v>
      </c>
      <c r="P150" s="10">
        <v>440</v>
      </c>
      <c r="Q150" s="10">
        <v>2444</v>
      </c>
      <c r="R150" s="163">
        <v>346</v>
      </c>
      <c r="S150" s="163">
        <v>249</v>
      </c>
      <c r="T150" s="163">
        <v>189</v>
      </c>
      <c r="U150" s="163">
        <v>262</v>
      </c>
      <c r="V150" s="10">
        <v>1046</v>
      </c>
      <c r="W150" s="163">
        <v>346</v>
      </c>
      <c r="X150" s="163">
        <v>-1397</v>
      </c>
      <c r="Y150" s="11">
        <v>222</v>
      </c>
      <c r="Z150" s="163">
        <v>-32</v>
      </c>
      <c r="AA150" s="10">
        <v>-861</v>
      </c>
      <c r="AB150" s="163">
        <v>208</v>
      </c>
      <c r="AC150" s="163">
        <v>137</v>
      </c>
      <c r="AD150" s="11">
        <v>32</v>
      </c>
      <c r="AE150" s="59">
        <v>-2523</v>
      </c>
      <c r="AF150" s="11">
        <v>-2146</v>
      </c>
      <c r="AG150" s="11">
        <v>-29</v>
      </c>
      <c r="AH150" s="11">
        <v>131</v>
      </c>
      <c r="AI150" s="11">
        <v>145</v>
      </c>
      <c r="AJ150" s="163">
        <v>230</v>
      </c>
      <c r="AK150" s="10">
        <v>477</v>
      </c>
      <c r="AL150" s="10"/>
    </row>
    <row r="151" spans="2:38">
      <c r="B151" s="162" t="s">
        <v>8</v>
      </c>
      <c r="C151" s="11">
        <f>C124-C139</f>
        <v>78</v>
      </c>
      <c r="D151" s="11">
        <f>D124-D139</f>
        <v>102</v>
      </c>
      <c r="E151" s="11">
        <f t="shared" si="10"/>
        <v>126</v>
      </c>
      <c r="F151" s="11">
        <f t="shared" si="10"/>
        <v>102</v>
      </c>
      <c r="G151" s="11">
        <v>408</v>
      </c>
      <c r="H151" s="11">
        <v>122</v>
      </c>
      <c r="I151" s="11">
        <v>99</v>
      </c>
      <c r="J151" s="11">
        <v>139</v>
      </c>
      <c r="K151" s="10">
        <v>128</v>
      </c>
      <c r="L151" s="10">
        <v>488</v>
      </c>
      <c r="M151" s="11">
        <v>123</v>
      </c>
      <c r="N151" s="11">
        <v>98</v>
      </c>
      <c r="O151" s="11">
        <v>84</v>
      </c>
      <c r="P151" s="10">
        <v>42</v>
      </c>
      <c r="Q151" s="10">
        <v>347</v>
      </c>
      <c r="R151" s="164">
        <v>146</v>
      </c>
      <c r="S151" s="164">
        <v>150</v>
      </c>
      <c r="T151" s="164">
        <v>148</v>
      </c>
      <c r="U151" s="164">
        <v>84</v>
      </c>
      <c r="V151" s="10">
        <v>528</v>
      </c>
      <c r="W151" s="163">
        <v>116</v>
      </c>
      <c r="X151" s="163">
        <v>117</v>
      </c>
      <c r="Y151" s="11">
        <v>192</v>
      </c>
      <c r="Z151" s="163">
        <v>53</v>
      </c>
      <c r="AA151" s="10">
        <v>478</v>
      </c>
      <c r="AB151" s="163">
        <v>168</v>
      </c>
      <c r="AC151" s="163">
        <v>218</v>
      </c>
      <c r="AD151" s="11">
        <v>184</v>
      </c>
      <c r="AE151" s="59">
        <v>181</v>
      </c>
      <c r="AF151" s="11">
        <v>751</v>
      </c>
      <c r="AG151" s="11">
        <v>222</v>
      </c>
      <c r="AH151" s="11">
        <v>164</v>
      </c>
      <c r="AI151" s="11">
        <v>340</v>
      </c>
      <c r="AJ151" s="163">
        <v>-1420</v>
      </c>
      <c r="AK151" s="10">
        <v>-694</v>
      </c>
      <c r="AL151" s="10"/>
    </row>
    <row r="152" spans="2:38">
      <c r="B152" s="162" t="s">
        <v>9</v>
      </c>
      <c r="C152" s="11">
        <f>C125-C140</f>
        <v>60</v>
      </c>
      <c r="D152" s="11">
        <f>D125-D140</f>
        <v>57</v>
      </c>
      <c r="E152" s="11">
        <f t="shared" si="10"/>
        <v>46</v>
      </c>
      <c r="F152" s="11">
        <f t="shared" si="10"/>
        <v>38</v>
      </c>
      <c r="G152" s="11">
        <v>201</v>
      </c>
      <c r="H152" s="11">
        <v>43</v>
      </c>
      <c r="I152" s="11">
        <v>52</v>
      </c>
      <c r="J152" s="11">
        <v>80</v>
      </c>
      <c r="K152" s="10">
        <v>68</v>
      </c>
      <c r="L152" s="10">
        <v>243</v>
      </c>
      <c r="M152" s="11">
        <v>42</v>
      </c>
      <c r="N152" s="11">
        <v>32</v>
      </c>
      <c r="O152" s="11">
        <v>48</v>
      </c>
      <c r="P152" s="10">
        <v>10</v>
      </c>
      <c r="Q152" s="10">
        <v>132</v>
      </c>
      <c r="R152" s="164">
        <v>45</v>
      </c>
      <c r="S152" s="164">
        <v>43</v>
      </c>
      <c r="T152" s="164">
        <v>61</v>
      </c>
      <c r="U152" s="164">
        <v>38</v>
      </c>
      <c r="V152" s="10">
        <v>187</v>
      </c>
      <c r="W152" s="163">
        <v>24</v>
      </c>
      <c r="X152" s="163">
        <v>33</v>
      </c>
      <c r="Y152" s="11">
        <v>79</v>
      </c>
      <c r="Z152" s="163">
        <v>65</v>
      </c>
      <c r="AA152" s="10">
        <v>201</v>
      </c>
      <c r="AB152" s="163">
        <v>38</v>
      </c>
      <c r="AC152" s="163">
        <v>64</v>
      </c>
      <c r="AD152" s="11">
        <v>45</v>
      </c>
      <c r="AE152" s="59">
        <v>0</v>
      </c>
      <c r="AF152" s="11">
        <v>147</v>
      </c>
      <c r="AG152" s="11">
        <v>-2</v>
      </c>
      <c r="AH152" s="11">
        <v>-106</v>
      </c>
      <c r="AI152" s="11">
        <v>-11</v>
      </c>
      <c r="AJ152" s="163">
        <v>-1109</v>
      </c>
      <c r="AK152" s="10">
        <v>-1228</v>
      </c>
      <c r="AL152" s="10"/>
    </row>
    <row r="153" spans="2:38">
      <c r="B153" s="162" t="s">
        <v>10</v>
      </c>
      <c r="C153" s="11">
        <f>C126+C141</f>
        <v>28</v>
      </c>
      <c r="D153" s="11">
        <f>D126+D141</f>
        <v>-13</v>
      </c>
      <c r="E153" s="11">
        <f>E126-E141</f>
        <v>-119</v>
      </c>
      <c r="F153" s="11">
        <f>F126+F141</f>
        <v>-16</v>
      </c>
      <c r="G153" s="11">
        <v>-120</v>
      </c>
      <c r="H153" s="11">
        <v>4</v>
      </c>
      <c r="I153" s="11">
        <v>-24</v>
      </c>
      <c r="J153" s="11">
        <v>-39</v>
      </c>
      <c r="K153" s="10">
        <v>-94</v>
      </c>
      <c r="L153" s="10">
        <v>-153</v>
      </c>
      <c r="M153" s="11">
        <v>-29</v>
      </c>
      <c r="N153" s="11">
        <v>-9</v>
      </c>
      <c r="O153" s="11">
        <v>-278</v>
      </c>
      <c r="P153" s="10">
        <v>1</v>
      </c>
      <c r="Q153" s="10">
        <v>-315</v>
      </c>
      <c r="R153" s="164">
        <v>-15</v>
      </c>
      <c r="S153" s="164">
        <v>-274</v>
      </c>
      <c r="T153" s="164">
        <v>18</v>
      </c>
      <c r="U153" s="164">
        <v>-46</v>
      </c>
      <c r="V153" s="10">
        <v>-317</v>
      </c>
      <c r="W153" s="163">
        <v>28</v>
      </c>
      <c r="X153" s="163">
        <v>-2</v>
      </c>
      <c r="Y153" s="11">
        <v>84</v>
      </c>
      <c r="Z153" s="163">
        <v>22</v>
      </c>
      <c r="AA153" s="10">
        <v>132</v>
      </c>
      <c r="AB153" s="163">
        <v>36</v>
      </c>
      <c r="AC153" s="163">
        <v>35</v>
      </c>
      <c r="AD153" s="11">
        <v>59</v>
      </c>
      <c r="AE153" s="59">
        <v>30</v>
      </c>
      <c r="AF153" s="11">
        <v>160</v>
      </c>
      <c r="AG153" s="11">
        <v>48</v>
      </c>
      <c r="AH153" s="11">
        <v>28</v>
      </c>
      <c r="AI153" s="11">
        <v>-1</v>
      </c>
      <c r="AJ153" s="163">
        <v>-13</v>
      </c>
      <c r="AK153" s="10">
        <v>62</v>
      </c>
      <c r="AL153" s="10"/>
    </row>
    <row r="154" spans="2:38">
      <c r="B154" s="162" t="s">
        <v>14</v>
      </c>
      <c r="C154" s="10">
        <v>-388</v>
      </c>
      <c r="D154" s="10">
        <v>-349</v>
      </c>
      <c r="E154" s="10">
        <v>-172</v>
      </c>
      <c r="F154" s="10">
        <v>-312</v>
      </c>
      <c r="G154" s="10">
        <v>-1221</v>
      </c>
      <c r="H154" s="10">
        <v>-192</v>
      </c>
      <c r="I154" s="10">
        <v>-159</v>
      </c>
      <c r="J154" s="10">
        <v>-139</v>
      </c>
      <c r="K154" s="10">
        <v>-110</v>
      </c>
      <c r="L154" s="10">
        <v>-600</v>
      </c>
      <c r="M154" s="10">
        <v>0</v>
      </c>
      <c r="N154" s="10">
        <v>-116</v>
      </c>
      <c r="O154" s="10">
        <v>77</v>
      </c>
      <c r="P154" s="10">
        <v>-40</v>
      </c>
      <c r="Q154" s="10">
        <v>-79</v>
      </c>
      <c r="R154" s="10">
        <v>-215</v>
      </c>
      <c r="S154" s="10">
        <v>-43</v>
      </c>
      <c r="T154" s="10">
        <v>-96</v>
      </c>
      <c r="U154" s="164">
        <v>-32</v>
      </c>
      <c r="V154" s="10">
        <v>-386</v>
      </c>
      <c r="W154" s="164">
        <v>-76</v>
      </c>
      <c r="X154" s="164">
        <v>4</v>
      </c>
      <c r="Y154" s="164">
        <v>-67</v>
      </c>
      <c r="Z154" s="164">
        <v>-150</v>
      </c>
      <c r="AA154" s="10">
        <v>-289</v>
      </c>
      <c r="AB154" s="164">
        <v>198</v>
      </c>
      <c r="AC154" s="164">
        <v>-75</v>
      </c>
      <c r="AD154" s="164">
        <v>-31</v>
      </c>
      <c r="AE154" s="59">
        <v>-175</v>
      </c>
      <c r="AF154" s="164">
        <v>-83</v>
      </c>
      <c r="AG154" s="164">
        <v>-189</v>
      </c>
      <c r="AH154" s="164">
        <v>-94</v>
      </c>
      <c r="AI154" s="164">
        <v>-87</v>
      </c>
      <c r="AJ154" s="164">
        <v>-328</v>
      </c>
      <c r="AK154" s="10">
        <v>-698</v>
      </c>
      <c r="AL154" s="10"/>
    </row>
    <row r="155" spans="2:38">
      <c r="B155" s="162" t="s">
        <v>117</v>
      </c>
      <c r="C155" s="10">
        <v>90</v>
      </c>
      <c r="D155" s="10">
        <v>106</v>
      </c>
      <c r="E155" s="10">
        <v>106</v>
      </c>
      <c r="F155" s="10">
        <v>177</v>
      </c>
      <c r="G155" s="10">
        <v>479</v>
      </c>
      <c r="H155" s="10">
        <v>59</v>
      </c>
      <c r="I155" s="10">
        <v>804</v>
      </c>
      <c r="J155" s="10">
        <v>28</v>
      </c>
      <c r="K155" s="10">
        <v>136</v>
      </c>
      <c r="L155" s="10">
        <v>1027</v>
      </c>
      <c r="M155" s="10">
        <v>79</v>
      </c>
      <c r="N155" s="10">
        <v>45</v>
      </c>
      <c r="O155" s="10">
        <v>58</v>
      </c>
      <c r="P155" s="10">
        <v>103</v>
      </c>
      <c r="Q155" s="10">
        <v>285</v>
      </c>
      <c r="R155" s="164">
        <v>77</v>
      </c>
      <c r="S155" s="164">
        <v>81</v>
      </c>
      <c r="T155" s="164">
        <v>83</v>
      </c>
      <c r="U155" s="164">
        <v>153</v>
      </c>
      <c r="V155" s="10">
        <v>394</v>
      </c>
      <c r="W155" s="185">
        <v>77</v>
      </c>
      <c r="X155" s="164">
        <v>2779</v>
      </c>
      <c r="Y155" s="164">
        <v>0</v>
      </c>
      <c r="Z155" s="164">
        <v>0</v>
      </c>
      <c r="AA155" s="10">
        <v>2856</v>
      </c>
      <c r="AB155" s="185">
        <v>0</v>
      </c>
      <c r="AC155" s="164">
        <v>0</v>
      </c>
      <c r="AD155" s="164">
        <v>0</v>
      </c>
      <c r="AE155" s="60">
        <v>0</v>
      </c>
      <c r="AF155" s="164">
        <v>0</v>
      </c>
      <c r="AG155" s="164">
        <v>0</v>
      </c>
      <c r="AH155" s="164">
        <v>0</v>
      </c>
      <c r="AI155" s="164">
        <v>0</v>
      </c>
      <c r="AJ155" s="164">
        <v>0</v>
      </c>
      <c r="AK155" s="10">
        <v>0</v>
      </c>
      <c r="AL155" s="10"/>
    </row>
    <row r="156" spans="2:38">
      <c r="B156" s="165" t="s">
        <v>95</v>
      </c>
      <c r="C156" s="166">
        <f t="shared" ref="C156:AE156" si="11">SUM(C146:C155)</f>
        <v>638</v>
      </c>
      <c r="D156" s="166">
        <f t="shared" si="11"/>
        <v>1884</v>
      </c>
      <c r="E156" s="166">
        <f t="shared" si="11"/>
        <v>1672</v>
      </c>
      <c r="F156" s="166">
        <f t="shared" si="11"/>
        <v>824</v>
      </c>
      <c r="G156" s="166">
        <v>5018</v>
      </c>
      <c r="H156" s="166">
        <v>1163</v>
      </c>
      <c r="I156" s="166">
        <v>1571</v>
      </c>
      <c r="J156" s="166">
        <v>372</v>
      </c>
      <c r="K156" s="166">
        <v>271</v>
      </c>
      <c r="L156" s="166">
        <v>3377</v>
      </c>
      <c r="M156" s="166">
        <v>1175</v>
      </c>
      <c r="N156" s="166">
        <v>965</v>
      </c>
      <c r="O156" s="166">
        <v>934</v>
      </c>
      <c r="P156" s="166">
        <v>964</v>
      </c>
      <c r="Q156" s="166">
        <v>4038</v>
      </c>
      <c r="R156" s="166">
        <v>790</v>
      </c>
      <c r="S156" s="166">
        <v>856</v>
      </c>
      <c r="T156" s="166">
        <v>1195</v>
      </c>
      <c r="U156" s="166">
        <v>936</v>
      </c>
      <c r="V156" s="166">
        <v>3777</v>
      </c>
      <c r="W156" s="166">
        <v>1207</v>
      </c>
      <c r="X156" s="166">
        <v>2304</v>
      </c>
      <c r="Y156" s="166">
        <v>1495</v>
      </c>
      <c r="Z156" s="166">
        <v>189</v>
      </c>
      <c r="AA156" s="166">
        <v>5195</v>
      </c>
      <c r="AB156" s="166">
        <v>1572</v>
      </c>
      <c r="AC156" s="166">
        <v>1086</v>
      </c>
      <c r="AD156" s="166">
        <v>778</v>
      </c>
      <c r="AE156" s="166">
        <v>-2511</v>
      </c>
      <c r="AF156" s="166">
        <v>925</v>
      </c>
      <c r="AG156" s="166">
        <v>224</v>
      </c>
      <c r="AH156" s="166">
        <v>118</v>
      </c>
      <c r="AI156" s="166">
        <v>438</v>
      </c>
      <c r="AJ156" s="166">
        <v>-2677</v>
      </c>
      <c r="AK156" s="166">
        <v>-1897</v>
      </c>
      <c r="AL156" s="169"/>
    </row>
    <row r="157" spans="2:38">
      <c r="B157" s="168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186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243"/>
      <c r="AK157" s="43"/>
      <c r="AL157" s="35"/>
    </row>
    <row r="158" spans="2:38">
      <c r="B158" s="162"/>
      <c r="C158" s="178"/>
      <c r="D158" s="178"/>
      <c r="E158" s="178"/>
      <c r="F158" s="178"/>
      <c r="G158" s="35"/>
      <c r="H158" s="178"/>
      <c r="I158" s="178"/>
      <c r="J158" s="178"/>
      <c r="K158" s="178"/>
      <c r="L158" s="35"/>
      <c r="M158" s="178"/>
      <c r="N158" s="178"/>
      <c r="O158" s="13"/>
      <c r="P158" s="13"/>
      <c r="Q158" s="35"/>
      <c r="R158" s="35"/>
      <c r="S158" s="178"/>
      <c r="T158" s="178"/>
      <c r="U158" s="178"/>
      <c r="V158" s="35"/>
      <c r="W158" s="35"/>
      <c r="X158" s="35"/>
      <c r="Y158" s="35"/>
      <c r="Z158" s="13"/>
      <c r="AA158" s="35"/>
      <c r="AB158" s="35"/>
      <c r="AC158" s="35"/>
      <c r="AD158" s="35"/>
      <c r="AE158" s="35"/>
      <c r="AF158" s="35"/>
      <c r="AG158" s="35"/>
      <c r="AH158" s="35"/>
      <c r="AI158" s="35"/>
      <c r="AJ158" s="13"/>
      <c r="AK158" s="13"/>
      <c r="AL158" s="13"/>
    </row>
    <row r="159" spans="2:38">
      <c r="B159" s="187" t="s">
        <v>5</v>
      </c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57">
        <v>1463</v>
      </c>
      <c r="W159" s="59">
        <v>366</v>
      </c>
      <c r="X159" s="59">
        <v>543</v>
      </c>
      <c r="Y159" s="58">
        <v>659</v>
      </c>
      <c r="Z159" s="59">
        <v>631</v>
      </c>
      <c r="AA159" s="57">
        <v>2199</v>
      </c>
      <c r="AB159" s="59">
        <v>710</v>
      </c>
      <c r="AC159" s="59">
        <v>499</v>
      </c>
      <c r="AD159" s="59">
        <v>243</v>
      </c>
      <c r="AE159" s="59">
        <v>-165</v>
      </c>
      <c r="AF159" s="57">
        <v>1287</v>
      </c>
      <c r="AG159" s="11">
        <v>32</v>
      </c>
      <c r="AH159" s="58">
        <v>-139</v>
      </c>
      <c r="AI159" s="188">
        <v>-122</v>
      </c>
      <c r="AJ159" s="163">
        <v>-155</v>
      </c>
      <c r="AK159" s="1">
        <v>-384</v>
      </c>
    </row>
    <row r="160" spans="2:38">
      <c r="B160" s="187" t="s">
        <v>7</v>
      </c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57">
        <v>709</v>
      </c>
      <c r="W160" s="59">
        <v>216</v>
      </c>
      <c r="X160" s="59">
        <v>211</v>
      </c>
      <c r="Y160" s="58">
        <v>201</v>
      </c>
      <c r="Z160" s="59">
        <v>221</v>
      </c>
      <c r="AA160" s="57">
        <v>849</v>
      </c>
      <c r="AB160" s="59">
        <v>175</v>
      </c>
      <c r="AC160" s="59">
        <v>159</v>
      </c>
      <c r="AD160" s="59">
        <v>175</v>
      </c>
      <c r="AE160" s="59">
        <v>117</v>
      </c>
      <c r="AF160" s="57">
        <v>626</v>
      </c>
      <c r="AG160" s="11">
        <v>107</v>
      </c>
      <c r="AH160" s="58">
        <v>109</v>
      </c>
      <c r="AI160" s="188">
        <v>126</v>
      </c>
      <c r="AJ160" s="163">
        <v>91</v>
      </c>
      <c r="AK160" s="1">
        <v>433</v>
      </c>
    </row>
    <row r="161" spans="2:38">
      <c r="B161" s="187" t="s">
        <v>11</v>
      </c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57">
        <v>-107</v>
      </c>
      <c r="W161" s="59">
        <v>-10</v>
      </c>
      <c r="X161" s="59">
        <v>-32</v>
      </c>
      <c r="Y161" s="58">
        <v>-38</v>
      </c>
      <c r="Z161" s="59">
        <v>-145</v>
      </c>
      <c r="AA161" s="57">
        <v>-225</v>
      </c>
      <c r="AB161" s="59">
        <v>-11</v>
      </c>
      <c r="AC161" s="59">
        <v>7</v>
      </c>
      <c r="AD161" s="59">
        <v>18</v>
      </c>
      <c r="AE161" s="59">
        <v>1</v>
      </c>
      <c r="AF161" s="57">
        <v>15</v>
      </c>
      <c r="AG161" s="11">
        <v>2</v>
      </c>
      <c r="AH161" s="58">
        <v>10</v>
      </c>
      <c r="AI161" s="188">
        <v>15</v>
      </c>
      <c r="AJ161" s="163">
        <v>4</v>
      </c>
      <c r="AK161" s="1">
        <v>31</v>
      </c>
    </row>
    <row r="162" spans="2:38">
      <c r="B162" s="187" t="s">
        <v>132</v>
      </c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57">
        <v>134</v>
      </c>
      <c r="W162" s="59">
        <v>32</v>
      </c>
      <c r="X162" s="59">
        <v>27</v>
      </c>
      <c r="Y162" s="58">
        <v>22</v>
      </c>
      <c r="Z162" s="59">
        <v>1</v>
      </c>
      <c r="AA162" s="57">
        <v>82</v>
      </c>
      <c r="AB162" s="59">
        <v>28</v>
      </c>
      <c r="AC162" s="59">
        <v>30</v>
      </c>
      <c r="AD162" s="59">
        <v>30</v>
      </c>
      <c r="AE162" s="59">
        <v>28</v>
      </c>
      <c r="AF162" s="57">
        <v>116</v>
      </c>
      <c r="AG162" s="11">
        <v>25</v>
      </c>
      <c r="AH162" s="58">
        <v>23</v>
      </c>
      <c r="AI162" s="188">
        <v>22</v>
      </c>
      <c r="AJ162" s="163">
        <v>19</v>
      </c>
      <c r="AK162" s="1">
        <v>89</v>
      </c>
    </row>
    <row r="163" spans="2:38">
      <c r="B163" s="187" t="s">
        <v>6</v>
      </c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57">
        <v>1083</v>
      </c>
      <c r="W163" s="59">
        <v>346</v>
      </c>
      <c r="X163" s="59">
        <v>315</v>
      </c>
      <c r="Y163" s="58">
        <v>224</v>
      </c>
      <c r="Z163" s="59">
        <v>150</v>
      </c>
      <c r="AA163" s="57">
        <v>1035</v>
      </c>
      <c r="AB163" s="59">
        <v>207</v>
      </c>
      <c r="AC163" s="59">
        <v>217</v>
      </c>
      <c r="AD163" s="59">
        <v>32</v>
      </c>
      <c r="AE163" s="59">
        <v>-21</v>
      </c>
      <c r="AF163" s="57">
        <v>435</v>
      </c>
      <c r="AG163" s="11">
        <v>-29</v>
      </c>
      <c r="AH163" s="58">
        <v>130</v>
      </c>
      <c r="AI163" s="188">
        <v>146</v>
      </c>
      <c r="AJ163" s="163">
        <v>250</v>
      </c>
      <c r="AK163" s="1">
        <v>497</v>
      </c>
    </row>
    <row r="164" spans="2:38">
      <c r="B164" s="187" t="s">
        <v>8</v>
      </c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57">
        <v>524</v>
      </c>
      <c r="W164" s="59">
        <v>109</v>
      </c>
      <c r="X164" s="59">
        <v>117</v>
      </c>
      <c r="Y164" s="58">
        <v>118</v>
      </c>
      <c r="Z164" s="59">
        <v>127</v>
      </c>
      <c r="AA164" s="57">
        <v>471</v>
      </c>
      <c r="AB164" s="59">
        <v>195</v>
      </c>
      <c r="AC164" s="59">
        <v>189</v>
      </c>
      <c r="AD164" s="59">
        <v>172</v>
      </c>
      <c r="AE164" s="59">
        <v>176</v>
      </c>
      <c r="AF164" s="57">
        <v>732</v>
      </c>
      <c r="AG164" s="11">
        <v>223</v>
      </c>
      <c r="AH164" s="58">
        <v>164</v>
      </c>
      <c r="AI164" s="188">
        <v>340</v>
      </c>
      <c r="AJ164" s="163">
        <v>16</v>
      </c>
      <c r="AK164" s="1">
        <v>743</v>
      </c>
    </row>
    <row r="165" spans="2:38">
      <c r="B165" s="187" t="s">
        <v>9</v>
      </c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57">
        <v>182</v>
      </c>
      <c r="W165" s="59">
        <v>24</v>
      </c>
      <c r="X165" s="59">
        <v>33</v>
      </c>
      <c r="Y165" s="58">
        <v>79</v>
      </c>
      <c r="Z165" s="59">
        <v>53</v>
      </c>
      <c r="AA165" s="57">
        <v>189</v>
      </c>
      <c r="AB165" s="59">
        <v>40</v>
      </c>
      <c r="AC165" s="59">
        <v>33</v>
      </c>
      <c r="AD165" s="59">
        <v>44</v>
      </c>
      <c r="AE165" s="59">
        <v>0</v>
      </c>
      <c r="AF165" s="57">
        <v>117</v>
      </c>
      <c r="AG165" s="11">
        <v>-2</v>
      </c>
      <c r="AH165" s="58">
        <v>-8</v>
      </c>
      <c r="AI165" s="188">
        <v>-11</v>
      </c>
      <c r="AJ165" s="163">
        <v>-23</v>
      </c>
      <c r="AK165" s="1">
        <v>-44</v>
      </c>
    </row>
    <row r="166" spans="2:38">
      <c r="B166" s="187" t="s">
        <v>10</v>
      </c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57">
        <v>-172</v>
      </c>
      <c r="W166" s="59">
        <v>32</v>
      </c>
      <c r="X166" s="59">
        <v>-1</v>
      </c>
      <c r="Y166" s="58">
        <v>85</v>
      </c>
      <c r="Z166" s="59">
        <v>23</v>
      </c>
      <c r="AA166" s="57">
        <v>139</v>
      </c>
      <c r="AB166" s="59">
        <v>34</v>
      </c>
      <c r="AC166" s="59">
        <v>39</v>
      </c>
      <c r="AD166" s="59">
        <v>58</v>
      </c>
      <c r="AE166" s="59">
        <v>25</v>
      </c>
      <c r="AF166" s="57">
        <v>156</v>
      </c>
      <c r="AG166" s="11">
        <v>46</v>
      </c>
      <c r="AH166" s="58">
        <v>26</v>
      </c>
      <c r="AI166" s="188">
        <v>-1</v>
      </c>
      <c r="AJ166" s="163">
        <v>-13</v>
      </c>
      <c r="AK166" s="1">
        <v>58</v>
      </c>
    </row>
    <row r="167" spans="2:38">
      <c r="B167" s="187" t="s">
        <v>14</v>
      </c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57">
        <v>-407</v>
      </c>
      <c r="W167" s="60">
        <v>-74</v>
      </c>
      <c r="X167" s="60">
        <v>-31</v>
      </c>
      <c r="Y167" s="60">
        <v>-66</v>
      </c>
      <c r="Z167" s="60">
        <v>-36</v>
      </c>
      <c r="AA167" s="57">
        <v>-207</v>
      </c>
      <c r="AB167" s="59">
        <v>-59</v>
      </c>
      <c r="AC167" s="59">
        <v>-74</v>
      </c>
      <c r="AD167" s="59">
        <v>-110</v>
      </c>
      <c r="AE167" s="59">
        <v>-170</v>
      </c>
      <c r="AF167" s="57">
        <v>-413</v>
      </c>
      <c r="AG167" s="11">
        <v>-190</v>
      </c>
      <c r="AH167" s="58">
        <v>-181</v>
      </c>
      <c r="AI167" s="188">
        <v>-89</v>
      </c>
      <c r="AJ167" s="163">
        <v>-252</v>
      </c>
      <c r="AK167" s="1">
        <v>-712</v>
      </c>
    </row>
    <row r="168" spans="2:38">
      <c r="B168" s="187" t="s">
        <v>117</v>
      </c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57">
        <v>394</v>
      </c>
      <c r="W168" s="77">
        <v>77</v>
      </c>
      <c r="X168" s="60">
        <v>4</v>
      </c>
      <c r="Y168" s="60">
        <v>0</v>
      </c>
      <c r="Z168" s="60">
        <v>0</v>
      </c>
      <c r="AA168" s="57">
        <v>81</v>
      </c>
      <c r="AB168" s="77">
        <v>0</v>
      </c>
      <c r="AC168" s="60">
        <v>0</v>
      </c>
      <c r="AD168" s="60">
        <v>0</v>
      </c>
      <c r="AE168" s="60">
        <v>0</v>
      </c>
      <c r="AF168" s="57">
        <v>0</v>
      </c>
      <c r="AG168" s="78">
        <v>0</v>
      </c>
      <c r="AH168" s="57">
        <v>0</v>
      </c>
      <c r="AI168" s="188">
        <v>0</v>
      </c>
      <c r="AJ168" s="164">
        <v>0</v>
      </c>
      <c r="AK168" s="1">
        <v>0</v>
      </c>
    </row>
    <row r="169" spans="2:38">
      <c r="B169" s="189" t="s">
        <v>133</v>
      </c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01">
        <v>3803</v>
      </c>
      <c r="W169" s="101">
        <v>1118</v>
      </c>
      <c r="X169" s="101">
        <v>1186</v>
      </c>
      <c r="Y169" s="101">
        <v>1284</v>
      </c>
      <c r="Z169" s="101">
        <v>1025</v>
      </c>
      <c r="AA169" s="101">
        <v>4613</v>
      </c>
      <c r="AB169" s="101">
        <v>1319</v>
      </c>
      <c r="AC169" s="101">
        <v>1099</v>
      </c>
      <c r="AD169" s="101">
        <v>662</v>
      </c>
      <c r="AE169" s="101">
        <v>-9</v>
      </c>
      <c r="AF169" s="101">
        <v>3071</v>
      </c>
      <c r="AG169" s="101">
        <v>214</v>
      </c>
      <c r="AH169" s="101">
        <v>134</v>
      </c>
      <c r="AI169" s="101">
        <v>426</v>
      </c>
      <c r="AJ169" s="101">
        <v>-63</v>
      </c>
      <c r="AK169" s="101">
        <v>711</v>
      </c>
      <c r="AL169" s="234"/>
    </row>
    <row r="170" spans="2:38">
      <c r="B170" s="162"/>
      <c r="C170" s="178"/>
      <c r="D170" s="178"/>
      <c r="E170" s="178"/>
      <c r="F170" s="178"/>
      <c r="G170" s="35"/>
      <c r="H170" s="178"/>
      <c r="I170" s="178"/>
      <c r="J170" s="178"/>
      <c r="K170" s="178"/>
      <c r="L170" s="35"/>
      <c r="M170" s="178"/>
      <c r="N170" s="178"/>
      <c r="O170" s="13"/>
      <c r="P170" s="13"/>
      <c r="Q170" s="35"/>
      <c r="R170" s="35"/>
      <c r="S170" s="178"/>
      <c r="T170" s="178"/>
      <c r="U170" s="178"/>
      <c r="V170" s="35"/>
      <c r="W170" s="35"/>
      <c r="X170" s="35"/>
      <c r="Y170" s="35"/>
      <c r="Z170" s="13"/>
      <c r="AA170" s="35"/>
      <c r="AB170" s="35"/>
      <c r="AC170" s="35"/>
      <c r="AD170" s="35"/>
      <c r="AE170" s="35"/>
      <c r="AF170" s="35"/>
      <c r="AG170" s="35"/>
      <c r="AH170" s="35"/>
      <c r="AI170" s="35"/>
      <c r="AJ170" s="13"/>
      <c r="AK170" s="35"/>
      <c r="AL170" s="35"/>
    </row>
    <row r="171" spans="2:38">
      <c r="B171" s="162"/>
      <c r="C171" s="178"/>
      <c r="D171" s="178"/>
      <c r="E171" s="178"/>
      <c r="F171" s="178"/>
      <c r="G171" s="35"/>
      <c r="H171" s="178"/>
      <c r="I171" s="178"/>
      <c r="J171" s="178"/>
      <c r="K171" s="178"/>
      <c r="L171" s="35"/>
      <c r="M171" s="178"/>
      <c r="N171" s="178"/>
      <c r="O171" s="13"/>
      <c r="P171" s="13"/>
      <c r="Q171" s="35"/>
      <c r="R171" s="35"/>
      <c r="S171" s="178"/>
      <c r="T171" s="178"/>
      <c r="U171" s="178"/>
      <c r="V171" s="35"/>
      <c r="W171" s="35"/>
      <c r="X171" s="35"/>
      <c r="Y171" s="35"/>
      <c r="Z171" s="13"/>
      <c r="AA171" s="35"/>
      <c r="AB171" s="35"/>
      <c r="AC171" s="35"/>
      <c r="AD171" s="35"/>
      <c r="AE171" s="35"/>
      <c r="AF171" s="35"/>
      <c r="AG171" s="35"/>
      <c r="AH171" s="35"/>
      <c r="AI171" s="35"/>
      <c r="AJ171" s="13"/>
      <c r="AK171" s="35"/>
      <c r="AL171" s="35"/>
    </row>
    <row r="172" spans="2:38">
      <c r="B172" s="162" t="s">
        <v>5</v>
      </c>
      <c r="C172" s="11">
        <v>256</v>
      </c>
      <c r="D172" s="11">
        <v>941</v>
      </c>
      <c r="E172" s="11">
        <v>1557</v>
      </c>
      <c r="F172" s="11">
        <v>1364</v>
      </c>
      <c r="G172" s="11">
        <v>4118</v>
      </c>
      <c r="H172" s="11">
        <v>615</v>
      </c>
      <c r="I172" s="11">
        <v>319</v>
      </c>
      <c r="J172" s="11">
        <v>-53</v>
      </c>
      <c r="K172" s="11">
        <v>18</v>
      </c>
      <c r="L172" s="11">
        <v>899</v>
      </c>
      <c r="M172" s="11">
        <v>-257</v>
      </c>
      <c r="N172" s="11">
        <v>169</v>
      </c>
      <c r="O172" s="11">
        <v>1082</v>
      </c>
      <c r="P172" s="10">
        <v>799</v>
      </c>
      <c r="Q172" s="10">
        <v>1793</v>
      </c>
      <c r="R172" s="163">
        <v>762</v>
      </c>
      <c r="S172" s="163">
        <v>790</v>
      </c>
      <c r="T172" s="163">
        <v>1259</v>
      </c>
      <c r="U172" s="163">
        <v>921</v>
      </c>
      <c r="V172" s="10">
        <v>3732</v>
      </c>
      <c r="W172" s="163">
        <v>713</v>
      </c>
      <c r="X172" s="163">
        <v>870</v>
      </c>
      <c r="Y172" s="164">
        <v>1029</v>
      </c>
      <c r="Z172" s="163">
        <v>1507</v>
      </c>
      <c r="AA172" s="10">
        <v>4119</v>
      </c>
      <c r="AB172" s="163">
        <v>971</v>
      </c>
      <c r="AC172" s="163">
        <v>873</v>
      </c>
      <c r="AD172" s="164">
        <v>694</v>
      </c>
      <c r="AE172" s="164">
        <v>733</v>
      </c>
      <c r="AF172" s="164">
        <v>3271</v>
      </c>
      <c r="AG172" s="164">
        <v>42</v>
      </c>
      <c r="AH172" s="164">
        <v>89</v>
      </c>
      <c r="AI172" s="164">
        <v>368</v>
      </c>
      <c r="AJ172" s="163">
        <v>561</v>
      </c>
      <c r="AK172" s="10">
        <v>1060</v>
      </c>
      <c r="AL172" s="10"/>
    </row>
    <row r="173" spans="2:38">
      <c r="B173" s="162" t="s">
        <v>7</v>
      </c>
      <c r="C173" s="11">
        <v>153</v>
      </c>
      <c r="D173" s="11">
        <v>233</v>
      </c>
      <c r="E173" s="11">
        <v>229</v>
      </c>
      <c r="F173" s="11">
        <v>229</v>
      </c>
      <c r="G173" s="11">
        <v>844</v>
      </c>
      <c r="H173" s="11">
        <v>203</v>
      </c>
      <c r="I173" s="11">
        <v>178</v>
      </c>
      <c r="J173" s="11">
        <v>255</v>
      </c>
      <c r="K173" s="11">
        <v>276</v>
      </c>
      <c r="L173" s="11">
        <v>912</v>
      </c>
      <c r="M173" s="11">
        <v>185</v>
      </c>
      <c r="N173" s="11">
        <v>265</v>
      </c>
      <c r="O173" s="11">
        <v>232</v>
      </c>
      <c r="P173" s="10">
        <v>228</v>
      </c>
      <c r="Q173" s="10">
        <v>910</v>
      </c>
      <c r="R173" s="163">
        <v>242</v>
      </c>
      <c r="S173" s="163">
        <v>241</v>
      </c>
      <c r="T173" s="163">
        <v>261</v>
      </c>
      <c r="U173" s="163">
        <v>179</v>
      </c>
      <c r="V173" s="10">
        <v>923</v>
      </c>
      <c r="W173" s="163">
        <v>305</v>
      </c>
      <c r="X173" s="163">
        <v>192</v>
      </c>
      <c r="Y173" s="164">
        <v>318</v>
      </c>
      <c r="Z173" s="163">
        <v>110</v>
      </c>
      <c r="AA173" s="10">
        <v>925</v>
      </c>
      <c r="AB173" s="163">
        <v>271</v>
      </c>
      <c r="AC173" s="163">
        <v>176</v>
      </c>
      <c r="AD173" s="164">
        <v>224</v>
      </c>
      <c r="AE173" s="164">
        <v>203</v>
      </c>
      <c r="AF173" s="164">
        <v>874</v>
      </c>
      <c r="AG173" s="164">
        <v>198</v>
      </c>
      <c r="AH173" s="164">
        <v>163</v>
      </c>
      <c r="AI173" s="164">
        <v>259</v>
      </c>
      <c r="AJ173" s="163">
        <v>199</v>
      </c>
      <c r="AK173" s="10">
        <v>819</v>
      </c>
      <c r="AL173" s="10"/>
    </row>
    <row r="174" spans="2:38">
      <c r="B174" s="162" t="s">
        <v>11</v>
      </c>
      <c r="C174" s="11">
        <v>-15</v>
      </c>
      <c r="D174" s="11">
        <v>11</v>
      </c>
      <c r="E174" s="11">
        <v>33</v>
      </c>
      <c r="F174" s="11">
        <v>54</v>
      </c>
      <c r="G174" s="11">
        <v>83</v>
      </c>
      <c r="H174" s="11">
        <v>5</v>
      </c>
      <c r="I174" s="11">
        <v>-14</v>
      </c>
      <c r="J174" s="11">
        <v>53</v>
      </c>
      <c r="K174" s="10">
        <v>49</v>
      </c>
      <c r="L174" s="10">
        <v>93</v>
      </c>
      <c r="M174" s="11">
        <v>-44</v>
      </c>
      <c r="N174" s="11">
        <v>-95</v>
      </c>
      <c r="O174" s="11">
        <v>28</v>
      </c>
      <c r="P174" s="10">
        <v>9</v>
      </c>
      <c r="Q174" s="10">
        <v>-102</v>
      </c>
      <c r="R174" s="164">
        <v>2</v>
      </c>
      <c r="S174" s="164">
        <v>-30</v>
      </c>
      <c r="T174" s="164">
        <v>30</v>
      </c>
      <c r="U174" s="164">
        <v>-16</v>
      </c>
      <c r="V174" s="10">
        <v>-14</v>
      </c>
      <c r="W174" s="164">
        <v>-62</v>
      </c>
      <c r="X174" s="164">
        <v>-71</v>
      </c>
      <c r="Y174" s="164">
        <v>-59</v>
      </c>
      <c r="Z174" s="163">
        <v>-9</v>
      </c>
      <c r="AA174" s="10">
        <v>-201</v>
      </c>
      <c r="AB174" s="164">
        <v>12</v>
      </c>
      <c r="AC174" s="164">
        <v>20</v>
      </c>
      <c r="AD174" s="164">
        <v>53</v>
      </c>
      <c r="AE174" s="164">
        <v>42</v>
      </c>
      <c r="AF174" s="164">
        <v>127</v>
      </c>
      <c r="AG174" s="164">
        <v>-15</v>
      </c>
      <c r="AH174" s="164">
        <v>19</v>
      </c>
      <c r="AI174" s="164">
        <v>20</v>
      </c>
      <c r="AJ174" s="163">
        <v>-20</v>
      </c>
      <c r="AK174" s="10">
        <v>4</v>
      </c>
      <c r="AL174" s="10"/>
    </row>
    <row r="175" spans="2:38">
      <c r="B175" s="162" t="s">
        <v>132</v>
      </c>
      <c r="C175" s="11">
        <v>24</v>
      </c>
      <c r="D175" s="11">
        <v>31</v>
      </c>
      <c r="E175" s="11">
        <v>65</v>
      </c>
      <c r="F175" s="11">
        <v>27</v>
      </c>
      <c r="G175" s="11">
        <v>147</v>
      </c>
      <c r="H175" s="11">
        <v>28</v>
      </c>
      <c r="I175" s="11">
        <v>47</v>
      </c>
      <c r="J175" s="11">
        <v>41</v>
      </c>
      <c r="K175" s="10">
        <v>15</v>
      </c>
      <c r="L175" s="10">
        <v>131</v>
      </c>
      <c r="M175" s="11">
        <v>90</v>
      </c>
      <c r="N175" s="11">
        <v>34</v>
      </c>
      <c r="O175" s="11">
        <v>55</v>
      </c>
      <c r="P175" s="10">
        <v>62</v>
      </c>
      <c r="Q175" s="10">
        <v>241</v>
      </c>
      <c r="R175" s="164">
        <v>51</v>
      </c>
      <c r="S175" s="164">
        <v>45</v>
      </c>
      <c r="T175" s="164">
        <v>36</v>
      </c>
      <c r="U175" s="164">
        <v>48</v>
      </c>
      <c r="V175" s="10">
        <v>180</v>
      </c>
      <c r="W175" s="164">
        <v>48</v>
      </c>
      <c r="X175" s="164">
        <v>28</v>
      </c>
      <c r="Y175" s="164">
        <v>65</v>
      </c>
      <c r="Z175" s="163">
        <v>62</v>
      </c>
      <c r="AA175" s="10">
        <v>203</v>
      </c>
      <c r="AB175" s="164">
        <v>34</v>
      </c>
      <c r="AC175" s="164">
        <v>49</v>
      </c>
      <c r="AD175" s="164">
        <v>36</v>
      </c>
      <c r="AE175" s="164">
        <v>19</v>
      </c>
      <c r="AF175" s="164">
        <v>138</v>
      </c>
      <c r="AG175" s="164">
        <v>36</v>
      </c>
      <c r="AH175" s="164">
        <v>30</v>
      </c>
      <c r="AI175" s="164">
        <v>52</v>
      </c>
      <c r="AJ175" s="163">
        <v>26</v>
      </c>
      <c r="AK175" s="10">
        <v>144</v>
      </c>
      <c r="AL175" s="10"/>
    </row>
    <row r="176" spans="2:38">
      <c r="B176" s="162" t="s">
        <v>6</v>
      </c>
      <c r="C176" s="11">
        <v>1220</v>
      </c>
      <c r="D176" s="11">
        <v>1228</v>
      </c>
      <c r="E176" s="11">
        <v>948</v>
      </c>
      <c r="F176" s="11">
        <v>532</v>
      </c>
      <c r="G176" s="11">
        <v>3928</v>
      </c>
      <c r="H176" s="11">
        <v>1201</v>
      </c>
      <c r="I176" s="11">
        <v>1502</v>
      </c>
      <c r="J176" s="11">
        <v>1250</v>
      </c>
      <c r="K176" s="11">
        <v>366</v>
      </c>
      <c r="L176" s="11">
        <v>4319</v>
      </c>
      <c r="M176" s="11">
        <v>1135</v>
      </c>
      <c r="N176" s="11">
        <v>1044</v>
      </c>
      <c r="O176" s="11">
        <v>1347</v>
      </c>
      <c r="P176" s="10">
        <v>331</v>
      </c>
      <c r="Q176" s="10">
        <v>3857</v>
      </c>
      <c r="R176" s="163">
        <v>1159</v>
      </c>
      <c r="S176" s="163">
        <v>713</v>
      </c>
      <c r="T176" s="163">
        <v>989</v>
      </c>
      <c r="U176" s="163">
        <v>385</v>
      </c>
      <c r="V176" s="10">
        <v>3246</v>
      </c>
      <c r="W176" s="163">
        <v>734</v>
      </c>
      <c r="X176" s="163">
        <v>718</v>
      </c>
      <c r="Y176" s="164">
        <v>726</v>
      </c>
      <c r="Z176" s="163">
        <v>416</v>
      </c>
      <c r="AA176" s="10">
        <v>2594</v>
      </c>
      <c r="AB176" s="163">
        <v>105</v>
      </c>
      <c r="AC176" s="163">
        <v>611</v>
      </c>
      <c r="AD176" s="164">
        <v>548</v>
      </c>
      <c r="AE176" s="164">
        <v>504</v>
      </c>
      <c r="AF176" s="164">
        <v>1768</v>
      </c>
      <c r="AG176" s="164">
        <v>-172</v>
      </c>
      <c r="AH176" s="164">
        <v>514</v>
      </c>
      <c r="AI176" s="164">
        <v>478</v>
      </c>
      <c r="AJ176" s="163">
        <v>664</v>
      </c>
      <c r="AK176" s="10">
        <v>1484</v>
      </c>
      <c r="AL176" s="10"/>
    </row>
    <row r="177" spans="1:39">
      <c r="B177" s="162" t="s">
        <v>8</v>
      </c>
      <c r="C177" s="11">
        <v>186</v>
      </c>
      <c r="D177" s="11">
        <v>68</v>
      </c>
      <c r="E177" s="11">
        <v>148</v>
      </c>
      <c r="F177" s="11">
        <v>234</v>
      </c>
      <c r="G177" s="11">
        <v>636</v>
      </c>
      <c r="H177" s="11">
        <v>213</v>
      </c>
      <c r="I177" s="11">
        <v>182</v>
      </c>
      <c r="J177" s="11">
        <v>160</v>
      </c>
      <c r="K177" s="11">
        <v>270</v>
      </c>
      <c r="L177" s="11">
        <v>825</v>
      </c>
      <c r="M177" s="11">
        <v>118</v>
      </c>
      <c r="N177" s="11">
        <v>220</v>
      </c>
      <c r="O177" s="11">
        <v>96</v>
      </c>
      <c r="P177" s="10">
        <v>163</v>
      </c>
      <c r="Q177" s="10">
        <v>597</v>
      </c>
      <c r="R177" s="163">
        <v>178</v>
      </c>
      <c r="S177" s="163">
        <v>227</v>
      </c>
      <c r="T177" s="163">
        <v>212</v>
      </c>
      <c r="U177" s="163">
        <v>158</v>
      </c>
      <c r="V177" s="10">
        <v>775</v>
      </c>
      <c r="W177" s="163">
        <v>79</v>
      </c>
      <c r="X177" s="163">
        <v>173</v>
      </c>
      <c r="Y177" s="164">
        <v>127</v>
      </c>
      <c r="Z177" s="163">
        <v>322</v>
      </c>
      <c r="AA177" s="10">
        <v>701</v>
      </c>
      <c r="AB177" s="163">
        <v>280</v>
      </c>
      <c r="AC177" s="163">
        <v>248</v>
      </c>
      <c r="AD177" s="164">
        <v>382</v>
      </c>
      <c r="AE177" s="164">
        <v>373</v>
      </c>
      <c r="AF177" s="164">
        <v>1283</v>
      </c>
      <c r="AG177" s="164">
        <v>427</v>
      </c>
      <c r="AH177" s="164">
        <v>129</v>
      </c>
      <c r="AI177" s="164">
        <v>630</v>
      </c>
      <c r="AJ177" s="163">
        <v>159</v>
      </c>
      <c r="AK177" s="10">
        <v>1345</v>
      </c>
      <c r="AL177" s="10"/>
    </row>
    <row r="178" spans="1:39">
      <c r="B178" s="162" t="s">
        <v>9</v>
      </c>
      <c r="C178" s="11">
        <v>55</v>
      </c>
      <c r="D178" s="11">
        <v>70</v>
      </c>
      <c r="E178" s="11">
        <v>126</v>
      </c>
      <c r="F178" s="11">
        <v>144</v>
      </c>
      <c r="G178" s="11">
        <v>395</v>
      </c>
      <c r="H178" s="11">
        <v>59</v>
      </c>
      <c r="I178" s="11">
        <v>63</v>
      </c>
      <c r="J178" s="11">
        <v>111</v>
      </c>
      <c r="K178" s="10">
        <v>142</v>
      </c>
      <c r="L178" s="10">
        <v>375</v>
      </c>
      <c r="M178" s="11">
        <v>87</v>
      </c>
      <c r="N178" s="11">
        <v>45</v>
      </c>
      <c r="O178" s="11">
        <v>105</v>
      </c>
      <c r="P178" s="10">
        <v>68</v>
      </c>
      <c r="Q178" s="10">
        <v>305</v>
      </c>
      <c r="R178" s="164">
        <v>95</v>
      </c>
      <c r="S178" s="164">
        <v>85</v>
      </c>
      <c r="T178" s="164">
        <v>93</v>
      </c>
      <c r="U178" s="164">
        <v>87</v>
      </c>
      <c r="V178" s="10">
        <v>360</v>
      </c>
      <c r="W178" s="164">
        <v>78</v>
      </c>
      <c r="X178" s="164">
        <v>71</v>
      </c>
      <c r="Y178" s="164">
        <v>47</v>
      </c>
      <c r="Z178" s="163">
        <v>160</v>
      </c>
      <c r="AA178" s="10">
        <v>356</v>
      </c>
      <c r="AB178" s="164">
        <v>38</v>
      </c>
      <c r="AC178" s="164">
        <v>69</v>
      </c>
      <c r="AD178" s="164">
        <v>82</v>
      </c>
      <c r="AE178" s="164">
        <v>61</v>
      </c>
      <c r="AF178" s="164">
        <v>250</v>
      </c>
      <c r="AG178" s="164">
        <v>22</v>
      </c>
      <c r="AH178" s="164">
        <v>7</v>
      </c>
      <c r="AI178" s="164">
        <v>38</v>
      </c>
      <c r="AJ178" s="163">
        <v>14</v>
      </c>
      <c r="AK178" s="10">
        <v>81</v>
      </c>
      <c r="AL178" s="10"/>
    </row>
    <row r="179" spans="1:39">
      <c r="B179" s="162" t="s">
        <v>10</v>
      </c>
      <c r="C179" s="11">
        <v>56</v>
      </c>
      <c r="D179" s="11">
        <v>17</v>
      </c>
      <c r="E179" s="11">
        <v>24</v>
      </c>
      <c r="F179" s="11">
        <v>24</v>
      </c>
      <c r="G179" s="11">
        <v>121</v>
      </c>
      <c r="H179" s="11">
        <v>29</v>
      </c>
      <c r="I179" s="11">
        <v>-14</v>
      </c>
      <c r="J179" s="11">
        <v>22</v>
      </c>
      <c r="K179" s="10">
        <v>58</v>
      </c>
      <c r="L179" s="10">
        <v>95</v>
      </c>
      <c r="M179" s="11">
        <v>-11</v>
      </c>
      <c r="N179" s="11">
        <v>44</v>
      </c>
      <c r="O179" s="11">
        <v>7</v>
      </c>
      <c r="P179" s="10">
        <v>86</v>
      </c>
      <c r="Q179" s="10">
        <v>126</v>
      </c>
      <c r="R179" s="164">
        <v>37</v>
      </c>
      <c r="S179" s="164">
        <v>62</v>
      </c>
      <c r="T179" s="164">
        <v>66</v>
      </c>
      <c r="U179" s="164">
        <v>58</v>
      </c>
      <c r="V179" s="10">
        <v>223</v>
      </c>
      <c r="W179" s="164">
        <v>37</v>
      </c>
      <c r="X179" s="164">
        <v>83</v>
      </c>
      <c r="Y179" s="164">
        <v>41</v>
      </c>
      <c r="Z179" s="163">
        <v>71</v>
      </c>
      <c r="AA179" s="10">
        <v>232</v>
      </c>
      <c r="AB179" s="164">
        <v>76</v>
      </c>
      <c r="AC179" s="164">
        <v>55</v>
      </c>
      <c r="AD179" s="164">
        <v>84</v>
      </c>
      <c r="AE179" s="164">
        <v>76</v>
      </c>
      <c r="AF179" s="164">
        <v>291</v>
      </c>
      <c r="AG179" s="164">
        <v>68</v>
      </c>
      <c r="AH179" s="164">
        <v>71</v>
      </c>
      <c r="AI179" s="164">
        <v>43</v>
      </c>
      <c r="AJ179" s="163">
        <v>-2</v>
      </c>
      <c r="AK179" s="10">
        <v>180</v>
      </c>
      <c r="AL179" s="10"/>
    </row>
    <row r="180" spans="1:39">
      <c r="B180" s="162" t="s">
        <v>14</v>
      </c>
      <c r="C180" s="10">
        <f>2073-SUM(C172:C179)-103</f>
        <v>35</v>
      </c>
      <c r="D180" s="10">
        <f>2302-SUM(D172:D179)-213</f>
        <v>-510</v>
      </c>
      <c r="E180" s="10">
        <f>2994-SUM(E172:E179)+10</f>
        <v>-126</v>
      </c>
      <c r="F180" s="10">
        <f>2771-SUM(F172:F179)-249</f>
        <v>-86</v>
      </c>
      <c r="G180" s="10">
        <v>-687</v>
      </c>
      <c r="H180" s="10">
        <v>-190</v>
      </c>
      <c r="I180" s="10">
        <v>-574</v>
      </c>
      <c r="J180" s="10">
        <v>151</v>
      </c>
      <c r="K180" s="10">
        <v>-371</v>
      </c>
      <c r="L180" s="10">
        <v>-984</v>
      </c>
      <c r="M180" s="10">
        <v>-181</v>
      </c>
      <c r="N180" s="10">
        <v>-275</v>
      </c>
      <c r="O180" s="10">
        <v>-192</v>
      </c>
      <c r="P180" s="10">
        <v>-38</v>
      </c>
      <c r="Q180" s="10">
        <v>-686</v>
      </c>
      <c r="R180" s="185">
        <v>-196</v>
      </c>
      <c r="S180" s="164">
        <v>-46</v>
      </c>
      <c r="T180" s="164">
        <v>-244</v>
      </c>
      <c r="U180" s="164">
        <v>-30</v>
      </c>
      <c r="V180" s="10">
        <v>-516</v>
      </c>
      <c r="W180" s="185">
        <v>-58</v>
      </c>
      <c r="X180" s="164">
        <v>-315</v>
      </c>
      <c r="Y180" s="164">
        <v>428</v>
      </c>
      <c r="Z180" s="163">
        <v>-223</v>
      </c>
      <c r="AA180" s="10">
        <v>-168</v>
      </c>
      <c r="AB180" s="185">
        <v>163</v>
      </c>
      <c r="AC180" s="164">
        <v>-324</v>
      </c>
      <c r="AD180" s="164">
        <v>91</v>
      </c>
      <c r="AE180" s="164">
        <v>37</v>
      </c>
      <c r="AF180" s="164">
        <v>-33</v>
      </c>
      <c r="AG180" s="164">
        <v>-356</v>
      </c>
      <c r="AH180" s="164">
        <v>-82</v>
      </c>
      <c r="AI180" s="164">
        <v>-217</v>
      </c>
      <c r="AJ180" s="163">
        <v>-136</v>
      </c>
      <c r="AK180" s="10">
        <v>-791</v>
      </c>
      <c r="AL180" s="10"/>
      <c r="AM180" s="2"/>
    </row>
    <row r="181" spans="1:39">
      <c r="B181" s="191" t="s">
        <v>23</v>
      </c>
      <c r="C181" s="166">
        <f t="shared" ref="C181:AE181" si="12">SUM(C172:C180)</f>
        <v>1970</v>
      </c>
      <c r="D181" s="166">
        <f t="shared" si="12"/>
        <v>2089</v>
      </c>
      <c r="E181" s="166">
        <f t="shared" si="12"/>
        <v>3004</v>
      </c>
      <c r="F181" s="166">
        <f t="shared" si="12"/>
        <v>2522</v>
      </c>
      <c r="G181" s="166">
        <v>9585</v>
      </c>
      <c r="H181" s="166">
        <v>2163</v>
      </c>
      <c r="I181" s="166">
        <v>1689</v>
      </c>
      <c r="J181" s="166">
        <v>1990</v>
      </c>
      <c r="K181" s="166">
        <v>823</v>
      </c>
      <c r="L181" s="166">
        <v>6665</v>
      </c>
      <c r="M181" s="166">
        <v>1122</v>
      </c>
      <c r="N181" s="166">
        <v>1451</v>
      </c>
      <c r="O181" s="166">
        <v>2760</v>
      </c>
      <c r="P181" s="166">
        <v>1708</v>
      </c>
      <c r="Q181" s="166">
        <v>7041</v>
      </c>
      <c r="R181" s="166">
        <v>2330</v>
      </c>
      <c r="S181" s="166">
        <v>2087</v>
      </c>
      <c r="T181" s="166">
        <v>2702</v>
      </c>
      <c r="U181" s="166">
        <v>1790</v>
      </c>
      <c r="V181" s="166">
        <v>8909</v>
      </c>
      <c r="W181" s="166">
        <v>1874</v>
      </c>
      <c r="X181" s="166">
        <v>1749</v>
      </c>
      <c r="Y181" s="166">
        <v>2722</v>
      </c>
      <c r="Z181" s="166">
        <v>2416</v>
      </c>
      <c r="AA181" s="166">
        <v>8761</v>
      </c>
      <c r="AB181" s="166">
        <v>1950</v>
      </c>
      <c r="AC181" s="166">
        <v>1777</v>
      </c>
      <c r="AD181" s="166">
        <v>2194</v>
      </c>
      <c r="AE181" s="166">
        <v>2048</v>
      </c>
      <c r="AF181" s="166">
        <v>7969</v>
      </c>
      <c r="AG181" s="166">
        <v>250</v>
      </c>
      <c r="AH181" s="166">
        <v>940</v>
      </c>
      <c r="AI181" s="166">
        <v>1671</v>
      </c>
      <c r="AJ181" s="166">
        <v>1465</v>
      </c>
      <c r="AK181" s="166">
        <v>4326</v>
      </c>
      <c r="AL181" s="169"/>
      <c r="AM181" s="2"/>
    </row>
    <row r="182" spans="1:39">
      <c r="B182" s="168"/>
      <c r="C182" s="169"/>
      <c r="D182" s="169"/>
      <c r="E182" s="169"/>
      <c r="F182" s="169"/>
      <c r="G182" s="43"/>
      <c r="H182" s="10"/>
      <c r="I182" s="10"/>
      <c r="J182" s="13"/>
      <c r="K182" s="13"/>
      <c r="L182" s="43"/>
      <c r="M182" s="169"/>
      <c r="N182" s="169"/>
      <c r="O182" s="13"/>
      <c r="P182" s="13"/>
      <c r="Q182" s="43"/>
      <c r="R182" s="43"/>
      <c r="S182" s="167"/>
      <c r="T182" s="13"/>
      <c r="U182" s="13"/>
      <c r="V182" s="43"/>
      <c r="W182" s="43"/>
      <c r="X182" s="43"/>
      <c r="Y182" s="43"/>
      <c r="Z182" s="13"/>
      <c r="AA182" s="43"/>
      <c r="AB182" s="43"/>
      <c r="AC182" s="43"/>
      <c r="AD182" s="43"/>
      <c r="AE182" s="35"/>
      <c r="AF182" s="43"/>
      <c r="AG182" s="35"/>
      <c r="AH182" s="35"/>
      <c r="AI182" s="35"/>
      <c r="AJ182" s="13"/>
      <c r="AK182" s="43"/>
      <c r="AL182" s="35"/>
      <c r="AM182" s="2"/>
    </row>
    <row r="183" spans="1:39">
      <c r="B183" s="162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3"/>
      <c r="P183" s="13"/>
      <c r="Q183" s="13"/>
      <c r="R183" s="178"/>
      <c r="S183" s="178"/>
      <c r="T183" s="178"/>
      <c r="U183" s="178"/>
      <c r="V183" s="13"/>
      <c r="W183" s="178"/>
      <c r="X183" s="178"/>
      <c r="Y183" s="178"/>
      <c r="Z183" s="178"/>
      <c r="AA183" s="13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3"/>
      <c r="AL183" s="13"/>
      <c r="AM183" s="2"/>
    </row>
    <row r="184" spans="1:39">
      <c r="B184" s="162" t="s">
        <v>5</v>
      </c>
      <c r="C184" s="11">
        <v>-131</v>
      </c>
      <c r="D184" s="11">
        <v>-103</v>
      </c>
      <c r="E184" s="11">
        <v>-381</v>
      </c>
      <c r="F184" s="11">
        <v>-332</v>
      </c>
      <c r="G184" s="11">
        <v>-947</v>
      </c>
      <c r="H184" s="11">
        <v>-567</v>
      </c>
      <c r="I184" s="11">
        <v>-573</v>
      </c>
      <c r="J184" s="11">
        <v>-1161</v>
      </c>
      <c r="K184" s="11">
        <v>-869</v>
      </c>
      <c r="L184" s="11">
        <v>-3170</v>
      </c>
      <c r="M184" s="11">
        <v>-1130</v>
      </c>
      <c r="N184" s="11">
        <v>-1130</v>
      </c>
      <c r="O184" s="11">
        <v>-714</v>
      </c>
      <c r="P184" s="10">
        <v>-576</v>
      </c>
      <c r="Q184" s="10">
        <v>-3550</v>
      </c>
      <c r="R184" s="163">
        <v>-479</v>
      </c>
      <c r="S184" s="163">
        <v>-311</v>
      </c>
      <c r="T184" s="163">
        <v>-491</v>
      </c>
      <c r="U184" s="163">
        <v>-326</v>
      </c>
      <c r="V184" s="10">
        <v>-1607</v>
      </c>
      <c r="W184" s="163">
        <v>-368</v>
      </c>
      <c r="X184" s="163">
        <v>-488</v>
      </c>
      <c r="Y184" s="164">
        <v>-483</v>
      </c>
      <c r="Z184" s="163">
        <v>-635</v>
      </c>
      <c r="AA184" s="10">
        <v>-1974</v>
      </c>
      <c r="AB184" s="163">
        <v>-202</v>
      </c>
      <c r="AC184" s="163">
        <v>-861</v>
      </c>
      <c r="AD184" s="164">
        <v>-535</v>
      </c>
      <c r="AE184" s="164">
        <v>-545</v>
      </c>
      <c r="AF184" s="164">
        <v>-2143</v>
      </c>
      <c r="AG184" s="164">
        <v>31</v>
      </c>
      <c r="AH184" s="164">
        <v>-109</v>
      </c>
      <c r="AI184" s="164">
        <v>-176</v>
      </c>
      <c r="AJ184" s="163">
        <v>-332</v>
      </c>
      <c r="AK184" s="10">
        <v>-586</v>
      </c>
      <c r="AL184" s="10"/>
      <c r="AM184" s="2"/>
    </row>
    <row r="185" spans="1:39" s="2" customFormat="1">
      <c r="A185" s="1"/>
      <c r="B185" s="162" t="s">
        <v>7</v>
      </c>
      <c r="C185" s="11">
        <v>-108</v>
      </c>
      <c r="D185" s="11">
        <v>348</v>
      </c>
      <c r="E185" s="11">
        <v>-393</v>
      </c>
      <c r="F185" s="11">
        <v>-148</v>
      </c>
      <c r="G185" s="11">
        <v>-301</v>
      </c>
      <c r="H185" s="11">
        <v>-79</v>
      </c>
      <c r="I185" s="11">
        <v>-336</v>
      </c>
      <c r="J185" s="11">
        <v>-163</v>
      </c>
      <c r="K185" s="11">
        <v>-110</v>
      </c>
      <c r="L185" s="11">
        <v>-688</v>
      </c>
      <c r="M185" s="11">
        <v>-24</v>
      </c>
      <c r="N185" s="11">
        <v>-63</v>
      </c>
      <c r="O185" s="11">
        <v>-181</v>
      </c>
      <c r="P185" s="10">
        <v>-1029</v>
      </c>
      <c r="Q185" s="10">
        <v>-1297</v>
      </c>
      <c r="R185" s="163">
        <v>-164</v>
      </c>
      <c r="S185" s="163">
        <v>-212</v>
      </c>
      <c r="T185" s="163">
        <v>-222</v>
      </c>
      <c r="U185" s="163">
        <v>-243</v>
      </c>
      <c r="V185" s="10">
        <v>-841</v>
      </c>
      <c r="W185" s="163">
        <v>-120</v>
      </c>
      <c r="X185" s="163">
        <v>-215</v>
      </c>
      <c r="Y185" s="164">
        <v>570</v>
      </c>
      <c r="Z185" s="163">
        <v>-233</v>
      </c>
      <c r="AA185" s="10">
        <v>2</v>
      </c>
      <c r="AB185" s="163">
        <v>-222</v>
      </c>
      <c r="AC185" s="163">
        <v>-169</v>
      </c>
      <c r="AD185" s="164">
        <v>-172</v>
      </c>
      <c r="AE185" s="164">
        <v>-211</v>
      </c>
      <c r="AF185" s="164">
        <v>-774</v>
      </c>
      <c r="AG185" s="164">
        <v>-960</v>
      </c>
      <c r="AH185" s="164">
        <v>-173</v>
      </c>
      <c r="AI185" s="164">
        <v>-230</v>
      </c>
      <c r="AJ185" s="163">
        <v>-186</v>
      </c>
      <c r="AK185" s="10">
        <v>-1549</v>
      </c>
      <c r="AL185" s="10"/>
    </row>
    <row r="186" spans="1:39" s="2" customFormat="1">
      <c r="A186" s="1"/>
      <c r="B186" s="162" t="s">
        <v>11</v>
      </c>
      <c r="C186" s="11">
        <v>-5</v>
      </c>
      <c r="D186" s="11">
        <v>-9</v>
      </c>
      <c r="E186" s="11">
        <v>-6</v>
      </c>
      <c r="F186" s="11">
        <v>-8</v>
      </c>
      <c r="G186" s="11">
        <v>-28</v>
      </c>
      <c r="H186" s="11">
        <v>-3</v>
      </c>
      <c r="I186" s="11">
        <v>-5</v>
      </c>
      <c r="J186" s="11">
        <v>-94</v>
      </c>
      <c r="K186" s="11">
        <v>-17</v>
      </c>
      <c r="L186" s="11">
        <v>-119</v>
      </c>
      <c r="M186" s="11">
        <v>1</v>
      </c>
      <c r="N186" s="11">
        <v>42</v>
      </c>
      <c r="O186" s="11">
        <v>-5</v>
      </c>
      <c r="P186" s="10">
        <v>-58</v>
      </c>
      <c r="Q186" s="10">
        <v>-20</v>
      </c>
      <c r="R186" s="164">
        <v>-6</v>
      </c>
      <c r="S186" s="164">
        <v>-7</v>
      </c>
      <c r="T186" s="164">
        <v>-8</v>
      </c>
      <c r="U186" s="164">
        <v>-2</v>
      </c>
      <c r="V186" s="10">
        <v>-23</v>
      </c>
      <c r="W186" s="164">
        <v>-5</v>
      </c>
      <c r="X186" s="164">
        <v>-23</v>
      </c>
      <c r="Y186" s="164">
        <v>-5</v>
      </c>
      <c r="Z186" s="163">
        <v>-12</v>
      </c>
      <c r="AA186" s="10">
        <v>-45</v>
      </c>
      <c r="AB186" s="164">
        <v>1</v>
      </c>
      <c r="AC186" s="164">
        <v>-1</v>
      </c>
      <c r="AD186" s="164">
        <v>9</v>
      </c>
      <c r="AE186" s="164">
        <v>-3</v>
      </c>
      <c r="AF186" s="164">
        <v>6</v>
      </c>
      <c r="AG186" s="164">
        <v>-3</v>
      </c>
      <c r="AH186" s="164">
        <v>-3</v>
      </c>
      <c r="AI186" s="164">
        <v>-1</v>
      </c>
      <c r="AJ186" s="163">
        <v>-1</v>
      </c>
      <c r="AK186" s="10">
        <v>-8</v>
      </c>
      <c r="AL186" s="10"/>
    </row>
    <row r="187" spans="1:39" s="2" customFormat="1">
      <c r="A187" s="1"/>
      <c r="B187" s="162" t="s">
        <v>132</v>
      </c>
      <c r="C187" s="11">
        <v>-34</v>
      </c>
      <c r="D187" s="11">
        <v>6</v>
      </c>
      <c r="E187" s="11">
        <v>-32</v>
      </c>
      <c r="F187" s="11">
        <v>-64</v>
      </c>
      <c r="G187" s="11">
        <v>-124</v>
      </c>
      <c r="H187" s="11">
        <v>-32</v>
      </c>
      <c r="I187" s="11">
        <v>-65</v>
      </c>
      <c r="J187" s="11">
        <v>-49</v>
      </c>
      <c r="K187" s="11">
        <v>-41</v>
      </c>
      <c r="L187" s="11">
        <v>-187</v>
      </c>
      <c r="M187" s="11">
        <v>-34</v>
      </c>
      <c r="N187" s="11">
        <v>-34</v>
      </c>
      <c r="O187" s="11">
        <v>-24</v>
      </c>
      <c r="P187" s="10">
        <v>-11</v>
      </c>
      <c r="Q187" s="10">
        <v>-103</v>
      </c>
      <c r="R187" s="164">
        <v>-15</v>
      </c>
      <c r="S187" s="164">
        <v>-22</v>
      </c>
      <c r="T187" s="164">
        <v>-3</v>
      </c>
      <c r="U187" s="164">
        <v>38</v>
      </c>
      <c r="V187" s="10">
        <v>-2</v>
      </c>
      <c r="W187" s="164">
        <v>-77</v>
      </c>
      <c r="X187" s="164">
        <v>-45</v>
      </c>
      <c r="Y187" s="164">
        <v>-40</v>
      </c>
      <c r="Z187" s="163">
        <v>-73</v>
      </c>
      <c r="AA187" s="10">
        <v>-235</v>
      </c>
      <c r="AB187" s="164">
        <v>-45</v>
      </c>
      <c r="AC187" s="164">
        <v>-60</v>
      </c>
      <c r="AD187" s="164">
        <v>-37</v>
      </c>
      <c r="AE187" s="164">
        <v>-10</v>
      </c>
      <c r="AF187" s="164">
        <v>-152</v>
      </c>
      <c r="AG187" s="164">
        <v>-54</v>
      </c>
      <c r="AH187" s="164">
        <v>-57</v>
      </c>
      <c r="AI187" s="164">
        <v>-40</v>
      </c>
      <c r="AJ187" s="163">
        <v>-41</v>
      </c>
      <c r="AK187" s="10">
        <v>-192</v>
      </c>
      <c r="AL187" s="10"/>
    </row>
    <row r="188" spans="1:39" s="2" customFormat="1">
      <c r="A188" s="1"/>
      <c r="B188" s="162" t="s">
        <v>6</v>
      </c>
      <c r="C188" s="11">
        <v>-703</v>
      </c>
      <c r="D188" s="11">
        <v>-517</v>
      </c>
      <c r="E188" s="11">
        <v>-208</v>
      </c>
      <c r="F188" s="11">
        <v>-534</v>
      </c>
      <c r="G188" s="11">
        <v>-1962</v>
      </c>
      <c r="H188" s="11">
        <v>-199</v>
      </c>
      <c r="I188" s="11">
        <v>-408</v>
      </c>
      <c r="J188" s="11">
        <v>-2560</v>
      </c>
      <c r="K188" s="11">
        <v>-621</v>
      </c>
      <c r="L188" s="11">
        <v>-3788</v>
      </c>
      <c r="M188" s="11">
        <v>-553</v>
      </c>
      <c r="N188" s="11">
        <v>-530</v>
      </c>
      <c r="O188" s="11">
        <v>-554</v>
      </c>
      <c r="P188" s="10">
        <v>-322</v>
      </c>
      <c r="Q188" s="10">
        <v>-1959</v>
      </c>
      <c r="R188" s="163">
        <v>-412</v>
      </c>
      <c r="S188" s="163">
        <v>-455</v>
      </c>
      <c r="T188" s="163">
        <v>-502</v>
      </c>
      <c r="U188" s="163">
        <v>-431</v>
      </c>
      <c r="V188" s="10">
        <v>-1800</v>
      </c>
      <c r="W188" s="163">
        <v>-479</v>
      </c>
      <c r="X188" s="163">
        <v>-546</v>
      </c>
      <c r="Y188" s="164">
        <v>-591</v>
      </c>
      <c r="Z188" s="163">
        <v>-582</v>
      </c>
      <c r="AA188" s="10">
        <v>-2198</v>
      </c>
      <c r="AB188" s="163">
        <v>-494</v>
      </c>
      <c r="AC188" s="163">
        <v>-502</v>
      </c>
      <c r="AD188" s="164">
        <v>-515</v>
      </c>
      <c r="AE188" s="164">
        <v>-506</v>
      </c>
      <c r="AF188" s="164">
        <v>-2017</v>
      </c>
      <c r="AG188" s="164">
        <v>-754</v>
      </c>
      <c r="AH188" s="164">
        <v>-330</v>
      </c>
      <c r="AI188" s="164">
        <v>-353</v>
      </c>
      <c r="AJ188" s="163">
        <v>-238</v>
      </c>
      <c r="AK188" s="10">
        <v>-1675</v>
      </c>
      <c r="AL188" s="10"/>
    </row>
    <row r="189" spans="1:39" s="2" customFormat="1">
      <c r="A189" s="1"/>
      <c r="B189" s="162" t="s">
        <v>8</v>
      </c>
      <c r="C189" s="11">
        <v>-108</v>
      </c>
      <c r="D189" s="11">
        <v>-157</v>
      </c>
      <c r="E189" s="11">
        <v>-57</v>
      </c>
      <c r="F189" s="11">
        <v>-25</v>
      </c>
      <c r="G189" s="11">
        <v>-347</v>
      </c>
      <c r="H189" s="11">
        <v>-117</v>
      </c>
      <c r="I189" s="11">
        <v>-179</v>
      </c>
      <c r="J189" s="11">
        <v>-242</v>
      </c>
      <c r="K189" s="11">
        <v>-62</v>
      </c>
      <c r="L189" s="11">
        <v>-600</v>
      </c>
      <c r="M189" s="11">
        <v>-28</v>
      </c>
      <c r="N189" s="11">
        <v>-236</v>
      </c>
      <c r="O189" s="11">
        <v>-73</v>
      </c>
      <c r="P189" s="10">
        <v>-218</v>
      </c>
      <c r="Q189" s="10">
        <v>-555</v>
      </c>
      <c r="R189" s="163">
        <v>-543</v>
      </c>
      <c r="S189" s="163">
        <v>-153</v>
      </c>
      <c r="T189" s="163">
        <v>-483</v>
      </c>
      <c r="U189" s="163">
        <v>-338</v>
      </c>
      <c r="V189" s="10">
        <v>-1517</v>
      </c>
      <c r="W189" s="163">
        <v>-852</v>
      </c>
      <c r="X189" s="163">
        <v>-478</v>
      </c>
      <c r="Y189" s="164">
        <v>-673</v>
      </c>
      <c r="Z189" s="163">
        <v>-157</v>
      </c>
      <c r="AA189" s="10">
        <v>-2160</v>
      </c>
      <c r="AB189" s="163">
        <v>-686</v>
      </c>
      <c r="AC189" s="163">
        <v>-45</v>
      </c>
      <c r="AD189" s="164">
        <v>-44</v>
      </c>
      <c r="AE189" s="164">
        <v>-79</v>
      </c>
      <c r="AF189" s="164">
        <v>-854</v>
      </c>
      <c r="AG189" s="164">
        <v>-11</v>
      </c>
      <c r="AH189" s="164">
        <v>-220</v>
      </c>
      <c r="AI189" s="164">
        <v>-43</v>
      </c>
      <c r="AJ189" s="163">
        <v>-41</v>
      </c>
      <c r="AK189" s="10">
        <v>-315</v>
      </c>
      <c r="AL189" s="10"/>
    </row>
    <row r="190" spans="1:39" s="2" customFormat="1">
      <c r="A190" s="1"/>
      <c r="B190" s="162" t="s">
        <v>9</v>
      </c>
      <c r="C190" s="11">
        <v>-53</v>
      </c>
      <c r="D190" s="11">
        <v>-57</v>
      </c>
      <c r="E190" s="11">
        <v>-9</v>
      </c>
      <c r="F190" s="11">
        <v>-31</v>
      </c>
      <c r="G190" s="11">
        <v>-150</v>
      </c>
      <c r="H190" s="11">
        <v>-36</v>
      </c>
      <c r="I190" s="11">
        <v>-19</v>
      </c>
      <c r="J190" s="11">
        <v>-19</v>
      </c>
      <c r="K190" s="11">
        <v>-46</v>
      </c>
      <c r="L190" s="11">
        <v>-120</v>
      </c>
      <c r="M190" s="11">
        <v>-43</v>
      </c>
      <c r="N190" s="11">
        <v>-47</v>
      </c>
      <c r="O190" s="11">
        <v>-46</v>
      </c>
      <c r="P190" s="10">
        <v>-78</v>
      </c>
      <c r="Q190" s="10">
        <v>-214</v>
      </c>
      <c r="R190" s="164">
        <v>-19</v>
      </c>
      <c r="S190" s="164">
        <v>-12</v>
      </c>
      <c r="T190" s="164">
        <v>-12</v>
      </c>
      <c r="U190" s="164">
        <v>-38</v>
      </c>
      <c r="V190" s="10">
        <v>-81</v>
      </c>
      <c r="W190" s="164">
        <v>-34</v>
      </c>
      <c r="X190" s="164">
        <v>-17</v>
      </c>
      <c r="Y190" s="164">
        <v>-85</v>
      </c>
      <c r="Z190" s="163">
        <v>-52</v>
      </c>
      <c r="AA190" s="10">
        <v>-188</v>
      </c>
      <c r="AB190" s="164">
        <v>-17</v>
      </c>
      <c r="AC190" s="164">
        <v>0</v>
      </c>
      <c r="AD190" s="164">
        <v>-111</v>
      </c>
      <c r="AE190" s="164">
        <v>-78</v>
      </c>
      <c r="AF190" s="164">
        <v>-206</v>
      </c>
      <c r="AG190" s="164">
        <v>-57</v>
      </c>
      <c r="AH190" s="164">
        <v>-17</v>
      </c>
      <c r="AI190" s="164">
        <v>1</v>
      </c>
      <c r="AJ190" s="163">
        <v>-30</v>
      </c>
      <c r="AK190" s="10">
        <v>-103</v>
      </c>
      <c r="AL190" s="10"/>
    </row>
    <row r="191" spans="1:39" s="2" customFormat="1">
      <c r="A191" s="1"/>
      <c r="B191" s="162" t="s">
        <v>10</v>
      </c>
      <c r="C191" s="11">
        <v>38</v>
      </c>
      <c r="D191" s="11">
        <v>-82</v>
      </c>
      <c r="E191" s="11">
        <v>-87</v>
      </c>
      <c r="F191" s="11">
        <v>42</v>
      </c>
      <c r="G191" s="11">
        <v>-89</v>
      </c>
      <c r="H191" s="11">
        <v>-73</v>
      </c>
      <c r="I191" s="11">
        <v>-224</v>
      </c>
      <c r="J191" s="11">
        <v>-220</v>
      </c>
      <c r="K191" s="11">
        <v>-151</v>
      </c>
      <c r="L191" s="11">
        <v>-668</v>
      </c>
      <c r="M191" s="11">
        <v>-271</v>
      </c>
      <c r="N191" s="11">
        <v>-103</v>
      </c>
      <c r="O191" s="11">
        <v>-70</v>
      </c>
      <c r="P191" s="10">
        <v>-17</v>
      </c>
      <c r="Q191" s="10">
        <v>-461</v>
      </c>
      <c r="R191" s="164">
        <v>159</v>
      </c>
      <c r="S191" s="164">
        <v>100</v>
      </c>
      <c r="T191" s="164">
        <v>180</v>
      </c>
      <c r="U191" s="164">
        <v>309</v>
      </c>
      <c r="V191" s="10">
        <v>748</v>
      </c>
      <c r="W191" s="164">
        <v>61</v>
      </c>
      <c r="X191" s="164">
        <v>423</v>
      </c>
      <c r="Y191" s="164">
        <v>37</v>
      </c>
      <c r="Z191" s="163">
        <v>129</v>
      </c>
      <c r="AA191" s="10">
        <v>650</v>
      </c>
      <c r="AB191" s="164">
        <v>-34</v>
      </c>
      <c r="AC191" s="164">
        <v>-21</v>
      </c>
      <c r="AD191" s="164">
        <v>-96</v>
      </c>
      <c r="AE191" s="164">
        <v>-34</v>
      </c>
      <c r="AF191" s="164">
        <v>-185</v>
      </c>
      <c r="AG191" s="164">
        <v>-24</v>
      </c>
      <c r="AH191" s="164">
        <v>-58</v>
      </c>
      <c r="AI191" s="164">
        <v>-44</v>
      </c>
      <c r="AJ191" s="163">
        <v>-64</v>
      </c>
      <c r="AK191" s="10">
        <v>-190</v>
      </c>
      <c r="AL191" s="10"/>
    </row>
    <row r="192" spans="1:39" s="2" customFormat="1">
      <c r="A192" s="1"/>
      <c r="B192" s="162" t="s">
        <v>14</v>
      </c>
      <c r="C192" s="10">
        <f>-1157-SUM(C184:C191)+80</f>
        <v>27</v>
      </c>
      <c r="D192" s="10">
        <f>-766-SUM(D184:D191)+113</f>
        <v>-82</v>
      </c>
      <c r="E192" s="10">
        <f>-1316-SUM(E184:E191)+102</f>
        <v>-41</v>
      </c>
      <c r="F192" s="10">
        <f>-1402-SUM(F184:F191)+179</f>
        <v>-123</v>
      </c>
      <c r="G192" s="10">
        <v>-219</v>
      </c>
      <c r="H192" s="10">
        <v>-46</v>
      </c>
      <c r="I192" s="10">
        <v>-820</v>
      </c>
      <c r="J192" s="10">
        <v>-81</v>
      </c>
      <c r="K192" s="10">
        <v>2</v>
      </c>
      <c r="L192" s="10">
        <v>-945</v>
      </c>
      <c r="M192" s="10">
        <v>1290</v>
      </c>
      <c r="N192" s="10">
        <v>174</v>
      </c>
      <c r="O192" s="11">
        <v>1141</v>
      </c>
      <c r="P192" s="10">
        <v>-268</v>
      </c>
      <c r="Q192" s="10">
        <v>2337</v>
      </c>
      <c r="R192" s="185">
        <v>82</v>
      </c>
      <c r="S192" s="164">
        <v>-20</v>
      </c>
      <c r="T192" s="164">
        <v>247</v>
      </c>
      <c r="U192" s="164">
        <v>-67</v>
      </c>
      <c r="V192" s="10">
        <v>242</v>
      </c>
      <c r="W192" s="185">
        <v>26</v>
      </c>
      <c r="X192" s="164">
        <v>-12</v>
      </c>
      <c r="Y192" s="164">
        <v>-82</v>
      </c>
      <c r="Z192" s="163">
        <v>43</v>
      </c>
      <c r="AA192" s="10">
        <v>-25</v>
      </c>
      <c r="AB192" s="185">
        <v>56</v>
      </c>
      <c r="AC192" s="164">
        <v>4734</v>
      </c>
      <c r="AD192" s="164">
        <v>211</v>
      </c>
      <c r="AE192" s="164">
        <v>-84</v>
      </c>
      <c r="AF192" s="164">
        <v>4917</v>
      </c>
      <c r="AG192" s="164">
        <v>-31</v>
      </c>
      <c r="AH192" s="164">
        <v>353</v>
      </c>
      <c r="AI192" s="164">
        <v>-49</v>
      </c>
      <c r="AJ192" s="163">
        <v>-10</v>
      </c>
      <c r="AK192" s="10">
        <v>263</v>
      </c>
      <c r="AL192" s="10"/>
    </row>
    <row r="193" spans="1:39" s="2" customFormat="1">
      <c r="A193" s="1"/>
      <c r="B193" s="191" t="s">
        <v>24</v>
      </c>
      <c r="C193" s="166">
        <f t="shared" ref="C193:K193" si="13">SUM(C184:C192)</f>
        <v>-1077</v>
      </c>
      <c r="D193" s="166">
        <f t="shared" si="13"/>
        <v>-653</v>
      </c>
      <c r="E193" s="166">
        <f t="shared" si="13"/>
        <v>-1214</v>
      </c>
      <c r="F193" s="166">
        <f t="shared" si="13"/>
        <v>-1223</v>
      </c>
      <c r="G193" s="166">
        <v>-4167</v>
      </c>
      <c r="H193" s="166">
        <v>-1152</v>
      </c>
      <c r="I193" s="166">
        <v>-2629</v>
      </c>
      <c r="J193" s="166">
        <v>-4589</v>
      </c>
      <c r="K193" s="166">
        <v>-1915</v>
      </c>
      <c r="L193" s="166">
        <v>-10285</v>
      </c>
      <c r="M193" s="166">
        <v>-792</v>
      </c>
      <c r="N193" s="166">
        <v>-1927</v>
      </c>
      <c r="O193" s="166">
        <v>-526</v>
      </c>
      <c r="P193" s="166">
        <v>-2577</v>
      </c>
      <c r="Q193" s="166">
        <v>-5822</v>
      </c>
      <c r="R193" s="166">
        <v>-1397</v>
      </c>
      <c r="S193" s="166">
        <v>-1092</v>
      </c>
      <c r="T193" s="166">
        <v>-1294</v>
      </c>
      <c r="U193" s="166">
        <v>-1098</v>
      </c>
      <c r="V193" s="166">
        <v>-4881</v>
      </c>
      <c r="W193" s="166">
        <v>-1848</v>
      </c>
      <c r="X193" s="166">
        <v>-1401</v>
      </c>
      <c r="Y193" s="166">
        <v>-1352</v>
      </c>
      <c r="Z193" s="166">
        <v>-1572</v>
      </c>
      <c r="AA193" s="166">
        <v>-6173</v>
      </c>
      <c r="AB193" s="166">
        <v>-1643</v>
      </c>
      <c r="AC193" s="166">
        <v>3075</v>
      </c>
      <c r="AD193" s="166">
        <v>-1290</v>
      </c>
      <c r="AE193" s="166">
        <v>-1550</v>
      </c>
      <c r="AF193" s="166">
        <v>-1408</v>
      </c>
      <c r="AG193" s="166">
        <v>-1863</v>
      </c>
      <c r="AH193" s="166">
        <v>-614</v>
      </c>
      <c r="AI193" s="166">
        <v>-935</v>
      </c>
      <c r="AJ193" s="166">
        <v>-943</v>
      </c>
      <c r="AK193" s="166">
        <v>-4355</v>
      </c>
      <c r="AL193" s="169"/>
    </row>
    <row r="194" spans="1:39" s="2" customFormat="1">
      <c r="A194" s="1"/>
      <c r="B194" s="168"/>
      <c r="C194" s="169"/>
      <c r="D194" s="169"/>
      <c r="E194" s="169"/>
      <c r="F194" s="169"/>
      <c r="G194" s="43"/>
      <c r="H194" s="10"/>
      <c r="I194" s="10"/>
      <c r="J194" s="13"/>
      <c r="K194" s="13"/>
      <c r="L194" s="43"/>
      <c r="M194" s="169"/>
      <c r="N194" s="169"/>
      <c r="O194" s="13"/>
      <c r="P194" s="13"/>
      <c r="Q194" s="43"/>
      <c r="R194" s="43"/>
      <c r="S194" s="167"/>
      <c r="T194" s="13"/>
      <c r="U194" s="13"/>
      <c r="V194" s="43"/>
      <c r="W194" s="43"/>
      <c r="X194" s="43"/>
      <c r="Y194" s="43"/>
      <c r="Z194" s="13"/>
      <c r="AA194" s="43"/>
      <c r="AB194" s="43"/>
      <c r="AC194" s="43"/>
      <c r="AD194" s="43"/>
      <c r="AE194" s="35"/>
      <c r="AF194" s="43"/>
      <c r="AG194" s="35"/>
      <c r="AH194" s="35"/>
      <c r="AI194" s="35"/>
      <c r="AJ194" s="13"/>
      <c r="AK194" s="43"/>
      <c r="AL194" s="35"/>
    </row>
    <row r="195" spans="1:39" s="2" customFormat="1">
      <c r="A195" s="1"/>
      <c r="B195" s="162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3"/>
      <c r="P195" s="13"/>
      <c r="Q195" s="13"/>
      <c r="R195" s="178"/>
      <c r="S195" s="178"/>
      <c r="T195" s="178"/>
      <c r="U195" s="178"/>
      <c r="V195" s="13"/>
      <c r="W195" s="178"/>
      <c r="X195" s="178"/>
      <c r="Y195" s="178"/>
      <c r="Z195" s="178"/>
      <c r="AA195" s="13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3"/>
      <c r="AL195" s="13"/>
    </row>
    <row r="196" spans="1:39" s="2" customFormat="1">
      <c r="A196" s="1"/>
      <c r="B196" s="162" t="s">
        <v>5</v>
      </c>
      <c r="C196" s="192">
        <v>0.04</v>
      </c>
      <c r="D196" s="192">
        <v>0.24</v>
      </c>
      <c r="E196" s="192">
        <v>0.23899999999999999</v>
      </c>
      <c r="F196" s="192">
        <v>8.3000000000000004E-2</v>
      </c>
      <c r="G196" s="193"/>
      <c r="H196" s="192">
        <v>0.1</v>
      </c>
      <c r="I196" s="192">
        <v>-2.1999999999999999E-2</v>
      </c>
      <c r="J196" s="192">
        <v>-6.4000000000000001E-2</v>
      </c>
      <c r="K196" s="192">
        <v>-0.129</v>
      </c>
      <c r="L196" s="193"/>
      <c r="M196" s="192">
        <v>-0.127</v>
      </c>
      <c r="N196" s="192">
        <v>4.5999999999999999E-2</v>
      </c>
      <c r="O196" s="192">
        <v>9.7000000000000003E-2</v>
      </c>
      <c r="P196" s="192">
        <v>6.5000000000000002E-2</v>
      </c>
      <c r="Q196" s="193"/>
      <c r="R196" s="194">
        <v>0.04</v>
      </c>
      <c r="S196" s="194">
        <v>8.5000000000000006E-2</v>
      </c>
      <c r="T196" s="194">
        <v>0.109</v>
      </c>
      <c r="U196" s="194">
        <v>6.2E-2</v>
      </c>
      <c r="V196" s="193"/>
      <c r="W196" s="194">
        <v>0.09</v>
      </c>
      <c r="X196" s="194">
        <v>0.108</v>
      </c>
      <c r="Y196" s="194">
        <v>0.13500000000000001</v>
      </c>
      <c r="Z196" s="194">
        <v>0.13</v>
      </c>
      <c r="AA196" s="193"/>
      <c r="AB196" s="194">
        <v>0.14299999999999999</v>
      </c>
      <c r="AC196" s="194">
        <v>0.10100000000000001</v>
      </c>
      <c r="AD196" s="194">
        <v>5.1999999999999998E-2</v>
      </c>
      <c r="AE196" s="81">
        <v>-3.5999999999999997E-2</v>
      </c>
      <c r="AF196" s="195"/>
      <c r="AG196" s="194">
        <v>7.0000000000000001E-3</v>
      </c>
      <c r="AH196" s="194">
        <v>-0.03</v>
      </c>
      <c r="AI196" s="194">
        <v>-2.3E-2</v>
      </c>
      <c r="AJ196" s="194">
        <v>-2.9000000000000001E-2</v>
      </c>
      <c r="AK196" s="193"/>
      <c r="AL196" s="193"/>
    </row>
    <row r="197" spans="1:39" s="2" customFormat="1">
      <c r="A197" s="1"/>
      <c r="B197" s="162" t="s">
        <v>7</v>
      </c>
      <c r="C197" s="192">
        <v>8.8999999999999996E-2</v>
      </c>
      <c r="D197" s="192">
        <v>0.33700000000000002</v>
      </c>
      <c r="E197" s="192">
        <v>0.11700000000000001</v>
      </c>
      <c r="F197" s="192">
        <v>0.10299999999999999</v>
      </c>
      <c r="G197" s="193"/>
      <c r="H197" s="192">
        <v>0.11799999999999999</v>
      </c>
      <c r="I197" s="192">
        <v>0.129</v>
      </c>
      <c r="J197" s="192">
        <v>0.13400000000000001</v>
      </c>
      <c r="K197" s="192">
        <v>0.13400000000000001</v>
      </c>
      <c r="L197" s="193"/>
      <c r="M197" s="192">
        <v>0.20100000000000001</v>
      </c>
      <c r="N197" s="192">
        <v>0.14299999999999999</v>
      </c>
      <c r="O197" s="192">
        <v>0.14000000000000001</v>
      </c>
      <c r="P197" s="192">
        <v>0.127</v>
      </c>
      <c r="Q197" s="193"/>
      <c r="R197" s="196">
        <v>0.12</v>
      </c>
      <c r="S197" s="196">
        <v>0.128</v>
      </c>
      <c r="T197" s="196">
        <v>0.14199999999999999</v>
      </c>
      <c r="U197" s="196">
        <v>0.14799999999999999</v>
      </c>
      <c r="V197" s="193"/>
      <c r="W197" s="194">
        <v>0.14000000000000001</v>
      </c>
      <c r="X197" s="194">
        <v>0.14199999999999999</v>
      </c>
      <c r="Y197" s="194">
        <v>0.22500000000000001</v>
      </c>
      <c r="Z197" s="194">
        <v>7.9000000000000001E-2</v>
      </c>
      <c r="AA197" s="193"/>
      <c r="AB197" s="194">
        <v>0.129</v>
      </c>
      <c r="AC197" s="194">
        <v>0.109</v>
      </c>
      <c r="AD197" s="194">
        <v>0.11600000000000001</v>
      </c>
      <c r="AE197" s="81">
        <v>8.3000000000000004E-2</v>
      </c>
      <c r="AF197" s="195"/>
      <c r="AG197" s="194">
        <v>6.2E-2</v>
      </c>
      <c r="AH197" s="194">
        <v>5.8000000000000003E-2</v>
      </c>
      <c r="AI197" s="194">
        <v>6.6000000000000003E-2</v>
      </c>
      <c r="AJ197" s="194">
        <v>4.3999999999999997E-2</v>
      </c>
      <c r="AK197" s="193"/>
      <c r="AL197" s="193"/>
    </row>
    <row r="198" spans="1:39" s="2" customFormat="1">
      <c r="A198" s="1"/>
      <c r="B198" s="162" t="s">
        <v>11</v>
      </c>
      <c r="C198" s="192">
        <v>0.20300000000000001</v>
      </c>
      <c r="D198" s="192">
        <v>0.107</v>
      </c>
      <c r="E198" s="192">
        <v>0.44400000000000001</v>
      </c>
      <c r="F198" s="192">
        <v>7.3999999999999996E-2</v>
      </c>
      <c r="G198" s="193"/>
      <c r="H198" s="192">
        <v>0.14699999999999999</v>
      </c>
      <c r="I198" s="192">
        <v>0.27900000000000003</v>
      </c>
      <c r="J198" s="192">
        <v>0.32800000000000001</v>
      </c>
      <c r="K198" s="192">
        <v>0.222</v>
      </c>
      <c r="L198" s="193"/>
      <c r="M198" s="192">
        <v>0.08</v>
      </c>
      <c r="N198" s="192">
        <v>0.26800000000000002</v>
      </c>
      <c r="O198" s="192">
        <v>0.13800000000000001</v>
      </c>
      <c r="P198" s="192">
        <v>4.5999999999999999E-2</v>
      </c>
      <c r="Q198" s="193"/>
      <c r="R198" s="196">
        <v>4.7E-2</v>
      </c>
      <c r="S198" s="196">
        <v>-6.4000000000000001E-2</v>
      </c>
      <c r="T198" s="196">
        <v>1.0999999999999999E-2</v>
      </c>
      <c r="U198" s="196">
        <v>-0.95099999999999996</v>
      </c>
      <c r="V198" s="193"/>
      <c r="W198" s="194">
        <v>-9.2999999999999999E-2</v>
      </c>
      <c r="X198" s="194">
        <v>-0.25800000000000001</v>
      </c>
      <c r="Y198" s="194">
        <v>-0.53</v>
      </c>
      <c r="Z198" s="194">
        <v>-1.774</v>
      </c>
      <c r="AA198" s="193"/>
      <c r="AB198" s="194">
        <v>-0.112</v>
      </c>
      <c r="AC198" s="194">
        <v>8.8999999999999996E-2</v>
      </c>
      <c r="AD198" s="194">
        <v>0.3</v>
      </c>
      <c r="AE198" s="81">
        <v>2.5999999999999999E-2</v>
      </c>
      <c r="AF198" s="195"/>
      <c r="AG198" s="194">
        <v>0.03</v>
      </c>
      <c r="AH198" s="194">
        <v>0.185</v>
      </c>
      <c r="AI198" s="194">
        <v>0.29699999999999999</v>
      </c>
      <c r="AJ198" s="194">
        <v>7.2999999999999995E-2</v>
      </c>
      <c r="AK198" s="193"/>
      <c r="AL198" s="193"/>
    </row>
    <row r="199" spans="1:39" s="2" customFormat="1">
      <c r="A199" s="1"/>
      <c r="B199" s="162" t="s">
        <v>132</v>
      </c>
      <c r="C199" s="192">
        <v>4.2999999999999997E-2</v>
      </c>
      <c r="D199" s="192">
        <v>0.11700000000000001</v>
      </c>
      <c r="E199" s="192">
        <v>7.6999999999999999E-2</v>
      </c>
      <c r="F199" s="192">
        <v>5.8999999999999997E-2</v>
      </c>
      <c r="G199" s="193"/>
      <c r="H199" s="192">
        <v>4.3999999999999997E-2</v>
      </c>
      <c r="I199" s="192">
        <v>5.8000000000000003E-2</v>
      </c>
      <c r="J199" s="192">
        <v>6.0999999999999999E-2</v>
      </c>
      <c r="K199" s="192">
        <v>8.3000000000000004E-2</v>
      </c>
      <c r="L199" s="193"/>
      <c r="M199" s="192">
        <v>8.3000000000000004E-2</v>
      </c>
      <c r="N199" s="192">
        <v>8.1000000000000003E-2</v>
      </c>
      <c r="O199" s="192">
        <v>0.08</v>
      </c>
      <c r="P199" s="192">
        <v>-0.22900000000000001</v>
      </c>
      <c r="Q199" s="193"/>
      <c r="R199" s="196">
        <v>8.1000000000000003E-2</v>
      </c>
      <c r="S199" s="196">
        <v>0.108</v>
      </c>
      <c r="T199" s="196">
        <v>9.4E-2</v>
      </c>
      <c r="U199" s="196">
        <v>0.14899999999999999</v>
      </c>
      <c r="V199" s="193"/>
      <c r="W199" s="194">
        <v>9.4E-2</v>
      </c>
      <c r="X199" s="194">
        <v>8.5000000000000006E-2</v>
      </c>
      <c r="Y199" s="194">
        <v>6.5000000000000002E-2</v>
      </c>
      <c r="Z199" s="194">
        <v>-1.1399999999999999</v>
      </c>
      <c r="AA199" s="193"/>
      <c r="AB199" s="194">
        <v>0.11</v>
      </c>
      <c r="AC199" s="194">
        <v>0.11600000000000001</v>
      </c>
      <c r="AD199" s="194">
        <v>0.108</v>
      </c>
      <c r="AE199" s="81">
        <v>0.104</v>
      </c>
      <c r="AF199" s="195"/>
      <c r="AG199" s="194">
        <v>9.4E-2</v>
      </c>
      <c r="AH199" s="194">
        <v>7.8E-2</v>
      </c>
      <c r="AI199" s="194">
        <v>6.9000000000000006E-2</v>
      </c>
      <c r="AJ199" s="194">
        <v>0.06</v>
      </c>
      <c r="AK199" s="193"/>
      <c r="AL199" s="193"/>
    </row>
    <row r="200" spans="1:39" s="2" customFormat="1">
      <c r="A200" s="1"/>
      <c r="B200" s="162" t="s">
        <v>6</v>
      </c>
      <c r="C200" s="192">
        <v>0.35799999999999998</v>
      </c>
      <c r="D200" s="192">
        <v>0.375</v>
      </c>
      <c r="E200" s="192">
        <v>0.38500000000000001</v>
      </c>
      <c r="F200" s="192">
        <v>0.28000000000000003</v>
      </c>
      <c r="G200" s="193"/>
      <c r="H200" s="192">
        <v>0.46300000000000002</v>
      </c>
      <c r="I200" s="192">
        <v>0.66800000000000004</v>
      </c>
      <c r="J200" s="192">
        <v>0.30499999999999999</v>
      </c>
      <c r="K200" s="192">
        <v>0.33900000000000002</v>
      </c>
      <c r="L200" s="193"/>
      <c r="M200" s="192">
        <v>0.76500000000000001</v>
      </c>
      <c r="N200" s="192">
        <v>0.26400000000000001</v>
      </c>
      <c r="O200" s="192">
        <v>0.14299999999999999</v>
      </c>
      <c r="P200" s="192">
        <v>0.26200000000000001</v>
      </c>
      <c r="Q200" s="193"/>
      <c r="R200" s="194">
        <v>0.20599999999999999</v>
      </c>
      <c r="S200" s="194">
        <v>0.154</v>
      </c>
      <c r="T200" s="194">
        <v>0.12</v>
      </c>
      <c r="U200" s="194">
        <v>0.16600000000000001</v>
      </c>
      <c r="V200" s="193"/>
      <c r="W200" s="194">
        <v>0.21199999999999999</v>
      </c>
      <c r="X200" s="194">
        <v>-0.96599999999999997</v>
      </c>
      <c r="Y200" s="194">
        <v>0.17499999999999999</v>
      </c>
      <c r="Z200" s="194">
        <v>-2.5000000000000001E-2</v>
      </c>
      <c r="AA200" s="193"/>
      <c r="AB200" s="194">
        <v>0.14799999999999999</v>
      </c>
      <c r="AC200" s="194">
        <v>9.1999999999999998E-2</v>
      </c>
      <c r="AD200" s="194">
        <v>2.1000000000000001E-2</v>
      </c>
      <c r="AE200" s="81">
        <v>-2.1429999999999998</v>
      </c>
      <c r="AF200" s="195"/>
      <c r="AG200" s="194">
        <v>-0.03</v>
      </c>
      <c r="AH200" s="194">
        <v>0.121</v>
      </c>
      <c r="AI200" s="194">
        <v>0.13500000000000001</v>
      </c>
      <c r="AJ200" s="194">
        <v>0.219</v>
      </c>
      <c r="AK200" s="193"/>
      <c r="AL200" s="193"/>
    </row>
    <row r="201" spans="1:39" s="2" customFormat="1">
      <c r="A201" s="1"/>
      <c r="B201" s="162" t="s">
        <v>8</v>
      </c>
      <c r="C201" s="192">
        <v>8.7999999999999995E-2</v>
      </c>
      <c r="D201" s="192">
        <v>0.111</v>
      </c>
      <c r="E201" s="192">
        <v>0.13400000000000001</v>
      </c>
      <c r="F201" s="192">
        <v>0.108</v>
      </c>
      <c r="G201" s="193"/>
      <c r="H201" s="192">
        <v>0.129</v>
      </c>
      <c r="I201" s="192">
        <v>0.10299999999999999</v>
      </c>
      <c r="J201" s="192">
        <v>0.13700000000000001</v>
      </c>
      <c r="K201" s="192">
        <v>0.123</v>
      </c>
      <c r="L201" s="193"/>
      <c r="M201" s="192">
        <v>0.13</v>
      </c>
      <c r="N201" s="192">
        <v>0.10199999999999999</v>
      </c>
      <c r="O201" s="192">
        <v>8.5000000000000006E-2</v>
      </c>
      <c r="P201" s="192">
        <v>4.1000000000000002E-2</v>
      </c>
      <c r="Q201" s="193"/>
      <c r="R201" s="196">
        <v>0.13</v>
      </c>
      <c r="S201" s="196">
        <v>0.126</v>
      </c>
      <c r="T201" s="196">
        <v>0.11700000000000001</v>
      </c>
      <c r="U201" s="196">
        <v>6.3E-2</v>
      </c>
      <c r="V201" s="193"/>
      <c r="W201" s="194">
        <v>8.1000000000000003E-2</v>
      </c>
      <c r="X201" s="194">
        <v>7.1999999999999995E-2</v>
      </c>
      <c r="Y201" s="194">
        <v>0.107</v>
      </c>
      <c r="Z201" s="194">
        <v>2.7E-2</v>
      </c>
      <c r="AA201" s="193"/>
      <c r="AB201" s="194">
        <v>8.5000000000000006E-2</v>
      </c>
      <c r="AC201" s="194">
        <v>0.106</v>
      </c>
      <c r="AD201" s="194">
        <v>0.09</v>
      </c>
      <c r="AE201" s="81">
        <v>0.09</v>
      </c>
      <c r="AF201" s="195"/>
      <c r="AG201" s="194">
        <v>0.112</v>
      </c>
      <c r="AH201" s="194">
        <v>8.3000000000000004E-2</v>
      </c>
      <c r="AI201" s="194">
        <v>0.17199999999999999</v>
      </c>
      <c r="AJ201" s="194">
        <v>-0.80800000000000005</v>
      </c>
      <c r="AK201" s="193"/>
      <c r="AL201" s="193"/>
    </row>
    <row r="202" spans="1:39" s="2" customFormat="1">
      <c r="A202" s="1"/>
      <c r="B202" s="162" t="s">
        <v>9</v>
      </c>
      <c r="C202" s="192">
        <v>0.123</v>
      </c>
      <c r="D202" s="192">
        <v>0.112</v>
      </c>
      <c r="E202" s="192">
        <v>9.1999999999999998E-2</v>
      </c>
      <c r="F202" s="192">
        <v>8.1000000000000003E-2</v>
      </c>
      <c r="G202" s="193"/>
      <c r="H202" s="192">
        <v>7.6999999999999999E-2</v>
      </c>
      <c r="I202" s="192">
        <v>9.1999999999999998E-2</v>
      </c>
      <c r="J202" s="192">
        <v>0.14299999999999999</v>
      </c>
      <c r="K202" s="192">
        <v>0.125</v>
      </c>
      <c r="L202" s="193"/>
      <c r="M202" s="192">
        <v>7.8E-2</v>
      </c>
      <c r="N202" s="192">
        <v>5.8000000000000003E-2</v>
      </c>
      <c r="O202" s="192">
        <v>8.8999999999999996E-2</v>
      </c>
      <c r="P202" s="192">
        <v>1.9E-2</v>
      </c>
      <c r="Q202" s="193"/>
      <c r="R202" s="196">
        <v>0.1</v>
      </c>
      <c r="S202" s="196">
        <v>9.8000000000000004E-2</v>
      </c>
      <c r="T202" s="196">
        <v>0.14000000000000001</v>
      </c>
      <c r="U202" s="196">
        <v>8.8999999999999996E-2</v>
      </c>
      <c r="V202" s="193"/>
      <c r="W202" s="194">
        <v>5.7000000000000002E-2</v>
      </c>
      <c r="X202" s="194">
        <v>7.8E-2</v>
      </c>
      <c r="Y202" s="194">
        <v>0.185</v>
      </c>
      <c r="Z202" s="194">
        <v>0.152</v>
      </c>
      <c r="AA202" s="193"/>
      <c r="AB202" s="194">
        <v>8.7999999999999995E-2</v>
      </c>
      <c r="AC202" s="194">
        <v>0.152</v>
      </c>
      <c r="AD202" s="194">
        <v>0.104</v>
      </c>
      <c r="AE202" s="81">
        <v>0</v>
      </c>
      <c r="AF202" s="195"/>
      <c r="AG202" s="194">
        <v>-4.0000000000000001E-3</v>
      </c>
      <c r="AH202" s="194">
        <v>-0.24</v>
      </c>
      <c r="AI202" s="194">
        <v>-2.5000000000000001E-2</v>
      </c>
      <c r="AJ202" s="194">
        <v>-3.923</v>
      </c>
      <c r="AK202" s="193"/>
      <c r="AL202" s="193"/>
    </row>
    <row r="203" spans="1:39" s="2" customFormat="1">
      <c r="A203" s="1"/>
      <c r="B203" s="162" t="s">
        <v>10</v>
      </c>
      <c r="C203" s="192">
        <v>3.2000000000000001E-2</v>
      </c>
      <c r="D203" s="192">
        <v>-1.4999999999999999E-2</v>
      </c>
      <c r="E203" s="192">
        <v>-0.13800000000000001</v>
      </c>
      <c r="F203" s="192">
        <v>-1.9E-2</v>
      </c>
      <c r="G203" s="193"/>
      <c r="H203" s="192">
        <v>4.0000000000000001E-3</v>
      </c>
      <c r="I203" s="192">
        <v>-2.7E-2</v>
      </c>
      <c r="J203" s="192">
        <v>-4.2000000000000003E-2</v>
      </c>
      <c r="K203" s="192">
        <v>-0.1</v>
      </c>
      <c r="L203" s="193"/>
      <c r="M203" s="192">
        <v>-3.1E-2</v>
      </c>
      <c r="N203" s="192">
        <v>-8.9999999999999993E-3</v>
      </c>
      <c r="O203" s="192">
        <v>-0.28799999999999998</v>
      </c>
      <c r="P203" s="192">
        <v>1E-3</v>
      </c>
      <c r="Q203" s="193"/>
      <c r="R203" s="196">
        <v>-1.7000000000000001E-2</v>
      </c>
      <c r="S203" s="196">
        <v>-0.34300000000000003</v>
      </c>
      <c r="T203" s="196">
        <v>2.5000000000000001E-2</v>
      </c>
      <c r="U203" s="196">
        <v>-7.1999999999999995E-2</v>
      </c>
      <c r="V203" s="193"/>
      <c r="W203" s="194">
        <v>4.9000000000000002E-2</v>
      </c>
      <c r="X203" s="194">
        <v>-5.0000000000000001E-3</v>
      </c>
      <c r="Y203" s="194">
        <v>0.191</v>
      </c>
      <c r="Z203" s="194">
        <v>5.1999999999999998E-2</v>
      </c>
      <c r="AA203" s="193"/>
      <c r="AB203" s="194">
        <v>0.09</v>
      </c>
      <c r="AC203" s="194">
        <v>8.8999999999999996E-2</v>
      </c>
      <c r="AD203" s="194">
        <v>0.14599999999999999</v>
      </c>
      <c r="AE203" s="81">
        <v>7.2999999999999995E-2</v>
      </c>
      <c r="AF203" s="195"/>
      <c r="AG203" s="194">
        <v>0.115</v>
      </c>
      <c r="AH203" s="194">
        <v>6.9000000000000006E-2</v>
      </c>
      <c r="AI203" s="194">
        <v>-3.0000000000000001E-3</v>
      </c>
      <c r="AJ203" s="194">
        <v>-0.03</v>
      </c>
      <c r="AK203" s="193"/>
      <c r="AL203" s="193"/>
    </row>
    <row r="204" spans="1:39" s="2" customFormat="1">
      <c r="A204" s="1"/>
      <c r="B204" s="162" t="s">
        <v>12</v>
      </c>
      <c r="C204" s="192">
        <v>-2.5999999999999999E-2</v>
      </c>
      <c r="D204" s="192">
        <v>-4.8000000000000001E-2</v>
      </c>
      <c r="E204" s="192">
        <v>3.9E-2</v>
      </c>
      <c r="F204" s="192">
        <v>-7.0999999999999994E-2</v>
      </c>
      <c r="G204" s="193"/>
      <c r="H204" s="192">
        <v>3.7999999999999999E-2</v>
      </c>
      <c r="I204" s="192">
        <v>-2.5000000000000001E-2</v>
      </c>
      <c r="J204" s="192">
        <v>4.4999999999999998E-2</v>
      </c>
      <c r="K204" s="192">
        <v>6.5000000000000002E-2</v>
      </c>
      <c r="L204" s="193"/>
      <c r="M204" s="192">
        <v>0.105</v>
      </c>
      <c r="N204" s="192">
        <v>7.3999999999999996E-2</v>
      </c>
      <c r="O204" s="192">
        <v>0.15</v>
      </c>
      <c r="P204" s="192">
        <v>6.5000000000000002E-2</v>
      </c>
      <c r="Q204" s="193"/>
      <c r="R204" s="196">
        <v>5.7000000000000002E-2</v>
      </c>
      <c r="S204" s="196">
        <v>9.2999999999999999E-2</v>
      </c>
      <c r="T204" s="196">
        <v>2.7E-2</v>
      </c>
      <c r="U204" s="196">
        <v>6.9000000000000006E-2</v>
      </c>
      <c r="V204" s="193"/>
      <c r="W204" s="194">
        <v>6.4000000000000001E-2</v>
      </c>
      <c r="X204" s="194">
        <v>0.10299999999999999</v>
      </c>
      <c r="Y204" s="194">
        <v>9.6000000000000002E-2</v>
      </c>
      <c r="Z204" s="194">
        <v>-2.1999999999999999E-2</v>
      </c>
      <c r="AA204" s="193"/>
      <c r="AB204" s="194">
        <v>0.155</v>
      </c>
      <c r="AC204" s="194">
        <v>8.9999999999999993E-3</v>
      </c>
      <c r="AD204" s="194">
        <v>0.32200000000000001</v>
      </c>
      <c r="AE204" s="81">
        <v>-6.8000000000000005E-2</v>
      </c>
      <c r="AF204" s="195"/>
      <c r="AG204" s="194">
        <v>-5.6000000000000001E-2</v>
      </c>
      <c r="AH204" s="194">
        <v>-6.0999999999999999E-2</v>
      </c>
      <c r="AI204" s="194">
        <v>0.17899999999999999</v>
      </c>
      <c r="AJ204" s="194">
        <v>-0.66300000000000003</v>
      </c>
      <c r="AK204" s="193"/>
      <c r="AL204" s="193"/>
    </row>
    <row r="205" spans="1:39" s="2" customFormat="1">
      <c r="A205" s="1"/>
      <c r="B205" s="191" t="s">
        <v>25</v>
      </c>
      <c r="C205" s="197">
        <v>7.5999999999999998E-2</v>
      </c>
      <c r="D205" s="197">
        <v>0.18099999999999999</v>
      </c>
      <c r="E205" s="197">
        <v>0.157</v>
      </c>
      <c r="F205" s="197">
        <v>7.9000000000000001E-2</v>
      </c>
      <c r="G205" s="198"/>
      <c r="H205" s="197">
        <v>0.11700000000000001</v>
      </c>
      <c r="I205" s="197">
        <v>0.14000000000000001</v>
      </c>
      <c r="J205" s="197">
        <v>4.9000000000000002E-2</v>
      </c>
      <c r="K205" s="197">
        <v>0.03</v>
      </c>
      <c r="L205" s="198"/>
      <c r="M205" s="197">
        <v>0.10199999999999999</v>
      </c>
      <c r="N205" s="197">
        <v>8.8999999999999996E-2</v>
      </c>
      <c r="O205" s="197">
        <v>8.4000000000000005E-2</v>
      </c>
      <c r="P205" s="197">
        <v>8.2000000000000003E-2</v>
      </c>
      <c r="Q205" s="198"/>
      <c r="R205" s="199">
        <v>0.08</v>
      </c>
      <c r="S205" s="199">
        <v>7.3999999999999996E-2</v>
      </c>
      <c r="T205" s="199">
        <v>9.5000000000000001E-2</v>
      </c>
      <c r="U205" s="199">
        <v>7.8E-2</v>
      </c>
      <c r="V205" s="198"/>
      <c r="W205" s="199">
        <v>0.1</v>
      </c>
      <c r="X205" s="199">
        <v>0.186</v>
      </c>
      <c r="Y205" s="199">
        <v>0.127</v>
      </c>
      <c r="Z205" s="199">
        <v>2.3E-2</v>
      </c>
      <c r="AA205" s="198"/>
      <c r="AB205" s="199">
        <v>0.13800000000000001</v>
      </c>
      <c r="AC205" s="199">
        <v>0.10199999999999999</v>
      </c>
      <c r="AD205" s="199">
        <v>7.5999999999999998E-2</v>
      </c>
      <c r="AE205" s="82">
        <v>-0.20799999999999999</v>
      </c>
      <c r="AF205" s="200"/>
      <c r="AG205" s="199">
        <v>2.9000000000000001E-2</v>
      </c>
      <c r="AH205" s="199">
        <v>0.02</v>
      </c>
      <c r="AI205" s="199">
        <v>4.9000000000000002E-2</v>
      </c>
      <c r="AJ205" s="199">
        <v>-0.21199999999999999</v>
      </c>
      <c r="AK205" s="198"/>
      <c r="AL205" s="193"/>
    </row>
    <row r="206" spans="1:39" s="2" customFormat="1">
      <c r="A206" s="1"/>
      <c r="B206" s="168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2"/>
      <c r="P206" s="13"/>
      <c r="Q206" s="13"/>
      <c r="R206" s="201"/>
      <c r="S206" s="201"/>
      <c r="T206" s="201"/>
      <c r="U206" s="201"/>
      <c r="V206" s="13"/>
      <c r="W206" s="35"/>
      <c r="X206" s="43"/>
      <c r="Y206" s="43"/>
      <c r="Z206" s="201"/>
      <c r="AA206" s="13"/>
      <c r="AB206" s="35"/>
      <c r="AC206" s="43"/>
      <c r="AD206" s="43"/>
      <c r="AE206" s="35"/>
      <c r="AF206" s="35"/>
      <c r="AG206" s="35"/>
      <c r="AH206" s="35"/>
      <c r="AI206" s="35"/>
      <c r="AJ206" s="201"/>
      <c r="AK206" s="13"/>
      <c r="AL206" s="13"/>
    </row>
    <row r="207" spans="1:39" s="2" customFormat="1">
      <c r="A207" s="1"/>
      <c r="B207" s="168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2"/>
      <c r="P207" s="13"/>
      <c r="Q207" s="13"/>
      <c r="R207" s="201"/>
      <c r="S207" s="201"/>
      <c r="T207" s="201"/>
      <c r="U207" s="201"/>
      <c r="V207" s="13"/>
      <c r="W207" s="201"/>
      <c r="X207" s="201"/>
      <c r="Y207" s="201"/>
      <c r="Z207" s="201"/>
      <c r="AA207" s="13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13"/>
      <c r="AL207" s="13"/>
    </row>
    <row r="208" spans="1:39" s="2" customFormat="1">
      <c r="A208" s="1"/>
      <c r="B208" s="162" t="s">
        <v>5</v>
      </c>
      <c r="C208" s="203"/>
      <c r="D208" s="203"/>
      <c r="E208" s="203"/>
      <c r="F208" s="193"/>
      <c r="G208" s="192">
        <v>0.154</v>
      </c>
      <c r="H208" s="203"/>
      <c r="I208" s="203"/>
      <c r="J208" s="203"/>
      <c r="K208" s="193"/>
      <c r="L208" s="192">
        <v>-3.1E-2</v>
      </c>
      <c r="M208" s="203"/>
      <c r="N208" s="203"/>
      <c r="O208" s="193"/>
      <c r="P208" s="204"/>
      <c r="Q208" s="192">
        <v>2.3E-2</v>
      </c>
      <c r="R208" s="203"/>
      <c r="S208" s="203"/>
      <c r="T208" s="203"/>
      <c r="U208" s="203"/>
      <c r="V208" s="192">
        <v>7.3999999999999996E-2</v>
      </c>
      <c r="W208" s="203"/>
      <c r="X208" s="203"/>
      <c r="Y208" s="203"/>
      <c r="Z208" s="203"/>
      <c r="AA208" s="192">
        <v>0.11600000000000001</v>
      </c>
      <c r="AB208" s="203"/>
      <c r="AC208" s="203"/>
      <c r="AD208" s="203"/>
      <c r="AE208" s="203"/>
      <c r="AF208" s="205">
        <v>6.5000000000000002E-2</v>
      </c>
      <c r="AG208" s="203"/>
      <c r="AH208" s="203"/>
      <c r="AI208" s="203"/>
      <c r="AJ208" s="203"/>
      <c r="AK208" s="192">
        <v>-1.9E-2</v>
      </c>
      <c r="AL208" s="192"/>
      <c r="AM208" s="1"/>
    </row>
    <row r="209" spans="1:39" s="2" customFormat="1">
      <c r="A209" s="1"/>
      <c r="B209" s="162" t="s">
        <v>7</v>
      </c>
      <c r="C209" s="203"/>
      <c r="D209" s="203"/>
      <c r="E209" s="203"/>
      <c r="F209" s="193"/>
      <c r="G209" s="192">
        <v>0.159</v>
      </c>
      <c r="H209" s="203"/>
      <c r="I209" s="203"/>
      <c r="J209" s="203"/>
      <c r="K209" s="193"/>
      <c r="L209" s="192">
        <v>0.13100000000000001</v>
      </c>
      <c r="M209" s="203"/>
      <c r="N209" s="203"/>
      <c r="O209" s="193"/>
      <c r="P209" s="204"/>
      <c r="Q209" s="192">
        <v>0.152</v>
      </c>
      <c r="R209" s="203"/>
      <c r="S209" s="203"/>
      <c r="T209" s="203"/>
      <c r="U209" s="203"/>
      <c r="V209" s="192">
        <v>0.13500000000000001</v>
      </c>
      <c r="W209" s="203"/>
      <c r="X209" s="203"/>
      <c r="Y209" s="203"/>
      <c r="Z209" s="203"/>
      <c r="AA209" s="192">
        <v>0.14699999999999999</v>
      </c>
      <c r="AB209" s="203"/>
      <c r="AC209" s="203"/>
      <c r="AD209" s="203"/>
      <c r="AE209" s="203"/>
      <c r="AF209" s="205">
        <v>0.109</v>
      </c>
      <c r="AG209" s="203"/>
      <c r="AH209" s="203"/>
      <c r="AI209" s="203"/>
      <c r="AJ209" s="203"/>
      <c r="AK209" s="192">
        <v>5.7000000000000002E-2</v>
      </c>
      <c r="AL209" s="192"/>
      <c r="AM209" s="1"/>
    </row>
    <row r="210" spans="1:39" s="2" customFormat="1">
      <c r="A210" s="1"/>
      <c r="B210" s="162" t="s">
        <v>11</v>
      </c>
      <c r="C210" s="203"/>
      <c r="D210" s="203"/>
      <c r="E210" s="203"/>
      <c r="F210" s="193"/>
      <c r="G210" s="192">
        <v>0.23599999999999999</v>
      </c>
      <c r="H210" s="203"/>
      <c r="I210" s="203"/>
      <c r="J210" s="203"/>
      <c r="K210" s="193"/>
      <c r="L210" s="192">
        <v>0.24399999999999999</v>
      </c>
      <c r="M210" s="203"/>
      <c r="N210" s="203"/>
      <c r="O210" s="193"/>
      <c r="P210" s="204"/>
      <c r="Q210" s="192">
        <v>0.13100000000000001</v>
      </c>
      <c r="R210" s="203"/>
      <c r="S210" s="203"/>
      <c r="T210" s="203"/>
      <c r="U210" s="203"/>
      <c r="V210" s="192">
        <v>-0.22</v>
      </c>
      <c r="W210" s="203"/>
      <c r="X210" s="203"/>
      <c r="Y210" s="203"/>
      <c r="Z210" s="203"/>
      <c r="AA210" s="192">
        <v>-0.63200000000000001</v>
      </c>
      <c r="AB210" s="203"/>
      <c r="AC210" s="203"/>
      <c r="AD210" s="203"/>
      <c r="AE210" s="203"/>
      <c r="AF210" s="205">
        <v>7.0999999999999994E-2</v>
      </c>
      <c r="AG210" s="203"/>
      <c r="AH210" s="203"/>
      <c r="AI210" s="203"/>
      <c r="AJ210" s="203"/>
      <c r="AK210" s="192">
        <v>0.14599999999999999</v>
      </c>
      <c r="AL210" s="192"/>
      <c r="AM210" s="1"/>
    </row>
    <row r="211" spans="1:39" s="2" customFormat="1">
      <c r="A211" s="1"/>
      <c r="B211" s="162" t="s">
        <v>132</v>
      </c>
      <c r="C211" s="203"/>
      <c r="D211" s="203"/>
      <c r="E211" s="203"/>
      <c r="F211" s="193"/>
      <c r="G211" s="192">
        <v>7.0999999999999994E-2</v>
      </c>
      <c r="H211" s="203"/>
      <c r="I211" s="203"/>
      <c r="J211" s="203"/>
      <c r="K211" s="193"/>
      <c r="L211" s="192">
        <v>6.4000000000000001E-2</v>
      </c>
      <c r="M211" s="203"/>
      <c r="N211" s="203"/>
      <c r="O211" s="193"/>
      <c r="P211" s="204"/>
      <c r="Q211" s="192">
        <v>5.0000000000000001E-3</v>
      </c>
      <c r="R211" s="203"/>
      <c r="S211" s="203"/>
      <c r="T211" s="203"/>
      <c r="U211" s="203"/>
      <c r="V211" s="192">
        <v>0.108</v>
      </c>
      <c r="W211" s="203"/>
      <c r="X211" s="203"/>
      <c r="Y211" s="203"/>
      <c r="Z211" s="203"/>
      <c r="AA211" s="192">
        <v>-0.192</v>
      </c>
      <c r="AB211" s="203"/>
      <c r="AC211" s="203"/>
      <c r="AD211" s="203"/>
      <c r="AE211" s="203"/>
      <c r="AF211" s="205">
        <v>0.109</v>
      </c>
      <c r="AG211" s="203"/>
      <c r="AH211" s="203"/>
      <c r="AI211" s="203"/>
      <c r="AJ211" s="203"/>
      <c r="AK211" s="192">
        <v>7.4999999999999997E-2</v>
      </c>
      <c r="AL211" s="192"/>
      <c r="AM211" s="1"/>
    </row>
    <row r="212" spans="1:39" s="2" customFormat="1">
      <c r="A212" s="1"/>
      <c r="B212" s="162" t="s">
        <v>6</v>
      </c>
      <c r="C212" s="203"/>
      <c r="D212" s="203"/>
      <c r="E212" s="203"/>
      <c r="F212" s="193"/>
      <c r="G212" s="192">
        <v>0.33200000000000002</v>
      </c>
      <c r="H212" s="203"/>
      <c r="I212" s="203"/>
      <c r="J212" s="203"/>
      <c r="K212" s="193"/>
      <c r="L212" s="192">
        <v>0.372</v>
      </c>
      <c r="M212" s="203"/>
      <c r="N212" s="203"/>
      <c r="O212" s="193"/>
      <c r="P212" s="204"/>
      <c r="Q212" s="192">
        <v>0.35699999999999998</v>
      </c>
      <c r="R212" s="203"/>
      <c r="S212" s="203"/>
      <c r="T212" s="203"/>
      <c r="U212" s="203"/>
      <c r="V212" s="192">
        <v>0.16200000000000001</v>
      </c>
      <c r="W212" s="203"/>
      <c r="X212" s="203"/>
      <c r="Y212" s="203"/>
      <c r="Z212" s="203"/>
      <c r="AA212" s="192">
        <v>-0.152</v>
      </c>
      <c r="AB212" s="203"/>
      <c r="AC212" s="203"/>
      <c r="AD212" s="203"/>
      <c r="AE212" s="203"/>
      <c r="AF212" s="205">
        <v>-0.38600000000000001</v>
      </c>
      <c r="AG212" s="203"/>
      <c r="AH212" s="203"/>
      <c r="AI212" s="203"/>
      <c r="AJ212" s="203"/>
      <c r="AK212" s="192">
        <v>0.114</v>
      </c>
      <c r="AL212" s="192"/>
      <c r="AM212" s="1"/>
    </row>
    <row r="213" spans="1:39">
      <c r="B213" s="162" t="s">
        <v>8</v>
      </c>
      <c r="C213" s="203"/>
      <c r="D213" s="203"/>
      <c r="E213" s="203"/>
      <c r="F213" s="193"/>
      <c r="G213" s="192">
        <v>0.113</v>
      </c>
      <c r="H213" s="203"/>
      <c r="I213" s="203"/>
      <c r="J213" s="203"/>
      <c r="K213" s="193"/>
      <c r="L213" s="192">
        <v>0.125</v>
      </c>
      <c r="M213" s="203"/>
      <c r="N213" s="203"/>
      <c r="O213" s="193"/>
      <c r="P213" s="204"/>
      <c r="Q213" s="192">
        <v>8.7999999999999995E-2</v>
      </c>
      <c r="R213" s="203"/>
      <c r="S213" s="203"/>
      <c r="T213" s="203"/>
      <c r="U213" s="203"/>
      <c r="V213" s="192">
        <v>0.108</v>
      </c>
      <c r="W213" s="203"/>
      <c r="X213" s="203"/>
      <c r="Y213" s="203"/>
      <c r="Z213" s="203"/>
      <c r="AA213" s="192">
        <v>7.0999999999999994E-2</v>
      </c>
      <c r="AB213" s="203"/>
      <c r="AC213" s="203"/>
      <c r="AD213" s="203"/>
      <c r="AE213" s="203"/>
      <c r="AF213" s="205">
        <v>9.2999999999999999E-2</v>
      </c>
      <c r="AG213" s="203"/>
      <c r="AH213" s="203"/>
      <c r="AI213" s="203"/>
      <c r="AJ213" s="203"/>
      <c r="AK213" s="192">
        <v>-0.09</v>
      </c>
      <c r="AL213" s="192"/>
    </row>
    <row r="214" spans="1:39">
      <c r="B214" s="162" t="s">
        <v>9</v>
      </c>
      <c r="C214" s="203"/>
      <c r="D214" s="203"/>
      <c r="E214" s="203"/>
      <c r="F214" s="193"/>
      <c r="G214" s="192">
        <v>0.10299999999999999</v>
      </c>
      <c r="H214" s="203"/>
      <c r="I214" s="203"/>
      <c r="J214" s="203"/>
      <c r="K214" s="193"/>
      <c r="L214" s="192">
        <v>0.112</v>
      </c>
      <c r="M214" s="203"/>
      <c r="N214" s="203"/>
      <c r="O214" s="193"/>
      <c r="P214" s="204"/>
      <c r="Q214" s="192">
        <v>6.0999999999999999E-2</v>
      </c>
      <c r="R214" s="203"/>
      <c r="S214" s="203"/>
      <c r="T214" s="203"/>
      <c r="U214" s="203"/>
      <c r="V214" s="192">
        <v>0.107</v>
      </c>
      <c r="W214" s="203"/>
      <c r="X214" s="203"/>
      <c r="Y214" s="203"/>
      <c r="Z214" s="203"/>
      <c r="AA214" s="192">
        <v>0.11899999999999999</v>
      </c>
      <c r="AB214" s="203"/>
      <c r="AC214" s="203"/>
      <c r="AD214" s="203"/>
      <c r="AE214" s="203"/>
      <c r="AF214" s="205">
        <v>8.5000000000000006E-2</v>
      </c>
      <c r="AG214" s="203"/>
      <c r="AH214" s="203"/>
      <c r="AI214" s="203"/>
      <c r="AJ214" s="203"/>
      <c r="AK214" s="192">
        <v>-0.76700000000000002</v>
      </c>
      <c r="AL214" s="192"/>
    </row>
    <row r="215" spans="1:39">
      <c r="B215" s="162" t="s">
        <v>10</v>
      </c>
      <c r="C215" s="203"/>
      <c r="D215" s="203"/>
      <c r="E215" s="203"/>
      <c r="F215" s="193"/>
      <c r="G215" s="192">
        <v>-3.5000000000000003E-2</v>
      </c>
      <c r="H215" s="203"/>
      <c r="I215" s="203"/>
      <c r="J215" s="203"/>
      <c r="K215" s="193"/>
      <c r="L215" s="192">
        <v>-4.2999999999999997E-2</v>
      </c>
      <c r="M215" s="203"/>
      <c r="N215" s="203"/>
      <c r="O215" s="193"/>
      <c r="P215" s="204"/>
      <c r="Q215" s="192">
        <v>-8.2000000000000003E-2</v>
      </c>
      <c r="R215" s="203"/>
      <c r="S215" s="203"/>
      <c r="T215" s="203"/>
      <c r="U215" s="203"/>
      <c r="V215" s="192">
        <v>-0.104</v>
      </c>
      <c r="W215" s="203"/>
      <c r="X215" s="203"/>
      <c r="Y215" s="203"/>
      <c r="Z215" s="203"/>
      <c r="AA215" s="192">
        <v>6.8000000000000005E-2</v>
      </c>
      <c r="AB215" s="203"/>
      <c r="AC215" s="203"/>
      <c r="AD215" s="203"/>
      <c r="AE215" s="203"/>
      <c r="AF215" s="205">
        <v>9.9000000000000005E-2</v>
      </c>
      <c r="AG215" s="203"/>
      <c r="AH215" s="203"/>
      <c r="AI215" s="203"/>
      <c r="AJ215" s="203"/>
      <c r="AK215" s="192">
        <v>3.6999999999999998E-2</v>
      </c>
      <c r="AL215" s="192"/>
    </row>
    <row r="216" spans="1:39">
      <c r="B216" s="162" t="s">
        <v>12</v>
      </c>
      <c r="C216" s="203"/>
      <c r="D216" s="203"/>
      <c r="E216" s="203"/>
      <c r="F216" s="193"/>
      <c r="G216" s="206">
        <v>-2.5999999999999999E-2</v>
      </c>
      <c r="H216" s="203"/>
      <c r="I216" s="203"/>
      <c r="J216" s="203"/>
      <c r="K216" s="193"/>
      <c r="L216" s="206">
        <v>3.2000000000000001E-2</v>
      </c>
      <c r="M216" s="203"/>
      <c r="N216" s="203"/>
      <c r="O216" s="193"/>
      <c r="P216" s="204"/>
      <c r="Q216" s="192">
        <v>9.9000000000000005E-2</v>
      </c>
      <c r="R216" s="203"/>
      <c r="S216" s="203"/>
      <c r="T216" s="203"/>
      <c r="U216" s="203"/>
      <c r="V216" s="207">
        <v>6.2E-2</v>
      </c>
      <c r="W216" s="203"/>
      <c r="X216" s="203"/>
      <c r="Y216" s="203"/>
      <c r="Z216" s="203"/>
      <c r="AA216" s="207">
        <v>6.0999999999999999E-2</v>
      </c>
      <c r="AB216" s="203"/>
      <c r="AC216" s="203"/>
      <c r="AD216" s="203"/>
      <c r="AE216" s="203"/>
      <c r="AF216" s="208">
        <v>0.108</v>
      </c>
      <c r="AG216" s="203"/>
      <c r="AH216" s="203"/>
      <c r="AI216" s="203"/>
      <c r="AJ216" s="203"/>
      <c r="AK216" s="207">
        <v>-0.13700000000000001</v>
      </c>
      <c r="AL216" s="192"/>
    </row>
    <row r="217" spans="1:39">
      <c r="B217" s="191" t="s">
        <v>26</v>
      </c>
      <c r="C217" s="209"/>
      <c r="D217" s="209"/>
      <c r="E217" s="209"/>
      <c r="F217" s="198"/>
      <c r="G217" s="197">
        <v>0.122</v>
      </c>
      <c r="H217" s="209"/>
      <c r="I217" s="209"/>
      <c r="J217" s="209"/>
      <c r="K217" s="198"/>
      <c r="L217" s="197">
        <v>8.3000000000000004E-2</v>
      </c>
      <c r="M217" s="209"/>
      <c r="N217" s="209"/>
      <c r="O217" s="198"/>
      <c r="P217" s="198"/>
      <c r="Q217" s="197">
        <v>8.8999999999999996E-2</v>
      </c>
      <c r="R217" s="209"/>
      <c r="S217" s="209"/>
      <c r="T217" s="209"/>
      <c r="U217" s="198"/>
      <c r="V217" s="197">
        <v>8.2000000000000003E-2</v>
      </c>
      <c r="W217" s="209"/>
      <c r="X217" s="209"/>
      <c r="Y217" s="209"/>
      <c r="Z217" s="198"/>
      <c r="AA217" s="197">
        <v>0.11</v>
      </c>
      <c r="AB217" s="209"/>
      <c r="AC217" s="209"/>
      <c r="AD217" s="209"/>
      <c r="AE217" s="209"/>
      <c r="AF217" s="210">
        <v>2.9000000000000001E-2</v>
      </c>
      <c r="AG217" s="209"/>
      <c r="AH217" s="209"/>
      <c r="AI217" s="209"/>
      <c r="AJ217" s="209"/>
      <c r="AK217" s="197">
        <v>-2.7E-2</v>
      </c>
      <c r="AL217" s="201"/>
    </row>
    <row r="218" spans="1:39">
      <c r="B218" s="168"/>
      <c r="C218" s="201"/>
      <c r="D218" s="201"/>
      <c r="E218" s="201"/>
      <c r="F218" s="201"/>
      <c r="G218" s="201"/>
      <c r="H218" s="201"/>
      <c r="I218" s="201"/>
      <c r="J218" s="201"/>
      <c r="K218" s="201"/>
      <c r="L218" s="83"/>
      <c r="M218" s="201"/>
      <c r="N218" s="201"/>
      <c r="O218" s="202"/>
      <c r="P218" s="13"/>
      <c r="Q218" s="83"/>
      <c r="R218" s="201"/>
      <c r="S218" s="201"/>
      <c r="T218" s="201"/>
      <c r="U218" s="201"/>
      <c r="V218" s="83"/>
      <c r="W218" s="201"/>
      <c r="X218" s="201"/>
      <c r="Y218" s="201"/>
      <c r="Z218" s="201"/>
      <c r="AA218" s="83"/>
      <c r="AB218" s="201"/>
      <c r="AC218" s="201"/>
      <c r="AD218" s="201"/>
      <c r="AE218" s="201"/>
      <c r="AF218" s="83"/>
      <c r="AG218" s="201"/>
      <c r="AH218" s="201"/>
      <c r="AI218" s="201"/>
      <c r="AJ218" s="201"/>
      <c r="AK218" s="240"/>
      <c r="AL218" s="35"/>
    </row>
    <row r="219" spans="1:39">
      <c r="B219" s="162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3"/>
      <c r="P219" s="13"/>
      <c r="Q219" s="13"/>
      <c r="R219" s="178"/>
      <c r="S219" s="178"/>
      <c r="T219" s="178"/>
      <c r="U219" s="178"/>
      <c r="V219" s="13"/>
      <c r="W219" s="178"/>
      <c r="X219" s="178"/>
      <c r="Y219" s="178"/>
      <c r="Z219" s="178"/>
      <c r="AA219" s="13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3"/>
      <c r="AL219" s="13"/>
    </row>
    <row r="220" spans="1:39">
      <c r="B220" s="162" t="s">
        <v>5</v>
      </c>
      <c r="C220" s="11">
        <v>17211</v>
      </c>
      <c r="D220" s="11">
        <v>17612</v>
      </c>
      <c r="E220" s="11">
        <v>17307</v>
      </c>
      <c r="F220" s="11">
        <v>16782</v>
      </c>
      <c r="G220" s="193"/>
      <c r="H220" s="11">
        <v>17195</v>
      </c>
      <c r="I220" s="11">
        <v>17504</v>
      </c>
      <c r="J220" s="11">
        <v>18378</v>
      </c>
      <c r="K220" s="11">
        <v>18502</v>
      </c>
      <c r="L220" s="193"/>
      <c r="M220" s="11">
        <v>19288</v>
      </c>
      <c r="N220" s="11">
        <v>20402</v>
      </c>
      <c r="O220" s="11">
        <v>20617</v>
      </c>
      <c r="P220" s="10">
        <v>20648</v>
      </c>
      <c r="Q220" s="193"/>
      <c r="R220" s="163">
        <v>20570</v>
      </c>
      <c r="S220" s="163">
        <v>20525</v>
      </c>
      <c r="T220" s="163">
        <v>20334</v>
      </c>
      <c r="U220" s="163">
        <v>20046</v>
      </c>
      <c r="V220" s="193"/>
      <c r="W220" s="163">
        <v>20161</v>
      </c>
      <c r="X220" s="163">
        <v>20176</v>
      </c>
      <c r="Y220" s="163">
        <v>20260</v>
      </c>
      <c r="Z220" s="163">
        <v>20084</v>
      </c>
      <c r="AA220" s="193"/>
      <c r="AB220" s="163">
        <v>19839</v>
      </c>
      <c r="AC220" s="163">
        <v>20340</v>
      </c>
      <c r="AD220" s="163">
        <v>20383</v>
      </c>
      <c r="AE220" s="59">
        <v>20054</v>
      </c>
      <c r="AF220" s="195"/>
      <c r="AG220" s="163">
        <v>20157</v>
      </c>
      <c r="AH220" s="163">
        <v>20002</v>
      </c>
      <c r="AI220" s="163">
        <v>19985</v>
      </c>
      <c r="AJ220" s="163">
        <v>20082</v>
      </c>
      <c r="AK220" s="193"/>
      <c r="AL220" s="193"/>
    </row>
    <row r="221" spans="1:39">
      <c r="B221" s="162" t="s">
        <v>7</v>
      </c>
      <c r="C221" s="11">
        <v>5224</v>
      </c>
      <c r="D221" s="11">
        <v>4632</v>
      </c>
      <c r="E221" s="11">
        <v>4776</v>
      </c>
      <c r="F221" s="11">
        <v>4749</v>
      </c>
      <c r="G221" s="193"/>
      <c r="H221" s="11">
        <v>4841</v>
      </c>
      <c r="I221" s="11">
        <v>5186</v>
      </c>
      <c r="J221" s="11">
        <v>5136</v>
      </c>
      <c r="K221" s="11">
        <v>5124</v>
      </c>
      <c r="L221" s="193"/>
      <c r="M221" s="11">
        <v>4548</v>
      </c>
      <c r="N221" s="11">
        <v>4367</v>
      </c>
      <c r="O221" s="11">
        <v>4547</v>
      </c>
      <c r="P221" s="10">
        <v>5495</v>
      </c>
      <c r="Q221" s="193"/>
      <c r="R221" s="164">
        <v>5555</v>
      </c>
      <c r="S221" s="164">
        <v>5639</v>
      </c>
      <c r="T221" s="164">
        <v>5839</v>
      </c>
      <c r="U221" s="164">
        <v>6177</v>
      </c>
      <c r="V221" s="193"/>
      <c r="W221" s="163">
        <v>6150</v>
      </c>
      <c r="X221" s="163">
        <v>6384</v>
      </c>
      <c r="Y221" s="163">
        <v>5874</v>
      </c>
      <c r="Z221" s="163">
        <v>5933</v>
      </c>
      <c r="AA221" s="193"/>
      <c r="AB221" s="163">
        <v>5821</v>
      </c>
      <c r="AC221" s="163">
        <v>5995</v>
      </c>
      <c r="AD221" s="163">
        <v>6033</v>
      </c>
      <c r="AE221" s="59">
        <v>6177</v>
      </c>
      <c r="AF221" s="195"/>
      <c r="AG221" s="163">
        <v>7731</v>
      </c>
      <c r="AH221" s="163">
        <v>7815</v>
      </c>
      <c r="AI221" s="163">
        <v>8035</v>
      </c>
      <c r="AJ221" s="163">
        <v>7967</v>
      </c>
      <c r="AK221" s="193"/>
      <c r="AL221" s="193"/>
    </row>
    <row r="222" spans="1:39">
      <c r="B222" s="162" t="s">
        <v>11</v>
      </c>
      <c r="C222" s="11">
        <v>236</v>
      </c>
      <c r="D222" s="11">
        <v>225</v>
      </c>
      <c r="E222" s="11">
        <v>234</v>
      </c>
      <c r="F222" s="11">
        <v>190</v>
      </c>
      <c r="G222" s="193"/>
      <c r="H222" s="11">
        <v>200</v>
      </c>
      <c r="I222" s="11">
        <v>235</v>
      </c>
      <c r="J222" s="11">
        <v>307</v>
      </c>
      <c r="K222" s="11">
        <v>317</v>
      </c>
      <c r="L222" s="193"/>
      <c r="M222" s="11">
        <v>381</v>
      </c>
      <c r="N222" s="11">
        <v>443</v>
      </c>
      <c r="O222" s="11">
        <v>440</v>
      </c>
      <c r="P222" s="10">
        <v>512</v>
      </c>
      <c r="Q222" s="193"/>
      <c r="R222" s="164">
        <v>518</v>
      </c>
      <c r="S222" s="164">
        <v>528</v>
      </c>
      <c r="T222" s="164">
        <v>519</v>
      </c>
      <c r="U222" s="164">
        <v>412</v>
      </c>
      <c r="V222" s="193"/>
      <c r="W222" s="163">
        <v>469</v>
      </c>
      <c r="X222" s="163">
        <v>514</v>
      </c>
      <c r="Y222" s="163">
        <v>506</v>
      </c>
      <c r="Z222" s="163">
        <v>321</v>
      </c>
      <c r="AA222" s="193"/>
      <c r="AB222" s="163">
        <v>296</v>
      </c>
      <c r="AC222" s="163">
        <v>286</v>
      </c>
      <c r="AD222" s="163">
        <v>248</v>
      </c>
      <c r="AE222" s="59">
        <v>203</v>
      </c>
      <c r="AF222" s="195"/>
      <c r="AG222" s="163">
        <v>224</v>
      </c>
      <c r="AH222" s="163">
        <v>213</v>
      </c>
      <c r="AI222" s="163">
        <v>208</v>
      </c>
      <c r="AJ222" s="163">
        <v>232</v>
      </c>
      <c r="AK222" s="193"/>
      <c r="AL222" s="193"/>
    </row>
    <row r="223" spans="1:39">
      <c r="B223" s="162" t="s">
        <v>132</v>
      </c>
      <c r="C223" s="11">
        <v>1745</v>
      </c>
      <c r="D223" s="11">
        <v>1650</v>
      </c>
      <c r="E223" s="11">
        <v>1811</v>
      </c>
      <c r="F223" s="11">
        <v>1884</v>
      </c>
      <c r="G223" s="193"/>
      <c r="H223" s="11">
        <v>1645</v>
      </c>
      <c r="I223" s="11">
        <v>1728</v>
      </c>
      <c r="J223" s="11">
        <v>1667</v>
      </c>
      <c r="K223" s="11">
        <v>1589</v>
      </c>
      <c r="L223" s="193"/>
      <c r="M223" s="11">
        <v>1587</v>
      </c>
      <c r="N223" s="11">
        <v>1599</v>
      </c>
      <c r="O223" s="11">
        <v>1652</v>
      </c>
      <c r="P223" s="10">
        <v>1495</v>
      </c>
      <c r="Q223" s="193"/>
      <c r="R223" s="164">
        <v>1501</v>
      </c>
      <c r="S223" s="164">
        <v>1425</v>
      </c>
      <c r="T223" s="164">
        <v>1447</v>
      </c>
      <c r="U223" s="164">
        <v>1363</v>
      </c>
      <c r="V223" s="193"/>
      <c r="W223" s="163">
        <v>1448</v>
      </c>
      <c r="X223" s="163">
        <v>1510</v>
      </c>
      <c r="Y223" s="163">
        <v>1444</v>
      </c>
      <c r="Z223" s="163">
        <v>1069</v>
      </c>
      <c r="AA223" s="193"/>
      <c r="AB223" s="163">
        <v>1066</v>
      </c>
      <c r="AC223" s="163">
        <v>1114</v>
      </c>
      <c r="AD223" s="163">
        <v>1101</v>
      </c>
      <c r="AE223" s="59">
        <v>1132</v>
      </c>
      <c r="AF223" s="195"/>
      <c r="AG223" s="163">
        <v>1202</v>
      </c>
      <c r="AH223" s="163">
        <v>1233</v>
      </c>
      <c r="AI223" s="163">
        <v>1245</v>
      </c>
      <c r="AJ223" s="163">
        <v>1203</v>
      </c>
      <c r="AK223" s="193"/>
      <c r="AL223" s="193"/>
    </row>
    <row r="224" spans="1:39">
      <c r="B224" s="162" t="s">
        <v>6</v>
      </c>
      <c r="C224" s="11">
        <v>4963</v>
      </c>
      <c r="D224" s="11">
        <v>4840</v>
      </c>
      <c r="E224" s="11">
        <v>4413</v>
      </c>
      <c r="F224" s="11">
        <v>4917</v>
      </c>
      <c r="G224" s="193"/>
      <c r="H224" s="11">
        <v>4372</v>
      </c>
      <c r="I224" s="11">
        <v>3946</v>
      </c>
      <c r="J224" s="11">
        <v>5692</v>
      </c>
      <c r="K224" s="11">
        <v>6427</v>
      </c>
      <c r="L224" s="193"/>
      <c r="M224" s="11">
        <v>7107</v>
      </c>
      <c r="N224" s="11">
        <v>7070</v>
      </c>
      <c r="O224" s="11">
        <v>6511</v>
      </c>
      <c r="P224" s="10">
        <v>6920</v>
      </c>
      <c r="Q224" s="193"/>
      <c r="R224" s="163">
        <v>6515</v>
      </c>
      <c r="S224" s="163">
        <v>6464</v>
      </c>
      <c r="T224" s="163">
        <v>6107</v>
      </c>
      <c r="U224" s="163">
        <v>6478</v>
      </c>
      <c r="V224" s="193"/>
      <c r="W224" s="163">
        <v>6565</v>
      </c>
      <c r="X224" s="163">
        <v>5007</v>
      </c>
      <c r="Y224" s="163">
        <v>5155</v>
      </c>
      <c r="Z224" s="163">
        <v>5282</v>
      </c>
      <c r="AA224" s="193"/>
      <c r="AB224" s="163">
        <v>5956</v>
      </c>
      <c r="AC224" s="163">
        <v>5962</v>
      </c>
      <c r="AD224" s="163">
        <v>5965</v>
      </c>
      <c r="AE224" s="59">
        <v>3450</v>
      </c>
      <c r="AF224" s="195"/>
      <c r="AG224" s="163">
        <v>4334</v>
      </c>
      <c r="AH224" s="163">
        <v>4302</v>
      </c>
      <c r="AI224" s="163">
        <v>4289</v>
      </c>
      <c r="AJ224" s="163">
        <v>4089</v>
      </c>
      <c r="AK224" s="193"/>
      <c r="AL224" s="193"/>
    </row>
    <row r="225" spans="1:39" s="37" customFormat="1">
      <c r="A225" s="1"/>
      <c r="B225" s="162" t="s">
        <v>8</v>
      </c>
      <c r="C225" s="11">
        <v>3564</v>
      </c>
      <c r="D225" s="11">
        <v>3747</v>
      </c>
      <c r="E225" s="11">
        <v>3801</v>
      </c>
      <c r="F225" s="11">
        <v>3713</v>
      </c>
      <c r="G225" s="193"/>
      <c r="H225" s="11">
        <v>3811</v>
      </c>
      <c r="I225" s="11">
        <v>3946</v>
      </c>
      <c r="J225" s="11">
        <v>4164</v>
      </c>
      <c r="K225" s="11">
        <v>4102</v>
      </c>
      <c r="L225" s="193"/>
      <c r="M225" s="11">
        <v>3812</v>
      </c>
      <c r="N225" s="11">
        <v>3932</v>
      </c>
      <c r="O225" s="11">
        <v>3988</v>
      </c>
      <c r="P225" s="10">
        <v>4283</v>
      </c>
      <c r="Q225" s="193"/>
      <c r="R225" s="164">
        <v>4692</v>
      </c>
      <c r="S225" s="164">
        <v>4778</v>
      </c>
      <c r="T225" s="164">
        <v>5334</v>
      </c>
      <c r="U225" s="164">
        <v>5320</v>
      </c>
      <c r="V225" s="193"/>
      <c r="W225" s="163">
        <v>6204</v>
      </c>
      <c r="X225" s="163">
        <v>6695</v>
      </c>
      <c r="Y225" s="163">
        <v>7710</v>
      </c>
      <c r="Z225" s="163">
        <v>7623</v>
      </c>
      <c r="AA225" s="193"/>
      <c r="AB225" s="163">
        <v>8220</v>
      </c>
      <c r="AC225" s="163">
        <v>8246</v>
      </c>
      <c r="AD225" s="163">
        <v>8092</v>
      </c>
      <c r="AE225" s="59">
        <v>7978</v>
      </c>
      <c r="AF225" s="195"/>
      <c r="AG225" s="163">
        <v>7792</v>
      </c>
      <c r="AH225" s="163">
        <v>8044</v>
      </c>
      <c r="AI225" s="163">
        <v>7800</v>
      </c>
      <c r="AJ225" s="163">
        <v>6264</v>
      </c>
      <c r="AK225" s="193"/>
      <c r="AL225" s="193"/>
      <c r="AM225" s="1"/>
    </row>
    <row r="226" spans="1:39" s="37" customFormat="1">
      <c r="A226" s="1"/>
      <c r="B226" s="162" t="s">
        <v>9</v>
      </c>
      <c r="C226" s="11">
        <v>2001</v>
      </c>
      <c r="D226" s="11">
        <v>2033</v>
      </c>
      <c r="E226" s="11">
        <v>1966</v>
      </c>
      <c r="F226" s="11">
        <v>1900</v>
      </c>
      <c r="G226" s="193"/>
      <c r="H226" s="11">
        <v>2249</v>
      </c>
      <c r="I226" s="11">
        <v>2259</v>
      </c>
      <c r="J226" s="11">
        <v>2205</v>
      </c>
      <c r="K226" s="11">
        <v>2146</v>
      </c>
      <c r="L226" s="193"/>
      <c r="M226" s="11">
        <v>2162</v>
      </c>
      <c r="N226" s="11">
        <v>2168</v>
      </c>
      <c r="O226" s="11">
        <v>2178</v>
      </c>
      <c r="P226" s="10">
        <v>2206</v>
      </c>
      <c r="Q226" s="193"/>
      <c r="R226" s="164">
        <v>1787</v>
      </c>
      <c r="S226" s="164">
        <v>1744</v>
      </c>
      <c r="T226" s="164">
        <v>1732</v>
      </c>
      <c r="U226" s="164">
        <v>1699</v>
      </c>
      <c r="V226" s="193"/>
      <c r="W226" s="163">
        <v>1671</v>
      </c>
      <c r="X226" s="163">
        <v>1662</v>
      </c>
      <c r="Y226" s="163">
        <v>1755</v>
      </c>
      <c r="Z226" s="163">
        <v>1704</v>
      </c>
      <c r="AA226" s="193"/>
      <c r="AB226" s="163">
        <v>1691</v>
      </c>
      <c r="AC226" s="163">
        <v>1699</v>
      </c>
      <c r="AD226" s="163">
        <v>1754</v>
      </c>
      <c r="AE226" s="59">
        <v>1769</v>
      </c>
      <c r="AF226" s="195"/>
      <c r="AG226" s="163">
        <v>1820</v>
      </c>
      <c r="AH226" s="163">
        <v>1727</v>
      </c>
      <c r="AI226" s="163">
        <v>1679</v>
      </c>
      <c r="AJ226" s="163">
        <v>582</v>
      </c>
      <c r="AK226" s="193"/>
      <c r="AL226" s="193"/>
      <c r="AM226" s="1"/>
    </row>
    <row r="227" spans="1:39" s="37" customFormat="1">
      <c r="A227" s="1"/>
      <c r="B227" s="162" t="s">
        <v>10</v>
      </c>
      <c r="C227" s="11">
        <v>3437</v>
      </c>
      <c r="D227" s="11">
        <v>3481</v>
      </c>
      <c r="E227" s="11">
        <v>3412</v>
      </c>
      <c r="F227" s="11">
        <v>3344</v>
      </c>
      <c r="G227" s="193"/>
      <c r="H227" s="11">
        <v>3391</v>
      </c>
      <c r="I227" s="11">
        <v>3609</v>
      </c>
      <c r="J227" s="11">
        <v>3767</v>
      </c>
      <c r="K227" s="11">
        <v>3774</v>
      </c>
      <c r="L227" s="193"/>
      <c r="M227" s="11">
        <v>3913</v>
      </c>
      <c r="N227" s="11">
        <v>3974</v>
      </c>
      <c r="O227" s="11">
        <v>3752</v>
      </c>
      <c r="P227" s="10">
        <v>3633</v>
      </c>
      <c r="Q227" s="193"/>
      <c r="R227" s="164">
        <v>3421</v>
      </c>
      <c r="S227" s="164">
        <v>2984</v>
      </c>
      <c r="T227" s="164">
        <v>2756</v>
      </c>
      <c r="U227" s="164">
        <v>2335</v>
      </c>
      <c r="V227" s="193"/>
      <c r="W227" s="163">
        <v>2266</v>
      </c>
      <c r="X227" s="163">
        <v>1754</v>
      </c>
      <c r="Y227" s="163">
        <v>1760</v>
      </c>
      <c r="Z227" s="163">
        <v>1583</v>
      </c>
      <c r="AA227" s="193"/>
      <c r="AB227" s="163">
        <v>1582</v>
      </c>
      <c r="AC227" s="163">
        <v>1580</v>
      </c>
      <c r="AD227" s="163">
        <v>1655</v>
      </c>
      <c r="AE227" s="59">
        <v>1644</v>
      </c>
      <c r="AF227" s="195"/>
      <c r="AG227" s="163">
        <v>1647</v>
      </c>
      <c r="AH227" s="163">
        <v>1663</v>
      </c>
      <c r="AI227" s="163">
        <v>1664</v>
      </c>
      <c r="AJ227" s="163">
        <v>1721</v>
      </c>
      <c r="AK227" s="193"/>
      <c r="AL227" s="193"/>
      <c r="AM227" s="1"/>
    </row>
    <row r="228" spans="1:39" s="37" customFormat="1">
      <c r="A228" s="1"/>
      <c r="B228" s="162" t="s">
        <v>27</v>
      </c>
      <c r="C228" s="11">
        <f>6890+2474</f>
        <v>9364</v>
      </c>
      <c r="D228" s="11">
        <f>6586+2240</f>
        <v>8826</v>
      </c>
      <c r="E228" s="11">
        <f>7068+2694</f>
        <v>9762</v>
      </c>
      <c r="F228" s="11">
        <f>6775+2759</f>
        <v>9534</v>
      </c>
      <c r="G228" s="193"/>
      <c r="H228" s="11">
        <v>10036</v>
      </c>
      <c r="I228" s="11">
        <v>10970</v>
      </c>
      <c r="J228" s="11">
        <v>10126</v>
      </c>
      <c r="K228" s="11">
        <v>9772</v>
      </c>
      <c r="L228" s="193"/>
      <c r="M228" s="11">
        <v>9445</v>
      </c>
      <c r="N228" s="11">
        <v>8744</v>
      </c>
      <c r="O228" s="11">
        <v>8354</v>
      </c>
      <c r="P228" s="10">
        <v>8622</v>
      </c>
      <c r="Q228" s="193"/>
      <c r="R228" s="185">
        <v>8527</v>
      </c>
      <c r="S228" s="185">
        <v>9021</v>
      </c>
      <c r="T228" s="185">
        <v>9335</v>
      </c>
      <c r="U228" s="185">
        <v>10800</v>
      </c>
      <c r="V228" s="193"/>
      <c r="W228" s="211">
        <v>8624</v>
      </c>
      <c r="X228" s="211">
        <v>8239</v>
      </c>
      <c r="Y228" s="211">
        <v>6653</v>
      </c>
      <c r="Z228" s="211">
        <v>6328</v>
      </c>
      <c r="AA228" s="193"/>
      <c r="AB228" s="211">
        <v>109</v>
      </c>
      <c r="AC228" s="211">
        <v>2081</v>
      </c>
      <c r="AD228" s="211">
        <v>1353</v>
      </c>
      <c r="AE228" s="84">
        <v>1102</v>
      </c>
      <c r="AF228" s="195"/>
      <c r="AG228" s="211">
        <v>1550</v>
      </c>
      <c r="AH228" s="211">
        <v>1425</v>
      </c>
      <c r="AI228" s="211">
        <v>1694</v>
      </c>
      <c r="AJ228" s="211">
        <v>668</v>
      </c>
      <c r="AK228" s="193"/>
      <c r="AL228" s="193"/>
      <c r="AM228" s="1"/>
    </row>
    <row r="229" spans="1:39" s="37" customFormat="1">
      <c r="A229" s="1"/>
      <c r="B229" s="191" t="s">
        <v>28</v>
      </c>
      <c r="C229" s="212">
        <f>SUM(C220:C228)</f>
        <v>47745</v>
      </c>
      <c r="D229" s="212">
        <f>SUM(D220:D228)</f>
        <v>47046</v>
      </c>
      <c r="E229" s="212">
        <f>SUM(E220:E228)</f>
        <v>47482</v>
      </c>
      <c r="F229" s="212">
        <f>SUM(F220:F228)</f>
        <v>47013</v>
      </c>
      <c r="G229" s="198"/>
      <c r="H229" s="166">
        <v>47740</v>
      </c>
      <c r="I229" s="166">
        <v>49383</v>
      </c>
      <c r="J229" s="166">
        <v>51442</v>
      </c>
      <c r="K229" s="166">
        <v>51753</v>
      </c>
      <c r="L229" s="198"/>
      <c r="M229" s="166">
        <v>52243</v>
      </c>
      <c r="N229" s="166">
        <v>52699</v>
      </c>
      <c r="O229" s="166">
        <v>52039</v>
      </c>
      <c r="P229" s="166">
        <v>53814</v>
      </c>
      <c r="Q229" s="198"/>
      <c r="R229" s="166">
        <v>53086</v>
      </c>
      <c r="S229" s="166">
        <v>53108</v>
      </c>
      <c r="T229" s="166">
        <v>53403</v>
      </c>
      <c r="U229" s="166">
        <v>54630</v>
      </c>
      <c r="V229" s="198"/>
      <c r="W229" s="166">
        <v>53558</v>
      </c>
      <c r="X229" s="166">
        <v>51941</v>
      </c>
      <c r="Y229" s="166">
        <v>51117</v>
      </c>
      <c r="Z229" s="166">
        <v>49927</v>
      </c>
      <c r="AA229" s="198"/>
      <c r="AB229" s="166">
        <v>44580</v>
      </c>
      <c r="AC229" s="166">
        <v>47303</v>
      </c>
      <c r="AD229" s="166">
        <v>46584</v>
      </c>
      <c r="AE229" s="166">
        <v>43509</v>
      </c>
      <c r="AF229" s="200"/>
      <c r="AG229" s="166">
        <v>46457</v>
      </c>
      <c r="AH229" s="166">
        <v>46424</v>
      </c>
      <c r="AI229" s="166">
        <v>46599</v>
      </c>
      <c r="AJ229" s="166">
        <v>42808</v>
      </c>
      <c r="AK229" s="198"/>
      <c r="AL229" s="193"/>
      <c r="AM229" s="1"/>
    </row>
    <row r="230" spans="1:39" s="37" customFormat="1">
      <c r="A230" s="1"/>
      <c r="B230" s="213"/>
      <c r="C230" s="214"/>
      <c r="D230" s="214"/>
      <c r="E230" s="214"/>
      <c r="F230" s="214"/>
      <c r="G230" s="214"/>
      <c r="H230" s="215"/>
      <c r="I230" s="215"/>
      <c r="J230" s="215"/>
      <c r="K230" s="215"/>
      <c r="L230" s="214"/>
      <c r="M230" s="215"/>
      <c r="N230" s="215"/>
      <c r="O230" s="216"/>
      <c r="P230" s="43"/>
      <c r="Q230" s="217"/>
      <c r="R230" s="43"/>
      <c r="S230" s="216"/>
      <c r="T230" s="216"/>
      <c r="U230" s="43"/>
      <c r="V230" s="217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243"/>
      <c r="AK230" s="43"/>
      <c r="AL230" s="35"/>
      <c r="AM230" s="1"/>
    </row>
    <row r="231" spans="1:39" s="37" customFormat="1">
      <c r="A231" s="1"/>
      <c r="B231" s="213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1"/>
    </row>
    <row r="232" spans="1:39" s="37" customFormat="1">
      <c r="A232" s="1"/>
      <c r="B232" s="218" t="s">
        <v>5</v>
      </c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5"/>
      <c r="N232" s="215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1"/>
    </row>
    <row r="233" spans="1:39" s="37" customFormat="1">
      <c r="A233" s="1"/>
      <c r="B233" s="219" t="s">
        <v>171</v>
      </c>
      <c r="C233" s="88">
        <v>1760</v>
      </c>
      <c r="D233" s="88">
        <v>1852</v>
      </c>
      <c r="E233" s="88">
        <v>1812</v>
      </c>
      <c r="F233" s="88">
        <v>1853</v>
      </c>
      <c r="G233" s="88">
        <v>7277</v>
      </c>
      <c r="H233" s="220">
        <v>1844</v>
      </c>
      <c r="I233" s="220">
        <v>1981</v>
      </c>
      <c r="J233" s="220">
        <v>2098</v>
      </c>
      <c r="K233" s="220">
        <v>2188</v>
      </c>
      <c r="L233" s="220">
        <v>8111</v>
      </c>
      <c r="M233" s="220">
        <v>2179</v>
      </c>
      <c r="N233" s="220">
        <v>2202</v>
      </c>
      <c r="O233" s="89">
        <v>2093</v>
      </c>
      <c r="P233" s="89">
        <v>2019</v>
      </c>
      <c r="Q233" s="89">
        <v>8493</v>
      </c>
      <c r="R233" s="89">
        <v>2091</v>
      </c>
      <c r="S233" s="89">
        <v>2247</v>
      </c>
      <c r="T233" s="89">
        <v>2315</v>
      </c>
      <c r="U233" s="89">
        <v>2186</v>
      </c>
      <c r="V233" s="89">
        <v>8839</v>
      </c>
      <c r="W233" s="221">
        <v>2243</v>
      </c>
      <c r="X233" s="221">
        <v>2396</v>
      </c>
      <c r="Y233" s="221">
        <v>2401</v>
      </c>
      <c r="Z233" s="221">
        <v>2401</v>
      </c>
      <c r="AA233" s="221">
        <v>9442</v>
      </c>
      <c r="AB233" s="221">
        <v>2207</v>
      </c>
      <c r="AC233" s="221">
        <v>2484</v>
      </c>
      <c r="AD233" s="221">
        <v>2427</v>
      </c>
      <c r="AE233" s="89">
        <v>2404</v>
      </c>
      <c r="AF233" s="89">
        <v>9522</v>
      </c>
      <c r="AG233" s="58">
        <v>2361</v>
      </c>
      <c r="AH233" s="58">
        <v>2655</v>
      </c>
      <c r="AI233" s="11">
        <v>2698</v>
      </c>
      <c r="AJ233" s="221">
        <v>2701</v>
      </c>
      <c r="AK233" s="221">
        <v>10415</v>
      </c>
      <c r="AL233" s="221"/>
      <c r="AM233" s="1"/>
    </row>
    <row r="234" spans="1:39" s="37" customFormat="1">
      <c r="A234" s="1"/>
      <c r="B234" s="219" t="s">
        <v>87</v>
      </c>
      <c r="C234" s="11">
        <v>2863</v>
      </c>
      <c r="D234" s="11">
        <v>3104</v>
      </c>
      <c r="E234" s="11">
        <v>3251</v>
      </c>
      <c r="F234" s="11">
        <v>3031</v>
      </c>
      <c r="G234" s="11">
        <v>3064</v>
      </c>
      <c r="H234" s="222">
        <v>2908</v>
      </c>
      <c r="I234" s="222">
        <v>2892</v>
      </c>
      <c r="J234" s="222">
        <v>2860</v>
      </c>
      <c r="K234" s="222">
        <v>2671</v>
      </c>
      <c r="L234" s="222">
        <v>2828</v>
      </c>
      <c r="M234" s="222">
        <v>2646</v>
      </c>
      <c r="N234" s="222">
        <v>3014</v>
      </c>
      <c r="O234" s="221">
        <v>3022</v>
      </c>
      <c r="P234" s="221">
        <v>2846</v>
      </c>
      <c r="Q234" s="221">
        <v>2881</v>
      </c>
      <c r="R234" s="221">
        <v>2770</v>
      </c>
      <c r="S234" s="221">
        <v>2618</v>
      </c>
      <c r="T234" s="221">
        <v>2654</v>
      </c>
      <c r="U234" s="221">
        <v>2662.4066050800002</v>
      </c>
      <c r="V234" s="221">
        <v>2674</v>
      </c>
      <c r="W234" s="221">
        <v>2628</v>
      </c>
      <c r="X234" s="221">
        <v>2634</v>
      </c>
      <c r="Y234" s="221">
        <v>2679</v>
      </c>
      <c r="Z234" s="221">
        <v>2581</v>
      </c>
      <c r="AA234" s="221">
        <v>2630</v>
      </c>
      <c r="AB234" s="221">
        <v>2493</v>
      </c>
      <c r="AC234" s="221">
        <v>2261</v>
      </c>
      <c r="AD234" s="221">
        <v>2163</v>
      </c>
      <c r="AE234" s="89">
        <v>1941</v>
      </c>
      <c r="AF234" s="89">
        <v>2209</v>
      </c>
      <c r="AG234" s="58">
        <v>1857</v>
      </c>
      <c r="AH234" s="58">
        <v>1716</v>
      </c>
      <c r="AI234" s="11">
        <v>1811</v>
      </c>
      <c r="AJ234" s="221">
        <v>1804</v>
      </c>
      <c r="AK234" s="221">
        <v>1795</v>
      </c>
      <c r="AL234" s="221"/>
      <c r="AM234" s="1"/>
    </row>
    <row r="235" spans="1:39" s="37" customFormat="1">
      <c r="A235" s="1"/>
      <c r="B235" s="223" t="s">
        <v>118</v>
      </c>
      <c r="C235" s="224"/>
      <c r="D235" s="224"/>
      <c r="E235" s="224"/>
      <c r="F235" s="224"/>
      <c r="G235" s="11">
        <v>2898</v>
      </c>
      <c r="H235" s="225"/>
      <c r="I235" s="225"/>
      <c r="J235" s="225"/>
      <c r="K235" s="225"/>
      <c r="L235" s="222">
        <v>3108</v>
      </c>
      <c r="M235" s="222">
        <v>3092</v>
      </c>
      <c r="N235" s="222">
        <v>3097</v>
      </c>
      <c r="O235" s="221">
        <v>3012</v>
      </c>
      <c r="P235" s="221">
        <v>3010</v>
      </c>
      <c r="Q235" s="221">
        <v>3054</v>
      </c>
      <c r="R235" s="221">
        <v>2871</v>
      </c>
      <c r="S235" s="221">
        <v>2703</v>
      </c>
      <c r="T235" s="221">
        <v>2622</v>
      </c>
      <c r="U235" s="221">
        <v>2742</v>
      </c>
      <c r="V235" s="221">
        <v>2731</v>
      </c>
      <c r="W235" s="221">
        <v>2612</v>
      </c>
      <c r="X235" s="221">
        <v>2585</v>
      </c>
      <c r="Y235" s="221">
        <v>2597</v>
      </c>
      <c r="Z235" s="221">
        <v>2545</v>
      </c>
      <c r="AA235" s="221">
        <v>2584</v>
      </c>
      <c r="AB235" s="221">
        <v>2449</v>
      </c>
      <c r="AC235" s="221">
        <v>2246</v>
      </c>
      <c r="AD235" s="221">
        <v>2310</v>
      </c>
      <c r="AE235" s="89">
        <v>2160</v>
      </c>
      <c r="AF235" s="89">
        <v>2288</v>
      </c>
      <c r="AG235" s="58">
        <v>2060</v>
      </c>
      <c r="AH235" s="58">
        <v>1911</v>
      </c>
      <c r="AI235" s="11">
        <v>1991</v>
      </c>
      <c r="AJ235" s="221">
        <v>1973</v>
      </c>
      <c r="AK235" s="221">
        <v>1982</v>
      </c>
      <c r="AL235" s="221"/>
      <c r="AM235" s="1"/>
    </row>
    <row r="236" spans="1:39" s="37" customFormat="1">
      <c r="A236" s="1"/>
      <c r="B236" s="213"/>
      <c r="C236" s="11"/>
      <c r="D236" s="11"/>
      <c r="E236" s="11"/>
      <c r="F236" s="11"/>
      <c r="G236" s="11"/>
      <c r="H236" s="222"/>
      <c r="I236" s="222"/>
      <c r="J236" s="222"/>
      <c r="K236" s="222"/>
      <c r="L236" s="222"/>
      <c r="M236" s="222"/>
      <c r="N236" s="222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2"/>
      <c r="AF236" s="62"/>
      <c r="AG236" s="62"/>
      <c r="AH236" s="62"/>
      <c r="AI236" s="6"/>
      <c r="AJ236" s="6"/>
      <c r="AK236" s="6"/>
      <c r="AL236" s="6"/>
      <c r="AM236" s="1"/>
    </row>
    <row r="237" spans="1:39" s="37" customFormat="1">
      <c r="A237" s="1"/>
      <c r="B237" s="226" t="s">
        <v>7</v>
      </c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2"/>
      <c r="AF237" s="62"/>
      <c r="AG237" s="62"/>
      <c r="AH237" s="62"/>
      <c r="AI237" s="227"/>
      <c r="AJ237" s="6"/>
      <c r="AK237" s="6"/>
      <c r="AL237" s="6"/>
      <c r="AM237" s="1"/>
    </row>
    <row r="238" spans="1:39" s="37" customFormat="1" ht="25.5">
      <c r="A238" s="1"/>
      <c r="B238" s="228" t="s">
        <v>92</v>
      </c>
      <c r="C238" s="229">
        <v>7.6</v>
      </c>
      <c r="D238" s="229">
        <v>8.1</v>
      </c>
      <c r="E238" s="229">
        <v>7.8</v>
      </c>
      <c r="F238" s="229">
        <v>7.9</v>
      </c>
      <c r="G238" s="229">
        <v>31.5</v>
      </c>
      <c r="H238" s="229">
        <v>7.8</v>
      </c>
      <c r="I238" s="229">
        <v>8.4</v>
      </c>
      <c r="J238" s="229">
        <v>8.6</v>
      </c>
      <c r="K238" s="229">
        <v>8.6999999999999993</v>
      </c>
      <c r="L238" s="229">
        <v>33.5</v>
      </c>
      <c r="M238" s="229">
        <v>8.6</v>
      </c>
      <c r="N238" s="229">
        <v>9.1</v>
      </c>
      <c r="O238" s="230">
        <v>9</v>
      </c>
      <c r="P238" s="230">
        <v>8.6999999999999993</v>
      </c>
      <c r="Q238" s="230">
        <v>35.4</v>
      </c>
      <c r="R238" s="230">
        <v>8.6</v>
      </c>
      <c r="S238" s="230">
        <v>9.1</v>
      </c>
      <c r="T238" s="230">
        <v>9.3000000000000007</v>
      </c>
      <c r="U238" s="230">
        <v>9.3000000000000007</v>
      </c>
      <c r="V238" s="230">
        <v>36.299999999999997</v>
      </c>
      <c r="W238" s="6">
        <v>9.4</v>
      </c>
      <c r="X238" s="6">
        <v>9.8000000000000007</v>
      </c>
      <c r="Y238" s="6">
        <v>9.6999999999999993</v>
      </c>
      <c r="Z238" s="6">
        <v>9.4</v>
      </c>
      <c r="AA238" s="6">
        <v>38.299999999999997</v>
      </c>
      <c r="AB238" s="6">
        <v>9.1</v>
      </c>
      <c r="AC238" s="6">
        <v>9.1999999999999993</v>
      </c>
      <c r="AD238" s="6">
        <v>8.9</v>
      </c>
      <c r="AE238" s="93">
        <v>8.8000000000000007</v>
      </c>
      <c r="AF238" s="93">
        <v>36</v>
      </c>
      <c r="AG238" s="93">
        <v>8.6999999999999993</v>
      </c>
      <c r="AH238" s="93">
        <v>9.4</v>
      </c>
      <c r="AI238" s="40">
        <v>9.5</v>
      </c>
      <c r="AJ238" s="40">
        <v>9.7200000000000006</v>
      </c>
      <c r="AK238" s="40">
        <v>37.299999999999997</v>
      </c>
      <c r="AL238" s="40"/>
      <c r="AM238" s="1"/>
    </row>
    <row r="239" spans="1:39">
      <c r="B239" s="213"/>
      <c r="C239" s="11"/>
      <c r="D239" s="11"/>
      <c r="E239" s="11"/>
      <c r="F239" s="11"/>
      <c r="G239" s="11"/>
      <c r="H239" s="222"/>
      <c r="I239" s="222"/>
      <c r="J239" s="222"/>
      <c r="K239" s="222"/>
      <c r="L239" s="222"/>
      <c r="M239" s="222"/>
      <c r="N239" s="222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2"/>
      <c r="AF239" s="62"/>
      <c r="AG239" s="62"/>
      <c r="AH239" s="62"/>
      <c r="AI239" s="6"/>
      <c r="AJ239" s="6"/>
      <c r="AK239" s="6"/>
      <c r="AL239" s="6"/>
    </row>
    <row r="240" spans="1:39">
      <c r="B240" s="218" t="s">
        <v>6</v>
      </c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2"/>
      <c r="AF240" s="62"/>
      <c r="AG240" s="62"/>
      <c r="AH240" s="62"/>
      <c r="AI240" s="227"/>
      <c r="AJ240" s="6"/>
      <c r="AK240" s="6"/>
      <c r="AL240" s="6"/>
    </row>
    <row r="241" spans="2:38" ht="25.5">
      <c r="B241" s="219" t="s">
        <v>116</v>
      </c>
      <c r="C241" s="222">
        <v>387</v>
      </c>
      <c r="D241" s="222">
        <v>383</v>
      </c>
      <c r="E241" s="222">
        <v>361</v>
      </c>
      <c r="F241" s="222">
        <v>379</v>
      </c>
      <c r="G241" s="222">
        <v>377</v>
      </c>
      <c r="H241" s="222">
        <v>335</v>
      </c>
      <c r="I241" s="222">
        <v>346</v>
      </c>
      <c r="J241" s="222">
        <v>312</v>
      </c>
      <c r="K241" s="222">
        <v>319</v>
      </c>
      <c r="L241" s="222">
        <v>333</v>
      </c>
      <c r="M241" s="222">
        <v>254</v>
      </c>
      <c r="N241" s="222">
        <v>287</v>
      </c>
      <c r="O241" s="6">
        <v>240</v>
      </c>
      <c r="P241" s="6">
        <v>242</v>
      </c>
      <c r="Q241" s="6">
        <v>257</v>
      </c>
      <c r="R241" s="6">
        <v>239</v>
      </c>
      <c r="S241" s="6">
        <v>226</v>
      </c>
      <c r="T241" s="6">
        <v>229</v>
      </c>
      <c r="U241" s="6">
        <v>247</v>
      </c>
      <c r="V241" s="6">
        <v>235</v>
      </c>
      <c r="W241" s="6">
        <v>256</v>
      </c>
      <c r="X241" s="6">
        <v>235</v>
      </c>
      <c r="Y241" s="6">
        <v>238</v>
      </c>
      <c r="Z241" s="6">
        <v>275</v>
      </c>
      <c r="AA241" s="6">
        <v>251</v>
      </c>
      <c r="AB241" s="6">
        <v>304</v>
      </c>
      <c r="AC241" s="6">
        <v>306</v>
      </c>
      <c r="AD241" s="6">
        <v>300</v>
      </c>
      <c r="AE241" s="89">
        <v>333</v>
      </c>
      <c r="AF241" s="89">
        <v>312</v>
      </c>
      <c r="AG241" s="88">
        <v>350</v>
      </c>
      <c r="AH241" s="88">
        <v>331</v>
      </c>
      <c r="AI241" s="38">
        <v>295</v>
      </c>
      <c r="AJ241" s="221">
        <v>276</v>
      </c>
      <c r="AK241" s="221">
        <v>313</v>
      </c>
      <c r="AL241" s="221"/>
    </row>
    <row r="242" spans="2:38">
      <c r="B242" s="219" t="s">
        <v>91</v>
      </c>
      <c r="C242" s="222">
        <v>76</v>
      </c>
      <c r="D242" s="222">
        <v>77</v>
      </c>
      <c r="E242" s="222">
        <v>77</v>
      </c>
      <c r="F242" s="222">
        <v>86</v>
      </c>
      <c r="G242" s="222">
        <v>80</v>
      </c>
      <c r="H242" s="222">
        <v>105</v>
      </c>
      <c r="I242" s="222">
        <v>117</v>
      </c>
      <c r="J242" s="222">
        <v>113</v>
      </c>
      <c r="K242" s="222">
        <v>109</v>
      </c>
      <c r="L242" s="222">
        <v>111</v>
      </c>
      <c r="M242" s="222">
        <v>119</v>
      </c>
      <c r="N242" s="222">
        <v>108</v>
      </c>
      <c r="O242" s="6">
        <v>109</v>
      </c>
      <c r="P242" s="6">
        <v>110</v>
      </c>
      <c r="Q242" s="6">
        <v>112</v>
      </c>
      <c r="R242" s="6">
        <v>112</v>
      </c>
      <c r="S242" s="6">
        <v>102</v>
      </c>
      <c r="T242" s="6">
        <v>110</v>
      </c>
      <c r="U242" s="6">
        <v>109</v>
      </c>
      <c r="V242" s="6">
        <v>109</v>
      </c>
      <c r="W242" s="6">
        <v>108</v>
      </c>
      <c r="X242" s="6">
        <v>110</v>
      </c>
      <c r="Y242" s="6">
        <v>102</v>
      </c>
      <c r="Z242" s="6">
        <v>76</v>
      </c>
      <c r="AA242" s="6">
        <v>99</v>
      </c>
      <c r="AB242" s="6">
        <v>54</v>
      </c>
      <c r="AC242" s="6">
        <v>62</v>
      </c>
      <c r="AD242" s="6">
        <v>50</v>
      </c>
      <c r="AE242" s="89">
        <v>44</v>
      </c>
      <c r="AF242" s="89">
        <v>52</v>
      </c>
      <c r="AG242" s="88">
        <v>34</v>
      </c>
      <c r="AH242" s="88">
        <v>46</v>
      </c>
      <c r="AI242" s="38">
        <v>46</v>
      </c>
      <c r="AJ242" s="221">
        <v>49</v>
      </c>
      <c r="AK242" s="221">
        <v>44</v>
      </c>
      <c r="AL242" s="221"/>
    </row>
    <row r="243" spans="2:38">
      <c r="B243" s="223" t="s">
        <v>101</v>
      </c>
      <c r="C243" s="222">
        <v>143</v>
      </c>
      <c r="D243" s="222">
        <v>37</v>
      </c>
      <c r="E243" s="222">
        <v>166</v>
      </c>
      <c r="F243" s="222">
        <v>259</v>
      </c>
      <c r="G243" s="222">
        <v>605</v>
      </c>
      <c r="H243" s="222">
        <v>141</v>
      </c>
      <c r="I243" s="222">
        <v>214</v>
      </c>
      <c r="J243" s="222">
        <v>336</v>
      </c>
      <c r="K243" s="222">
        <v>299</v>
      </c>
      <c r="L243" s="222">
        <v>990</v>
      </c>
      <c r="M243" s="222">
        <v>299</v>
      </c>
      <c r="N243" s="222">
        <v>199</v>
      </c>
      <c r="O243" s="6">
        <v>268</v>
      </c>
      <c r="P243" s="6">
        <v>322</v>
      </c>
      <c r="Q243" s="221">
        <v>1088</v>
      </c>
      <c r="R243" s="6">
        <v>235</v>
      </c>
      <c r="S243" s="6">
        <v>380</v>
      </c>
      <c r="T243" s="6">
        <v>256</v>
      </c>
      <c r="U243" s="6">
        <v>278</v>
      </c>
      <c r="V243" s="221">
        <v>1149</v>
      </c>
      <c r="W243" s="6">
        <v>173</v>
      </c>
      <c r="X243" s="6">
        <v>172</v>
      </c>
      <c r="Y243" s="6">
        <v>210</v>
      </c>
      <c r="Z243" s="6">
        <v>210</v>
      </c>
      <c r="AA243" s="6">
        <v>765</v>
      </c>
      <c r="AB243" s="6">
        <v>162</v>
      </c>
      <c r="AC243" s="6">
        <v>109</v>
      </c>
      <c r="AD243" s="6">
        <v>82</v>
      </c>
      <c r="AE243" s="89">
        <v>70</v>
      </c>
      <c r="AF243" s="89">
        <v>423</v>
      </c>
      <c r="AG243" s="88">
        <v>57</v>
      </c>
      <c r="AH243" s="38">
        <v>47</v>
      </c>
      <c r="AI243" s="38">
        <v>57</v>
      </c>
      <c r="AJ243" s="221">
        <v>62</v>
      </c>
      <c r="AK243" s="221">
        <v>223</v>
      </c>
      <c r="AL243" s="221"/>
    </row>
    <row r="244" spans="2:38" ht="13.5" thickBot="1">
      <c r="B244" s="244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6"/>
      <c r="P244" s="246"/>
      <c r="Q244" s="245"/>
      <c r="R244" s="246"/>
      <c r="S244" s="246"/>
      <c r="T244" s="246"/>
      <c r="U244" s="246"/>
      <c r="V244" s="245"/>
      <c r="W244" s="246"/>
      <c r="X244" s="246"/>
      <c r="Y244" s="246"/>
      <c r="Z244" s="246"/>
      <c r="AA244" s="245"/>
      <c r="AB244" s="246"/>
      <c r="AC244" s="246"/>
      <c r="AD244" s="246"/>
      <c r="AE244" s="246"/>
      <c r="AF244" s="246"/>
      <c r="AG244" s="246"/>
      <c r="AH244" s="246"/>
      <c r="AI244" s="246"/>
      <c r="AJ244" s="246"/>
      <c r="AK244" s="246"/>
      <c r="AL244" s="13"/>
    </row>
    <row r="245" spans="2:38">
      <c r="B245" s="213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</row>
    <row r="246" spans="2:38">
      <c r="B246" s="223" t="s">
        <v>143</v>
      </c>
    </row>
    <row r="247" spans="2:38" ht="15">
      <c r="B247" s="223" t="s">
        <v>144</v>
      </c>
    </row>
    <row r="248" spans="2:38" ht="15">
      <c r="B248" s="223" t="s">
        <v>145</v>
      </c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</row>
    <row r="249" spans="2:38" ht="15">
      <c r="B249" s="223" t="s">
        <v>146</v>
      </c>
    </row>
    <row r="250" spans="2:38">
      <c r="B250" s="97" t="s">
        <v>134</v>
      </c>
      <c r="AG250" s="98"/>
      <c r="AH250" s="98"/>
      <c r="AI250" s="106"/>
      <c r="AJ250" s="106"/>
      <c r="AK250" s="106"/>
      <c r="AL250" s="106"/>
    </row>
    <row r="251" spans="2:38">
      <c r="B251" s="97" t="s">
        <v>135</v>
      </c>
      <c r="AG251" s="98"/>
      <c r="AH251" s="98"/>
      <c r="AI251" s="107"/>
      <c r="AJ251" s="107"/>
      <c r="AK251" s="107"/>
      <c r="AL251" s="107"/>
    </row>
    <row r="252" spans="2:38">
      <c r="B252" s="97" t="s">
        <v>136</v>
      </c>
      <c r="AG252" s="98"/>
      <c r="AH252" s="98"/>
      <c r="AI252" s="107"/>
      <c r="AJ252" s="107"/>
      <c r="AK252" s="107"/>
      <c r="AL252" s="107"/>
    </row>
    <row r="253" spans="2:38">
      <c r="B253" s="97" t="s">
        <v>137</v>
      </c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G253" s="98"/>
      <c r="AH253" s="98"/>
      <c r="AI253" s="107"/>
      <c r="AJ253" s="107"/>
      <c r="AK253" s="107"/>
      <c r="AL253" s="107"/>
    </row>
    <row r="254" spans="2:38">
      <c r="AG254" s="98"/>
      <c r="AH254" s="98"/>
      <c r="AI254" s="107"/>
      <c r="AJ254" s="107"/>
      <c r="AK254" s="107"/>
      <c r="AL254" s="107"/>
    </row>
    <row r="255" spans="2:38">
      <c r="AG255" s="98"/>
      <c r="AH255" s="98"/>
      <c r="AI255" s="107"/>
      <c r="AJ255" s="107"/>
      <c r="AK255" s="107"/>
      <c r="AL255" s="107"/>
    </row>
    <row r="256" spans="2:38">
      <c r="AI256" s="108"/>
      <c r="AJ256" s="108"/>
      <c r="AK256" s="108"/>
      <c r="AL256" s="108"/>
    </row>
    <row r="257" spans="33:38">
      <c r="AI257" s="108"/>
      <c r="AJ257" s="108"/>
      <c r="AK257" s="108"/>
      <c r="AL257" s="108"/>
    </row>
    <row r="258" spans="33:38">
      <c r="AG258" s="14"/>
      <c r="AH258" s="14"/>
      <c r="AI258" s="108"/>
      <c r="AJ258" s="108"/>
      <c r="AK258" s="108"/>
      <c r="AL258" s="108"/>
    </row>
    <row r="259" spans="33:38">
      <c r="AI259" s="108"/>
      <c r="AJ259" s="108"/>
      <c r="AK259" s="108"/>
      <c r="AL259" s="108"/>
    </row>
    <row r="260" spans="33:38">
      <c r="AI260" s="108"/>
      <c r="AJ260" s="108"/>
      <c r="AK260" s="108"/>
      <c r="AL260" s="108"/>
    </row>
  </sheetData>
  <mergeCells count="7">
    <mergeCell ref="AG8:AK8"/>
    <mergeCell ref="AB8:AF8"/>
    <mergeCell ref="C8:G8"/>
    <mergeCell ref="H8:L8"/>
    <mergeCell ref="M8:Q8"/>
    <mergeCell ref="R8:V8"/>
    <mergeCell ref="W8:AA8"/>
  </mergeCells>
  <conditionalFormatting sqref="AC105">
    <cfRule type="cellIs" dxfId="1435" priority="404" stopIfTrue="1" operator="equal">
      <formula>0</formula>
    </cfRule>
  </conditionalFormatting>
  <conditionalFormatting sqref="AC105">
    <cfRule type="containsBlanks" dxfId="1434" priority="401" stopIfTrue="1">
      <formula>LEN(TRIM(AC105))=0</formula>
    </cfRule>
    <cfRule type="cellIs" dxfId="1433" priority="402" stopIfTrue="1" operator="equal">
      <formula>0</formula>
    </cfRule>
    <cfRule type="cellIs" dxfId="1432" priority="403" stopIfTrue="1" operator="greaterThan">
      <formula>0</formula>
    </cfRule>
  </conditionalFormatting>
  <conditionalFormatting sqref="AD182:AE182 AG182:AI182">
    <cfRule type="cellIs" dxfId="1431" priority="320" stopIfTrue="1" operator="equal">
      <formula>0</formula>
    </cfRule>
  </conditionalFormatting>
  <conditionalFormatting sqref="AD182:AE182 AG182:AI182">
    <cfRule type="containsBlanks" dxfId="1430" priority="317" stopIfTrue="1">
      <formula>LEN(TRIM(AD182))=0</formula>
    </cfRule>
    <cfRule type="cellIs" dxfId="1429" priority="318" stopIfTrue="1" operator="equal">
      <formula>0</formula>
    </cfRule>
    <cfRule type="cellIs" dxfId="1428" priority="319" stopIfTrue="1" operator="greaterThan">
      <formula>0</formula>
    </cfRule>
  </conditionalFormatting>
  <conditionalFormatting sqref="AD21:AE21 AG21:AI21">
    <cfRule type="cellIs" dxfId="1427" priority="280" stopIfTrue="1" operator="equal">
      <formula>0</formula>
    </cfRule>
  </conditionalFormatting>
  <conditionalFormatting sqref="AD21:AE21 AG21:AI21">
    <cfRule type="containsBlanks" dxfId="1426" priority="277" stopIfTrue="1">
      <formula>LEN(TRIM(AD21))=0</formula>
    </cfRule>
    <cfRule type="cellIs" dxfId="1425" priority="278" stopIfTrue="1" operator="equal">
      <formula>0</formula>
    </cfRule>
    <cfRule type="cellIs" dxfId="1424" priority="279" stopIfTrue="1" operator="greaterThan">
      <formula>0</formula>
    </cfRule>
  </conditionalFormatting>
  <conditionalFormatting sqref="AB129">
    <cfRule type="cellIs" dxfId="1423" priority="392" stopIfTrue="1" operator="equal">
      <formula>0</formula>
    </cfRule>
  </conditionalFormatting>
  <conditionalFormatting sqref="AB129">
    <cfRule type="containsBlanks" dxfId="1422" priority="389" stopIfTrue="1">
      <formula>LEN(TRIM(AB129))=0</formula>
    </cfRule>
    <cfRule type="cellIs" dxfId="1421" priority="390" stopIfTrue="1" operator="equal">
      <formula>0</formula>
    </cfRule>
    <cfRule type="cellIs" dxfId="1420" priority="391" stopIfTrue="1" operator="greaterThan">
      <formula>0</formula>
    </cfRule>
  </conditionalFormatting>
  <conditionalFormatting sqref="AB132">
    <cfRule type="cellIs" dxfId="1419" priority="384" stopIfTrue="1" operator="equal">
      <formula>0</formula>
    </cfRule>
  </conditionalFormatting>
  <conditionalFormatting sqref="AB132">
    <cfRule type="containsBlanks" dxfId="1418" priority="381" stopIfTrue="1">
      <formula>LEN(TRIM(AB132))=0</formula>
    </cfRule>
    <cfRule type="cellIs" dxfId="1417" priority="382" stopIfTrue="1" operator="equal">
      <formula>0</formula>
    </cfRule>
    <cfRule type="cellIs" dxfId="1416" priority="383" stopIfTrue="1" operator="greaterThan">
      <formula>0</formula>
    </cfRule>
  </conditionalFormatting>
  <conditionalFormatting sqref="AC132">
    <cfRule type="cellIs" dxfId="1415" priority="380" stopIfTrue="1" operator="equal">
      <formula>0</formula>
    </cfRule>
  </conditionalFormatting>
  <conditionalFormatting sqref="AC132">
    <cfRule type="containsBlanks" dxfId="1414" priority="377" stopIfTrue="1">
      <formula>LEN(TRIM(AC132))=0</formula>
    </cfRule>
    <cfRule type="cellIs" dxfId="1413" priority="378" stopIfTrue="1" operator="equal">
      <formula>0</formula>
    </cfRule>
    <cfRule type="cellIs" dxfId="1412" priority="379" stopIfTrue="1" operator="greaterThan">
      <formula>0</formula>
    </cfRule>
  </conditionalFormatting>
  <conditionalFormatting sqref="AC144">
    <cfRule type="cellIs" dxfId="1411" priority="372" stopIfTrue="1" operator="equal">
      <formula>0</formula>
    </cfRule>
  </conditionalFormatting>
  <conditionalFormatting sqref="AC144">
    <cfRule type="containsBlanks" dxfId="1410" priority="369" stopIfTrue="1">
      <formula>LEN(TRIM(AC144))=0</formula>
    </cfRule>
    <cfRule type="cellIs" dxfId="1409" priority="370" stopIfTrue="1" operator="equal">
      <formula>0</formula>
    </cfRule>
    <cfRule type="cellIs" dxfId="1408" priority="371" stopIfTrue="1" operator="greaterThan">
      <formula>0</formula>
    </cfRule>
  </conditionalFormatting>
  <conditionalFormatting sqref="AB158 AB170:AB171">
    <cfRule type="cellIs" dxfId="1407" priority="368" stopIfTrue="1" operator="equal">
      <formula>0</formula>
    </cfRule>
  </conditionalFormatting>
  <conditionalFormatting sqref="AB158 AB170:AB171">
    <cfRule type="containsBlanks" dxfId="1406" priority="365" stopIfTrue="1">
      <formula>LEN(TRIM(AB158))=0</formula>
    </cfRule>
    <cfRule type="cellIs" dxfId="1405" priority="366" stopIfTrue="1" operator="equal">
      <formula>0</formula>
    </cfRule>
    <cfRule type="cellIs" dxfId="1404" priority="367" stopIfTrue="1" operator="greaterThan">
      <formula>0</formula>
    </cfRule>
  </conditionalFormatting>
  <conditionalFormatting sqref="AB182">
    <cfRule type="cellIs" dxfId="1403" priority="360" stopIfTrue="1" operator="equal">
      <formula>0</formula>
    </cfRule>
  </conditionalFormatting>
  <conditionalFormatting sqref="AB182">
    <cfRule type="containsBlanks" dxfId="1402" priority="357" stopIfTrue="1">
      <formula>LEN(TRIM(AB182))=0</formula>
    </cfRule>
    <cfRule type="cellIs" dxfId="1401" priority="358" stopIfTrue="1" operator="equal">
      <formula>0</formula>
    </cfRule>
    <cfRule type="cellIs" dxfId="1400" priority="359" stopIfTrue="1" operator="greaterThan">
      <formula>0</formula>
    </cfRule>
  </conditionalFormatting>
  <conditionalFormatting sqref="AC182">
    <cfRule type="cellIs" dxfId="1399" priority="356" stopIfTrue="1" operator="equal">
      <formula>0</formula>
    </cfRule>
  </conditionalFormatting>
  <conditionalFormatting sqref="AC182">
    <cfRule type="containsBlanks" dxfId="1398" priority="353" stopIfTrue="1">
      <formula>LEN(TRIM(AC182))=0</formula>
    </cfRule>
    <cfRule type="cellIs" dxfId="1397" priority="354" stopIfTrue="1" operator="equal">
      <formula>0</formula>
    </cfRule>
    <cfRule type="cellIs" dxfId="1396" priority="355" stopIfTrue="1" operator="greaterThan">
      <formula>0</formula>
    </cfRule>
  </conditionalFormatting>
  <conditionalFormatting sqref="AC194">
    <cfRule type="cellIs" dxfId="1395" priority="348" stopIfTrue="1" operator="equal">
      <formula>0</formula>
    </cfRule>
  </conditionalFormatting>
  <conditionalFormatting sqref="AC194">
    <cfRule type="containsBlanks" dxfId="1394" priority="345" stopIfTrue="1">
      <formula>LEN(TRIM(AC194))=0</formula>
    </cfRule>
    <cfRule type="cellIs" dxfId="1393" priority="346" stopIfTrue="1" operator="equal">
      <formula>0</formula>
    </cfRule>
    <cfRule type="cellIs" dxfId="1392" priority="347" stopIfTrue="1" operator="greaterThan">
      <formula>0</formula>
    </cfRule>
  </conditionalFormatting>
  <conditionalFormatting sqref="AB230">
    <cfRule type="cellIs" dxfId="1391" priority="344" stopIfTrue="1" operator="equal">
      <formula>0</formula>
    </cfRule>
  </conditionalFormatting>
  <conditionalFormatting sqref="AB230">
    <cfRule type="containsBlanks" dxfId="1390" priority="341" stopIfTrue="1">
      <formula>LEN(TRIM(AB230))=0</formula>
    </cfRule>
    <cfRule type="cellIs" dxfId="1389" priority="342" stopIfTrue="1" operator="equal">
      <formula>0</formula>
    </cfRule>
    <cfRule type="cellIs" dxfId="1388" priority="343" stopIfTrue="1" operator="greaterThan">
      <formula>0</formula>
    </cfRule>
  </conditionalFormatting>
  <conditionalFormatting sqref="AC206">
    <cfRule type="cellIs" dxfId="1387" priority="336" stopIfTrue="1" operator="equal">
      <formula>0</formula>
    </cfRule>
  </conditionalFormatting>
  <conditionalFormatting sqref="AC206">
    <cfRule type="containsBlanks" dxfId="1386" priority="333" stopIfTrue="1">
      <formula>LEN(TRIM(AC206))=0</formula>
    </cfRule>
    <cfRule type="cellIs" dxfId="1385" priority="334" stopIfTrue="1" operator="equal">
      <formula>0</formula>
    </cfRule>
    <cfRule type="cellIs" dxfId="1384" priority="335" stopIfTrue="1" operator="greaterThan">
      <formula>0</formula>
    </cfRule>
  </conditionalFormatting>
  <conditionalFormatting sqref="AD230:AI230">
    <cfRule type="cellIs" dxfId="1383" priority="332" stopIfTrue="1" operator="equal">
      <formula>0</formula>
    </cfRule>
  </conditionalFormatting>
  <conditionalFormatting sqref="AD230:AI230">
    <cfRule type="containsBlanks" dxfId="1382" priority="329" stopIfTrue="1">
      <formula>LEN(TRIM(AD230))=0</formula>
    </cfRule>
    <cfRule type="cellIs" dxfId="1381" priority="330" stopIfTrue="1" operator="equal">
      <formula>0</formula>
    </cfRule>
    <cfRule type="cellIs" dxfId="1380" priority="331" stopIfTrue="1" operator="greaterThan">
      <formula>0</formula>
    </cfRule>
  </conditionalFormatting>
  <conditionalFormatting sqref="AD194:AE194 AG194:AI194">
    <cfRule type="cellIs" dxfId="1379" priority="324" stopIfTrue="1" operator="equal">
      <formula>0</formula>
    </cfRule>
  </conditionalFormatting>
  <conditionalFormatting sqref="AD194:AE194 AG194:AI194">
    <cfRule type="containsBlanks" dxfId="1378" priority="321" stopIfTrue="1">
      <formula>LEN(TRIM(AD194))=0</formula>
    </cfRule>
    <cfRule type="cellIs" dxfId="1377" priority="322" stopIfTrue="1" operator="equal">
      <formula>0</formula>
    </cfRule>
    <cfRule type="cellIs" dxfId="1376" priority="323" stopIfTrue="1" operator="greaterThan">
      <formula>0</formula>
    </cfRule>
  </conditionalFormatting>
  <conditionalFormatting sqref="AD158:AE158 AD170:AI171 AG158:AI158">
    <cfRule type="cellIs" dxfId="1375" priority="316" stopIfTrue="1" operator="equal">
      <formula>0</formula>
    </cfRule>
  </conditionalFormatting>
  <conditionalFormatting sqref="AD158:AE158 AD170:AI171 AG158:AI158">
    <cfRule type="containsBlanks" dxfId="1374" priority="313" stopIfTrue="1">
      <formula>LEN(TRIM(AD158))=0</formula>
    </cfRule>
    <cfRule type="cellIs" dxfId="1373" priority="314" stopIfTrue="1" operator="equal">
      <formula>0</formula>
    </cfRule>
    <cfRule type="cellIs" dxfId="1372" priority="315" stopIfTrue="1" operator="greaterThan">
      <formula>0</formula>
    </cfRule>
  </conditionalFormatting>
  <conditionalFormatting sqref="AD81:AE81 AG81:AI81">
    <cfRule type="cellIs" dxfId="1371" priority="288" stopIfTrue="1" operator="equal">
      <formula>0</formula>
    </cfRule>
  </conditionalFormatting>
  <conditionalFormatting sqref="AD81:AE81 AG81:AI81">
    <cfRule type="containsBlanks" dxfId="1370" priority="285" stopIfTrue="1">
      <formula>LEN(TRIM(AD81))=0</formula>
    </cfRule>
    <cfRule type="cellIs" dxfId="1369" priority="286" stopIfTrue="1" operator="equal">
      <formula>0</formula>
    </cfRule>
    <cfRule type="cellIs" dxfId="1368" priority="287" stopIfTrue="1" operator="greaterThan">
      <formula>0</formula>
    </cfRule>
  </conditionalFormatting>
  <conditionalFormatting sqref="AD33:AE33 AG33:AI33">
    <cfRule type="cellIs" dxfId="1367" priority="284" stopIfTrue="1" operator="equal">
      <formula>0</formula>
    </cfRule>
  </conditionalFormatting>
  <conditionalFormatting sqref="AD33:AE33 AG33:AI33">
    <cfRule type="containsBlanks" dxfId="1366" priority="281" stopIfTrue="1">
      <formula>LEN(TRIM(AD33))=0</formula>
    </cfRule>
    <cfRule type="cellIs" dxfId="1365" priority="282" stopIfTrue="1" operator="equal">
      <formula>0</formula>
    </cfRule>
    <cfRule type="cellIs" dxfId="1364" priority="283" stopIfTrue="1" operator="greaterThan">
      <formula>0</formula>
    </cfRule>
  </conditionalFormatting>
  <conditionalFormatting sqref="AG157">
    <cfRule type="cellIs" dxfId="1363" priority="184" stopIfTrue="1" operator="equal">
      <formula>0</formula>
    </cfRule>
  </conditionalFormatting>
  <conditionalFormatting sqref="AG157">
    <cfRule type="containsBlanks" dxfId="1362" priority="181" stopIfTrue="1">
      <formula>LEN(TRIM(AG157))=0</formula>
    </cfRule>
    <cfRule type="cellIs" dxfId="1361" priority="182" stopIfTrue="1" operator="equal">
      <formula>0</formula>
    </cfRule>
    <cfRule type="cellIs" dxfId="1360" priority="183" stopIfTrue="1" operator="greaterThan">
      <formula>0</formula>
    </cfRule>
  </conditionalFormatting>
  <conditionalFormatting sqref="AE157">
    <cfRule type="cellIs" dxfId="1359" priority="192" stopIfTrue="1" operator="equal">
      <formula>0</formula>
    </cfRule>
  </conditionalFormatting>
  <conditionalFormatting sqref="AE157">
    <cfRule type="containsBlanks" dxfId="1358" priority="189" stopIfTrue="1">
      <formula>LEN(TRIM(AE157))=0</formula>
    </cfRule>
    <cfRule type="cellIs" dxfId="1357" priority="190" stopIfTrue="1" operator="equal">
      <formula>0</formula>
    </cfRule>
    <cfRule type="cellIs" dxfId="1356" priority="191" stopIfTrue="1" operator="greaterThan">
      <formula>0</formula>
    </cfRule>
  </conditionalFormatting>
  <conditionalFormatting sqref="Q218">
    <cfRule type="cellIs" dxfId="1355" priority="220" stopIfTrue="1" operator="equal">
      <formula>0</formula>
    </cfRule>
  </conditionalFormatting>
  <conditionalFormatting sqref="Q218">
    <cfRule type="containsBlanks" dxfId="1354" priority="217" stopIfTrue="1">
      <formula>LEN(TRIM(Q218))=0</formula>
    </cfRule>
    <cfRule type="cellIs" dxfId="1353" priority="218" stopIfTrue="1" operator="equal">
      <formula>0</formula>
    </cfRule>
    <cfRule type="cellIs" dxfId="1352" priority="219" stopIfTrue="1" operator="greaterThan">
      <formula>0</formula>
    </cfRule>
  </conditionalFormatting>
  <conditionalFormatting sqref="AA218">
    <cfRule type="cellIs" dxfId="1351" priority="228" stopIfTrue="1" operator="equal">
      <formula>0</formula>
    </cfRule>
  </conditionalFormatting>
  <conditionalFormatting sqref="AA218">
    <cfRule type="containsBlanks" dxfId="1350" priority="225" stopIfTrue="1">
      <formula>LEN(TRIM(AA218))=0</formula>
    </cfRule>
    <cfRule type="cellIs" dxfId="1349" priority="226" stopIfTrue="1" operator="equal">
      <formula>0</formula>
    </cfRule>
    <cfRule type="cellIs" dxfId="1348" priority="227" stopIfTrue="1" operator="greaterThan">
      <formula>0</formula>
    </cfRule>
  </conditionalFormatting>
  <conditionalFormatting sqref="AF194">
    <cfRule type="cellIs" dxfId="1347" priority="236" stopIfTrue="1" operator="equal">
      <formula>0</formula>
    </cfRule>
  </conditionalFormatting>
  <conditionalFormatting sqref="AF194">
    <cfRule type="containsBlanks" dxfId="1346" priority="233" stopIfTrue="1">
      <formula>LEN(TRIM(AF194))=0</formula>
    </cfRule>
    <cfRule type="cellIs" dxfId="1345" priority="234" stopIfTrue="1" operator="equal">
      <formula>0</formula>
    </cfRule>
    <cfRule type="cellIs" dxfId="1344" priority="235" stopIfTrue="1" operator="greaterThan">
      <formula>0</formula>
    </cfRule>
  </conditionalFormatting>
  <conditionalFormatting sqref="AF81">
    <cfRule type="cellIs" dxfId="1343" priority="76" stopIfTrue="1" operator="equal">
      <formula>0</formula>
    </cfRule>
  </conditionalFormatting>
  <conditionalFormatting sqref="AF81">
    <cfRule type="containsBlanks" dxfId="1342" priority="73" stopIfTrue="1">
      <formula>LEN(TRIM(AF81))=0</formula>
    </cfRule>
    <cfRule type="cellIs" dxfId="1341" priority="74" stopIfTrue="1" operator="equal">
      <formula>0</formula>
    </cfRule>
    <cfRule type="cellIs" dxfId="1340" priority="75" stopIfTrue="1" operator="greaterThan">
      <formula>0</formula>
    </cfRule>
  </conditionalFormatting>
  <conditionalFormatting sqref="E22">
    <cfRule type="cellIs" dxfId="1339" priority="1008" stopIfTrue="1" operator="equal">
      <formula>0</formula>
    </cfRule>
  </conditionalFormatting>
  <conditionalFormatting sqref="E22">
    <cfRule type="containsBlanks" dxfId="1338" priority="1005" stopIfTrue="1">
      <formula>LEN(TRIM(E22))=0</formula>
    </cfRule>
    <cfRule type="cellIs" dxfId="1337" priority="1006" stopIfTrue="1" operator="equal">
      <formula>0</formula>
    </cfRule>
    <cfRule type="cellIs" dxfId="1336" priority="1007" stopIfTrue="1" operator="greaterThan">
      <formula>0</formula>
    </cfRule>
  </conditionalFormatting>
  <conditionalFormatting sqref="V218">
    <cfRule type="cellIs" dxfId="1335" priority="224" stopIfTrue="1" operator="equal">
      <formula>0</formula>
    </cfRule>
  </conditionalFormatting>
  <conditionalFormatting sqref="V218">
    <cfRule type="containsBlanks" dxfId="1334" priority="221" stopIfTrue="1">
      <formula>LEN(TRIM(V218))=0</formula>
    </cfRule>
    <cfRule type="cellIs" dxfId="1333" priority="222" stopIfTrue="1" operator="equal">
      <formula>0</formula>
    </cfRule>
    <cfRule type="cellIs" dxfId="1332" priority="223" stopIfTrue="1" operator="greaterThan">
      <formula>0</formula>
    </cfRule>
  </conditionalFormatting>
  <conditionalFormatting sqref="AC157">
    <cfRule type="cellIs" dxfId="1331" priority="200" stopIfTrue="1" operator="equal">
      <formula>0</formula>
    </cfRule>
  </conditionalFormatting>
  <conditionalFormatting sqref="AC157">
    <cfRule type="containsBlanks" dxfId="1330" priority="197" stopIfTrue="1">
      <formula>LEN(TRIM(AC157))=0</formula>
    </cfRule>
    <cfRule type="cellIs" dxfId="1329" priority="198" stopIfTrue="1" operator="equal">
      <formula>0</formula>
    </cfRule>
    <cfRule type="cellIs" dxfId="1328" priority="199" stopIfTrue="1" operator="greaterThan">
      <formula>0</formula>
    </cfRule>
  </conditionalFormatting>
  <conditionalFormatting sqref="C22">
    <cfRule type="cellIs" dxfId="1327" priority="1016" stopIfTrue="1" operator="equal">
      <formula>0</formula>
    </cfRule>
  </conditionalFormatting>
  <conditionalFormatting sqref="C22">
    <cfRule type="containsBlanks" dxfId="1326" priority="1013" stopIfTrue="1">
      <formula>LEN(TRIM(C22))=0</formula>
    </cfRule>
    <cfRule type="cellIs" dxfId="1325" priority="1014" stopIfTrue="1" operator="equal">
      <formula>0</formula>
    </cfRule>
    <cfRule type="cellIs" dxfId="1324" priority="1015" stopIfTrue="1" operator="greaterThan">
      <formula>0</formula>
    </cfRule>
  </conditionalFormatting>
  <conditionalFormatting sqref="AB117">
    <cfRule type="cellIs" dxfId="1323" priority="400" stopIfTrue="1" operator="equal">
      <formula>0</formula>
    </cfRule>
  </conditionalFormatting>
  <conditionalFormatting sqref="AB117">
    <cfRule type="containsBlanks" dxfId="1322" priority="397" stopIfTrue="1">
      <formula>LEN(TRIM(AB117))=0</formula>
    </cfRule>
    <cfRule type="cellIs" dxfId="1321" priority="398" stopIfTrue="1" operator="equal">
      <formula>0</formula>
    </cfRule>
    <cfRule type="cellIs" dxfId="1320" priority="399" stopIfTrue="1" operator="greaterThan">
      <formula>0</formula>
    </cfRule>
  </conditionalFormatting>
  <conditionalFormatting sqref="J21">
    <cfRule type="cellIs" dxfId="1319" priority="960" stopIfTrue="1" operator="equal">
      <formula>0</formula>
    </cfRule>
  </conditionalFormatting>
  <conditionalFormatting sqref="J21">
    <cfRule type="containsBlanks" dxfId="1318" priority="957" stopIfTrue="1">
      <formula>LEN(TRIM(J21))=0</formula>
    </cfRule>
    <cfRule type="cellIs" dxfId="1317" priority="958" stopIfTrue="1" operator="equal">
      <formula>0</formula>
    </cfRule>
    <cfRule type="cellIs" dxfId="1316" priority="959" stopIfTrue="1" operator="greaterThan">
      <formula>0</formula>
    </cfRule>
  </conditionalFormatting>
  <conditionalFormatting sqref="H22">
    <cfRule type="cellIs" dxfId="1315" priority="1000" stopIfTrue="1" operator="equal">
      <formula>0</formula>
    </cfRule>
  </conditionalFormatting>
  <conditionalFormatting sqref="H22">
    <cfRule type="containsBlanks" dxfId="1314" priority="997" stopIfTrue="1">
      <formula>LEN(TRIM(H22))=0</formula>
    </cfRule>
    <cfRule type="cellIs" dxfId="1313" priority="998" stopIfTrue="1" operator="equal">
      <formula>0</formula>
    </cfRule>
    <cfRule type="cellIs" dxfId="1312" priority="999" stopIfTrue="1" operator="greaterThan">
      <formula>0</formula>
    </cfRule>
  </conditionalFormatting>
  <conditionalFormatting sqref="J22">
    <cfRule type="cellIs" dxfId="1311" priority="992" stopIfTrue="1" operator="equal">
      <formula>0</formula>
    </cfRule>
  </conditionalFormatting>
  <conditionalFormatting sqref="J22">
    <cfRule type="containsBlanks" dxfId="1310" priority="989" stopIfTrue="1">
      <formula>LEN(TRIM(J22))=0</formula>
    </cfRule>
    <cfRule type="cellIs" dxfId="1309" priority="990" stopIfTrue="1" operator="equal">
      <formula>0</formula>
    </cfRule>
    <cfRule type="cellIs" dxfId="1308" priority="991" stopIfTrue="1" operator="greaterThan">
      <formula>0</formula>
    </cfRule>
  </conditionalFormatting>
  <conditionalFormatting sqref="C21">
    <cfRule type="cellIs" dxfId="1307" priority="984" stopIfTrue="1" operator="equal">
      <formula>0</formula>
    </cfRule>
  </conditionalFormatting>
  <conditionalFormatting sqref="C21">
    <cfRule type="containsBlanks" dxfId="1306" priority="981" stopIfTrue="1">
      <formula>LEN(TRIM(C21))=0</formula>
    </cfRule>
    <cfRule type="cellIs" dxfId="1305" priority="982" stopIfTrue="1" operator="equal">
      <formula>0</formula>
    </cfRule>
    <cfRule type="cellIs" dxfId="1304" priority="983" stopIfTrue="1" operator="greaterThan">
      <formula>0</formula>
    </cfRule>
  </conditionalFormatting>
  <conditionalFormatting sqref="E21">
    <cfRule type="cellIs" dxfId="1303" priority="976" stopIfTrue="1" operator="equal">
      <formula>0</formula>
    </cfRule>
  </conditionalFormatting>
  <conditionalFormatting sqref="E21">
    <cfRule type="containsBlanks" dxfId="1302" priority="973" stopIfTrue="1">
      <formula>LEN(TRIM(E21))=0</formula>
    </cfRule>
    <cfRule type="cellIs" dxfId="1301" priority="974" stopIfTrue="1" operator="equal">
      <formula>0</formula>
    </cfRule>
    <cfRule type="cellIs" dxfId="1300" priority="975" stopIfTrue="1" operator="greaterThan">
      <formula>0</formula>
    </cfRule>
  </conditionalFormatting>
  <conditionalFormatting sqref="V21">
    <cfRule type="cellIs" dxfId="1299" priority="904" stopIfTrue="1" operator="equal">
      <formula>0</formula>
    </cfRule>
  </conditionalFormatting>
  <conditionalFormatting sqref="V21">
    <cfRule type="containsBlanks" dxfId="1298" priority="901" stopIfTrue="1">
      <formula>LEN(TRIM(V21))=0</formula>
    </cfRule>
    <cfRule type="cellIs" dxfId="1297" priority="902" stopIfTrue="1" operator="equal">
      <formula>0</formula>
    </cfRule>
    <cfRule type="cellIs" dxfId="1296" priority="903" stopIfTrue="1" operator="greaterThan">
      <formula>0</formula>
    </cfRule>
  </conditionalFormatting>
  <conditionalFormatting sqref="G45">
    <cfRule type="cellIs" dxfId="1295" priority="944" stopIfTrue="1" operator="equal">
      <formula>0</formula>
    </cfRule>
  </conditionalFormatting>
  <conditionalFormatting sqref="G45">
    <cfRule type="containsBlanks" dxfId="1294" priority="941" stopIfTrue="1">
      <formula>LEN(TRIM(G45))=0</formula>
    </cfRule>
    <cfRule type="cellIs" dxfId="1293" priority="942" stopIfTrue="1" operator="equal">
      <formula>0</formula>
    </cfRule>
    <cfRule type="cellIs" dxfId="1292" priority="943" stopIfTrue="1" operator="greaterThan">
      <formula>0</formula>
    </cfRule>
  </conditionalFormatting>
  <conditionalFormatting sqref="G182">
    <cfRule type="cellIs" dxfId="1291" priority="916" stopIfTrue="1" operator="equal">
      <formula>0</formula>
    </cfRule>
  </conditionalFormatting>
  <conditionalFormatting sqref="G182">
    <cfRule type="containsBlanks" dxfId="1290" priority="913" stopIfTrue="1">
      <formula>LEN(TRIM(G182))=0</formula>
    </cfRule>
    <cfRule type="cellIs" dxfId="1289" priority="914" stopIfTrue="1" operator="equal">
      <formula>0</formula>
    </cfRule>
    <cfRule type="cellIs" dxfId="1288" priority="915" stopIfTrue="1" operator="greaterThan">
      <formula>0</formula>
    </cfRule>
  </conditionalFormatting>
  <conditionalFormatting sqref="I21">
    <cfRule type="cellIs" dxfId="1287" priority="964" stopIfTrue="1" operator="equal">
      <formula>0</formula>
    </cfRule>
  </conditionalFormatting>
  <conditionalFormatting sqref="I21">
    <cfRule type="containsBlanks" dxfId="1286" priority="961" stopIfTrue="1">
      <formula>LEN(TRIM(I21))=0</formula>
    </cfRule>
    <cfRule type="cellIs" dxfId="1285" priority="962" stopIfTrue="1" operator="equal">
      <formula>0</formula>
    </cfRule>
    <cfRule type="cellIs" dxfId="1284" priority="963" stopIfTrue="1" operator="greaterThan">
      <formula>0</formula>
    </cfRule>
  </conditionalFormatting>
  <conditionalFormatting sqref="D22">
    <cfRule type="cellIs" dxfId="1283" priority="1012" stopIfTrue="1" operator="equal">
      <formula>0</formula>
    </cfRule>
  </conditionalFormatting>
  <conditionalFormatting sqref="D22">
    <cfRule type="containsBlanks" dxfId="1282" priority="1009" stopIfTrue="1">
      <formula>LEN(TRIM(D22))=0</formula>
    </cfRule>
    <cfRule type="cellIs" dxfId="1281" priority="1010" stopIfTrue="1" operator="equal">
      <formula>0</formula>
    </cfRule>
    <cfRule type="cellIs" dxfId="1280" priority="1011" stopIfTrue="1" operator="greaterThan">
      <formula>0</formula>
    </cfRule>
  </conditionalFormatting>
  <conditionalFormatting sqref="H21">
    <cfRule type="cellIs" dxfId="1279" priority="968" stopIfTrue="1" operator="equal">
      <formula>0</formula>
    </cfRule>
  </conditionalFormatting>
  <conditionalFormatting sqref="H21">
    <cfRule type="containsBlanks" dxfId="1278" priority="965" stopIfTrue="1">
      <formula>LEN(TRIM(H21))=0</formula>
    </cfRule>
    <cfRule type="cellIs" dxfId="1277" priority="966" stopIfTrue="1" operator="equal">
      <formula>0</formula>
    </cfRule>
    <cfRule type="cellIs" dxfId="1276" priority="967" stopIfTrue="1" operator="greaterThan">
      <formula>0</formula>
    </cfRule>
  </conditionalFormatting>
  <conditionalFormatting sqref="G21">
    <cfRule type="cellIs" dxfId="1275" priority="952" stopIfTrue="1" operator="equal">
      <formula>0</formula>
    </cfRule>
  </conditionalFormatting>
  <conditionalFormatting sqref="G21">
    <cfRule type="containsBlanks" dxfId="1274" priority="949" stopIfTrue="1">
      <formula>LEN(TRIM(G21))=0</formula>
    </cfRule>
    <cfRule type="cellIs" dxfId="1273" priority="950" stopIfTrue="1" operator="equal">
      <formula>0</formula>
    </cfRule>
    <cfRule type="cellIs" dxfId="1272" priority="951" stopIfTrue="1" operator="greaterThan">
      <formula>0</formula>
    </cfRule>
  </conditionalFormatting>
  <conditionalFormatting sqref="G93">
    <cfRule type="cellIs" dxfId="1271" priority="932" stopIfTrue="1" operator="equal">
      <formula>0</formula>
    </cfRule>
  </conditionalFormatting>
  <conditionalFormatting sqref="G93">
    <cfRule type="containsBlanks" dxfId="1270" priority="929" stopIfTrue="1">
      <formula>LEN(TRIM(G93))=0</formula>
    </cfRule>
    <cfRule type="cellIs" dxfId="1269" priority="930" stopIfTrue="1" operator="equal">
      <formula>0</formula>
    </cfRule>
    <cfRule type="cellIs" dxfId="1268" priority="931" stopIfTrue="1" operator="greaterThan">
      <formula>0</formula>
    </cfRule>
  </conditionalFormatting>
  <conditionalFormatting sqref="M157:P157">
    <cfRule type="cellIs" dxfId="1267" priority="680" stopIfTrue="1" operator="equal">
      <formula>0</formula>
    </cfRule>
  </conditionalFormatting>
  <conditionalFormatting sqref="M157:P157">
    <cfRule type="containsBlanks" dxfId="1266" priority="677" stopIfTrue="1">
      <formula>LEN(TRIM(M157))=0</formula>
    </cfRule>
    <cfRule type="cellIs" dxfId="1265" priority="678" stopIfTrue="1" operator="equal">
      <formula>0</formula>
    </cfRule>
    <cfRule type="cellIs" dxfId="1264" priority="679" stopIfTrue="1" operator="greaterThan">
      <formula>0</formula>
    </cfRule>
  </conditionalFormatting>
  <conditionalFormatting sqref="L81">
    <cfRule type="cellIs" dxfId="1263" priority="896" stopIfTrue="1" operator="equal">
      <formula>0</formula>
    </cfRule>
  </conditionalFormatting>
  <conditionalFormatting sqref="L81">
    <cfRule type="containsBlanks" dxfId="1262" priority="893" stopIfTrue="1">
      <formula>LEN(TRIM(L81))=0</formula>
    </cfRule>
    <cfRule type="cellIs" dxfId="1261" priority="894" stopIfTrue="1" operator="equal">
      <formula>0</formula>
    </cfRule>
    <cfRule type="cellIs" dxfId="1260" priority="895" stopIfTrue="1" operator="greaterThan">
      <formula>0</formula>
    </cfRule>
  </conditionalFormatting>
  <conditionalFormatting sqref="L182">
    <cfRule type="cellIs" dxfId="1259" priority="864" stopIfTrue="1" operator="equal">
      <formula>0</formula>
    </cfRule>
  </conditionalFormatting>
  <conditionalFormatting sqref="L182">
    <cfRule type="containsBlanks" dxfId="1258" priority="861" stopIfTrue="1">
      <formula>LEN(TRIM(L182))=0</formula>
    </cfRule>
    <cfRule type="cellIs" dxfId="1257" priority="862" stopIfTrue="1" operator="equal">
      <formula>0</formula>
    </cfRule>
    <cfRule type="cellIs" dxfId="1256" priority="863" stopIfTrue="1" operator="greaterThan">
      <formula>0</formula>
    </cfRule>
  </conditionalFormatting>
  <conditionalFormatting sqref="G129">
    <cfRule type="cellIs" dxfId="1255" priority="924" stopIfTrue="1" operator="equal">
      <formula>0</formula>
    </cfRule>
  </conditionalFormatting>
  <conditionalFormatting sqref="G129">
    <cfRule type="containsBlanks" dxfId="1254" priority="921" stopIfTrue="1">
      <formula>LEN(TRIM(G129))=0</formula>
    </cfRule>
    <cfRule type="cellIs" dxfId="1253" priority="922" stopIfTrue="1" operator="equal">
      <formula>0</formula>
    </cfRule>
    <cfRule type="cellIs" dxfId="1252" priority="923" stopIfTrue="1" operator="greaterThan">
      <formula>0</formula>
    </cfRule>
  </conditionalFormatting>
  <conditionalFormatting sqref="Q81">
    <cfRule type="cellIs" dxfId="1251" priority="892" stopIfTrue="1" operator="equal">
      <formula>0</formula>
    </cfRule>
  </conditionalFormatting>
  <conditionalFormatting sqref="Q81">
    <cfRule type="containsBlanks" dxfId="1250" priority="889" stopIfTrue="1">
      <formula>LEN(TRIM(Q81))=0</formula>
    </cfRule>
    <cfRule type="cellIs" dxfId="1249" priority="890" stopIfTrue="1" operator="equal">
      <formula>0</formula>
    </cfRule>
    <cfRule type="cellIs" dxfId="1248" priority="891" stopIfTrue="1" operator="greaterThan">
      <formula>0</formula>
    </cfRule>
  </conditionalFormatting>
  <conditionalFormatting sqref="D21">
    <cfRule type="containsBlanks" dxfId="1247" priority="977" stopIfTrue="1">
      <formula>LEN(TRIM(D21))=0</formula>
    </cfRule>
    <cfRule type="cellIs" dxfId="1246" priority="978" stopIfTrue="1" operator="equal">
      <formula>0</formula>
    </cfRule>
    <cfRule type="cellIs" dxfId="1245" priority="979" stopIfTrue="1" operator="greaterThan">
      <formula>0</formula>
    </cfRule>
  </conditionalFormatting>
  <conditionalFormatting sqref="D21">
    <cfRule type="cellIs" dxfId="1244" priority="980" stopIfTrue="1" operator="equal">
      <formula>0</formula>
    </cfRule>
  </conditionalFormatting>
  <conditionalFormatting sqref="Q194">
    <cfRule type="cellIs" dxfId="1243" priority="848" stopIfTrue="1" operator="equal">
      <formula>0</formula>
    </cfRule>
  </conditionalFormatting>
  <conditionalFormatting sqref="Q194">
    <cfRule type="containsBlanks" dxfId="1242" priority="845" stopIfTrue="1">
      <formula>LEN(TRIM(Q194))=0</formula>
    </cfRule>
    <cfRule type="cellIs" dxfId="1241" priority="846" stopIfTrue="1" operator="equal">
      <formula>0</formula>
    </cfRule>
    <cfRule type="cellIs" dxfId="1240" priority="847" stopIfTrue="1" operator="greaterThan">
      <formula>0</formula>
    </cfRule>
  </conditionalFormatting>
  <conditionalFormatting sqref="Q33">
    <cfRule type="cellIs" dxfId="1239" priority="900" stopIfTrue="1" operator="equal">
      <formula>0</formula>
    </cfRule>
  </conditionalFormatting>
  <conditionalFormatting sqref="Q33">
    <cfRule type="containsBlanks" dxfId="1238" priority="897" stopIfTrue="1">
      <formula>LEN(TRIM(Q33))=0</formula>
    </cfRule>
    <cfRule type="cellIs" dxfId="1237" priority="898" stopIfTrue="1" operator="equal">
      <formula>0</formula>
    </cfRule>
    <cfRule type="cellIs" dxfId="1236" priority="899" stopIfTrue="1" operator="greaterThan">
      <formula>0</formula>
    </cfRule>
  </conditionalFormatting>
  <conditionalFormatting sqref="K22">
    <cfRule type="cellIs" dxfId="1235" priority="988" stopIfTrue="1" operator="equal">
      <formula>0</formula>
    </cfRule>
  </conditionalFormatting>
  <conditionalFormatting sqref="K22">
    <cfRule type="containsBlanks" dxfId="1234" priority="985" stopIfTrue="1">
      <formula>LEN(TRIM(K22))=0</formula>
    </cfRule>
    <cfRule type="cellIs" dxfId="1233" priority="986" stopIfTrue="1" operator="equal">
      <formula>0</formula>
    </cfRule>
    <cfRule type="cellIs" dxfId="1232" priority="987" stopIfTrue="1" operator="greaterThan">
      <formula>0</formula>
    </cfRule>
  </conditionalFormatting>
  <conditionalFormatting sqref="V117">
    <cfRule type="cellIs" dxfId="1231" priority="776" stopIfTrue="1" operator="equal">
      <formula>0</formula>
    </cfRule>
  </conditionalFormatting>
  <conditionalFormatting sqref="V117">
    <cfRule type="containsBlanks" dxfId="1230" priority="773" stopIfTrue="1">
      <formula>LEN(TRIM(V117))=0</formula>
    </cfRule>
    <cfRule type="cellIs" dxfId="1229" priority="774" stopIfTrue="1" operator="equal">
      <formula>0</formula>
    </cfRule>
    <cfRule type="cellIs" dxfId="1228" priority="775" stopIfTrue="1" operator="greaterThan">
      <formula>0</formula>
    </cfRule>
  </conditionalFormatting>
  <conditionalFormatting sqref="Q144">
    <cfRule type="cellIs" dxfId="1227" priority="828" stopIfTrue="1" operator="equal">
      <formula>0</formula>
    </cfRule>
  </conditionalFormatting>
  <conditionalFormatting sqref="Q144">
    <cfRule type="containsBlanks" dxfId="1226" priority="825" stopIfTrue="1">
      <formula>LEN(TRIM(Q144))=0</formula>
    </cfRule>
    <cfRule type="cellIs" dxfId="1225" priority="826" stopIfTrue="1" operator="equal">
      <formula>0</formula>
    </cfRule>
    <cfRule type="cellIs" dxfId="1224" priority="827" stopIfTrue="1" operator="greaterThan">
      <formula>0</formula>
    </cfRule>
  </conditionalFormatting>
  <conditionalFormatting sqref="L21">
    <cfRule type="cellIs" dxfId="1223" priority="912" stopIfTrue="1" operator="equal">
      <formula>0</formula>
    </cfRule>
  </conditionalFormatting>
  <conditionalFormatting sqref="L21">
    <cfRule type="containsBlanks" dxfId="1222" priority="909" stopIfTrue="1">
      <formula>LEN(TRIM(L21))=0</formula>
    </cfRule>
    <cfRule type="cellIs" dxfId="1221" priority="910" stopIfTrue="1" operator="equal">
      <formula>0</formula>
    </cfRule>
    <cfRule type="cellIs" dxfId="1220" priority="911" stopIfTrue="1" operator="greaterThan">
      <formula>0</formula>
    </cfRule>
  </conditionalFormatting>
  <conditionalFormatting sqref="Y81">
    <cfRule type="cellIs" dxfId="1219" priority="456" stopIfTrue="1" operator="equal">
      <formula>0</formula>
    </cfRule>
  </conditionalFormatting>
  <conditionalFormatting sqref="Y81">
    <cfRule type="containsBlanks" dxfId="1218" priority="453" stopIfTrue="1">
      <formula>LEN(TRIM(Y81))=0</formula>
    </cfRule>
    <cfRule type="cellIs" dxfId="1217" priority="454" stopIfTrue="1" operator="equal">
      <formula>0</formula>
    </cfRule>
    <cfRule type="cellIs" dxfId="1216" priority="455" stopIfTrue="1" operator="greaterThan">
      <formula>0</formula>
    </cfRule>
  </conditionalFormatting>
  <conditionalFormatting sqref="Q21">
    <cfRule type="cellIs" dxfId="1215" priority="908" stopIfTrue="1" operator="equal">
      <formula>0</formula>
    </cfRule>
  </conditionalFormatting>
  <conditionalFormatting sqref="Q21">
    <cfRule type="containsBlanks" dxfId="1214" priority="905" stopIfTrue="1">
      <formula>LEN(TRIM(Q21))=0</formula>
    </cfRule>
    <cfRule type="cellIs" dxfId="1213" priority="906" stopIfTrue="1" operator="equal">
      <formula>0</formula>
    </cfRule>
    <cfRule type="cellIs" dxfId="1212" priority="907" stopIfTrue="1" operator="greaterThan">
      <formula>0</formula>
    </cfRule>
  </conditionalFormatting>
  <conditionalFormatting sqref="L93">
    <cfRule type="cellIs" dxfId="1211" priority="888" stopIfTrue="1" operator="equal">
      <formula>0</formula>
    </cfRule>
  </conditionalFormatting>
  <conditionalFormatting sqref="L93">
    <cfRule type="containsBlanks" dxfId="1210" priority="885" stopIfTrue="1">
      <formula>LEN(TRIM(L93))=0</formula>
    </cfRule>
    <cfRule type="cellIs" dxfId="1209" priority="886" stopIfTrue="1" operator="equal">
      <formula>0</formula>
    </cfRule>
    <cfRule type="cellIs" dxfId="1208" priority="887" stopIfTrue="1" operator="greaterThan">
      <formula>0</formula>
    </cfRule>
  </conditionalFormatting>
  <conditionalFormatting sqref="X81">
    <cfRule type="cellIs" dxfId="1207" priority="628" stopIfTrue="1" operator="equal">
      <formula>0</formula>
    </cfRule>
  </conditionalFormatting>
  <conditionalFormatting sqref="X81">
    <cfRule type="containsBlanks" dxfId="1206" priority="625" stopIfTrue="1">
      <formula>LEN(TRIM(X81))=0</formula>
    </cfRule>
    <cfRule type="cellIs" dxfId="1205" priority="626" stopIfTrue="1" operator="equal">
      <formula>0</formula>
    </cfRule>
    <cfRule type="cellIs" dxfId="1204" priority="627" stopIfTrue="1" operator="greaterThan">
      <formula>0</formula>
    </cfRule>
  </conditionalFormatting>
  <conditionalFormatting sqref="Q93">
    <cfRule type="cellIs" dxfId="1203" priority="884" stopIfTrue="1" operator="equal">
      <formula>0</formula>
    </cfRule>
  </conditionalFormatting>
  <conditionalFormatting sqref="Q93">
    <cfRule type="containsBlanks" dxfId="1202" priority="881" stopIfTrue="1">
      <formula>LEN(TRIM(Q93))=0</formula>
    </cfRule>
    <cfRule type="cellIs" dxfId="1201" priority="882" stopIfTrue="1" operator="equal">
      <formula>0</formula>
    </cfRule>
    <cfRule type="cellIs" dxfId="1200" priority="883" stopIfTrue="1" operator="greaterThan">
      <formula>0</formula>
    </cfRule>
  </conditionalFormatting>
  <conditionalFormatting sqref="L117">
    <cfRule type="cellIs" dxfId="1199" priority="880" stopIfTrue="1" operator="equal">
      <formula>0</formula>
    </cfRule>
  </conditionalFormatting>
  <conditionalFormatting sqref="L117">
    <cfRule type="containsBlanks" dxfId="1198" priority="877" stopIfTrue="1">
      <formula>LEN(TRIM(L117))=0</formula>
    </cfRule>
    <cfRule type="cellIs" dxfId="1197" priority="878" stopIfTrue="1" operator="equal">
      <formula>0</formula>
    </cfRule>
    <cfRule type="cellIs" dxfId="1196" priority="879" stopIfTrue="1" operator="greaterThan">
      <formula>0</formula>
    </cfRule>
  </conditionalFormatting>
  <conditionalFormatting sqref="Q117">
    <cfRule type="cellIs" dxfId="1195" priority="876" stopIfTrue="1" operator="equal">
      <formula>0</formula>
    </cfRule>
  </conditionalFormatting>
  <conditionalFormatting sqref="Q117">
    <cfRule type="containsBlanks" dxfId="1194" priority="873" stopIfTrue="1">
      <formula>LEN(TRIM(Q117))=0</formula>
    </cfRule>
    <cfRule type="cellIs" dxfId="1193" priority="874" stopIfTrue="1" operator="equal">
      <formula>0</formula>
    </cfRule>
    <cfRule type="cellIs" dxfId="1192" priority="875" stopIfTrue="1" operator="greaterThan">
      <formula>0</formula>
    </cfRule>
  </conditionalFormatting>
  <conditionalFormatting sqref="L129">
    <cfRule type="cellIs" dxfId="1191" priority="872" stopIfTrue="1" operator="equal">
      <formula>0</formula>
    </cfRule>
  </conditionalFormatting>
  <conditionalFormatting sqref="L129">
    <cfRule type="containsBlanks" dxfId="1190" priority="869" stopIfTrue="1">
      <formula>LEN(TRIM(L129))=0</formula>
    </cfRule>
    <cfRule type="cellIs" dxfId="1189" priority="870" stopIfTrue="1" operator="equal">
      <formula>0</formula>
    </cfRule>
    <cfRule type="cellIs" dxfId="1188" priority="871" stopIfTrue="1" operator="greaterThan">
      <formula>0</formula>
    </cfRule>
  </conditionalFormatting>
  <conditionalFormatting sqref="Q129">
    <cfRule type="cellIs" dxfId="1187" priority="868" stopIfTrue="1" operator="equal">
      <formula>0</formula>
    </cfRule>
  </conditionalFormatting>
  <conditionalFormatting sqref="Q129">
    <cfRule type="containsBlanks" dxfId="1186" priority="865" stopIfTrue="1">
      <formula>LEN(TRIM(Q129))=0</formula>
    </cfRule>
    <cfRule type="cellIs" dxfId="1185" priority="866" stopIfTrue="1" operator="equal">
      <formula>0</formula>
    </cfRule>
    <cfRule type="cellIs" dxfId="1184" priority="867" stopIfTrue="1" operator="greaterThan">
      <formula>0</formula>
    </cfRule>
  </conditionalFormatting>
  <conditionalFormatting sqref="Q182">
    <cfRule type="cellIs" dxfId="1183" priority="860" stopIfTrue="1" operator="equal">
      <formula>0</formula>
    </cfRule>
  </conditionalFormatting>
  <conditionalFormatting sqref="Q182">
    <cfRule type="containsBlanks" dxfId="1182" priority="857" stopIfTrue="1">
      <formula>LEN(TRIM(Q182))=0</formula>
    </cfRule>
    <cfRule type="cellIs" dxfId="1181" priority="858" stopIfTrue="1" operator="equal">
      <formula>0</formula>
    </cfRule>
    <cfRule type="cellIs" dxfId="1180" priority="859" stopIfTrue="1" operator="greaterThan">
      <formula>0</formula>
    </cfRule>
  </conditionalFormatting>
  <conditionalFormatting sqref="G194">
    <cfRule type="cellIs" dxfId="1179" priority="856" stopIfTrue="1" operator="equal">
      <formula>0</formula>
    </cfRule>
  </conditionalFormatting>
  <conditionalFormatting sqref="G194">
    <cfRule type="containsBlanks" dxfId="1178" priority="853" stopIfTrue="1">
      <formula>LEN(TRIM(G194))=0</formula>
    </cfRule>
    <cfRule type="cellIs" dxfId="1177" priority="854" stopIfTrue="1" operator="equal">
      <formula>0</formula>
    </cfRule>
    <cfRule type="cellIs" dxfId="1176" priority="855" stopIfTrue="1" operator="greaterThan">
      <formula>0</formula>
    </cfRule>
  </conditionalFormatting>
  <conditionalFormatting sqref="L194">
    <cfRule type="cellIs" dxfId="1175" priority="852" stopIfTrue="1" operator="equal">
      <formula>0</formula>
    </cfRule>
  </conditionalFormatting>
  <conditionalFormatting sqref="L194">
    <cfRule type="containsBlanks" dxfId="1174" priority="849" stopIfTrue="1">
      <formula>LEN(TRIM(L194))=0</formula>
    </cfRule>
    <cfRule type="cellIs" dxfId="1173" priority="850" stopIfTrue="1" operator="equal">
      <formula>0</formula>
    </cfRule>
    <cfRule type="cellIs" dxfId="1172" priority="851" stopIfTrue="1" operator="greaterThan">
      <formula>0</formula>
    </cfRule>
  </conditionalFormatting>
  <conditionalFormatting sqref="L132">
    <cfRule type="cellIs" dxfId="1171" priority="844" stopIfTrue="1" operator="equal">
      <formula>0</formula>
    </cfRule>
  </conditionalFormatting>
  <conditionalFormatting sqref="L132">
    <cfRule type="containsBlanks" dxfId="1170" priority="841" stopIfTrue="1">
      <formula>LEN(TRIM(L132))=0</formula>
    </cfRule>
    <cfRule type="cellIs" dxfId="1169" priority="842" stopIfTrue="1" operator="equal">
      <formula>0</formula>
    </cfRule>
    <cfRule type="cellIs" dxfId="1168" priority="843" stopIfTrue="1" operator="greaterThan">
      <formula>0</formula>
    </cfRule>
  </conditionalFormatting>
  <conditionalFormatting sqref="G132">
    <cfRule type="cellIs" dxfId="1167" priority="840" stopIfTrue="1" operator="equal">
      <formula>0</formula>
    </cfRule>
  </conditionalFormatting>
  <conditionalFormatting sqref="G132">
    <cfRule type="containsBlanks" dxfId="1166" priority="837" stopIfTrue="1">
      <formula>LEN(TRIM(G132))=0</formula>
    </cfRule>
    <cfRule type="cellIs" dxfId="1165" priority="838" stopIfTrue="1" operator="equal">
      <formula>0</formula>
    </cfRule>
    <cfRule type="cellIs" dxfId="1164" priority="839" stopIfTrue="1" operator="greaterThan">
      <formula>0</formula>
    </cfRule>
  </conditionalFormatting>
  <conditionalFormatting sqref="G144">
    <cfRule type="cellIs" dxfId="1163" priority="832" stopIfTrue="1" operator="equal">
      <formula>0</formula>
    </cfRule>
  </conditionalFormatting>
  <conditionalFormatting sqref="G144">
    <cfRule type="containsBlanks" dxfId="1162" priority="829" stopIfTrue="1">
      <formula>LEN(TRIM(G144))=0</formula>
    </cfRule>
    <cfRule type="cellIs" dxfId="1161" priority="830" stopIfTrue="1" operator="equal">
      <formula>0</formula>
    </cfRule>
    <cfRule type="cellIs" dxfId="1160" priority="831" stopIfTrue="1" operator="greaterThan">
      <formula>0</formula>
    </cfRule>
  </conditionalFormatting>
  <conditionalFormatting sqref="Q132">
    <cfRule type="cellIs" dxfId="1159" priority="836" stopIfTrue="1" operator="equal">
      <formula>0</formula>
    </cfRule>
  </conditionalFormatting>
  <conditionalFormatting sqref="Q132">
    <cfRule type="containsBlanks" dxfId="1158" priority="833" stopIfTrue="1">
      <formula>LEN(TRIM(Q132))=0</formula>
    </cfRule>
    <cfRule type="cellIs" dxfId="1157" priority="834" stopIfTrue="1" operator="equal">
      <formula>0</formula>
    </cfRule>
    <cfRule type="cellIs" dxfId="1156" priority="835" stopIfTrue="1" operator="greaterThan">
      <formula>0</formula>
    </cfRule>
  </conditionalFormatting>
  <conditionalFormatting sqref="I22">
    <cfRule type="cellIs" dxfId="1155" priority="996" stopIfTrue="1" operator="equal">
      <formula>0</formula>
    </cfRule>
  </conditionalFormatting>
  <conditionalFormatting sqref="I22">
    <cfRule type="containsBlanks" dxfId="1154" priority="993" stopIfTrue="1">
      <formula>LEN(TRIM(I22))=0</formula>
    </cfRule>
    <cfRule type="cellIs" dxfId="1153" priority="994" stopIfTrue="1" operator="equal">
      <formula>0</formula>
    </cfRule>
    <cfRule type="cellIs" dxfId="1152" priority="995" stopIfTrue="1" operator="greaterThan">
      <formula>0</formula>
    </cfRule>
  </conditionalFormatting>
  <conditionalFormatting sqref="F22">
    <cfRule type="cellIs" dxfId="1151" priority="1004" stopIfTrue="1" operator="equal">
      <formula>0</formula>
    </cfRule>
  </conditionalFormatting>
  <conditionalFormatting sqref="F22">
    <cfRule type="containsBlanks" dxfId="1150" priority="1001" stopIfTrue="1">
      <formula>LEN(TRIM(F22))=0</formula>
    </cfRule>
    <cfRule type="cellIs" dxfId="1149" priority="1002" stopIfTrue="1" operator="equal">
      <formula>0</formula>
    </cfRule>
    <cfRule type="cellIs" dxfId="1148" priority="1003" stopIfTrue="1" operator="greaterThan">
      <formula>0</formula>
    </cfRule>
  </conditionalFormatting>
  <conditionalFormatting sqref="F21">
    <cfRule type="cellIs" dxfId="1147" priority="972" stopIfTrue="1" operator="equal">
      <formula>0</formula>
    </cfRule>
  </conditionalFormatting>
  <conditionalFormatting sqref="F21">
    <cfRule type="containsBlanks" dxfId="1146" priority="969" stopIfTrue="1">
      <formula>LEN(TRIM(F21))=0</formula>
    </cfRule>
    <cfRule type="cellIs" dxfId="1145" priority="970" stopIfTrue="1" operator="equal">
      <formula>0</formula>
    </cfRule>
    <cfRule type="cellIs" dxfId="1144" priority="971" stopIfTrue="1" operator="greaterThan">
      <formula>0</formula>
    </cfRule>
  </conditionalFormatting>
  <conditionalFormatting sqref="K21">
    <cfRule type="cellIs" dxfId="1143" priority="956" stopIfTrue="1" operator="equal">
      <formula>0</formula>
    </cfRule>
  </conditionalFormatting>
  <conditionalFormatting sqref="K21">
    <cfRule type="containsBlanks" dxfId="1142" priority="953" stopIfTrue="1">
      <formula>LEN(TRIM(K21))=0</formula>
    </cfRule>
    <cfRule type="cellIs" dxfId="1141" priority="954" stopIfTrue="1" operator="equal">
      <formula>0</formula>
    </cfRule>
    <cfRule type="cellIs" dxfId="1140" priority="955" stopIfTrue="1" operator="greaterThan">
      <formula>0</formula>
    </cfRule>
  </conditionalFormatting>
  <conditionalFormatting sqref="G33">
    <cfRule type="cellIs" dxfId="1139" priority="948" stopIfTrue="1" operator="equal">
      <formula>0</formula>
    </cfRule>
  </conditionalFormatting>
  <conditionalFormatting sqref="G33">
    <cfRule type="containsBlanks" dxfId="1138" priority="945" stopIfTrue="1">
      <formula>LEN(TRIM(G33))=0</formula>
    </cfRule>
    <cfRule type="cellIs" dxfId="1137" priority="946" stopIfTrue="1" operator="equal">
      <formula>0</formula>
    </cfRule>
    <cfRule type="cellIs" dxfId="1136" priority="947" stopIfTrue="1" operator="greaterThan">
      <formula>0</formula>
    </cfRule>
  </conditionalFormatting>
  <conditionalFormatting sqref="L45">
    <cfRule type="cellIs" dxfId="1135" priority="940" stopIfTrue="1" operator="equal">
      <formula>0</formula>
    </cfRule>
  </conditionalFormatting>
  <conditionalFormatting sqref="L45">
    <cfRule type="containsBlanks" dxfId="1134" priority="937" stopIfTrue="1">
      <formula>LEN(TRIM(L45))=0</formula>
    </cfRule>
    <cfRule type="cellIs" dxfId="1133" priority="938" stopIfTrue="1" operator="equal">
      <formula>0</formula>
    </cfRule>
    <cfRule type="cellIs" dxfId="1132" priority="939" stopIfTrue="1" operator="greaterThan">
      <formula>0</formula>
    </cfRule>
  </conditionalFormatting>
  <conditionalFormatting sqref="G81">
    <cfRule type="cellIs" dxfId="1131" priority="936" stopIfTrue="1" operator="equal">
      <formula>0</formula>
    </cfRule>
  </conditionalFormatting>
  <conditionalFormatting sqref="G81">
    <cfRule type="containsBlanks" dxfId="1130" priority="933" stopIfTrue="1">
      <formula>LEN(TRIM(G81))=0</formula>
    </cfRule>
    <cfRule type="cellIs" dxfId="1129" priority="934" stopIfTrue="1" operator="equal">
      <formula>0</formula>
    </cfRule>
    <cfRule type="cellIs" dxfId="1128" priority="935" stopIfTrue="1" operator="greaterThan">
      <formula>0</formula>
    </cfRule>
  </conditionalFormatting>
  <conditionalFormatting sqref="G117">
    <cfRule type="cellIs" dxfId="1127" priority="928" stopIfTrue="1" operator="equal">
      <formula>0</formula>
    </cfRule>
  </conditionalFormatting>
  <conditionalFormatting sqref="G117">
    <cfRule type="containsBlanks" dxfId="1126" priority="925" stopIfTrue="1">
      <formula>LEN(TRIM(G117))=0</formula>
    </cfRule>
    <cfRule type="cellIs" dxfId="1125" priority="926" stopIfTrue="1" operator="equal">
      <formula>0</formula>
    </cfRule>
    <cfRule type="cellIs" dxfId="1124" priority="927" stopIfTrue="1" operator="greaterThan">
      <formula>0</formula>
    </cfRule>
  </conditionalFormatting>
  <conditionalFormatting sqref="L144">
    <cfRule type="cellIs" dxfId="1123" priority="920" stopIfTrue="1" operator="equal">
      <formula>0</formula>
    </cfRule>
  </conditionalFormatting>
  <conditionalFormatting sqref="L144">
    <cfRule type="containsBlanks" dxfId="1122" priority="917" stopIfTrue="1">
      <formula>LEN(TRIM(L144))=0</formula>
    </cfRule>
    <cfRule type="cellIs" dxfId="1121" priority="918" stopIfTrue="1" operator="equal">
      <formula>0</formula>
    </cfRule>
    <cfRule type="cellIs" dxfId="1120" priority="919" stopIfTrue="1" operator="greaterThan">
      <formula>0</formula>
    </cfRule>
  </conditionalFormatting>
  <conditionalFormatting sqref="Y93">
    <cfRule type="cellIs" dxfId="1119" priority="460" stopIfTrue="1" operator="equal">
      <formula>0</formula>
    </cfRule>
  </conditionalFormatting>
  <conditionalFormatting sqref="Y93">
    <cfRule type="containsBlanks" dxfId="1118" priority="457" stopIfTrue="1">
      <formula>LEN(TRIM(Y93))=0</formula>
    </cfRule>
    <cfRule type="cellIs" dxfId="1117" priority="458" stopIfTrue="1" operator="equal">
      <formula>0</formula>
    </cfRule>
    <cfRule type="cellIs" dxfId="1116" priority="459" stopIfTrue="1" operator="greaterThan">
      <formula>0</formula>
    </cfRule>
  </conditionalFormatting>
  <conditionalFormatting sqref="Z230">
    <cfRule type="cellIs" dxfId="1115" priority="504" stopIfTrue="1" operator="equal">
      <formula>0</formula>
    </cfRule>
  </conditionalFormatting>
  <conditionalFormatting sqref="Z230">
    <cfRule type="containsBlanks" dxfId="1114" priority="501" stopIfTrue="1">
      <formula>LEN(TRIM(Z230))=0</formula>
    </cfRule>
    <cfRule type="cellIs" dxfId="1113" priority="502" stopIfTrue="1" operator="equal">
      <formula>0</formula>
    </cfRule>
    <cfRule type="cellIs" dxfId="1112" priority="503" stopIfTrue="1" operator="greaterThan">
      <formula>0</formula>
    </cfRule>
  </conditionalFormatting>
  <conditionalFormatting sqref="Y230">
    <cfRule type="cellIs" dxfId="1111" priority="500" stopIfTrue="1" operator="equal">
      <formula>0</formula>
    </cfRule>
  </conditionalFormatting>
  <conditionalFormatting sqref="Y230">
    <cfRule type="containsBlanks" dxfId="1110" priority="497" stopIfTrue="1">
      <formula>LEN(TRIM(Y230))=0</formula>
    </cfRule>
    <cfRule type="cellIs" dxfId="1109" priority="498" stopIfTrue="1" operator="equal">
      <formula>0</formula>
    </cfRule>
    <cfRule type="cellIs" dxfId="1108" priority="499" stopIfTrue="1" operator="greaterThan">
      <formula>0</formula>
    </cfRule>
  </conditionalFormatting>
  <conditionalFormatting sqref="R182">
    <cfRule type="containsBlanks" dxfId="1107" priority="717" stopIfTrue="1">
      <formula>LEN(TRIM(R182))=0</formula>
    </cfRule>
    <cfRule type="cellIs" dxfId="1106" priority="718" stopIfTrue="1" operator="equal">
      <formula>0</formula>
    </cfRule>
    <cfRule type="cellIs" dxfId="1105" priority="719" stopIfTrue="1" operator="greaterThan">
      <formula>0</formula>
    </cfRule>
  </conditionalFormatting>
  <conditionalFormatting sqref="L157">
    <cfRule type="cellIs" dxfId="1104" priority="668" stopIfTrue="1" operator="equal">
      <formula>0</formula>
    </cfRule>
  </conditionalFormatting>
  <conditionalFormatting sqref="L157">
    <cfRule type="containsBlanks" dxfId="1103" priority="665" stopIfTrue="1">
      <formula>LEN(TRIM(L157))=0</formula>
    </cfRule>
    <cfRule type="cellIs" dxfId="1102" priority="666" stopIfTrue="1" operator="equal">
      <formula>0</formula>
    </cfRule>
    <cfRule type="cellIs" dxfId="1101" priority="667" stopIfTrue="1" operator="greaterThan">
      <formula>0</formula>
    </cfRule>
  </conditionalFormatting>
  <conditionalFormatting sqref="H157:K157">
    <cfRule type="cellIs" dxfId="1100" priority="664" stopIfTrue="1" operator="equal">
      <formula>0</formula>
    </cfRule>
  </conditionalFormatting>
  <conditionalFormatting sqref="H157:K157">
    <cfRule type="containsBlanks" dxfId="1099" priority="661" stopIfTrue="1">
      <formula>LEN(TRIM(H157))=0</formula>
    </cfRule>
    <cfRule type="cellIs" dxfId="1098" priority="662" stopIfTrue="1" operator="equal">
      <formula>0</formula>
    </cfRule>
    <cfRule type="cellIs" dxfId="1097" priority="663" stopIfTrue="1" operator="greaterThan">
      <formula>0</formula>
    </cfRule>
  </conditionalFormatting>
  <conditionalFormatting sqref="G157">
    <cfRule type="cellIs" dxfId="1096" priority="676" stopIfTrue="1" operator="equal">
      <formula>0</formula>
    </cfRule>
  </conditionalFormatting>
  <conditionalFormatting sqref="G157">
    <cfRule type="containsBlanks" dxfId="1095" priority="673" stopIfTrue="1">
      <formula>LEN(TRIM(G157))=0</formula>
    </cfRule>
    <cfRule type="cellIs" dxfId="1094" priority="674" stopIfTrue="1" operator="equal">
      <formula>0</formula>
    </cfRule>
    <cfRule type="cellIs" dxfId="1093" priority="675" stopIfTrue="1" operator="greaterThan">
      <formula>0</formula>
    </cfRule>
  </conditionalFormatting>
  <conditionalFormatting sqref="W93">
    <cfRule type="cellIs" dxfId="1092" priority="624" stopIfTrue="1" operator="equal">
      <formula>0</formula>
    </cfRule>
  </conditionalFormatting>
  <conditionalFormatting sqref="W93">
    <cfRule type="containsBlanks" dxfId="1091" priority="621" stopIfTrue="1">
      <formula>LEN(TRIM(W93))=0</formula>
    </cfRule>
    <cfRule type="cellIs" dxfId="1090" priority="622" stopIfTrue="1" operator="equal">
      <formula>0</formula>
    </cfRule>
    <cfRule type="cellIs" dxfId="1089" priority="623" stopIfTrue="1" operator="greaterThan">
      <formula>0</formula>
    </cfRule>
  </conditionalFormatting>
  <conditionalFormatting sqref="X157:Z157">
    <cfRule type="cellIs" dxfId="1088" priority="700" stopIfTrue="1" operator="equal">
      <formula>0</formula>
    </cfRule>
  </conditionalFormatting>
  <conditionalFormatting sqref="X157:Z157">
    <cfRule type="containsBlanks" dxfId="1087" priority="697" stopIfTrue="1">
      <formula>LEN(TRIM(X157))=0</formula>
    </cfRule>
    <cfRule type="cellIs" dxfId="1086" priority="698" stopIfTrue="1" operator="equal">
      <formula>0</formula>
    </cfRule>
    <cfRule type="cellIs" dxfId="1085" priority="699" stopIfTrue="1" operator="greaterThan">
      <formula>0</formula>
    </cfRule>
  </conditionalFormatting>
  <conditionalFormatting sqref="W21">
    <cfRule type="cellIs" dxfId="1084" priority="696" stopIfTrue="1" operator="equal">
      <formula>0</formula>
    </cfRule>
  </conditionalFormatting>
  <conditionalFormatting sqref="W21">
    <cfRule type="containsBlanks" dxfId="1083" priority="693" stopIfTrue="1">
      <formula>LEN(TRIM(W21))=0</formula>
    </cfRule>
    <cfRule type="cellIs" dxfId="1082" priority="694" stopIfTrue="1" operator="equal">
      <formula>0</formula>
    </cfRule>
    <cfRule type="cellIs" dxfId="1081" priority="695" stopIfTrue="1" operator="greaterThan">
      <formula>0</formula>
    </cfRule>
  </conditionalFormatting>
  <conditionalFormatting sqref="R158 R170:R171">
    <cfRule type="cellIs" dxfId="1080" priority="744" stopIfTrue="1" operator="equal">
      <formula>0</formula>
    </cfRule>
  </conditionalFormatting>
  <conditionalFormatting sqref="R158 R170:R171">
    <cfRule type="containsBlanks" dxfId="1079" priority="741" stopIfTrue="1">
      <formula>LEN(TRIM(R158))=0</formula>
    </cfRule>
    <cfRule type="cellIs" dxfId="1078" priority="742" stopIfTrue="1" operator="equal">
      <formula>0</formula>
    </cfRule>
    <cfRule type="cellIs" dxfId="1077" priority="743" stopIfTrue="1" operator="greaterThan">
      <formula>0</formula>
    </cfRule>
  </conditionalFormatting>
  <conditionalFormatting sqref="V158 V170:V171">
    <cfRule type="cellIs" dxfId="1076" priority="740" stopIfTrue="1" operator="equal">
      <formula>0</formula>
    </cfRule>
  </conditionalFormatting>
  <conditionalFormatting sqref="V158 V170:V171">
    <cfRule type="containsBlanks" dxfId="1075" priority="737" stopIfTrue="1">
      <formula>LEN(TRIM(V158))=0</formula>
    </cfRule>
    <cfRule type="cellIs" dxfId="1074" priority="738" stopIfTrue="1" operator="equal">
      <formula>0</formula>
    </cfRule>
    <cfRule type="cellIs" dxfId="1073" priority="739" stopIfTrue="1" operator="greaterThan">
      <formula>0</formula>
    </cfRule>
  </conditionalFormatting>
  <conditionalFormatting sqref="V132">
    <cfRule type="cellIs" dxfId="1072" priority="760" stopIfTrue="1" operator="equal">
      <formula>0</formula>
    </cfRule>
  </conditionalFormatting>
  <conditionalFormatting sqref="V132">
    <cfRule type="containsBlanks" dxfId="1071" priority="757" stopIfTrue="1">
      <formula>LEN(TRIM(V132))=0</formula>
    </cfRule>
    <cfRule type="cellIs" dxfId="1070" priority="758" stopIfTrue="1" operator="equal">
      <formula>0</formula>
    </cfRule>
    <cfRule type="cellIs" dxfId="1069" priority="759" stopIfTrue="1" operator="greaterThan">
      <formula>0</formula>
    </cfRule>
  </conditionalFormatting>
  <conditionalFormatting sqref="V93">
    <cfRule type="cellIs" dxfId="1068" priority="792" stopIfTrue="1" operator="equal">
      <formula>0</formula>
    </cfRule>
  </conditionalFormatting>
  <conditionalFormatting sqref="V93">
    <cfRule type="containsBlanks" dxfId="1067" priority="789" stopIfTrue="1">
      <formula>LEN(TRIM(V93))=0</formula>
    </cfRule>
    <cfRule type="cellIs" dxfId="1066" priority="790" stopIfTrue="1" operator="equal">
      <formula>0</formula>
    </cfRule>
    <cfRule type="cellIs" dxfId="1065" priority="791" stopIfTrue="1" operator="greaterThan">
      <formula>0</formula>
    </cfRule>
  </conditionalFormatting>
  <conditionalFormatting sqref="R93">
    <cfRule type="cellIs" dxfId="1064" priority="788" stopIfTrue="1" operator="equal">
      <formula>0</formula>
    </cfRule>
  </conditionalFormatting>
  <conditionalFormatting sqref="R93">
    <cfRule type="containsBlanks" dxfId="1063" priority="785" stopIfTrue="1">
      <formula>LEN(TRIM(R93))=0</formula>
    </cfRule>
    <cfRule type="cellIs" dxfId="1062" priority="786" stopIfTrue="1" operator="equal">
      <formula>0</formula>
    </cfRule>
    <cfRule type="cellIs" dxfId="1061" priority="787" stopIfTrue="1" operator="greaterThan">
      <formula>0</formula>
    </cfRule>
  </conditionalFormatting>
  <conditionalFormatting sqref="V182">
    <cfRule type="cellIs" dxfId="1060" priority="724" stopIfTrue="1" operator="equal">
      <formula>0</formula>
    </cfRule>
  </conditionalFormatting>
  <conditionalFormatting sqref="V182">
    <cfRule type="containsBlanks" dxfId="1059" priority="721" stopIfTrue="1">
      <formula>LEN(TRIM(V182))=0</formula>
    </cfRule>
    <cfRule type="cellIs" dxfId="1058" priority="722" stopIfTrue="1" operator="equal">
      <formula>0</formula>
    </cfRule>
    <cfRule type="cellIs" dxfId="1057" priority="723" stopIfTrue="1" operator="greaterThan">
      <formula>0</formula>
    </cfRule>
  </conditionalFormatting>
  <conditionalFormatting sqref="Q158 Q170:Q171">
    <cfRule type="cellIs" dxfId="1056" priority="736" stopIfTrue="1" operator="equal">
      <formula>0</formula>
    </cfRule>
  </conditionalFormatting>
  <conditionalFormatting sqref="Q158 Q170:Q171">
    <cfRule type="containsBlanks" dxfId="1055" priority="733" stopIfTrue="1">
      <formula>LEN(TRIM(Q158))=0</formula>
    </cfRule>
    <cfRule type="cellIs" dxfId="1054" priority="734" stopIfTrue="1" operator="equal">
      <formula>0</formula>
    </cfRule>
    <cfRule type="cellIs" dxfId="1053" priority="735" stopIfTrue="1" operator="greaterThan">
      <formula>0</formula>
    </cfRule>
  </conditionalFormatting>
  <conditionalFormatting sqref="L158 L170:L171">
    <cfRule type="cellIs" dxfId="1052" priority="732" stopIfTrue="1" operator="equal">
      <formula>0</formula>
    </cfRule>
  </conditionalFormatting>
  <conditionalFormatting sqref="L158 L170:L171">
    <cfRule type="containsBlanks" dxfId="1051" priority="729" stopIfTrue="1">
      <formula>LEN(TRIM(L158))=0</formula>
    </cfRule>
    <cfRule type="cellIs" dxfId="1050" priority="730" stopIfTrue="1" operator="equal">
      <formula>0</formula>
    </cfRule>
    <cfRule type="cellIs" dxfId="1049" priority="731" stopIfTrue="1" operator="greaterThan">
      <formula>0</formula>
    </cfRule>
  </conditionalFormatting>
  <conditionalFormatting sqref="G158 G170:G171">
    <cfRule type="cellIs" dxfId="1048" priority="728" stopIfTrue="1" operator="equal">
      <formula>0</formula>
    </cfRule>
  </conditionalFormatting>
  <conditionalFormatting sqref="G158 G170:G171">
    <cfRule type="containsBlanks" dxfId="1047" priority="725" stopIfTrue="1">
      <formula>LEN(TRIM(G158))=0</formula>
    </cfRule>
    <cfRule type="cellIs" dxfId="1046" priority="726" stopIfTrue="1" operator="equal">
      <formula>0</formula>
    </cfRule>
    <cfRule type="cellIs" dxfId="1045" priority="727" stopIfTrue="1" operator="greaterThan">
      <formula>0</formula>
    </cfRule>
  </conditionalFormatting>
  <conditionalFormatting sqref="R182">
    <cfRule type="cellIs" dxfId="1044" priority="720" stopIfTrue="1" operator="equal">
      <formula>0</formula>
    </cfRule>
  </conditionalFormatting>
  <conditionalFormatting sqref="V105">
    <cfRule type="cellIs" dxfId="1043" priority="784" stopIfTrue="1" operator="equal">
      <formula>0</formula>
    </cfRule>
  </conditionalFormatting>
  <conditionalFormatting sqref="V105">
    <cfRule type="containsBlanks" dxfId="1042" priority="781" stopIfTrue="1">
      <formula>LEN(TRIM(V105))=0</formula>
    </cfRule>
    <cfRule type="cellIs" dxfId="1041" priority="782" stopIfTrue="1" operator="equal">
      <formula>0</formula>
    </cfRule>
    <cfRule type="cellIs" dxfId="1040" priority="783" stopIfTrue="1" operator="greaterThan">
      <formula>0</formula>
    </cfRule>
  </conditionalFormatting>
  <conditionalFormatting sqref="L33">
    <cfRule type="cellIs" dxfId="1039" priority="824" stopIfTrue="1" operator="equal">
      <formula>0</formula>
    </cfRule>
  </conditionalFormatting>
  <conditionalFormatting sqref="L33">
    <cfRule type="containsBlanks" dxfId="1038" priority="821" stopIfTrue="1">
      <formula>LEN(TRIM(L33))=0</formula>
    </cfRule>
    <cfRule type="cellIs" dxfId="1037" priority="822" stopIfTrue="1" operator="equal">
      <formula>0</formula>
    </cfRule>
    <cfRule type="cellIs" dxfId="1036" priority="823" stopIfTrue="1" operator="greaterThan">
      <formula>0</formula>
    </cfRule>
  </conditionalFormatting>
  <conditionalFormatting sqref="P230">
    <cfRule type="cellIs" dxfId="1035" priority="820" stopIfTrue="1" operator="equal">
      <formula>0</formula>
    </cfRule>
  </conditionalFormatting>
  <conditionalFormatting sqref="P230">
    <cfRule type="containsBlanks" dxfId="1034" priority="817" stopIfTrue="1">
      <formula>LEN(TRIM(P230))=0</formula>
    </cfRule>
    <cfRule type="cellIs" dxfId="1033" priority="818" stopIfTrue="1" operator="equal">
      <formula>0</formula>
    </cfRule>
    <cfRule type="cellIs" dxfId="1032" priority="819" stopIfTrue="1" operator="greaterThan">
      <formula>0</formula>
    </cfRule>
  </conditionalFormatting>
  <conditionalFormatting sqref="U230">
    <cfRule type="cellIs" dxfId="1031" priority="816" stopIfTrue="1" operator="equal">
      <formula>0</formula>
    </cfRule>
  </conditionalFormatting>
  <conditionalFormatting sqref="U230">
    <cfRule type="containsBlanks" dxfId="1030" priority="813" stopIfTrue="1">
      <formula>LEN(TRIM(U230))=0</formula>
    </cfRule>
    <cfRule type="cellIs" dxfId="1029" priority="814" stopIfTrue="1" operator="equal">
      <formula>0</formula>
    </cfRule>
    <cfRule type="cellIs" dxfId="1028" priority="815" stopIfTrue="1" operator="greaterThan">
      <formula>0</formula>
    </cfRule>
  </conditionalFormatting>
  <conditionalFormatting sqref="R21">
    <cfRule type="cellIs" dxfId="1027" priority="812" stopIfTrue="1" operator="equal">
      <formula>0</formula>
    </cfRule>
  </conditionalFormatting>
  <conditionalFormatting sqref="R21">
    <cfRule type="containsBlanks" dxfId="1026" priority="809" stopIfTrue="1">
      <formula>LEN(TRIM(R21))=0</formula>
    </cfRule>
    <cfRule type="cellIs" dxfId="1025" priority="810" stopIfTrue="1" operator="equal">
      <formula>0</formula>
    </cfRule>
    <cfRule type="cellIs" dxfId="1024" priority="811" stopIfTrue="1" operator="greaterThan">
      <formula>0</formula>
    </cfRule>
  </conditionalFormatting>
  <conditionalFormatting sqref="V33">
    <cfRule type="cellIs" dxfId="1023" priority="808" stopIfTrue="1" operator="equal">
      <formula>0</formula>
    </cfRule>
  </conditionalFormatting>
  <conditionalFormatting sqref="V33">
    <cfRule type="containsBlanks" dxfId="1022" priority="805" stopIfTrue="1">
      <formula>LEN(TRIM(V33))=0</formula>
    </cfRule>
    <cfRule type="cellIs" dxfId="1021" priority="806" stopIfTrue="1" operator="equal">
      <formula>0</formula>
    </cfRule>
    <cfRule type="cellIs" dxfId="1020" priority="807" stopIfTrue="1" operator="greaterThan">
      <formula>0</formula>
    </cfRule>
  </conditionalFormatting>
  <conditionalFormatting sqref="R33">
    <cfRule type="cellIs" dxfId="1019" priority="804" stopIfTrue="1" operator="equal">
      <formula>0</formula>
    </cfRule>
  </conditionalFormatting>
  <conditionalFormatting sqref="R33">
    <cfRule type="containsBlanks" dxfId="1018" priority="801" stopIfTrue="1">
      <formula>LEN(TRIM(R33))=0</formula>
    </cfRule>
    <cfRule type="cellIs" dxfId="1017" priority="802" stopIfTrue="1" operator="equal">
      <formula>0</formula>
    </cfRule>
    <cfRule type="cellIs" dxfId="1016" priority="803" stopIfTrue="1" operator="greaterThan">
      <formula>0</formula>
    </cfRule>
  </conditionalFormatting>
  <conditionalFormatting sqref="V81">
    <cfRule type="cellIs" dxfId="1015" priority="800" stopIfTrue="1" operator="equal">
      <formula>0</formula>
    </cfRule>
  </conditionalFormatting>
  <conditionalFormatting sqref="V81">
    <cfRule type="containsBlanks" dxfId="1014" priority="797" stopIfTrue="1">
      <formula>LEN(TRIM(V81))=0</formula>
    </cfRule>
    <cfRule type="cellIs" dxfId="1013" priority="798" stopIfTrue="1" operator="equal">
      <formula>0</formula>
    </cfRule>
    <cfRule type="cellIs" dxfId="1012" priority="799" stopIfTrue="1" operator="greaterThan">
      <formula>0</formula>
    </cfRule>
  </conditionalFormatting>
  <conditionalFormatting sqref="R81">
    <cfRule type="cellIs" dxfId="1011" priority="796" stopIfTrue="1" operator="equal">
      <formula>0</formula>
    </cfRule>
  </conditionalFormatting>
  <conditionalFormatting sqref="R81">
    <cfRule type="containsBlanks" dxfId="1010" priority="793" stopIfTrue="1">
      <formula>LEN(TRIM(R81))=0</formula>
    </cfRule>
    <cfRule type="cellIs" dxfId="1009" priority="794" stopIfTrue="1" operator="equal">
      <formula>0</formula>
    </cfRule>
    <cfRule type="cellIs" dxfId="1008" priority="795" stopIfTrue="1" operator="greaterThan">
      <formula>0</formula>
    </cfRule>
  </conditionalFormatting>
  <conditionalFormatting sqref="W144">
    <cfRule type="cellIs" dxfId="1007" priority="564" stopIfTrue="1" operator="equal">
      <formula>0</formula>
    </cfRule>
  </conditionalFormatting>
  <conditionalFormatting sqref="W144">
    <cfRule type="containsBlanks" dxfId="1006" priority="561" stopIfTrue="1">
      <formula>LEN(TRIM(W144))=0</formula>
    </cfRule>
    <cfRule type="cellIs" dxfId="1005" priority="562" stopIfTrue="1" operator="equal">
      <formula>0</formula>
    </cfRule>
    <cfRule type="cellIs" dxfId="1004" priority="563" stopIfTrue="1" operator="greaterThan">
      <formula>0</formula>
    </cfRule>
  </conditionalFormatting>
  <conditionalFormatting sqref="R105">
    <cfRule type="cellIs" dxfId="1003" priority="780" stopIfTrue="1" operator="equal">
      <formula>0</formula>
    </cfRule>
  </conditionalFormatting>
  <conditionalFormatting sqref="R105">
    <cfRule type="containsBlanks" dxfId="1002" priority="777" stopIfTrue="1">
      <formula>LEN(TRIM(R105))=0</formula>
    </cfRule>
    <cfRule type="cellIs" dxfId="1001" priority="778" stopIfTrue="1" operator="equal">
      <formula>0</formula>
    </cfRule>
    <cfRule type="cellIs" dxfId="1000" priority="779" stopIfTrue="1" operator="greaterThan">
      <formula>0</formula>
    </cfRule>
  </conditionalFormatting>
  <conditionalFormatting sqref="R117">
    <cfRule type="cellIs" dxfId="999" priority="772" stopIfTrue="1" operator="equal">
      <formula>0</formula>
    </cfRule>
  </conditionalFormatting>
  <conditionalFormatting sqref="R117">
    <cfRule type="containsBlanks" dxfId="998" priority="769" stopIfTrue="1">
      <formula>LEN(TRIM(R117))=0</formula>
    </cfRule>
    <cfRule type="cellIs" dxfId="997" priority="770" stopIfTrue="1" operator="equal">
      <formula>0</formula>
    </cfRule>
    <cfRule type="cellIs" dxfId="996" priority="771" stopIfTrue="1" operator="greaterThan">
      <formula>0</formula>
    </cfRule>
  </conditionalFormatting>
  <conditionalFormatting sqref="V129">
    <cfRule type="cellIs" dxfId="995" priority="768" stopIfTrue="1" operator="equal">
      <formula>0</formula>
    </cfRule>
  </conditionalFormatting>
  <conditionalFormatting sqref="V129">
    <cfRule type="containsBlanks" dxfId="994" priority="765" stopIfTrue="1">
      <formula>LEN(TRIM(V129))=0</formula>
    </cfRule>
    <cfRule type="cellIs" dxfId="993" priority="766" stopIfTrue="1" operator="equal">
      <formula>0</formula>
    </cfRule>
    <cfRule type="cellIs" dxfId="992" priority="767" stopIfTrue="1" operator="greaterThan">
      <formula>0</formula>
    </cfRule>
  </conditionalFormatting>
  <conditionalFormatting sqref="R129">
    <cfRule type="cellIs" dxfId="991" priority="764" stopIfTrue="1" operator="equal">
      <formula>0</formula>
    </cfRule>
  </conditionalFormatting>
  <conditionalFormatting sqref="R129">
    <cfRule type="containsBlanks" dxfId="990" priority="761" stopIfTrue="1">
      <formula>LEN(TRIM(R129))=0</formula>
    </cfRule>
    <cfRule type="cellIs" dxfId="989" priority="762" stopIfTrue="1" operator="equal">
      <formula>0</formula>
    </cfRule>
    <cfRule type="cellIs" dxfId="988" priority="763" stopIfTrue="1" operator="greaterThan">
      <formula>0</formula>
    </cfRule>
  </conditionalFormatting>
  <conditionalFormatting sqref="R132">
    <cfRule type="cellIs" dxfId="987" priority="756" stopIfTrue="1" operator="equal">
      <formula>0</formula>
    </cfRule>
  </conditionalFormatting>
  <conditionalFormatting sqref="R132">
    <cfRule type="containsBlanks" dxfId="986" priority="753" stopIfTrue="1">
      <formula>LEN(TRIM(R132))=0</formula>
    </cfRule>
    <cfRule type="cellIs" dxfId="985" priority="754" stopIfTrue="1" operator="equal">
      <formula>0</formula>
    </cfRule>
    <cfRule type="cellIs" dxfId="984" priority="755" stopIfTrue="1" operator="greaterThan">
      <formula>0</formula>
    </cfRule>
  </conditionalFormatting>
  <conditionalFormatting sqref="V144">
    <cfRule type="cellIs" dxfId="983" priority="752" stopIfTrue="1" operator="equal">
      <formula>0</formula>
    </cfRule>
  </conditionalFormatting>
  <conditionalFormatting sqref="V144">
    <cfRule type="containsBlanks" dxfId="982" priority="749" stopIfTrue="1">
      <formula>LEN(TRIM(V144))=0</formula>
    </cfRule>
    <cfRule type="cellIs" dxfId="981" priority="750" stopIfTrue="1" operator="equal">
      <formula>0</formula>
    </cfRule>
    <cfRule type="cellIs" dxfId="980" priority="751" stopIfTrue="1" operator="greaterThan">
      <formula>0</formula>
    </cfRule>
  </conditionalFormatting>
  <conditionalFormatting sqref="R144">
    <cfRule type="cellIs" dxfId="979" priority="748" stopIfTrue="1" operator="equal">
      <formula>0</formula>
    </cfRule>
  </conditionalFormatting>
  <conditionalFormatting sqref="R144">
    <cfRule type="containsBlanks" dxfId="978" priority="745" stopIfTrue="1">
      <formula>LEN(TRIM(R144))=0</formula>
    </cfRule>
    <cfRule type="cellIs" dxfId="977" priority="746" stopIfTrue="1" operator="equal">
      <formula>0</formula>
    </cfRule>
    <cfRule type="cellIs" dxfId="976" priority="747" stopIfTrue="1" operator="greaterThan">
      <formula>0</formula>
    </cfRule>
  </conditionalFormatting>
  <conditionalFormatting sqref="W81">
    <cfRule type="containsBlanks" dxfId="975" priority="633" stopIfTrue="1">
      <formula>LEN(TRIM(W81))=0</formula>
    </cfRule>
    <cfRule type="cellIs" dxfId="974" priority="634" stopIfTrue="1" operator="equal">
      <formula>0</formula>
    </cfRule>
    <cfRule type="cellIs" dxfId="973" priority="635" stopIfTrue="1" operator="greaterThan">
      <formula>0</formula>
    </cfRule>
  </conditionalFormatting>
  <conditionalFormatting sqref="X132">
    <cfRule type="containsBlanks" dxfId="972" priority="565" stopIfTrue="1">
      <formula>LEN(TRIM(X132))=0</formula>
    </cfRule>
    <cfRule type="cellIs" dxfId="971" priority="566" stopIfTrue="1" operator="equal">
      <formula>0</formula>
    </cfRule>
    <cfRule type="cellIs" dxfId="970" priority="567" stopIfTrue="1" operator="greaterThan">
      <formula>0</formula>
    </cfRule>
  </conditionalFormatting>
  <conditionalFormatting sqref="W206">
    <cfRule type="cellIs" dxfId="969" priority="660" stopIfTrue="1" operator="equal">
      <formula>0</formula>
    </cfRule>
  </conditionalFormatting>
  <conditionalFormatting sqref="W206">
    <cfRule type="containsBlanks" dxfId="968" priority="657" stopIfTrue="1">
      <formula>LEN(TRIM(W206))=0</formula>
    </cfRule>
    <cfRule type="cellIs" dxfId="967" priority="658" stopIfTrue="1" operator="equal">
      <formula>0</formula>
    </cfRule>
    <cfRule type="cellIs" dxfId="966" priority="659" stopIfTrue="1" operator="greaterThan">
      <formula>0</formula>
    </cfRule>
  </conditionalFormatting>
  <conditionalFormatting sqref="X21">
    <cfRule type="cellIs" dxfId="965" priority="648" stopIfTrue="1" operator="equal">
      <formula>0</formula>
    </cfRule>
  </conditionalFormatting>
  <conditionalFormatting sqref="X21">
    <cfRule type="containsBlanks" dxfId="964" priority="645" stopIfTrue="1">
      <formula>LEN(TRIM(X21))=0</formula>
    </cfRule>
    <cfRule type="cellIs" dxfId="963" priority="646" stopIfTrue="1" operator="equal">
      <formula>0</formula>
    </cfRule>
    <cfRule type="cellIs" dxfId="962" priority="647" stopIfTrue="1" operator="greaterThan">
      <formula>0</formula>
    </cfRule>
  </conditionalFormatting>
  <conditionalFormatting sqref="W157">
    <cfRule type="cellIs" dxfId="961" priority="652" stopIfTrue="1" operator="equal">
      <formula>0</formula>
    </cfRule>
  </conditionalFormatting>
  <conditionalFormatting sqref="W157">
    <cfRule type="containsBlanks" dxfId="960" priority="649" stopIfTrue="1">
      <formula>LEN(TRIM(W157))=0</formula>
    </cfRule>
    <cfRule type="cellIs" dxfId="959" priority="650" stopIfTrue="1" operator="equal">
      <formula>0</formula>
    </cfRule>
    <cfRule type="cellIs" dxfId="958" priority="651" stopIfTrue="1" operator="greaterThan">
      <formula>0</formula>
    </cfRule>
  </conditionalFormatting>
  <conditionalFormatting sqref="W33">
    <cfRule type="cellIs" dxfId="957" priority="656" stopIfTrue="1" operator="equal">
      <formula>0</formula>
    </cfRule>
  </conditionalFormatting>
  <conditionalFormatting sqref="W33">
    <cfRule type="containsBlanks" dxfId="956" priority="653" stopIfTrue="1">
      <formula>LEN(TRIM(W33))=0</formula>
    </cfRule>
    <cfRule type="cellIs" dxfId="955" priority="654" stopIfTrue="1" operator="equal">
      <formula>0</formula>
    </cfRule>
    <cfRule type="cellIs" dxfId="954" priority="655" stopIfTrue="1" operator="greaterThan">
      <formula>0</formula>
    </cfRule>
  </conditionalFormatting>
  <conditionalFormatting sqref="C157:F157">
    <cfRule type="cellIs" dxfId="953" priority="672" stopIfTrue="1" operator="equal">
      <formula>0</formula>
    </cfRule>
  </conditionalFormatting>
  <conditionalFormatting sqref="C157:F157">
    <cfRule type="containsBlanks" dxfId="952" priority="669" stopIfTrue="1">
      <formula>LEN(TRIM(C157))=0</formula>
    </cfRule>
    <cfRule type="cellIs" dxfId="951" priority="670" stopIfTrue="1" operator="equal">
      <formula>0</formula>
    </cfRule>
    <cfRule type="cellIs" dxfId="950" priority="671" stopIfTrue="1" operator="greaterThan">
      <formula>0</formula>
    </cfRule>
  </conditionalFormatting>
  <conditionalFormatting sqref="W81">
    <cfRule type="cellIs" dxfId="949" priority="636" stopIfTrue="1" operator="equal">
      <formula>0</formula>
    </cfRule>
  </conditionalFormatting>
  <conditionalFormatting sqref="AA33">
    <cfRule type="cellIs" dxfId="948" priority="644" stopIfTrue="1" operator="equal">
      <formula>0</formula>
    </cfRule>
  </conditionalFormatting>
  <conditionalFormatting sqref="AA33">
    <cfRule type="containsBlanks" dxfId="947" priority="641" stopIfTrue="1">
      <formula>LEN(TRIM(AA33))=0</formula>
    </cfRule>
    <cfRule type="cellIs" dxfId="946" priority="642" stopIfTrue="1" operator="equal">
      <formula>0</formula>
    </cfRule>
    <cfRule type="cellIs" dxfId="945" priority="643" stopIfTrue="1" operator="greaterThan">
      <formula>0</formula>
    </cfRule>
  </conditionalFormatting>
  <conditionalFormatting sqref="X33">
    <cfRule type="cellIs" dxfId="944" priority="640" stopIfTrue="1" operator="equal">
      <formula>0</formula>
    </cfRule>
  </conditionalFormatting>
  <conditionalFormatting sqref="X33">
    <cfRule type="containsBlanks" dxfId="943" priority="637" stopIfTrue="1">
      <formula>LEN(TRIM(X33))=0</formula>
    </cfRule>
    <cfRule type="cellIs" dxfId="942" priority="638" stopIfTrue="1" operator="equal">
      <formula>0</formula>
    </cfRule>
    <cfRule type="cellIs" dxfId="941" priority="639" stopIfTrue="1" operator="greaterThan">
      <formula>0</formula>
    </cfRule>
  </conditionalFormatting>
  <conditionalFormatting sqref="AB144">
    <cfRule type="cellIs" dxfId="940" priority="376" stopIfTrue="1" operator="equal">
      <formula>0</formula>
    </cfRule>
  </conditionalFormatting>
  <conditionalFormatting sqref="AB144">
    <cfRule type="containsBlanks" dxfId="939" priority="373" stopIfTrue="1">
      <formula>LEN(TRIM(AB144))=0</formula>
    </cfRule>
    <cfRule type="cellIs" dxfId="938" priority="374" stopIfTrue="1" operator="equal">
      <formula>0</formula>
    </cfRule>
    <cfRule type="cellIs" dxfId="937" priority="375" stopIfTrue="1" operator="greaterThan">
      <formula>0</formula>
    </cfRule>
  </conditionalFormatting>
  <conditionalFormatting sqref="AA81">
    <cfRule type="cellIs" dxfId="936" priority="632" stopIfTrue="1" operator="equal">
      <formula>0</formula>
    </cfRule>
  </conditionalFormatting>
  <conditionalFormatting sqref="AA81">
    <cfRule type="containsBlanks" dxfId="935" priority="629" stopIfTrue="1">
      <formula>LEN(TRIM(AA81))=0</formula>
    </cfRule>
    <cfRule type="cellIs" dxfId="934" priority="630" stopIfTrue="1" operator="equal">
      <formula>0</formula>
    </cfRule>
    <cfRule type="cellIs" dxfId="933" priority="631" stopIfTrue="1" operator="greaterThan">
      <formula>0</formula>
    </cfRule>
  </conditionalFormatting>
  <conditionalFormatting sqref="AA93">
    <cfRule type="cellIs" dxfId="932" priority="620" stopIfTrue="1" operator="equal">
      <formula>0</formula>
    </cfRule>
  </conditionalFormatting>
  <conditionalFormatting sqref="AA93">
    <cfRule type="containsBlanks" dxfId="931" priority="617" stopIfTrue="1">
      <formula>LEN(TRIM(AA93))=0</formula>
    </cfRule>
    <cfRule type="cellIs" dxfId="930" priority="618" stopIfTrue="1" operator="equal">
      <formula>0</formula>
    </cfRule>
    <cfRule type="cellIs" dxfId="929" priority="619" stopIfTrue="1" operator="greaterThan">
      <formula>0</formula>
    </cfRule>
  </conditionalFormatting>
  <conditionalFormatting sqref="V194">
    <cfRule type="cellIs" dxfId="928" priority="716" stopIfTrue="1" operator="equal">
      <formula>0</formula>
    </cfRule>
  </conditionalFormatting>
  <conditionalFormatting sqref="V194">
    <cfRule type="containsBlanks" dxfId="927" priority="713" stopIfTrue="1">
      <formula>LEN(TRIM(V194))=0</formula>
    </cfRule>
    <cfRule type="cellIs" dxfId="926" priority="714" stopIfTrue="1" operator="equal">
      <formula>0</formula>
    </cfRule>
    <cfRule type="cellIs" dxfId="925" priority="715" stopIfTrue="1" operator="greaterThan">
      <formula>0</formula>
    </cfRule>
  </conditionalFormatting>
  <conditionalFormatting sqref="R194">
    <cfRule type="cellIs" dxfId="924" priority="712" stopIfTrue="1" operator="equal">
      <formula>0</formula>
    </cfRule>
  </conditionalFormatting>
  <conditionalFormatting sqref="R194">
    <cfRule type="containsBlanks" dxfId="923" priority="709" stopIfTrue="1">
      <formula>LEN(TRIM(R194))=0</formula>
    </cfRule>
    <cfRule type="cellIs" dxfId="922" priority="710" stopIfTrue="1" operator="equal">
      <formula>0</formula>
    </cfRule>
    <cfRule type="cellIs" dxfId="921" priority="711" stopIfTrue="1" operator="greaterThan">
      <formula>0</formula>
    </cfRule>
  </conditionalFormatting>
  <conditionalFormatting sqref="R230">
    <cfRule type="cellIs" dxfId="920" priority="708" stopIfTrue="1" operator="equal">
      <formula>0</formula>
    </cfRule>
  </conditionalFormatting>
  <conditionalFormatting sqref="R230">
    <cfRule type="containsBlanks" dxfId="919" priority="705" stopIfTrue="1">
      <formula>LEN(TRIM(R230))=0</formula>
    </cfRule>
    <cfRule type="cellIs" dxfId="918" priority="706" stopIfTrue="1" operator="equal">
      <formula>0</formula>
    </cfRule>
    <cfRule type="cellIs" dxfId="917" priority="707" stopIfTrue="1" operator="greaterThan">
      <formula>0</formula>
    </cfRule>
  </conditionalFormatting>
  <conditionalFormatting sqref="AA21">
    <cfRule type="cellIs" dxfId="916" priority="704" stopIfTrue="1" operator="equal">
      <formula>0</formula>
    </cfRule>
  </conditionalFormatting>
  <conditionalFormatting sqref="AA21">
    <cfRule type="containsBlanks" dxfId="915" priority="701" stopIfTrue="1">
      <formula>LEN(TRIM(AA21))=0</formula>
    </cfRule>
    <cfRule type="cellIs" dxfId="914" priority="702" stopIfTrue="1" operator="equal">
      <formula>0</formula>
    </cfRule>
    <cfRule type="cellIs" dxfId="913" priority="703" stopIfTrue="1" operator="greaterThan">
      <formula>0</formula>
    </cfRule>
  </conditionalFormatting>
  <conditionalFormatting sqref="V157">
    <cfRule type="cellIs" dxfId="912" priority="692" stopIfTrue="1" operator="equal">
      <formula>0</formula>
    </cfRule>
  </conditionalFormatting>
  <conditionalFormatting sqref="V157">
    <cfRule type="containsBlanks" dxfId="911" priority="689" stopIfTrue="1">
      <formula>LEN(TRIM(V157))=0</formula>
    </cfRule>
    <cfRule type="cellIs" dxfId="910" priority="690" stopIfTrue="1" operator="equal">
      <formula>0</formula>
    </cfRule>
    <cfRule type="cellIs" dxfId="909" priority="691" stopIfTrue="1" operator="greaterThan">
      <formula>0</formula>
    </cfRule>
  </conditionalFormatting>
  <conditionalFormatting sqref="R157:U157">
    <cfRule type="cellIs" dxfId="908" priority="688" stopIfTrue="1" operator="equal">
      <formula>0</formula>
    </cfRule>
  </conditionalFormatting>
  <conditionalFormatting sqref="R157:U157">
    <cfRule type="containsBlanks" dxfId="907" priority="685" stopIfTrue="1">
      <formula>LEN(TRIM(R157))=0</formula>
    </cfRule>
    <cfRule type="cellIs" dxfId="906" priority="686" stopIfTrue="1" operator="equal">
      <formula>0</formula>
    </cfRule>
    <cfRule type="cellIs" dxfId="905" priority="687" stopIfTrue="1" operator="greaterThan">
      <formula>0</formula>
    </cfRule>
  </conditionalFormatting>
  <conditionalFormatting sqref="Q157">
    <cfRule type="cellIs" dxfId="904" priority="684" stopIfTrue="1" operator="equal">
      <formula>0</formula>
    </cfRule>
  </conditionalFormatting>
  <conditionalFormatting sqref="Q157">
    <cfRule type="containsBlanks" dxfId="903" priority="681" stopIfTrue="1">
      <formula>LEN(TRIM(Q157))=0</formula>
    </cfRule>
    <cfRule type="cellIs" dxfId="902" priority="682" stopIfTrue="1" operator="equal">
      <formula>0</formula>
    </cfRule>
    <cfRule type="cellIs" dxfId="901" priority="683" stopIfTrue="1" operator="greaterThan">
      <formula>0</formula>
    </cfRule>
  </conditionalFormatting>
  <conditionalFormatting sqref="W105">
    <cfRule type="cellIs" dxfId="900" priority="612" stopIfTrue="1" operator="equal">
      <formula>0</formula>
    </cfRule>
  </conditionalFormatting>
  <conditionalFormatting sqref="W105">
    <cfRule type="containsBlanks" dxfId="899" priority="609" stopIfTrue="1">
      <formula>LEN(TRIM(W105))=0</formula>
    </cfRule>
    <cfRule type="cellIs" dxfId="898" priority="610" stopIfTrue="1" operator="equal">
      <formula>0</formula>
    </cfRule>
    <cfRule type="cellIs" dxfId="897" priority="611" stopIfTrue="1" operator="greaterThan">
      <formula>0</formula>
    </cfRule>
  </conditionalFormatting>
  <conditionalFormatting sqref="X93">
    <cfRule type="cellIs" dxfId="896" priority="616" stopIfTrue="1" operator="equal">
      <formula>0</formula>
    </cfRule>
  </conditionalFormatting>
  <conditionalFormatting sqref="X93">
    <cfRule type="containsBlanks" dxfId="895" priority="613" stopIfTrue="1">
      <formula>LEN(TRIM(X93))=0</formula>
    </cfRule>
    <cfRule type="cellIs" dxfId="894" priority="614" stopIfTrue="1" operator="equal">
      <formula>0</formula>
    </cfRule>
    <cfRule type="cellIs" dxfId="893" priority="615" stopIfTrue="1" operator="greaterThan">
      <formula>0</formula>
    </cfRule>
  </conditionalFormatting>
  <conditionalFormatting sqref="X105">
    <cfRule type="cellIs" dxfId="892" priority="604" stopIfTrue="1" operator="equal">
      <formula>0</formula>
    </cfRule>
  </conditionalFormatting>
  <conditionalFormatting sqref="X105">
    <cfRule type="containsBlanks" dxfId="891" priority="601" stopIfTrue="1">
      <formula>LEN(TRIM(X105))=0</formula>
    </cfRule>
    <cfRule type="cellIs" dxfId="890" priority="602" stopIfTrue="1" operator="equal">
      <formula>0</formula>
    </cfRule>
    <cfRule type="cellIs" dxfId="889" priority="603" stopIfTrue="1" operator="greaterThan">
      <formula>0</formula>
    </cfRule>
  </conditionalFormatting>
  <conditionalFormatting sqref="AA105">
    <cfRule type="cellIs" dxfId="888" priority="608" stopIfTrue="1" operator="equal">
      <formula>0</formula>
    </cfRule>
  </conditionalFormatting>
  <conditionalFormatting sqref="AA105">
    <cfRule type="containsBlanks" dxfId="887" priority="605" stopIfTrue="1">
      <formula>LEN(TRIM(AA105))=0</formula>
    </cfRule>
    <cfRule type="cellIs" dxfId="886" priority="606" stopIfTrue="1" operator="equal">
      <formula>0</formula>
    </cfRule>
    <cfRule type="cellIs" dxfId="885" priority="607" stopIfTrue="1" operator="greaterThan">
      <formula>0</formula>
    </cfRule>
  </conditionalFormatting>
  <conditionalFormatting sqref="AA117">
    <cfRule type="cellIs" dxfId="884" priority="596" stopIfTrue="1" operator="equal">
      <formula>0</formula>
    </cfRule>
  </conditionalFormatting>
  <conditionalFormatting sqref="AA117">
    <cfRule type="containsBlanks" dxfId="883" priority="593" stopIfTrue="1">
      <formula>LEN(TRIM(AA117))=0</formula>
    </cfRule>
    <cfRule type="cellIs" dxfId="882" priority="594" stopIfTrue="1" operator="equal">
      <formula>0</formula>
    </cfRule>
    <cfRule type="cellIs" dxfId="881" priority="595" stopIfTrue="1" operator="greaterThan">
      <formula>0</formula>
    </cfRule>
  </conditionalFormatting>
  <conditionalFormatting sqref="W117">
    <cfRule type="cellIs" dxfId="880" priority="600" stopIfTrue="1" operator="equal">
      <formula>0</formula>
    </cfRule>
  </conditionalFormatting>
  <conditionalFormatting sqref="W117">
    <cfRule type="containsBlanks" dxfId="879" priority="597" stopIfTrue="1">
      <formula>LEN(TRIM(W117))=0</formula>
    </cfRule>
    <cfRule type="cellIs" dxfId="878" priority="598" stopIfTrue="1" operator="equal">
      <formula>0</formula>
    </cfRule>
    <cfRule type="cellIs" dxfId="877" priority="599" stopIfTrue="1" operator="greaterThan">
      <formula>0</formula>
    </cfRule>
  </conditionalFormatting>
  <conditionalFormatting sqref="W129">
    <cfRule type="cellIs" dxfId="876" priority="588" stopIfTrue="1" operator="equal">
      <formula>0</formula>
    </cfRule>
  </conditionalFormatting>
  <conditionalFormatting sqref="W129">
    <cfRule type="containsBlanks" dxfId="875" priority="585" stopIfTrue="1">
      <formula>LEN(TRIM(W129))=0</formula>
    </cfRule>
    <cfRule type="cellIs" dxfId="874" priority="586" stopIfTrue="1" operator="equal">
      <formula>0</formula>
    </cfRule>
    <cfRule type="cellIs" dxfId="873" priority="587" stopIfTrue="1" operator="greaterThan">
      <formula>0</formula>
    </cfRule>
  </conditionalFormatting>
  <conditionalFormatting sqref="X117">
    <cfRule type="cellIs" dxfId="872" priority="592" stopIfTrue="1" operator="equal">
      <formula>0</formula>
    </cfRule>
  </conditionalFormatting>
  <conditionalFormatting sqref="X117">
    <cfRule type="containsBlanks" dxfId="871" priority="589" stopIfTrue="1">
      <formula>LEN(TRIM(X117))=0</formula>
    </cfRule>
    <cfRule type="cellIs" dxfId="870" priority="590" stopIfTrue="1" operator="equal">
      <formula>0</formula>
    </cfRule>
    <cfRule type="cellIs" dxfId="869" priority="591" stopIfTrue="1" operator="greaterThan">
      <formula>0</formula>
    </cfRule>
  </conditionalFormatting>
  <conditionalFormatting sqref="X129">
    <cfRule type="cellIs" dxfId="868" priority="580" stopIfTrue="1" operator="equal">
      <formula>0</formula>
    </cfRule>
  </conditionalFormatting>
  <conditionalFormatting sqref="X129">
    <cfRule type="containsBlanks" dxfId="867" priority="577" stopIfTrue="1">
      <formula>LEN(TRIM(X129))=0</formula>
    </cfRule>
    <cfRule type="cellIs" dxfId="866" priority="578" stopIfTrue="1" operator="equal">
      <formula>0</formula>
    </cfRule>
    <cfRule type="cellIs" dxfId="865" priority="579" stopIfTrue="1" operator="greaterThan">
      <formula>0</formula>
    </cfRule>
  </conditionalFormatting>
  <conditionalFormatting sqref="AA129">
    <cfRule type="cellIs" dxfId="864" priority="584" stopIfTrue="1" operator="equal">
      <formula>0</formula>
    </cfRule>
  </conditionalFormatting>
  <conditionalFormatting sqref="AA129">
    <cfRule type="containsBlanks" dxfId="863" priority="581" stopIfTrue="1">
      <formula>LEN(TRIM(AA129))=0</formula>
    </cfRule>
    <cfRule type="cellIs" dxfId="862" priority="582" stopIfTrue="1" operator="equal">
      <formula>0</formula>
    </cfRule>
    <cfRule type="cellIs" dxfId="861" priority="583" stopIfTrue="1" operator="greaterThan">
      <formula>0</formula>
    </cfRule>
  </conditionalFormatting>
  <conditionalFormatting sqref="W132">
    <cfRule type="cellIs" dxfId="860" priority="576" stopIfTrue="1" operator="equal">
      <formula>0</formula>
    </cfRule>
  </conditionalFormatting>
  <conditionalFormatting sqref="W132">
    <cfRule type="containsBlanks" dxfId="859" priority="573" stopIfTrue="1">
      <formula>LEN(TRIM(W132))=0</formula>
    </cfRule>
    <cfRule type="cellIs" dxfId="858" priority="574" stopIfTrue="1" operator="equal">
      <formula>0</formula>
    </cfRule>
    <cfRule type="cellIs" dxfId="857" priority="575" stopIfTrue="1" operator="greaterThan">
      <formula>0</formula>
    </cfRule>
  </conditionalFormatting>
  <conditionalFormatting sqref="AA132">
    <cfRule type="cellIs" dxfId="856" priority="572" stopIfTrue="1" operator="equal">
      <formula>0</formula>
    </cfRule>
  </conditionalFormatting>
  <conditionalFormatting sqref="AA132">
    <cfRule type="containsBlanks" dxfId="855" priority="569" stopIfTrue="1">
      <formula>LEN(TRIM(AA132))=0</formula>
    </cfRule>
    <cfRule type="cellIs" dxfId="854" priority="570" stopIfTrue="1" operator="equal">
      <formula>0</formula>
    </cfRule>
    <cfRule type="cellIs" dxfId="853" priority="571" stopIfTrue="1" operator="greaterThan">
      <formula>0</formula>
    </cfRule>
  </conditionalFormatting>
  <conditionalFormatting sqref="X132">
    <cfRule type="cellIs" dxfId="852" priority="568" stopIfTrue="1" operator="equal">
      <formula>0</formula>
    </cfRule>
  </conditionalFormatting>
  <conditionalFormatting sqref="X230">
    <cfRule type="containsBlanks" dxfId="851" priority="509" stopIfTrue="1">
      <formula>LEN(TRIM(X230))=0</formula>
    </cfRule>
    <cfRule type="cellIs" dxfId="850" priority="510" stopIfTrue="1" operator="equal">
      <formula>0</formula>
    </cfRule>
    <cfRule type="cellIs" dxfId="849" priority="511" stopIfTrue="1" operator="greaterThan">
      <formula>0</formula>
    </cfRule>
  </conditionalFormatting>
  <conditionalFormatting sqref="AB206">
    <cfRule type="containsBlanks" dxfId="848" priority="437" stopIfTrue="1">
      <formula>LEN(TRIM(AB206))=0</formula>
    </cfRule>
    <cfRule type="cellIs" dxfId="847" priority="438" stopIfTrue="1" operator="equal">
      <formula>0</formula>
    </cfRule>
    <cfRule type="cellIs" dxfId="846" priority="439" stopIfTrue="1" operator="greaterThan">
      <formula>0</formula>
    </cfRule>
  </conditionalFormatting>
  <conditionalFormatting sqref="AA230">
    <cfRule type="cellIs" dxfId="845" priority="516" stopIfTrue="1" operator="equal">
      <formula>0</formula>
    </cfRule>
  </conditionalFormatting>
  <conditionalFormatting sqref="AA230">
    <cfRule type="containsBlanks" dxfId="844" priority="513" stopIfTrue="1">
      <formula>LEN(TRIM(AA230))=0</formula>
    </cfRule>
    <cfRule type="cellIs" dxfId="843" priority="514" stopIfTrue="1" operator="equal">
      <formula>0</formula>
    </cfRule>
    <cfRule type="cellIs" dxfId="842" priority="515" stopIfTrue="1" operator="greaterThan">
      <formula>0</formula>
    </cfRule>
  </conditionalFormatting>
  <conditionalFormatting sqref="W194">
    <cfRule type="cellIs" dxfId="841" priority="528" stopIfTrue="1" operator="equal">
      <formula>0</formula>
    </cfRule>
  </conditionalFormatting>
  <conditionalFormatting sqref="W194">
    <cfRule type="containsBlanks" dxfId="840" priority="525" stopIfTrue="1">
      <formula>LEN(TRIM(W194))=0</formula>
    </cfRule>
    <cfRule type="cellIs" dxfId="839" priority="526" stopIfTrue="1" operator="equal">
      <formula>0</formula>
    </cfRule>
    <cfRule type="cellIs" dxfId="838" priority="527" stopIfTrue="1" operator="greaterThan">
      <formula>0</formula>
    </cfRule>
  </conditionalFormatting>
  <conditionalFormatting sqref="X194">
    <cfRule type="cellIs" dxfId="837" priority="524" stopIfTrue="1" operator="equal">
      <formula>0</formula>
    </cfRule>
  </conditionalFormatting>
  <conditionalFormatting sqref="X194">
    <cfRule type="containsBlanks" dxfId="836" priority="521" stopIfTrue="1">
      <formula>LEN(TRIM(X194))=0</formula>
    </cfRule>
    <cfRule type="cellIs" dxfId="835" priority="522" stopIfTrue="1" operator="equal">
      <formula>0</formula>
    </cfRule>
    <cfRule type="cellIs" dxfId="834" priority="523" stopIfTrue="1" operator="greaterThan">
      <formula>0</formula>
    </cfRule>
  </conditionalFormatting>
  <conditionalFormatting sqref="W230">
    <cfRule type="cellIs" dxfId="833" priority="520" stopIfTrue="1" operator="equal">
      <formula>0</formula>
    </cfRule>
  </conditionalFormatting>
  <conditionalFormatting sqref="W230">
    <cfRule type="containsBlanks" dxfId="832" priority="517" stopIfTrue="1">
      <formula>LEN(TRIM(W230))=0</formula>
    </cfRule>
    <cfRule type="cellIs" dxfId="831" priority="518" stopIfTrue="1" operator="equal">
      <formula>0</formula>
    </cfRule>
    <cfRule type="cellIs" dxfId="830" priority="519" stopIfTrue="1" operator="greaterThan">
      <formula>0</formula>
    </cfRule>
  </conditionalFormatting>
  <conditionalFormatting sqref="X230">
    <cfRule type="cellIs" dxfId="829" priority="512" stopIfTrue="1" operator="equal">
      <formula>0</formula>
    </cfRule>
  </conditionalFormatting>
  <conditionalFormatting sqref="Y206">
    <cfRule type="cellIs" dxfId="828" priority="496" stopIfTrue="1" operator="equal">
      <formula>0</formula>
    </cfRule>
  </conditionalFormatting>
  <conditionalFormatting sqref="Y206">
    <cfRule type="containsBlanks" dxfId="827" priority="493" stopIfTrue="1">
      <formula>LEN(TRIM(Y206))=0</formula>
    </cfRule>
    <cfRule type="cellIs" dxfId="826" priority="494" stopIfTrue="1" operator="equal">
      <formula>0</formula>
    </cfRule>
    <cfRule type="cellIs" dxfId="825" priority="495" stopIfTrue="1" operator="greaterThan">
      <formula>0</formula>
    </cfRule>
  </conditionalFormatting>
  <conditionalFormatting sqref="Y194">
    <cfRule type="cellIs" dxfId="824" priority="492" stopIfTrue="1" operator="equal">
      <formula>0</formula>
    </cfRule>
  </conditionalFormatting>
  <conditionalFormatting sqref="Y194">
    <cfRule type="containsBlanks" dxfId="823" priority="489" stopIfTrue="1">
      <formula>LEN(TRIM(Y194))=0</formula>
    </cfRule>
    <cfRule type="cellIs" dxfId="822" priority="490" stopIfTrue="1" operator="equal">
      <formula>0</formula>
    </cfRule>
    <cfRule type="cellIs" dxfId="821" priority="491" stopIfTrue="1" operator="greaterThan">
      <formula>0</formula>
    </cfRule>
  </conditionalFormatting>
  <conditionalFormatting sqref="AA144">
    <cfRule type="cellIs" dxfId="820" priority="560" stopIfTrue="1" operator="equal">
      <formula>0</formula>
    </cfRule>
  </conditionalFormatting>
  <conditionalFormatting sqref="AA144">
    <cfRule type="containsBlanks" dxfId="819" priority="557" stopIfTrue="1">
      <formula>LEN(TRIM(AA144))=0</formula>
    </cfRule>
    <cfRule type="cellIs" dxfId="818" priority="558" stopIfTrue="1" operator="equal">
      <formula>0</formula>
    </cfRule>
    <cfRule type="cellIs" dxfId="817" priority="559" stopIfTrue="1" operator="greaterThan">
      <formula>0</formula>
    </cfRule>
  </conditionalFormatting>
  <conditionalFormatting sqref="X144">
    <cfRule type="cellIs" dxfId="816" priority="556" stopIfTrue="1" operator="equal">
      <formula>0</formula>
    </cfRule>
  </conditionalFormatting>
  <conditionalFormatting sqref="X144">
    <cfRule type="containsBlanks" dxfId="815" priority="553" stopIfTrue="1">
      <formula>LEN(TRIM(X144))=0</formula>
    </cfRule>
    <cfRule type="cellIs" dxfId="814" priority="554" stopIfTrue="1" operator="equal">
      <formula>0</formula>
    </cfRule>
    <cfRule type="cellIs" dxfId="813" priority="555" stopIfTrue="1" operator="greaterThan">
      <formula>0</formula>
    </cfRule>
  </conditionalFormatting>
  <conditionalFormatting sqref="W158 W170:W171">
    <cfRule type="cellIs" dxfId="812" priority="552" stopIfTrue="1" operator="equal">
      <formula>0</formula>
    </cfRule>
  </conditionalFormatting>
  <conditionalFormatting sqref="W158 W170:W171">
    <cfRule type="containsBlanks" dxfId="811" priority="549" stopIfTrue="1">
      <formula>LEN(TRIM(W158))=0</formula>
    </cfRule>
    <cfRule type="cellIs" dxfId="810" priority="550" stopIfTrue="1" operator="equal">
      <formula>0</formula>
    </cfRule>
    <cfRule type="cellIs" dxfId="809" priority="551" stopIfTrue="1" operator="greaterThan">
      <formula>0</formula>
    </cfRule>
  </conditionalFormatting>
  <conditionalFormatting sqref="AA158 AA170:AA171">
    <cfRule type="cellIs" dxfId="808" priority="548" stopIfTrue="1" operator="equal">
      <formula>0</formula>
    </cfRule>
  </conditionalFormatting>
  <conditionalFormatting sqref="AA158 AA170:AA171">
    <cfRule type="containsBlanks" dxfId="807" priority="545" stopIfTrue="1">
      <formula>LEN(TRIM(AA158))=0</formula>
    </cfRule>
    <cfRule type="cellIs" dxfId="806" priority="546" stopIfTrue="1" operator="equal">
      <formula>0</formula>
    </cfRule>
    <cfRule type="cellIs" dxfId="805" priority="547" stopIfTrue="1" operator="greaterThan">
      <formula>0</formula>
    </cfRule>
  </conditionalFormatting>
  <conditionalFormatting sqref="X158 X170:X171">
    <cfRule type="cellIs" dxfId="804" priority="544" stopIfTrue="1" operator="equal">
      <formula>0</formula>
    </cfRule>
  </conditionalFormatting>
  <conditionalFormatting sqref="X158 X170:X171">
    <cfRule type="containsBlanks" dxfId="803" priority="541" stopIfTrue="1">
      <formula>LEN(TRIM(X158))=0</formula>
    </cfRule>
    <cfRule type="cellIs" dxfId="802" priority="542" stopIfTrue="1" operator="equal">
      <formula>0</formula>
    </cfRule>
    <cfRule type="cellIs" dxfId="801" priority="543" stopIfTrue="1" operator="greaterThan">
      <formula>0</formula>
    </cfRule>
  </conditionalFormatting>
  <conditionalFormatting sqref="W182">
    <cfRule type="cellIs" dxfId="800" priority="540" stopIfTrue="1" operator="equal">
      <formula>0</formula>
    </cfRule>
  </conditionalFormatting>
  <conditionalFormatting sqref="W182">
    <cfRule type="containsBlanks" dxfId="799" priority="537" stopIfTrue="1">
      <formula>LEN(TRIM(W182))=0</formula>
    </cfRule>
    <cfRule type="cellIs" dxfId="798" priority="538" stopIfTrue="1" operator="equal">
      <formula>0</formula>
    </cfRule>
    <cfRule type="cellIs" dxfId="797" priority="539" stopIfTrue="1" operator="greaterThan">
      <formula>0</formula>
    </cfRule>
  </conditionalFormatting>
  <conditionalFormatting sqref="AA182">
    <cfRule type="cellIs" dxfId="796" priority="536" stopIfTrue="1" operator="equal">
      <formula>0</formula>
    </cfRule>
  </conditionalFormatting>
  <conditionalFormatting sqref="AA182">
    <cfRule type="containsBlanks" dxfId="795" priority="533" stopIfTrue="1">
      <formula>LEN(TRIM(AA182))=0</formula>
    </cfRule>
    <cfRule type="cellIs" dxfId="794" priority="534" stopIfTrue="1" operator="equal">
      <formula>0</formula>
    </cfRule>
    <cfRule type="cellIs" dxfId="793" priority="535" stopIfTrue="1" operator="greaterThan">
      <formula>0</formula>
    </cfRule>
  </conditionalFormatting>
  <conditionalFormatting sqref="X182">
    <cfRule type="cellIs" dxfId="792" priority="532" stopIfTrue="1" operator="equal">
      <formula>0</formula>
    </cfRule>
  </conditionalFormatting>
  <conditionalFormatting sqref="X182">
    <cfRule type="containsBlanks" dxfId="791" priority="529" stopIfTrue="1">
      <formula>LEN(TRIM(X182))=0</formula>
    </cfRule>
    <cfRule type="cellIs" dxfId="790" priority="530" stopIfTrue="1" operator="equal">
      <formula>0</formula>
    </cfRule>
    <cfRule type="cellIs" dxfId="789" priority="531" stopIfTrue="1" operator="greaterThan">
      <formula>0</formula>
    </cfRule>
  </conditionalFormatting>
  <conditionalFormatting sqref="Y158 Y170:Y171">
    <cfRule type="cellIs" dxfId="788" priority="484" stopIfTrue="1" operator="equal">
      <formula>0</formula>
    </cfRule>
  </conditionalFormatting>
  <conditionalFormatting sqref="Y158 Y170:Y171">
    <cfRule type="containsBlanks" dxfId="787" priority="481" stopIfTrue="1">
      <formula>LEN(TRIM(Y158))=0</formula>
    </cfRule>
    <cfRule type="cellIs" dxfId="786" priority="482" stopIfTrue="1" operator="equal">
      <formula>0</formula>
    </cfRule>
    <cfRule type="cellIs" dxfId="785" priority="483" stopIfTrue="1" operator="greaterThan">
      <formula>0</formula>
    </cfRule>
  </conditionalFormatting>
  <conditionalFormatting sqref="Y182">
    <cfRule type="cellIs" dxfId="784" priority="488" stopIfTrue="1" operator="equal">
      <formula>0</formula>
    </cfRule>
  </conditionalFormatting>
  <conditionalFormatting sqref="Y182">
    <cfRule type="containsBlanks" dxfId="783" priority="485" stopIfTrue="1">
      <formula>LEN(TRIM(Y182))=0</formula>
    </cfRule>
    <cfRule type="cellIs" dxfId="782" priority="486" stopIfTrue="1" operator="equal">
      <formula>0</formula>
    </cfRule>
    <cfRule type="cellIs" dxfId="781" priority="487" stopIfTrue="1" operator="greaterThan">
      <formula>0</formula>
    </cfRule>
  </conditionalFormatting>
  <conditionalFormatting sqref="Y132">
    <cfRule type="cellIs" dxfId="780" priority="476" stopIfTrue="1" operator="equal">
      <formula>0</formula>
    </cfRule>
  </conditionalFormatting>
  <conditionalFormatting sqref="Y132">
    <cfRule type="containsBlanks" dxfId="779" priority="473" stopIfTrue="1">
      <formula>LEN(TRIM(Y132))=0</formula>
    </cfRule>
    <cfRule type="cellIs" dxfId="778" priority="474" stopIfTrue="1" operator="equal">
      <formula>0</formula>
    </cfRule>
    <cfRule type="cellIs" dxfId="777" priority="475" stopIfTrue="1" operator="greaterThan">
      <formula>0</formula>
    </cfRule>
  </conditionalFormatting>
  <conditionalFormatting sqref="Y144">
    <cfRule type="cellIs" dxfId="776" priority="480" stopIfTrue="1" operator="equal">
      <formula>0</formula>
    </cfRule>
  </conditionalFormatting>
  <conditionalFormatting sqref="Y144">
    <cfRule type="containsBlanks" dxfId="775" priority="477" stopIfTrue="1">
      <formula>LEN(TRIM(Y144))=0</formula>
    </cfRule>
    <cfRule type="cellIs" dxfId="774" priority="478" stopIfTrue="1" operator="equal">
      <formula>0</formula>
    </cfRule>
    <cfRule type="cellIs" dxfId="773" priority="479" stopIfTrue="1" operator="greaterThan">
      <formula>0</formula>
    </cfRule>
  </conditionalFormatting>
  <conditionalFormatting sqref="Y117">
    <cfRule type="cellIs" dxfId="772" priority="468" stopIfTrue="1" operator="equal">
      <formula>0</formula>
    </cfRule>
  </conditionalFormatting>
  <conditionalFormatting sqref="Y117">
    <cfRule type="containsBlanks" dxfId="771" priority="465" stopIfTrue="1">
      <formula>LEN(TRIM(Y117))=0</formula>
    </cfRule>
    <cfRule type="cellIs" dxfId="770" priority="466" stopIfTrue="1" operator="equal">
      <formula>0</formula>
    </cfRule>
    <cfRule type="cellIs" dxfId="769" priority="467" stopIfTrue="1" operator="greaterThan">
      <formula>0</formula>
    </cfRule>
  </conditionalFormatting>
  <conditionalFormatting sqref="Y129">
    <cfRule type="cellIs" dxfId="768" priority="472" stopIfTrue="1" operator="equal">
      <formula>0</formula>
    </cfRule>
  </conditionalFormatting>
  <conditionalFormatting sqref="Y129">
    <cfRule type="containsBlanks" dxfId="767" priority="469" stopIfTrue="1">
      <formula>LEN(TRIM(Y129))=0</formula>
    </cfRule>
    <cfRule type="cellIs" dxfId="766" priority="470" stopIfTrue="1" operator="equal">
      <formula>0</formula>
    </cfRule>
    <cfRule type="cellIs" dxfId="765" priority="471" stopIfTrue="1" operator="greaterThan">
      <formula>0</formula>
    </cfRule>
  </conditionalFormatting>
  <conditionalFormatting sqref="Y105">
    <cfRule type="cellIs" dxfId="764" priority="464" stopIfTrue="1" operator="equal">
      <formula>0</formula>
    </cfRule>
  </conditionalFormatting>
  <conditionalFormatting sqref="Y105">
    <cfRule type="containsBlanks" dxfId="763" priority="461" stopIfTrue="1">
      <formula>LEN(TRIM(Y105))=0</formula>
    </cfRule>
    <cfRule type="cellIs" dxfId="762" priority="462" stopIfTrue="1" operator="equal">
      <formula>0</formula>
    </cfRule>
    <cfRule type="cellIs" dxfId="761" priority="463" stopIfTrue="1" operator="greaterThan">
      <formula>0</formula>
    </cfRule>
  </conditionalFormatting>
  <conditionalFormatting sqref="Y33">
    <cfRule type="cellIs" dxfId="760" priority="452" stopIfTrue="1" operator="equal">
      <formula>0</formula>
    </cfRule>
  </conditionalFormatting>
  <conditionalFormatting sqref="Y33">
    <cfRule type="containsBlanks" dxfId="759" priority="449" stopIfTrue="1">
      <formula>LEN(TRIM(Y33))=0</formula>
    </cfRule>
    <cfRule type="cellIs" dxfId="758" priority="450" stopIfTrue="1" operator="equal">
      <formula>0</formula>
    </cfRule>
    <cfRule type="cellIs" dxfId="757" priority="451" stopIfTrue="1" operator="greaterThan">
      <formula>0</formula>
    </cfRule>
  </conditionalFormatting>
  <conditionalFormatting sqref="Y21">
    <cfRule type="cellIs" dxfId="756" priority="448" stopIfTrue="1" operator="equal">
      <formula>0</formula>
    </cfRule>
  </conditionalFormatting>
  <conditionalFormatting sqref="Y21">
    <cfRule type="containsBlanks" dxfId="755" priority="445" stopIfTrue="1">
      <formula>LEN(TRIM(Y21))=0</formula>
    </cfRule>
    <cfRule type="cellIs" dxfId="754" priority="446" stopIfTrue="1" operator="equal">
      <formula>0</formula>
    </cfRule>
    <cfRule type="cellIs" dxfId="753" priority="447" stopIfTrue="1" operator="greaterThan">
      <formula>0</formula>
    </cfRule>
  </conditionalFormatting>
  <conditionalFormatting sqref="AB21">
    <cfRule type="cellIs" dxfId="752" priority="444" stopIfTrue="1" operator="equal">
      <formula>0</formula>
    </cfRule>
  </conditionalFormatting>
  <conditionalFormatting sqref="AB21">
    <cfRule type="containsBlanks" dxfId="751" priority="441" stopIfTrue="1">
      <formula>LEN(TRIM(AB21))=0</formula>
    </cfRule>
    <cfRule type="cellIs" dxfId="750" priority="442" stopIfTrue="1" operator="equal">
      <formula>0</formula>
    </cfRule>
    <cfRule type="cellIs" dxfId="749" priority="443" stopIfTrue="1" operator="greaterThan">
      <formula>0</formula>
    </cfRule>
  </conditionalFormatting>
  <conditionalFormatting sqref="AB206">
    <cfRule type="cellIs" dxfId="748" priority="440" stopIfTrue="1" operator="equal">
      <formula>0</formula>
    </cfRule>
  </conditionalFormatting>
  <conditionalFormatting sqref="X206">
    <cfRule type="cellIs" dxfId="747" priority="508" stopIfTrue="1" operator="equal">
      <formula>0</formula>
    </cfRule>
  </conditionalFormatting>
  <conditionalFormatting sqref="X206">
    <cfRule type="containsBlanks" dxfId="746" priority="505" stopIfTrue="1">
      <formula>LEN(TRIM(X206))=0</formula>
    </cfRule>
    <cfRule type="cellIs" dxfId="745" priority="506" stopIfTrue="1" operator="equal">
      <formula>0</formula>
    </cfRule>
    <cfRule type="cellIs" dxfId="744" priority="507" stopIfTrue="1" operator="greaterThan">
      <formula>0</formula>
    </cfRule>
  </conditionalFormatting>
  <conditionalFormatting sqref="AB33">
    <cfRule type="cellIs" dxfId="743" priority="436" stopIfTrue="1" operator="equal">
      <formula>0</formula>
    </cfRule>
  </conditionalFormatting>
  <conditionalFormatting sqref="AB33">
    <cfRule type="containsBlanks" dxfId="742" priority="433" stopIfTrue="1">
      <formula>LEN(TRIM(AB33))=0</formula>
    </cfRule>
    <cfRule type="cellIs" dxfId="741" priority="434" stopIfTrue="1" operator="equal">
      <formula>0</formula>
    </cfRule>
    <cfRule type="cellIs" dxfId="740" priority="435" stopIfTrue="1" operator="greaterThan">
      <formula>0</formula>
    </cfRule>
  </conditionalFormatting>
  <conditionalFormatting sqref="AC21">
    <cfRule type="cellIs" dxfId="739" priority="432" stopIfTrue="1" operator="equal">
      <formula>0</formula>
    </cfRule>
  </conditionalFormatting>
  <conditionalFormatting sqref="AC21">
    <cfRule type="containsBlanks" dxfId="738" priority="429" stopIfTrue="1">
      <formula>LEN(TRIM(AC21))=0</formula>
    </cfRule>
    <cfRule type="cellIs" dxfId="737" priority="430" stopIfTrue="1" operator="equal">
      <formula>0</formula>
    </cfRule>
    <cfRule type="cellIs" dxfId="736" priority="431" stopIfTrue="1" operator="greaterThan">
      <formula>0</formula>
    </cfRule>
  </conditionalFormatting>
  <conditionalFormatting sqref="AC33">
    <cfRule type="cellIs" dxfId="735" priority="428" stopIfTrue="1" operator="equal">
      <formula>0</formula>
    </cfRule>
  </conditionalFormatting>
  <conditionalFormatting sqref="AC33">
    <cfRule type="containsBlanks" dxfId="734" priority="425" stopIfTrue="1">
      <formula>LEN(TRIM(AC33))=0</formula>
    </cfRule>
    <cfRule type="cellIs" dxfId="733" priority="426" stopIfTrue="1" operator="equal">
      <formula>0</formula>
    </cfRule>
    <cfRule type="cellIs" dxfId="732" priority="427" stopIfTrue="1" operator="greaterThan">
      <formula>0</formula>
    </cfRule>
  </conditionalFormatting>
  <conditionalFormatting sqref="AC129">
    <cfRule type="cellIs" dxfId="731" priority="388" stopIfTrue="1" operator="equal">
      <formula>0</formula>
    </cfRule>
  </conditionalFormatting>
  <conditionalFormatting sqref="AC129">
    <cfRule type="containsBlanks" dxfId="730" priority="385" stopIfTrue="1">
      <formula>LEN(TRIM(AC129))=0</formula>
    </cfRule>
    <cfRule type="cellIs" dxfId="729" priority="386" stopIfTrue="1" operator="equal">
      <formula>0</formula>
    </cfRule>
    <cfRule type="cellIs" dxfId="728" priority="387" stopIfTrue="1" operator="greaterThan">
      <formula>0</formula>
    </cfRule>
  </conditionalFormatting>
  <conditionalFormatting sqref="AC158 AC170:AC171">
    <cfRule type="cellIs" dxfId="727" priority="364" stopIfTrue="1" operator="equal">
      <formula>0</formula>
    </cfRule>
  </conditionalFormatting>
  <conditionalFormatting sqref="AC158 AC170:AC171">
    <cfRule type="containsBlanks" dxfId="726" priority="361" stopIfTrue="1">
      <formula>LEN(TRIM(AC158))=0</formula>
    </cfRule>
    <cfRule type="cellIs" dxfId="725" priority="362" stopIfTrue="1" operator="equal">
      <formula>0</formula>
    </cfRule>
    <cfRule type="cellIs" dxfId="724" priority="363" stopIfTrue="1" operator="greaterThan">
      <formula>0</formula>
    </cfRule>
  </conditionalFormatting>
  <conditionalFormatting sqref="AB81">
    <cfRule type="cellIs" dxfId="723" priority="424" stopIfTrue="1" operator="equal">
      <formula>0</formula>
    </cfRule>
  </conditionalFormatting>
  <conditionalFormatting sqref="AB81">
    <cfRule type="containsBlanks" dxfId="722" priority="421" stopIfTrue="1">
      <formula>LEN(TRIM(AB81))=0</formula>
    </cfRule>
    <cfRule type="cellIs" dxfId="721" priority="422" stopIfTrue="1" operator="equal">
      <formula>0</formula>
    </cfRule>
    <cfRule type="cellIs" dxfId="720" priority="423" stopIfTrue="1" operator="greaterThan">
      <formula>0</formula>
    </cfRule>
  </conditionalFormatting>
  <conditionalFormatting sqref="AC81">
    <cfRule type="cellIs" dxfId="719" priority="420" stopIfTrue="1" operator="equal">
      <formula>0</formula>
    </cfRule>
  </conditionalFormatting>
  <conditionalFormatting sqref="AC81">
    <cfRule type="containsBlanks" dxfId="718" priority="417" stopIfTrue="1">
      <formula>LEN(TRIM(AC81))=0</formula>
    </cfRule>
    <cfRule type="cellIs" dxfId="717" priority="418" stopIfTrue="1" operator="equal">
      <formula>0</formula>
    </cfRule>
    <cfRule type="cellIs" dxfId="716" priority="419" stopIfTrue="1" operator="greaterThan">
      <formula>0</formula>
    </cfRule>
  </conditionalFormatting>
  <conditionalFormatting sqref="AB93">
    <cfRule type="cellIs" dxfId="715" priority="416" stopIfTrue="1" operator="equal">
      <formula>0</formula>
    </cfRule>
  </conditionalFormatting>
  <conditionalFormatting sqref="AB93">
    <cfRule type="containsBlanks" dxfId="714" priority="413" stopIfTrue="1">
      <formula>LEN(TRIM(AB93))=0</formula>
    </cfRule>
    <cfRule type="cellIs" dxfId="713" priority="414" stopIfTrue="1" operator="equal">
      <formula>0</formula>
    </cfRule>
    <cfRule type="cellIs" dxfId="712" priority="415" stopIfTrue="1" operator="greaterThan">
      <formula>0</formula>
    </cfRule>
  </conditionalFormatting>
  <conditionalFormatting sqref="AC93">
    <cfRule type="cellIs" dxfId="711" priority="412" stopIfTrue="1" operator="equal">
      <formula>0</formula>
    </cfRule>
  </conditionalFormatting>
  <conditionalFormatting sqref="AC93">
    <cfRule type="containsBlanks" dxfId="710" priority="409" stopIfTrue="1">
      <formula>LEN(TRIM(AC93))=0</formula>
    </cfRule>
    <cfRule type="cellIs" dxfId="709" priority="410" stopIfTrue="1" operator="equal">
      <formula>0</formula>
    </cfRule>
    <cfRule type="cellIs" dxfId="708" priority="411" stopIfTrue="1" operator="greaterThan">
      <formula>0</formula>
    </cfRule>
  </conditionalFormatting>
  <conditionalFormatting sqref="AB105">
    <cfRule type="cellIs" dxfId="707" priority="408" stopIfTrue="1" operator="equal">
      <formula>0</formula>
    </cfRule>
  </conditionalFormatting>
  <conditionalFormatting sqref="AB105">
    <cfRule type="containsBlanks" dxfId="706" priority="405" stopIfTrue="1">
      <formula>LEN(TRIM(AB105))=0</formula>
    </cfRule>
    <cfRule type="cellIs" dxfId="705" priority="406" stopIfTrue="1" operator="equal">
      <formula>0</formula>
    </cfRule>
    <cfRule type="cellIs" dxfId="704" priority="407" stopIfTrue="1" operator="greaterThan">
      <formula>0</formula>
    </cfRule>
  </conditionalFormatting>
  <conditionalFormatting sqref="AC117">
    <cfRule type="cellIs" dxfId="703" priority="396" stopIfTrue="1" operator="equal">
      <formula>0</formula>
    </cfRule>
  </conditionalFormatting>
  <conditionalFormatting sqref="AC117">
    <cfRule type="containsBlanks" dxfId="702" priority="393" stopIfTrue="1">
      <formula>LEN(TRIM(AC117))=0</formula>
    </cfRule>
    <cfRule type="cellIs" dxfId="701" priority="394" stopIfTrue="1" operator="equal">
      <formula>0</formula>
    </cfRule>
    <cfRule type="cellIs" dxfId="700" priority="395" stopIfTrue="1" operator="greaterThan">
      <formula>0</formula>
    </cfRule>
  </conditionalFormatting>
  <conditionalFormatting sqref="AC230">
    <cfRule type="cellIs" dxfId="699" priority="340" stopIfTrue="1" operator="equal">
      <formula>0</formula>
    </cfRule>
  </conditionalFormatting>
  <conditionalFormatting sqref="AC230">
    <cfRule type="containsBlanks" dxfId="698" priority="337" stopIfTrue="1">
      <formula>LEN(TRIM(AC230))=0</formula>
    </cfRule>
    <cfRule type="cellIs" dxfId="697" priority="338" stopIfTrue="1" operator="equal">
      <formula>0</formula>
    </cfRule>
    <cfRule type="cellIs" dxfId="696" priority="339" stopIfTrue="1" operator="greaterThan">
      <formula>0</formula>
    </cfRule>
  </conditionalFormatting>
  <conditionalFormatting sqref="AB194">
    <cfRule type="cellIs" dxfId="695" priority="352" stopIfTrue="1" operator="equal">
      <formula>0</formula>
    </cfRule>
  </conditionalFormatting>
  <conditionalFormatting sqref="AB194">
    <cfRule type="containsBlanks" dxfId="694" priority="349" stopIfTrue="1">
      <formula>LEN(TRIM(AB194))=0</formula>
    </cfRule>
    <cfRule type="cellIs" dxfId="693" priority="350" stopIfTrue="1" operator="equal">
      <formula>0</formula>
    </cfRule>
    <cfRule type="cellIs" dxfId="692" priority="351" stopIfTrue="1" operator="greaterThan">
      <formula>0</formula>
    </cfRule>
  </conditionalFormatting>
  <conditionalFormatting sqref="AD206:AI206">
    <cfRule type="cellIs" dxfId="691" priority="328" stopIfTrue="1" operator="equal">
      <formula>0</formula>
    </cfRule>
  </conditionalFormatting>
  <conditionalFormatting sqref="AD206:AI206">
    <cfRule type="containsBlanks" dxfId="690" priority="325" stopIfTrue="1">
      <formula>LEN(TRIM(AD206))=0</formula>
    </cfRule>
    <cfRule type="cellIs" dxfId="689" priority="326" stopIfTrue="1" operator="equal">
      <formula>0</formula>
    </cfRule>
    <cfRule type="cellIs" dxfId="688" priority="327" stopIfTrue="1" operator="greaterThan">
      <formula>0</formula>
    </cfRule>
  </conditionalFormatting>
  <conditionalFormatting sqref="AD144:AE144 AG144:AI144">
    <cfRule type="cellIs" dxfId="687" priority="312" stopIfTrue="1" operator="equal">
      <formula>0</formula>
    </cfRule>
  </conditionalFormatting>
  <conditionalFormatting sqref="AD144:AE144 AG144:AI144">
    <cfRule type="containsBlanks" dxfId="686" priority="309" stopIfTrue="1">
      <formula>LEN(TRIM(AD144))=0</formula>
    </cfRule>
    <cfRule type="cellIs" dxfId="685" priority="310" stopIfTrue="1" operator="equal">
      <formula>0</formula>
    </cfRule>
    <cfRule type="cellIs" dxfId="684" priority="311" stopIfTrue="1" operator="greaterThan">
      <formula>0</formula>
    </cfRule>
  </conditionalFormatting>
  <conditionalFormatting sqref="AD129:AE129 AG129:AI129">
    <cfRule type="cellIs" dxfId="683" priority="304" stopIfTrue="1" operator="equal">
      <formula>0</formula>
    </cfRule>
  </conditionalFormatting>
  <conditionalFormatting sqref="AD129:AE129 AG129:AI129">
    <cfRule type="containsBlanks" dxfId="682" priority="301" stopIfTrue="1">
      <formula>LEN(TRIM(AD129))=0</formula>
    </cfRule>
    <cfRule type="cellIs" dxfId="681" priority="302" stopIfTrue="1" operator="equal">
      <formula>0</formula>
    </cfRule>
    <cfRule type="cellIs" dxfId="680" priority="303" stopIfTrue="1" operator="greaterThan">
      <formula>0</formula>
    </cfRule>
  </conditionalFormatting>
  <conditionalFormatting sqref="AD117:AE117 AG117:AI117">
    <cfRule type="cellIs" dxfId="679" priority="300" stopIfTrue="1" operator="equal">
      <formula>0</formula>
    </cfRule>
  </conditionalFormatting>
  <conditionalFormatting sqref="AD117:AE117 AG117:AI117">
    <cfRule type="containsBlanks" dxfId="678" priority="297" stopIfTrue="1">
      <formula>LEN(TRIM(AD117))=0</formula>
    </cfRule>
    <cfRule type="cellIs" dxfId="677" priority="298" stopIfTrue="1" operator="equal">
      <formula>0</formula>
    </cfRule>
    <cfRule type="cellIs" dxfId="676" priority="299" stopIfTrue="1" operator="greaterThan">
      <formula>0</formula>
    </cfRule>
  </conditionalFormatting>
  <conditionalFormatting sqref="AD105:AI105">
    <cfRule type="cellIs" dxfId="675" priority="296" stopIfTrue="1" operator="equal">
      <formula>0</formula>
    </cfRule>
  </conditionalFormatting>
  <conditionalFormatting sqref="AD105:AI105">
    <cfRule type="containsBlanks" dxfId="674" priority="293" stopIfTrue="1">
      <formula>LEN(TRIM(AD105))=0</formula>
    </cfRule>
    <cfRule type="cellIs" dxfId="673" priority="294" stopIfTrue="1" operator="equal">
      <formula>0</formula>
    </cfRule>
    <cfRule type="cellIs" dxfId="672" priority="295" stopIfTrue="1" operator="greaterThan">
      <formula>0</formula>
    </cfRule>
  </conditionalFormatting>
  <conditionalFormatting sqref="AD132:AE132 AG132:AI132">
    <cfRule type="cellIs" dxfId="671" priority="308" stopIfTrue="1" operator="equal">
      <formula>0</formula>
    </cfRule>
  </conditionalFormatting>
  <conditionalFormatting sqref="AD132:AE132 AG132:AI132">
    <cfRule type="containsBlanks" dxfId="670" priority="305" stopIfTrue="1">
      <formula>LEN(TRIM(AD132))=0</formula>
    </cfRule>
    <cfRule type="cellIs" dxfId="669" priority="306" stopIfTrue="1" operator="equal">
      <formula>0</formula>
    </cfRule>
    <cfRule type="cellIs" dxfId="668" priority="307" stopIfTrue="1" operator="greaterThan">
      <formula>0</formula>
    </cfRule>
  </conditionalFormatting>
  <conditionalFormatting sqref="AD93:AE93">
    <cfRule type="cellIs" dxfId="667" priority="292" stopIfTrue="1" operator="equal">
      <formula>0</formula>
    </cfRule>
  </conditionalFormatting>
  <conditionalFormatting sqref="AD93:AE93">
    <cfRule type="containsBlanks" dxfId="666" priority="289" stopIfTrue="1">
      <formula>LEN(TRIM(AD93))=0</formula>
    </cfRule>
    <cfRule type="cellIs" dxfId="665" priority="290" stopIfTrue="1" operator="equal">
      <formula>0</formula>
    </cfRule>
    <cfRule type="cellIs" dxfId="664" priority="291" stopIfTrue="1" operator="greaterThan">
      <formula>0</formula>
    </cfRule>
  </conditionalFormatting>
  <conditionalFormatting sqref="AI157">
    <cfRule type="cellIs" dxfId="663" priority="176" stopIfTrue="1" operator="equal">
      <formula>0</formula>
    </cfRule>
  </conditionalFormatting>
  <conditionalFormatting sqref="AI157">
    <cfRule type="containsBlanks" dxfId="662" priority="173" stopIfTrue="1">
      <formula>LEN(TRIM(AI157))=0</formula>
    </cfRule>
    <cfRule type="cellIs" dxfId="661" priority="174" stopIfTrue="1" operator="equal">
      <formula>0</formula>
    </cfRule>
    <cfRule type="cellIs" dxfId="660" priority="175" stopIfTrue="1" operator="greaterThan">
      <formula>0</formula>
    </cfRule>
  </conditionalFormatting>
  <conditionalFormatting sqref="AF182">
    <cfRule type="cellIs" dxfId="659" priority="240" stopIfTrue="1" operator="equal">
      <formula>0</formula>
    </cfRule>
  </conditionalFormatting>
  <conditionalFormatting sqref="AF182">
    <cfRule type="containsBlanks" dxfId="658" priority="237" stopIfTrue="1">
      <formula>LEN(TRIM(AF182))=0</formula>
    </cfRule>
    <cfRule type="cellIs" dxfId="657" priority="238" stopIfTrue="1" operator="equal">
      <formula>0</formula>
    </cfRule>
    <cfRule type="cellIs" dxfId="656" priority="239" stopIfTrue="1" operator="greaterThan">
      <formula>0</formula>
    </cfRule>
  </conditionalFormatting>
  <conditionalFormatting sqref="AF218">
    <cfRule type="cellIs" dxfId="655" priority="232" stopIfTrue="1" operator="equal">
      <formula>0</formula>
    </cfRule>
  </conditionalFormatting>
  <conditionalFormatting sqref="AF218">
    <cfRule type="containsBlanks" dxfId="654" priority="229" stopIfTrue="1">
      <formula>LEN(TRIM(AF218))=0</formula>
    </cfRule>
    <cfRule type="cellIs" dxfId="653" priority="230" stopIfTrue="1" operator="equal">
      <formula>0</formula>
    </cfRule>
    <cfRule type="cellIs" dxfId="652" priority="231" stopIfTrue="1" operator="greaterThan">
      <formula>0</formula>
    </cfRule>
  </conditionalFormatting>
  <conditionalFormatting sqref="L218">
    <cfRule type="cellIs" dxfId="651" priority="216" stopIfTrue="1" operator="equal">
      <formula>0</formula>
    </cfRule>
  </conditionalFormatting>
  <conditionalFormatting sqref="L218">
    <cfRule type="containsBlanks" dxfId="650" priority="213" stopIfTrue="1">
      <formula>LEN(TRIM(L218))=0</formula>
    </cfRule>
    <cfRule type="cellIs" dxfId="649" priority="214" stopIfTrue="1" operator="equal">
      <formula>0</formula>
    </cfRule>
    <cfRule type="cellIs" dxfId="648" priority="215" stopIfTrue="1" operator="greaterThan">
      <formula>0</formula>
    </cfRule>
  </conditionalFormatting>
  <conditionalFormatting sqref="AA194">
    <cfRule type="cellIs" dxfId="647" priority="212" stopIfTrue="1" operator="equal">
      <formula>0</formula>
    </cfRule>
  </conditionalFormatting>
  <conditionalFormatting sqref="AA194">
    <cfRule type="containsBlanks" dxfId="646" priority="209" stopIfTrue="1">
      <formula>LEN(TRIM(AA194))=0</formula>
    </cfRule>
    <cfRule type="cellIs" dxfId="645" priority="210" stopIfTrue="1" operator="equal">
      <formula>0</formula>
    </cfRule>
    <cfRule type="cellIs" dxfId="644" priority="211" stopIfTrue="1" operator="greaterThan">
      <formula>0</formula>
    </cfRule>
  </conditionalFormatting>
  <conditionalFormatting sqref="AB157">
    <cfRule type="cellIs" dxfId="643" priority="204" stopIfTrue="1" operator="equal">
      <formula>0</formula>
    </cfRule>
  </conditionalFormatting>
  <conditionalFormatting sqref="AB157">
    <cfRule type="containsBlanks" dxfId="642" priority="201" stopIfTrue="1">
      <formula>LEN(TRIM(AB157))=0</formula>
    </cfRule>
    <cfRule type="cellIs" dxfId="641" priority="202" stopIfTrue="1" operator="equal">
      <formula>0</formula>
    </cfRule>
    <cfRule type="cellIs" dxfId="640" priority="203" stopIfTrue="1" operator="greaterThan">
      <formula>0</formula>
    </cfRule>
  </conditionalFormatting>
  <conditionalFormatting sqref="AA157">
    <cfRule type="cellIs" dxfId="639" priority="208" stopIfTrue="1" operator="equal">
      <formula>0</formula>
    </cfRule>
  </conditionalFormatting>
  <conditionalFormatting sqref="AA157">
    <cfRule type="containsBlanks" dxfId="638" priority="205" stopIfTrue="1">
      <formula>LEN(TRIM(AA157))=0</formula>
    </cfRule>
    <cfRule type="cellIs" dxfId="637" priority="206" stopIfTrue="1" operator="equal">
      <formula>0</formula>
    </cfRule>
    <cfRule type="cellIs" dxfId="636" priority="207" stopIfTrue="1" operator="greaterThan">
      <formula>0</formula>
    </cfRule>
  </conditionalFormatting>
  <conditionalFormatting sqref="AD157">
    <cfRule type="cellIs" dxfId="635" priority="196" stopIfTrue="1" operator="equal">
      <formula>0</formula>
    </cfRule>
  </conditionalFormatting>
  <conditionalFormatting sqref="AD157">
    <cfRule type="containsBlanks" dxfId="634" priority="193" stopIfTrue="1">
      <formula>LEN(TRIM(AD157))=0</formula>
    </cfRule>
    <cfRule type="cellIs" dxfId="633" priority="194" stopIfTrue="1" operator="equal">
      <formula>0</formula>
    </cfRule>
    <cfRule type="cellIs" dxfId="632" priority="195" stopIfTrue="1" operator="greaterThan">
      <formula>0</formula>
    </cfRule>
  </conditionalFormatting>
  <conditionalFormatting sqref="AK105:AL105">
    <cfRule type="cellIs" dxfId="631" priority="148" stopIfTrue="1" operator="equal">
      <formula>0</formula>
    </cfRule>
  </conditionalFormatting>
  <conditionalFormatting sqref="AK105:AL105">
    <cfRule type="containsBlanks" dxfId="630" priority="145" stopIfTrue="1">
      <formula>LEN(TRIM(AK105))=0</formula>
    </cfRule>
    <cfRule type="cellIs" dxfId="629" priority="146" stopIfTrue="1" operator="equal">
      <formula>0</formula>
    </cfRule>
    <cfRule type="cellIs" dxfId="628" priority="147" stopIfTrue="1" operator="greaterThan">
      <formula>0</formula>
    </cfRule>
  </conditionalFormatting>
  <conditionalFormatting sqref="AK218:AL218">
    <cfRule type="cellIs" dxfId="627" priority="164" stopIfTrue="1" operator="equal">
      <formula>0</formula>
    </cfRule>
  </conditionalFormatting>
  <conditionalFormatting sqref="AK218:AL218">
    <cfRule type="containsBlanks" dxfId="626" priority="161" stopIfTrue="1">
      <formula>LEN(TRIM(AK218))=0</formula>
    </cfRule>
    <cfRule type="cellIs" dxfId="625" priority="162" stopIfTrue="1" operator="equal">
      <formula>0</formula>
    </cfRule>
    <cfRule type="cellIs" dxfId="624" priority="163" stopIfTrue="1" operator="greaterThan">
      <formula>0</formula>
    </cfRule>
  </conditionalFormatting>
  <conditionalFormatting sqref="AK230:AL230">
    <cfRule type="cellIs" dxfId="623" priority="116" stopIfTrue="1" operator="equal">
      <formula>0</formula>
    </cfRule>
  </conditionalFormatting>
  <conditionalFormatting sqref="AK230:AL230">
    <cfRule type="containsBlanks" dxfId="622" priority="113" stopIfTrue="1">
      <formula>LEN(TRIM(AK230))=0</formula>
    </cfRule>
    <cfRule type="cellIs" dxfId="621" priority="114" stopIfTrue="1" operator="equal">
      <formula>0</formula>
    </cfRule>
    <cfRule type="cellIs" dxfId="620" priority="115" stopIfTrue="1" operator="greaterThan">
      <formula>0</formula>
    </cfRule>
  </conditionalFormatting>
  <conditionalFormatting sqref="AK182:AL182">
    <cfRule type="cellIs" dxfId="619" priority="124" stopIfTrue="1" operator="equal">
      <formula>0</formula>
    </cfRule>
  </conditionalFormatting>
  <conditionalFormatting sqref="AK182:AL182">
    <cfRule type="containsBlanks" dxfId="618" priority="121" stopIfTrue="1">
      <formula>LEN(TRIM(AK182))=0</formula>
    </cfRule>
    <cfRule type="cellIs" dxfId="617" priority="122" stopIfTrue="1" operator="equal">
      <formula>0</formula>
    </cfRule>
    <cfRule type="cellIs" dxfId="616" priority="123" stopIfTrue="1" operator="greaterThan">
      <formula>0</formula>
    </cfRule>
  </conditionalFormatting>
  <conditionalFormatting sqref="AK170:AL171">
    <cfRule type="cellIs" dxfId="615" priority="128" stopIfTrue="1" operator="equal">
      <formula>0</formula>
    </cfRule>
  </conditionalFormatting>
  <conditionalFormatting sqref="AK170:AL171">
    <cfRule type="containsBlanks" dxfId="614" priority="125" stopIfTrue="1">
      <formula>LEN(TRIM(AK170))=0</formula>
    </cfRule>
    <cfRule type="cellIs" dxfId="613" priority="126" stopIfTrue="1" operator="equal">
      <formula>0</formula>
    </cfRule>
    <cfRule type="cellIs" dxfId="612" priority="127" stopIfTrue="1" operator="greaterThan">
      <formula>0</formula>
    </cfRule>
  </conditionalFormatting>
  <conditionalFormatting sqref="AK194:AL194">
    <cfRule type="cellIs" dxfId="611" priority="120" stopIfTrue="1" operator="equal">
      <formula>0</formula>
    </cfRule>
  </conditionalFormatting>
  <conditionalFormatting sqref="AK194:AL194">
    <cfRule type="containsBlanks" dxfId="610" priority="117" stopIfTrue="1">
      <formula>LEN(TRIM(AK194))=0</formula>
    </cfRule>
    <cfRule type="cellIs" dxfId="609" priority="118" stopIfTrue="1" operator="equal">
      <formula>0</formula>
    </cfRule>
    <cfRule type="cellIs" dxfId="608" priority="119" stopIfTrue="1" operator="greaterThan">
      <formula>0</formula>
    </cfRule>
  </conditionalFormatting>
  <conditionalFormatting sqref="AJ230">
    <cfRule type="cellIs" dxfId="607" priority="112" stopIfTrue="1" operator="equal">
      <formula>0</formula>
    </cfRule>
  </conditionalFormatting>
  <conditionalFormatting sqref="AJ230">
    <cfRule type="containsBlanks" dxfId="606" priority="109" stopIfTrue="1">
      <formula>LEN(TRIM(AJ230))=0</formula>
    </cfRule>
    <cfRule type="cellIs" dxfId="605" priority="110" stopIfTrue="1" operator="equal">
      <formula>0</formula>
    </cfRule>
    <cfRule type="cellIs" dxfId="604" priority="111" stopIfTrue="1" operator="greaterThan">
      <formula>0</formula>
    </cfRule>
  </conditionalFormatting>
  <conditionalFormatting sqref="AF157">
    <cfRule type="cellIs" dxfId="603" priority="188" stopIfTrue="1" operator="equal">
      <formula>0</formula>
    </cfRule>
  </conditionalFormatting>
  <conditionalFormatting sqref="AF157">
    <cfRule type="containsBlanks" dxfId="602" priority="185" stopIfTrue="1">
      <formula>LEN(TRIM(AF157))=0</formula>
    </cfRule>
    <cfRule type="cellIs" dxfId="601" priority="186" stopIfTrue="1" operator="equal">
      <formula>0</formula>
    </cfRule>
    <cfRule type="cellIs" dxfId="600" priority="187" stopIfTrue="1" operator="greaterThan">
      <formula>0</formula>
    </cfRule>
  </conditionalFormatting>
  <conditionalFormatting sqref="AH157">
    <cfRule type="cellIs" dxfId="599" priority="180" stopIfTrue="1" operator="equal">
      <formula>0</formula>
    </cfRule>
  </conditionalFormatting>
  <conditionalFormatting sqref="AH157">
    <cfRule type="containsBlanks" dxfId="598" priority="177" stopIfTrue="1">
      <formula>LEN(TRIM(AH157))=0</formula>
    </cfRule>
    <cfRule type="cellIs" dxfId="597" priority="178" stopIfTrue="1" operator="equal">
      <formula>0</formula>
    </cfRule>
    <cfRule type="cellIs" dxfId="596" priority="179" stopIfTrue="1" operator="greaterThan">
      <formula>0</formula>
    </cfRule>
  </conditionalFormatting>
  <conditionalFormatting sqref="AF158">
    <cfRule type="cellIs" dxfId="595" priority="172" stopIfTrue="1" operator="equal">
      <formula>0</formula>
    </cfRule>
  </conditionalFormatting>
  <conditionalFormatting sqref="AF158">
    <cfRule type="containsBlanks" dxfId="594" priority="169" stopIfTrue="1">
      <formula>LEN(TRIM(AF158))=0</formula>
    </cfRule>
    <cfRule type="cellIs" dxfId="593" priority="170" stopIfTrue="1" operator="equal">
      <formula>0</formula>
    </cfRule>
    <cfRule type="cellIs" dxfId="592" priority="171" stopIfTrue="1" operator="greaterThan">
      <formula>0</formula>
    </cfRule>
  </conditionalFormatting>
  <conditionalFormatting sqref="AJ157">
    <cfRule type="cellIs" dxfId="591" priority="108" stopIfTrue="1" operator="equal">
      <formula>0</formula>
    </cfRule>
  </conditionalFormatting>
  <conditionalFormatting sqref="AJ157">
    <cfRule type="containsBlanks" dxfId="590" priority="105" stopIfTrue="1">
      <formula>LEN(TRIM(AJ157))=0</formula>
    </cfRule>
    <cfRule type="cellIs" dxfId="589" priority="106" stopIfTrue="1" operator="equal">
      <formula>0</formula>
    </cfRule>
    <cfRule type="cellIs" dxfId="588" priority="107" stopIfTrue="1" operator="greaterThan">
      <formula>0</formula>
    </cfRule>
  </conditionalFormatting>
  <conditionalFormatting sqref="AK157:AL157">
    <cfRule type="cellIs" dxfId="587" priority="104" stopIfTrue="1" operator="equal">
      <formula>0</formula>
    </cfRule>
  </conditionalFormatting>
  <conditionalFormatting sqref="AK157:AL157">
    <cfRule type="containsBlanks" dxfId="586" priority="101" stopIfTrue="1">
      <formula>LEN(TRIM(AK157))=0</formula>
    </cfRule>
    <cfRule type="cellIs" dxfId="585" priority="102" stopIfTrue="1" operator="equal">
      <formula>0</formula>
    </cfRule>
    <cfRule type="cellIs" dxfId="584" priority="103" stopIfTrue="1" operator="greaterThan">
      <formula>0</formula>
    </cfRule>
  </conditionalFormatting>
  <conditionalFormatting sqref="AF21">
    <cfRule type="cellIs" dxfId="583" priority="100" stopIfTrue="1" operator="equal">
      <formula>0</formula>
    </cfRule>
  </conditionalFormatting>
  <conditionalFormatting sqref="AF21">
    <cfRule type="containsBlanks" dxfId="582" priority="97" stopIfTrue="1">
      <formula>LEN(TRIM(AF21))=0</formula>
    </cfRule>
    <cfRule type="cellIs" dxfId="581" priority="98" stopIfTrue="1" operator="equal">
      <formula>0</formula>
    </cfRule>
    <cfRule type="cellIs" dxfId="580" priority="99" stopIfTrue="1" operator="greaterThan">
      <formula>0</formula>
    </cfRule>
  </conditionalFormatting>
  <conditionalFormatting sqref="AJ21">
    <cfRule type="cellIs" dxfId="579" priority="96" stopIfTrue="1" operator="equal">
      <formula>0</formula>
    </cfRule>
  </conditionalFormatting>
  <conditionalFormatting sqref="AJ21">
    <cfRule type="containsBlanks" dxfId="578" priority="93" stopIfTrue="1">
      <formula>LEN(TRIM(AJ21))=0</formula>
    </cfRule>
    <cfRule type="cellIs" dxfId="577" priority="94" stopIfTrue="1" operator="equal">
      <formula>0</formula>
    </cfRule>
    <cfRule type="cellIs" dxfId="576" priority="95" stopIfTrue="1" operator="greaterThan">
      <formula>0</formula>
    </cfRule>
  </conditionalFormatting>
  <conditionalFormatting sqref="AK21:AL21">
    <cfRule type="cellIs" dxfId="575" priority="92" stopIfTrue="1" operator="equal">
      <formula>0</formula>
    </cfRule>
  </conditionalFormatting>
  <conditionalFormatting sqref="AK21:AL21">
    <cfRule type="containsBlanks" dxfId="574" priority="89" stopIfTrue="1">
      <formula>LEN(TRIM(AK21))=0</formula>
    </cfRule>
    <cfRule type="cellIs" dxfId="573" priority="90" stopIfTrue="1" operator="equal">
      <formula>0</formula>
    </cfRule>
    <cfRule type="cellIs" dxfId="572" priority="91" stopIfTrue="1" operator="greaterThan">
      <formula>0</formula>
    </cfRule>
  </conditionalFormatting>
  <conditionalFormatting sqref="AF33">
    <cfRule type="cellIs" dxfId="571" priority="88" stopIfTrue="1" operator="equal">
      <formula>0</formula>
    </cfRule>
  </conditionalFormatting>
  <conditionalFormatting sqref="AF33">
    <cfRule type="containsBlanks" dxfId="570" priority="85" stopIfTrue="1">
      <formula>LEN(TRIM(AF33))=0</formula>
    </cfRule>
    <cfRule type="cellIs" dxfId="569" priority="86" stopIfTrue="1" operator="equal">
      <formula>0</formula>
    </cfRule>
    <cfRule type="cellIs" dxfId="568" priority="87" stopIfTrue="1" operator="greaterThan">
      <formula>0</formula>
    </cfRule>
  </conditionalFormatting>
  <conditionalFormatting sqref="AJ33">
    <cfRule type="cellIs" dxfId="567" priority="84" stopIfTrue="1" operator="equal">
      <formula>0</formula>
    </cfRule>
  </conditionalFormatting>
  <conditionalFormatting sqref="AJ33">
    <cfRule type="containsBlanks" dxfId="566" priority="81" stopIfTrue="1">
      <formula>LEN(TRIM(AJ33))=0</formula>
    </cfRule>
    <cfRule type="cellIs" dxfId="565" priority="82" stopIfTrue="1" operator="equal">
      <formula>0</formula>
    </cfRule>
    <cfRule type="cellIs" dxfId="564" priority="83" stopIfTrue="1" operator="greaterThan">
      <formula>0</formula>
    </cfRule>
  </conditionalFormatting>
  <conditionalFormatting sqref="AK33:AL33">
    <cfRule type="cellIs" dxfId="563" priority="80" stopIfTrue="1" operator="equal">
      <formula>0</formula>
    </cfRule>
  </conditionalFormatting>
  <conditionalFormatting sqref="AK33:AL33">
    <cfRule type="containsBlanks" dxfId="562" priority="77" stopIfTrue="1">
      <formula>LEN(TRIM(AK33))=0</formula>
    </cfRule>
    <cfRule type="cellIs" dxfId="561" priority="78" stopIfTrue="1" operator="equal">
      <formula>0</formula>
    </cfRule>
    <cfRule type="cellIs" dxfId="560" priority="79" stopIfTrue="1" operator="greaterThan">
      <formula>0</formula>
    </cfRule>
  </conditionalFormatting>
  <conditionalFormatting sqref="AJ81">
    <cfRule type="cellIs" dxfId="559" priority="72" stopIfTrue="1" operator="equal">
      <formula>0</formula>
    </cfRule>
  </conditionalFormatting>
  <conditionalFormatting sqref="AJ81">
    <cfRule type="containsBlanks" dxfId="558" priority="69" stopIfTrue="1">
      <formula>LEN(TRIM(AJ81))=0</formula>
    </cfRule>
    <cfRule type="cellIs" dxfId="557" priority="70" stopIfTrue="1" operator="equal">
      <formula>0</formula>
    </cfRule>
    <cfRule type="cellIs" dxfId="556" priority="71" stopIfTrue="1" operator="greaterThan">
      <formula>0</formula>
    </cfRule>
  </conditionalFormatting>
  <conditionalFormatting sqref="AK81:AL81">
    <cfRule type="cellIs" dxfId="555" priority="68" stopIfTrue="1" operator="equal">
      <formula>0</formula>
    </cfRule>
  </conditionalFormatting>
  <conditionalFormatting sqref="AK81:AL81">
    <cfRule type="containsBlanks" dxfId="554" priority="65" stopIfTrue="1">
      <formula>LEN(TRIM(AK81))=0</formula>
    </cfRule>
    <cfRule type="cellIs" dxfId="553" priority="66" stopIfTrue="1" operator="equal">
      <formula>0</formula>
    </cfRule>
    <cfRule type="cellIs" dxfId="552" priority="67" stopIfTrue="1" operator="greaterThan">
      <formula>0</formula>
    </cfRule>
  </conditionalFormatting>
  <conditionalFormatting sqref="AF93">
    <cfRule type="cellIs" dxfId="551" priority="64" stopIfTrue="1" operator="equal">
      <formula>0</formula>
    </cfRule>
  </conditionalFormatting>
  <conditionalFormatting sqref="AF93">
    <cfRule type="containsBlanks" dxfId="550" priority="61" stopIfTrue="1">
      <formula>LEN(TRIM(AF93))=0</formula>
    </cfRule>
    <cfRule type="cellIs" dxfId="549" priority="62" stopIfTrue="1" operator="equal">
      <formula>0</formula>
    </cfRule>
    <cfRule type="cellIs" dxfId="548" priority="63" stopIfTrue="1" operator="greaterThan">
      <formula>0</formula>
    </cfRule>
  </conditionalFormatting>
  <conditionalFormatting sqref="AG93">
    <cfRule type="cellIs" dxfId="547" priority="60" stopIfTrue="1" operator="equal">
      <formula>0</formula>
    </cfRule>
  </conditionalFormatting>
  <conditionalFormatting sqref="AG93">
    <cfRule type="containsBlanks" dxfId="546" priority="57" stopIfTrue="1">
      <formula>LEN(TRIM(AG93))=0</formula>
    </cfRule>
    <cfRule type="cellIs" dxfId="545" priority="58" stopIfTrue="1" operator="equal">
      <formula>0</formula>
    </cfRule>
    <cfRule type="cellIs" dxfId="544" priority="59" stopIfTrue="1" operator="greaterThan">
      <formula>0</formula>
    </cfRule>
  </conditionalFormatting>
  <conditionalFormatting sqref="AH93">
    <cfRule type="cellIs" dxfId="543" priority="56" stopIfTrue="1" operator="equal">
      <formula>0</formula>
    </cfRule>
  </conditionalFormatting>
  <conditionalFormatting sqref="AH93">
    <cfRule type="containsBlanks" dxfId="542" priority="53" stopIfTrue="1">
      <formula>LEN(TRIM(AH93))=0</formula>
    </cfRule>
    <cfRule type="cellIs" dxfId="541" priority="54" stopIfTrue="1" operator="equal">
      <formula>0</formula>
    </cfRule>
    <cfRule type="cellIs" dxfId="540" priority="55" stopIfTrue="1" operator="greaterThan">
      <formula>0</formula>
    </cfRule>
  </conditionalFormatting>
  <conditionalFormatting sqref="AI93">
    <cfRule type="cellIs" dxfId="539" priority="52" stopIfTrue="1" operator="equal">
      <formula>0</formula>
    </cfRule>
  </conditionalFormatting>
  <conditionalFormatting sqref="AI93">
    <cfRule type="containsBlanks" dxfId="538" priority="49" stopIfTrue="1">
      <formula>LEN(TRIM(AI93))=0</formula>
    </cfRule>
    <cfRule type="cellIs" dxfId="537" priority="50" stopIfTrue="1" operator="equal">
      <formula>0</formula>
    </cfRule>
    <cfRule type="cellIs" dxfId="536" priority="51" stopIfTrue="1" operator="greaterThan">
      <formula>0</formula>
    </cfRule>
  </conditionalFormatting>
  <conditionalFormatting sqref="AJ93">
    <cfRule type="cellIs" dxfId="535" priority="48" stopIfTrue="1" operator="equal">
      <formula>0</formula>
    </cfRule>
  </conditionalFormatting>
  <conditionalFormatting sqref="AJ93">
    <cfRule type="containsBlanks" dxfId="534" priority="45" stopIfTrue="1">
      <formula>LEN(TRIM(AJ93))=0</formula>
    </cfRule>
    <cfRule type="cellIs" dxfId="533" priority="46" stopIfTrue="1" operator="equal">
      <formula>0</formula>
    </cfRule>
    <cfRule type="cellIs" dxfId="532" priority="47" stopIfTrue="1" operator="greaterThan">
      <formula>0</formula>
    </cfRule>
  </conditionalFormatting>
  <conditionalFormatting sqref="AK93:AL93">
    <cfRule type="cellIs" dxfId="531" priority="44" stopIfTrue="1" operator="equal">
      <formula>0</formula>
    </cfRule>
  </conditionalFormatting>
  <conditionalFormatting sqref="AK93:AL93">
    <cfRule type="containsBlanks" dxfId="530" priority="41" stopIfTrue="1">
      <formula>LEN(TRIM(AK93))=0</formula>
    </cfRule>
    <cfRule type="cellIs" dxfId="529" priority="42" stopIfTrue="1" operator="equal">
      <formula>0</formula>
    </cfRule>
    <cfRule type="cellIs" dxfId="528" priority="43" stopIfTrue="1" operator="greaterThan">
      <formula>0</formula>
    </cfRule>
  </conditionalFormatting>
  <conditionalFormatting sqref="AF117">
    <cfRule type="cellIs" dxfId="527" priority="40" stopIfTrue="1" operator="equal">
      <formula>0</formula>
    </cfRule>
  </conditionalFormatting>
  <conditionalFormatting sqref="AF117">
    <cfRule type="containsBlanks" dxfId="526" priority="37" stopIfTrue="1">
      <formula>LEN(TRIM(AF117))=0</formula>
    </cfRule>
    <cfRule type="cellIs" dxfId="525" priority="38" stopIfTrue="1" operator="equal">
      <formula>0</formula>
    </cfRule>
    <cfRule type="cellIs" dxfId="524" priority="39" stopIfTrue="1" operator="greaterThan">
      <formula>0</formula>
    </cfRule>
  </conditionalFormatting>
  <conditionalFormatting sqref="AJ117">
    <cfRule type="cellIs" dxfId="523" priority="36" stopIfTrue="1" operator="equal">
      <formula>0</formula>
    </cfRule>
  </conditionalFormatting>
  <conditionalFormatting sqref="AJ117">
    <cfRule type="containsBlanks" dxfId="522" priority="33" stopIfTrue="1">
      <formula>LEN(TRIM(AJ117))=0</formula>
    </cfRule>
    <cfRule type="cellIs" dxfId="521" priority="34" stopIfTrue="1" operator="equal">
      <formula>0</formula>
    </cfRule>
    <cfRule type="cellIs" dxfId="520" priority="35" stopIfTrue="1" operator="greaterThan">
      <formula>0</formula>
    </cfRule>
  </conditionalFormatting>
  <conditionalFormatting sqref="AK117:AL117">
    <cfRule type="cellIs" dxfId="519" priority="32" stopIfTrue="1" operator="equal">
      <formula>0</formula>
    </cfRule>
  </conditionalFormatting>
  <conditionalFormatting sqref="AK117:AL117">
    <cfRule type="containsBlanks" dxfId="518" priority="29" stopIfTrue="1">
      <formula>LEN(TRIM(AK117))=0</formula>
    </cfRule>
    <cfRule type="cellIs" dxfId="517" priority="30" stopIfTrue="1" operator="equal">
      <formula>0</formula>
    </cfRule>
    <cfRule type="cellIs" dxfId="516" priority="31" stopIfTrue="1" operator="greaterThan">
      <formula>0</formula>
    </cfRule>
  </conditionalFormatting>
  <conditionalFormatting sqref="AF129">
    <cfRule type="cellIs" dxfId="515" priority="28" stopIfTrue="1" operator="equal">
      <formula>0</formula>
    </cfRule>
  </conditionalFormatting>
  <conditionalFormatting sqref="AF129">
    <cfRule type="containsBlanks" dxfId="514" priority="25" stopIfTrue="1">
      <formula>LEN(TRIM(AF129))=0</formula>
    </cfRule>
    <cfRule type="cellIs" dxfId="513" priority="26" stopIfTrue="1" operator="equal">
      <formula>0</formula>
    </cfRule>
    <cfRule type="cellIs" dxfId="512" priority="27" stopIfTrue="1" operator="greaterThan">
      <formula>0</formula>
    </cfRule>
  </conditionalFormatting>
  <conditionalFormatting sqref="AJ129">
    <cfRule type="cellIs" dxfId="511" priority="24" stopIfTrue="1" operator="equal">
      <formula>0</formula>
    </cfRule>
  </conditionalFormatting>
  <conditionalFormatting sqref="AJ129">
    <cfRule type="containsBlanks" dxfId="510" priority="21" stopIfTrue="1">
      <formula>LEN(TRIM(AJ129))=0</formula>
    </cfRule>
    <cfRule type="cellIs" dxfId="509" priority="22" stopIfTrue="1" operator="equal">
      <formula>0</formula>
    </cfRule>
    <cfRule type="cellIs" dxfId="508" priority="23" stopIfTrue="1" operator="greaterThan">
      <formula>0</formula>
    </cfRule>
  </conditionalFormatting>
  <conditionalFormatting sqref="AK129:AL129">
    <cfRule type="cellIs" dxfId="507" priority="20" stopIfTrue="1" operator="equal">
      <formula>0</formula>
    </cfRule>
  </conditionalFormatting>
  <conditionalFormatting sqref="AK129:AL129">
    <cfRule type="containsBlanks" dxfId="506" priority="17" stopIfTrue="1">
      <formula>LEN(TRIM(AK129))=0</formula>
    </cfRule>
    <cfRule type="cellIs" dxfId="505" priority="18" stopIfTrue="1" operator="equal">
      <formula>0</formula>
    </cfRule>
    <cfRule type="cellIs" dxfId="504" priority="19" stopIfTrue="1" operator="greaterThan">
      <formula>0</formula>
    </cfRule>
  </conditionalFormatting>
  <conditionalFormatting sqref="AF132">
    <cfRule type="cellIs" dxfId="503" priority="16" stopIfTrue="1" operator="equal">
      <formula>0</formula>
    </cfRule>
  </conditionalFormatting>
  <conditionalFormatting sqref="AF132">
    <cfRule type="containsBlanks" dxfId="502" priority="13" stopIfTrue="1">
      <formula>LEN(TRIM(AF132))=0</formula>
    </cfRule>
    <cfRule type="cellIs" dxfId="501" priority="14" stopIfTrue="1" operator="equal">
      <formula>0</formula>
    </cfRule>
    <cfRule type="cellIs" dxfId="500" priority="15" stopIfTrue="1" operator="greaterThan">
      <formula>0</formula>
    </cfRule>
  </conditionalFormatting>
  <conditionalFormatting sqref="AK132:AL132">
    <cfRule type="cellIs" dxfId="499" priority="12" stopIfTrue="1" operator="equal">
      <formula>0</formula>
    </cfRule>
  </conditionalFormatting>
  <conditionalFormatting sqref="AK132:AL132">
    <cfRule type="containsBlanks" dxfId="498" priority="9" stopIfTrue="1">
      <formula>LEN(TRIM(AK132))=0</formula>
    </cfRule>
    <cfRule type="cellIs" dxfId="497" priority="10" stopIfTrue="1" operator="equal">
      <formula>0</formula>
    </cfRule>
    <cfRule type="cellIs" dxfId="496" priority="11" stopIfTrue="1" operator="greaterThan">
      <formula>0</formula>
    </cfRule>
  </conditionalFormatting>
  <conditionalFormatting sqref="AF144">
    <cfRule type="cellIs" dxfId="495" priority="8" stopIfTrue="1" operator="equal">
      <formula>0</formula>
    </cfRule>
  </conditionalFormatting>
  <conditionalFormatting sqref="AF144">
    <cfRule type="containsBlanks" dxfId="494" priority="5" stopIfTrue="1">
      <formula>LEN(TRIM(AF144))=0</formula>
    </cfRule>
    <cfRule type="cellIs" dxfId="493" priority="6" stopIfTrue="1" operator="equal">
      <formula>0</formula>
    </cfRule>
    <cfRule type="cellIs" dxfId="492" priority="7" stopIfTrue="1" operator="greaterThan">
      <formula>0</formula>
    </cfRule>
  </conditionalFormatting>
  <conditionalFormatting sqref="AK144:AL144">
    <cfRule type="cellIs" dxfId="491" priority="4" stopIfTrue="1" operator="equal">
      <formula>0</formula>
    </cfRule>
  </conditionalFormatting>
  <conditionalFormatting sqref="AK144:AL144">
    <cfRule type="containsBlanks" dxfId="490" priority="1" stopIfTrue="1">
      <formula>LEN(TRIM(AK144))=0</formula>
    </cfRule>
    <cfRule type="cellIs" dxfId="489" priority="2" stopIfTrue="1" operator="equal">
      <formula>0</formula>
    </cfRule>
    <cfRule type="cellIs" dxfId="488" priority="3" stopIfTrue="1" operator="greaterThan">
      <formula>0</formula>
    </cfRule>
  </conditionalFormatting>
  <pageMargins left="0.21" right="0.17" top="0.75" bottom="0.75" header="0.3" footer="0.3"/>
  <pageSetup paperSize="9" scale="55" orientation="landscape" r:id="rId1"/>
  <rowBreaks count="1" manualBreakCount="1">
    <brk id="6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66FF33"/>
    <pageSetUpPr fitToPage="1"/>
  </sheetPr>
  <dimension ref="B1:AC51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134" customWidth="1"/>
    <col min="3" max="3" width="12.7109375" style="136" customWidth="1"/>
    <col min="4" max="5" width="12.7109375" style="136" hidden="1" customWidth="1" outlineLevel="1"/>
    <col min="6" max="7" width="12.7109375" style="62" hidden="1" customWidth="1" outlineLevel="1"/>
    <col min="8" max="8" width="12.7109375" style="62" customWidth="1" collapsed="1"/>
    <col min="9" max="12" width="12.7109375" style="62" hidden="1" customWidth="1" outlineLevel="1"/>
    <col min="13" max="13" width="12.7109375" style="62" customWidth="1" collapsed="1"/>
    <col min="14" max="17" width="12.7109375" style="62" hidden="1" customWidth="1" outlineLevel="1"/>
    <col min="18" max="18" width="12.7109375" style="62" customWidth="1" collapsed="1"/>
    <col min="19" max="22" width="12.7109375" style="62" hidden="1" customWidth="1" outlineLevel="1"/>
    <col min="23" max="23" width="12.7109375" style="62" customWidth="1" collapsed="1"/>
    <col min="24" max="26" width="12.7109375" style="62" hidden="1" customWidth="1" outlineLevel="1"/>
    <col min="27" max="27" width="9.140625" style="134" hidden="1" customWidth="1" outlineLevel="1"/>
    <col min="28" max="28" width="10.7109375" style="134" customWidth="1" collapsed="1"/>
    <col min="29" max="175" width="9.140625" style="134"/>
    <col min="176" max="176" width="3.7109375" style="134" customWidth="1"/>
    <col min="177" max="177" width="68.7109375" style="134" customWidth="1"/>
    <col min="178" max="179" width="0" style="134" hidden="1" customWidth="1"/>
    <col min="180" max="181" width="14.7109375" style="134" customWidth="1"/>
    <col min="182" max="182" width="3.7109375" style="134" customWidth="1"/>
    <col min="183" max="184" width="9.140625" style="134"/>
    <col min="185" max="185" width="3.7109375" style="134" customWidth="1"/>
    <col min="186" max="186" width="39" style="134" bestFit="1" customWidth="1"/>
    <col min="187" max="187" width="8.28515625" style="134" bestFit="1" customWidth="1"/>
    <col min="188" max="431" width="9.140625" style="134"/>
    <col min="432" max="432" width="3.7109375" style="134" customWidth="1"/>
    <col min="433" max="433" width="68.7109375" style="134" customWidth="1"/>
    <col min="434" max="435" width="0" style="134" hidden="1" customWidth="1"/>
    <col min="436" max="437" width="14.7109375" style="134" customWidth="1"/>
    <col min="438" max="438" width="3.7109375" style="134" customWidth="1"/>
    <col min="439" max="440" width="9.140625" style="134"/>
    <col min="441" max="441" width="3.7109375" style="134" customWidth="1"/>
    <col min="442" max="442" width="39" style="134" bestFit="1" customWidth="1"/>
    <col min="443" max="443" width="8.28515625" style="134" bestFit="1" customWidth="1"/>
    <col min="444" max="687" width="9.140625" style="134"/>
    <col min="688" max="688" width="3.7109375" style="134" customWidth="1"/>
    <col min="689" max="689" width="68.7109375" style="134" customWidth="1"/>
    <col min="690" max="691" width="0" style="134" hidden="1" customWidth="1"/>
    <col min="692" max="693" width="14.7109375" style="134" customWidth="1"/>
    <col min="694" max="694" width="3.7109375" style="134" customWidth="1"/>
    <col min="695" max="696" width="9.140625" style="134"/>
    <col min="697" max="697" width="3.7109375" style="134" customWidth="1"/>
    <col min="698" max="698" width="39" style="134" bestFit="1" customWidth="1"/>
    <col min="699" max="699" width="8.28515625" style="134" bestFit="1" customWidth="1"/>
    <col min="700" max="943" width="9.140625" style="134"/>
    <col min="944" max="944" width="3.7109375" style="134" customWidth="1"/>
    <col min="945" max="945" width="68.7109375" style="134" customWidth="1"/>
    <col min="946" max="947" width="0" style="134" hidden="1" customWidth="1"/>
    <col min="948" max="949" width="14.7109375" style="134" customWidth="1"/>
    <col min="950" max="950" width="3.7109375" style="134" customWidth="1"/>
    <col min="951" max="952" width="9.140625" style="134"/>
    <col min="953" max="953" width="3.7109375" style="134" customWidth="1"/>
    <col min="954" max="954" width="39" style="134" bestFit="1" customWidth="1"/>
    <col min="955" max="955" width="8.28515625" style="134" bestFit="1" customWidth="1"/>
    <col min="956" max="1199" width="9.140625" style="134"/>
    <col min="1200" max="1200" width="3.7109375" style="134" customWidth="1"/>
    <col min="1201" max="1201" width="68.7109375" style="134" customWidth="1"/>
    <col min="1202" max="1203" width="0" style="134" hidden="1" customWidth="1"/>
    <col min="1204" max="1205" width="14.7109375" style="134" customWidth="1"/>
    <col min="1206" max="1206" width="3.7109375" style="134" customWidth="1"/>
    <col min="1207" max="1208" width="9.140625" style="134"/>
    <col min="1209" max="1209" width="3.7109375" style="134" customWidth="1"/>
    <col min="1210" max="1210" width="39" style="134" bestFit="1" customWidth="1"/>
    <col min="1211" max="1211" width="8.28515625" style="134" bestFit="1" customWidth="1"/>
    <col min="1212" max="1455" width="9.140625" style="134"/>
    <col min="1456" max="1456" width="3.7109375" style="134" customWidth="1"/>
    <col min="1457" max="1457" width="68.7109375" style="134" customWidth="1"/>
    <col min="1458" max="1459" width="0" style="134" hidden="1" customWidth="1"/>
    <col min="1460" max="1461" width="14.7109375" style="134" customWidth="1"/>
    <col min="1462" max="1462" width="3.7109375" style="134" customWidth="1"/>
    <col min="1463" max="1464" width="9.140625" style="134"/>
    <col min="1465" max="1465" width="3.7109375" style="134" customWidth="1"/>
    <col min="1466" max="1466" width="39" style="134" bestFit="1" customWidth="1"/>
    <col min="1467" max="1467" width="8.28515625" style="134" bestFit="1" customWidth="1"/>
    <col min="1468" max="1711" width="9.140625" style="134"/>
    <col min="1712" max="1712" width="3.7109375" style="134" customWidth="1"/>
    <col min="1713" max="1713" width="68.7109375" style="134" customWidth="1"/>
    <col min="1714" max="1715" width="0" style="134" hidden="1" customWidth="1"/>
    <col min="1716" max="1717" width="14.7109375" style="134" customWidth="1"/>
    <col min="1718" max="1718" width="3.7109375" style="134" customWidth="1"/>
    <col min="1719" max="1720" width="9.140625" style="134"/>
    <col min="1721" max="1721" width="3.7109375" style="134" customWidth="1"/>
    <col min="1722" max="1722" width="39" style="134" bestFit="1" customWidth="1"/>
    <col min="1723" max="1723" width="8.28515625" style="134" bestFit="1" customWidth="1"/>
    <col min="1724" max="1967" width="9.140625" style="134"/>
    <col min="1968" max="1968" width="3.7109375" style="134" customWidth="1"/>
    <col min="1969" max="1969" width="68.7109375" style="134" customWidth="1"/>
    <col min="1970" max="1971" width="0" style="134" hidden="1" customWidth="1"/>
    <col min="1972" max="1973" width="14.7109375" style="134" customWidth="1"/>
    <col min="1974" max="1974" width="3.7109375" style="134" customWidth="1"/>
    <col min="1975" max="1976" width="9.140625" style="134"/>
    <col min="1977" max="1977" width="3.7109375" style="134" customWidth="1"/>
    <col min="1978" max="1978" width="39" style="134" bestFit="1" customWidth="1"/>
    <col min="1979" max="1979" width="8.28515625" style="134" bestFit="1" customWidth="1"/>
    <col min="1980" max="2223" width="9.140625" style="134"/>
    <col min="2224" max="2224" width="3.7109375" style="134" customWidth="1"/>
    <col min="2225" max="2225" width="68.7109375" style="134" customWidth="1"/>
    <col min="2226" max="2227" width="0" style="134" hidden="1" customWidth="1"/>
    <col min="2228" max="2229" width="14.7109375" style="134" customWidth="1"/>
    <col min="2230" max="2230" width="3.7109375" style="134" customWidth="1"/>
    <col min="2231" max="2232" width="9.140625" style="134"/>
    <col min="2233" max="2233" width="3.7109375" style="134" customWidth="1"/>
    <col min="2234" max="2234" width="39" style="134" bestFit="1" customWidth="1"/>
    <col min="2235" max="2235" width="8.28515625" style="134" bestFit="1" customWidth="1"/>
    <col min="2236" max="2479" width="9.140625" style="134"/>
    <col min="2480" max="2480" width="3.7109375" style="134" customWidth="1"/>
    <col min="2481" max="2481" width="68.7109375" style="134" customWidth="1"/>
    <col min="2482" max="2483" width="0" style="134" hidden="1" customWidth="1"/>
    <col min="2484" max="2485" width="14.7109375" style="134" customWidth="1"/>
    <col min="2486" max="2486" width="3.7109375" style="134" customWidth="1"/>
    <col min="2487" max="2488" width="9.140625" style="134"/>
    <col min="2489" max="2489" width="3.7109375" style="134" customWidth="1"/>
    <col min="2490" max="2490" width="39" style="134" bestFit="1" customWidth="1"/>
    <col min="2491" max="2491" width="8.28515625" style="134" bestFit="1" customWidth="1"/>
    <col min="2492" max="2735" width="9.140625" style="134"/>
    <col min="2736" max="2736" width="3.7109375" style="134" customWidth="1"/>
    <col min="2737" max="2737" width="68.7109375" style="134" customWidth="1"/>
    <col min="2738" max="2739" width="0" style="134" hidden="1" customWidth="1"/>
    <col min="2740" max="2741" width="14.7109375" style="134" customWidth="1"/>
    <col min="2742" max="2742" width="3.7109375" style="134" customWidth="1"/>
    <col min="2743" max="2744" width="9.140625" style="134"/>
    <col min="2745" max="2745" width="3.7109375" style="134" customWidth="1"/>
    <col min="2746" max="2746" width="39" style="134" bestFit="1" customWidth="1"/>
    <col min="2747" max="2747" width="8.28515625" style="134" bestFit="1" customWidth="1"/>
    <col min="2748" max="2991" width="9.140625" style="134"/>
    <col min="2992" max="2992" width="3.7109375" style="134" customWidth="1"/>
    <col min="2993" max="2993" width="68.7109375" style="134" customWidth="1"/>
    <col min="2994" max="2995" width="0" style="134" hidden="1" customWidth="1"/>
    <col min="2996" max="2997" width="14.7109375" style="134" customWidth="1"/>
    <col min="2998" max="2998" width="3.7109375" style="134" customWidth="1"/>
    <col min="2999" max="3000" width="9.140625" style="134"/>
    <col min="3001" max="3001" width="3.7109375" style="134" customWidth="1"/>
    <col min="3002" max="3002" width="39" style="134" bestFit="1" customWidth="1"/>
    <col min="3003" max="3003" width="8.28515625" style="134" bestFit="1" customWidth="1"/>
    <col min="3004" max="3247" width="9.140625" style="134"/>
    <col min="3248" max="3248" width="3.7109375" style="134" customWidth="1"/>
    <col min="3249" max="3249" width="68.7109375" style="134" customWidth="1"/>
    <col min="3250" max="3251" width="0" style="134" hidden="1" customWidth="1"/>
    <col min="3252" max="3253" width="14.7109375" style="134" customWidth="1"/>
    <col min="3254" max="3254" width="3.7109375" style="134" customWidth="1"/>
    <col min="3255" max="3256" width="9.140625" style="134"/>
    <col min="3257" max="3257" width="3.7109375" style="134" customWidth="1"/>
    <col min="3258" max="3258" width="39" style="134" bestFit="1" customWidth="1"/>
    <col min="3259" max="3259" width="8.28515625" style="134" bestFit="1" customWidth="1"/>
    <col min="3260" max="3503" width="9.140625" style="134"/>
    <col min="3504" max="3504" width="3.7109375" style="134" customWidth="1"/>
    <col min="3505" max="3505" width="68.7109375" style="134" customWidth="1"/>
    <col min="3506" max="3507" width="0" style="134" hidden="1" customWidth="1"/>
    <col min="3508" max="3509" width="14.7109375" style="134" customWidth="1"/>
    <col min="3510" max="3510" width="3.7109375" style="134" customWidth="1"/>
    <col min="3511" max="3512" width="9.140625" style="134"/>
    <col min="3513" max="3513" width="3.7109375" style="134" customWidth="1"/>
    <col min="3514" max="3514" width="39" style="134" bestFit="1" customWidth="1"/>
    <col min="3515" max="3515" width="8.28515625" style="134" bestFit="1" customWidth="1"/>
    <col min="3516" max="3759" width="9.140625" style="134"/>
    <col min="3760" max="3760" width="3.7109375" style="134" customWidth="1"/>
    <col min="3761" max="3761" width="68.7109375" style="134" customWidth="1"/>
    <col min="3762" max="3763" width="0" style="134" hidden="1" customWidth="1"/>
    <col min="3764" max="3765" width="14.7109375" style="134" customWidth="1"/>
    <col min="3766" max="3766" width="3.7109375" style="134" customWidth="1"/>
    <col min="3767" max="3768" width="9.140625" style="134"/>
    <col min="3769" max="3769" width="3.7109375" style="134" customWidth="1"/>
    <col min="3770" max="3770" width="39" style="134" bestFit="1" customWidth="1"/>
    <col min="3771" max="3771" width="8.28515625" style="134" bestFit="1" customWidth="1"/>
    <col min="3772" max="4015" width="9.140625" style="134"/>
    <col min="4016" max="4016" width="3.7109375" style="134" customWidth="1"/>
    <col min="4017" max="4017" width="68.7109375" style="134" customWidth="1"/>
    <col min="4018" max="4019" width="0" style="134" hidden="1" customWidth="1"/>
    <col min="4020" max="4021" width="14.7109375" style="134" customWidth="1"/>
    <col min="4022" max="4022" width="3.7109375" style="134" customWidth="1"/>
    <col min="4023" max="4024" width="9.140625" style="134"/>
    <col min="4025" max="4025" width="3.7109375" style="134" customWidth="1"/>
    <col min="4026" max="4026" width="39" style="134" bestFit="1" customWidth="1"/>
    <col min="4027" max="4027" width="8.28515625" style="134" bestFit="1" customWidth="1"/>
    <col min="4028" max="4271" width="9.140625" style="134"/>
    <col min="4272" max="4272" width="3.7109375" style="134" customWidth="1"/>
    <col min="4273" max="4273" width="68.7109375" style="134" customWidth="1"/>
    <col min="4274" max="4275" width="0" style="134" hidden="1" customWidth="1"/>
    <col min="4276" max="4277" width="14.7109375" style="134" customWidth="1"/>
    <col min="4278" max="4278" width="3.7109375" style="134" customWidth="1"/>
    <col min="4279" max="4280" width="9.140625" style="134"/>
    <col min="4281" max="4281" width="3.7109375" style="134" customWidth="1"/>
    <col min="4282" max="4282" width="39" style="134" bestFit="1" customWidth="1"/>
    <col min="4283" max="4283" width="8.28515625" style="134" bestFit="1" customWidth="1"/>
    <col min="4284" max="4527" width="9.140625" style="134"/>
    <col min="4528" max="4528" width="3.7109375" style="134" customWidth="1"/>
    <col min="4529" max="4529" width="68.7109375" style="134" customWidth="1"/>
    <col min="4530" max="4531" width="0" style="134" hidden="1" customWidth="1"/>
    <col min="4532" max="4533" width="14.7109375" style="134" customWidth="1"/>
    <col min="4534" max="4534" width="3.7109375" style="134" customWidth="1"/>
    <col min="4535" max="4536" width="9.140625" style="134"/>
    <col min="4537" max="4537" width="3.7109375" style="134" customWidth="1"/>
    <col min="4538" max="4538" width="39" style="134" bestFit="1" customWidth="1"/>
    <col min="4539" max="4539" width="8.28515625" style="134" bestFit="1" customWidth="1"/>
    <col min="4540" max="4783" width="9.140625" style="134"/>
    <col min="4784" max="4784" width="3.7109375" style="134" customWidth="1"/>
    <col min="4785" max="4785" width="68.7109375" style="134" customWidth="1"/>
    <col min="4786" max="4787" width="0" style="134" hidden="1" customWidth="1"/>
    <col min="4788" max="4789" width="14.7109375" style="134" customWidth="1"/>
    <col min="4790" max="4790" width="3.7109375" style="134" customWidth="1"/>
    <col min="4791" max="4792" width="9.140625" style="134"/>
    <col min="4793" max="4793" width="3.7109375" style="134" customWidth="1"/>
    <col min="4794" max="4794" width="39" style="134" bestFit="1" customWidth="1"/>
    <col min="4795" max="4795" width="8.28515625" style="134" bestFit="1" customWidth="1"/>
    <col min="4796" max="5039" width="9.140625" style="134"/>
    <col min="5040" max="5040" width="3.7109375" style="134" customWidth="1"/>
    <col min="5041" max="5041" width="68.7109375" style="134" customWidth="1"/>
    <col min="5042" max="5043" width="0" style="134" hidden="1" customWidth="1"/>
    <col min="5044" max="5045" width="14.7109375" style="134" customWidth="1"/>
    <col min="5046" max="5046" width="3.7109375" style="134" customWidth="1"/>
    <col min="5047" max="5048" width="9.140625" style="134"/>
    <col min="5049" max="5049" width="3.7109375" style="134" customWidth="1"/>
    <col min="5050" max="5050" width="39" style="134" bestFit="1" customWidth="1"/>
    <col min="5051" max="5051" width="8.28515625" style="134" bestFit="1" customWidth="1"/>
    <col min="5052" max="5295" width="9.140625" style="134"/>
    <col min="5296" max="5296" width="3.7109375" style="134" customWidth="1"/>
    <col min="5297" max="5297" width="68.7109375" style="134" customWidth="1"/>
    <col min="5298" max="5299" width="0" style="134" hidden="1" customWidth="1"/>
    <col min="5300" max="5301" width="14.7109375" style="134" customWidth="1"/>
    <col min="5302" max="5302" width="3.7109375" style="134" customWidth="1"/>
    <col min="5303" max="5304" width="9.140625" style="134"/>
    <col min="5305" max="5305" width="3.7109375" style="134" customWidth="1"/>
    <col min="5306" max="5306" width="39" style="134" bestFit="1" customWidth="1"/>
    <col min="5307" max="5307" width="8.28515625" style="134" bestFit="1" customWidth="1"/>
    <col min="5308" max="5551" width="9.140625" style="134"/>
    <col min="5552" max="5552" width="3.7109375" style="134" customWidth="1"/>
    <col min="5553" max="5553" width="68.7109375" style="134" customWidth="1"/>
    <col min="5554" max="5555" width="0" style="134" hidden="1" customWidth="1"/>
    <col min="5556" max="5557" width="14.7109375" style="134" customWidth="1"/>
    <col min="5558" max="5558" width="3.7109375" style="134" customWidth="1"/>
    <col min="5559" max="5560" width="9.140625" style="134"/>
    <col min="5561" max="5561" width="3.7109375" style="134" customWidth="1"/>
    <col min="5562" max="5562" width="39" style="134" bestFit="1" customWidth="1"/>
    <col min="5563" max="5563" width="8.28515625" style="134" bestFit="1" customWidth="1"/>
    <col min="5564" max="5807" width="9.140625" style="134"/>
    <col min="5808" max="5808" width="3.7109375" style="134" customWidth="1"/>
    <col min="5809" max="5809" width="68.7109375" style="134" customWidth="1"/>
    <col min="5810" max="5811" width="0" style="134" hidden="1" customWidth="1"/>
    <col min="5812" max="5813" width="14.7109375" style="134" customWidth="1"/>
    <col min="5814" max="5814" width="3.7109375" style="134" customWidth="1"/>
    <col min="5815" max="5816" width="9.140625" style="134"/>
    <col min="5817" max="5817" width="3.7109375" style="134" customWidth="1"/>
    <col min="5818" max="5818" width="39" style="134" bestFit="1" customWidth="1"/>
    <col min="5819" max="5819" width="8.28515625" style="134" bestFit="1" customWidth="1"/>
    <col min="5820" max="6063" width="9.140625" style="134"/>
    <col min="6064" max="6064" width="3.7109375" style="134" customWidth="1"/>
    <col min="6065" max="6065" width="68.7109375" style="134" customWidth="1"/>
    <col min="6066" max="6067" width="0" style="134" hidden="1" customWidth="1"/>
    <col min="6068" max="6069" width="14.7109375" style="134" customWidth="1"/>
    <col min="6070" max="6070" width="3.7109375" style="134" customWidth="1"/>
    <col min="6071" max="6072" width="9.140625" style="134"/>
    <col min="6073" max="6073" width="3.7109375" style="134" customWidth="1"/>
    <col min="6074" max="6074" width="39" style="134" bestFit="1" customWidth="1"/>
    <col min="6075" max="6075" width="8.28515625" style="134" bestFit="1" customWidth="1"/>
    <col min="6076" max="6319" width="9.140625" style="134"/>
    <col min="6320" max="6320" width="3.7109375" style="134" customWidth="1"/>
    <col min="6321" max="6321" width="68.7109375" style="134" customWidth="1"/>
    <col min="6322" max="6323" width="0" style="134" hidden="1" customWidth="1"/>
    <col min="6324" max="6325" width="14.7109375" style="134" customWidth="1"/>
    <col min="6326" max="6326" width="3.7109375" style="134" customWidth="1"/>
    <col min="6327" max="6328" width="9.140625" style="134"/>
    <col min="6329" max="6329" width="3.7109375" style="134" customWidth="1"/>
    <col min="6330" max="6330" width="39" style="134" bestFit="1" customWidth="1"/>
    <col min="6331" max="6331" width="8.28515625" style="134" bestFit="1" customWidth="1"/>
    <col min="6332" max="6575" width="9.140625" style="134"/>
    <col min="6576" max="6576" width="3.7109375" style="134" customWidth="1"/>
    <col min="6577" max="6577" width="68.7109375" style="134" customWidth="1"/>
    <col min="6578" max="6579" width="0" style="134" hidden="1" customWidth="1"/>
    <col min="6580" max="6581" width="14.7109375" style="134" customWidth="1"/>
    <col min="6582" max="6582" width="3.7109375" style="134" customWidth="1"/>
    <col min="6583" max="6584" width="9.140625" style="134"/>
    <col min="6585" max="6585" width="3.7109375" style="134" customWidth="1"/>
    <col min="6586" max="6586" width="39" style="134" bestFit="1" customWidth="1"/>
    <col min="6587" max="6587" width="8.28515625" style="134" bestFit="1" customWidth="1"/>
    <col min="6588" max="6831" width="9.140625" style="134"/>
    <col min="6832" max="6832" width="3.7109375" style="134" customWidth="1"/>
    <col min="6833" max="6833" width="68.7109375" style="134" customWidth="1"/>
    <col min="6834" max="6835" width="0" style="134" hidden="1" customWidth="1"/>
    <col min="6836" max="6837" width="14.7109375" style="134" customWidth="1"/>
    <col min="6838" max="6838" width="3.7109375" style="134" customWidth="1"/>
    <col min="6839" max="6840" width="9.140625" style="134"/>
    <col min="6841" max="6841" width="3.7109375" style="134" customWidth="1"/>
    <col min="6842" max="6842" width="39" style="134" bestFit="1" customWidth="1"/>
    <col min="6843" max="6843" width="8.28515625" style="134" bestFit="1" customWidth="1"/>
    <col min="6844" max="7087" width="9.140625" style="134"/>
    <col min="7088" max="7088" width="3.7109375" style="134" customWidth="1"/>
    <col min="7089" max="7089" width="68.7109375" style="134" customWidth="1"/>
    <col min="7090" max="7091" width="0" style="134" hidden="1" customWidth="1"/>
    <col min="7092" max="7093" width="14.7109375" style="134" customWidth="1"/>
    <col min="7094" max="7094" width="3.7109375" style="134" customWidth="1"/>
    <col min="7095" max="7096" width="9.140625" style="134"/>
    <col min="7097" max="7097" width="3.7109375" style="134" customWidth="1"/>
    <col min="7098" max="7098" width="39" style="134" bestFit="1" customWidth="1"/>
    <col min="7099" max="7099" width="8.28515625" style="134" bestFit="1" customWidth="1"/>
    <col min="7100" max="7343" width="9.140625" style="134"/>
    <col min="7344" max="7344" width="3.7109375" style="134" customWidth="1"/>
    <col min="7345" max="7345" width="68.7109375" style="134" customWidth="1"/>
    <col min="7346" max="7347" width="0" style="134" hidden="1" customWidth="1"/>
    <col min="7348" max="7349" width="14.7109375" style="134" customWidth="1"/>
    <col min="7350" max="7350" width="3.7109375" style="134" customWidth="1"/>
    <col min="7351" max="7352" width="9.140625" style="134"/>
    <col min="7353" max="7353" width="3.7109375" style="134" customWidth="1"/>
    <col min="7354" max="7354" width="39" style="134" bestFit="1" customWidth="1"/>
    <col min="7355" max="7355" width="8.28515625" style="134" bestFit="1" customWidth="1"/>
    <col min="7356" max="7599" width="9.140625" style="134"/>
    <col min="7600" max="7600" width="3.7109375" style="134" customWidth="1"/>
    <col min="7601" max="7601" width="68.7109375" style="134" customWidth="1"/>
    <col min="7602" max="7603" width="0" style="134" hidden="1" customWidth="1"/>
    <col min="7604" max="7605" width="14.7109375" style="134" customWidth="1"/>
    <col min="7606" max="7606" width="3.7109375" style="134" customWidth="1"/>
    <col min="7607" max="7608" width="9.140625" style="134"/>
    <col min="7609" max="7609" width="3.7109375" style="134" customWidth="1"/>
    <col min="7610" max="7610" width="39" style="134" bestFit="1" customWidth="1"/>
    <col min="7611" max="7611" width="8.28515625" style="134" bestFit="1" customWidth="1"/>
    <col min="7612" max="7855" width="9.140625" style="134"/>
    <col min="7856" max="7856" width="3.7109375" style="134" customWidth="1"/>
    <col min="7857" max="7857" width="68.7109375" style="134" customWidth="1"/>
    <col min="7858" max="7859" width="0" style="134" hidden="1" customWidth="1"/>
    <col min="7860" max="7861" width="14.7109375" style="134" customWidth="1"/>
    <col min="7862" max="7862" width="3.7109375" style="134" customWidth="1"/>
    <col min="7863" max="7864" width="9.140625" style="134"/>
    <col min="7865" max="7865" width="3.7109375" style="134" customWidth="1"/>
    <col min="7866" max="7866" width="39" style="134" bestFit="1" customWidth="1"/>
    <col min="7867" max="7867" width="8.28515625" style="134" bestFit="1" customWidth="1"/>
    <col min="7868" max="8111" width="9.140625" style="134"/>
    <col min="8112" max="8112" width="3.7109375" style="134" customWidth="1"/>
    <col min="8113" max="8113" width="68.7109375" style="134" customWidth="1"/>
    <col min="8114" max="8115" width="0" style="134" hidden="1" customWidth="1"/>
    <col min="8116" max="8117" width="14.7109375" style="134" customWidth="1"/>
    <col min="8118" max="8118" width="3.7109375" style="134" customWidth="1"/>
    <col min="8119" max="8120" width="9.140625" style="134"/>
    <col min="8121" max="8121" width="3.7109375" style="134" customWidth="1"/>
    <col min="8122" max="8122" width="39" style="134" bestFit="1" customWidth="1"/>
    <col min="8123" max="8123" width="8.28515625" style="134" bestFit="1" customWidth="1"/>
    <col min="8124" max="8367" width="9.140625" style="134"/>
    <col min="8368" max="8368" width="3.7109375" style="134" customWidth="1"/>
    <col min="8369" max="8369" width="68.7109375" style="134" customWidth="1"/>
    <col min="8370" max="8371" width="0" style="134" hidden="1" customWidth="1"/>
    <col min="8372" max="8373" width="14.7109375" style="134" customWidth="1"/>
    <col min="8374" max="8374" width="3.7109375" style="134" customWidth="1"/>
    <col min="8375" max="8376" width="9.140625" style="134"/>
    <col min="8377" max="8377" width="3.7109375" style="134" customWidth="1"/>
    <col min="8378" max="8378" width="39" style="134" bestFit="1" customWidth="1"/>
    <col min="8379" max="8379" width="8.28515625" style="134" bestFit="1" customWidth="1"/>
    <col min="8380" max="8623" width="9.140625" style="134"/>
    <col min="8624" max="8624" width="3.7109375" style="134" customWidth="1"/>
    <col min="8625" max="8625" width="68.7109375" style="134" customWidth="1"/>
    <col min="8626" max="8627" width="0" style="134" hidden="1" customWidth="1"/>
    <col min="8628" max="8629" width="14.7109375" style="134" customWidth="1"/>
    <col min="8630" max="8630" width="3.7109375" style="134" customWidth="1"/>
    <col min="8631" max="8632" width="9.140625" style="134"/>
    <col min="8633" max="8633" width="3.7109375" style="134" customWidth="1"/>
    <col min="8634" max="8634" width="39" style="134" bestFit="1" customWidth="1"/>
    <col min="8635" max="8635" width="8.28515625" style="134" bestFit="1" customWidth="1"/>
    <col min="8636" max="8879" width="9.140625" style="134"/>
    <col min="8880" max="8880" width="3.7109375" style="134" customWidth="1"/>
    <col min="8881" max="8881" width="68.7109375" style="134" customWidth="1"/>
    <col min="8882" max="8883" width="0" style="134" hidden="1" customWidth="1"/>
    <col min="8884" max="8885" width="14.7109375" style="134" customWidth="1"/>
    <col min="8886" max="8886" width="3.7109375" style="134" customWidth="1"/>
    <col min="8887" max="8888" width="9.140625" style="134"/>
    <col min="8889" max="8889" width="3.7109375" style="134" customWidth="1"/>
    <col min="8890" max="8890" width="39" style="134" bestFit="1" customWidth="1"/>
    <col min="8891" max="8891" width="8.28515625" style="134" bestFit="1" customWidth="1"/>
    <col min="8892" max="9135" width="9.140625" style="134"/>
    <col min="9136" max="9136" width="3.7109375" style="134" customWidth="1"/>
    <col min="9137" max="9137" width="68.7109375" style="134" customWidth="1"/>
    <col min="9138" max="9139" width="0" style="134" hidden="1" customWidth="1"/>
    <col min="9140" max="9141" width="14.7109375" style="134" customWidth="1"/>
    <col min="9142" max="9142" width="3.7109375" style="134" customWidth="1"/>
    <col min="9143" max="9144" width="9.140625" style="134"/>
    <col min="9145" max="9145" width="3.7109375" style="134" customWidth="1"/>
    <col min="9146" max="9146" width="39" style="134" bestFit="1" customWidth="1"/>
    <col min="9147" max="9147" width="8.28515625" style="134" bestFit="1" customWidth="1"/>
    <col min="9148" max="9391" width="9.140625" style="134"/>
    <col min="9392" max="9392" width="3.7109375" style="134" customWidth="1"/>
    <col min="9393" max="9393" width="68.7109375" style="134" customWidth="1"/>
    <col min="9394" max="9395" width="0" style="134" hidden="1" customWidth="1"/>
    <col min="9396" max="9397" width="14.7109375" style="134" customWidth="1"/>
    <col min="9398" max="9398" width="3.7109375" style="134" customWidth="1"/>
    <col min="9399" max="9400" width="9.140625" style="134"/>
    <col min="9401" max="9401" width="3.7109375" style="134" customWidth="1"/>
    <col min="9402" max="9402" width="39" style="134" bestFit="1" customWidth="1"/>
    <col min="9403" max="9403" width="8.28515625" style="134" bestFit="1" customWidth="1"/>
    <col min="9404" max="9647" width="9.140625" style="134"/>
    <col min="9648" max="9648" width="3.7109375" style="134" customWidth="1"/>
    <col min="9649" max="9649" width="68.7109375" style="134" customWidth="1"/>
    <col min="9650" max="9651" width="0" style="134" hidden="1" customWidth="1"/>
    <col min="9652" max="9653" width="14.7109375" style="134" customWidth="1"/>
    <col min="9654" max="9654" width="3.7109375" style="134" customWidth="1"/>
    <col min="9655" max="9656" width="9.140625" style="134"/>
    <col min="9657" max="9657" width="3.7109375" style="134" customWidth="1"/>
    <col min="9658" max="9658" width="39" style="134" bestFit="1" customWidth="1"/>
    <col min="9659" max="9659" width="8.28515625" style="134" bestFit="1" customWidth="1"/>
    <col min="9660" max="9903" width="9.140625" style="134"/>
    <col min="9904" max="9904" width="3.7109375" style="134" customWidth="1"/>
    <col min="9905" max="9905" width="68.7109375" style="134" customWidth="1"/>
    <col min="9906" max="9907" width="0" style="134" hidden="1" customWidth="1"/>
    <col min="9908" max="9909" width="14.7109375" style="134" customWidth="1"/>
    <col min="9910" max="9910" width="3.7109375" style="134" customWidth="1"/>
    <col min="9911" max="9912" width="9.140625" style="134"/>
    <col min="9913" max="9913" width="3.7109375" style="134" customWidth="1"/>
    <col min="9914" max="9914" width="39" style="134" bestFit="1" customWidth="1"/>
    <col min="9915" max="9915" width="8.28515625" style="134" bestFit="1" customWidth="1"/>
    <col min="9916" max="10159" width="9.140625" style="134"/>
    <col min="10160" max="10160" width="3.7109375" style="134" customWidth="1"/>
    <col min="10161" max="10161" width="68.7109375" style="134" customWidth="1"/>
    <col min="10162" max="10163" width="0" style="134" hidden="1" customWidth="1"/>
    <col min="10164" max="10165" width="14.7109375" style="134" customWidth="1"/>
    <col min="10166" max="10166" width="3.7109375" style="134" customWidth="1"/>
    <col min="10167" max="10168" width="9.140625" style="134"/>
    <col min="10169" max="10169" width="3.7109375" style="134" customWidth="1"/>
    <col min="10170" max="10170" width="39" style="134" bestFit="1" customWidth="1"/>
    <col min="10171" max="10171" width="8.28515625" style="134" bestFit="1" customWidth="1"/>
    <col min="10172" max="10415" width="9.140625" style="134"/>
    <col min="10416" max="10416" width="3.7109375" style="134" customWidth="1"/>
    <col min="10417" max="10417" width="68.7109375" style="134" customWidth="1"/>
    <col min="10418" max="10419" width="0" style="134" hidden="1" customWidth="1"/>
    <col min="10420" max="10421" width="14.7109375" style="134" customWidth="1"/>
    <col min="10422" max="10422" width="3.7109375" style="134" customWidth="1"/>
    <col min="10423" max="10424" width="9.140625" style="134"/>
    <col min="10425" max="10425" width="3.7109375" style="134" customWidth="1"/>
    <col min="10426" max="10426" width="39" style="134" bestFit="1" customWidth="1"/>
    <col min="10427" max="10427" width="8.28515625" style="134" bestFit="1" customWidth="1"/>
    <col min="10428" max="10671" width="9.140625" style="134"/>
    <col min="10672" max="10672" width="3.7109375" style="134" customWidth="1"/>
    <col min="10673" max="10673" width="68.7109375" style="134" customWidth="1"/>
    <col min="10674" max="10675" width="0" style="134" hidden="1" customWidth="1"/>
    <col min="10676" max="10677" width="14.7109375" style="134" customWidth="1"/>
    <col min="10678" max="10678" width="3.7109375" style="134" customWidth="1"/>
    <col min="10679" max="10680" width="9.140625" style="134"/>
    <col min="10681" max="10681" width="3.7109375" style="134" customWidth="1"/>
    <col min="10682" max="10682" width="39" style="134" bestFit="1" customWidth="1"/>
    <col min="10683" max="10683" width="8.28515625" style="134" bestFit="1" customWidth="1"/>
    <col min="10684" max="10927" width="9.140625" style="134"/>
    <col min="10928" max="10928" width="3.7109375" style="134" customWidth="1"/>
    <col min="10929" max="10929" width="68.7109375" style="134" customWidth="1"/>
    <col min="10930" max="10931" width="0" style="134" hidden="1" customWidth="1"/>
    <col min="10932" max="10933" width="14.7109375" style="134" customWidth="1"/>
    <col min="10934" max="10934" width="3.7109375" style="134" customWidth="1"/>
    <col min="10935" max="10936" width="9.140625" style="134"/>
    <col min="10937" max="10937" width="3.7109375" style="134" customWidth="1"/>
    <col min="10938" max="10938" width="39" style="134" bestFit="1" customWidth="1"/>
    <col min="10939" max="10939" width="8.28515625" style="134" bestFit="1" customWidth="1"/>
    <col min="10940" max="11183" width="9.140625" style="134"/>
    <col min="11184" max="11184" width="3.7109375" style="134" customWidth="1"/>
    <col min="11185" max="11185" width="68.7109375" style="134" customWidth="1"/>
    <col min="11186" max="11187" width="0" style="134" hidden="1" customWidth="1"/>
    <col min="11188" max="11189" width="14.7109375" style="134" customWidth="1"/>
    <col min="11190" max="11190" width="3.7109375" style="134" customWidth="1"/>
    <col min="11191" max="11192" width="9.140625" style="134"/>
    <col min="11193" max="11193" width="3.7109375" style="134" customWidth="1"/>
    <col min="11194" max="11194" width="39" style="134" bestFit="1" customWidth="1"/>
    <col min="11195" max="11195" width="8.28515625" style="134" bestFit="1" customWidth="1"/>
    <col min="11196" max="11439" width="9.140625" style="134"/>
    <col min="11440" max="11440" width="3.7109375" style="134" customWidth="1"/>
    <col min="11441" max="11441" width="68.7109375" style="134" customWidth="1"/>
    <col min="11442" max="11443" width="0" style="134" hidden="1" customWidth="1"/>
    <col min="11444" max="11445" width="14.7109375" style="134" customWidth="1"/>
    <col min="11446" max="11446" width="3.7109375" style="134" customWidth="1"/>
    <col min="11447" max="11448" width="9.140625" style="134"/>
    <col min="11449" max="11449" width="3.7109375" style="134" customWidth="1"/>
    <col min="11450" max="11450" width="39" style="134" bestFit="1" customWidth="1"/>
    <col min="11451" max="11451" width="8.28515625" style="134" bestFit="1" customWidth="1"/>
    <col min="11452" max="11695" width="9.140625" style="134"/>
    <col min="11696" max="11696" width="3.7109375" style="134" customWidth="1"/>
    <col min="11697" max="11697" width="68.7109375" style="134" customWidth="1"/>
    <col min="11698" max="11699" width="0" style="134" hidden="1" customWidth="1"/>
    <col min="11700" max="11701" width="14.7109375" style="134" customWidth="1"/>
    <col min="11702" max="11702" width="3.7109375" style="134" customWidth="1"/>
    <col min="11703" max="11704" width="9.140625" style="134"/>
    <col min="11705" max="11705" width="3.7109375" style="134" customWidth="1"/>
    <col min="11706" max="11706" width="39" style="134" bestFit="1" customWidth="1"/>
    <col min="11707" max="11707" width="8.28515625" style="134" bestFit="1" customWidth="1"/>
    <col min="11708" max="11951" width="9.140625" style="134"/>
    <col min="11952" max="11952" width="3.7109375" style="134" customWidth="1"/>
    <col min="11953" max="11953" width="68.7109375" style="134" customWidth="1"/>
    <col min="11954" max="11955" width="0" style="134" hidden="1" customWidth="1"/>
    <col min="11956" max="11957" width="14.7109375" style="134" customWidth="1"/>
    <col min="11958" max="11958" width="3.7109375" style="134" customWidth="1"/>
    <col min="11959" max="11960" width="9.140625" style="134"/>
    <col min="11961" max="11961" width="3.7109375" style="134" customWidth="1"/>
    <col min="11962" max="11962" width="39" style="134" bestFit="1" customWidth="1"/>
    <col min="11963" max="11963" width="8.28515625" style="134" bestFit="1" customWidth="1"/>
    <col min="11964" max="12207" width="9.140625" style="134"/>
    <col min="12208" max="12208" width="3.7109375" style="134" customWidth="1"/>
    <col min="12209" max="12209" width="68.7109375" style="134" customWidth="1"/>
    <col min="12210" max="12211" width="0" style="134" hidden="1" customWidth="1"/>
    <col min="12212" max="12213" width="14.7109375" style="134" customWidth="1"/>
    <col min="12214" max="12214" width="3.7109375" style="134" customWidth="1"/>
    <col min="12215" max="12216" width="9.140625" style="134"/>
    <col min="12217" max="12217" width="3.7109375" style="134" customWidth="1"/>
    <col min="12218" max="12218" width="39" style="134" bestFit="1" customWidth="1"/>
    <col min="12219" max="12219" width="8.28515625" style="134" bestFit="1" customWidth="1"/>
    <col min="12220" max="12463" width="9.140625" style="134"/>
    <col min="12464" max="12464" width="3.7109375" style="134" customWidth="1"/>
    <col min="12465" max="12465" width="68.7109375" style="134" customWidth="1"/>
    <col min="12466" max="12467" width="0" style="134" hidden="1" customWidth="1"/>
    <col min="12468" max="12469" width="14.7109375" style="134" customWidth="1"/>
    <col min="12470" max="12470" width="3.7109375" style="134" customWidth="1"/>
    <col min="12471" max="12472" width="9.140625" style="134"/>
    <col min="12473" max="12473" width="3.7109375" style="134" customWidth="1"/>
    <col min="12474" max="12474" width="39" style="134" bestFit="1" customWidth="1"/>
    <col min="12475" max="12475" width="8.28515625" style="134" bestFit="1" customWidth="1"/>
    <col min="12476" max="12719" width="9.140625" style="134"/>
    <col min="12720" max="12720" width="3.7109375" style="134" customWidth="1"/>
    <col min="12721" max="12721" width="68.7109375" style="134" customWidth="1"/>
    <col min="12722" max="12723" width="0" style="134" hidden="1" customWidth="1"/>
    <col min="12724" max="12725" width="14.7109375" style="134" customWidth="1"/>
    <col min="12726" max="12726" width="3.7109375" style="134" customWidth="1"/>
    <col min="12727" max="12728" width="9.140625" style="134"/>
    <col min="12729" max="12729" width="3.7109375" style="134" customWidth="1"/>
    <col min="12730" max="12730" width="39" style="134" bestFit="1" customWidth="1"/>
    <col min="12731" max="12731" width="8.28515625" style="134" bestFit="1" customWidth="1"/>
    <col min="12732" max="12975" width="9.140625" style="134"/>
    <col min="12976" max="12976" width="3.7109375" style="134" customWidth="1"/>
    <col min="12977" max="12977" width="68.7109375" style="134" customWidth="1"/>
    <col min="12978" max="12979" width="0" style="134" hidden="1" customWidth="1"/>
    <col min="12980" max="12981" width="14.7109375" style="134" customWidth="1"/>
    <col min="12982" max="12982" width="3.7109375" style="134" customWidth="1"/>
    <col min="12983" max="12984" width="9.140625" style="134"/>
    <col min="12985" max="12985" width="3.7109375" style="134" customWidth="1"/>
    <col min="12986" max="12986" width="39" style="134" bestFit="1" customWidth="1"/>
    <col min="12987" max="12987" width="8.28515625" style="134" bestFit="1" customWidth="1"/>
    <col min="12988" max="13231" width="9.140625" style="134"/>
    <col min="13232" max="13232" width="3.7109375" style="134" customWidth="1"/>
    <col min="13233" max="13233" width="68.7109375" style="134" customWidth="1"/>
    <col min="13234" max="13235" width="0" style="134" hidden="1" customWidth="1"/>
    <col min="13236" max="13237" width="14.7109375" style="134" customWidth="1"/>
    <col min="13238" max="13238" width="3.7109375" style="134" customWidth="1"/>
    <col min="13239" max="13240" width="9.140625" style="134"/>
    <col min="13241" max="13241" width="3.7109375" style="134" customWidth="1"/>
    <col min="13242" max="13242" width="39" style="134" bestFit="1" customWidth="1"/>
    <col min="13243" max="13243" width="8.28515625" style="134" bestFit="1" customWidth="1"/>
    <col min="13244" max="13487" width="9.140625" style="134"/>
    <col min="13488" max="13488" width="3.7109375" style="134" customWidth="1"/>
    <col min="13489" max="13489" width="68.7109375" style="134" customWidth="1"/>
    <col min="13490" max="13491" width="0" style="134" hidden="1" customWidth="1"/>
    <col min="13492" max="13493" width="14.7109375" style="134" customWidth="1"/>
    <col min="13494" max="13494" width="3.7109375" style="134" customWidth="1"/>
    <col min="13495" max="13496" width="9.140625" style="134"/>
    <col min="13497" max="13497" width="3.7109375" style="134" customWidth="1"/>
    <col min="13498" max="13498" width="39" style="134" bestFit="1" customWidth="1"/>
    <col min="13499" max="13499" width="8.28515625" style="134" bestFit="1" customWidth="1"/>
    <col min="13500" max="13743" width="9.140625" style="134"/>
    <col min="13744" max="13744" width="3.7109375" style="134" customWidth="1"/>
    <col min="13745" max="13745" width="68.7109375" style="134" customWidth="1"/>
    <col min="13746" max="13747" width="0" style="134" hidden="1" customWidth="1"/>
    <col min="13748" max="13749" width="14.7109375" style="134" customWidth="1"/>
    <col min="13750" max="13750" width="3.7109375" style="134" customWidth="1"/>
    <col min="13751" max="13752" width="9.140625" style="134"/>
    <col min="13753" max="13753" width="3.7109375" style="134" customWidth="1"/>
    <col min="13754" max="13754" width="39" style="134" bestFit="1" customWidth="1"/>
    <col min="13755" max="13755" width="8.28515625" style="134" bestFit="1" customWidth="1"/>
    <col min="13756" max="13999" width="9.140625" style="134"/>
    <col min="14000" max="14000" width="3.7109375" style="134" customWidth="1"/>
    <col min="14001" max="14001" width="68.7109375" style="134" customWidth="1"/>
    <col min="14002" max="14003" width="0" style="134" hidden="1" customWidth="1"/>
    <col min="14004" max="14005" width="14.7109375" style="134" customWidth="1"/>
    <col min="14006" max="14006" width="3.7109375" style="134" customWidth="1"/>
    <col min="14007" max="14008" width="9.140625" style="134"/>
    <col min="14009" max="14009" width="3.7109375" style="134" customWidth="1"/>
    <col min="14010" max="14010" width="39" style="134" bestFit="1" customWidth="1"/>
    <col min="14011" max="14011" width="8.28515625" style="134" bestFit="1" customWidth="1"/>
    <col min="14012" max="14255" width="9.140625" style="134"/>
    <col min="14256" max="14256" width="3.7109375" style="134" customWidth="1"/>
    <col min="14257" max="14257" width="68.7109375" style="134" customWidth="1"/>
    <col min="14258" max="14259" width="0" style="134" hidden="1" customWidth="1"/>
    <col min="14260" max="14261" width="14.7109375" style="134" customWidth="1"/>
    <col min="14262" max="14262" width="3.7109375" style="134" customWidth="1"/>
    <col min="14263" max="14264" width="9.140625" style="134"/>
    <col min="14265" max="14265" width="3.7109375" style="134" customWidth="1"/>
    <col min="14266" max="14266" width="39" style="134" bestFit="1" customWidth="1"/>
    <col min="14267" max="14267" width="8.28515625" style="134" bestFit="1" customWidth="1"/>
    <col min="14268" max="14511" width="9.140625" style="134"/>
    <col min="14512" max="14512" width="3.7109375" style="134" customWidth="1"/>
    <col min="14513" max="14513" width="68.7109375" style="134" customWidth="1"/>
    <col min="14514" max="14515" width="0" style="134" hidden="1" customWidth="1"/>
    <col min="14516" max="14517" width="14.7109375" style="134" customWidth="1"/>
    <col min="14518" max="14518" width="3.7109375" style="134" customWidth="1"/>
    <col min="14519" max="14520" width="9.140625" style="134"/>
    <col min="14521" max="14521" width="3.7109375" style="134" customWidth="1"/>
    <col min="14522" max="14522" width="39" style="134" bestFit="1" customWidth="1"/>
    <col min="14523" max="14523" width="8.28515625" style="134" bestFit="1" customWidth="1"/>
    <col min="14524" max="14767" width="9.140625" style="134"/>
    <col min="14768" max="14768" width="3.7109375" style="134" customWidth="1"/>
    <col min="14769" max="14769" width="68.7109375" style="134" customWidth="1"/>
    <col min="14770" max="14771" width="0" style="134" hidden="1" customWidth="1"/>
    <col min="14772" max="14773" width="14.7109375" style="134" customWidth="1"/>
    <col min="14774" max="14774" width="3.7109375" style="134" customWidth="1"/>
    <col min="14775" max="14776" width="9.140625" style="134"/>
    <col min="14777" max="14777" width="3.7109375" style="134" customWidth="1"/>
    <col min="14778" max="14778" width="39" style="134" bestFit="1" customWidth="1"/>
    <col min="14779" max="14779" width="8.28515625" style="134" bestFit="1" customWidth="1"/>
    <col min="14780" max="15023" width="9.140625" style="134"/>
    <col min="15024" max="15024" width="3.7109375" style="134" customWidth="1"/>
    <col min="15025" max="15025" width="68.7109375" style="134" customWidth="1"/>
    <col min="15026" max="15027" width="0" style="134" hidden="1" customWidth="1"/>
    <col min="15028" max="15029" width="14.7109375" style="134" customWidth="1"/>
    <col min="15030" max="15030" width="3.7109375" style="134" customWidth="1"/>
    <col min="15031" max="15032" width="9.140625" style="134"/>
    <col min="15033" max="15033" width="3.7109375" style="134" customWidth="1"/>
    <col min="15034" max="15034" width="39" style="134" bestFit="1" customWidth="1"/>
    <col min="15035" max="15035" width="8.28515625" style="134" bestFit="1" customWidth="1"/>
    <col min="15036" max="15279" width="9.140625" style="134"/>
    <col min="15280" max="15280" width="3.7109375" style="134" customWidth="1"/>
    <col min="15281" max="15281" width="68.7109375" style="134" customWidth="1"/>
    <col min="15282" max="15283" width="0" style="134" hidden="1" customWidth="1"/>
    <col min="15284" max="15285" width="14.7109375" style="134" customWidth="1"/>
    <col min="15286" max="15286" width="3.7109375" style="134" customWidth="1"/>
    <col min="15287" max="15288" width="9.140625" style="134"/>
    <col min="15289" max="15289" width="3.7109375" style="134" customWidth="1"/>
    <col min="15290" max="15290" width="39" style="134" bestFit="1" customWidth="1"/>
    <col min="15291" max="15291" width="8.28515625" style="134" bestFit="1" customWidth="1"/>
    <col min="15292" max="15535" width="9.140625" style="134"/>
    <col min="15536" max="15536" width="3.7109375" style="134" customWidth="1"/>
    <col min="15537" max="15537" width="68.7109375" style="134" customWidth="1"/>
    <col min="15538" max="15539" width="0" style="134" hidden="1" customWidth="1"/>
    <col min="15540" max="15541" width="14.7109375" style="134" customWidth="1"/>
    <col min="15542" max="15542" width="3.7109375" style="134" customWidth="1"/>
    <col min="15543" max="15544" width="9.140625" style="134"/>
    <col min="15545" max="15545" width="3.7109375" style="134" customWidth="1"/>
    <col min="15546" max="15546" width="39" style="134" bestFit="1" customWidth="1"/>
    <col min="15547" max="15547" width="8.28515625" style="134" bestFit="1" customWidth="1"/>
    <col min="15548" max="15791" width="9.140625" style="134"/>
    <col min="15792" max="15792" width="3.7109375" style="134" customWidth="1"/>
    <col min="15793" max="15793" width="68.7109375" style="134" customWidth="1"/>
    <col min="15794" max="15795" width="0" style="134" hidden="1" customWidth="1"/>
    <col min="15796" max="15797" width="14.7109375" style="134" customWidth="1"/>
    <col min="15798" max="15798" width="3.7109375" style="134" customWidth="1"/>
    <col min="15799" max="15800" width="9.140625" style="134"/>
    <col min="15801" max="15801" width="3.7109375" style="134" customWidth="1"/>
    <col min="15802" max="15802" width="39" style="134" bestFit="1" customWidth="1"/>
    <col min="15803" max="15803" width="8.28515625" style="134" bestFit="1" customWidth="1"/>
    <col min="15804" max="16047" width="9.140625" style="134"/>
    <col min="16048" max="16048" width="3.7109375" style="134" customWidth="1"/>
    <col min="16049" max="16049" width="68.7109375" style="134" customWidth="1"/>
    <col min="16050" max="16051" width="0" style="134" hidden="1" customWidth="1"/>
    <col min="16052" max="16053" width="14.7109375" style="134" customWidth="1"/>
    <col min="16054" max="16054" width="3.7109375" style="134" customWidth="1"/>
    <col min="16055" max="16056" width="9.140625" style="134"/>
    <col min="16057" max="16057" width="3.7109375" style="134" customWidth="1"/>
    <col min="16058" max="16058" width="39" style="134" bestFit="1" customWidth="1"/>
    <col min="16059" max="16059" width="8.28515625" style="134" bestFit="1" customWidth="1"/>
    <col min="16060" max="16384" width="9.140625" style="134"/>
  </cols>
  <sheetData>
    <row r="1" spans="2:29">
      <c r="B1" s="135"/>
    </row>
    <row r="2" spans="2:29">
      <c r="B2" s="135" t="s">
        <v>180</v>
      </c>
      <c r="C2" s="62"/>
      <c r="D2" s="62"/>
      <c r="E2" s="62"/>
    </row>
    <row r="3" spans="2:29">
      <c r="B3" s="118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2:29">
      <c r="B4" s="118"/>
      <c r="C4" s="62"/>
      <c r="D4" s="62"/>
      <c r="E4" s="62"/>
    </row>
    <row r="5" spans="2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378"/>
    </row>
    <row r="6" spans="2:29" s="373" customFormat="1" ht="19.5">
      <c r="B6" s="368" t="s">
        <v>6</v>
      </c>
      <c r="C6" s="369"/>
      <c r="D6" s="369"/>
      <c r="E6" s="370"/>
      <c r="F6" s="369"/>
      <c r="G6" s="371"/>
      <c r="H6" s="371"/>
      <c r="I6" s="371"/>
      <c r="J6" s="371"/>
      <c r="K6" s="372"/>
      <c r="L6" s="371"/>
      <c r="M6" s="371"/>
      <c r="N6" s="371"/>
      <c r="O6" s="371"/>
      <c r="P6" s="372"/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</row>
    <row r="7" spans="2:29" ht="12.75" customHeight="1">
      <c r="B7" s="142"/>
      <c r="C7" s="143"/>
      <c r="D7" s="143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37"/>
      <c r="Y7" s="137"/>
      <c r="Z7" s="137"/>
      <c r="AA7" s="137"/>
      <c r="AB7" s="137"/>
      <c r="AC7" s="137" t="s">
        <v>85</v>
      </c>
    </row>
    <row r="8" spans="2:29" ht="15">
      <c r="B8" s="374"/>
      <c r="C8" s="143"/>
      <c r="D8" s="143"/>
      <c r="E8" s="232"/>
      <c r="AA8" s="62"/>
      <c r="AB8" s="62"/>
      <c r="AC8" s="62"/>
    </row>
    <row r="9" spans="2:29">
      <c r="B9" s="118"/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2.75" customHeight="1" thickTop="1">
      <c r="AA11" s="62"/>
      <c r="AB11" s="62"/>
      <c r="AC11" s="62"/>
    </row>
    <row r="12" spans="2:29" s="350" customFormat="1">
      <c r="B12" s="148" t="s">
        <v>13</v>
      </c>
      <c r="C12" s="120">
        <v>12616</v>
      </c>
      <c r="D12" s="120">
        <v>2538</v>
      </c>
      <c r="E12" s="120">
        <v>2724</v>
      </c>
      <c r="F12" s="120">
        <v>2388</v>
      </c>
      <c r="G12" s="120">
        <v>2504</v>
      </c>
      <c r="H12" s="120">
        <v>10154</v>
      </c>
      <c r="I12" s="120">
        <v>2381</v>
      </c>
      <c r="J12" s="120">
        <v>2059</v>
      </c>
      <c r="K12" s="120">
        <v>2210</v>
      </c>
      <c r="L12" s="120">
        <v>2492</v>
      </c>
      <c r="M12" s="120">
        <v>9142</v>
      </c>
      <c r="N12" s="120">
        <v>2448</v>
      </c>
      <c r="O12" s="120">
        <v>2272</v>
      </c>
      <c r="P12" s="120">
        <v>2174</v>
      </c>
      <c r="Q12" s="120">
        <v>1843</v>
      </c>
      <c r="R12" s="120">
        <v>8737</v>
      </c>
      <c r="S12" s="120">
        <v>1433</v>
      </c>
      <c r="T12" s="120">
        <v>1583</v>
      </c>
      <c r="U12" s="120">
        <v>1321</v>
      </c>
      <c r="V12" s="120">
        <v>1302</v>
      </c>
      <c r="W12" s="120">
        <v>5639</v>
      </c>
      <c r="X12" s="120">
        <v>1032</v>
      </c>
      <c r="Y12" s="120">
        <v>1278</v>
      </c>
      <c r="Z12" s="120">
        <v>1226</v>
      </c>
      <c r="AA12" s="120">
        <v>1272</v>
      </c>
      <c r="AB12" s="120">
        <v>4808</v>
      </c>
      <c r="AC12" s="120">
        <v>1375</v>
      </c>
    </row>
    <row r="13" spans="2:29" s="350" customFormat="1">
      <c r="B13" s="149" t="s">
        <v>97</v>
      </c>
      <c r="C13" s="351">
        <v>10015</v>
      </c>
      <c r="D13" s="351">
        <v>1853</v>
      </c>
      <c r="E13" s="351">
        <v>2036</v>
      </c>
      <c r="F13" s="351">
        <v>1604</v>
      </c>
      <c r="G13" s="351">
        <v>1663</v>
      </c>
      <c r="H13" s="351">
        <v>7156</v>
      </c>
      <c r="I13" s="351">
        <v>1560</v>
      </c>
      <c r="J13" s="351">
        <v>1259</v>
      </c>
      <c r="K13" s="351">
        <v>1393</v>
      </c>
      <c r="L13" s="351">
        <v>1548</v>
      </c>
      <c r="M13" s="351">
        <v>5760</v>
      </c>
      <c r="N13" s="351">
        <v>1539</v>
      </c>
      <c r="O13" s="351">
        <v>1441</v>
      </c>
      <c r="P13" s="351">
        <v>1238</v>
      </c>
      <c r="Q13" s="351">
        <v>898</v>
      </c>
      <c r="R13" s="351">
        <v>5116</v>
      </c>
      <c r="S13" s="351">
        <v>590</v>
      </c>
      <c r="T13" s="351">
        <v>849</v>
      </c>
      <c r="U13" s="351">
        <v>641</v>
      </c>
      <c r="V13" s="351">
        <v>668</v>
      </c>
      <c r="W13" s="351">
        <v>2748</v>
      </c>
      <c r="X13" s="351">
        <v>421</v>
      </c>
      <c r="Y13" s="351">
        <v>755</v>
      </c>
      <c r="Z13" s="351">
        <v>701</v>
      </c>
      <c r="AA13" s="351">
        <v>723</v>
      </c>
      <c r="AB13" s="351">
        <v>2600</v>
      </c>
      <c r="AC13" s="351">
        <v>859</v>
      </c>
    </row>
    <row r="14" spans="2:29" s="350" customFormat="1">
      <c r="B14" s="150" t="s">
        <v>142</v>
      </c>
      <c r="C14" s="286">
        <v>2171</v>
      </c>
      <c r="D14" s="286">
        <v>495</v>
      </c>
      <c r="E14" s="286">
        <v>524</v>
      </c>
      <c r="F14" s="286">
        <v>432</v>
      </c>
      <c r="G14" s="286">
        <v>444</v>
      </c>
      <c r="H14" s="286">
        <v>1895</v>
      </c>
      <c r="I14" s="286">
        <v>341</v>
      </c>
      <c r="J14" s="286">
        <v>390</v>
      </c>
      <c r="K14" s="286">
        <v>411</v>
      </c>
      <c r="L14" s="286">
        <v>526</v>
      </c>
      <c r="M14" s="286">
        <v>1668</v>
      </c>
      <c r="N14" s="286">
        <v>319</v>
      </c>
      <c r="O14" s="286">
        <v>2101</v>
      </c>
      <c r="P14" s="286">
        <v>323</v>
      </c>
      <c r="Q14" s="286">
        <v>906</v>
      </c>
      <c r="R14" s="286">
        <v>3649</v>
      </c>
      <c r="S14" s="286">
        <v>311</v>
      </c>
      <c r="T14" s="286">
        <v>440</v>
      </c>
      <c r="U14" s="286">
        <v>422</v>
      </c>
      <c r="V14" s="286">
        <f>W14-S14-T14-U14</f>
        <v>3551</v>
      </c>
      <c r="W14" s="286">
        <v>4724</v>
      </c>
      <c r="X14" s="286">
        <v>348</v>
      </c>
      <c r="Y14" s="286">
        <v>337</v>
      </c>
      <c r="Z14" s="286">
        <v>323</v>
      </c>
      <c r="AA14" s="286">
        <v>170</v>
      </c>
      <c r="AB14" s="286">
        <v>1178</v>
      </c>
      <c r="AC14" s="286">
        <v>306</v>
      </c>
    </row>
    <row r="15" spans="2:29" s="350" customFormat="1">
      <c r="B15" s="150" t="s">
        <v>113</v>
      </c>
      <c r="C15" s="286">
        <v>2</v>
      </c>
      <c r="D15" s="286">
        <v>110</v>
      </c>
      <c r="E15" s="286">
        <v>-2</v>
      </c>
      <c r="F15" s="286">
        <v>0</v>
      </c>
      <c r="G15" s="286">
        <v>1</v>
      </c>
      <c r="H15" s="286">
        <v>109</v>
      </c>
      <c r="I15" s="286">
        <v>0</v>
      </c>
      <c r="J15" s="286">
        <v>0</v>
      </c>
      <c r="K15" s="286">
        <v>0</v>
      </c>
      <c r="L15" s="286">
        <v>0</v>
      </c>
      <c r="M15" s="286">
        <v>0</v>
      </c>
      <c r="N15" s="286">
        <v>0</v>
      </c>
      <c r="O15" s="286">
        <v>0</v>
      </c>
      <c r="P15" s="286">
        <v>0</v>
      </c>
      <c r="Q15" s="286">
        <v>4</v>
      </c>
      <c r="R15" s="286">
        <v>4</v>
      </c>
      <c r="S15" s="286">
        <v>3</v>
      </c>
      <c r="T15" s="286">
        <v>0</v>
      </c>
      <c r="U15" s="286">
        <v>0</v>
      </c>
      <c r="V15" s="286">
        <v>2</v>
      </c>
      <c r="W15" s="286">
        <v>5</v>
      </c>
      <c r="X15" s="286">
        <v>0</v>
      </c>
      <c r="Y15" s="286">
        <v>1</v>
      </c>
      <c r="Z15" s="286">
        <v>0</v>
      </c>
      <c r="AA15" s="286">
        <v>-15</v>
      </c>
      <c r="AB15" s="286">
        <v>-14</v>
      </c>
      <c r="AC15" s="286">
        <v>36</v>
      </c>
    </row>
    <row r="16" spans="2:29" s="350" customFormat="1">
      <c r="B16" s="148" t="s">
        <v>20</v>
      </c>
      <c r="C16" s="120">
        <v>-4</v>
      </c>
      <c r="D16" s="120">
        <v>-5</v>
      </c>
      <c r="E16" s="120">
        <v>-8</v>
      </c>
      <c r="F16" s="120">
        <v>-14</v>
      </c>
      <c r="G16" s="120">
        <v>-15</v>
      </c>
      <c r="H16" s="120">
        <v>-42</v>
      </c>
      <c r="I16" s="120">
        <v>-15</v>
      </c>
      <c r="J16" s="120">
        <v>-14</v>
      </c>
      <c r="K16" s="120">
        <v>-23</v>
      </c>
      <c r="L16" s="120">
        <v>10</v>
      </c>
      <c r="M16" s="120">
        <v>-42</v>
      </c>
      <c r="N16" s="120">
        <v>-3</v>
      </c>
      <c r="O16" s="120">
        <v>-2</v>
      </c>
      <c r="P16" s="120">
        <v>0</v>
      </c>
      <c r="Q16" s="120">
        <v>0</v>
      </c>
      <c r="R16" s="120">
        <v>-5</v>
      </c>
      <c r="S16" s="120">
        <v>0</v>
      </c>
      <c r="T16" s="120">
        <v>0</v>
      </c>
      <c r="U16" s="120">
        <v>0</v>
      </c>
      <c r="V16" s="120">
        <v>0</v>
      </c>
      <c r="W16" s="120">
        <v>0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v>0</v>
      </c>
    </row>
    <row r="17" spans="2:29" s="350" customFormat="1">
      <c r="B17" s="149" t="s">
        <v>98</v>
      </c>
      <c r="C17" s="351">
        <v>7842</v>
      </c>
      <c r="D17" s="351">
        <v>1463</v>
      </c>
      <c r="E17" s="351">
        <v>1502</v>
      </c>
      <c r="F17" s="351">
        <v>1158</v>
      </c>
      <c r="G17" s="351">
        <v>1205</v>
      </c>
      <c r="H17" s="351">
        <v>5328</v>
      </c>
      <c r="I17" s="351">
        <v>1204</v>
      </c>
      <c r="J17" s="351">
        <v>855</v>
      </c>
      <c r="K17" s="351">
        <v>959</v>
      </c>
      <c r="L17" s="351">
        <v>1032</v>
      </c>
      <c r="M17" s="351">
        <v>4050</v>
      </c>
      <c r="N17" s="351">
        <v>1217</v>
      </c>
      <c r="O17" s="351">
        <v>-662</v>
      </c>
      <c r="P17" s="351">
        <v>915</v>
      </c>
      <c r="Q17" s="351">
        <v>-4</v>
      </c>
      <c r="R17" s="351">
        <v>1466</v>
      </c>
      <c r="S17" s="351">
        <v>282</v>
      </c>
      <c r="T17" s="351">
        <v>409</v>
      </c>
      <c r="U17" s="351">
        <v>219</v>
      </c>
      <c r="V17" s="351">
        <v>-2881</v>
      </c>
      <c r="W17" s="351">
        <v>-1971</v>
      </c>
      <c r="X17" s="351">
        <v>73</v>
      </c>
      <c r="Y17" s="351">
        <v>419</v>
      </c>
      <c r="Z17" s="351">
        <v>378</v>
      </c>
      <c r="AA17" s="351">
        <v>538</v>
      </c>
      <c r="AB17" s="351">
        <v>1408</v>
      </c>
      <c r="AC17" s="351">
        <v>589</v>
      </c>
    </row>
    <row r="18" spans="2:29" s="350" customFormat="1">
      <c r="B18" s="148" t="s">
        <v>22</v>
      </c>
      <c r="C18" s="286">
        <v>5730</v>
      </c>
      <c r="D18" s="286">
        <v>170</v>
      </c>
      <c r="E18" s="286">
        <v>1034</v>
      </c>
      <c r="F18" s="286">
        <v>915</v>
      </c>
      <c r="G18" s="286">
        <v>765</v>
      </c>
      <c r="H18" s="286">
        <v>2884</v>
      </c>
      <c r="I18" s="286">
        <v>858</v>
      </c>
      <c r="J18" s="286">
        <v>606</v>
      </c>
      <c r="K18" s="286">
        <v>770</v>
      </c>
      <c r="L18" s="286">
        <v>770</v>
      </c>
      <c r="M18" s="286">
        <v>3004</v>
      </c>
      <c r="N18" s="286">
        <v>871</v>
      </c>
      <c r="O18" s="286">
        <v>735</v>
      </c>
      <c r="P18" s="286">
        <v>693</v>
      </c>
      <c r="Q18" s="286">
        <v>28</v>
      </c>
      <c r="R18" s="286">
        <v>2327</v>
      </c>
      <c r="S18" s="286">
        <v>74</v>
      </c>
      <c r="T18" s="286">
        <v>272</v>
      </c>
      <c r="U18" s="286">
        <v>187</v>
      </c>
      <c r="V18" s="352">
        <v>358</v>
      </c>
      <c r="W18" s="286">
        <v>175</v>
      </c>
      <c r="X18" s="286">
        <v>102</v>
      </c>
      <c r="Y18" s="286">
        <v>288</v>
      </c>
      <c r="Z18" s="286">
        <v>233</v>
      </c>
      <c r="AA18" s="286">
        <v>308</v>
      </c>
      <c r="AB18" s="286">
        <v>931</v>
      </c>
      <c r="AC18" s="286">
        <v>261</v>
      </c>
    </row>
    <row r="19" spans="2:29" s="350" customFormat="1">
      <c r="B19" s="121" t="s">
        <v>99</v>
      </c>
      <c r="C19" s="122">
        <v>2112</v>
      </c>
      <c r="D19" s="122">
        <v>1293</v>
      </c>
      <c r="E19" s="122">
        <v>468</v>
      </c>
      <c r="F19" s="122">
        <v>243</v>
      </c>
      <c r="G19" s="122">
        <v>440</v>
      </c>
      <c r="H19" s="122">
        <v>2444</v>
      </c>
      <c r="I19" s="122">
        <v>346</v>
      </c>
      <c r="J19" s="122">
        <v>249</v>
      </c>
      <c r="K19" s="122">
        <v>189</v>
      </c>
      <c r="L19" s="122">
        <v>262</v>
      </c>
      <c r="M19" s="122">
        <v>1046</v>
      </c>
      <c r="N19" s="122">
        <v>346</v>
      </c>
      <c r="O19" s="122">
        <v>-1397</v>
      </c>
      <c r="P19" s="122">
        <v>222</v>
      </c>
      <c r="Q19" s="122">
        <v>-32</v>
      </c>
      <c r="R19" s="122">
        <v>-861</v>
      </c>
      <c r="S19" s="122">
        <v>208</v>
      </c>
      <c r="T19" s="122">
        <v>137</v>
      </c>
      <c r="U19" s="122">
        <v>32</v>
      </c>
      <c r="V19" s="122">
        <v>-2523</v>
      </c>
      <c r="W19" s="122">
        <v>-2146</v>
      </c>
      <c r="X19" s="122">
        <v>-29</v>
      </c>
      <c r="Y19" s="122">
        <v>131</v>
      </c>
      <c r="Z19" s="122">
        <v>145</v>
      </c>
      <c r="AA19" s="122">
        <v>230</v>
      </c>
      <c r="AB19" s="122">
        <v>477</v>
      </c>
      <c r="AC19" s="122">
        <v>328</v>
      </c>
    </row>
    <row r="20" spans="2:29" s="350" customFormat="1">
      <c r="B20" s="150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</row>
    <row r="21" spans="2:29" s="350" customFormat="1">
      <c r="B21" s="150" t="s">
        <v>71</v>
      </c>
      <c r="C21" s="286">
        <v>4319</v>
      </c>
      <c r="D21" s="286">
        <v>1135</v>
      </c>
      <c r="E21" s="286">
        <v>1044</v>
      </c>
      <c r="F21" s="286">
        <v>1347</v>
      </c>
      <c r="G21" s="286">
        <v>331</v>
      </c>
      <c r="H21" s="286">
        <v>3857</v>
      </c>
      <c r="I21" s="286">
        <v>1159</v>
      </c>
      <c r="J21" s="286">
        <v>713</v>
      </c>
      <c r="K21" s="286">
        <v>989</v>
      </c>
      <c r="L21" s="286">
        <v>385</v>
      </c>
      <c r="M21" s="286">
        <v>3246</v>
      </c>
      <c r="N21" s="286">
        <v>734</v>
      </c>
      <c r="O21" s="286">
        <v>718</v>
      </c>
      <c r="P21" s="286">
        <v>726</v>
      </c>
      <c r="Q21" s="286">
        <v>416</v>
      </c>
      <c r="R21" s="286">
        <v>2594</v>
      </c>
      <c r="S21" s="286">
        <v>105</v>
      </c>
      <c r="T21" s="286">
        <v>611</v>
      </c>
      <c r="U21" s="286">
        <v>548</v>
      </c>
      <c r="V21" s="286">
        <v>504</v>
      </c>
      <c r="W21" s="286">
        <v>1768</v>
      </c>
      <c r="X21" s="286">
        <v>-172</v>
      </c>
      <c r="Y21" s="286">
        <v>514</v>
      </c>
      <c r="Z21" s="286">
        <v>478</v>
      </c>
      <c r="AA21" s="286">
        <v>664</v>
      </c>
      <c r="AB21" s="286">
        <v>1484</v>
      </c>
      <c r="AC21" s="286">
        <v>551</v>
      </c>
    </row>
    <row r="22" spans="2:29" s="350" customFormat="1">
      <c r="B22" s="150" t="s">
        <v>24</v>
      </c>
      <c r="C22" s="286">
        <v>-3788</v>
      </c>
      <c r="D22" s="286">
        <v>-553</v>
      </c>
      <c r="E22" s="286">
        <v>-530</v>
      </c>
      <c r="F22" s="286">
        <v>-554</v>
      </c>
      <c r="G22" s="286">
        <v>-322</v>
      </c>
      <c r="H22" s="286">
        <v>-1959</v>
      </c>
      <c r="I22" s="286">
        <v>-412</v>
      </c>
      <c r="J22" s="286">
        <v>-455</v>
      </c>
      <c r="K22" s="286">
        <v>-502</v>
      </c>
      <c r="L22" s="286">
        <v>-431</v>
      </c>
      <c r="M22" s="286">
        <v>-1800</v>
      </c>
      <c r="N22" s="286">
        <v>-479</v>
      </c>
      <c r="O22" s="286">
        <v>-546</v>
      </c>
      <c r="P22" s="286">
        <v>-591</v>
      </c>
      <c r="Q22" s="286">
        <v>-582</v>
      </c>
      <c r="R22" s="286">
        <v>-2198</v>
      </c>
      <c r="S22" s="286">
        <v>-494</v>
      </c>
      <c r="T22" s="286">
        <v>-502</v>
      </c>
      <c r="U22" s="286">
        <v>-515</v>
      </c>
      <c r="V22" s="286">
        <v>-506</v>
      </c>
      <c r="W22" s="286">
        <v>-2017</v>
      </c>
      <c r="X22" s="286">
        <v>-754</v>
      </c>
      <c r="Y22" s="286">
        <v>-330</v>
      </c>
      <c r="Z22" s="286">
        <v>-353</v>
      </c>
      <c r="AA22" s="286">
        <v>-238</v>
      </c>
      <c r="AB22" s="286">
        <v>-1675</v>
      </c>
      <c r="AC22" s="286">
        <v>-282</v>
      </c>
    </row>
    <row r="23" spans="2:29" s="350" customFormat="1">
      <c r="B23" s="150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</row>
    <row r="24" spans="2:29" s="350" customFormat="1">
      <c r="B24" s="151" t="s">
        <v>28</v>
      </c>
      <c r="C24" s="286">
        <v>6427</v>
      </c>
      <c r="D24" s="286">
        <v>7107</v>
      </c>
      <c r="E24" s="286">
        <v>7070</v>
      </c>
      <c r="F24" s="286">
        <v>6511</v>
      </c>
      <c r="G24" s="286">
        <v>6920</v>
      </c>
      <c r="H24" s="286">
        <v>6920</v>
      </c>
      <c r="I24" s="286">
        <v>6515</v>
      </c>
      <c r="J24" s="286">
        <v>6464</v>
      </c>
      <c r="K24" s="286">
        <v>6107</v>
      </c>
      <c r="L24" s="286">
        <v>6478</v>
      </c>
      <c r="M24" s="286">
        <v>6478</v>
      </c>
      <c r="N24" s="286">
        <v>6565</v>
      </c>
      <c r="O24" s="286">
        <v>5007</v>
      </c>
      <c r="P24" s="286">
        <v>5155</v>
      </c>
      <c r="Q24" s="286">
        <v>5282</v>
      </c>
      <c r="R24" s="286">
        <v>5282</v>
      </c>
      <c r="S24" s="286">
        <v>5956</v>
      </c>
      <c r="T24" s="286">
        <v>5962</v>
      </c>
      <c r="U24" s="286">
        <v>5965</v>
      </c>
      <c r="V24" s="286">
        <v>3450</v>
      </c>
      <c r="W24" s="286">
        <v>3450</v>
      </c>
      <c r="X24" s="286">
        <v>4334</v>
      </c>
      <c r="Y24" s="286">
        <v>4302</v>
      </c>
      <c r="Z24" s="286">
        <v>4289</v>
      </c>
      <c r="AA24" s="286">
        <v>4089</v>
      </c>
      <c r="AB24" s="286">
        <v>4089</v>
      </c>
      <c r="AC24" s="286">
        <v>4142</v>
      </c>
    </row>
    <row r="25" spans="2:29" s="350" customFormat="1">
      <c r="B25" s="150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</row>
    <row r="26" spans="2:29" s="350" customFormat="1">
      <c r="B26" s="353" t="s">
        <v>100</v>
      </c>
      <c r="C26" s="354">
        <v>0.372</v>
      </c>
      <c r="D26" s="354">
        <v>0.76500000000000001</v>
      </c>
      <c r="E26" s="354">
        <v>0.26400000000000001</v>
      </c>
      <c r="F26" s="354">
        <v>0.14299999999999999</v>
      </c>
      <c r="G26" s="354">
        <v>0.26200000000000001</v>
      </c>
      <c r="H26" s="354">
        <v>0.35699999999999998</v>
      </c>
      <c r="I26" s="354">
        <v>0.20599999999999999</v>
      </c>
      <c r="J26" s="354">
        <v>0.154</v>
      </c>
      <c r="K26" s="354">
        <v>0.12</v>
      </c>
      <c r="L26" s="354">
        <v>0.16600000000000001</v>
      </c>
      <c r="M26" s="354">
        <v>0.16200000000000001</v>
      </c>
      <c r="N26" s="354">
        <v>0.21199999999999999</v>
      </c>
      <c r="O26" s="354">
        <v>-0.96599999999999997</v>
      </c>
      <c r="P26" s="354">
        <v>0.17499999999999999</v>
      </c>
      <c r="Q26" s="354">
        <v>-2.5000000000000001E-2</v>
      </c>
      <c r="R26" s="354">
        <v>-0.152</v>
      </c>
      <c r="S26" s="354">
        <v>0.14799999999999999</v>
      </c>
      <c r="T26" s="354">
        <v>9.1999999999999998E-2</v>
      </c>
      <c r="U26" s="354">
        <v>2.1000000000000001E-2</v>
      </c>
      <c r="V26" s="354">
        <v>-2.1429999999999998</v>
      </c>
      <c r="W26" s="354">
        <v>-0.38600000000000001</v>
      </c>
      <c r="X26" s="354">
        <v>-0.03</v>
      </c>
      <c r="Y26" s="354">
        <v>0.121</v>
      </c>
      <c r="Z26" s="354">
        <v>0.13500000000000001</v>
      </c>
      <c r="AA26" s="354">
        <v>0.219</v>
      </c>
      <c r="AB26" s="354">
        <v>0.114</v>
      </c>
      <c r="AC26" s="354">
        <v>0.318</v>
      </c>
    </row>
    <row r="27" spans="2:29" s="350" customFormat="1">
      <c r="B27" s="150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</row>
    <row r="28" spans="2:29" s="350" customFormat="1">
      <c r="B28" s="150" t="s">
        <v>101</v>
      </c>
      <c r="C28" s="355">
        <v>990</v>
      </c>
      <c r="D28" s="355">
        <v>299</v>
      </c>
      <c r="E28" s="355">
        <v>199</v>
      </c>
      <c r="F28" s="355">
        <v>268</v>
      </c>
      <c r="G28" s="355">
        <v>322</v>
      </c>
      <c r="H28" s="355">
        <v>1088</v>
      </c>
      <c r="I28" s="355">
        <v>235</v>
      </c>
      <c r="J28" s="355">
        <v>380</v>
      </c>
      <c r="K28" s="355">
        <v>256</v>
      </c>
      <c r="L28" s="355">
        <v>278</v>
      </c>
      <c r="M28" s="355">
        <v>1149</v>
      </c>
      <c r="N28" s="355">
        <v>173</v>
      </c>
      <c r="O28" s="355">
        <v>172</v>
      </c>
      <c r="P28" s="355">
        <v>210</v>
      </c>
      <c r="Q28" s="355">
        <v>210</v>
      </c>
      <c r="R28" s="355">
        <v>765</v>
      </c>
      <c r="S28" s="355">
        <v>162</v>
      </c>
      <c r="T28" s="355">
        <v>109</v>
      </c>
      <c r="U28" s="355">
        <v>82</v>
      </c>
      <c r="V28" s="355">
        <v>70</v>
      </c>
      <c r="W28" s="355">
        <v>423</v>
      </c>
      <c r="X28" s="355">
        <v>57</v>
      </c>
      <c r="Y28" s="355">
        <v>47</v>
      </c>
      <c r="Z28" s="355">
        <v>57</v>
      </c>
      <c r="AA28" s="355">
        <v>62</v>
      </c>
      <c r="AB28" s="355">
        <v>223</v>
      </c>
      <c r="AC28" s="355">
        <v>20</v>
      </c>
    </row>
    <row r="29" spans="2:29" s="350" customFormat="1">
      <c r="B29" s="358" t="s">
        <v>89</v>
      </c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</row>
    <row r="30" spans="2:29" s="350" customFormat="1">
      <c r="B30" s="150" t="s">
        <v>90</v>
      </c>
      <c r="C30" s="286">
        <v>333</v>
      </c>
      <c r="D30" s="286">
        <v>254</v>
      </c>
      <c r="E30" s="286">
        <v>287</v>
      </c>
      <c r="F30" s="286">
        <v>240</v>
      </c>
      <c r="G30" s="286">
        <v>242</v>
      </c>
      <c r="H30" s="286">
        <v>257</v>
      </c>
      <c r="I30" s="286">
        <v>239</v>
      </c>
      <c r="J30" s="286">
        <v>226</v>
      </c>
      <c r="K30" s="286">
        <v>229</v>
      </c>
      <c r="L30" s="286">
        <v>247</v>
      </c>
      <c r="M30" s="286">
        <v>235</v>
      </c>
      <c r="N30" s="286">
        <v>256</v>
      </c>
      <c r="O30" s="286">
        <v>235</v>
      </c>
      <c r="P30" s="286">
        <v>238</v>
      </c>
      <c r="Q30" s="286">
        <v>275</v>
      </c>
      <c r="R30" s="286">
        <v>251</v>
      </c>
      <c r="S30" s="286">
        <v>304</v>
      </c>
      <c r="T30" s="286">
        <v>306</v>
      </c>
      <c r="U30" s="286">
        <v>300</v>
      </c>
      <c r="V30" s="286">
        <v>333</v>
      </c>
      <c r="W30" s="286">
        <v>312</v>
      </c>
      <c r="X30" s="286">
        <v>350</v>
      </c>
      <c r="Y30" s="286">
        <v>331</v>
      </c>
      <c r="Z30" s="286">
        <v>295</v>
      </c>
      <c r="AA30" s="286">
        <v>276</v>
      </c>
      <c r="AB30" s="286">
        <v>313</v>
      </c>
      <c r="AC30" s="286">
        <v>275</v>
      </c>
    </row>
    <row r="31" spans="2:29" s="350" customFormat="1" ht="13.5" thickBot="1">
      <c r="B31" s="360" t="s">
        <v>91</v>
      </c>
      <c r="C31" s="361">
        <v>111</v>
      </c>
      <c r="D31" s="361">
        <v>119</v>
      </c>
      <c r="E31" s="361">
        <v>108</v>
      </c>
      <c r="F31" s="361">
        <v>109</v>
      </c>
      <c r="G31" s="361">
        <v>110</v>
      </c>
      <c r="H31" s="361">
        <v>112</v>
      </c>
      <c r="I31" s="361">
        <v>112</v>
      </c>
      <c r="J31" s="361">
        <v>102</v>
      </c>
      <c r="K31" s="361">
        <v>110</v>
      </c>
      <c r="L31" s="361">
        <v>109</v>
      </c>
      <c r="M31" s="361">
        <v>109</v>
      </c>
      <c r="N31" s="361">
        <v>108</v>
      </c>
      <c r="O31" s="361">
        <v>110</v>
      </c>
      <c r="P31" s="361">
        <v>102</v>
      </c>
      <c r="Q31" s="361">
        <v>76</v>
      </c>
      <c r="R31" s="361">
        <v>99</v>
      </c>
      <c r="S31" s="361">
        <v>54</v>
      </c>
      <c r="T31" s="361">
        <v>62</v>
      </c>
      <c r="U31" s="361">
        <v>50</v>
      </c>
      <c r="V31" s="361">
        <v>44</v>
      </c>
      <c r="W31" s="361">
        <v>52</v>
      </c>
      <c r="X31" s="361">
        <v>34</v>
      </c>
      <c r="Y31" s="361">
        <v>46</v>
      </c>
      <c r="Z31" s="361">
        <v>46</v>
      </c>
      <c r="AA31" s="361">
        <v>49</v>
      </c>
      <c r="AB31" s="361">
        <v>44</v>
      </c>
      <c r="AC31" s="361">
        <v>54</v>
      </c>
    </row>
    <row r="32" spans="2:29" ht="13.5" thickTop="1">
      <c r="B32" s="62"/>
      <c r="C32" s="362"/>
      <c r="D32" s="362"/>
      <c r="E32" s="362"/>
      <c r="Q32" s="137"/>
      <c r="R32" s="137"/>
      <c r="S32" s="137"/>
      <c r="T32" s="137"/>
      <c r="V32" s="137"/>
      <c r="W32" s="137"/>
      <c r="X32" s="137"/>
      <c r="Y32" s="137"/>
      <c r="Z32" s="137"/>
      <c r="AA32" s="137"/>
      <c r="AB32" s="137"/>
      <c r="AC32" s="137"/>
    </row>
    <row r="33" spans="2:29"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</row>
    <row r="34" spans="2:29">
      <c r="B34" s="385"/>
      <c r="C34" s="363" t="s">
        <v>108</v>
      </c>
      <c r="D34" s="363" t="s">
        <v>1</v>
      </c>
      <c r="E34" s="363" t="s">
        <v>2</v>
      </c>
      <c r="F34" s="363" t="s">
        <v>3</v>
      </c>
      <c r="G34" s="363" t="s">
        <v>4</v>
      </c>
      <c r="H34" s="363" t="s">
        <v>108</v>
      </c>
      <c r="I34" s="363" t="s">
        <v>1</v>
      </c>
      <c r="J34" s="363" t="s">
        <v>2</v>
      </c>
      <c r="K34" s="363" t="s">
        <v>3</v>
      </c>
      <c r="L34" s="363" t="s">
        <v>4</v>
      </c>
      <c r="M34" s="363" t="s">
        <v>108</v>
      </c>
      <c r="N34" s="363" t="s">
        <v>1</v>
      </c>
      <c r="O34" s="363" t="s">
        <v>2</v>
      </c>
      <c r="P34" s="363" t="s">
        <v>3</v>
      </c>
      <c r="Q34" s="363" t="s">
        <v>4</v>
      </c>
      <c r="R34" s="363" t="s">
        <v>108</v>
      </c>
      <c r="S34" s="363" t="s">
        <v>1</v>
      </c>
      <c r="T34" s="363" t="s">
        <v>2</v>
      </c>
      <c r="U34" s="363" t="s">
        <v>3</v>
      </c>
      <c r="V34" s="363" t="s">
        <v>4</v>
      </c>
      <c r="W34" s="363" t="s">
        <v>108</v>
      </c>
      <c r="X34" s="363" t="s">
        <v>1</v>
      </c>
      <c r="Y34" s="363" t="s">
        <v>2</v>
      </c>
      <c r="Z34" s="363" t="s">
        <v>3</v>
      </c>
      <c r="AA34" s="363" t="s">
        <v>4</v>
      </c>
      <c r="AB34" s="363" t="s">
        <v>108</v>
      </c>
      <c r="AC34" s="363" t="s">
        <v>1</v>
      </c>
    </row>
    <row r="35" spans="2:29">
      <c r="B35" s="140" t="s">
        <v>121</v>
      </c>
      <c r="C35" s="155">
        <v>2011</v>
      </c>
      <c r="D35" s="156">
        <v>2012</v>
      </c>
      <c r="E35" s="156">
        <v>2012</v>
      </c>
      <c r="F35" s="156">
        <v>2012</v>
      </c>
      <c r="G35" s="156">
        <v>2012</v>
      </c>
      <c r="H35" s="155">
        <v>2012</v>
      </c>
      <c r="I35" s="155">
        <v>2013</v>
      </c>
      <c r="J35" s="155">
        <v>2013</v>
      </c>
      <c r="K35" s="156">
        <v>2013</v>
      </c>
      <c r="L35" s="156">
        <v>2013</v>
      </c>
      <c r="M35" s="155">
        <v>2013</v>
      </c>
      <c r="N35" s="155">
        <v>2014</v>
      </c>
      <c r="O35" s="155">
        <v>2014</v>
      </c>
      <c r="P35" s="156">
        <v>2014</v>
      </c>
      <c r="Q35" s="156">
        <v>2014</v>
      </c>
      <c r="R35" s="155">
        <v>2014</v>
      </c>
      <c r="S35" s="155">
        <v>2015</v>
      </c>
      <c r="T35" s="155">
        <v>2015</v>
      </c>
      <c r="U35" s="156">
        <v>2015</v>
      </c>
      <c r="V35" s="156">
        <v>2015</v>
      </c>
      <c r="W35" s="155">
        <v>2015</v>
      </c>
      <c r="X35" s="156">
        <v>2016</v>
      </c>
      <c r="Y35" s="156">
        <v>2016</v>
      </c>
      <c r="Z35" s="156">
        <v>2016</v>
      </c>
      <c r="AA35" s="156">
        <v>2016</v>
      </c>
      <c r="AB35" s="155">
        <v>2016</v>
      </c>
      <c r="AC35" s="156">
        <v>2017</v>
      </c>
    </row>
    <row r="36" spans="2:29">
      <c r="AA36" s="62"/>
      <c r="AB36" s="62"/>
      <c r="AC36" s="62"/>
    </row>
    <row r="37" spans="2:29" s="62" customFormat="1">
      <c r="B37" s="62" t="s">
        <v>119</v>
      </c>
      <c r="C37" s="286">
        <v>3165</v>
      </c>
      <c r="D37" s="286">
        <v>3251</v>
      </c>
      <c r="E37" s="59">
        <v>3220</v>
      </c>
      <c r="F37" s="59">
        <v>3191</v>
      </c>
      <c r="G37" s="59">
        <v>3146</v>
      </c>
      <c r="H37" s="59">
        <v>3146</v>
      </c>
      <c r="I37" s="286">
        <v>3106</v>
      </c>
      <c r="J37" s="286">
        <v>3090</v>
      </c>
      <c r="K37" s="286">
        <v>3124</v>
      </c>
      <c r="L37" s="286">
        <v>3096</v>
      </c>
      <c r="M37" s="286">
        <v>3096</v>
      </c>
      <c r="N37" s="286">
        <v>3070</v>
      </c>
      <c r="O37" s="286">
        <v>1584</v>
      </c>
      <c r="P37" s="286">
        <v>1559</v>
      </c>
      <c r="Q37" s="286">
        <v>1482</v>
      </c>
      <c r="R37" s="286">
        <v>1482</v>
      </c>
      <c r="S37" s="286">
        <v>1456</v>
      </c>
      <c r="T37" s="286">
        <v>1363</v>
      </c>
      <c r="U37" s="286">
        <v>1360</v>
      </c>
      <c r="V37" s="286">
        <v>394</v>
      </c>
      <c r="W37" s="286">
        <v>394</v>
      </c>
      <c r="X37" s="286">
        <v>815</v>
      </c>
      <c r="Y37" s="286">
        <v>794</v>
      </c>
      <c r="Z37" s="286">
        <v>777</v>
      </c>
      <c r="AA37" s="286">
        <v>760</v>
      </c>
      <c r="AB37" s="286">
        <v>760</v>
      </c>
      <c r="AC37" s="286">
        <v>728</v>
      </c>
    </row>
    <row r="38" spans="2:29">
      <c r="B38" s="62" t="s">
        <v>30</v>
      </c>
      <c r="C38" s="286">
        <v>5692</v>
      </c>
      <c r="D38" s="286">
        <v>5681</v>
      </c>
      <c r="E38" s="59">
        <v>5673</v>
      </c>
      <c r="F38" s="59">
        <v>5863</v>
      </c>
      <c r="G38" s="59">
        <v>5752</v>
      </c>
      <c r="H38" s="59">
        <v>5752</v>
      </c>
      <c r="I38" s="286">
        <v>5833</v>
      </c>
      <c r="J38" s="286">
        <v>5950</v>
      </c>
      <c r="K38" s="286">
        <v>6038</v>
      </c>
      <c r="L38" s="286">
        <v>6548</v>
      </c>
      <c r="M38" s="286">
        <v>6548</v>
      </c>
      <c r="N38" s="286">
        <v>6671</v>
      </c>
      <c r="O38" s="286">
        <v>6907</v>
      </c>
      <c r="P38" s="286">
        <v>7273</v>
      </c>
      <c r="Q38" s="286">
        <v>7525</v>
      </c>
      <c r="R38" s="286">
        <v>7525</v>
      </c>
      <c r="S38" s="286">
        <v>7705</v>
      </c>
      <c r="T38" s="286">
        <v>7927</v>
      </c>
      <c r="U38" s="286">
        <v>8068</v>
      </c>
      <c r="V38" s="286">
        <v>6308</v>
      </c>
      <c r="W38" s="286">
        <v>6308</v>
      </c>
      <c r="X38" s="286">
        <v>6196</v>
      </c>
      <c r="Y38" s="286">
        <v>6275</v>
      </c>
      <c r="Z38" s="286">
        <v>6247</v>
      </c>
      <c r="AA38" s="286">
        <v>6221</v>
      </c>
      <c r="AB38" s="286">
        <v>6221</v>
      </c>
      <c r="AC38" s="286">
        <v>6176</v>
      </c>
    </row>
    <row r="39" spans="2:29">
      <c r="B39" s="62" t="s">
        <v>114</v>
      </c>
      <c r="C39" s="286">
        <v>0</v>
      </c>
      <c r="D39" s="286">
        <v>0</v>
      </c>
      <c r="E39" s="59">
        <v>0</v>
      </c>
      <c r="F39" s="59">
        <v>0</v>
      </c>
      <c r="G39" s="59">
        <v>0</v>
      </c>
      <c r="H39" s="59">
        <v>0</v>
      </c>
      <c r="I39" s="286">
        <v>0</v>
      </c>
      <c r="J39" s="286">
        <v>0</v>
      </c>
      <c r="K39" s="286">
        <v>0</v>
      </c>
      <c r="L39" s="286">
        <v>0</v>
      </c>
      <c r="M39" s="286">
        <v>0</v>
      </c>
      <c r="N39" s="286">
        <v>0</v>
      </c>
      <c r="O39" s="286">
        <v>0</v>
      </c>
      <c r="P39" s="286">
        <v>0</v>
      </c>
      <c r="Q39" s="286">
        <v>0</v>
      </c>
      <c r="R39" s="286">
        <v>0</v>
      </c>
      <c r="S39" s="286">
        <v>0</v>
      </c>
      <c r="T39" s="286">
        <v>0</v>
      </c>
      <c r="U39" s="286">
        <v>0</v>
      </c>
      <c r="V39" s="286">
        <v>0</v>
      </c>
      <c r="W39" s="286">
        <v>0</v>
      </c>
      <c r="X39" s="286">
        <v>0</v>
      </c>
      <c r="Y39" s="286">
        <v>0</v>
      </c>
      <c r="Z39" s="286">
        <v>0</v>
      </c>
      <c r="AA39" s="286">
        <v>0</v>
      </c>
      <c r="AB39" s="286">
        <v>0</v>
      </c>
      <c r="AC39" s="286">
        <v>0</v>
      </c>
    </row>
    <row r="40" spans="2:29">
      <c r="B40" s="62" t="s">
        <v>31</v>
      </c>
      <c r="C40" s="286">
        <v>124</v>
      </c>
      <c r="D40" s="286">
        <v>209</v>
      </c>
      <c r="E40" s="59">
        <v>208</v>
      </c>
      <c r="F40" s="59">
        <v>203</v>
      </c>
      <c r="G40" s="59">
        <v>197</v>
      </c>
      <c r="H40" s="59">
        <v>197</v>
      </c>
      <c r="I40" s="286">
        <v>193</v>
      </c>
      <c r="J40" s="286">
        <v>189</v>
      </c>
      <c r="K40" s="286">
        <v>177</v>
      </c>
      <c r="L40" s="286">
        <v>197</v>
      </c>
      <c r="M40" s="286">
        <v>197</v>
      </c>
      <c r="N40" s="286">
        <v>199</v>
      </c>
      <c r="O40" s="286">
        <v>0</v>
      </c>
      <c r="P40" s="286">
        <v>0</v>
      </c>
      <c r="Q40" s="286">
        <v>0</v>
      </c>
      <c r="R40" s="286">
        <v>0</v>
      </c>
      <c r="S40" s="286">
        <v>0</v>
      </c>
      <c r="T40" s="286">
        <v>0</v>
      </c>
      <c r="U40" s="286">
        <v>0</v>
      </c>
      <c r="V40" s="286">
        <v>0</v>
      </c>
      <c r="W40" s="286">
        <v>0</v>
      </c>
      <c r="X40" s="286">
        <v>0</v>
      </c>
      <c r="Y40" s="286">
        <v>0</v>
      </c>
      <c r="Z40" s="286">
        <v>0</v>
      </c>
      <c r="AA40" s="286">
        <v>0</v>
      </c>
      <c r="AB40" s="286">
        <v>0</v>
      </c>
      <c r="AC40" s="286">
        <v>0</v>
      </c>
    </row>
    <row r="41" spans="2:29">
      <c r="B41" s="62" t="s">
        <v>105</v>
      </c>
      <c r="C41" s="286">
        <v>577</v>
      </c>
      <c r="D41" s="286">
        <v>572</v>
      </c>
      <c r="E41" s="59">
        <v>573</v>
      </c>
      <c r="F41" s="59">
        <v>577</v>
      </c>
      <c r="G41" s="59">
        <v>528</v>
      </c>
      <c r="H41" s="59">
        <v>528</v>
      </c>
      <c r="I41" s="286">
        <v>486</v>
      </c>
      <c r="J41" s="286">
        <v>509</v>
      </c>
      <c r="K41" s="286">
        <v>481</v>
      </c>
      <c r="L41" s="286">
        <v>603</v>
      </c>
      <c r="M41" s="286">
        <v>603</v>
      </c>
      <c r="N41" s="286">
        <v>649</v>
      </c>
      <c r="O41" s="286">
        <v>712</v>
      </c>
      <c r="P41" s="286">
        <v>713</v>
      </c>
      <c r="Q41" s="286">
        <v>600</v>
      </c>
      <c r="R41" s="286">
        <v>600</v>
      </c>
      <c r="S41" s="286">
        <v>604</v>
      </c>
      <c r="T41" s="286">
        <v>613</v>
      </c>
      <c r="U41" s="286">
        <v>625</v>
      </c>
      <c r="V41" s="286">
        <v>960</v>
      </c>
      <c r="W41" s="286">
        <v>960</v>
      </c>
      <c r="X41" s="286">
        <v>836</v>
      </c>
      <c r="Y41" s="286">
        <v>849</v>
      </c>
      <c r="Z41" s="286">
        <v>777</v>
      </c>
      <c r="AA41" s="286">
        <v>742</v>
      </c>
      <c r="AB41" s="286">
        <v>742</v>
      </c>
      <c r="AC41" s="286">
        <v>785</v>
      </c>
    </row>
    <row r="42" spans="2:29">
      <c r="B42" s="62" t="s">
        <v>46</v>
      </c>
      <c r="C42" s="286">
        <v>0</v>
      </c>
      <c r="D42" s="286">
        <v>0</v>
      </c>
      <c r="E42" s="59">
        <v>0</v>
      </c>
      <c r="F42" s="59">
        <v>0</v>
      </c>
      <c r="G42" s="59">
        <v>0</v>
      </c>
      <c r="H42" s="59">
        <v>0</v>
      </c>
      <c r="I42" s="286">
        <v>0</v>
      </c>
      <c r="J42" s="286">
        <v>0</v>
      </c>
      <c r="K42" s="286">
        <v>0</v>
      </c>
      <c r="L42" s="286">
        <v>0</v>
      </c>
      <c r="M42" s="286">
        <v>0</v>
      </c>
      <c r="N42" s="286">
        <v>0</v>
      </c>
      <c r="O42" s="286">
        <v>0</v>
      </c>
      <c r="P42" s="286">
        <v>0</v>
      </c>
      <c r="Q42" s="286">
        <v>0</v>
      </c>
      <c r="R42" s="286">
        <v>0</v>
      </c>
      <c r="S42" s="286">
        <v>0</v>
      </c>
      <c r="T42" s="286">
        <v>0</v>
      </c>
      <c r="U42" s="286">
        <v>1</v>
      </c>
      <c r="V42" s="286">
        <v>20</v>
      </c>
      <c r="W42" s="286">
        <v>20</v>
      </c>
      <c r="X42" s="286">
        <v>1</v>
      </c>
      <c r="Y42" s="286">
        <v>1</v>
      </c>
      <c r="Z42" s="286">
        <v>1</v>
      </c>
      <c r="AA42" s="286">
        <v>0</v>
      </c>
      <c r="AB42" s="286">
        <v>0</v>
      </c>
      <c r="AC42" s="286">
        <v>0</v>
      </c>
    </row>
    <row r="43" spans="2:29">
      <c r="B43" s="129" t="s">
        <v>106</v>
      </c>
      <c r="C43" s="286">
        <v>1394</v>
      </c>
      <c r="D43" s="286">
        <v>2489</v>
      </c>
      <c r="E43" s="59">
        <v>2588</v>
      </c>
      <c r="F43" s="59">
        <v>2383</v>
      </c>
      <c r="G43" s="59">
        <v>2058</v>
      </c>
      <c r="H43" s="59">
        <v>2058</v>
      </c>
      <c r="I43" s="286">
        <v>1956</v>
      </c>
      <c r="J43" s="286">
        <v>1626</v>
      </c>
      <c r="K43" s="286">
        <v>1650</v>
      </c>
      <c r="L43" s="286">
        <v>1500</v>
      </c>
      <c r="M43" s="286">
        <v>1500</v>
      </c>
      <c r="N43" s="286">
        <v>1764</v>
      </c>
      <c r="O43" s="286">
        <v>1510</v>
      </c>
      <c r="P43" s="286">
        <v>1476</v>
      </c>
      <c r="Q43" s="286">
        <v>1185</v>
      </c>
      <c r="R43" s="286">
        <v>1185</v>
      </c>
      <c r="S43" s="286">
        <v>1493</v>
      </c>
      <c r="T43" s="286">
        <v>1361</v>
      </c>
      <c r="U43" s="286">
        <v>1116</v>
      </c>
      <c r="V43" s="286">
        <v>999</v>
      </c>
      <c r="W43" s="286">
        <v>999</v>
      </c>
      <c r="X43" s="286">
        <v>1073</v>
      </c>
      <c r="Y43" s="286">
        <v>1061</v>
      </c>
      <c r="Z43" s="286">
        <v>1073</v>
      </c>
      <c r="AA43" s="286">
        <v>912</v>
      </c>
      <c r="AB43" s="286">
        <v>912</v>
      </c>
      <c r="AC43" s="286">
        <v>826</v>
      </c>
    </row>
    <row r="44" spans="2:29">
      <c r="B44" s="118" t="s">
        <v>207</v>
      </c>
      <c r="C44" s="364">
        <v>10952</v>
      </c>
      <c r="D44" s="364">
        <v>12202</v>
      </c>
      <c r="E44" s="364">
        <v>12262</v>
      </c>
      <c r="F44" s="364">
        <v>12217</v>
      </c>
      <c r="G44" s="364">
        <v>11681</v>
      </c>
      <c r="H44" s="364">
        <v>11681</v>
      </c>
      <c r="I44" s="364">
        <v>11574</v>
      </c>
      <c r="J44" s="364">
        <v>11364</v>
      </c>
      <c r="K44" s="364">
        <v>11470</v>
      </c>
      <c r="L44" s="364">
        <v>11944</v>
      </c>
      <c r="M44" s="364">
        <v>11944</v>
      </c>
      <c r="N44" s="364">
        <v>12353</v>
      </c>
      <c r="O44" s="364">
        <v>10713</v>
      </c>
      <c r="P44" s="364">
        <v>11021</v>
      </c>
      <c r="Q44" s="364">
        <v>10792</v>
      </c>
      <c r="R44" s="364">
        <v>10792</v>
      </c>
      <c r="S44" s="364">
        <v>11258</v>
      </c>
      <c r="T44" s="364">
        <v>11264</v>
      </c>
      <c r="U44" s="364">
        <v>11170</v>
      </c>
      <c r="V44" s="364">
        <v>8681</v>
      </c>
      <c r="W44" s="364">
        <v>8681</v>
      </c>
      <c r="X44" s="364">
        <v>8921</v>
      </c>
      <c r="Y44" s="364">
        <v>8980</v>
      </c>
      <c r="Z44" s="364">
        <v>8875</v>
      </c>
      <c r="AA44" s="364">
        <v>8635</v>
      </c>
      <c r="AB44" s="364">
        <v>8635</v>
      </c>
      <c r="AC44" s="364">
        <v>8515</v>
      </c>
    </row>
    <row r="45" spans="2:29">
      <c r="B45" s="62"/>
      <c r="C45" s="286"/>
      <c r="D45" s="286"/>
      <c r="E45" s="365"/>
      <c r="F45" s="365"/>
      <c r="G45" s="286"/>
      <c r="H45" s="365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</row>
    <row r="46" spans="2:29">
      <c r="B46" s="62" t="s">
        <v>120</v>
      </c>
      <c r="C46" s="286">
        <v>4525</v>
      </c>
      <c r="D46" s="286">
        <v>5095</v>
      </c>
      <c r="E46" s="59">
        <v>5192</v>
      </c>
      <c r="F46" s="59">
        <v>5706</v>
      </c>
      <c r="G46" s="59">
        <v>4761</v>
      </c>
      <c r="H46" s="59">
        <v>4761</v>
      </c>
      <c r="I46" s="286">
        <v>5059</v>
      </c>
      <c r="J46" s="286">
        <v>4900</v>
      </c>
      <c r="K46" s="286">
        <v>5363</v>
      </c>
      <c r="L46" s="286">
        <v>5466</v>
      </c>
      <c r="M46" s="286">
        <v>5466</v>
      </c>
      <c r="N46" s="286">
        <v>5788</v>
      </c>
      <c r="O46" s="286">
        <v>5706</v>
      </c>
      <c r="P46" s="286">
        <v>5866</v>
      </c>
      <c r="Q46" s="286">
        <v>5510</v>
      </c>
      <c r="R46" s="286">
        <v>5510</v>
      </c>
      <c r="S46" s="286">
        <v>5302</v>
      </c>
      <c r="T46" s="286">
        <v>5302</v>
      </c>
      <c r="U46" s="286">
        <v>5205</v>
      </c>
      <c r="V46" s="286">
        <v>5231</v>
      </c>
      <c r="W46" s="286">
        <v>5231</v>
      </c>
      <c r="X46" s="286">
        <v>4587</v>
      </c>
      <c r="Y46" s="286">
        <v>4678</v>
      </c>
      <c r="Z46" s="286">
        <v>4586</v>
      </c>
      <c r="AA46" s="286">
        <v>4546</v>
      </c>
      <c r="AB46" s="286">
        <v>4546</v>
      </c>
      <c r="AC46" s="286">
        <v>4373</v>
      </c>
    </row>
    <row r="47" spans="2:29" ht="13.5" thickBot="1">
      <c r="B47" s="153" t="s">
        <v>107</v>
      </c>
      <c r="C47" s="366">
        <v>6427</v>
      </c>
      <c r="D47" s="366">
        <v>7107</v>
      </c>
      <c r="E47" s="366">
        <v>7070</v>
      </c>
      <c r="F47" s="366">
        <v>6511</v>
      </c>
      <c r="G47" s="366">
        <v>6920</v>
      </c>
      <c r="H47" s="366">
        <v>6920</v>
      </c>
      <c r="I47" s="366">
        <v>6515</v>
      </c>
      <c r="J47" s="366">
        <v>6464</v>
      </c>
      <c r="K47" s="366">
        <v>6107</v>
      </c>
      <c r="L47" s="366">
        <v>6478</v>
      </c>
      <c r="M47" s="366">
        <v>6478</v>
      </c>
      <c r="N47" s="366">
        <v>6565</v>
      </c>
      <c r="O47" s="366">
        <v>5007</v>
      </c>
      <c r="P47" s="366">
        <v>5155</v>
      </c>
      <c r="Q47" s="366">
        <v>5282</v>
      </c>
      <c r="R47" s="366">
        <v>5282</v>
      </c>
      <c r="S47" s="366">
        <v>5956</v>
      </c>
      <c r="T47" s="366">
        <v>5962</v>
      </c>
      <c r="U47" s="366">
        <v>5965</v>
      </c>
      <c r="V47" s="366">
        <v>3450</v>
      </c>
      <c r="W47" s="366">
        <v>3450</v>
      </c>
      <c r="X47" s="366">
        <v>4334</v>
      </c>
      <c r="Y47" s="366">
        <v>4302</v>
      </c>
      <c r="Z47" s="366">
        <v>4289</v>
      </c>
      <c r="AA47" s="366">
        <v>4089</v>
      </c>
      <c r="AB47" s="366">
        <v>4089</v>
      </c>
      <c r="AC47" s="366">
        <v>4142</v>
      </c>
    </row>
    <row r="48" spans="2:29" ht="13.5" thickTop="1">
      <c r="AA48" s="62"/>
      <c r="AB48" s="62"/>
    </row>
    <row r="49" spans="3:28">
      <c r="AA49" s="62"/>
      <c r="AB49" s="62"/>
    </row>
    <row r="50" spans="3:28">
      <c r="C50" s="118"/>
      <c r="D50" s="118"/>
    </row>
    <row r="51" spans="3:28">
      <c r="C51" s="118"/>
      <c r="D51" s="118"/>
    </row>
  </sheetData>
  <pageMargins left="0.39370078740157483" right="0.39370078740157483" top="0.98425196850393704" bottom="0.98425196850393704" header="0.51181102362204722" footer="0.51181102362204722"/>
  <pageSetup paperSize="9" scale="26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66FF33"/>
    <pageSetUpPr fitToPage="1"/>
  </sheetPr>
  <dimension ref="B1:AC49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62" customWidth="1"/>
    <col min="3" max="3" width="12.7109375" style="136" customWidth="1"/>
    <col min="4" max="7" width="12.7109375" style="377" hidden="1" customWidth="1" outlineLevel="1"/>
    <col min="8" max="8" width="12.7109375" style="377" customWidth="1" collapsed="1"/>
    <col min="9" max="11" width="12.7109375" style="377" hidden="1" customWidth="1" outlineLevel="1"/>
    <col min="12" max="12" width="12.7109375" style="134" hidden="1" customWidth="1" outlineLevel="1"/>
    <col min="13" max="13" width="12.7109375" style="134" customWidth="1" collapsed="1"/>
    <col min="14" max="17" width="12.7109375" style="377" hidden="1" customWidth="1" outlineLevel="1"/>
    <col min="18" max="18" width="12.7109375" style="134" customWidth="1" collapsed="1"/>
    <col min="19" max="22" width="12.7109375" style="377" hidden="1" customWidth="1" outlineLevel="1"/>
    <col min="23" max="23" width="12.7109375" style="134" customWidth="1" collapsed="1"/>
    <col min="24" max="26" width="12.7109375" style="377" hidden="1" customWidth="1" outlineLevel="1"/>
    <col min="27" max="27" width="10" style="134" hidden="1" customWidth="1" outlineLevel="1"/>
    <col min="28" max="28" width="11.140625" style="134" customWidth="1" collapsed="1"/>
    <col min="29" max="217" width="9.140625" style="134"/>
    <col min="218" max="218" width="3.7109375" style="134" customWidth="1"/>
    <col min="219" max="219" width="68.7109375" style="134" customWidth="1"/>
    <col min="220" max="221" width="0" style="134" hidden="1" customWidth="1"/>
    <col min="222" max="223" width="14.7109375" style="134" customWidth="1"/>
    <col min="224" max="224" width="3.7109375" style="134" customWidth="1"/>
    <col min="225" max="226" width="9.140625" style="134"/>
    <col min="227" max="227" width="3.7109375" style="134" customWidth="1"/>
    <col min="228" max="228" width="39" style="134" bestFit="1" customWidth="1"/>
    <col min="229" max="229" width="8.28515625" style="134" bestFit="1" customWidth="1"/>
    <col min="230" max="473" width="9.140625" style="134"/>
    <col min="474" max="474" width="3.7109375" style="134" customWidth="1"/>
    <col min="475" max="475" width="68.7109375" style="134" customWidth="1"/>
    <col min="476" max="477" width="0" style="134" hidden="1" customWidth="1"/>
    <col min="478" max="479" width="14.7109375" style="134" customWidth="1"/>
    <col min="480" max="480" width="3.7109375" style="134" customWidth="1"/>
    <col min="481" max="482" width="9.140625" style="134"/>
    <col min="483" max="483" width="3.7109375" style="134" customWidth="1"/>
    <col min="484" max="484" width="39" style="134" bestFit="1" customWidth="1"/>
    <col min="485" max="485" width="8.28515625" style="134" bestFit="1" customWidth="1"/>
    <col min="486" max="729" width="9.140625" style="134"/>
    <col min="730" max="730" width="3.7109375" style="134" customWidth="1"/>
    <col min="731" max="731" width="68.7109375" style="134" customWidth="1"/>
    <col min="732" max="733" width="0" style="134" hidden="1" customWidth="1"/>
    <col min="734" max="735" width="14.7109375" style="134" customWidth="1"/>
    <col min="736" max="736" width="3.7109375" style="134" customWidth="1"/>
    <col min="737" max="738" width="9.140625" style="134"/>
    <col min="739" max="739" width="3.7109375" style="134" customWidth="1"/>
    <col min="740" max="740" width="39" style="134" bestFit="1" customWidth="1"/>
    <col min="741" max="741" width="8.28515625" style="134" bestFit="1" customWidth="1"/>
    <col min="742" max="985" width="9.140625" style="134"/>
    <col min="986" max="986" width="3.7109375" style="134" customWidth="1"/>
    <col min="987" max="987" width="68.7109375" style="134" customWidth="1"/>
    <col min="988" max="989" width="0" style="134" hidden="1" customWidth="1"/>
    <col min="990" max="991" width="14.7109375" style="134" customWidth="1"/>
    <col min="992" max="992" width="3.7109375" style="134" customWidth="1"/>
    <col min="993" max="994" width="9.140625" style="134"/>
    <col min="995" max="995" width="3.7109375" style="134" customWidth="1"/>
    <col min="996" max="996" width="39" style="134" bestFit="1" customWidth="1"/>
    <col min="997" max="997" width="8.28515625" style="134" bestFit="1" customWidth="1"/>
    <col min="998" max="1241" width="9.140625" style="134"/>
    <col min="1242" max="1242" width="3.7109375" style="134" customWidth="1"/>
    <col min="1243" max="1243" width="68.7109375" style="134" customWidth="1"/>
    <col min="1244" max="1245" width="0" style="134" hidden="1" customWidth="1"/>
    <col min="1246" max="1247" width="14.7109375" style="134" customWidth="1"/>
    <col min="1248" max="1248" width="3.7109375" style="134" customWidth="1"/>
    <col min="1249" max="1250" width="9.140625" style="134"/>
    <col min="1251" max="1251" width="3.7109375" style="134" customWidth="1"/>
    <col min="1252" max="1252" width="39" style="134" bestFit="1" customWidth="1"/>
    <col min="1253" max="1253" width="8.28515625" style="134" bestFit="1" customWidth="1"/>
    <col min="1254" max="1497" width="9.140625" style="134"/>
    <col min="1498" max="1498" width="3.7109375" style="134" customWidth="1"/>
    <col min="1499" max="1499" width="68.7109375" style="134" customWidth="1"/>
    <col min="1500" max="1501" width="0" style="134" hidden="1" customWidth="1"/>
    <col min="1502" max="1503" width="14.7109375" style="134" customWidth="1"/>
    <col min="1504" max="1504" width="3.7109375" style="134" customWidth="1"/>
    <col min="1505" max="1506" width="9.140625" style="134"/>
    <col min="1507" max="1507" width="3.7109375" style="134" customWidth="1"/>
    <col min="1508" max="1508" width="39" style="134" bestFit="1" customWidth="1"/>
    <col min="1509" max="1509" width="8.28515625" style="134" bestFit="1" customWidth="1"/>
    <col min="1510" max="1753" width="9.140625" style="134"/>
    <col min="1754" max="1754" width="3.7109375" style="134" customWidth="1"/>
    <col min="1755" max="1755" width="68.7109375" style="134" customWidth="1"/>
    <col min="1756" max="1757" width="0" style="134" hidden="1" customWidth="1"/>
    <col min="1758" max="1759" width="14.7109375" style="134" customWidth="1"/>
    <col min="1760" max="1760" width="3.7109375" style="134" customWidth="1"/>
    <col min="1761" max="1762" width="9.140625" style="134"/>
    <col min="1763" max="1763" width="3.7109375" style="134" customWidth="1"/>
    <col min="1764" max="1764" width="39" style="134" bestFit="1" customWidth="1"/>
    <col min="1765" max="1765" width="8.28515625" style="134" bestFit="1" customWidth="1"/>
    <col min="1766" max="2009" width="9.140625" style="134"/>
    <col min="2010" max="2010" width="3.7109375" style="134" customWidth="1"/>
    <col min="2011" max="2011" width="68.7109375" style="134" customWidth="1"/>
    <col min="2012" max="2013" width="0" style="134" hidden="1" customWidth="1"/>
    <col min="2014" max="2015" width="14.7109375" style="134" customWidth="1"/>
    <col min="2016" max="2016" width="3.7109375" style="134" customWidth="1"/>
    <col min="2017" max="2018" width="9.140625" style="134"/>
    <col min="2019" max="2019" width="3.7109375" style="134" customWidth="1"/>
    <col min="2020" max="2020" width="39" style="134" bestFit="1" customWidth="1"/>
    <col min="2021" max="2021" width="8.28515625" style="134" bestFit="1" customWidth="1"/>
    <col min="2022" max="2265" width="9.140625" style="134"/>
    <col min="2266" max="2266" width="3.7109375" style="134" customWidth="1"/>
    <col min="2267" max="2267" width="68.7109375" style="134" customWidth="1"/>
    <col min="2268" max="2269" width="0" style="134" hidden="1" customWidth="1"/>
    <col min="2270" max="2271" width="14.7109375" style="134" customWidth="1"/>
    <col min="2272" max="2272" width="3.7109375" style="134" customWidth="1"/>
    <col min="2273" max="2274" width="9.140625" style="134"/>
    <col min="2275" max="2275" width="3.7109375" style="134" customWidth="1"/>
    <col min="2276" max="2276" width="39" style="134" bestFit="1" customWidth="1"/>
    <col min="2277" max="2277" width="8.28515625" style="134" bestFit="1" customWidth="1"/>
    <col min="2278" max="2521" width="9.140625" style="134"/>
    <col min="2522" max="2522" width="3.7109375" style="134" customWidth="1"/>
    <col min="2523" max="2523" width="68.7109375" style="134" customWidth="1"/>
    <col min="2524" max="2525" width="0" style="134" hidden="1" customWidth="1"/>
    <col min="2526" max="2527" width="14.7109375" style="134" customWidth="1"/>
    <col min="2528" max="2528" width="3.7109375" style="134" customWidth="1"/>
    <col min="2529" max="2530" width="9.140625" style="134"/>
    <col min="2531" max="2531" width="3.7109375" style="134" customWidth="1"/>
    <col min="2532" max="2532" width="39" style="134" bestFit="1" customWidth="1"/>
    <col min="2533" max="2533" width="8.28515625" style="134" bestFit="1" customWidth="1"/>
    <col min="2534" max="2777" width="9.140625" style="134"/>
    <col min="2778" max="2778" width="3.7109375" style="134" customWidth="1"/>
    <col min="2779" max="2779" width="68.7109375" style="134" customWidth="1"/>
    <col min="2780" max="2781" width="0" style="134" hidden="1" customWidth="1"/>
    <col min="2782" max="2783" width="14.7109375" style="134" customWidth="1"/>
    <col min="2784" max="2784" width="3.7109375" style="134" customWidth="1"/>
    <col min="2785" max="2786" width="9.140625" style="134"/>
    <col min="2787" max="2787" width="3.7109375" style="134" customWidth="1"/>
    <col min="2788" max="2788" width="39" style="134" bestFit="1" customWidth="1"/>
    <col min="2789" max="2789" width="8.28515625" style="134" bestFit="1" customWidth="1"/>
    <col min="2790" max="3033" width="9.140625" style="134"/>
    <col min="3034" max="3034" width="3.7109375" style="134" customWidth="1"/>
    <col min="3035" max="3035" width="68.7109375" style="134" customWidth="1"/>
    <col min="3036" max="3037" width="0" style="134" hidden="1" customWidth="1"/>
    <col min="3038" max="3039" width="14.7109375" style="134" customWidth="1"/>
    <col min="3040" max="3040" width="3.7109375" style="134" customWidth="1"/>
    <col min="3041" max="3042" width="9.140625" style="134"/>
    <col min="3043" max="3043" width="3.7109375" style="134" customWidth="1"/>
    <col min="3044" max="3044" width="39" style="134" bestFit="1" customWidth="1"/>
    <col min="3045" max="3045" width="8.28515625" style="134" bestFit="1" customWidth="1"/>
    <col min="3046" max="3289" width="9.140625" style="134"/>
    <col min="3290" max="3290" width="3.7109375" style="134" customWidth="1"/>
    <col min="3291" max="3291" width="68.7109375" style="134" customWidth="1"/>
    <col min="3292" max="3293" width="0" style="134" hidden="1" customWidth="1"/>
    <col min="3294" max="3295" width="14.7109375" style="134" customWidth="1"/>
    <col min="3296" max="3296" width="3.7109375" style="134" customWidth="1"/>
    <col min="3297" max="3298" width="9.140625" style="134"/>
    <col min="3299" max="3299" width="3.7109375" style="134" customWidth="1"/>
    <col min="3300" max="3300" width="39" style="134" bestFit="1" customWidth="1"/>
    <col min="3301" max="3301" width="8.28515625" style="134" bestFit="1" customWidth="1"/>
    <col min="3302" max="3545" width="9.140625" style="134"/>
    <col min="3546" max="3546" width="3.7109375" style="134" customWidth="1"/>
    <col min="3547" max="3547" width="68.7109375" style="134" customWidth="1"/>
    <col min="3548" max="3549" width="0" style="134" hidden="1" customWidth="1"/>
    <col min="3550" max="3551" width="14.7109375" style="134" customWidth="1"/>
    <col min="3552" max="3552" width="3.7109375" style="134" customWidth="1"/>
    <col min="3553" max="3554" width="9.140625" style="134"/>
    <col min="3555" max="3555" width="3.7109375" style="134" customWidth="1"/>
    <col min="3556" max="3556" width="39" style="134" bestFit="1" customWidth="1"/>
    <col min="3557" max="3557" width="8.28515625" style="134" bestFit="1" customWidth="1"/>
    <col min="3558" max="3801" width="9.140625" style="134"/>
    <col min="3802" max="3802" width="3.7109375" style="134" customWidth="1"/>
    <col min="3803" max="3803" width="68.7109375" style="134" customWidth="1"/>
    <col min="3804" max="3805" width="0" style="134" hidden="1" customWidth="1"/>
    <col min="3806" max="3807" width="14.7109375" style="134" customWidth="1"/>
    <col min="3808" max="3808" width="3.7109375" style="134" customWidth="1"/>
    <col min="3809" max="3810" width="9.140625" style="134"/>
    <col min="3811" max="3811" width="3.7109375" style="134" customWidth="1"/>
    <col min="3812" max="3812" width="39" style="134" bestFit="1" customWidth="1"/>
    <col min="3813" max="3813" width="8.28515625" style="134" bestFit="1" customWidth="1"/>
    <col min="3814" max="4057" width="9.140625" style="134"/>
    <col min="4058" max="4058" width="3.7109375" style="134" customWidth="1"/>
    <col min="4059" max="4059" width="68.7109375" style="134" customWidth="1"/>
    <col min="4060" max="4061" width="0" style="134" hidden="1" customWidth="1"/>
    <col min="4062" max="4063" width="14.7109375" style="134" customWidth="1"/>
    <col min="4064" max="4064" width="3.7109375" style="134" customWidth="1"/>
    <col min="4065" max="4066" width="9.140625" style="134"/>
    <col min="4067" max="4067" width="3.7109375" style="134" customWidth="1"/>
    <col min="4068" max="4068" width="39" style="134" bestFit="1" customWidth="1"/>
    <col min="4069" max="4069" width="8.28515625" style="134" bestFit="1" customWidth="1"/>
    <col min="4070" max="4313" width="9.140625" style="134"/>
    <col min="4314" max="4314" width="3.7109375" style="134" customWidth="1"/>
    <col min="4315" max="4315" width="68.7109375" style="134" customWidth="1"/>
    <col min="4316" max="4317" width="0" style="134" hidden="1" customWidth="1"/>
    <col min="4318" max="4319" width="14.7109375" style="134" customWidth="1"/>
    <col min="4320" max="4320" width="3.7109375" style="134" customWidth="1"/>
    <col min="4321" max="4322" width="9.140625" style="134"/>
    <col min="4323" max="4323" width="3.7109375" style="134" customWidth="1"/>
    <col min="4324" max="4324" width="39" style="134" bestFit="1" customWidth="1"/>
    <col min="4325" max="4325" width="8.28515625" style="134" bestFit="1" customWidth="1"/>
    <col min="4326" max="4569" width="9.140625" style="134"/>
    <col min="4570" max="4570" width="3.7109375" style="134" customWidth="1"/>
    <col min="4571" max="4571" width="68.7109375" style="134" customWidth="1"/>
    <col min="4572" max="4573" width="0" style="134" hidden="1" customWidth="1"/>
    <col min="4574" max="4575" width="14.7109375" style="134" customWidth="1"/>
    <col min="4576" max="4576" width="3.7109375" style="134" customWidth="1"/>
    <col min="4577" max="4578" width="9.140625" style="134"/>
    <col min="4579" max="4579" width="3.7109375" style="134" customWidth="1"/>
    <col min="4580" max="4580" width="39" style="134" bestFit="1" customWidth="1"/>
    <col min="4581" max="4581" width="8.28515625" style="134" bestFit="1" customWidth="1"/>
    <col min="4582" max="4825" width="9.140625" style="134"/>
    <col min="4826" max="4826" width="3.7109375" style="134" customWidth="1"/>
    <col min="4827" max="4827" width="68.7109375" style="134" customWidth="1"/>
    <col min="4828" max="4829" width="0" style="134" hidden="1" customWidth="1"/>
    <col min="4830" max="4831" width="14.7109375" style="134" customWidth="1"/>
    <col min="4832" max="4832" width="3.7109375" style="134" customWidth="1"/>
    <col min="4833" max="4834" width="9.140625" style="134"/>
    <col min="4835" max="4835" width="3.7109375" style="134" customWidth="1"/>
    <col min="4836" max="4836" width="39" style="134" bestFit="1" customWidth="1"/>
    <col min="4837" max="4837" width="8.28515625" style="134" bestFit="1" customWidth="1"/>
    <col min="4838" max="5081" width="9.140625" style="134"/>
    <col min="5082" max="5082" width="3.7109375" style="134" customWidth="1"/>
    <col min="5083" max="5083" width="68.7109375" style="134" customWidth="1"/>
    <col min="5084" max="5085" width="0" style="134" hidden="1" customWidth="1"/>
    <col min="5086" max="5087" width="14.7109375" style="134" customWidth="1"/>
    <col min="5088" max="5088" width="3.7109375" style="134" customWidth="1"/>
    <col min="5089" max="5090" width="9.140625" style="134"/>
    <col min="5091" max="5091" width="3.7109375" style="134" customWidth="1"/>
    <col min="5092" max="5092" width="39" style="134" bestFit="1" customWidth="1"/>
    <col min="5093" max="5093" width="8.28515625" style="134" bestFit="1" customWidth="1"/>
    <col min="5094" max="5337" width="9.140625" style="134"/>
    <col min="5338" max="5338" width="3.7109375" style="134" customWidth="1"/>
    <col min="5339" max="5339" width="68.7109375" style="134" customWidth="1"/>
    <col min="5340" max="5341" width="0" style="134" hidden="1" customWidth="1"/>
    <col min="5342" max="5343" width="14.7109375" style="134" customWidth="1"/>
    <col min="5344" max="5344" width="3.7109375" style="134" customWidth="1"/>
    <col min="5345" max="5346" width="9.140625" style="134"/>
    <col min="5347" max="5347" width="3.7109375" style="134" customWidth="1"/>
    <col min="5348" max="5348" width="39" style="134" bestFit="1" customWidth="1"/>
    <col min="5349" max="5349" width="8.28515625" style="134" bestFit="1" customWidth="1"/>
    <col min="5350" max="5593" width="9.140625" style="134"/>
    <col min="5594" max="5594" width="3.7109375" style="134" customWidth="1"/>
    <col min="5595" max="5595" width="68.7109375" style="134" customWidth="1"/>
    <col min="5596" max="5597" width="0" style="134" hidden="1" customWidth="1"/>
    <col min="5598" max="5599" width="14.7109375" style="134" customWidth="1"/>
    <col min="5600" max="5600" width="3.7109375" style="134" customWidth="1"/>
    <col min="5601" max="5602" width="9.140625" style="134"/>
    <col min="5603" max="5603" width="3.7109375" style="134" customWidth="1"/>
    <col min="5604" max="5604" width="39" style="134" bestFit="1" customWidth="1"/>
    <col min="5605" max="5605" width="8.28515625" style="134" bestFit="1" customWidth="1"/>
    <col min="5606" max="5849" width="9.140625" style="134"/>
    <col min="5850" max="5850" width="3.7109375" style="134" customWidth="1"/>
    <col min="5851" max="5851" width="68.7109375" style="134" customWidth="1"/>
    <col min="5852" max="5853" width="0" style="134" hidden="1" customWidth="1"/>
    <col min="5854" max="5855" width="14.7109375" style="134" customWidth="1"/>
    <col min="5856" max="5856" width="3.7109375" style="134" customWidth="1"/>
    <col min="5857" max="5858" width="9.140625" style="134"/>
    <col min="5859" max="5859" width="3.7109375" style="134" customWidth="1"/>
    <col min="5860" max="5860" width="39" style="134" bestFit="1" customWidth="1"/>
    <col min="5861" max="5861" width="8.28515625" style="134" bestFit="1" customWidth="1"/>
    <col min="5862" max="6105" width="9.140625" style="134"/>
    <col min="6106" max="6106" width="3.7109375" style="134" customWidth="1"/>
    <col min="6107" max="6107" width="68.7109375" style="134" customWidth="1"/>
    <col min="6108" max="6109" width="0" style="134" hidden="1" customWidth="1"/>
    <col min="6110" max="6111" width="14.7109375" style="134" customWidth="1"/>
    <col min="6112" max="6112" width="3.7109375" style="134" customWidth="1"/>
    <col min="6113" max="6114" width="9.140625" style="134"/>
    <col min="6115" max="6115" width="3.7109375" style="134" customWidth="1"/>
    <col min="6116" max="6116" width="39" style="134" bestFit="1" customWidth="1"/>
    <col min="6117" max="6117" width="8.28515625" style="134" bestFit="1" customWidth="1"/>
    <col min="6118" max="6361" width="9.140625" style="134"/>
    <col min="6362" max="6362" width="3.7109375" style="134" customWidth="1"/>
    <col min="6363" max="6363" width="68.7109375" style="134" customWidth="1"/>
    <col min="6364" max="6365" width="0" style="134" hidden="1" customWidth="1"/>
    <col min="6366" max="6367" width="14.7109375" style="134" customWidth="1"/>
    <col min="6368" max="6368" width="3.7109375" style="134" customWidth="1"/>
    <col min="6369" max="6370" width="9.140625" style="134"/>
    <col min="6371" max="6371" width="3.7109375" style="134" customWidth="1"/>
    <col min="6372" max="6372" width="39" style="134" bestFit="1" customWidth="1"/>
    <col min="6373" max="6373" width="8.28515625" style="134" bestFit="1" customWidth="1"/>
    <col min="6374" max="6617" width="9.140625" style="134"/>
    <col min="6618" max="6618" width="3.7109375" style="134" customWidth="1"/>
    <col min="6619" max="6619" width="68.7109375" style="134" customWidth="1"/>
    <col min="6620" max="6621" width="0" style="134" hidden="1" customWidth="1"/>
    <col min="6622" max="6623" width="14.7109375" style="134" customWidth="1"/>
    <col min="6624" max="6624" width="3.7109375" style="134" customWidth="1"/>
    <col min="6625" max="6626" width="9.140625" style="134"/>
    <col min="6627" max="6627" width="3.7109375" style="134" customWidth="1"/>
    <col min="6628" max="6628" width="39" style="134" bestFit="1" customWidth="1"/>
    <col min="6629" max="6629" width="8.28515625" style="134" bestFit="1" customWidth="1"/>
    <col min="6630" max="6873" width="9.140625" style="134"/>
    <col min="6874" max="6874" width="3.7109375" style="134" customWidth="1"/>
    <col min="6875" max="6875" width="68.7109375" style="134" customWidth="1"/>
    <col min="6876" max="6877" width="0" style="134" hidden="1" customWidth="1"/>
    <col min="6878" max="6879" width="14.7109375" style="134" customWidth="1"/>
    <col min="6880" max="6880" width="3.7109375" style="134" customWidth="1"/>
    <col min="6881" max="6882" width="9.140625" style="134"/>
    <col min="6883" max="6883" width="3.7109375" style="134" customWidth="1"/>
    <col min="6884" max="6884" width="39" style="134" bestFit="1" customWidth="1"/>
    <col min="6885" max="6885" width="8.28515625" style="134" bestFit="1" customWidth="1"/>
    <col min="6886" max="7129" width="9.140625" style="134"/>
    <col min="7130" max="7130" width="3.7109375" style="134" customWidth="1"/>
    <col min="7131" max="7131" width="68.7109375" style="134" customWidth="1"/>
    <col min="7132" max="7133" width="0" style="134" hidden="1" customWidth="1"/>
    <col min="7134" max="7135" width="14.7109375" style="134" customWidth="1"/>
    <col min="7136" max="7136" width="3.7109375" style="134" customWidth="1"/>
    <col min="7137" max="7138" width="9.140625" style="134"/>
    <col min="7139" max="7139" width="3.7109375" style="134" customWidth="1"/>
    <col min="7140" max="7140" width="39" style="134" bestFit="1" customWidth="1"/>
    <col min="7141" max="7141" width="8.28515625" style="134" bestFit="1" customWidth="1"/>
    <col min="7142" max="7385" width="9.140625" style="134"/>
    <col min="7386" max="7386" width="3.7109375" style="134" customWidth="1"/>
    <col min="7387" max="7387" width="68.7109375" style="134" customWidth="1"/>
    <col min="7388" max="7389" width="0" style="134" hidden="1" customWidth="1"/>
    <col min="7390" max="7391" width="14.7109375" style="134" customWidth="1"/>
    <col min="7392" max="7392" width="3.7109375" style="134" customWidth="1"/>
    <col min="7393" max="7394" width="9.140625" style="134"/>
    <col min="7395" max="7395" width="3.7109375" style="134" customWidth="1"/>
    <col min="7396" max="7396" width="39" style="134" bestFit="1" customWidth="1"/>
    <col min="7397" max="7397" width="8.28515625" style="134" bestFit="1" customWidth="1"/>
    <col min="7398" max="7641" width="9.140625" style="134"/>
    <col min="7642" max="7642" width="3.7109375" style="134" customWidth="1"/>
    <col min="7643" max="7643" width="68.7109375" style="134" customWidth="1"/>
    <col min="7644" max="7645" width="0" style="134" hidden="1" customWidth="1"/>
    <col min="7646" max="7647" width="14.7109375" style="134" customWidth="1"/>
    <col min="7648" max="7648" width="3.7109375" style="134" customWidth="1"/>
    <col min="7649" max="7650" width="9.140625" style="134"/>
    <col min="7651" max="7651" width="3.7109375" style="134" customWidth="1"/>
    <col min="7652" max="7652" width="39" style="134" bestFit="1" customWidth="1"/>
    <col min="7653" max="7653" width="8.28515625" style="134" bestFit="1" customWidth="1"/>
    <col min="7654" max="7897" width="9.140625" style="134"/>
    <col min="7898" max="7898" width="3.7109375" style="134" customWidth="1"/>
    <col min="7899" max="7899" width="68.7109375" style="134" customWidth="1"/>
    <col min="7900" max="7901" width="0" style="134" hidden="1" customWidth="1"/>
    <col min="7902" max="7903" width="14.7109375" style="134" customWidth="1"/>
    <col min="7904" max="7904" width="3.7109375" style="134" customWidth="1"/>
    <col min="7905" max="7906" width="9.140625" style="134"/>
    <col min="7907" max="7907" width="3.7109375" style="134" customWidth="1"/>
    <col min="7908" max="7908" width="39" style="134" bestFit="1" customWidth="1"/>
    <col min="7909" max="7909" width="8.28515625" style="134" bestFit="1" customWidth="1"/>
    <col min="7910" max="8153" width="9.140625" style="134"/>
    <col min="8154" max="8154" width="3.7109375" style="134" customWidth="1"/>
    <col min="8155" max="8155" width="68.7109375" style="134" customWidth="1"/>
    <col min="8156" max="8157" width="0" style="134" hidden="1" customWidth="1"/>
    <col min="8158" max="8159" width="14.7109375" style="134" customWidth="1"/>
    <col min="8160" max="8160" width="3.7109375" style="134" customWidth="1"/>
    <col min="8161" max="8162" width="9.140625" style="134"/>
    <col min="8163" max="8163" width="3.7109375" style="134" customWidth="1"/>
    <col min="8164" max="8164" width="39" style="134" bestFit="1" customWidth="1"/>
    <col min="8165" max="8165" width="8.28515625" style="134" bestFit="1" customWidth="1"/>
    <col min="8166" max="8409" width="9.140625" style="134"/>
    <col min="8410" max="8410" width="3.7109375" style="134" customWidth="1"/>
    <col min="8411" max="8411" width="68.7109375" style="134" customWidth="1"/>
    <col min="8412" max="8413" width="0" style="134" hidden="1" customWidth="1"/>
    <col min="8414" max="8415" width="14.7109375" style="134" customWidth="1"/>
    <col min="8416" max="8416" width="3.7109375" style="134" customWidth="1"/>
    <col min="8417" max="8418" width="9.140625" style="134"/>
    <col min="8419" max="8419" width="3.7109375" style="134" customWidth="1"/>
    <col min="8420" max="8420" width="39" style="134" bestFit="1" customWidth="1"/>
    <col min="8421" max="8421" width="8.28515625" style="134" bestFit="1" customWidth="1"/>
    <col min="8422" max="8665" width="9.140625" style="134"/>
    <col min="8666" max="8666" width="3.7109375" style="134" customWidth="1"/>
    <col min="8667" max="8667" width="68.7109375" style="134" customWidth="1"/>
    <col min="8668" max="8669" width="0" style="134" hidden="1" customWidth="1"/>
    <col min="8670" max="8671" width="14.7109375" style="134" customWidth="1"/>
    <col min="8672" max="8672" width="3.7109375" style="134" customWidth="1"/>
    <col min="8673" max="8674" width="9.140625" style="134"/>
    <col min="8675" max="8675" width="3.7109375" style="134" customWidth="1"/>
    <col min="8676" max="8676" width="39" style="134" bestFit="1" customWidth="1"/>
    <col min="8677" max="8677" width="8.28515625" style="134" bestFit="1" customWidth="1"/>
    <col min="8678" max="8921" width="9.140625" style="134"/>
    <col min="8922" max="8922" width="3.7109375" style="134" customWidth="1"/>
    <col min="8923" max="8923" width="68.7109375" style="134" customWidth="1"/>
    <col min="8924" max="8925" width="0" style="134" hidden="1" customWidth="1"/>
    <col min="8926" max="8927" width="14.7109375" style="134" customWidth="1"/>
    <col min="8928" max="8928" width="3.7109375" style="134" customWidth="1"/>
    <col min="8929" max="8930" width="9.140625" style="134"/>
    <col min="8931" max="8931" width="3.7109375" style="134" customWidth="1"/>
    <col min="8932" max="8932" width="39" style="134" bestFit="1" customWidth="1"/>
    <col min="8933" max="8933" width="8.28515625" style="134" bestFit="1" customWidth="1"/>
    <col min="8934" max="9177" width="9.140625" style="134"/>
    <col min="9178" max="9178" width="3.7109375" style="134" customWidth="1"/>
    <col min="9179" max="9179" width="68.7109375" style="134" customWidth="1"/>
    <col min="9180" max="9181" width="0" style="134" hidden="1" customWidth="1"/>
    <col min="9182" max="9183" width="14.7109375" style="134" customWidth="1"/>
    <col min="9184" max="9184" width="3.7109375" style="134" customWidth="1"/>
    <col min="9185" max="9186" width="9.140625" style="134"/>
    <col min="9187" max="9187" width="3.7109375" style="134" customWidth="1"/>
    <col min="9188" max="9188" width="39" style="134" bestFit="1" customWidth="1"/>
    <col min="9189" max="9189" width="8.28515625" style="134" bestFit="1" customWidth="1"/>
    <col min="9190" max="9433" width="9.140625" style="134"/>
    <col min="9434" max="9434" width="3.7109375" style="134" customWidth="1"/>
    <col min="9435" max="9435" width="68.7109375" style="134" customWidth="1"/>
    <col min="9436" max="9437" width="0" style="134" hidden="1" customWidth="1"/>
    <col min="9438" max="9439" width="14.7109375" style="134" customWidth="1"/>
    <col min="9440" max="9440" width="3.7109375" style="134" customWidth="1"/>
    <col min="9441" max="9442" width="9.140625" style="134"/>
    <col min="9443" max="9443" width="3.7109375" style="134" customWidth="1"/>
    <col min="9444" max="9444" width="39" style="134" bestFit="1" customWidth="1"/>
    <col min="9445" max="9445" width="8.28515625" style="134" bestFit="1" customWidth="1"/>
    <col min="9446" max="9689" width="9.140625" style="134"/>
    <col min="9690" max="9690" width="3.7109375" style="134" customWidth="1"/>
    <col min="9691" max="9691" width="68.7109375" style="134" customWidth="1"/>
    <col min="9692" max="9693" width="0" style="134" hidden="1" customWidth="1"/>
    <col min="9694" max="9695" width="14.7109375" style="134" customWidth="1"/>
    <col min="9696" max="9696" width="3.7109375" style="134" customWidth="1"/>
    <col min="9697" max="9698" width="9.140625" style="134"/>
    <col min="9699" max="9699" width="3.7109375" style="134" customWidth="1"/>
    <col min="9700" max="9700" width="39" style="134" bestFit="1" customWidth="1"/>
    <col min="9701" max="9701" width="8.28515625" style="134" bestFit="1" customWidth="1"/>
    <col min="9702" max="9945" width="9.140625" style="134"/>
    <col min="9946" max="9946" width="3.7109375" style="134" customWidth="1"/>
    <col min="9947" max="9947" width="68.7109375" style="134" customWidth="1"/>
    <col min="9948" max="9949" width="0" style="134" hidden="1" customWidth="1"/>
    <col min="9950" max="9951" width="14.7109375" style="134" customWidth="1"/>
    <col min="9952" max="9952" width="3.7109375" style="134" customWidth="1"/>
    <col min="9953" max="9954" width="9.140625" style="134"/>
    <col min="9955" max="9955" width="3.7109375" style="134" customWidth="1"/>
    <col min="9956" max="9956" width="39" style="134" bestFit="1" customWidth="1"/>
    <col min="9957" max="9957" width="8.28515625" style="134" bestFit="1" customWidth="1"/>
    <col min="9958" max="10201" width="9.140625" style="134"/>
    <col min="10202" max="10202" width="3.7109375" style="134" customWidth="1"/>
    <col min="10203" max="10203" width="68.7109375" style="134" customWidth="1"/>
    <col min="10204" max="10205" width="0" style="134" hidden="1" customWidth="1"/>
    <col min="10206" max="10207" width="14.7109375" style="134" customWidth="1"/>
    <col min="10208" max="10208" width="3.7109375" style="134" customWidth="1"/>
    <col min="10209" max="10210" width="9.140625" style="134"/>
    <col min="10211" max="10211" width="3.7109375" style="134" customWidth="1"/>
    <col min="10212" max="10212" width="39" style="134" bestFit="1" customWidth="1"/>
    <col min="10213" max="10213" width="8.28515625" style="134" bestFit="1" customWidth="1"/>
    <col min="10214" max="10457" width="9.140625" style="134"/>
    <col min="10458" max="10458" width="3.7109375" style="134" customWidth="1"/>
    <col min="10459" max="10459" width="68.7109375" style="134" customWidth="1"/>
    <col min="10460" max="10461" width="0" style="134" hidden="1" customWidth="1"/>
    <col min="10462" max="10463" width="14.7109375" style="134" customWidth="1"/>
    <col min="10464" max="10464" width="3.7109375" style="134" customWidth="1"/>
    <col min="10465" max="10466" width="9.140625" style="134"/>
    <col min="10467" max="10467" width="3.7109375" style="134" customWidth="1"/>
    <col min="10468" max="10468" width="39" style="134" bestFit="1" customWidth="1"/>
    <col min="10469" max="10469" width="8.28515625" style="134" bestFit="1" customWidth="1"/>
    <col min="10470" max="10713" width="9.140625" style="134"/>
    <col min="10714" max="10714" width="3.7109375" style="134" customWidth="1"/>
    <col min="10715" max="10715" width="68.7109375" style="134" customWidth="1"/>
    <col min="10716" max="10717" width="0" style="134" hidden="1" customWidth="1"/>
    <col min="10718" max="10719" width="14.7109375" style="134" customWidth="1"/>
    <col min="10720" max="10720" width="3.7109375" style="134" customWidth="1"/>
    <col min="10721" max="10722" width="9.140625" style="134"/>
    <col min="10723" max="10723" width="3.7109375" style="134" customWidth="1"/>
    <col min="10724" max="10724" width="39" style="134" bestFit="1" customWidth="1"/>
    <col min="10725" max="10725" width="8.28515625" style="134" bestFit="1" customWidth="1"/>
    <col min="10726" max="10969" width="9.140625" style="134"/>
    <col min="10970" max="10970" width="3.7109375" style="134" customWidth="1"/>
    <col min="10971" max="10971" width="68.7109375" style="134" customWidth="1"/>
    <col min="10972" max="10973" width="0" style="134" hidden="1" customWidth="1"/>
    <col min="10974" max="10975" width="14.7109375" style="134" customWidth="1"/>
    <col min="10976" max="10976" width="3.7109375" style="134" customWidth="1"/>
    <col min="10977" max="10978" width="9.140625" style="134"/>
    <col min="10979" max="10979" width="3.7109375" style="134" customWidth="1"/>
    <col min="10980" max="10980" width="39" style="134" bestFit="1" customWidth="1"/>
    <col min="10981" max="10981" width="8.28515625" style="134" bestFit="1" customWidth="1"/>
    <col min="10982" max="11225" width="9.140625" style="134"/>
    <col min="11226" max="11226" width="3.7109375" style="134" customWidth="1"/>
    <col min="11227" max="11227" width="68.7109375" style="134" customWidth="1"/>
    <col min="11228" max="11229" width="0" style="134" hidden="1" customWidth="1"/>
    <col min="11230" max="11231" width="14.7109375" style="134" customWidth="1"/>
    <col min="11232" max="11232" width="3.7109375" style="134" customWidth="1"/>
    <col min="11233" max="11234" width="9.140625" style="134"/>
    <col min="11235" max="11235" width="3.7109375" style="134" customWidth="1"/>
    <col min="11236" max="11236" width="39" style="134" bestFit="1" customWidth="1"/>
    <col min="11237" max="11237" width="8.28515625" style="134" bestFit="1" customWidth="1"/>
    <col min="11238" max="11481" width="9.140625" style="134"/>
    <col min="11482" max="11482" width="3.7109375" style="134" customWidth="1"/>
    <col min="11483" max="11483" width="68.7109375" style="134" customWidth="1"/>
    <col min="11484" max="11485" width="0" style="134" hidden="1" customWidth="1"/>
    <col min="11486" max="11487" width="14.7109375" style="134" customWidth="1"/>
    <col min="11488" max="11488" width="3.7109375" style="134" customWidth="1"/>
    <col min="11489" max="11490" width="9.140625" style="134"/>
    <col min="11491" max="11491" width="3.7109375" style="134" customWidth="1"/>
    <col min="11492" max="11492" width="39" style="134" bestFit="1" customWidth="1"/>
    <col min="11493" max="11493" width="8.28515625" style="134" bestFit="1" customWidth="1"/>
    <col min="11494" max="11737" width="9.140625" style="134"/>
    <col min="11738" max="11738" width="3.7109375" style="134" customWidth="1"/>
    <col min="11739" max="11739" width="68.7109375" style="134" customWidth="1"/>
    <col min="11740" max="11741" width="0" style="134" hidden="1" customWidth="1"/>
    <col min="11742" max="11743" width="14.7109375" style="134" customWidth="1"/>
    <col min="11744" max="11744" width="3.7109375" style="134" customWidth="1"/>
    <col min="11745" max="11746" width="9.140625" style="134"/>
    <col min="11747" max="11747" width="3.7109375" style="134" customWidth="1"/>
    <col min="11748" max="11748" width="39" style="134" bestFit="1" customWidth="1"/>
    <col min="11749" max="11749" width="8.28515625" style="134" bestFit="1" customWidth="1"/>
    <col min="11750" max="11993" width="9.140625" style="134"/>
    <col min="11994" max="11994" width="3.7109375" style="134" customWidth="1"/>
    <col min="11995" max="11995" width="68.7109375" style="134" customWidth="1"/>
    <col min="11996" max="11997" width="0" style="134" hidden="1" customWidth="1"/>
    <col min="11998" max="11999" width="14.7109375" style="134" customWidth="1"/>
    <col min="12000" max="12000" width="3.7109375" style="134" customWidth="1"/>
    <col min="12001" max="12002" width="9.140625" style="134"/>
    <col min="12003" max="12003" width="3.7109375" style="134" customWidth="1"/>
    <col min="12004" max="12004" width="39" style="134" bestFit="1" customWidth="1"/>
    <col min="12005" max="12005" width="8.28515625" style="134" bestFit="1" customWidth="1"/>
    <col min="12006" max="12249" width="9.140625" style="134"/>
    <col min="12250" max="12250" width="3.7109375" style="134" customWidth="1"/>
    <col min="12251" max="12251" width="68.7109375" style="134" customWidth="1"/>
    <col min="12252" max="12253" width="0" style="134" hidden="1" customWidth="1"/>
    <col min="12254" max="12255" width="14.7109375" style="134" customWidth="1"/>
    <col min="12256" max="12256" width="3.7109375" style="134" customWidth="1"/>
    <col min="12257" max="12258" width="9.140625" style="134"/>
    <col min="12259" max="12259" width="3.7109375" style="134" customWidth="1"/>
    <col min="12260" max="12260" width="39" style="134" bestFit="1" customWidth="1"/>
    <col min="12261" max="12261" width="8.28515625" style="134" bestFit="1" customWidth="1"/>
    <col min="12262" max="12505" width="9.140625" style="134"/>
    <col min="12506" max="12506" width="3.7109375" style="134" customWidth="1"/>
    <col min="12507" max="12507" width="68.7109375" style="134" customWidth="1"/>
    <col min="12508" max="12509" width="0" style="134" hidden="1" customWidth="1"/>
    <col min="12510" max="12511" width="14.7109375" style="134" customWidth="1"/>
    <col min="12512" max="12512" width="3.7109375" style="134" customWidth="1"/>
    <col min="12513" max="12514" width="9.140625" style="134"/>
    <col min="12515" max="12515" width="3.7109375" style="134" customWidth="1"/>
    <col min="12516" max="12516" width="39" style="134" bestFit="1" customWidth="1"/>
    <col min="12517" max="12517" width="8.28515625" style="134" bestFit="1" customWidth="1"/>
    <col min="12518" max="12761" width="9.140625" style="134"/>
    <col min="12762" max="12762" width="3.7109375" style="134" customWidth="1"/>
    <col min="12763" max="12763" width="68.7109375" style="134" customWidth="1"/>
    <col min="12764" max="12765" width="0" style="134" hidden="1" customWidth="1"/>
    <col min="12766" max="12767" width="14.7109375" style="134" customWidth="1"/>
    <col min="12768" max="12768" width="3.7109375" style="134" customWidth="1"/>
    <col min="12769" max="12770" width="9.140625" style="134"/>
    <col min="12771" max="12771" width="3.7109375" style="134" customWidth="1"/>
    <col min="12772" max="12772" width="39" style="134" bestFit="1" customWidth="1"/>
    <col min="12773" max="12773" width="8.28515625" style="134" bestFit="1" customWidth="1"/>
    <col min="12774" max="13017" width="9.140625" style="134"/>
    <col min="13018" max="13018" width="3.7109375" style="134" customWidth="1"/>
    <col min="13019" max="13019" width="68.7109375" style="134" customWidth="1"/>
    <col min="13020" max="13021" width="0" style="134" hidden="1" customWidth="1"/>
    <col min="13022" max="13023" width="14.7109375" style="134" customWidth="1"/>
    <col min="13024" max="13024" width="3.7109375" style="134" customWidth="1"/>
    <col min="13025" max="13026" width="9.140625" style="134"/>
    <col min="13027" max="13027" width="3.7109375" style="134" customWidth="1"/>
    <col min="13028" max="13028" width="39" style="134" bestFit="1" customWidth="1"/>
    <col min="13029" max="13029" width="8.28515625" style="134" bestFit="1" customWidth="1"/>
    <col min="13030" max="13273" width="9.140625" style="134"/>
    <col min="13274" max="13274" width="3.7109375" style="134" customWidth="1"/>
    <col min="13275" max="13275" width="68.7109375" style="134" customWidth="1"/>
    <col min="13276" max="13277" width="0" style="134" hidden="1" customWidth="1"/>
    <col min="13278" max="13279" width="14.7109375" style="134" customWidth="1"/>
    <col min="13280" max="13280" width="3.7109375" style="134" customWidth="1"/>
    <col min="13281" max="13282" width="9.140625" style="134"/>
    <col min="13283" max="13283" width="3.7109375" style="134" customWidth="1"/>
    <col min="13284" max="13284" width="39" style="134" bestFit="1" customWidth="1"/>
    <col min="13285" max="13285" width="8.28515625" style="134" bestFit="1" customWidth="1"/>
    <col min="13286" max="13529" width="9.140625" style="134"/>
    <col min="13530" max="13530" width="3.7109375" style="134" customWidth="1"/>
    <col min="13531" max="13531" width="68.7109375" style="134" customWidth="1"/>
    <col min="13532" max="13533" width="0" style="134" hidden="1" customWidth="1"/>
    <col min="13534" max="13535" width="14.7109375" style="134" customWidth="1"/>
    <col min="13536" max="13536" width="3.7109375" style="134" customWidth="1"/>
    <col min="13537" max="13538" width="9.140625" style="134"/>
    <col min="13539" max="13539" width="3.7109375" style="134" customWidth="1"/>
    <col min="13540" max="13540" width="39" style="134" bestFit="1" customWidth="1"/>
    <col min="13541" max="13541" width="8.28515625" style="134" bestFit="1" customWidth="1"/>
    <col min="13542" max="13785" width="9.140625" style="134"/>
    <col min="13786" max="13786" width="3.7109375" style="134" customWidth="1"/>
    <col min="13787" max="13787" width="68.7109375" style="134" customWidth="1"/>
    <col min="13788" max="13789" width="0" style="134" hidden="1" customWidth="1"/>
    <col min="13790" max="13791" width="14.7109375" style="134" customWidth="1"/>
    <col min="13792" max="13792" width="3.7109375" style="134" customWidth="1"/>
    <col min="13793" max="13794" width="9.140625" style="134"/>
    <col min="13795" max="13795" width="3.7109375" style="134" customWidth="1"/>
    <col min="13796" max="13796" width="39" style="134" bestFit="1" customWidth="1"/>
    <col min="13797" max="13797" width="8.28515625" style="134" bestFit="1" customWidth="1"/>
    <col min="13798" max="14041" width="9.140625" style="134"/>
    <col min="14042" max="14042" width="3.7109375" style="134" customWidth="1"/>
    <col min="14043" max="14043" width="68.7109375" style="134" customWidth="1"/>
    <col min="14044" max="14045" width="0" style="134" hidden="1" customWidth="1"/>
    <col min="14046" max="14047" width="14.7109375" style="134" customWidth="1"/>
    <col min="14048" max="14048" width="3.7109375" style="134" customWidth="1"/>
    <col min="14049" max="14050" width="9.140625" style="134"/>
    <col min="14051" max="14051" width="3.7109375" style="134" customWidth="1"/>
    <col min="14052" max="14052" width="39" style="134" bestFit="1" customWidth="1"/>
    <col min="14053" max="14053" width="8.28515625" style="134" bestFit="1" customWidth="1"/>
    <col min="14054" max="14297" width="9.140625" style="134"/>
    <col min="14298" max="14298" width="3.7109375" style="134" customWidth="1"/>
    <col min="14299" max="14299" width="68.7109375" style="134" customWidth="1"/>
    <col min="14300" max="14301" width="0" style="134" hidden="1" customWidth="1"/>
    <col min="14302" max="14303" width="14.7109375" style="134" customWidth="1"/>
    <col min="14304" max="14304" width="3.7109375" style="134" customWidth="1"/>
    <col min="14305" max="14306" width="9.140625" style="134"/>
    <col min="14307" max="14307" width="3.7109375" style="134" customWidth="1"/>
    <col min="14308" max="14308" width="39" style="134" bestFit="1" customWidth="1"/>
    <col min="14309" max="14309" width="8.28515625" style="134" bestFit="1" customWidth="1"/>
    <col min="14310" max="14553" width="9.140625" style="134"/>
    <col min="14554" max="14554" width="3.7109375" style="134" customWidth="1"/>
    <col min="14555" max="14555" width="68.7109375" style="134" customWidth="1"/>
    <col min="14556" max="14557" width="0" style="134" hidden="1" customWidth="1"/>
    <col min="14558" max="14559" width="14.7109375" style="134" customWidth="1"/>
    <col min="14560" max="14560" width="3.7109375" style="134" customWidth="1"/>
    <col min="14561" max="14562" width="9.140625" style="134"/>
    <col min="14563" max="14563" width="3.7109375" style="134" customWidth="1"/>
    <col min="14564" max="14564" width="39" style="134" bestFit="1" customWidth="1"/>
    <col min="14565" max="14565" width="8.28515625" style="134" bestFit="1" customWidth="1"/>
    <col min="14566" max="14809" width="9.140625" style="134"/>
    <col min="14810" max="14810" width="3.7109375" style="134" customWidth="1"/>
    <col min="14811" max="14811" width="68.7109375" style="134" customWidth="1"/>
    <col min="14812" max="14813" width="0" style="134" hidden="1" customWidth="1"/>
    <col min="14814" max="14815" width="14.7109375" style="134" customWidth="1"/>
    <col min="14816" max="14816" width="3.7109375" style="134" customWidth="1"/>
    <col min="14817" max="14818" width="9.140625" style="134"/>
    <col min="14819" max="14819" width="3.7109375" style="134" customWidth="1"/>
    <col min="14820" max="14820" width="39" style="134" bestFit="1" customWidth="1"/>
    <col min="14821" max="14821" width="8.28515625" style="134" bestFit="1" customWidth="1"/>
    <col min="14822" max="15065" width="9.140625" style="134"/>
    <col min="15066" max="15066" width="3.7109375" style="134" customWidth="1"/>
    <col min="15067" max="15067" width="68.7109375" style="134" customWidth="1"/>
    <col min="15068" max="15069" width="0" style="134" hidden="1" customWidth="1"/>
    <col min="15070" max="15071" width="14.7109375" style="134" customWidth="1"/>
    <col min="15072" max="15072" width="3.7109375" style="134" customWidth="1"/>
    <col min="15073" max="15074" width="9.140625" style="134"/>
    <col min="15075" max="15075" width="3.7109375" style="134" customWidth="1"/>
    <col min="15076" max="15076" width="39" style="134" bestFit="1" customWidth="1"/>
    <col min="15077" max="15077" width="8.28515625" style="134" bestFit="1" customWidth="1"/>
    <col min="15078" max="15321" width="9.140625" style="134"/>
    <col min="15322" max="15322" width="3.7109375" style="134" customWidth="1"/>
    <col min="15323" max="15323" width="68.7109375" style="134" customWidth="1"/>
    <col min="15324" max="15325" width="0" style="134" hidden="1" customWidth="1"/>
    <col min="15326" max="15327" width="14.7109375" style="134" customWidth="1"/>
    <col min="15328" max="15328" width="3.7109375" style="134" customWidth="1"/>
    <col min="15329" max="15330" width="9.140625" style="134"/>
    <col min="15331" max="15331" width="3.7109375" style="134" customWidth="1"/>
    <col min="15332" max="15332" width="39" style="134" bestFit="1" customWidth="1"/>
    <col min="15333" max="15333" width="8.28515625" style="134" bestFit="1" customWidth="1"/>
    <col min="15334" max="15577" width="9.140625" style="134"/>
    <col min="15578" max="15578" width="3.7109375" style="134" customWidth="1"/>
    <col min="15579" max="15579" width="68.7109375" style="134" customWidth="1"/>
    <col min="15580" max="15581" width="0" style="134" hidden="1" customWidth="1"/>
    <col min="15582" max="15583" width="14.7109375" style="134" customWidth="1"/>
    <col min="15584" max="15584" width="3.7109375" style="134" customWidth="1"/>
    <col min="15585" max="15586" width="9.140625" style="134"/>
    <col min="15587" max="15587" width="3.7109375" style="134" customWidth="1"/>
    <col min="15588" max="15588" width="39" style="134" bestFit="1" customWidth="1"/>
    <col min="15589" max="15589" width="8.28515625" style="134" bestFit="1" customWidth="1"/>
    <col min="15590" max="15833" width="9.140625" style="134"/>
    <col min="15834" max="15834" width="3.7109375" style="134" customWidth="1"/>
    <col min="15835" max="15835" width="68.7109375" style="134" customWidth="1"/>
    <col min="15836" max="15837" width="0" style="134" hidden="1" customWidth="1"/>
    <col min="15838" max="15839" width="14.7109375" style="134" customWidth="1"/>
    <col min="15840" max="15840" width="3.7109375" style="134" customWidth="1"/>
    <col min="15841" max="15842" width="9.140625" style="134"/>
    <col min="15843" max="15843" width="3.7109375" style="134" customWidth="1"/>
    <col min="15844" max="15844" width="39" style="134" bestFit="1" customWidth="1"/>
    <col min="15845" max="15845" width="8.28515625" style="134" bestFit="1" customWidth="1"/>
    <col min="15846" max="16089" width="9.140625" style="134"/>
    <col min="16090" max="16090" width="3.7109375" style="134" customWidth="1"/>
    <col min="16091" max="16091" width="68.7109375" style="134" customWidth="1"/>
    <col min="16092" max="16093" width="0" style="134" hidden="1" customWidth="1"/>
    <col min="16094" max="16095" width="14.7109375" style="134" customWidth="1"/>
    <col min="16096" max="16096" width="3.7109375" style="134" customWidth="1"/>
    <col min="16097" max="16098" width="9.140625" style="134"/>
    <col min="16099" max="16099" width="3.7109375" style="134" customWidth="1"/>
    <col min="16100" max="16100" width="39" style="134" bestFit="1" customWidth="1"/>
    <col min="16101" max="16101" width="8.28515625" style="134" bestFit="1" customWidth="1"/>
    <col min="16102" max="16384" width="9.140625" style="134"/>
  </cols>
  <sheetData>
    <row r="1" spans="2:29">
      <c r="B1" s="118"/>
    </row>
    <row r="2" spans="2:29">
      <c r="B2" s="135" t="s">
        <v>180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2:29">
      <c r="B3" s="118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2:29">
      <c r="B4" s="118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2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378"/>
    </row>
    <row r="6" spans="2:29" s="373" customFormat="1" ht="19.5">
      <c r="B6" s="368" t="s">
        <v>8</v>
      </c>
      <c r="C6" s="369"/>
      <c r="D6" s="370"/>
      <c r="E6" s="369"/>
      <c r="F6" s="371"/>
      <c r="G6" s="371"/>
      <c r="H6" s="371"/>
      <c r="I6" s="372"/>
      <c r="J6" s="372"/>
      <c r="K6" s="372"/>
      <c r="L6" s="371"/>
      <c r="M6" s="371"/>
      <c r="N6" s="372"/>
      <c r="O6" s="372"/>
      <c r="P6" s="372"/>
      <c r="Q6" s="372"/>
      <c r="R6" s="371"/>
      <c r="S6" s="372"/>
      <c r="T6" s="372"/>
      <c r="U6" s="372"/>
      <c r="V6" s="372"/>
      <c r="W6" s="371"/>
      <c r="X6" s="372"/>
      <c r="Y6" s="372"/>
      <c r="Z6" s="372"/>
      <c r="AA6" s="372"/>
      <c r="AB6" s="372"/>
      <c r="AC6" s="372"/>
    </row>
    <row r="7" spans="2:29" ht="12.75" customHeight="1">
      <c r="B7" s="379"/>
      <c r="C7" s="143"/>
      <c r="D7" s="143"/>
      <c r="E7" s="143"/>
      <c r="F7" s="143"/>
      <c r="G7" s="143"/>
      <c r="H7" s="143"/>
      <c r="I7" s="144"/>
      <c r="J7" s="144"/>
      <c r="K7" s="144"/>
      <c r="L7" s="143"/>
      <c r="M7" s="143"/>
      <c r="N7" s="144"/>
      <c r="O7" s="144"/>
      <c r="P7" s="144"/>
      <c r="Q7" s="144"/>
      <c r="R7" s="143"/>
      <c r="S7" s="144"/>
      <c r="T7" s="144"/>
      <c r="U7" s="144"/>
      <c r="V7" s="144"/>
      <c r="W7" s="144"/>
      <c r="X7" s="137"/>
      <c r="Y7" s="137"/>
      <c r="Z7" s="137"/>
      <c r="AA7" s="137"/>
      <c r="AB7" s="137"/>
      <c r="AC7" s="137" t="s">
        <v>85</v>
      </c>
    </row>
    <row r="8" spans="2:29" ht="15">
      <c r="B8" s="374"/>
      <c r="C8" s="143"/>
      <c r="D8" s="143"/>
      <c r="E8" s="143"/>
      <c r="F8" s="143"/>
      <c r="G8" s="143"/>
      <c r="H8" s="143"/>
      <c r="I8" s="232"/>
      <c r="J8" s="232"/>
      <c r="K8" s="232"/>
      <c r="L8" s="143"/>
      <c r="M8" s="143"/>
      <c r="N8" s="232"/>
      <c r="O8" s="232"/>
      <c r="P8" s="232"/>
      <c r="Q8" s="232"/>
      <c r="R8" s="143"/>
      <c r="S8" s="232"/>
      <c r="T8" s="232"/>
      <c r="U8" s="232"/>
      <c r="V8" s="232"/>
      <c r="W8" s="143"/>
      <c r="X8" s="232"/>
      <c r="Y8" s="232"/>
      <c r="Z8" s="232"/>
      <c r="AA8" s="232"/>
      <c r="AB8" s="232"/>
      <c r="AC8" s="232"/>
    </row>
    <row r="9" spans="2:29" s="62" customFormat="1"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2.75" customHeight="1" thickTop="1">
      <c r="AA11" s="377"/>
      <c r="AB11" s="377"/>
      <c r="AC11" s="377"/>
    </row>
    <row r="12" spans="2:29" s="350" customFormat="1">
      <c r="B12" s="148" t="s">
        <v>13</v>
      </c>
      <c r="C12" s="120">
        <v>1878</v>
      </c>
      <c r="D12" s="120">
        <v>433</v>
      </c>
      <c r="E12" s="120">
        <v>410</v>
      </c>
      <c r="F12" s="120">
        <v>400</v>
      </c>
      <c r="G12" s="120">
        <v>440</v>
      </c>
      <c r="H12" s="120">
        <v>1683</v>
      </c>
      <c r="I12" s="120">
        <v>480</v>
      </c>
      <c r="J12" s="120">
        <v>512</v>
      </c>
      <c r="K12" s="120">
        <v>507</v>
      </c>
      <c r="L12" s="120">
        <v>473</v>
      </c>
      <c r="M12" s="120">
        <v>1972</v>
      </c>
      <c r="N12" s="120">
        <v>477</v>
      </c>
      <c r="O12" s="120">
        <v>465</v>
      </c>
      <c r="P12" s="120">
        <v>525</v>
      </c>
      <c r="Q12" s="120">
        <v>635</v>
      </c>
      <c r="R12" s="120">
        <v>2102</v>
      </c>
      <c r="S12" s="120">
        <v>630</v>
      </c>
      <c r="T12" s="120">
        <v>624</v>
      </c>
      <c r="U12" s="120">
        <v>646</v>
      </c>
      <c r="V12" s="120">
        <v>617</v>
      </c>
      <c r="W12" s="120">
        <v>2517</v>
      </c>
      <c r="X12" s="120">
        <v>654</v>
      </c>
      <c r="Y12" s="120">
        <v>566</v>
      </c>
      <c r="Z12" s="120">
        <v>733</v>
      </c>
      <c r="AA12" s="120">
        <v>344</v>
      </c>
      <c r="AB12" s="120">
        <v>2297</v>
      </c>
      <c r="AC12" s="120">
        <v>344</v>
      </c>
    </row>
    <row r="13" spans="2:29" s="350" customFormat="1">
      <c r="B13" s="149" t="s">
        <v>97</v>
      </c>
      <c r="C13" s="351">
        <v>862</v>
      </c>
      <c r="D13" s="351">
        <v>211</v>
      </c>
      <c r="E13" s="351">
        <v>148</v>
      </c>
      <c r="F13" s="351">
        <v>163</v>
      </c>
      <c r="G13" s="351">
        <v>116</v>
      </c>
      <c r="H13" s="351">
        <v>638</v>
      </c>
      <c r="I13" s="351">
        <v>238</v>
      </c>
      <c r="J13" s="351">
        <v>223</v>
      </c>
      <c r="K13" s="351">
        <v>237</v>
      </c>
      <c r="L13" s="351">
        <v>165</v>
      </c>
      <c r="M13" s="351">
        <v>863</v>
      </c>
      <c r="N13" s="351">
        <v>176</v>
      </c>
      <c r="O13" s="351">
        <v>214</v>
      </c>
      <c r="P13" s="351">
        <v>227</v>
      </c>
      <c r="Q13" s="351">
        <v>286</v>
      </c>
      <c r="R13" s="351">
        <v>903</v>
      </c>
      <c r="S13" s="351">
        <v>343</v>
      </c>
      <c r="T13" s="351">
        <v>361</v>
      </c>
      <c r="U13" s="351">
        <v>369</v>
      </c>
      <c r="V13" s="351">
        <v>323</v>
      </c>
      <c r="W13" s="351">
        <v>1396</v>
      </c>
      <c r="X13" s="351">
        <v>407</v>
      </c>
      <c r="Y13" s="351">
        <v>330</v>
      </c>
      <c r="Z13" s="351">
        <v>501</v>
      </c>
      <c r="AA13" s="351">
        <v>152</v>
      </c>
      <c r="AB13" s="351">
        <v>1390</v>
      </c>
      <c r="AC13" s="351">
        <v>171</v>
      </c>
    </row>
    <row r="14" spans="2:29" s="350" customFormat="1">
      <c r="B14" s="150" t="s">
        <v>142</v>
      </c>
      <c r="C14" s="286">
        <v>244</v>
      </c>
      <c r="D14" s="286">
        <v>57</v>
      </c>
      <c r="E14" s="286">
        <v>26</v>
      </c>
      <c r="F14" s="286">
        <v>55</v>
      </c>
      <c r="G14" s="286">
        <v>59</v>
      </c>
      <c r="H14" s="286">
        <v>197</v>
      </c>
      <c r="I14" s="286">
        <v>59</v>
      </c>
      <c r="J14" s="286">
        <v>58</v>
      </c>
      <c r="K14" s="286">
        <v>61</v>
      </c>
      <c r="L14" s="286">
        <v>61</v>
      </c>
      <c r="M14" s="286">
        <v>239</v>
      </c>
      <c r="N14" s="286">
        <v>59</v>
      </c>
      <c r="O14" s="286">
        <v>62</v>
      </c>
      <c r="P14" s="286">
        <v>78</v>
      </c>
      <c r="Q14" s="286">
        <v>149</v>
      </c>
      <c r="R14" s="286">
        <v>348</v>
      </c>
      <c r="S14" s="286">
        <v>141</v>
      </c>
      <c r="T14" s="286">
        <v>118</v>
      </c>
      <c r="U14" s="286">
        <v>143</v>
      </c>
      <c r="V14" s="286">
        <v>144</v>
      </c>
      <c r="W14" s="286">
        <v>546</v>
      </c>
      <c r="X14" s="286">
        <v>145</v>
      </c>
      <c r="Y14" s="286">
        <v>148</v>
      </c>
      <c r="Z14" s="286">
        <v>150</v>
      </c>
      <c r="AA14" s="286">
        <v>1656</v>
      </c>
      <c r="AB14" s="286">
        <v>2099</v>
      </c>
      <c r="AC14" s="286">
        <v>118</v>
      </c>
    </row>
    <row r="15" spans="2:29" s="350" customFormat="1">
      <c r="B15" s="150" t="s">
        <v>113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3</v>
      </c>
      <c r="L15" s="286">
        <v>1</v>
      </c>
      <c r="M15" s="286">
        <v>4</v>
      </c>
      <c r="N15" s="286">
        <v>9</v>
      </c>
      <c r="O15" s="286">
        <v>0</v>
      </c>
      <c r="P15" s="286">
        <v>74</v>
      </c>
      <c r="Q15" s="286">
        <v>-1</v>
      </c>
      <c r="R15" s="286">
        <v>82</v>
      </c>
      <c r="S15" s="286">
        <v>0</v>
      </c>
      <c r="T15" s="286">
        <v>29</v>
      </c>
      <c r="U15" s="286">
        <v>12</v>
      </c>
      <c r="V15" s="286">
        <v>5</v>
      </c>
      <c r="W15" s="286">
        <v>46</v>
      </c>
      <c r="X15" s="286">
        <v>0</v>
      </c>
      <c r="Y15" s="286">
        <v>0</v>
      </c>
      <c r="Z15" s="286">
        <v>-1</v>
      </c>
      <c r="AA15" s="286">
        <v>0</v>
      </c>
      <c r="AB15" s="286">
        <v>-1</v>
      </c>
      <c r="AC15" s="286">
        <v>0</v>
      </c>
    </row>
    <row r="16" spans="2:29" s="350" customFormat="1">
      <c r="B16" s="150" t="s">
        <v>109</v>
      </c>
      <c r="C16" s="286">
        <v>0</v>
      </c>
      <c r="D16" s="286">
        <v>-1</v>
      </c>
      <c r="E16" s="286">
        <v>1</v>
      </c>
      <c r="F16" s="286">
        <v>1</v>
      </c>
      <c r="G16" s="286">
        <v>-1</v>
      </c>
      <c r="H16" s="286">
        <v>0</v>
      </c>
      <c r="I16" s="286">
        <v>1</v>
      </c>
      <c r="J16" s="286">
        <v>6</v>
      </c>
      <c r="K16" s="286">
        <v>4</v>
      </c>
      <c r="L16" s="286">
        <v>8</v>
      </c>
      <c r="M16" s="286">
        <v>19</v>
      </c>
      <c r="N16" s="286">
        <v>3</v>
      </c>
      <c r="O16" s="286">
        <v>-2</v>
      </c>
      <c r="P16" s="286">
        <v>8</v>
      </c>
      <c r="Q16" s="286">
        <v>-45</v>
      </c>
      <c r="R16" s="286">
        <v>-36</v>
      </c>
      <c r="S16" s="286">
        <v>13</v>
      </c>
      <c r="T16" s="286">
        <v>-5</v>
      </c>
      <c r="U16" s="286">
        <v>0</v>
      </c>
      <c r="V16" s="286">
        <v>10</v>
      </c>
      <c r="W16" s="286">
        <v>18</v>
      </c>
      <c r="X16" s="286">
        <v>-1</v>
      </c>
      <c r="Y16" s="286">
        <v>8</v>
      </c>
      <c r="Z16" s="286">
        <v>5</v>
      </c>
      <c r="AA16" s="286">
        <v>7</v>
      </c>
      <c r="AB16" s="286">
        <v>19</v>
      </c>
      <c r="AC16" s="286">
        <v>2</v>
      </c>
    </row>
    <row r="17" spans="2:29" s="350" customFormat="1" hidden="1">
      <c r="B17" s="148" t="s">
        <v>20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/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215</v>
      </c>
      <c r="T17" s="120"/>
      <c r="U17" s="120" t="s">
        <v>181</v>
      </c>
      <c r="V17" s="120" t="e">
        <v>#VALUE!</v>
      </c>
      <c r="W17" s="120" t="s">
        <v>181</v>
      </c>
      <c r="X17" s="120">
        <v>0</v>
      </c>
      <c r="Y17" s="120">
        <v>0</v>
      </c>
      <c r="Z17" s="120">
        <v>0</v>
      </c>
      <c r="AA17" s="120"/>
      <c r="AB17" s="120"/>
      <c r="AC17" s="120">
        <v>0</v>
      </c>
    </row>
    <row r="18" spans="2:29" s="350" customFormat="1">
      <c r="B18" s="149" t="s">
        <v>98</v>
      </c>
      <c r="C18" s="351">
        <v>618</v>
      </c>
      <c r="D18" s="351">
        <v>153</v>
      </c>
      <c r="E18" s="351">
        <v>123</v>
      </c>
      <c r="F18" s="351">
        <v>109</v>
      </c>
      <c r="G18" s="351">
        <v>56</v>
      </c>
      <c r="H18" s="351">
        <v>441</v>
      </c>
      <c r="I18" s="351">
        <v>180</v>
      </c>
      <c r="J18" s="351">
        <v>171</v>
      </c>
      <c r="K18" s="351">
        <v>183</v>
      </c>
      <c r="L18" s="351">
        <v>113</v>
      </c>
      <c r="M18" s="351">
        <v>647</v>
      </c>
      <c r="N18" s="351">
        <v>129</v>
      </c>
      <c r="O18" s="351">
        <v>150</v>
      </c>
      <c r="P18" s="351">
        <v>231</v>
      </c>
      <c r="Q18" s="351">
        <v>91</v>
      </c>
      <c r="R18" s="351">
        <v>601</v>
      </c>
      <c r="S18" s="351">
        <v>215</v>
      </c>
      <c r="T18" s="351">
        <v>267</v>
      </c>
      <c r="U18" s="351">
        <v>238</v>
      </c>
      <c r="V18" s="351">
        <v>194</v>
      </c>
      <c r="W18" s="351">
        <v>914</v>
      </c>
      <c r="X18" s="351">
        <v>261</v>
      </c>
      <c r="Y18" s="351">
        <v>190</v>
      </c>
      <c r="Z18" s="351">
        <v>355</v>
      </c>
      <c r="AA18" s="351">
        <v>-1497</v>
      </c>
      <c r="AB18" s="351">
        <v>-691</v>
      </c>
      <c r="AC18" s="351">
        <v>55</v>
      </c>
    </row>
    <row r="19" spans="2:29" s="350" customFormat="1">
      <c r="B19" s="148" t="s">
        <v>22</v>
      </c>
      <c r="C19" s="286">
        <v>130</v>
      </c>
      <c r="D19" s="286">
        <v>30</v>
      </c>
      <c r="E19" s="286">
        <v>25</v>
      </c>
      <c r="F19" s="286">
        <v>25</v>
      </c>
      <c r="G19" s="286">
        <v>14</v>
      </c>
      <c r="H19" s="286">
        <v>94</v>
      </c>
      <c r="I19" s="286">
        <v>34</v>
      </c>
      <c r="J19" s="286">
        <v>21</v>
      </c>
      <c r="K19" s="286">
        <v>35</v>
      </c>
      <c r="L19" s="286">
        <v>29</v>
      </c>
      <c r="M19" s="286">
        <v>119</v>
      </c>
      <c r="N19" s="286">
        <v>13</v>
      </c>
      <c r="O19" s="286">
        <v>33</v>
      </c>
      <c r="P19" s="286">
        <v>39</v>
      </c>
      <c r="Q19" s="286">
        <v>38</v>
      </c>
      <c r="R19" s="286">
        <v>123</v>
      </c>
      <c r="S19" s="286">
        <v>47</v>
      </c>
      <c r="T19" s="286">
        <v>49</v>
      </c>
      <c r="U19" s="286">
        <v>54</v>
      </c>
      <c r="V19" s="286">
        <v>13</v>
      </c>
      <c r="W19" s="286">
        <v>163</v>
      </c>
      <c r="X19" s="286">
        <v>39</v>
      </c>
      <c r="Y19" s="286">
        <v>26</v>
      </c>
      <c r="Z19" s="286">
        <v>15</v>
      </c>
      <c r="AA19" s="352">
        <v>77</v>
      </c>
      <c r="AB19" s="286">
        <v>3</v>
      </c>
      <c r="AC19" s="286">
        <v>7</v>
      </c>
    </row>
    <row r="20" spans="2:29" s="350" customFormat="1">
      <c r="B20" s="121" t="s">
        <v>99</v>
      </c>
      <c r="C20" s="122">
        <v>488</v>
      </c>
      <c r="D20" s="122">
        <v>123</v>
      </c>
      <c r="E20" s="122">
        <v>98</v>
      </c>
      <c r="F20" s="122">
        <v>84</v>
      </c>
      <c r="G20" s="122">
        <v>42</v>
      </c>
      <c r="H20" s="122">
        <v>347</v>
      </c>
      <c r="I20" s="122">
        <v>146</v>
      </c>
      <c r="J20" s="122">
        <v>150</v>
      </c>
      <c r="K20" s="122">
        <v>148</v>
      </c>
      <c r="L20" s="122">
        <v>84</v>
      </c>
      <c r="M20" s="122">
        <v>528</v>
      </c>
      <c r="N20" s="122">
        <v>116</v>
      </c>
      <c r="O20" s="122">
        <v>117</v>
      </c>
      <c r="P20" s="122">
        <v>192</v>
      </c>
      <c r="Q20" s="122">
        <v>53</v>
      </c>
      <c r="R20" s="122">
        <v>478</v>
      </c>
      <c r="S20" s="122">
        <v>168</v>
      </c>
      <c r="T20" s="122">
        <v>218</v>
      </c>
      <c r="U20" s="122">
        <v>184</v>
      </c>
      <c r="V20" s="122">
        <v>181</v>
      </c>
      <c r="W20" s="122">
        <v>751</v>
      </c>
      <c r="X20" s="122">
        <v>222</v>
      </c>
      <c r="Y20" s="122">
        <v>164</v>
      </c>
      <c r="Z20" s="122">
        <v>340</v>
      </c>
      <c r="AA20" s="122">
        <v>-1420</v>
      </c>
      <c r="AB20" s="122">
        <v>-694</v>
      </c>
      <c r="AC20" s="122">
        <v>48</v>
      </c>
    </row>
    <row r="21" spans="2:29" s="350" customFormat="1">
      <c r="B21" s="150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</row>
    <row r="22" spans="2:29" s="350" customFormat="1">
      <c r="B22" s="150" t="s">
        <v>71</v>
      </c>
      <c r="C22" s="286">
        <v>825</v>
      </c>
      <c r="D22" s="286">
        <v>118</v>
      </c>
      <c r="E22" s="286">
        <v>220</v>
      </c>
      <c r="F22" s="286">
        <v>96</v>
      </c>
      <c r="G22" s="286">
        <v>163</v>
      </c>
      <c r="H22" s="286">
        <v>597</v>
      </c>
      <c r="I22" s="286">
        <v>178</v>
      </c>
      <c r="J22" s="286">
        <v>227</v>
      </c>
      <c r="K22" s="286">
        <v>212</v>
      </c>
      <c r="L22" s="286">
        <v>158</v>
      </c>
      <c r="M22" s="286">
        <v>775</v>
      </c>
      <c r="N22" s="286">
        <v>79</v>
      </c>
      <c r="O22" s="286">
        <v>173</v>
      </c>
      <c r="P22" s="286">
        <v>127</v>
      </c>
      <c r="Q22" s="286">
        <v>322</v>
      </c>
      <c r="R22" s="286">
        <v>701</v>
      </c>
      <c r="S22" s="286">
        <v>280</v>
      </c>
      <c r="T22" s="286">
        <v>248</v>
      </c>
      <c r="U22" s="286">
        <v>382</v>
      </c>
      <c r="V22" s="286">
        <v>373</v>
      </c>
      <c r="W22" s="286">
        <v>1283</v>
      </c>
      <c r="X22" s="286">
        <v>427</v>
      </c>
      <c r="Y22" s="286">
        <v>129</v>
      </c>
      <c r="Z22" s="286">
        <v>630</v>
      </c>
      <c r="AA22" s="286">
        <v>159</v>
      </c>
      <c r="AB22" s="286">
        <v>1345</v>
      </c>
      <c r="AC22" s="286">
        <v>144</v>
      </c>
    </row>
    <row r="23" spans="2:29" s="350" customFormat="1">
      <c r="B23" s="150" t="s">
        <v>24</v>
      </c>
      <c r="C23" s="286">
        <v>-600</v>
      </c>
      <c r="D23" s="286">
        <v>-28</v>
      </c>
      <c r="E23" s="286">
        <v>-236</v>
      </c>
      <c r="F23" s="286">
        <v>-73</v>
      </c>
      <c r="G23" s="286">
        <v>-218</v>
      </c>
      <c r="H23" s="286">
        <v>-555</v>
      </c>
      <c r="I23" s="286">
        <v>-543</v>
      </c>
      <c r="J23" s="286">
        <v>-153</v>
      </c>
      <c r="K23" s="286">
        <v>-483</v>
      </c>
      <c r="L23" s="286">
        <v>-338</v>
      </c>
      <c r="M23" s="286">
        <v>-1517</v>
      </c>
      <c r="N23" s="286">
        <v>-852</v>
      </c>
      <c r="O23" s="286">
        <v>-478</v>
      </c>
      <c r="P23" s="286">
        <v>-673</v>
      </c>
      <c r="Q23" s="286">
        <v>-157</v>
      </c>
      <c r="R23" s="286">
        <v>-2160</v>
      </c>
      <c r="S23" s="286">
        <v>-686</v>
      </c>
      <c r="T23" s="286">
        <v>-45</v>
      </c>
      <c r="U23" s="286">
        <v>-44</v>
      </c>
      <c r="V23" s="286">
        <v>-79</v>
      </c>
      <c r="W23" s="286">
        <v>-854</v>
      </c>
      <c r="X23" s="286">
        <v>-11</v>
      </c>
      <c r="Y23" s="286">
        <v>-220</v>
      </c>
      <c r="Z23" s="286">
        <v>-43</v>
      </c>
      <c r="AA23" s="286">
        <v>-41</v>
      </c>
      <c r="AB23" s="286">
        <v>-315</v>
      </c>
      <c r="AC23" s="286">
        <v>-450</v>
      </c>
    </row>
    <row r="24" spans="2:29" s="350" customFormat="1">
      <c r="B24" s="150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</row>
    <row r="25" spans="2:29" s="350" customFormat="1">
      <c r="B25" s="151" t="s">
        <v>28</v>
      </c>
      <c r="C25" s="286">
        <v>4102</v>
      </c>
      <c r="D25" s="286">
        <v>3812</v>
      </c>
      <c r="E25" s="286">
        <v>3932</v>
      </c>
      <c r="F25" s="286">
        <v>3988</v>
      </c>
      <c r="G25" s="286">
        <v>4283</v>
      </c>
      <c r="H25" s="286">
        <v>4283</v>
      </c>
      <c r="I25" s="286">
        <v>4692</v>
      </c>
      <c r="J25" s="286">
        <v>4778</v>
      </c>
      <c r="K25" s="286">
        <v>5334</v>
      </c>
      <c r="L25" s="286">
        <v>5320</v>
      </c>
      <c r="M25" s="286">
        <v>5320</v>
      </c>
      <c r="N25" s="286">
        <v>6204</v>
      </c>
      <c r="O25" s="286">
        <v>6695</v>
      </c>
      <c r="P25" s="286">
        <v>7710</v>
      </c>
      <c r="Q25" s="286">
        <v>7623</v>
      </c>
      <c r="R25" s="286">
        <v>7623</v>
      </c>
      <c r="S25" s="286">
        <v>8220</v>
      </c>
      <c r="T25" s="286">
        <v>8246</v>
      </c>
      <c r="U25" s="286">
        <v>8092</v>
      </c>
      <c r="V25" s="286">
        <v>7978</v>
      </c>
      <c r="W25" s="286">
        <v>7978</v>
      </c>
      <c r="X25" s="286">
        <v>7792</v>
      </c>
      <c r="Y25" s="286">
        <v>8044</v>
      </c>
      <c r="Z25" s="286">
        <v>7800</v>
      </c>
      <c r="AA25" s="286">
        <v>6264</v>
      </c>
      <c r="AB25" s="286">
        <v>6264</v>
      </c>
      <c r="AC25" s="286">
        <v>6624</v>
      </c>
    </row>
    <row r="26" spans="2:29" s="350" customFormat="1">
      <c r="B26" s="150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</row>
    <row r="27" spans="2:29" s="350" customFormat="1">
      <c r="B27" s="353" t="s">
        <v>100</v>
      </c>
      <c r="C27" s="354">
        <v>0.125</v>
      </c>
      <c r="D27" s="354">
        <v>0.13</v>
      </c>
      <c r="E27" s="354">
        <v>0.10199999999999999</v>
      </c>
      <c r="F27" s="354">
        <v>8.5000000000000006E-2</v>
      </c>
      <c r="G27" s="354">
        <v>4.1000000000000002E-2</v>
      </c>
      <c r="H27" s="354">
        <v>8.7999999999999995E-2</v>
      </c>
      <c r="I27" s="354">
        <v>0.13</v>
      </c>
      <c r="J27" s="354">
        <v>0.126</v>
      </c>
      <c r="K27" s="354">
        <v>0.11700000000000001</v>
      </c>
      <c r="L27" s="354">
        <v>6.3E-2</v>
      </c>
      <c r="M27" s="354">
        <v>0.108</v>
      </c>
      <c r="N27" s="354">
        <v>8.1000000000000003E-2</v>
      </c>
      <c r="O27" s="354">
        <v>7.1999999999999995E-2</v>
      </c>
      <c r="P27" s="354">
        <v>0.107</v>
      </c>
      <c r="Q27" s="354">
        <v>2.7E-2</v>
      </c>
      <c r="R27" s="354">
        <v>7.0999999999999994E-2</v>
      </c>
      <c r="S27" s="354">
        <v>8.5000000000000006E-2</v>
      </c>
      <c r="T27" s="354">
        <v>0.106</v>
      </c>
      <c r="U27" s="354">
        <v>0.09</v>
      </c>
      <c r="V27" s="354">
        <v>0.09</v>
      </c>
      <c r="W27" s="354">
        <v>9.2999999999999999E-2</v>
      </c>
      <c r="X27" s="354">
        <v>0.112</v>
      </c>
      <c r="Y27" s="354">
        <v>8.3000000000000004E-2</v>
      </c>
      <c r="Z27" s="354">
        <v>0.17199999999999999</v>
      </c>
      <c r="AA27" s="354">
        <v>-0.80800000000000005</v>
      </c>
      <c r="AB27" s="354">
        <v>-0.09</v>
      </c>
      <c r="AC27" s="354">
        <v>0.03</v>
      </c>
    </row>
    <row r="28" spans="2:29"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</row>
    <row r="29" spans="2:29" s="62" customFormat="1" ht="13.5" thickBot="1">
      <c r="B29" s="386" t="s">
        <v>115</v>
      </c>
      <c r="C29" s="387">
        <v>0.96</v>
      </c>
      <c r="D29" s="388">
        <v>0.93</v>
      </c>
      <c r="E29" s="389">
        <v>0.86</v>
      </c>
      <c r="F29" s="389">
        <v>0.93600000000000005</v>
      </c>
      <c r="G29" s="388">
        <v>0.91900000000000004</v>
      </c>
      <c r="H29" s="390">
        <v>0.92</v>
      </c>
      <c r="I29" s="388">
        <v>0.96</v>
      </c>
      <c r="J29" s="389">
        <v>0.96</v>
      </c>
      <c r="K29" s="389">
        <v>0.97799999999999998</v>
      </c>
      <c r="L29" s="388">
        <v>0.96</v>
      </c>
      <c r="M29" s="390">
        <v>0.97</v>
      </c>
      <c r="N29" s="388">
        <v>0.97</v>
      </c>
      <c r="O29" s="388">
        <v>0.97</v>
      </c>
      <c r="P29" s="388">
        <v>0.97</v>
      </c>
      <c r="Q29" s="388">
        <v>0.97</v>
      </c>
      <c r="R29" s="390">
        <v>0.97</v>
      </c>
      <c r="S29" s="388">
        <v>0.97</v>
      </c>
      <c r="T29" s="388">
        <v>0.97</v>
      </c>
      <c r="U29" s="388">
        <v>0.97</v>
      </c>
      <c r="V29" s="388">
        <v>0.97</v>
      </c>
      <c r="W29" s="390">
        <v>0.97</v>
      </c>
      <c r="X29" s="388">
        <v>0.97</v>
      </c>
      <c r="Y29" s="388">
        <v>0.98</v>
      </c>
      <c r="Z29" s="388">
        <v>0.98</v>
      </c>
      <c r="AA29" s="388">
        <v>0.99</v>
      </c>
      <c r="AB29" s="388">
        <v>0.98</v>
      </c>
      <c r="AC29" s="388">
        <v>0.99</v>
      </c>
    </row>
    <row r="30" spans="2:29" s="62" customFormat="1" ht="13.5" thickTop="1">
      <c r="B30" s="150"/>
      <c r="C30" s="136"/>
      <c r="D30" s="136"/>
      <c r="E30" s="136"/>
      <c r="F30" s="136"/>
      <c r="G30" s="136"/>
      <c r="H30" s="136"/>
      <c r="I30" s="136"/>
      <c r="J30" s="136"/>
      <c r="K30" s="136"/>
      <c r="N30" s="136"/>
      <c r="O30" s="137"/>
      <c r="P30" s="137"/>
      <c r="Q30" s="137"/>
      <c r="S30" s="136"/>
      <c r="T30" s="137"/>
      <c r="U30" s="137"/>
      <c r="V30" s="137"/>
      <c r="X30" s="136"/>
      <c r="Y30" s="136"/>
      <c r="Z30" s="136"/>
      <c r="AA30" s="136"/>
      <c r="AB30" s="136"/>
      <c r="AC30" s="136"/>
    </row>
    <row r="31" spans="2:29" s="62" customFormat="1">
      <c r="B31" s="150"/>
      <c r="C31" s="136"/>
      <c r="D31" s="136"/>
      <c r="E31" s="136"/>
      <c r="F31" s="136"/>
      <c r="G31" s="136"/>
      <c r="H31" s="136"/>
      <c r="I31" s="136"/>
      <c r="J31" s="136"/>
      <c r="K31" s="136"/>
      <c r="N31" s="136"/>
      <c r="O31" s="137"/>
      <c r="P31" s="137"/>
      <c r="Q31" s="137"/>
      <c r="S31" s="136"/>
      <c r="T31" s="137"/>
      <c r="U31" s="137"/>
      <c r="V31" s="137"/>
      <c r="X31" s="136"/>
      <c r="Y31" s="136"/>
      <c r="Z31" s="136"/>
      <c r="AA31" s="136"/>
      <c r="AB31" s="136"/>
      <c r="AC31" s="136"/>
    </row>
    <row r="32" spans="2:29">
      <c r="B32" s="152"/>
      <c r="C32" s="154" t="s">
        <v>108</v>
      </c>
      <c r="D32" s="154" t="s">
        <v>1</v>
      </c>
      <c r="E32" s="154" t="s">
        <v>2</v>
      </c>
      <c r="F32" s="154" t="s">
        <v>3</v>
      </c>
      <c r="G32" s="154" t="s">
        <v>4</v>
      </c>
      <c r="H32" s="154" t="s">
        <v>108</v>
      </c>
      <c r="I32" s="154" t="s">
        <v>1</v>
      </c>
      <c r="J32" s="154" t="s">
        <v>2</v>
      </c>
      <c r="K32" s="154" t="s">
        <v>3</v>
      </c>
      <c r="L32" s="154" t="s">
        <v>4</v>
      </c>
      <c r="M32" s="154" t="s">
        <v>108</v>
      </c>
      <c r="N32" s="154" t="s">
        <v>1</v>
      </c>
      <c r="O32" s="154" t="s">
        <v>2</v>
      </c>
      <c r="P32" s="154" t="s">
        <v>3</v>
      </c>
      <c r="Q32" s="154" t="s">
        <v>4</v>
      </c>
      <c r="R32" s="154" t="s">
        <v>108</v>
      </c>
      <c r="S32" s="154" t="s">
        <v>1</v>
      </c>
      <c r="T32" s="154" t="s">
        <v>2</v>
      </c>
      <c r="U32" s="154" t="s">
        <v>3</v>
      </c>
      <c r="V32" s="154" t="s">
        <v>4</v>
      </c>
      <c r="W32" s="154" t="s">
        <v>108</v>
      </c>
      <c r="X32" s="154" t="s">
        <v>1</v>
      </c>
      <c r="Y32" s="154" t="s">
        <v>2</v>
      </c>
      <c r="Z32" s="154" t="s">
        <v>3</v>
      </c>
      <c r="AA32" s="154" t="s">
        <v>4</v>
      </c>
      <c r="AB32" s="154" t="s">
        <v>108</v>
      </c>
      <c r="AC32" s="154" t="s">
        <v>1</v>
      </c>
    </row>
    <row r="33" spans="2:29">
      <c r="B33" s="140" t="s">
        <v>121</v>
      </c>
      <c r="C33" s="155">
        <v>2011</v>
      </c>
      <c r="D33" s="156">
        <v>2012</v>
      </c>
      <c r="E33" s="156">
        <v>2012</v>
      </c>
      <c r="F33" s="156">
        <v>2012</v>
      </c>
      <c r="G33" s="156">
        <v>2012</v>
      </c>
      <c r="H33" s="155">
        <v>2012</v>
      </c>
      <c r="I33" s="156">
        <v>2013</v>
      </c>
      <c r="J33" s="156">
        <v>2013</v>
      </c>
      <c r="K33" s="156">
        <v>2013</v>
      </c>
      <c r="L33" s="156">
        <v>2013</v>
      </c>
      <c r="M33" s="155">
        <v>2013</v>
      </c>
      <c r="N33" s="156">
        <v>2014</v>
      </c>
      <c r="O33" s="156">
        <v>2014</v>
      </c>
      <c r="P33" s="156">
        <v>2014</v>
      </c>
      <c r="Q33" s="156">
        <v>2014</v>
      </c>
      <c r="R33" s="155">
        <v>2014</v>
      </c>
      <c r="S33" s="156">
        <v>2015</v>
      </c>
      <c r="T33" s="156">
        <v>2015</v>
      </c>
      <c r="U33" s="156">
        <v>2015</v>
      </c>
      <c r="V33" s="156">
        <v>2015</v>
      </c>
      <c r="W33" s="155">
        <v>2015</v>
      </c>
      <c r="X33" s="156">
        <v>2016</v>
      </c>
      <c r="Y33" s="156">
        <v>2016</v>
      </c>
      <c r="Z33" s="156">
        <v>2016</v>
      </c>
      <c r="AA33" s="156">
        <v>2016</v>
      </c>
      <c r="AB33" s="155">
        <v>2016</v>
      </c>
      <c r="AC33" s="156">
        <v>2017</v>
      </c>
    </row>
    <row r="34" spans="2:29">
      <c r="AA34" s="377"/>
      <c r="AB34" s="377"/>
      <c r="AC34" s="377"/>
    </row>
    <row r="35" spans="2:29" s="62" customFormat="1">
      <c r="B35" s="62" t="s">
        <v>119</v>
      </c>
      <c r="C35" s="286">
        <v>0</v>
      </c>
      <c r="D35" s="59">
        <v>0</v>
      </c>
      <c r="E35" s="59">
        <v>0</v>
      </c>
      <c r="F35" s="59">
        <v>0</v>
      </c>
      <c r="G35" s="59">
        <v>0</v>
      </c>
      <c r="H35" s="286">
        <v>0</v>
      </c>
      <c r="I35" s="286">
        <v>0</v>
      </c>
      <c r="J35" s="286">
        <v>0</v>
      </c>
      <c r="K35" s="286">
        <v>12</v>
      </c>
      <c r="L35" s="286">
        <v>19</v>
      </c>
      <c r="M35" s="286">
        <v>19</v>
      </c>
      <c r="N35" s="286">
        <v>33</v>
      </c>
      <c r="O35" s="286">
        <v>33</v>
      </c>
      <c r="P35" s="286">
        <v>38</v>
      </c>
      <c r="Q35" s="286">
        <v>35</v>
      </c>
      <c r="R35" s="286">
        <v>35</v>
      </c>
      <c r="S35" s="286">
        <v>39</v>
      </c>
      <c r="T35" s="286">
        <v>39</v>
      </c>
      <c r="U35" s="286">
        <v>42</v>
      </c>
      <c r="V35" s="286">
        <v>37</v>
      </c>
      <c r="W35" s="286">
        <v>37</v>
      </c>
      <c r="X35" s="286">
        <v>38</v>
      </c>
      <c r="Y35" s="286">
        <v>95</v>
      </c>
      <c r="Z35" s="286">
        <v>112</v>
      </c>
      <c r="AA35" s="286">
        <v>109</v>
      </c>
      <c r="AB35" s="286">
        <v>109</v>
      </c>
      <c r="AC35" s="286">
        <v>105</v>
      </c>
    </row>
    <row r="36" spans="2:29">
      <c r="B36" s="62" t="s">
        <v>30</v>
      </c>
      <c r="C36" s="286">
        <v>4214</v>
      </c>
      <c r="D36" s="59">
        <v>3699</v>
      </c>
      <c r="E36" s="59">
        <v>3932</v>
      </c>
      <c r="F36" s="59">
        <v>3944</v>
      </c>
      <c r="G36" s="59">
        <v>4158</v>
      </c>
      <c r="H36" s="286">
        <v>4158</v>
      </c>
      <c r="I36" s="286">
        <v>4610</v>
      </c>
      <c r="J36" s="286">
        <v>4740</v>
      </c>
      <c r="K36" s="286">
        <v>5167</v>
      </c>
      <c r="L36" s="286">
        <v>5459</v>
      </c>
      <c r="M36" s="286">
        <v>5459</v>
      </c>
      <c r="N36" s="286">
        <v>6350</v>
      </c>
      <c r="O36" s="286">
        <v>6774</v>
      </c>
      <c r="P36" s="286">
        <v>7461</v>
      </c>
      <c r="Q36" s="286">
        <v>7463</v>
      </c>
      <c r="R36" s="286">
        <v>7463</v>
      </c>
      <c r="S36" s="286">
        <v>7999</v>
      </c>
      <c r="T36" s="286">
        <v>7956</v>
      </c>
      <c r="U36" s="286">
        <v>7883</v>
      </c>
      <c r="V36" s="286">
        <v>7802</v>
      </c>
      <c r="W36" s="286">
        <v>7802</v>
      </c>
      <c r="X36" s="286">
        <v>7656</v>
      </c>
      <c r="Y36" s="286">
        <v>7659</v>
      </c>
      <c r="Z36" s="286">
        <v>7537</v>
      </c>
      <c r="AA36" s="286">
        <v>5925</v>
      </c>
      <c r="AB36" s="286">
        <v>5925</v>
      </c>
      <c r="AC36" s="286">
        <v>6263</v>
      </c>
    </row>
    <row r="37" spans="2:29">
      <c r="B37" s="62" t="s">
        <v>114</v>
      </c>
      <c r="C37" s="286">
        <v>0</v>
      </c>
      <c r="D37" s="59">
        <v>157</v>
      </c>
      <c r="E37" s="59">
        <v>159</v>
      </c>
      <c r="F37" s="59">
        <v>159</v>
      </c>
      <c r="G37" s="59">
        <v>159</v>
      </c>
      <c r="H37" s="286">
        <v>159</v>
      </c>
      <c r="I37" s="286">
        <v>160</v>
      </c>
      <c r="J37" s="286">
        <v>147</v>
      </c>
      <c r="K37" s="286">
        <v>154</v>
      </c>
      <c r="L37" s="286">
        <v>159</v>
      </c>
      <c r="M37" s="286">
        <v>159</v>
      </c>
      <c r="N37" s="286">
        <v>159</v>
      </c>
      <c r="O37" s="286">
        <v>160</v>
      </c>
      <c r="P37" s="286">
        <v>168</v>
      </c>
      <c r="Q37" s="286">
        <v>118</v>
      </c>
      <c r="R37" s="286">
        <v>118</v>
      </c>
      <c r="S37" s="286">
        <v>131</v>
      </c>
      <c r="T37" s="286">
        <v>126</v>
      </c>
      <c r="U37" s="286">
        <v>126</v>
      </c>
      <c r="V37" s="286">
        <v>136</v>
      </c>
      <c r="W37" s="286">
        <v>136</v>
      </c>
      <c r="X37" s="286">
        <v>135</v>
      </c>
      <c r="Y37" s="286">
        <v>143</v>
      </c>
      <c r="Z37" s="286">
        <v>148</v>
      </c>
      <c r="AA37" s="286">
        <v>155</v>
      </c>
      <c r="AB37" s="286">
        <v>155</v>
      </c>
      <c r="AC37" s="286">
        <v>157</v>
      </c>
    </row>
    <row r="38" spans="2:29">
      <c r="B38" s="62" t="s">
        <v>31</v>
      </c>
      <c r="C38" s="286">
        <v>0</v>
      </c>
      <c r="D38" s="59">
        <v>0</v>
      </c>
      <c r="E38" s="59">
        <v>0</v>
      </c>
      <c r="F38" s="59">
        <v>0</v>
      </c>
      <c r="G38" s="59">
        <v>0</v>
      </c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286">
        <v>0</v>
      </c>
      <c r="S38" s="286">
        <v>0</v>
      </c>
      <c r="T38" s="286">
        <v>0</v>
      </c>
      <c r="U38" s="286">
        <v>0</v>
      </c>
      <c r="V38" s="286">
        <v>0</v>
      </c>
      <c r="W38" s="286">
        <v>0</v>
      </c>
      <c r="X38" s="286">
        <v>0</v>
      </c>
      <c r="Y38" s="286">
        <v>0</v>
      </c>
      <c r="Z38" s="286">
        <v>0</v>
      </c>
      <c r="AA38" s="286">
        <v>0</v>
      </c>
      <c r="AB38" s="286">
        <v>0</v>
      </c>
      <c r="AC38" s="286">
        <v>0</v>
      </c>
    </row>
    <row r="39" spans="2:29">
      <c r="B39" s="62" t="s">
        <v>105</v>
      </c>
      <c r="C39" s="286">
        <v>40</v>
      </c>
      <c r="D39" s="59">
        <v>42</v>
      </c>
      <c r="E39" s="59">
        <v>39</v>
      </c>
      <c r="F39" s="59">
        <v>41</v>
      </c>
      <c r="G39" s="59">
        <v>41</v>
      </c>
      <c r="H39" s="286">
        <v>41</v>
      </c>
      <c r="I39" s="286">
        <v>41</v>
      </c>
      <c r="J39" s="286">
        <v>39</v>
      </c>
      <c r="K39" s="286">
        <v>34</v>
      </c>
      <c r="L39" s="286">
        <v>66</v>
      </c>
      <c r="M39" s="286">
        <v>66</v>
      </c>
      <c r="N39" s="286">
        <v>84</v>
      </c>
      <c r="O39" s="286">
        <v>70</v>
      </c>
      <c r="P39" s="286">
        <v>33</v>
      </c>
      <c r="Q39" s="286">
        <v>33</v>
      </c>
      <c r="R39" s="286">
        <v>33</v>
      </c>
      <c r="S39" s="286">
        <v>28</v>
      </c>
      <c r="T39" s="286">
        <v>30</v>
      </c>
      <c r="U39" s="286">
        <v>28</v>
      </c>
      <c r="V39" s="286">
        <v>22</v>
      </c>
      <c r="W39" s="286">
        <v>22</v>
      </c>
      <c r="X39" s="286">
        <v>44</v>
      </c>
      <c r="Y39" s="286">
        <v>20</v>
      </c>
      <c r="Z39" s="286">
        <v>17</v>
      </c>
      <c r="AA39" s="286">
        <v>16</v>
      </c>
      <c r="AB39" s="286">
        <v>16</v>
      </c>
      <c r="AC39" s="286">
        <v>18</v>
      </c>
    </row>
    <row r="40" spans="2:29">
      <c r="B40" s="62" t="s">
        <v>46</v>
      </c>
      <c r="C40" s="286">
        <v>5</v>
      </c>
      <c r="D40" s="59">
        <v>0</v>
      </c>
      <c r="E40" s="59">
        <v>0</v>
      </c>
      <c r="F40" s="59">
        <v>0</v>
      </c>
      <c r="G40" s="59">
        <v>0</v>
      </c>
      <c r="H40" s="286">
        <v>0</v>
      </c>
      <c r="I40" s="286">
        <v>0</v>
      </c>
      <c r="J40" s="286">
        <v>3</v>
      </c>
      <c r="K40" s="286">
        <v>0</v>
      </c>
      <c r="L40" s="286">
        <v>0</v>
      </c>
      <c r="M40" s="286">
        <v>0</v>
      </c>
      <c r="N40" s="286">
        <v>0</v>
      </c>
      <c r="O40" s="286">
        <v>0</v>
      </c>
      <c r="P40" s="286">
        <v>0</v>
      </c>
      <c r="Q40" s="286">
        <v>0</v>
      </c>
      <c r="R40" s="286">
        <v>0</v>
      </c>
      <c r="S40" s="286">
        <v>0</v>
      </c>
      <c r="T40" s="286">
        <v>0</v>
      </c>
      <c r="U40" s="286">
        <v>0</v>
      </c>
      <c r="V40" s="286">
        <v>0</v>
      </c>
      <c r="W40" s="286">
        <v>0</v>
      </c>
      <c r="X40" s="286">
        <v>0</v>
      </c>
      <c r="Y40" s="286">
        <v>0</v>
      </c>
      <c r="Z40" s="286">
        <v>0</v>
      </c>
      <c r="AA40" s="286">
        <v>0</v>
      </c>
      <c r="AB40" s="286">
        <v>0</v>
      </c>
      <c r="AC40" s="286">
        <v>0</v>
      </c>
    </row>
    <row r="41" spans="2:29">
      <c r="B41" s="129" t="s">
        <v>106</v>
      </c>
      <c r="C41" s="286">
        <v>530</v>
      </c>
      <c r="D41" s="59">
        <v>504</v>
      </c>
      <c r="E41" s="59">
        <v>471</v>
      </c>
      <c r="F41" s="59">
        <v>547</v>
      </c>
      <c r="G41" s="59">
        <v>533</v>
      </c>
      <c r="H41" s="286">
        <v>533</v>
      </c>
      <c r="I41" s="286">
        <v>526</v>
      </c>
      <c r="J41" s="286">
        <v>523</v>
      </c>
      <c r="K41" s="286">
        <v>556</v>
      </c>
      <c r="L41" s="286">
        <v>516</v>
      </c>
      <c r="M41" s="286">
        <v>516</v>
      </c>
      <c r="N41" s="286">
        <v>582</v>
      </c>
      <c r="O41" s="286">
        <v>680</v>
      </c>
      <c r="P41" s="286">
        <v>734</v>
      </c>
      <c r="Q41" s="286">
        <v>687</v>
      </c>
      <c r="R41" s="286">
        <v>687</v>
      </c>
      <c r="S41" s="286">
        <v>689</v>
      </c>
      <c r="T41" s="286">
        <v>741</v>
      </c>
      <c r="U41" s="286">
        <v>718</v>
      </c>
      <c r="V41" s="286">
        <v>693</v>
      </c>
      <c r="W41" s="286">
        <v>693</v>
      </c>
      <c r="X41" s="286">
        <v>736</v>
      </c>
      <c r="Y41" s="286">
        <v>784</v>
      </c>
      <c r="Z41" s="286">
        <v>605</v>
      </c>
      <c r="AA41" s="286">
        <v>535</v>
      </c>
      <c r="AB41" s="286">
        <v>535</v>
      </c>
      <c r="AC41" s="286">
        <v>551</v>
      </c>
    </row>
    <row r="42" spans="2:29">
      <c r="B42" s="118" t="s">
        <v>207</v>
      </c>
      <c r="C42" s="364">
        <v>4789</v>
      </c>
      <c r="D42" s="364">
        <v>4402</v>
      </c>
      <c r="E42" s="364">
        <v>4601</v>
      </c>
      <c r="F42" s="364">
        <v>4691</v>
      </c>
      <c r="G42" s="364">
        <v>4891</v>
      </c>
      <c r="H42" s="364">
        <v>4891</v>
      </c>
      <c r="I42" s="364">
        <v>5337</v>
      </c>
      <c r="J42" s="364">
        <v>5452</v>
      </c>
      <c r="K42" s="364">
        <v>5923</v>
      </c>
      <c r="L42" s="364">
        <v>6219</v>
      </c>
      <c r="M42" s="364">
        <v>6219</v>
      </c>
      <c r="N42" s="364">
        <v>7208</v>
      </c>
      <c r="O42" s="364">
        <v>7717</v>
      </c>
      <c r="P42" s="364">
        <v>8434</v>
      </c>
      <c r="Q42" s="364">
        <v>8336</v>
      </c>
      <c r="R42" s="364">
        <v>8336</v>
      </c>
      <c r="S42" s="364">
        <v>8886</v>
      </c>
      <c r="T42" s="364">
        <v>8892</v>
      </c>
      <c r="U42" s="364">
        <v>8797</v>
      </c>
      <c r="V42" s="364">
        <v>8690</v>
      </c>
      <c r="W42" s="364">
        <v>8690</v>
      </c>
      <c r="X42" s="364">
        <v>8609</v>
      </c>
      <c r="Y42" s="364">
        <v>8701</v>
      </c>
      <c r="Z42" s="364">
        <v>8419</v>
      </c>
      <c r="AA42" s="364">
        <v>6740</v>
      </c>
      <c r="AB42" s="364">
        <v>6740</v>
      </c>
      <c r="AC42" s="364">
        <v>7094</v>
      </c>
    </row>
    <row r="43" spans="2:29">
      <c r="C43" s="286"/>
      <c r="D43" s="365"/>
      <c r="E43" s="365"/>
      <c r="F43" s="286"/>
      <c r="G43" s="365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</row>
    <row r="44" spans="2:29">
      <c r="B44" s="62" t="s">
        <v>120</v>
      </c>
      <c r="C44" s="286">
        <v>687</v>
      </c>
      <c r="D44" s="59">
        <v>590</v>
      </c>
      <c r="E44" s="59">
        <v>669</v>
      </c>
      <c r="F44" s="59">
        <v>703</v>
      </c>
      <c r="G44" s="59">
        <v>608</v>
      </c>
      <c r="H44" s="286">
        <v>608</v>
      </c>
      <c r="I44" s="286">
        <v>645</v>
      </c>
      <c r="J44" s="286">
        <v>674</v>
      </c>
      <c r="K44" s="286">
        <v>589</v>
      </c>
      <c r="L44" s="286">
        <v>899</v>
      </c>
      <c r="M44" s="286">
        <v>899</v>
      </c>
      <c r="N44" s="286">
        <v>1004</v>
      </c>
      <c r="O44" s="286">
        <v>1022</v>
      </c>
      <c r="P44" s="286">
        <v>724</v>
      </c>
      <c r="Q44" s="286">
        <v>713</v>
      </c>
      <c r="R44" s="286">
        <v>713</v>
      </c>
      <c r="S44" s="286">
        <v>666</v>
      </c>
      <c r="T44" s="286">
        <v>646</v>
      </c>
      <c r="U44" s="286">
        <v>705</v>
      </c>
      <c r="V44" s="286">
        <v>712</v>
      </c>
      <c r="W44" s="286">
        <v>712</v>
      </c>
      <c r="X44" s="286">
        <v>817</v>
      </c>
      <c r="Y44" s="286">
        <v>657</v>
      </c>
      <c r="Z44" s="286">
        <v>619</v>
      </c>
      <c r="AA44" s="286">
        <v>476</v>
      </c>
      <c r="AB44" s="286">
        <v>476</v>
      </c>
      <c r="AC44" s="286">
        <v>470</v>
      </c>
    </row>
    <row r="45" spans="2:29" ht="13.5" thickBot="1">
      <c r="B45" s="153" t="s">
        <v>107</v>
      </c>
      <c r="C45" s="366">
        <v>4102</v>
      </c>
      <c r="D45" s="366">
        <v>3812</v>
      </c>
      <c r="E45" s="366">
        <v>3932</v>
      </c>
      <c r="F45" s="366">
        <v>3988</v>
      </c>
      <c r="G45" s="366">
        <v>4283</v>
      </c>
      <c r="H45" s="366">
        <v>4283</v>
      </c>
      <c r="I45" s="366">
        <v>4692</v>
      </c>
      <c r="J45" s="366">
        <v>4778</v>
      </c>
      <c r="K45" s="366">
        <v>5334</v>
      </c>
      <c r="L45" s="366">
        <v>5320</v>
      </c>
      <c r="M45" s="366">
        <v>5320</v>
      </c>
      <c r="N45" s="366">
        <v>6204</v>
      </c>
      <c r="O45" s="366">
        <v>6695</v>
      </c>
      <c r="P45" s="366">
        <v>7710</v>
      </c>
      <c r="Q45" s="366">
        <v>7623</v>
      </c>
      <c r="R45" s="366">
        <v>7623</v>
      </c>
      <c r="S45" s="366">
        <v>8220</v>
      </c>
      <c r="T45" s="366">
        <v>8246</v>
      </c>
      <c r="U45" s="366">
        <v>8092</v>
      </c>
      <c r="V45" s="366">
        <v>7978</v>
      </c>
      <c r="W45" s="366">
        <v>7978</v>
      </c>
      <c r="X45" s="366">
        <v>7792</v>
      </c>
      <c r="Y45" s="366">
        <v>8044</v>
      </c>
      <c r="Z45" s="366">
        <v>7800</v>
      </c>
      <c r="AA45" s="366">
        <v>6264</v>
      </c>
      <c r="AB45" s="366">
        <v>6264</v>
      </c>
      <c r="AC45" s="366">
        <v>6624</v>
      </c>
    </row>
    <row r="46" spans="2:29" ht="13.5" thickTop="1">
      <c r="AA46" s="377"/>
      <c r="AB46" s="377"/>
    </row>
    <row r="48" spans="2:29" s="377" customFormat="1">
      <c r="B48" s="136"/>
      <c r="C48" s="136"/>
      <c r="G48" s="135"/>
      <c r="L48" s="134"/>
      <c r="M48" s="134"/>
      <c r="R48" s="134"/>
    </row>
    <row r="49" spans="2:18" s="377" customFormat="1">
      <c r="B49" s="136"/>
      <c r="C49" s="136"/>
      <c r="G49" s="135"/>
      <c r="L49" s="134"/>
      <c r="M49" s="134"/>
      <c r="R49" s="134"/>
    </row>
  </sheetData>
  <pageMargins left="0.39370078740157483" right="0.39370078740157483" top="0.98425196850393704" bottom="0.98425196850393704" header="0.51181102362204722" footer="0.51181102362204722"/>
  <pageSetup paperSize="9" scale="26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66FF33"/>
    <pageSetUpPr fitToPage="1"/>
  </sheetPr>
  <dimension ref="A1:AC43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134" customWidth="1"/>
    <col min="3" max="3" width="12.7109375" style="377" customWidth="1"/>
    <col min="4" max="7" width="12.7109375" style="377" hidden="1" customWidth="1" outlineLevel="1"/>
    <col min="8" max="8" width="12.7109375" style="377" customWidth="1" collapsed="1"/>
    <col min="9" max="11" width="12.7109375" style="377" hidden="1" customWidth="1" outlineLevel="1"/>
    <col min="12" max="12" width="12.7109375" style="134" hidden="1" customWidth="1" outlineLevel="1"/>
    <col min="13" max="13" width="12.7109375" style="134" customWidth="1" collapsed="1"/>
    <col min="14" max="17" width="12.7109375" style="377" hidden="1" customWidth="1" outlineLevel="1"/>
    <col min="18" max="18" width="12.7109375" style="134" customWidth="1" collapsed="1"/>
    <col min="19" max="22" width="12.7109375" style="377" hidden="1" customWidth="1" outlineLevel="1"/>
    <col min="23" max="23" width="12.7109375" style="134" customWidth="1" collapsed="1"/>
    <col min="24" max="26" width="12.7109375" style="377" hidden="1" customWidth="1" outlineLevel="1"/>
    <col min="27" max="27" width="11.5703125" style="134" hidden="1" customWidth="1" outlineLevel="1"/>
    <col min="28" max="28" width="11.5703125" style="134" customWidth="1" collapsed="1"/>
    <col min="29" max="29" width="10.7109375" style="134" customWidth="1"/>
    <col min="30" max="236" width="9.140625" style="134"/>
    <col min="237" max="237" width="3.7109375" style="134" customWidth="1"/>
    <col min="238" max="238" width="68.7109375" style="134" customWidth="1"/>
    <col min="239" max="240" width="9.140625" style="134" customWidth="1"/>
    <col min="241" max="242" width="14.7109375" style="134" customWidth="1"/>
    <col min="243" max="243" width="3.7109375" style="134" customWidth="1"/>
    <col min="244" max="245" width="9.140625" style="134"/>
    <col min="246" max="246" width="3.7109375" style="134" customWidth="1"/>
    <col min="247" max="247" width="39" style="134" bestFit="1" customWidth="1"/>
    <col min="248" max="248" width="8.28515625" style="134" bestFit="1" customWidth="1"/>
    <col min="249" max="492" width="9.140625" style="134"/>
    <col min="493" max="493" width="3.7109375" style="134" customWidth="1"/>
    <col min="494" max="494" width="68.7109375" style="134" customWidth="1"/>
    <col min="495" max="496" width="9.140625" style="134" customWidth="1"/>
    <col min="497" max="498" width="14.7109375" style="134" customWidth="1"/>
    <col min="499" max="499" width="3.7109375" style="134" customWidth="1"/>
    <col min="500" max="501" width="9.140625" style="134"/>
    <col min="502" max="502" width="3.7109375" style="134" customWidth="1"/>
    <col min="503" max="503" width="39" style="134" bestFit="1" customWidth="1"/>
    <col min="504" max="504" width="8.28515625" style="134" bestFit="1" customWidth="1"/>
    <col min="505" max="748" width="9.140625" style="134"/>
    <col min="749" max="749" width="3.7109375" style="134" customWidth="1"/>
    <col min="750" max="750" width="68.7109375" style="134" customWidth="1"/>
    <col min="751" max="752" width="9.140625" style="134" customWidth="1"/>
    <col min="753" max="754" width="14.7109375" style="134" customWidth="1"/>
    <col min="755" max="755" width="3.7109375" style="134" customWidth="1"/>
    <col min="756" max="757" width="9.140625" style="134"/>
    <col min="758" max="758" width="3.7109375" style="134" customWidth="1"/>
    <col min="759" max="759" width="39" style="134" bestFit="1" customWidth="1"/>
    <col min="760" max="760" width="8.28515625" style="134" bestFit="1" customWidth="1"/>
    <col min="761" max="1004" width="9.140625" style="134"/>
    <col min="1005" max="1005" width="3.7109375" style="134" customWidth="1"/>
    <col min="1006" max="1006" width="68.7109375" style="134" customWidth="1"/>
    <col min="1007" max="1008" width="9.140625" style="134" customWidth="1"/>
    <col min="1009" max="1010" width="14.7109375" style="134" customWidth="1"/>
    <col min="1011" max="1011" width="3.7109375" style="134" customWidth="1"/>
    <col min="1012" max="1013" width="9.140625" style="134"/>
    <col min="1014" max="1014" width="3.7109375" style="134" customWidth="1"/>
    <col min="1015" max="1015" width="39" style="134" bestFit="1" customWidth="1"/>
    <col min="1016" max="1016" width="8.28515625" style="134" bestFit="1" customWidth="1"/>
    <col min="1017" max="1260" width="9.140625" style="134"/>
    <col min="1261" max="1261" width="3.7109375" style="134" customWidth="1"/>
    <col min="1262" max="1262" width="68.7109375" style="134" customWidth="1"/>
    <col min="1263" max="1264" width="9.140625" style="134" customWidth="1"/>
    <col min="1265" max="1266" width="14.7109375" style="134" customWidth="1"/>
    <col min="1267" max="1267" width="3.7109375" style="134" customWidth="1"/>
    <col min="1268" max="1269" width="9.140625" style="134"/>
    <col min="1270" max="1270" width="3.7109375" style="134" customWidth="1"/>
    <col min="1271" max="1271" width="39" style="134" bestFit="1" customWidth="1"/>
    <col min="1272" max="1272" width="8.28515625" style="134" bestFit="1" customWidth="1"/>
    <col min="1273" max="1516" width="9.140625" style="134"/>
    <col min="1517" max="1517" width="3.7109375" style="134" customWidth="1"/>
    <col min="1518" max="1518" width="68.7109375" style="134" customWidth="1"/>
    <col min="1519" max="1520" width="9.140625" style="134" customWidth="1"/>
    <col min="1521" max="1522" width="14.7109375" style="134" customWidth="1"/>
    <col min="1523" max="1523" width="3.7109375" style="134" customWidth="1"/>
    <col min="1524" max="1525" width="9.140625" style="134"/>
    <col min="1526" max="1526" width="3.7109375" style="134" customWidth="1"/>
    <col min="1527" max="1527" width="39" style="134" bestFit="1" customWidth="1"/>
    <col min="1528" max="1528" width="8.28515625" style="134" bestFit="1" customWidth="1"/>
    <col min="1529" max="1772" width="9.140625" style="134"/>
    <col min="1773" max="1773" width="3.7109375" style="134" customWidth="1"/>
    <col min="1774" max="1774" width="68.7109375" style="134" customWidth="1"/>
    <col min="1775" max="1776" width="9.140625" style="134" customWidth="1"/>
    <col min="1777" max="1778" width="14.7109375" style="134" customWidth="1"/>
    <col min="1779" max="1779" width="3.7109375" style="134" customWidth="1"/>
    <col min="1780" max="1781" width="9.140625" style="134"/>
    <col min="1782" max="1782" width="3.7109375" style="134" customWidth="1"/>
    <col min="1783" max="1783" width="39" style="134" bestFit="1" customWidth="1"/>
    <col min="1784" max="1784" width="8.28515625" style="134" bestFit="1" customWidth="1"/>
    <col min="1785" max="2028" width="9.140625" style="134"/>
    <col min="2029" max="2029" width="3.7109375" style="134" customWidth="1"/>
    <col min="2030" max="2030" width="68.7109375" style="134" customWidth="1"/>
    <col min="2031" max="2032" width="9.140625" style="134" customWidth="1"/>
    <col min="2033" max="2034" width="14.7109375" style="134" customWidth="1"/>
    <col min="2035" max="2035" width="3.7109375" style="134" customWidth="1"/>
    <col min="2036" max="2037" width="9.140625" style="134"/>
    <col min="2038" max="2038" width="3.7109375" style="134" customWidth="1"/>
    <col min="2039" max="2039" width="39" style="134" bestFit="1" customWidth="1"/>
    <col min="2040" max="2040" width="8.28515625" style="134" bestFit="1" customWidth="1"/>
    <col min="2041" max="2284" width="9.140625" style="134"/>
    <col min="2285" max="2285" width="3.7109375" style="134" customWidth="1"/>
    <col min="2286" max="2286" width="68.7109375" style="134" customWidth="1"/>
    <col min="2287" max="2288" width="9.140625" style="134" customWidth="1"/>
    <col min="2289" max="2290" width="14.7109375" style="134" customWidth="1"/>
    <col min="2291" max="2291" width="3.7109375" style="134" customWidth="1"/>
    <col min="2292" max="2293" width="9.140625" style="134"/>
    <col min="2294" max="2294" width="3.7109375" style="134" customWidth="1"/>
    <col min="2295" max="2295" width="39" style="134" bestFit="1" customWidth="1"/>
    <col min="2296" max="2296" width="8.28515625" style="134" bestFit="1" customWidth="1"/>
    <col min="2297" max="2540" width="9.140625" style="134"/>
    <col min="2541" max="2541" width="3.7109375" style="134" customWidth="1"/>
    <col min="2542" max="2542" width="68.7109375" style="134" customWidth="1"/>
    <col min="2543" max="2544" width="9.140625" style="134" customWidth="1"/>
    <col min="2545" max="2546" width="14.7109375" style="134" customWidth="1"/>
    <col min="2547" max="2547" width="3.7109375" style="134" customWidth="1"/>
    <col min="2548" max="2549" width="9.140625" style="134"/>
    <col min="2550" max="2550" width="3.7109375" style="134" customWidth="1"/>
    <col min="2551" max="2551" width="39" style="134" bestFit="1" customWidth="1"/>
    <col min="2552" max="2552" width="8.28515625" style="134" bestFit="1" customWidth="1"/>
    <col min="2553" max="2796" width="9.140625" style="134"/>
    <col min="2797" max="2797" width="3.7109375" style="134" customWidth="1"/>
    <col min="2798" max="2798" width="68.7109375" style="134" customWidth="1"/>
    <col min="2799" max="2800" width="9.140625" style="134" customWidth="1"/>
    <col min="2801" max="2802" width="14.7109375" style="134" customWidth="1"/>
    <col min="2803" max="2803" width="3.7109375" style="134" customWidth="1"/>
    <col min="2804" max="2805" width="9.140625" style="134"/>
    <col min="2806" max="2806" width="3.7109375" style="134" customWidth="1"/>
    <col min="2807" max="2807" width="39" style="134" bestFit="1" customWidth="1"/>
    <col min="2808" max="2808" width="8.28515625" style="134" bestFit="1" customWidth="1"/>
    <col min="2809" max="3052" width="9.140625" style="134"/>
    <col min="3053" max="3053" width="3.7109375" style="134" customWidth="1"/>
    <col min="3054" max="3054" width="68.7109375" style="134" customWidth="1"/>
    <col min="3055" max="3056" width="9.140625" style="134" customWidth="1"/>
    <col min="3057" max="3058" width="14.7109375" style="134" customWidth="1"/>
    <col min="3059" max="3059" width="3.7109375" style="134" customWidth="1"/>
    <col min="3060" max="3061" width="9.140625" style="134"/>
    <col min="3062" max="3062" width="3.7109375" style="134" customWidth="1"/>
    <col min="3063" max="3063" width="39" style="134" bestFit="1" customWidth="1"/>
    <col min="3064" max="3064" width="8.28515625" style="134" bestFit="1" customWidth="1"/>
    <col min="3065" max="3308" width="9.140625" style="134"/>
    <col min="3309" max="3309" width="3.7109375" style="134" customWidth="1"/>
    <col min="3310" max="3310" width="68.7109375" style="134" customWidth="1"/>
    <col min="3311" max="3312" width="9.140625" style="134" customWidth="1"/>
    <col min="3313" max="3314" width="14.7109375" style="134" customWidth="1"/>
    <col min="3315" max="3315" width="3.7109375" style="134" customWidth="1"/>
    <col min="3316" max="3317" width="9.140625" style="134"/>
    <col min="3318" max="3318" width="3.7109375" style="134" customWidth="1"/>
    <col min="3319" max="3319" width="39" style="134" bestFit="1" customWidth="1"/>
    <col min="3320" max="3320" width="8.28515625" style="134" bestFit="1" customWidth="1"/>
    <col min="3321" max="3564" width="9.140625" style="134"/>
    <col min="3565" max="3565" width="3.7109375" style="134" customWidth="1"/>
    <col min="3566" max="3566" width="68.7109375" style="134" customWidth="1"/>
    <col min="3567" max="3568" width="9.140625" style="134" customWidth="1"/>
    <col min="3569" max="3570" width="14.7109375" style="134" customWidth="1"/>
    <col min="3571" max="3571" width="3.7109375" style="134" customWidth="1"/>
    <col min="3572" max="3573" width="9.140625" style="134"/>
    <col min="3574" max="3574" width="3.7109375" style="134" customWidth="1"/>
    <col min="3575" max="3575" width="39" style="134" bestFit="1" customWidth="1"/>
    <col min="3576" max="3576" width="8.28515625" style="134" bestFit="1" customWidth="1"/>
    <col min="3577" max="3820" width="9.140625" style="134"/>
    <col min="3821" max="3821" width="3.7109375" style="134" customWidth="1"/>
    <col min="3822" max="3822" width="68.7109375" style="134" customWidth="1"/>
    <col min="3823" max="3824" width="9.140625" style="134" customWidth="1"/>
    <col min="3825" max="3826" width="14.7109375" style="134" customWidth="1"/>
    <col min="3827" max="3827" width="3.7109375" style="134" customWidth="1"/>
    <col min="3828" max="3829" width="9.140625" style="134"/>
    <col min="3830" max="3830" width="3.7109375" style="134" customWidth="1"/>
    <col min="3831" max="3831" width="39" style="134" bestFit="1" customWidth="1"/>
    <col min="3832" max="3832" width="8.28515625" style="134" bestFit="1" customWidth="1"/>
    <col min="3833" max="4076" width="9.140625" style="134"/>
    <col min="4077" max="4077" width="3.7109375" style="134" customWidth="1"/>
    <col min="4078" max="4078" width="68.7109375" style="134" customWidth="1"/>
    <col min="4079" max="4080" width="9.140625" style="134" customWidth="1"/>
    <col min="4081" max="4082" width="14.7109375" style="134" customWidth="1"/>
    <col min="4083" max="4083" width="3.7109375" style="134" customWidth="1"/>
    <col min="4084" max="4085" width="9.140625" style="134"/>
    <col min="4086" max="4086" width="3.7109375" style="134" customWidth="1"/>
    <col min="4087" max="4087" width="39" style="134" bestFit="1" customWidth="1"/>
    <col min="4088" max="4088" width="8.28515625" style="134" bestFit="1" customWidth="1"/>
    <col min="4089" max="4332" width="9.140625" style="134"/>
    <col min="4333" max="4333" width="3.7109375" style="134" customWidth="1"/>
    <col min="4334" max="4334" width="68.7109375" style="134" customWidth="1"/>
    <col min="4335" max="4336" width="9.140625" style="134" customWidth="1"/>
    <col min="4337" max="4338" width="14.7109375" style="134" customWidth="1"/>
    <col min="4339" max="4339" width="3.7109375" style="134" customWidth="1"/>
    <col min="4340" max="4341" width="9.140625" style="134"/>
    <col min="4342" max="4342" width="3.7109375" style="134" customWidth="1"/>
    <col min="4343" max="4343" width="39" style="134" bestFit="1" customWidth="1"/>
    <col min="4344" max="4344" width="8.28515625" style="134" bestFit="1" customWidth="1"/>
    <col min="4345" max="4588" width="9.140625" style="134"/>
    <col min="4589" max="4589" width="3.7109375" style="134" customWidth="1"/>
    <col min="4590" max="4590" width="68.7109375" style="134" customWidth="1"/>
    <col min="4591" max="4592" width="9.140625" style="134" customWidth="1"/>
    <col min="4593" max="4594" width="14.7109375" style="134" customWidth="1"/>
    <col min="4595" max="4595" width="3.7109375" style="134" customWidth="1"/>
    <col min="4596" max="4597" width="9.140625" style="134"/>
    <col min="4598" max="4598" width="3.7109375" style="134" customWidth="1"/>
    <col min="4599" max="4599" width="39" style="134" bestFit="1" customWidth="1"/>
    <col min="4600" max="4600" width="8.28515625" style="134" bestFit="1" customWidth="1"/>
    <col min="4601" max="4844" width="9.140625" style="134"/>
    <col min="4845" max="4845" width="3.7109375" style="134" customWidth="1"/>
    <col min="4846" max="4846" width="68.7109375" style="134" customWidth="1"/>
    <col min="4847" max="4848" width="9.140625" style="134" customWidth="1"/>
    <col min="4849" max="4850" width="14.7109375" style="134" customWidth="1"/>
    <col min="4851" max="4851" width="3.7109375" style="134" customWidth="1"/>
    <col min="4852" max="4853" width="9.140625" style="134"/>
    <col min="4854" max="4854" width="3.7109375" style="134" customWidth="1"/>
    <col min="4855" max="4855" width="39" style="134" bestFit="1" customWidth="1"/>
    <col min="4856" max="4856" width="8.28515625" style="134" bestFit="1" customWidth="1"/>
    <col min="4857" max="5100" width="9.140625" style="134"/>
    <col min="5101" max="5101" width="3.7109375" style="134" customWidth="1"/>
    <col min="5102" max="5102" width="68.7109375" style="134" customWidth="1"/>
    <col min="5103" max="5104" width="9.140625" style="134" customWidth="1"/>
    <col min="5105" max="5106" width="14.7109375" style="134" customWidth="1"/>
    <col min="5107" max="5107" width="3.7109375" style="134" customWidth="1"/>
    <col min="5108" max="5109" width="9.140625" style="134"/>
    <col min="5110" max="5110" width="3.7109375" style="134" customWidth="1"/>
    <col min="5111" max="5111" width="39" style="134" bestFit="1" customWidth="1"/>
    <col min="5112" max="5112" width="8.28515625" style="134" bestFit="1" customWidth="1"/>
    <col min="5113" max="5356" width="9.140625" style="134"/>
    <col min="5357" max="5357" width="3.7109375" style="134" customWidth="1"/>
    <col min="5358" max="5358" width="68.7109375" style="134" customWidth="1"/>
    <col min="5359" max="5360" width="9.140625" style="134" customWidth="1"/>
    <col min="5361" max="5362" width="14.7109375" style="134" customWidth="1"/>
    <col min="5363" max="5363" width="3.7109375" style="134" customWidth="1"/>
    <col min="5364" max="5365" width="9.140625" style="134"/>
    <col min="5366" max="5366" width="3.7109375" style="134" customWidth="1"/>
    <col min="5367" max="5367" width="39" style="134" bestFit="1" customWidth="1"/>
    <col min="5368" max="5368" width="8.28515625" style="134" bestFit="1" customWidth="1"/>
    <col min="5369" max="5612" width="9.140625" style="134"/>
    <col min="5613" max="5613" width="3.7109375" style="134" customWidth="1"/>
    <col min="5614" max="5614" width="68.7109375" style="134" customWidth="1"/>
    <col min="5615" max="5616" width="9.140625" style="134" customWidth="1"/>
    <col min="5617" max="5618" width="14.7109375" style="134" customWidth="1"/>
    <col min="5619" max="5619" width="3.7109375" style="134" customWidth="1"/>
    <col min="5620" max="5621" width="9.140625" style="134"/>
    <col min="5622" max="5622" width="3.7109375" style="134" customWidth="1"/>
    <col min="5623" max="5623" width="39" style="134" bestFit="1" customWidth="1"/>
    <col min="5624" max="5624" width="8.28515625" style="134" bestFit="1" customWidth="1"/>
    <col min="5625" max="5868" width="9.140625" style="134"/>
    <col min="5869" max="5869" width="3.7109375" style="134" customWidth="1"/>
    <col min="5870" max="5870" width="68.7109375" style="134" customWidth="1"/>
    <col min="5871" max="5872" width="9.140625" style="134" customWidth="1"/>
    <col min="5873" max="5874" width="14.7109375" style="134" customWidth="1"/>
    <col min="5875" max="5875" width="3.7109375" style="134" customWidth="1"/>
    <col min="5876" max="5877" width="9.140625" style="134"/>
    <col min="5878" max="5878" width="3.7109375" style="134" customWidth="1"/>
    <col min="5879" max="5879" width="39" style="134" bestFit="1" customWidth="1"/>
    <col min="5880" max="5880" width="8.28515625" style="134" bestFit="1" customWidth="1"/>
    <col min="5881" max="6124" width="9.140625" style="134"/>
    <col min="6125" max="6125" width="3.7109375" style="134" customWidth="1"/>
    <col min="6126" max="6126" width="68.7109375" style="134" customWidth="1"/>
    <col min="6127" max="6128" width="9.140625" style="134" customWidth="1"/>
    <col min="6129" max="6130" width="14.7109375" style="134" customWidth="1"/>
    <col min="6131" max="6131" width="3.7109375" style="134" customWidth="1"/>
    <col min="6132" max="6133" width="9.140625" style="134"/>
    <col min="6134" max="6134" width="3.7109375" style="134" customWidth="1"/>
    <col min="6135" max="6135" width="39" style="134" bestFit="1" customWidth="1"/>
    <col min="6136" max="6136" width="8.28515625" style="134" bestFit="1" customWidth="1"/>
    <col min="6137" max="6380" width="9.140625" style="134"/>
    <col min="6381" max="6381" width="3.7109375" style="134" customWidth="1"/>
    <col min="6382" max="6382" width="68.7109375" style="134" customWidth="1"/>
    <col min="6383" max="6384" width="9.140625" style="134" customWidth="1"/>
    <col min="6385" max="6386" width="14.7109375" style="134" customWidth="1"/>
    <col min="6387" max="6387" width="3.7109375" style="134" customWidth="1"/>
    <col min="6388" max="6389" width="9.140625" style="134"/>
    <col min="6390" max="6390" width="3.7109375" style="134" customWidth="1"/>
    <col min="6391" max="6391" width="39" style="134" bestFit="1" customWidth="1"/>
    <col min="6392" max="6392" width="8.28515625" style="134" bestFit="1" customWidth="1"/>
    <col min="6393" max="6636" width="9.140625" style="134"/>
    <col min="6637" max="6637" width="3.7109375" style="134" customWidth="1"/>
    <col min="6638" max="6638" width="68.7109375" style="134" customWidth="1"/>
    <col min="6639" max="6640" width="9.140625" style="134" customWidth="1"/>
    <col min="6641" max="6642" width="14.7109375" style="134" customWidth="1"/>
    <col min="6643" max="6643" width="3.7109375" style="134" customWidth="1"/>
    <col min="6644" max="6645" width="9.140625" style="134"/>
    <col min="6646" max="6646" width="3.7109375" style="134" customWidth="1"/>
    <col min="6647" max="6647" width="39" style="134" bestFit="1" customWidth="1"/>
    <col min="6648" max="6648" width="8.28515625" style="134" bestFit="1" customWidth="1"/>
    <col min="6649" max="6892" width="9.140625" style="134"/>
    <col min="6893" max="6893" width="3.7109375" style="134" customWidth="1"/>
    <col min="6894" max="6894" width="68.7109375" style="134" customWidth="1"/>
    <col min="6895" max="6896" width="9.140625" style="134" customWidth="1"/>
    <col min="6897" max="6898" width="14.7109375" style="134" customWidth="1"/>
    <col min="6899" max="6899" width="3.7109375" style="134" customWidth="1"/>
    <col min="6900" max="6901" width="9.140625" style="134"/>
    <col min="6902" max="6902" width="3.7109375" style="134" customWidth="1"/>
    <col min="6903" max="6903" width="39" style="134" bestFit="1" customWidth="1"/>
    <col min="6904" max="6904" width="8.28515625" style="134" bestFit="1" customWidth="1"/>
    <col min="6905" max="7148" width="9.140625" style="134"/>
    <col min="7149" max="7149" width="3.7109375" style="134" customWidth="1"/>
    <col min="7150" max="7150" width="68.7109375" style="134" customWidth="1"/>
    <col min="7151" max="7152" width="9.140625" style="134" customWidth="1"/>
    <col min="7153" max="7154" width="14.7109375" style="134" customWidth="1"/>
    <col min="7155" max="7155" width="3.7109375" style="134" customWidth="1"/>
    <col min="7156" max="7157" width="9.140625" style="134"/>
    <col min="7158" max="7158" width="3.7109375" style="134" customWidth="1"/>
    <col min="7159" max="7159" width="39" style="134" bestFit="1" customWidth="1"/>
    <col min="7160" max="7160" width="8.28515625" style="134" bestFit="1" customWidth="1"/>
    <col min="7161" max="7404" width="9.140625" style="134"/>
    <col min="7405" max="7405" width="3.7109375" style="134" customWidth="1"/>
    <col min="7406" max="7406" width="68.7109375" style="134" customWidth="1"/>
    <col min="7407" max="7408" width="9.140625" style="134" customWidth="1"/>
    <col min="7409" max="7410" width="14.7109375" style="134" customWidth="1"/>
    <col min="7411" max="7411" width="3.7109375" style="134" customWidth="1"/>
    <col min="7412" max="7413" width="9.140625" style="134"/>
    <col min="7414" max="7414" width="3.7109375" style="134" customWidth="1"/>
    <col min="7415" max="7415" width="39" style="134" bestFit="1" customWidth="1"/>
    <col min="7416" max="7416" width="8.28515625" style="134" bestFit="1" customWidth="1"/>
    <col min="7417" max="7660" width="9.140625" style="134"/>
    <col min="7661" max="7661" width="3.7109375" style="134" customWidth="1"/>
    <col min="7662" max="7662" width="68.7109375" style="134" customWidth="1"/>
    <col min="7663" max="7664" width="9.140625" style="134" customWidth="1"/>
    <col min="7665" max="7666" width="14.7109375" style="134" customWidth="1"/>
    <col min="7667" max="7667" width="3.7109375" style="134" customWidth="1"/>
    <col min="7668" max="7669" width="9.140625" style="134"/>
    <col min="7670" max="7670" width="3.7109375" style="134" customWidth="1"/>
    <col min="7671" max="7671" width="39" style="134" bestFit="1" customWidth="1"/>
    <col min="7672" max="7672" width="8.28515625" style="134" bestFit="1" customWidth="1"/>
    <col min="7673" max="7916" width="9.140625" style="134"/>
    <col min="7917" max="7917" width="3.7109375" style="134" customWidth="1"/>
    <col min="7918" max="7918" width="68.7109375" style="134" customWidth="1"/>
    <col min="7919" max="7920" width="9.140625" style="134" customWidth="1"/>
    <col min="7921" max="7922" width="14.7109375" style="134" customWidth="1"/>
    <col min="7923" max="7923" width="3.7109375" style="134" customWidth="1"/>
    <col min="7924" max="7925" width="9.140625" style="134"/>
    <col min="7926" max="7926" width="3.7109375" style="134" customWidth="1"/>
    <col min="7927" max="7927" width="39" style="134" bestFit="1" customWidth="1"/>
    <col min="7928" max="7928" width="8.28515625" style="134" bestFit="1" customWidth="1"/>
    <col min="7929" max="8172" width="9.140625" style="134"/>
    <col min="8173" max="8173" width="3.7109375" style="134" customWidth="1"/>
    <col min="8174" max="8174" width="68.7109375" style="134" customWidth="1"/>
    <col min="8175" max="8176" width="9.140625" style="134" customWidth="1"/>
    <col min="8177" max="8178" width="14.7109375" style="134" customWidth="1"/>
    <col min="8179" max="8179" width="3.7109375" style="134" customWidth="1"/>
    <col min="8180" max="8181" width="9.140625" style="134"/>
    <col min="8182" max="8182" width="3.7109375" style="134" customWidth="1"/>
    <col min="8183" max="8183" width="39" style="134" bestFit="1" customWidth="1"/>
    <col min="8184" max="8184" width="8.28515625" style="134" bestFit="1" customWidth="1"/>
    <col min="8185" max="8428" width="9.140625" style="134"/>
    <col min="8429" max="8429" width="3.7109375" style="134" customWidth="1"/>
    <col min="8430" max="8430" width="68.7109375" style="134" customWidth="1"/>
    <col min="8431" max="8432" width="9.140625" style="134" customWidth="1"/>
    <col min="8433" max="8434" width="14.7109375" style="134" customWidth="1"/>
    <col min="8435" max="8435" width="3.7109375" style="134" customWidth="1"/>
    <col min="8436" max="8437" width="9.140625" style="134"/>
    <col min="8438" max="8438" width="3.7109375" style="134" customWidth="1"/>
    <col min="8439" max="8439" width="39" style="134" bestFit="1" customWidth="1"/>
    <col min="8440" max="8440" width="8.28515625" style="134" bestFit="1" customWidth="1"/>
    <col min="8441" max="8684" width="9.140625" style="134"/>
    <col min="8685" max="8685" width="3.7109375" style="134" customWidth="1"/>
    <col min="8686" max="8686" width="68.7109375" style="134" customWidth="1"/>
    <col min="8687" max="8688" width="9.140625" style="134" customWidth="1"/>
    <col min="8689" max="8690" width="14.7109375" style="134" customWidth="1"/>
    <col min="8691" max="8691" width="3.7109375" style="134" customWidth="1"/>
    <col min="8692" max="8693" width="9.140625" style="134"/>
    <col min="8694" max="8694" width="3.7109375" style="134" customWidth="1"/>
    <col min="8695" max="8695" width="39" style="134" bestFit="1" customWidth="1"/>
    <col min="8696" max="8696" width="8.28515625" style="134" bestFit="1" customWidth="1"/>
    <col min="8697" max="8940" width="9.140625" style="134"/>
    <col min="8941" max="8941" width="3.7109375" style="134" customWidth="1"/>
    <col min="8942" max="8942" width="68.7109375" style="134" customWidth="1"/>
    <col min="8943" max="8944" width="9.140625" style="134" customWidth="1"/>
    <col min="8945" max="8946" width="14.7109375" style="134" customWidth="1"/>
    <col min="8947" max="8947" width="3.7109375" style="134" customWidth="1"/>
    <col min="8948" max="8949" width="9.140625" style="134"/>
    <col min="8950" max="8950" width="3.7109375" style="134" customWidth="1"/>
    <col min="8951" max="8951" width="39" style="134" bestFit="1" customWidth="1"/>
    <col min="8952" max="8952" width="8.28515625" style="134" bestFit="1" customWidth="1"/>
    <col min="8953" max="9196" width="9.140625" style="134"/>
    <col min="9197" max="9197" width="3.7109375" style="134" customWidth="1"/>
    <col min="9198" max="9198" width="68.7109375" style="134" customWidth="1"/>
    <col min="9199" max="9200" width="9.140625" style="134" customWidth="1"/>
    <col min="9201" max="9202" width="14.7109375" style="134" customWidth="1"/>
    <col min="9203" max="9203" width="3.7109375" style="134" customWidth="1"/>
    <col min="9204" max="9205" width="9.140625" style="134"/>
    <col min="9206" max="9206" width="3.7109375" style="134" customWidth="1"/>
    <col min="9207" max="9207" width="39" style="134" bestFit="1" customWidth="1"/>
    <col min="9208" max="9208" width="8.28515625" style="134" bestFit="1" customWidth="1"/>
    <col min="9209" max="9452" width="9.140625" style="134"/>
    <col min="9453" max="9453" width="3.7109375" style="134" customWidth="1"/>
    <col min="9454" max="9454" width="68.7109375" style="134" customWidth="1"/>
    <col min="9455" max="9456" width="9.140625" style="134" customWidth="1"/>
    <col min="9457" max="9458" width="14.7109375" style="134" customWidth="1"/>
    <col min="9459" max="9459" width="3.7109375" style="134" customWidth="1"/>
    <col min="9460" max="9461" width="9.140625" style="134"/>
    <col min="9462" max="9462" width="3.7109375" style="134" customWidth="1"/>
    <col min="9463" max="9463" width="39" style="134" bestFit="1" customWidth="1"/>
    <col min="9464" max="9464" width="8.28515625" style="134" bestFit="1" customWidth="1"/>
    <col min="9465" max="9708" width="9.140625" style="134"/>
    <col min="9709" max="9709" width="3.7109375" style="134" customWidth="1"/>
    <col min="9710" max="9710" width="68.7109375" style="134" customWidth="1"/>
    <col min="9711" max="9712" width="9.140625" style="134" customWidth="1"/>
    <col min="9713" max="9714" width="14.7109375" style="134" customWidth="1"/>
    <col min="9715" max="9715" width="3.7109375" style="134" customWidth="1"/>
    <col min="9716" max="9717" width="9.140625" style="134"/>
    <col min="9718" max="9718" width="3.7109375" style="134" customWidth="1"/>
    <col min="9719" max="9719" width="39" style="134" bestFit="1" customWidth="1"/>
    <col min="9720" max="9720" width="8.28515625" style="134" bestFit="1" customWidth="1"/>
    <col min="9721" max="9964" width="9.140625" style="134"/>
    <col min="9965" max="9965" width="3.7109375" style="134" customWidth="1"/>
    <col min="9966" max="9966" width="68.7109375" style="134" customWidth="1"/>
    <col min="9967" max="9968" width="9.140625" style="134" customWidth="1"/>
    <col min="9969" max="9970" width="14.7109375" style="134" customWidth="1"/>
    <col min="9971" max="9971" width="3.7109375" style="134" customWidth="1"/>
    <col min="9972" max="9973" width="9.140625" style="134"/>
    <col min="9974" max="9974" width="3.7109375" style="134" customWidth="1"/>
    <col min="9975" max="9975" width="39" style="134" bestFit="1" customWidth="1"/>
    <col min="9976" max="9976" width="8.28515625" style="134" bestFit="1" customWidth="1"/>
    <col min="9977" max="10220" width="9.140625" style="134"/>
    <col min="10221" max="10221" width="3.7109375" style="134" customWidth="1"/>
    <col min="10222" max="10222" width="68.7109375" style="134" customWidth="1"/>
    <col min="10223" max="10224" width="9.140625" style="134" customWidth="1"/>
    <col min="10225" max="10226" width="14.7109375" style="134" customWidth="1"/>
    <col min="10227" max="10227" width="3.7109375" style="134" customWidth="1"/>
    <col min="10228" max="10229" width="9.140625" style="134"/>
    <col min="10230" max="10230" width="3.7109375" style="134" customWidth="1"/>
    <col min="10231" max="10231" width="39" style="134" bestFit="1" customWidth="1"/>
    <col min="10232" max="10232" width="8.28515625" style="134" bestFit="1" customWidth="1"/>
    <col min="10233" max="10476" width="9.140625" style="134"/>
    <col min="10477" max="10477" width="3.7109375" style="134" customWidth="1"/>
    <col min="10478" max="10478" width="68.7109375" style="134" customWidth="1"/>
    <col min="10479" max="10480" width="9.140625" style="134" customWidth="1"/>
    <col min="10481" max="10482" width="14.7109375" style="134" customWidth="1"/>
    <col min="10483" max="10483" width="3.7109375" style="134" customWidth="1"/>
    <col min="10484" max="10485" width="9.140625" style="134"/>
    <col min="10486" max="10486" width="3.7109375" style="134" customWidth="1"/>
    <col min="10487" max="10487" width="39" style="134" bestFit="1" customWidth="1"/>
    <col min="10488" max="10488" width="8.28515625" style="134" bestFit="1" customWidth="1"/>
    <col min="10489" max="10732" width="9.140625" style="134"/>
    <col min="10733" max="10733" width="3.7109375" style="134" customWidth="1"/>
    <col min="10734" max="10734" width="68.7109375" style="134" customWidth="1"/>
    <col min="10735" max="10736" width="9.140625" style="134" customWidth="1"/>
    <col min="10737" max="10738" width="14.7109375" style="134" customWidth="1"/>
    <col min="10739" max="10739" width="3.7109375" style="134" customWidth="1"/>
    <col min="10740" max="10741" width="9.140625" style="134"/>
    <col min="10742" max="10742" width="3.7109375" style="134" customWidth="1"/>
    <col min="10743" max="10743" width="39" style="134" bestFit="1" customWidth="1"/>
    <col min="10744" max="10744" width="8.28515625" style="134" bestFit="1" customWidth="1"/>
    <col min="10745" max="10988" width="9.140625" style="134"/>
    <col min="10989" max="10989" width="3.7109375" style="134" customWidth="1"/>
    <col min="10990" max="10990" width="68.7109375" style="134" customWidth="1"/>
    <col min="10991" max="10992" width="9.140625" style="134" customWidth="1"/>
    <col min="10993" max="10994" width="14.7109375" style="134" customWidth="1"/>
    <col min="10995" max="10995" width="3.7109375" style="134" customWidth="1"/>
    <col min="10996" max="10997" width="9.140625" style="134"/>
    <col min="10998" max="10998" width="3.7109375" style="134" customWidth="1"/>
    <col min="10999" max="10999" width="39" style="134" bestFit="1" customWidth="1"/>
    <col min="11000" max="11000" width="8.28515625" style="134" bestFit="1" customWidth="1"/>
    <col min="11001" max="11244" width="9.140625" style="134"/>
    <col min="11245" max="11245" width="3.7109375" style="134" customWidth="1"/>
    <col min="11246" max="11246" width="68.7109375" style="134" customWidth="1"/>
    <col min="11247" max="11248" width="9.140625" style="134" customWidth="1"/>
    <col min="11249" max="11250" width="14.7109375" style="134" customWidth="1"/>
    <col min="11251" max="11251" width="3.7109375" style="134" customWidth="1"/>
    <col min="11252" max="11253" width="9.140625" style="134"/>
    <col min="11254" max="11254" width="3.7109375" style="134" customWidth="1"/>
    <col min="11255" max="11255" width="39" style="134" bestFit="1" customWidth="1"/>
    <col min="11256" max="11256" width="8.28515625" style="134" bestFit="1" customWidth="1"/>
    <col min="11257" max="11500" width="9.140625" style="134"/>
    <col min="11501" max="11501" width="3.7109375" style="134" customWidth="1"/>
    <col min="11502" max="11502" width="68.7109375" style="134" customWidth="1"/>
    <col min="11503" max="11504" width="9.140625" style="134" customWidth="1"/>
    <col min="11505" max="11506" width="14.7109375" style="134" customWidth="1"/>
    <col min="11507" max="11507" width="3.7109375" style="134" customWidth="1"/>
    <col min="11508" max="11509" width="9.140625" style="134"/>
    <col min="11510" max="11510" width="3.7109375" style="134" customWidth="1"/>
    <col min="11511" max="11511" width="39" style="134" bestFit="1" customWidth="1"/>
    <col min="11512" max="11512" width="8.28515625" style="134" bestFit="1" customWidth="1"/>
    <col min="11513" max="11756" width="9.140625" style="134"/>
    <col min="11757" max="11757" width="3.7109375" style="134" customWidth="1"/>
    <col min="11758" max="11758" width="68.7109375" style="134" customWidth="1"/>
    <col min="11759" max="11760" width="9.140625" style="134" customWidth="1"/>
    <col min="11761" max="11762" width="14.7109375" style="134" customWidth="1"/>
    <col min="11763" max="11763" width="3.7109375" style="134" customWidth="1"/>
    <col min="11764" max="11765" width="9.140625" style="134"/>
    <col min="11766" max="11766" width="3.7109375" style="134" customWidth="1"/>
    <col min="11767" max="11767" width="39" style="134" bestFit="1" customWidth="1"/>
    <col min="11768" max="11768" width="8.28515625" style="134" bestFit="1" customWidth="1"/>
    <col min="11769" max="12012" width="9.140625" style="134"/>
    <col min="12013" max="12013" width="3.7109375" style="134" customWidth="1"/>
    <col min="12014" max="12014" width="68.7109375" style="134" customWidth="1"/>
    <col min="12015" max="12016" width="9.140625" style="134" customWidth="1"/>
    <col min="12017" max="12018" width="14.7109375" style="134" customWidth="1"/>
    <col min="12019" max="12019" width="3.7109375" style="134" customWidth="1"/>
    <col min="12020" max="12021" width="9.140625" style="134"/>
    <col min="12022" max="12022" width="3.7109375" style="134" customWidth="1"/>
    <col min="12023" max="12023" width="39" style="134" bestFit="1" customWidth="1"/>
    <col min="12024" max="12024" width="8.28515625" style="134" bestFit="1" customWidth="1"/>
    <col min="12025" max="12268" width="9.140625" style="134"/>
    <col min="12269" max="12269" width="3.7109375" style="134" customWidth="1"/>
    <col min="12270" max="12270" width="68.7109375" style="134" customWidth="1"/>
    <col min="12271" max="12272" width="9.140625" style="134" customWidth="1"/>
    <col min="12273" max="12274" width="14.7109375" style="134" customWidth="1"/>
    <col min="12275" max="12275" width="3.7109375" style="134" customWidth="1"/>
    <col min="12276" max="12277" width="9.140625" style="134"/>
    <col min="12278" max="12278" width="3.7109375" style="134" customWidth="1"/>
    <col min="12279" max="12279" width="39" style="134" bestFit="1" customWidth="1"/>
    <col min="12280" max="12280" width="8.28515625" style="134" bestFit="1" customWidth="1"/>
    <col min="12281" max="12524" width="9.140625" style="134"/>
    <col min="12525" max="12525" width="3.7109375" style="134" customWidth="1"/>
    <col min="12526" max="12526" width="68.7109375" style="134" customWidth="1"/>
    <col min="12527" max="12528" width="9.140625" style="134" customWidth="1"/>
    <col min="12529" max="12530" width="14.7109375" style="134" customWidth="1"/>
    <col min="12531" max="12531" width="3.7109375" style="134" customWidth="1"/>
    <col min="12532" max="12533" width="9.140625" style="134"/>
    <col min="12534" max="12534" width="3.7109375" style="134" customWidth="1"/>
    <col min="12535" max="12535" width="39" style="134" bestFit="1" customWidth="1"/>
    <col min="12536" max="12536" width="8.28515625" style="134" bestFit="1" customWidth="1"/>
    <col min="12537" max="12780" width="9.140625" style="134"/>
    <col min="12781" max="12781" width="3.7109375" style="134" customWidth="1"/>
    <col min="12782" max="12782" width="68.7109375" style="134" customWidth="1"/>
    <col min="12783" max="12784" width="9.140625" style="134" customWidth="1"/>
    <col min="12785" max="12786" width="14.7109375" style="134" customWidth="1"/>
    <col min="12787" max="12787" width="3.7109375" style="134" customWidth="1"/>
    <col min="12788" max="12789" width="9.140625" style="134"/>
    <col min="12790" max="12790" width="3.7109375" style="134" customWidth="1"/>
    <col min="12791" max="12791" width="39" style="134" bestFit="1" customWidth="1"/>
    <col min="12792" max="12792" width="8.28515625" style="134" bestFit="1" customWidth="1"/>
    <col min="12793" max="13036" width="9.140625" style="134"/>
    <col min="13037" max="13037" width="3.7109375" style="134" customWidth="1"/>
    <col min="13038" max="13038" width="68.7109375" style="134" customWidth="1"/>
    <col min="13039" max="13040" width="9.140625" style="134" customWidth="1"/>
    <col min="13041" max="13042" width="14.7109375" style="134" customWidth="1"/>
    <col min="13043" max="13043" width="3.7109375" style="134" customWidth="1"/>
    <col min="13044" max="13045" width="9.140625" style="134"/>
    <col min="13046" max="13046" width="3.7109375" style="134" customWidth="1"/>
    <col min="13047" max="13047" width="39" style="134" bestFit="1" customWidth="1"/>
    <col min="13048" max="13048" width="8.28515625" style="134" bestFit="1" customWidth="1"/>
    <col min="13049" max="13292" width="9.140625" style="134"/>
    <col min="13293" max="13293" width="3.7109375" style="134" customWidth="1"/>
    <col min="13294" max="13294" width="68.7109375" style="134" customWidth="1"/>
    <col min="13295" max="13296" width="9.140625" style="134" customWidth="1"/>
    <col min="13297" max="13298" width="14.7109375" style="134" customWidth="1"/>
    <col min="13299" max="13299" width="3.7109375" style="134" customWidth="1"/>
    <col min="13300" max="13301" width="9.140625" style="134"/>
    <col min="13302" max="13302" width="3.7109375" style="134" customWidth="1"/>
    <col min="13303" max="13303" width="39" style="134" bestFit="1" customWidth="1"/>
    <col min="13304" max="13304" width="8.28515625" style="134" bestFit="1" customWidth="1"/>
    <col min="13305" max="13548" width="9.140625" style="134"/>
    <col min="13549" max="13549" width="3.7109375" style="134" customWidth="1"/>
    <col min="13550" max="13550" width="68.7109375" style="134" customWidth="1"/>
    <col min="13551" max="13552" width="9.140625" style="134" customWidth="1"/>
    <col min="13553" max="13554" width="14.7109375" style="134" customWidth="1"/>
    <col min="13555" max="13555" width="3.7109375" style="134" customWidth="1"/>
    <col min="13556" max="13557" width="9.140625" style="134"/>
    <col min="13558" max="13558" width="3.7109375" style="134" customWidth="1"/>
    <col min="13559" max="13559" width="39" style="134" bestFit="1" customWidth="1"/>
    <col min="13560" max="13560" width="8.28515625" style="134" bestFit="1" customWidth="1"/>
    <col min="13561" max="13804" width="9.140625" style="134"/>
    <col min="13805" max="13805" width="3.7109375" style="134" customWidth="1"/>
    <col min="13806" max="13806" width="68.7109375" style="134" customWidth="1"/>
    <col min="13807" max="13808" width="9.140625" style="134" customWidth="1"/>
    <col min="13809" max="13810" width="14.7109375" style="134" customWidth="1"/>
    <col min="13811" max="13811" width="3.7109375" style="134" customWidth="1"/>
    <col min="13812" max="13813" width="9.140625" style="134"/>
    <col min="13814" max="13814" width="3.7109375" style="134" customWidth="1"/>
    <col min="13815" max="13815" width="39" style="134" bestFit="1" customWidth="1"/>
    <col min="13816" max="13816" width="8.28515625" style="134" bestFit="1" customWidth="1"/>
    <col min="13817" max="14060" width="9.140625" style="134"/>
    <col min="14061" max="14061" width="3.7109375" style="134" customWidth="1"/>
    <col min="14062" max="14062" width="68.7109375" style="134" customWidth="1"/>
    <col min="14063" max="14064" width="9.140625" style="134" customWidth="1"/>
    <col min="14065" max="14066" width="14.7109375" style="134" customWidth="1"/>
    <col min="14067" max="14067" width="3.7109375" style="134" customWidth="1"/>
    <col min="14068" max="14069" width="9.140625" style="134"/>
    <col min="14070" max="14070" width="3.7109375" style="134" customWidth="1"/>
    <col min="14071" max="14071" width="39" style="134" bestFit="1" customWidth="1"/>
    <col min="14072" max="14072" width="8.28515625" style="134" bestFit="1" customWidth="1"/>
    <col min="14073" max="14316" width="9.140625" style="134"/>
    <col min="14317" max="14317" width="3.7109375" style="134" customWidth="1"/>
    <col min="14318" max="14318" width="68.7109375" style="134" customWidth="1"/>
    <col min="14319" max="14320" width="9.140625" style="134" customWidth="1"/>
    <col min="14321" max="14322" width="14.7109375" style="134" customWidth="1"/>
    <col min="14323" max="14323" width="3.7109375" style="134" customWidth="1"/>
    <col min="14324" max="14325" width="9.140625" style="134"/>
    <col min="14326" max="14326" width="3.7109375" style="134" customWidth="1"/>
    <col min="14327" max="14327" width="39" style="134" bestFit="1" customWidth="1"/>
    <col min="14328" max="14328" width="8.28515625" style="134" bestFit="1" customWidth="1"/>
    <col min="14329" max="14572" width="9.140625" style="134"/>
    <col min="14573" max="14573" width="3.7109375" style="134" customWidth="1"/>
    <col min="14574" max="14574" width="68.7109375" style="134" customWidth="1"/>
    <col min="14575" max="14576" width="9.140625" style="134" customWidth="1"/>
    <col min="14577" max="14578" width="14.7109375" style="134" customWidth="1"/>
    <col min="14579" max="14579" width="3.7109375" style="134" customWidth="1"/>
    <col min="14580" max="14581" width="9.140625" style="134"/>
    <col min="14582" max="14582" width="3.7109375" style="134" customWidth="1"/>
    <col min="14583" max="14583" width="39" style="134" bestFit="1" customWidth="1"/>
    <col min="14584" max="14584" width="8.28515625" style="134" bestFit="1" customWidth="1"/>
    <col min="14585" max="14828" width="9.140625" style="134"/>
    <col min="14829" max="14829" width="3.7109375" style="134" customWidth="1"/>
    <col min="14830" max="14830" width="68.7109375" style="134" customWidth="1"/>
    <col min="14831" max="14832" width="9.140625" style="134" customWidth="1"/>
    <col min="14833" max="14834" width="14.7109375" style="134" customWidth="1"/>
    <col min="14835" max="14835" width="3.7109375" style="134" customWidth="1"/>
    <col min="14836" max="14837" width="9.140625" style="134"/>
    <col min="14838" max="14838" width="3.7109375" style="134" customWidth="1"/>
    <col min="14839" max="14839" width="39" style="134" bestFit="1" customWidth="1"/>
    <col min="14840" max="14840" width="8.28515625" style="134" bestFit="1" customWidth="1"/>
    <col min="14841" max="15084" width="9.140625" style="134"/>
    <col min="15085" max="15085" width="3.7109375" style="134" customWidth="1"/>
    <col min="15086" max="15086" width="68.7109375" style="134" customWidth="1"/>
    <col min="15087" max="15088" width="9.140625" style="134" customWidth="1"/>
    <col min="15089" max="15090" width="14.7109375" style="134" customWidth="1"/>
    <col min="15091" max="15091" width="3.7109375" style="134" customWidth="1"/>
    <col min="15092" max="15093" width="9.140625" style="134"/>
    <col min="15094" max="15094" width="3.7109375" style="134" customWidth="1"/>
    <col min="15095" max="15095" width="39" style="134" bestFit="1" customWidth="1"/>
    <col min="15096" max="15096" width="8.28515625" style="134" bestFit="1" customWidth="1"/>
    <col min="15097" max="15340" width="9.140625" style="134"/>
    <col min="15341" max="15341" width="3.7109375" style="134" customWidth="1"/>
    <col min="15342" max="15342" width="68.7109375" style="134" customWidth="1"/>
    <col min="15343" max="15344" width="9.140625" style="134" customWidth="1"/>
    <col min="15345" max="15346" width="14.7109375" style="134" customWidth="1"/>
    <col min="15347" max="15347" width="3.7109375" style="134" customWidth="1"/>
    <col min="15348" max="15349" width="9.140625" style="134"/>
    <col min="15350" max="15350" width="3.7109375" style="134" customWidth="1"/>
    <col min="15351" max="15351" width="39" style="134" bestFit="1" customWidth="1"/>
    <col min="15352" max="15352" width="8.28515625" style="134" bestFit="1" customWidth="1"/>
    <col min="15353" max="15596" width="9.140625" style="134"/>
    <col min="15597" max="15597" width="3.7109375" style="134" customWidth="1"/>
    <col min="15598" max="15598" width="68.7109375" style="134" customWidth="1"/>
    <col min="15599" max="15600" width="9.140625" style="134" customWidth="1"/>
    <col min="15601" max="15602" width="14.7109375" style="134" customWidth="1"/>
    <col min="15603" max="15603" width="3.7109375" style="134" customWidth="1"/>
    <col min="15604" max="15605" width="9.140625" style="134"/>
    <col min="15606" max="15606" width="3.7109375" style="134" customWidth="1"/>
    <col min="15607" max="15607" width="39" style="134" bestFit="1" customWidth="1"/>
    <col min="15608" max="15608" width="8.28515625" style="134" bestFit="1" customWidth="1"/>
    <col min="15609" max="15852" width="9.140625" style="134"/>
    <col min="15853" max="15853" width="3.7109375" style="134" customWidth="1"/>
    <col min="15854" max="15854" width="68.7109375" style="134" customWidth="1"/>
    <col min="15855" max="15856" width="9.140625" style="134" customWidth="1"/>
    <col min="15857" max="15858" width="14.7109375" style="134" customWidth="1"/>
    <col min="15859" max="15859" width="3.7109375" style="134" customWidth="1"/>
    <col min="15860" max="15861" width="9.140625" style="134"/>
    <col min="15862" max="15862" width="3.7109375" style="134" customWidth="1"/>
    <col min="15863" max="15863" width="39" style="134" bestFit="1" customWidth="1"/>
    <col min="15864" max="15864" width="8.28515625" style="134" bestFit="1" customWidth="1"/>
    <col min="15865" max="16108" width="9.140625" style="134"/>
    <col min="16109" max="16109" width="3.7109375" style="134" customWidth="1"/>
    <col min="16110" max="16110" width="68.7109375" style="134" customWidth="1"/>
    <col min="16111" max="16112" width="9.140625" style="134" customWidth="1"/>
    <col min="16113" max="16114" width="14.7109375" style="134" customWidth="1"/>
    <col min="16115" max="16115" width="3.7109375" style="134" customWidth="1"/>
    <col min="16116" max="16117" width="9.140625" style="134"/>
    <col min="16118" max="16118" width="3.7109375" style="134" customWidth="1"/>
    <col min="16119" max="16119" width="39" style="134" bestFit="1" customWidth="1"/>
    <col min="16120" max="16120" width="8.28515625" style="134" bestFit="1" customWidth="1"/>
    <col min="16121" max="16384" width="9.140625" style="134"/>
  </cols>
  <sheetData>
    <row r="1" spans="1:29">
      <c r="B1" s="118"/>
      <c r="C1" s="136"/>
      <c r="D1" s="136"/>
      <c r="E1" s="136"/>
      <c r="F1" s="136"/>
      <c r="G1" s="136"/>
      <c r="H1" s="136"/>
      <c r="I1" s="136"/>
      <c r="J1" s="136"/>
      <c r="K1" s="136"/>
      <c r="L1" s="62"/>
      <c r="M1" s="62"/>
      <c r="N1" s="136"/>
      <c r="O1" s="136"/>
      <c r="P1" s="136"/>
      <c r="Q1" s="136"/>
      <c r="R1" s="62"/>
      <c r="S1" s="136"/>
      <c r="T1" s="136"/>
      <c r="U1" s="136"/>
      <c r="V1" s="136"/>
      <c r="W1" s="62"/>
      <c r="X1" s="136"/>
      <c r="Y1" s="136"/>
      <c r="Z1" s="136"/>
    </row>
    <row r="2" spans="1:29">
      <c r="B2" s="135" t="s">
        <v>180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9">
      <c r="B3" s="118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9">
      <c r="B4" s="118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378"/>
    </row>
    <row r="6" spans="1:29" ht="20.25" customHeight="1">
      <c r="A6" s="373"/>
      <c r="B6" s="368" t="s">
        <v>93</v>
      </c>
      <c r="C6" s="369"/>
      <c r="D6" s="370"/>
      <c r="E6" s="369"/>
      <c r="F6" s="371"/>
      <c r="G6" s="371"/>
      <c r="H6" s="371"/>
      <c r="I6" s="372"/>
      <c r="J6" s="372"/>
      <c r="K6" s="372"/>
      <c r="L6" s="369"/>
      <c r="M6" s="371"/>
      <c r="N6" s="372"/>
      <c r="O6" s="372"/>
      <c r="P6" s="372"/>
      <c r="Q6" s="372"/>
      <c r="R6" s="371"/>
      <c r="S6" s="372"/>
      <c r="T6" s="372"/>
      <c r="U6" s="372"/>
      <c r="V6" s="372"/>
      <c r="W6" s="372"/>
      <c r="X6" s="370"/>
      <c r="Y6" s="370"/>
      <c r="Z6" s="370"/>
      <c r="AA6" s="370"/>
      <c r="AB6" s="370"/>
      <c r="AC6" s="370"/>
    </row>
    <row r="7" spans="1:29">
      <c r="B7" s="379"/>
      <c r="C7" s="143"/>
      <c r="D7" s="143"/>
      <c r="E7" s="143"/>
      <c r="F7" s="143"/>
      <c r="G7" s="143"/>
      <c r="H7" s="143"/>
      <c r="I7" s="144"/>
      <c r="J7" s="144"/>
      <c r="K7" s="144"/>
      <c r="L7" s="143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 t="s">
        <v>85</v>
      </c>
    </row>
    <row r="8" spans="1:29" ht="15">
      <c r="B8" s="374"/>
      <c r="C8" s="143"/>
      <c r="D8" s="143"/>
      <c r="E8" s="143"/>
      <c r="F8" s="143"/>
      <c r="G8" s="143"/>
      <c r="H8" s="143"/>
      <c r="I8" s="232"/>
      <c r="J8" s="232"/>
      <c r="K8" s="232"/>
      <c r="L8" s="143"/>
      <c r="M8" s="143"/>
      <c r="N8" s="232"/>
      <c r="O8" s="232"/>
      <c r="P8" s="232"/>
      <c r="Q8" s="232"/>
      <c r="R8" s="143"/>
      <c r="S8" s="232"/>
      <c r="T8" s="232"/>
      <c r="U8" s="232"/>
      <c r="V8" s="232"/>
      <c r="W8" s="143"/>
      <c r="X8" s="232"/>
      <c r="Y8" s="232"/>
      <c r="Z8" s="232"/>
      <c r="AA8" s="232"/>
      <c r="AB8" s="232"/>
    </row>
    <row r="9" spans="1:29" s="62" customFormat="1"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1:29" ht="20.25" customHeight="1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1:29" ht="12.75" customHeight="1" thickTop="1">
      <c r="AA11" s="377"/>
      <c r="AB11" s="377"/>
      <c r="AC11" s="377"/>
    </row>
    <row r="12" spans="1:29" s="350" customFormat="1">
      <c r="B12" s="148" t="s">
        <v>13</v>
      </c>
      <c r="C12" s="120">
        <v>942</v>
      </c>
      <c r="D12" s="120">
        <v>215</v>
      </c>
      <c r="E12" s="120">
        <v>214</v>
      </c>
      <c r="F12" s="120">
        <v>226</v>
      </c>
      <c r="G12" s="120">
        <v>222</v>
      </c>
      <c r="H12" s="120">
        <v>877</v>
      </c>
      <c r="I12" s="120">
        <v>191</v>
      </c>
      <c r="J12" s="120">
        <v>191</v>
      </c>
      <c r="K12" s="120">
        <v>198</v>
      </c>
      <c r="L12" s="120">
        <v>192</v>
      </c>
      <c r="M12" s="120">
        <v>772</v>
      </c>
      <c r="N12" s="120">
        <v>175</v>
      </c>
      <c r="O12" s="120">
        <v>176</v>
      </c>
      <c r="P12" s="120">
        <v>232</v>
      </c>
      <c r="Q12" s="120">
        <v>195</v>
      </c>
      <c r="R12" s="120">
        <v>778</v>
      </c>
      <c r="S12" s="120">
        <v>183</v>
      </c>
      <c r="T12" s="120">
        <v>157</v>
      </c>
      <c r="U12" s="120">
        <v>145</v>
      </c>
      <c r="V12" s="120">
        <v>128</v>
      </c>
      <c r="W12" s="120">
        <v>613</v>
      </c>
      <c r="X12" s="120">
        <v>110</v>
      </c>
      <c r="Y12" s="120">
        <v>102</v>
      </c>
      <c r="Z12" s="120">
        <v>94</v>
      </c>
      <c r="AA12" s="120">
        <v>80</v>
      </c>
      <c r="AB12" s="120">
        <v>386</v>
      </c>
      <c r="AC12" s="120">
        <v>48</v>
      </c>
    </row>
    <row r="13" spans="1:29" s="350" customFormat="1">
      <c r="B13" s="149" t="s">
        <v>97</v>
      </c>
      <c r="C13" s="351">
        <v>416</v>
      </c>
      <c r="D13" s="351">
        <v>86</v>
      </c>
      <c r="E13" s="351">
        <v>74</v>
      </c>
      <c r="F13" s="351">
        <v>87</v>
      </c>
      <c r="G13" s="351">
        <v>72</v>
      </c>
      <c r="H13" s="351">
        <v>319</v>
      </c>
      <c r="I13" s="351">
        <v>82</v>
      </c>
      <c r="J13" s="351">
        <v>87</v>
      </c>
      <c r="K13" s="351">
        <v>100</v>
      </c>
      <c r="L13" s="351">
        <v>80</v>
      </c>
      <c r="M13" s="351">
        <v>349</v>
      </c>
      <c r="N13" s="351">
        <v>62</v>
      </c>
      <c r="O13" s="351">
        <v>69</v>
      </c>
      <c r="P13" s="351">
        <v>128</v>
      </c>
      <c r="Q13" s="351">
        <v>89</v>
      </c>
      <c r="R13" s="351">
        <v>348</v>
      </c>
      <c r="S13" s="351">
        <v>79</v>
      </c>
      <c r="T13" s="351">
        <v>73</v>
      </c>
      <c r="U13" s="351">
        <v>76</v>
      </c>
      <c r="V13" s="351">
        <v>40</v>
      </c>
      <c r="W13" s="351">
        <v>268</v>
      </c>
      <c r="X13" s="351">
        <v>36</v>
      </c>
      <c r="Y13" s="351">
        <v>31</v>
      </c>
      <c r="Z13" s="351">
        <v>21</v>
      </c>
      <c r="AA13" s="351">
        <v>16</v>
      </c>
      <c r="AB13" s="351">
        <v>104</v>
      </c>
      <c r="AC13" s="351">
        <v>-5</v>
      </c>
    </row>
    <row r="14" spans="1:29" s="350" customFormat="1">
      <c r="B14" s="150" t="s">
        <v>142</v>
      </c>
      <c r="C14" s="286">
        <v>167</v>
      </c>
      <c r="D14" s="286">
        <v>41</v>
      </c>
      <c r="E14" s="286">
        <v>40</v>
      </c>
      <c r="F14" s="286">
        <v>42</v>
      </c>
      <c r="G14" s="286">
        <v>50</v>
      </c>
      <c r="H14" s="286">
        <v>173</v>
      </c>
      <c r="I14" s="286">
        <v>37</v>
      </c>
      <c r="J14" s="286">
        <v>36</v>
      </c>
      <c r="K14" s="286">
        <v>37</v>
      </c>
      <c r="L14" s="286">
        <v>36</v>
      </c>
      <c r="M14" s="286">
        <v>146</v>
      </c>
      <c r="N14" s="286">
        <v>35</v>
      </c>
      <c r="O14" s="286">
        <v>34</v>
      </c>
      <c r="P14" s="286">
        <v>37</v>
      </c>
      <c r="Q14" s="286">
        <v>36</v>
      </c>
      <c r="R14" s="286">
        <v>142</v>
      </c>
      <c r="S14" s="286">
        <v>35</v>
      </c>
      <c r="T14" s="286">
        <v>35</v>
      </c>
      <c r="U14" s="286">
        <v>36</v>
      </c>
      <c r="V14" s="286">
        <v>35</v>
      </c>
      <c r="W14" s="286">
        <v>141</v>
      </c>
      <c r="X14" s="286">
        <v>37</v>
      </c>
      <c r="Y14" s="286">
        <v>135</v>
      </c>
      <c r="Z14" s="286">
        <v>33</v>
      </c>
      <c r="AA14" s="286">
        <v>1150</v>
      </c>
      <c r="AB14" s="286">
        <v>1355</v>
      </c>
      <c r="AC14" s="286">
        <v>18</v>
      </c>
    </row>
    <row r="15" spans="1:29" s="350" customFormat="1">
      <c r="B15" s="150" t="s">
        <v>113</v>
      </c>
      <c r="C15" s="286">
        <v>3</v>
      </c>
      <c r="D15" s="286">
        <v>-1</v>
      </c>
      <c r="E15" s="286">
        <v>0</v>
      </c>
      <c r="F15" s="286">
        <v>1</v>
      </c>
      <c r="G15" s="286">
        <v>-4</v>
      </c>
      <c r="H15" s="286">
        <v>-4</v>
      </c>
      <c r="I15" s="286">
        <v>7</v>
      </c>
      <c r="J15" s="286">
        <v>0</v>
      </c>
      <c r="K15" s="286">
        <v>0</v>
      </c>
      <c r="L15" s="286">
        <v>-2</v>
      </c>
      <c r="M15" s="286">
        <v>5</v>
      </c>
      <c r="N15" s="286">
        <v>0</v>
      </c>
      <c r="O15" s="286">
        <v>0</v>
      </c>
      <c r="P15" s="286">
        <v>0</v>
      </c>
      <c r="Q15" s="286">
        <v>12</v>
      </c>
      <c r="R15" s="286">
        <v>12</v>
      </c>
      <c r="S15" s="286">
        <v>-2</v>
      </c>
      <c r="T15" s="286">
        <v>31</v>
      </c>
      <c r="U15" s="286">
        <v>1</v>
      </c>
      <c r="V15" s="286">
        <v>0</v>
      </c>
      <c r="W15" s="286">
        <v>30</v>
      </c>
      <c r="X15" s="286">
        <v>0</v>
      </c>
      <c r="Y15" s="286">
        <v>-1</v>
      </c>
      <c r="Z15" s="286">
        <v>1</v>
      </c>
      <c r="AA15" s="286">
        <v>-1</v>
      </c>
      <c r="AB15" s="286">
        <v>-1</v>
      </c>
      <c r="AC15" s="286">
        <v>0</v>
      </c>
    </row>
    <row r="16" spans="1:29" s="350" customFormat="1">
      <c r="B16" s="148" t="s">
        <v>109</v>
      </c>
      <c r="C16" s="120">
        <v>0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  <c r="L16" s="120">
        <v>-1</v>
      </c>
      <c r="M16" s="120">
        <v>-1</v>
      </c>
      <c r="N16" s="120">
        <v>1</v>
      </c>
      <c r="O16" s="120">
        <v>0</v>
      </c>
      <c r="P16" s="120">
        <v>0</v>
      </c>
      <c r="Q16" s="120">
        <v>0</v>
      </c>
      <c r="R16" s="120">
        <v>1</v>
      </c>
      <c r="S16" s="120">
        <v>0</v>
      </c>
      <c r="T16" s="120">
        <v>0</v>
      </c>
      <c r="U16" s="120">
        <v>0</v>
      </c>
      <c r="V16" s="120">
        <v>0</v>
      </c>
      <c r="W16" s="120">
        <v>0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v>0</v>
      </c>
    </row>
    <row r="17" spans="2:29" s="350" customFormat="1">
      <c r="B17" s="149" t="s">
        <v>98</v>
      </c>
      <c r="C17" s="351">
        <v>252</v>
      </c>
      <c r="D17" s="351">
        <v>44</v>
      </c>
      <c r="E17" s="351">
        <v>34</v>
      </c>
      <c r="F17" s="351">
        <v>46</v>
      </c>
      <c r="G17" s="351">
        <v>18</v>
      </c>
      <c r="H17" s="351">
        <v>142</v>
      </c>
      <c r="I17" s="351">
        <v>52</v>
      </c>
      <c r="J17" s="351">
        <v>51</v>
      </c>
      <c r="K17" s="351">
        <v>63</v>
      </c>
      <c r="L17" s="351">
        <v>41</v>
      </c>
      <c r="M17" s="351">
        <v>207</v>
      </c>
      <c r="N17" s="351">
        <v>28</v>
      </c>
      <c r="O17" s="351">
        <v>35</v>
      </c>
      <c r="P17" s="351">
        <v>91</v>
      </c>
      <c r="Q17" s="351">
        <v>65</v>
      </c>
      <c r="R17" s="351">
        <v>219</v>
      </c>
      <c r="S17" s="351">
        <v>42</v>
      </c>
      <c r="T17" s="351">
        <v>69</v>
      </c>
      <c r="U17" s="351">
        <v>41</v>
      </c>
      <c r="V17" s="351">
        <v>5</v>
      </c>
      <c r="W17" s="351">
        <v>157</v>
      </c>
      <c r="X17" s="351">
        <v>-1</v>
      </c>
      <c r="Y17" s="351">
        <v>-105</v>
      </c>
      <c r="Z17" s="351">
        <v>-11</v>
      </c>
      <c r="AA17" s="351">
        <v>-1135</v>
      </c>
      <c r="AB17" s="351">
        <v>-1252</v>
      </c>
      <c r="AC17" s="351">
        <v>-23</v>
      </c>
    </row>
    <row r="18" spans="2:29" s="350" customFormat="1">
      <c r="B18" s="148" t="s">
        <v>22</v>
      </c>
      <c r="C18" s="286">
        <v>9</v>
      </c>
      <c r="D18" s="286">
        <v>2</v>
      </c>
      <c r="E18" s="286">
        <v>2</v>
      </c>
      <c r="F18" s="352">
        <v>2</v>
      </c>
      <c r="G18" s="286">
        <v>8</v>
      </c>
      <c r="H18" s="286">
        <v>10</v>
      </c>
      <c r="I18" s="286">
        <v>7</v>
      </c>
      <c r="J18" s="286">
        <v>8</v>
      </c>
      <c r="K18" s="286">
        <v>2</v>
      </c>
      <c r="L18" s="286">
        <v>3</v>
      </c>
      <c r="M18" s="286">
        <v>20</v>
      </c>
      <c r="N18" s="286">
        <v>4</v>
      </c>
      <c r="O18" s="286">
        <v>2</v>
      </c>
      <c r="P18" s="286">
        <v>12</v>
      </c>
      <c r="Q18" s="286">
        <v>0</v>
      </c>
      <c r="R18" s="286">
        <v>18</v>
      </c>
      <c r="S18" s="286">
        <v>4</v>
      </c>
      <c r="T18" s="286">
        <v>5</v>
      </c>
      <c r="U18" s="352">
        <v>4</v>
      </c>
      <c r="V18" s="286">
        <v>5</v>
      </c>
      <c r="W18" s="286">
        <v>10</v>
      </c>
      <c r="X18" s="286">
        <v>1</v>
      </c>
      <c r="Y18" s="286">
        <v>1</v>
      </c>
      <c r="Z18" s="286">
        <v>0</v>
      </c>
      <c r="AA18" s="352">
        <v>26</v>
      </c>
      <c r="AB18" s="352">
        <v>24</v>
      </c>
      <c r="AC18" s="352">
        <v>1</v>
      </c>
    </row>
    <row r="19" spans="2:29" s="350" customFormat="1">
      <c r="B19" s="121" t="s">
        <v>99</v>
      </c>
      <c r="C19" s="122">
        <v>243</v>
      </c>
      <c r="D19" s="122">
        <v>42</v>
      </c>
      <c r="E19" s="122">
        <v>32</v>
      </c>
      <c r="F19" s="122">
        <v>48</v>
      </c>
      <c r="G19" s="122">
        <v>10</v>
      </c>
      <c r="H19" s="122">
        <v>132</v>
      </c>
      <c r="I19" s="122">
        <v>45</v>
      </c>
      <c r="J19" s="122">
        <v>43</v>
      </c>
      <c r="K19" s="122">
        <v>61</v>
      </c>
      <c r="L19" s="122">
        <v>38</v>
      </c>
      <c r="M19" s="122">
        <v>187</v>
      </c>
      <c r="N19" s="122">
        <v>24</v>
      </c>
      <c r="O19" s="122">
        <v>33</v>
      </c>
      <c r="P19" s="122">
        <v>79</v>
      </c>
      <c r="Q19" s="122">
        <v>65</v>
      </c>
      <c r="R19" s="122">
        <v>201</v>
      </c>
      <c r="S19" s="122">
        <v>38</v>
      </c>
      <c r="T19" s="122">
        <v>64</v>
      </c>
      <c r="U19" s="122">
        <v>45</v>
      </c>
      <c r="V19" s="122">
        <v>0</v>
      </c>
      <c r="W19" s="122">
        <v>147</v>
      </c>
      <c r="X19" s="122">
        <v>-2</v>
      </c>
      <c r="Y19" s="122">
        <v>-106</v>
      </c>
      <c r="Z19" s="122">
        <v>-11</v>
      </c>
      <c r="AA19" s="122">
        <v>-1109</v>
      </c>
      <c r="AB19" s="122">
        <v>-1228</v>
      </c>
      <c r="AC19" s="122">
        <v>-22</v>
      </c>
    </row>
    <row r="20" spans="2:29" s="350" customFormat="1">
      <c r="B20" s="150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</row>
    <row r="21" spans="2:29" s="350" customFormat="1">
      <c r="B21" s="150" t="s">
        <v>71</v>
      </c>
      <c r="C21" s="286">
        <v>375</v>
      </c>
      <c r="D21" s="286">
        <v>87</v>
      </c>
      <c r="E21" s="286">
        <v>45</v>
      </c>
      <c r="F21" s="286">
        <v>105</v>
      </c>
      <c r="G21" s="286">
        <v>68</v>
      </c>
      <c r="H21" s="286">
        <v>305</v>
      </c>
      <c r="I21" s="286">
        <v>95</v>
      </c>
      <c r="J21" s="286">
        <v>85</v>
      </c>
      <c r="K21" s="286">
        <v>93</v>
      </c>
      <c r="L21" s="286">
        <v>87</v>
      </c>
      <c r="M21" s="286">
        <v>360</v>
      </c>
      <c r="N21" s="286">
        <v>78</v>
      </c>
      <c r="O21" s="286">
        <v>71</v>
      </c>
      <c r="P21" s="286">
        <v>47</v>
      </c>
      <c r="Q21" s="286">
        <v>160</v>
      </c>
      <c r="R21" s="286">
        <v>356</v>
      </c>
      <c r="S21" s="286">
        <v>38</v>
      </c>
      <c r="T21" s="286">
        <v>69</v>
      </c>
      <c r="U21" s="286">
        <v>82</v>
      </c>
      <c r="V21" s="286">
        <v>61</v>
      </c>
      <c r="W21" s="286">
        <v>250</v>
      </c>
      <c r="X21" s="286">
        <v>22</v>
      </c>
      <c r="Y21" s="286">
        <v>7</v>
      </c>
      <c r="Z21" s="286">
        <v>38</v>
      </c>
      <c r="AA21" s="286">
        <v>14</v>
      </c>
      <c r="AB21" s="286">
        <v>81</v>
      </c>
      <c r="AC21" s="286">
        <v>22</v>
      </c>
    </row>
    <row r="22" spans="2:29" s="350" customFormat="1">
      <c r="B22" s="150" t="s">
        <v>24</v>
      </c>
      <c r="C22" s="286">
        <v>-120</v>
      </c>
      <c r="D22" s="286">
        <v>-43</v>
      </c>
      <c r="E22" s="286">
        <v>-47</v>
      </c>
      <c r="F22" s="286">
        <v>-46</v>
      </c>
      <c r="G22" s="286">
        <v>-78</v>
      </c>
      <c r="H22" s="286">
        <v>-214</v>
      </c>
      <c r="I22" s="286">
        <v>-19</v>
      </c>
      <c r="J22" s="286">
        <v>-12</v>
      </c>
      <c r="K22" s="286">
        <v>-12</v>
      </c>
      <c r="L22" s="286">
        <v>-38</v>
      </c>
      <c r="M22" s="286">
        <v>-81</v>
      </c>
      <c r="N22" s="286">
        <v>-34</v>
      </c>
      <c r="O22" s="286">
        <v>-17</v>
      </c>
      <c r="P22" s="286">
        <v>-85</v>
      </c>
      <c r="Q22" s="286">
        <v>-52</v>
      </c>
      <c r="R22" s="286">
        <v>-188</v>
      </c>
      <c r="S22" s="286">
        <v>-17</v>
      </c>
      <c r="T22" s="286">
        <v>0</v>
      </c>
      <c r="U22" s="286">
        <v>-111</v>
      </c>
      <c r="V22" s="286">
        <v>-78</v>
      </c>
      <c r="W22" s="286">
        <v>-206</v>
      </c>
      <c r="X22" s="286">
        <v>-57</v>
      </c>
      <c r="Y22" s="286">
        <v>-17</v>
      </c>
      <c r="Z22" s="286">
        <v>1</v>
      </c>
      <c r="AA22" s="286">
        <v>-30</v>
      </c>
      <c r="AB22" s="286">
        <v>-103</v>
      </c>
      <c r="AC22" s="286">
        <v>-108</v>
      </c>
    </row>
    <row r="23" spans="2:29" s="350" customFormat="1">
      <c r="B23" s="150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</row>
    <row r="24" spans="2:29" s="350" customFormat="1">
      <c r="B24" s="151" t="s">
        <v>28</v>
      </c>
      <c r="C24" s="286">
        <v>2146</v>
      </c>
      <c r="D24" s="286">
        <v>2162</v>
      </c>
      <c r="E24" s="286">
        <v>2168</v>
      </c>
      <c r="F24" s="286">
        <v>2178</v>
      </c>
      <c r="G24" s="286">
        <v>2206</v>
      </c>
      <c r="H24" s="286">
        <v>2206</v>
      </c>
      <c r="I24" s="286">
        <v>1787</v>
      </c>
      <c r="J24" s="286">
        <v>1744</v>
      </c>
      <c r="K24" s="286">
        <v>1732</v>
      </c>
      <c r="L24" s="286">
        <v>1699</v>
      </c>
      <c r="M24" s="286">
        <v>1699</v>
      </c>
      <c r="N24" s="286">
        <v>1671</v>
      </c>
      <c r="O24" s="286">
        <v>1662</v>
      </c>
      <c r="P24" s="286">
        <v>1755</v>
      </c>
      <c r="Q24" s="286">
        <v>1704</v>
      </c>
      <c r="R24" s="286">
        <v>1704</v>
      </c>
      <c r="S24" s="286">
        <v>1691</v>
      </c>
      <c r="T24" s="286">
        <v>1699</v>
      </c>
      <c r="U24" s="286">
        <v>1754</v>
      </c>
      <c r="V24" s="286">
        <v>1769</v>
      </c>
      <c r="W24" s="286">
        <v>1769</v>
      </c>
      <c r="X24" s="286">
        <v>1820</v>
      </c>
      <c r="Y24" s="286">
        <v>1727</v>
      </c>
      <c r="Z24" s="286">
        <v>1679</v>
      </c>
      <c r="AA24" s="286">
        <v>582</v>
      </c>
      <c r="AB24" s="286">
        <v>582</v>
      </c>
      <c r="AC24" s="286">
        <v>736</v>
      </c>
    </row>
    <row r="25" spans="2:29" s="350" customFormat="1">
      <c r="B25" s="150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</row>
    <row r="26" spans="2:29" s="350" customFormat="1" ht="13.5" thickBot="1">
      <c r="B26" s="158" t="s">
        <v>100</v>
      </c>
      <c r="C26" s="381">
        <v>0.112</v>
      </c>
      <c r="D26" s="381">
        <v>7.8E-2</v>
      </c>
      <c r="E26" s="381">
        <v>5.8000000000000003E-2</v>
      </c>
      <c r="F26" s="381">
        <v>8.8999999999999996E-2</v>
      </c>
      <c r="G26" s="381">
        <v>1.9E-2</v>
      </c>
      <c r="H26" s="381">
        <v>6.0999999999999999E-2</v>
      </c>
      <c r="I26" s="381">
        <v>0.1</v>
      </c>
      <c r="J26" s="381">
        <v>9.8000000000000004E-2</v>
      </c>
      <c r="K26" s="381">
        <v>0.14000000000000001</v>
      </c>
      <c r="L26" s="381">
        <v>8.8999999999999996E-2</v>
      </c>
      <c r="M26" s="381">
        <v>0.107</v>
      </c>
      <c r="N26" s="381">
        <v>5.7000000000000002E-2</v>
      </c>
      <c r="O26" s="381">
        <v>7.8E-2</v>
      </c>
      <c r="P26" s="381">
        <v>0.185</v>
      </c>
      <c r="Q26" s="381">
        <v>0.152</v>
      </c>
      <c r="R26" s="381">
        <v>0.11899999999999999</v>
      </c>
      <c r="S26" s="381">
        <v>8.7999999999999995E-2</v>
      </c>
      <c r="T26" s="381">
        <v>0.152</v>
      </c>
      <c r="U26" s="381">
        <v>0.104</v>
      </c>
      <c r="V26" s="381">
        <v>0</v>
      </c>
      <c r="W26" s="381">
        <v>8.5000000000000006E-2</v>
      </c>
      <c r="X26" s="381">
        <v>-4.0000000000000001E-3</v>
      </c>
      <c r="Y26" s="381">
        <v>-0.24</v>
      </c>
      <c r="Z26" s="381">
        <v>-2.5000000000000001E-2</v>
      </c>
      <c r="AA26" s="381">
        <v>-3.923</v>
      </c>
      <c r="AB26" s="381">
        <v>-0.76700000000000002</v>
      </c>
      <c r="AC26" s="381">
        <v>-0.13300000000000001</v>
      </c>
    </row>
    <row r="27" spans="2:29" ht="13.5" thickTop="1">
      <c r="B27" s="62"/>
      <c r="C27" s="362"/>
      <c r="D27" s="362"/>
      <c r="E27" s="362"/>
      <c r="F27" s="362"/>
      <c r="G27" s="362"/>
      <c r="H27" s="362"/>
      <c r="I27" s="362"/>
      <c r="J27" s="362"/>
      <c r="K27" s="362"/>
      <c r="L27" s="62"/>
      <c r="M27" s="62"/>
      <c r="N27" s="362"/>
      <c r="O27" s="137"/>
      <c r="P27" s="137"/>
      <c r="Q27" s="137"/>
      <c r="R27" s="62"/>
      <c r="S27" s="362"/>
      <c r="T27" s="137"/>
      <c r="U27" s="137"/>
      <c r="V27" s="137"/>
      <c r="W27" s="62"/>
      <c r="X27" s="362"/>
      <c r="Y27" s="362"/>
      <c r="Z27" s="362"/>
      <c r="AA27" s="362"/>
      <c r="AB27" s="362"/>
      <c r="AC27" s="362"/>
    </row>
    <row r="28" spans="2:29"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</row>
    <row r="29" spans="2:29">
      <c r="B29" s="152"/>
      <c r="C29" s="154" t="s">
        <v>108</v>
      </c>
      <c r="D29" s="154" t="s">
        <v>1</v>
      </c>
      <c r="E29" s="154" t="s">
        <v>2</v>
      </c>
      <c r="F29" s="154" t="s">
        <v>3</v>
      </c>
      <c r="G29" s="154" t="s">
        <v>4</v>
      </c>
      <c r="H29" s="154" t="s">
        <v>108</v>
      </c>
      <c r="I29" s="154" t="s">
        <v>1</v>
      </c>
      <c r="J29" s="154" t="s">
        <v>2</v>
      </c>
      <c r="K29" s="154" t="s">
        <v>3</v>
      </c>
      <c r="L29" s="154" t="s">
        <v>4</v>
      </c>
      <c r="M29" s="154" t="s">
        <v>108</v>
      </c>
      <c r="N29" s="154" t="s">
        <v>1</v>
      </c>
      <c r="O29" s="154" t="s">
        <v>2</v>
      </c>
      <c r="P29" s="154" t="s">
        <v>3</v>
      </c>
      <c r="Q29" s="154" t="s">
        <v>4</v>
      </c>
      <c r="R29" s="154" t="s">
        <v>108</v>
      </c>
      <c r="S29" s="154" t="s">
        <v>1</v>
      </c>
      <c r="T29" s="154" t="s">
        <v>2</v>
      </c>
      <c r="U29" s="154" t="s">
        <v>3</v>
      </c>
      <c r="V29" s="154" t="s">
        <v>4</v>
      </c>
      <c r="W29" s="154" t="s">
        <v>108</v>
      </c>
      <c r="X29" s="154" t="s">
        <v>1</v>
      </c>
      <c r="Y29" s="154" t="s">
        <v>2</v>
      </c>
      <c r="Z29" s="154" t="s">
        <v>3</v>
      </c>
      <c r="AA29" s="154" t="s">
        <v>4</v>
      </c>
      <c r="AB29" s="154" t="s">
        <v>108</v>
      </c>
      <c r="AC29" s="154" t="s">
        <v>1</v>
      </c>
    </row>
    <row r="30" spans="2:29">
      <c r="B30" s="140" t="s">
        <v>121</v>
      </c>
      <c r="C30" s="155">
        <v>2011</v>
      </c>
      <c r="D30" s="156">
        <v>2012</v>
      </c>
      <c r="E30" s="156">
        <v>2012</v>
      </c>
      <c r="F30" s="156">
        <v>2012</v>
      </c>
      <c r="G30" s="156">
        <v>2012</v>
      </c>
      <c r="H30" s="155">
        <v>2012</v>
      </c>
      <c r="I30" s="156">
        <v>2013</v>
      </c>
      <c r="J30" s="156">
        <v>2013</v>
      </c>
      <c r="K30" s="156">
        <v>2013</v>
      </c>
      <c r="L30" s="156">
        <v>2013</v>
      </c>
      <c r="M30" s="155">
        <v>2013</v>
      </c>
      <c r="N30" s="156">
        <v>2014</v>
      </c>
      <c r="O30" s="156">
        <v>2014</v>
      </c>
      <c r="P30" s="156">
        <v>2014</v>
      </c>
      <c r="Q30" s="156">
        <v>2014</v>
      </c>
      <c r="R30" s="155">
        <v>2014</v>
      </c>
      <c r="S30" s="156">
        <v>2015</v>
      </c>
      <c r="T30" s="156">
        <v>2015</v>
      </c>
      <c r="U30" s="156">
        <v>2015</v>
      </c>
      <c r="V30" s="156">
        <v>2015</v>
      </c>
      <c r="W30" s="155">
        <v>2015</v>
      </c>
      <c r="X30" s="156">
        <v>2016</v>
      </c>
      <c r="Y30" s="156">
        <v>2016</v>
      </c>
      <c r="Z30" s="156">
        <v>2016</v>
      </c>
      <c r="AA30" s="156">
        <v>2016</v>
      </c>
      <c r="AB30" s="155">
        <v>2016</v>
      </c>
      <c r="AC30" s="156">
        <v>2017</v>
      </c>
    </row>
    <row r="31" spans="2:29">
      <c r="AA31" s="377"/>
      <c r="AB31" s="377"/>
      <c r="AC31" s="377"/>
    </row>
    <row r="32" spans="2:29" s="62" customFormat="1">
      <c r="B32" s="62" t="s">
        <v>119</v>
      </c>
      <c r="C32" s="286">
        <v>0</v>
      </c>
      <c r="D32" s="59">
        <v>0</v>
      </c>
      <c r="E32" s="59">
        <v>0</v>
      </c>
      <c r="F32" s="59">
        <v>0</v>
      </c>
      <c r="G32" s="59">
        <v>1</v>
      </c>
      <c r="H32" s="286">
        <v>1</v>
      </c>
      <c r="I32" s="286">
        <v>2</v>
      </c>
      <c r="J32" s="286">
        <v>0</v>
      </c>
      <c r="K32" s="286">
        <v>0</v>
      </c>
      <c r="L32" s="286">
        <v>6</v>
      </c>
      <c r="M32" s="286">
        <v>6</v>
      </c>
      <c r="N32" s="286">
        <v>7</v>
      </c>
      <c r="O32" s="286">
        <v>8</v>
      </c>
      <c r="P32" s="286">
        <v>9</v>
      </c>
      <c r="Q32" s="286">
        <v>9</v>
      </c>
      <c r="R32" s="286">
        <v>9</v>
      </c>
      <c r="S32" s="286">
        <v>9</v>
      </c>
      <c r="T32" s="286">
        <v>9</v>
      </c>
      <c r="U32" s="286">
        <v>11</v>
      </c>
      <c r="V32" s="286">
        <v>19</v>
      </c>
      <c r="W32" s="286">
        <v>19</v>
      </c>
      <c r="X32" s="286">
        <v>19</v>
      </c>
      <c r="Y32" s="286">
        <v>19</v>
      </c>
      <c r="Z32" s="286">
        <v>18</v>
      </c>
      <c r="AA32" s="286">
        <v>6</v>
      </c>
      <c r="AB32" s="286">
        <v>6</v>
      </c>
      <c r="AC32" s="286">
        <v>5</v>
      </c>
    </row>
    <row r="33" spans="2:29">
      <c r="B33" s="62" t="s">
        <v>30</v>
      </c>
      <c r="C33" s="286">
        <v>2128</v>
      </c>
      <c r="D33" s="59">
        <v>2148</v>
      </c>
      <c r="E33" s="59">
        <v>2129</v>
      </c>
      <c r="F33" s="59">
        <v>2166</v>
      </c>
      <c r="G33" s="59">
        <v>2186</v>
      </c>
      <c r="H33" s="286">
        <v>2186</v>
      </c>
      <c r="I33" s="286">
        <v>1792</v>
      </c>
      <c r="J33" s="286">
        <v>1761</v>
      </c>
      <c r="K33" s="286">
        <v>1745</v>
      </c>
      <c r="L33" s="286">
        <v>1727</v>
      </c>
      <c r="M33" s="286">
        <v>1727</v>
      </c>
      <c r="N33" s="286">
        <v>1717</v>
      </c>
      <c r="O33" s="286">
        <v>1705</v>
      </c>
      <c r="P33" s="286">
        <v>1731</v>
      </c>
      <c r="Q33" s="286">
        <v>1734</v>
      </c>
      <c r="R33" s="286">
        <v>1734</v>
      </c>
      <c r="S33" s="286">
        <v>1704</v>
      </c>
      <c r="T33" s="286">
        <v>1711</v>
      </c>
      <c r="U33" s="286">
        <v>1766</v>
      </c>
      <c r="V33" s="286">
        <v>1802</v>
      </c>
      <c r="W33" s="286">
        <v>1802</v>
      </c>
      <c r="X33" s="286">
        <v>1837</v>
      </c>
      <c r="Y33" s="286">
        <v>1718</v>
      </c>
      <c r="Z33" s="286">
        <v>1688</v>
      </c>
      <c r="AA33" s="286">
        <v>891</v>
      </c>
      <c r="AB33" s="286">
        <v>891</v>
      </c>
      <c r="AC33" s="286">
        <v>973</v>
      </c>
    </row>
    <row r="34" spans="2:29">
      <c r="B34" s="62" t="s">
        <v>114</v>
      </c>
      <c r="C34" s="286">
        <v>0</v>
      </c>
      <c r="D34" s="59">
        <v>0</v>
      </c>
      <c r="E34" s="59">
        <v>0</v>
      </c>
      <c r="F34" s="59">
        <v>0</v>
      </c>
      <c r="G34" s="59">
        <v>0</v>
      </c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0</v>
      </c>
      <c r="O34" s="286">
        <v>1</v>
      </c>
      <c r="P34" s="286">
        <v>0</v>
      </c>
      <c r="Q34" s="286">
        <v>0</v>
      </c>
      <c r="R34" s="286">
        <v>0</v>
      </c>
      <c r="S34" s="286">
        <v>0</v>
      </c>
      <c r="T34" s="286">
        <v>0</v>
      </c>
      <c r="U34" s="286">
        <v>0</v>
      </c>
      <c r="V34" s="286">
        <v>0</v>
      </c>
      <c r="W34" s="286">
        <v>0</v>
      </c>
      <c r="X34" s="286">
        <v>0</v>
      </c>
      <c r="Y34" s="286">
        <v>0</v>
      </c>
      <c r="Z34" s="286">
        <v>0</v>
      </c>
      <c r="AA34" s="286">
        <v>0</v>
      </c>
      <c r="AB34" s="286">
        <v>0</v>
      </c>
      <c r="AC34" s="286">
        <v>0</v>
      </c>
    </row>
    <row r="35" spans="2:29">
      <c r="B35" s="62" t="s">
        <v>31</v>
      </c>
      <c r="C35" s="286">
        <v>1</v>
      </c>
      <c r="D35" s="59">
        <v>0</v>
      </c>
      <c r="E35" s="59">
        <v>0</v>
      </c>
      <c r="F35" s="59">
        <v>0</v>
      </c>
      <c r="G35" s="59">
        <v>0</v>
      </c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0</v>
      </c>
      <c r="R35" s="286">
        <v>0</v>
      </c>
      <c r="S35" s="286">
        <v>0</v>
      </c>
      <c r="T35" s="286">
        <v>0</v>
      </c>
      <c r="U35" s="286">
        <v>0</v>
      </c>
      <c r="V35" s="286">
        <v>0</v>
      </c>
      <c r="W35" s="286">
        <v>0</v>
      </c>
      <c r="X35" s="286">
        <v>0</v>
      </c>
      <c r="Y35" s="286">
        <v>0</v>
      </c>
      <c r="Z35" s="286">
        <v>0</v>
      </c>
      <c r="AA35" s="286">
        <v>0</v>
      </c>
      <c r="AB35" s="286">
        <v>0</v>
      </c>
      <c r="AC35" s="286">
        <v>0</v>
      </c>
    </row>
    <row r="36" spans="2:29">
      <c r="B36" s="62" t="s">
        <v>105</v>
      </c>
      <c r="C36" s="286">
        <v>4</v>
      </c>
      <c r="D36" s="59">
        <v>5</v>
      </c>
      <c r="E36" s="59">
        <v>4</v>
      </c>
      <c r="F36" s="59">
        <v>3</v>
      </c>
      <c r="G36" s="59">
        <v>4</v>
      </c>
      <c r="H36" s="286">
        <v>4</v>
      </c>
      <c r="I36" s="286">
        <v>4</v>
      </c>
      <c r="J36" s="286">
        <v>4</v>
      </c>
      <c r="K36" s="286">
        <v>3</v>
      </c>
      <c r="L36" s="286">
        <v>4</v>
      </c>
      <c r="M36" s="286">
        <v>4</v>
      </c>
      <c r="N36" s="286">
        <v>4</v>
      </c>
      <c r="O36" s="286">
        <v>4</v>
      </c>
      <c r="P36" s="286">
        <v>4</v>
      </c>
      <c r="Q36" s="286">
        <v>3</v>
      </c>
      <c r="R36" s="286">
        <v>3</v>
      </c>
      <c r="S36" s="286">
        <v>6</v>
      </c>
      <c r="T36" s="286">
        <v>6</v>
      </c>
      <c r="U36" s="286">
        <v>6</v>
      </c>
      <c r="V36" s="286">
        <v>6</v>
      </c>
      <c r="W36" s="286">
        <v>6</v>
      </c>
      <c r="X36" s="286">
        <v>5</v>
      </c>
      <c r="Y36" s="286">
        <v>6</v>
      </c>
      <c r="Z36" s="286">
        <v>7</v>
      </c>
      <c r="AA36" s="286">
        <v>0</v>
      </c>
      <c r="AB36" s="286">
        <v>0</v>
      </c>
      <c r="AC36" s="286">
        <v>1</v>
      </c>
    </row>
    <row r="37" spans="2:29">
      <c r="B37" s="62" t="s">
        <v>46</v>
      </c>
      <c r="C37" s="286">
        <v>0</v>
      </c>
      <c r="D37" s="59">
        <v>0</v>
      </c>
      <c r="E37" s="59">
        <v>0</v>
      </c>
      <c r="F37" s="59">
        <v>0</v>
      </c>
      <c r="G37" s="59">
        <v>4</v>
      </c>
      <c r="H37" s="286">
        <v>4</v>
      </c>
      <c r="I37" s="286">
        <v>0</v>
      </c>
      <c r="J37" s="286">
        <v>0</v>
      </c>
      <c r="K37" s="286">
        <v>0</v>
      </c>
      <c r="L37" s="286">
        <v>0</v>
      </c>
      <c r="M37" s="286">
        <v>0</v>
      </c>
      <c r="N37" s="286">
        <v>0</v>
      </c>
      <c r="O37" s="286">
        <v>16</v>
      </c>
      <c r="P37" s="286">
        <v>10</v>
      </c>
      <c r="Q37" s="286">
        <v>16</v>
      </c>
      <c r="R37" s="286">
        <v>16</v>
      </c>
      <c r="S37" s="286">
        <v>13</v>
      </c>
      <c r="T37" s="286">
        <v>0</v>
      </c>
      <c r="U37" s="286">
        <v>1</v>
      </c>
      <c r="V37" s="286">
        <v>0</v>
      </c>
      <c r="W37" s="286">
        <v>0</v>
      </c>
      <c r="X37" s="286">
        <v>0</v>
      </c>
      <c r="Y37" s="286">
        <v>0</v>
      </c>
      <c r="Z37" s="286">
        <v>0</v>
      </c>
      <c r="AA37" s="286">
        <v>0</v>
      </c>
      <c r="AB37" s="286">
        <v>0</v>
      </c>
      <c r="AC37" s="286">
        <v>0</v>
      </c>
    </row>
    <row r="38" spans="2:29">
      <c r="B38" s="129" t="s">
        <v>106</v>
      </c>
      <c r="C38" s="286">
        <v>234</v>
      </c>
      <c r="D38" s="59">
        <v>229</v>
      </c>
      <c r="E38" s="59">
        <v>245</v>
      </c>
      <c r="F38" s="59">
        <v>249</v>
      </c>
      <c r="G38" s="59">
        <v>245</v>
      </c>
      <c r="H38" s="286">
        <v>245</v>
      </c>
      <c r="I38" s="286">
        <v>211</v>
      </c>
      <c r="J38" s="286">
        <v>195</v>
      </c>
      <c r="K38" s="286">
        <v>206</v>
      </c>
      <c r="L38" s="286">
        <v>192</v>
      </c>
      <c r="M38" s="286">
        <v>192</v>
      </c>
      <c r="N38" s="286">
        <v>198</v>
      </c>
      <c r="O38" s="286">
        <v>196</v>
      </c>
      <c r="P38" s="286">
        <v>249</v>
      </c>
      <c r="Q38" s="286">
        <v>179</v>
      </c>
      <c r="R38" s="286">
        <v>179</v>
      </c>
      <c r="S38" s="286">
        <v>182</v>
      </c>
      <c r="T38" s="286">
        <v>180</v>
      </c>
      <c r="U38" s="286">
        <v>145</v>
      </c>
      <c r="V38" s="286">
        <v>133</v>
      </c>
      <c r="W38" s="286">
        <v>133</v>
      </c>
      <c r="X38" s="286">
        <v>125</v>
      </c>
      <c r="Y38" s="286">
        <v>136</v>
      </c>
      <c r="Z38" s="286">
        <v>119</v>
      </c>
      <c r="AA38" s="286">
        <v>109</v>
      </c>
      <c r="AB38" s="286">
        <v>109</v>
      </c>
      <c r="AC38" s="286">
        <v>98</v>
      </c>
    </row>
    <row r="39" spans="2:29">
      <c r="B39" s="118" t="s">
        <v>207</v>
      </c>
      <c r="C39" s="364">
        <v>2367</v>
      </c>
      <c r="D39" s="364">
        <v>2382</v>
      </c>
      <c r="E39" s="364">
        <v>2378</v>
      </c>
      <c r="F39" s="364">
        <v>2418</v>
      </c>
      <c r="G39" s="364">
        <v>2440</v>
      </c>
      <c r="H39" s="364">
        <v>2440</v>
      </c>
      <c r="I39" s="364">
        <v>2009</v>
      </c>
      <c r="J39" s="364">
        <v>1960</v>
      </c>
      <c r="K39" s="364">
        <v>1954</v>
      </c>
      <c r="L39" s="364">
        <v>1929</v>
      </c>
      <c r="M39" s="364">
        <v>1929</v>
      </c>
      <c r="N39" s="364">
        <v>1926</v>
      </c>
      <c r="O39" s="364">
        <v>1930</v>
      </c>
      <c r="P39" s="364">
        <v>2003</v>
      </c>
      <c r="Q39" s="364">
        <v>1941</v>
      </c>
      <c r="R39" s="364">
        <v>1941</v>
      </c>
      <c r="S39" s="364">
        <v>1914</v>
      </c>
      <c r="T39" s="364">
        <v>1906</v>
      </c>
      <c r="U39" s="364">
        <v>1929</v>
      </c>
      <c r="V39" s="364">
        <v>1960</v>
      </c>
      <c r="W39" s="364">
        <v>1960</v>
      </c>
      <c r="X39" s="364">
        <v>1986</v>
      </c>
      <c r="Y39" s="364">
        <v>1879</v>
      </c>
      <c r="Z39" s="364">
        <v>1832</v>
      </c>
      <c r="AA39" s="364">
        <v>1006</v>
      </c>
      <c r="AB39" s="364">
        <v>1006</v>
      </c>
      <c r="AC39" s="364">
        <v>1077</v>
      </c>
    </row>
    <row r="40" spans="2:29">
      <c r="B40" s="62"/>
      <c r="C40" s="286"/>
      <c r="D40" s="365"/>
      <c r="E40" s="365"/>
      <c r="F40" s="286"/>
      <c r="G40" s="365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</row>
    <row r="41" spans="2:29">
      <c r="B41" s="62" t="s">
        <v>120</v>
      </c>
      <c r="C41" s="286">
        <v>221</v>
      </c>
      <c r="D41" s="59">
        <v>220</v>
      </c>
      <c r="E41" s="59">
        <v>210</v>
      </c>
      <c r="F41" s="59">
        <v>240</v>
      </c>
      <c r="G41" s="59">
        <v>234</v>
      </c>
      <c r="H41" s="286">
        <v>234</v>
      </c>
      <c r="I41" s="286">
        <v>222</v>
      </c>
      <c r="J41" s="286">
        <v>216</v>
      </c>
      <c r="K41" s="286">
        <v>222</v>
      </c>
      <c r="L41" s="286">
        <v>230</v>
      </c>
      <c r="M41" s="286">
        <v>230</v>
      </c>
      <c r="N41" s="286">
        <v>255</v>
      </c>
      <c r="O41" s="286">
        <v>268</v>
      </c>
      <c r="P41" s="286">
        <v>248</v>
      </c>
      <c r="Q41" s="286">
        <v>237</v>
      </c>
      <c r="R41" s="286">
        <v>237</v>
      </c>
      <c r="S41" s="286">
        <v>223</v>
      </c>
      <c r="T41" s="286">
        <v>207</v>
      </c>
      <c r="U41" s="286">
        <v>175</v>
      </c>
      <c r="V41" s="286">
        <v>191</v>
      </c>
      <c r="W41" s="286">
        <v>191</v>
      </c>
      <c r="X41" s="286">
        <v>166</v>
      </c>
      <c r="Y41" s="286">
        <v>152</v>
      </c>
      <c r="Z41" s="286">
        <v>153</v>
      </c>
      <c r="AA41" s="286">
        <v>424</v>
      </c>
      <c r="AB41" s="286">
        <v>424</v>
      </c>
      <c r="AC41" s="286">
        <v>341</v>
      </c>
    </row>
    <row r="42" spans="2:29" ht="13.5" thickBot="1">
      <c r="B42" s="153" t="s">
        <v>107</v>
      </c>
      <c r="C42" s="366">
        <v>2146</v>
      </c>
      <c r="D42" s="366">
        <v>2162</v>
      </c>
      <c r="E42" s="366">
        <v>2168</v>
      </c>
      <c r="F42" s="366">
        <v>2178</v>
      </c>
      <c r="G42" s="366">
        <v>2206</v>
      </c>
      <c r="H42" s="366">
        <v>2206</v>
      </c>
      <c r="I42" s="366">
        <v>1787</v>
      </c>
      <c r="J42" s="366">
        <v>1744</v>
      </c>
      <c r="K42" s="366">
        <v>1732</v>
      </c>
      <c r="L42" s="366">
        <v>1699</v>
      </c>
      <c r="M42" s="366">
        <v>1699</v>
      </c>
      <c r="N42" s="366">
        <v>1671</v>
      </c>
      <c r="O42" s="366">
        <v>1662</v>
      </c>
      <c r="P42" s="366">
        <v>1755</v>
      </c>
      <c r="Q42" s="366">
        <v>1704</v>
      </c>
      <c r="R42" s="366">
        <v>1704</v>
      </c>
      <c r="S42" s="366">
        <v>1691</v>
      </c>
      <c r="T42" s="366">
        <v>1699</v>
      </c>
      <c r="U42" s="366">
        <v>1754</v>
      </c>
      <c r="V42" s="366">
        <v>1769</v>
      </c>
      <c r="W42" s="366">
        <v>1769</v>
      </c>
      <c r="X42" s="366">
        <v>1820</v>
      </c>
      <c r="Y42" s="366">
        <v>1727</v>
      </c>
      <c r="Z42" s="366">
        <v>1679</v>
      </c>
      <c r="AA42" s="366">
        <v>582</v>
      </c>
      <c r="AB42" s="366">
        <v>582</v>
      </c>
      <c r="AC42" s="366">
        <v>736</v>
      </c>
    </row>
    <row r="43" spans="2:29" ht="13.5" thickTop="1">
      <c r="AA43" s="377"/>
      <c r="AB43" s="377"/>
    </row>
  </sheetData>
  <pageMargins left="0.39370078740157483" right="0.39370078740157483" top="0.98425196850393704" bottom="0.98425196850393704" header="0.51181102362204722" footer="0.51181102362204722"/>
  <pageSetup paperSize="9" scale="22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66FF33"/>
    <pageSetUpPr fitToPage="1"/>
  </sheetPr>
  <dimension ref="B1:AC46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62" customWidth="1"/>
    <col min="3" max="3" width="12.7109375" style="136" customWidth="1"/>
    <col min="4" max="7" width="12.7109375" style="136" hidden="1" customWidth="1" outlineLevel="1"/>
    <col min="8" max="8" width="12.7109375" style="136" customWidth="1" collapsed="1"/>
    <col min="9" max="11" width="12.7109375" style="136" hidden="1" customWidth="1" outlineLevel="1"/>
    <col min="12" max="12" width="12.7109375" style="62" hidden="1" customWidth="1" outlineLevel="1"/>
    <col min="13" max="13" width="12.7109375" style="62" customWidth="1" collapsed="1"/>
    <col min="14" max="17" width="12.7109375" style="136" hidden="1" customWidth="1" outlineLevel="1"/>
    <col min="18" max="18" width="12.7109375" style="62" customWidth="1" collapsed="1"/>
    <col min="19" max="22" width="12.7109375" style="136" hidden="1" customWidth="1" outlineLevel="1"/>
    <col min="23" max="23" width="12.7109375" style="62" customWidth="1" collapsed="1"/>
    <col min="24" max="26" width="12.7109375" style="136" hidden="1" customWidth="1" outlineLevel="1"/>
    <col min="27" max="27" width="9.140625" style="134" hidden="1" customWidth="1" outlineLevel="1"/>
    <col min="28" max="28" width="10.42578125" style="134" customWidth="1" collapsed="1"/>
    <col min="29" max="236" width="9.140625" style="134"/>
    <col min="237" max="237" width="3.7109375" style="134" customWidth="1"/>
    <col min="238" max="238" width="68.7109375" style="134" customWidth="1"/>
    <col min="239" max="240" width="0" style="134" hidden="1" customWidth="1"/>
    <col min="241" max="242" width="14.7109375" style="134" customWidth="1"/>
    <col min="243" max="243" width="3.7109375" style="134" customWidth="1"/>
    <col min="244" max="245" width="9.140625" style="134"/>
    <col min="246" max="246" width="3.7109375" style="134" customWidth="1"/>
    <col min="247" max="247" width="39" style="134" bestFit="1" customWidth="1"/>
    <col min="248" max="248" width="8.28515625" style="134" bestFit="1" customWidth="1"/>
    <col min="249" max="492" width="9.140625" style="134"/>
    <col min="493" max="493" width="3.7109375" style="134" customWidth="1"/>
    <col min="494" max="494" width="68.7109375" style="134" customWidth="1"/>
    <col min="495" max="496" width="0" style="134" hidden="1" customWidth="1"/>
    <col min="497" max="498" width="14.7109375" style="134" customWidth="1"/>
    <col min="499" max="499" width="3.7109375" style="134" customWidth="1"/>
    <col min="500" max="501" width="9.140625" style="134"/>
    <col min="502" max="502" width="3.7109375" style="134" customWidth="1"/>
    <col min="503" max="503" width="39" style="134" bestFit="1" customWidth="1"/>
    <col min="504" max="504" width="8.28515625" style="134" bestFit="1" customWidth="1"/>
    <col min="505" max="748" width="9.140625" style="134"/>
    <col min="749" max="749" width="3.7109375" style="134" customWidth="1"/>
    <col min="750" max="750" width="68.7109375" style="134" customWidth="1"/>
    <col min="751" max="752" width="0" style="134" hidden="1" customWidth="1"/>
    <col min="753" max="754" width="14.7109375" style="134" customWidth="1"/>
    <col min="755" max="755" width="3.7109375" style="134" customWidth="1"/>
    <col min="756" max="757" width="9.140625" style="134"/>
    <col min="758" max="758" width="3.7109375" style="134" customWidth="1"/>
    <col min="759" max="759" width="39" style="134" bestFit="1" customWidth="1"/>
    <col min="760" max="760" width="8.28515625" style="134" bestFit="1" customWidth="1"/>
    <col min="761" max="1004" width="9.140625" style="134"/>
    <col min="1005" max="1005" width="3.7109375" style="134" customWidth="1"/>
    <col min="1006" max="1006" width="68.7109375" style="134" customWidth="1"/>
    <col min="1007" max="1008" width="0" style="134" hidden="1" customWidth="1"/>
    <col min="1009" max="1010" width="14.7109375" style="134" customWidth="1"/>
    <col min="1011" max="1011" width="3.7109375" style="134" customWidth="1"/>
    <col min="1012" max="1013" width="9.140625" style="134"/>
    <col min="1014" max="1014" width="3.7109375" style="134" customWidth="1"/>
    <col min="1015" max="1015" width="39" style="134" bestFit="1" customWidth="1"/>
    <col min="1016" max="1016" width="8.28515625" style="134" bestFit="1" customWidth="1"/>
    <col min="1017" max="1260" width="9.140625" style="134"/>
    <col min="1261" max="1261" width="3.7109375" style="134" customWidth="1"/>
    <col min="1262" max="1262" width="68.7109375" style="134" customWidth="1"/>
    <col min="1263" max="1264" width="0" style="134" hidden="1" customWidth="1"/>
    <col min="1265" max="1266" width="14.7109375" style="134" customWidth="1"/>
    <col min="1267" max="1267" width="3.7109375" style="134" customWidth="1"/>
    <col min="1268" max="1269" width="9.140625" style="134"/>
    <col min="1270" max="1270" width="3.7109375" style="134" customWidth="1"/>
    <col min="1271" max="1271" width="39" style="134" bestFit="1" customWidth="1"/>
    <col min="1272" max="1272" width="8.28515625" style="134" bestFit="1" customWidth="1"/>
    <col min="1273" max="1516" width="9.140625" style="134"/>
    <col min="1517" max="1517" width="3.7109375" style="134" customWidth="1"/>
    <col min="1518" max="1518" width="68.7109375" style="134" customWidth="1"/>
    <col min="1519" max="1520" width="0" style="134" hidden="1" customWidth="1"/>
    <col min="1521" max="1522" width="14.7109375" style="134" customWidth="1"/>
    <col min="1523" max="1523" width="3.7109375" style="134" customWidth="1"/>
    <col min="1524" max="1525" width="9.140625" style="134"/>
    <col min="1526" max="1526" width="3.7109375" style="134" customWidth="1"/>
    <col min="1527" max="1527" width="39" style="134" bestFit="1" customWidth="1"/>
    <col min="1528" max="1528" width="8.28515625" style="134" bestFit="1" customWidth="1"/>
    <col min="1529" max="1772" width="9.140625" style="134"/>
    <col min="1773" max="1773" width="3.7109375" style="134" customWidth="1"/>
    <col min="1774" max="1774" width="68.7109375" style="134" customWidth="1"/>
    <col min="1775" max="1776" width="0" style="134" hidden="1" customWidth="1"/>
    <col min="1777" max="1778" width="14.7109375" style="134" customWidth="1"/>
    <col min="1779" max="1779" width="3.7109375" style="134" customWidth="1"/>
    <col min="1780" max="1781" width="9.140625" style="134"/>
    <col min="1782" max="1782" width="3.7109375" style="134" customWidth="1"/>
    <col min="1783" max="1783" width="39" style="134" bestFit="1" customWidth="1"/>
    <col min="1784" max="1784" width="8.28515625" style="134" bestFit="1" customWidth="1"/>
    <col min="1785" max="2028" width="9.140625" style="134"/>
    <col min="2029" max="2029" width="3.7109375" style="134" customWidth="1"/>
    <col min="2030" max="2030" width="68.7109375" style="134" customWidth="1"/>
    <col min="2031" max="2032" width="0" style="134" hidden="1" customWidth="1"/>
    <col min="2033" max="2034" width="14.7109375" style="134" customWidth="1"/>
    <col min="2035" max="2035" width="3.7109375" style="134" customWidth="1"/>
    <col min="2036" max="2037" width="9.140625" style="134"/>
    <col min="2038" max="2038" width="3.7109375" style="134" customWidth="1"/>
    <col min="2039" max="2039" width="39" style="134" bestFit="1" customWidth="1"/>
    <col min="2040" max="2040" width="8.28515625" style="134" bestFit="1" customWidth="1"/>
    <col min="2041" max="2284" width="9.140625" style="134"/>
    <col min="2285" max="2285" width="3.7109375" style="134" customWidth="1"/>
    <col min="2286" max="2286" width="68.7109375" style="134" customWidth="1"/>
    <col min="2287" max="2288" width="0" style="134" hidden="1" customWidth="1"/>
    <col min="2289" max="2290" width="14.7109375" style="134" customWidth="1"/>
    <col min="2291" max="2291" width="3.7109375" style="134" customWidth="1"/>
    <col min="2292" max="2293" width="9.140625" style="134"/>
    <col min="2294" max="2294" width="3.7109375" style="134" customWidth="1"/>
    <col min="2295" max="2295" width="39" style="134" bestFit="1" customWidth="1"/>
    <col min="2296" max="2296" width="8.28515625" style="134" bestFit="1" customWidth="1"/>
    <col min="2297" max="2540" width="9.140625" style="134"/>
    <col min="2541" max="2541" width="3.7109375" style="134" customWidth="1"/>
    <col min="2542" max="2542" width="68.7109375" style="134" customWidth="1"/>
    <col min="2543" max="2544" width="0" style="134" hidden="1" customWidth="1"/>
    <col min="2545" max="2546" width="14.7109375" style="134" customWidth="1"/>
    <col min="2547" max="2547" width="3.7109375" style="134" customWidth="1"/>
    <col min="2548" max="2549" width="9.140625" style="134"/>
    <col min="2550" max="2550" width="3.7109375" style="134" customWidth="1"/>
    <col min="2551" max="2551" width="39" style="134" bestFit="1" customWidth="1"/>
    <col min="2552" max="2552" width="8.28515625" style="134" bestFit="1" customWidth="1"/>
    <col min="2553" max="2796" width="9.140625" style="134"/>
    <col min="2797" max="2797" width="3.7109375" style="134" customWidth="1"/>
    <col min="2798" max="2798" width="68.7109375" style="134" customWidth="1"/>
    <col min="2799" max="2800" width="0" style="134" hidden="1" customWidth="1"/>
    <col min="2801" max="2802" width="14.7109375" style="134" customWidth="1"/>
    <col min="2803" max="2803" width="3.7109375" style="134" customWidth="1"/>
    <col min="2804" max="2805" width="9.140625" style="134"/>
    <col min="2806" max="2806" width="3.7109375" style="134" customWidth="1"/>
    <col min="2807" max="2807" width="39" style="134" bestFit="1" customWidth="1"/>
    <col min="2808" max="2808" width="8.28515625" style="134" bestFit="1" customWidth="1"/>
    <col min="2809" max="3052" width="9.140625" style="134"/>
    <col min="3053" max="3053" width="3.7109375" style="134" customWidth="1"/>
    <col min="3054" max="3054" width="68.7109375" style="134" customWidth="1"/>
    <col min="3055" max="3056" width="0" style="134" hidden="1" customWidth="1"/>
    <col min="3057" max="3058" width="14.7109375" style="134" customWidth="1"/>
    <col min="3059" max="3059" width="3.7109375" style="134" customWidth="1"/>
    <col min="3060" max="3061" width="9.140625" style="134"/>
    <col min="3062" max="3062" width="3.7109375" style="134" customWidth="1"/>
    <col min="3063" max="3063" width="39" style="134" bestFit="1" customWidth="1"/>
    <col min="3064" max="3064" width="8.28515625" style="134" bestFit="1" customWidth="1"/>
    <col min="3065" max="3308" width="9.140625" style="134"/>
    <col min="3309" max="3309" width="3.7109375" style="134" customWidth="1"/>
    <col min="3310" max="3310" width="68.7109375" style="134" customWidth="1"/>
    <col min="3311" max="3312" width="0" style="134" hidden="1" customWidth="1"/>
    <col min="3313" max="3314" width="14.7109375" style="134" customWidth="1"/>
    <col min="3315" max="3315" width="3.7109375" style="134" customWidth="1"/>
    <col min="3316" max="3317" width="9.140625" style="134"/>
    <col min="3318" max="3318" width="3.7109375" style="134" customWidth="1"/>
    <col min="3319" max="3319" width="39" style="134" bestFit="1" customWidth="1"/>
    <col min="3320" max="3320" width="8.28515625" style="134" bestFit="1" customWidth="1"/>
    <col min="3321" max="3564" width="9.140625" style="134"/>
    <col min="3565" max="3565" width="3.7109375" style="134" customWidth="1"/>
    <col min="3566" max="3566" width="68.7109375" style="134" customWidth="1"/>
    <col min="3567" max="3568" width="0" style="134" hidden="1" customWidth="1"/>
    <col min="3569" max="3570" width="14.7109375" style="134" customWidth="1"/>
    <col min="3571" max="3571" width="3.7109375" style="134" customWidth="1"/>
    <col min="3572" max="3573" width="9.140625" style="134"/>
    <col min="3574" max="3574" width="3.7109375" style="134" customWidth="1"/>
    <col min="3575" max="3575" width="39" style="134" bestFit="1" customWidth="1"/>
    <col min="3576" max="3576" width="8.28515625" style="134" bestFit="1" customWidth="1"/>
    <col min="3577" max="3820" width="9.140625" style="134"/>
    <col min="3821" max="3821" width="3.7109375" style="134" customWidth="1"/>
    <col min="3822" max="3822" width="68.7109375" style="134" customWidth="1"/>
    <col min="3823" max="3824" width="0" style="134" hidden="1" customWidth="1"/>
    <col min="3825" max="3826" width="14.7109375" style="134" customWidth="1"/>
    <col min="3827" max="3827" width="3.7109375" style="134" customWidth="1"/>
    <col min="3828" max="3829" width="9.140625" style="134"/>
    <col min="3830" max="3830" width="3.7109375" style="134" customWidth="1"/>
    <col min="3831" max="3831" width="39" style="134" bestFit="1" customWidth="1"/>
    <col min="3832" max="3832" width="8.28515625" style="134" bestFit="1" customWidth="1"/>
    <col min="3833" max="4076" width="9.140625" style="134"/>
    <col min="4077" max="4077" width="3.7109375" style="134" customWidth="1"/>
    <col min="4078" max="4078" width="68.7109375" style="134" customWidth="1"/>
    <col min="4079" max="4080" width="0" style="134" hidden="1" customWidth="1"/>
    <col min="4081" max="4082" width="14.7109375" style="134" customWidth="1"/>
    <col min="4083" max="4083" width="3.7109375" style="134" customWidth="1"/>
    <col min="4084" max="4085" width="9.140625" style="134"/>
    <col min="4086" max="4086" width="3.7109375" style="134" customWidth="1"/>
    <col min="4087" max="4087" width="39" style="134" bestFit="1" customWidth="1"/>
    <col min="4088" max="4088" width="8.28515625" style="134" bestFit="1" customWidth="1"/>
    <col min="4089" max="4332" width="9.140625" style="134"/>
    <col min="4333" max="4333" width="3.7109375" style="134" customWidth="1"/>
    <col min="4334" max="4334" width="68.7109375" style="134" customWidth="1"/>
    <col min="4335" max="4336" width="0" style="134" hidden="1" customWidth="1"/>
    <col min="4337" max="4338" width="14.7109375" style="134" customWidth="1"/>
    <col min="4339" max="4339" width="3.7109375" style="134" customWidth="1"/>
    <col min="4340" max="4341" width="9.140625" style="134"/>
    <col min="4342" max="4342" width="3.7109375" style="134" customWidth="1"/>
    <col min="4343" max="4343" width="39" style="134" bestFit="1" customWidth="1"/>
    <col min="4344" max="4344" width="8.28515625" style="134" bestFit="1" customWidth="1"/>
    <col min="4345" max="4588" width="9.140625" style="134"/>
    <col min="4589" max="4589" width="3.7109375" style="134" customWidth="1"/>
    <col min="4590" max="4590" width="68.7109375" style="134" customWidth="1"/>
    <col min="4591" max="4592" width="0" style="134" hidden="1" customWidth="1"/>
    <col min="4593" max="4594" width="14.7109375" style="134" customWidth="1"/>
    <col min="4595" max="4595" width="3.7109375" style="134" customWidth="1"/>
    <col min="4596" max="4597" width="9.140625" style="134"/>
    <col min="4598" max="4598" width="3.7109375" style="134" customWidth="1"/>
    <col min="4599" max="4599" width="39" style="134" bestFit="1" customWidth="1"/>
    <col min="4600" max="4600" width="8.28515625" style="134" bestFit="1" customWidth="1"/>
    <col min="4601" max="4844" width="9.140625" style="134"/>
    <col min="4845" max="4845" width="3.7109375" style="134" customWidth="1"/>
    <col min="4846" max="4846" width="68.7109375" style="134" customWidth="1"/>
    <col min="4847" max="4848" width="0" style="134" hidden="1" customWidth="1"/>
    <col min="4849" max="4850" width="14.7109375" style="134" customWidth="1"/>
    <col min="4851" max="4851" width="3.7109375" style="134" customWidth="1"/>
    <col min="4852" max="4853" width="9.140625" style="134"/>
    <col min="4854" max="4854" width="3.7109375" style="134" customWidth="1"/>
    <col min="4855" max="4855" width="39" style="134" bestFit="1" customWidth="1"/>
    <col min="4856" max="4856" width="8.28515625" style="134" bestFit="1" customWidth="1"/>
    <col min="4857" max="5100" width="9.140625" style="134"/>
    <col min="5101" max="5101" width="3.7109375" style="134" customWidth="1"/>
    <col min="5102" max="5102" width="68.7109375" style="134" customWidth="1"/>
    <col min="5103" max="5104" width="0" style="134" hidden="1" customWidth="1"/>
    <col min="5105" max="5106" width="14.7109375" style="134" customWidth="1"/>
    <col min="5107" max="5107" width="3.7109375" style="134" customWidth="1"/>
    <col min="5108" max="5109" width="9.140625" style="134"/>
    <col min="5110" max="5110" width="3.7109375" style="134" customWidth="1"/>
    <col min="5111" max="5111" width="39" style="134" bestFit="1" customWidth="1"/>
    <col min="5112" max="5112" width="8.28515625" style="134" bestFit="1" customWidth="1"/>
    <col min="5113" max="5356" width="9.140625" style="134"/>
    <col min="5357" max="5357" width="3.7109375" style="134" customWidth="1"/>
    <col min="5358" max="5358" width="68.7109375" style="134" customWidth="1"/>
    <col min="5359" max="5360" width="0" style="134" hidden="1" customWidth="1"/>
    <col min="5361" max="5362" width="14.7109375" style="134" customWidth="1"/>
    <col min="5363" max="5363" width="3.7109375" style="134" customWidth="1"/>
    <col min="5364" max="5365" width="9.140625" style="134"/>
    <col min="5366" max="5366" width="3.7109375" style="134" customWidth="1"/>
    <col min="5367" max="5367" width="39" style="134" bestFit="1" customWidth="1"/>
    <col min="5368" max="5368" width="8.28515625" style="134" bestFit="1" customWidth="1"/>
    <col min="5369" max="5612" width="9.140625" style="134"/>
    <col min="5613" max="5613" width="3.7109375" style="134" customWidth="1"/>
    <col min="5614" max="5614" width="68.7109375" style="134" customWidth="1"/>
    <col min="5615" max="5616" width="0" style="134" hidden="1" customWidth="1"/>
    <col min="5617" max="5618" width="14.7109375" style="134" customWidth="1"/>
    <col min="5619" max="5619" width="3.7109375" style="134" customWidth="1"/>
    <col min="5620" max="5621" width="9.140625" style="134"/>
    <col min="5622" max="5622" width="3.7109375" style="134" customWidth="1"/>
    <col min="5623" max="5623" width="39" style="134" bestFit="1" customWidth="1"/>
    <col min="5624" max="5624" width="8.28515625" style="134" bestFit="1" customWidth="1"/>
    <col min="5625" max="5868" width="9.140625" style="134"/>
    <col min="5869" max="5869" width="3.7109375" style="134" customWidth="1"/>
    <col min="5870" max="5870" width="68.7109375" style="134" customWidth="1"/>
    <col min="5871" max="5872" width="0" style="134" hidden="1" customWidth="1"/>
    <col min="5873" max="5874" width="14.7109375" style="134" customWidth="1"/>
    <col min="5875" max="5875" width="3.7109375" style="134" customWidth="1"/>
    <col min="5876" max="5877" width="9.140625" style="134"/>
    <col min="5878" max="5878" width="3.7109375" style="134" customWidth="1"/>
    <col min="5879" max="5879" width="39" style="134" bestFit="1" customWidth="1"/>
    <col min="5880" max="5880" width="8.28515625" style="134" bestFit="1" customWidth="1"/>
    <col min="5881" max="6124" width="9.140625" style="134"/>
    <col min="6125" max="6125" width="3.7109375" style="134" customWidth="1"/>
    <col min="6126" max="6126" width="68.7109375" style="134" customWidth="1"/>
    <col min="6127" max="6128" width="0" style="134" hidden="1" customWidth="1"/>
    <col min="6129" max="6130" width="14.7109375" style="134" customWidth="1"/>
    <col min="6131" max="6131" width="3.7109375" style="134" customWidth="1"/>
    <col min="6132" max="6133" width="9.140625" style="134"/>
    <col min="6134" max="6134" width="3.7109375" style="134" customWidth="1"/>
    <col min="6135" max="6135" width="39" style="134" bestFit="1" customWidth="1"/>
    <col min="6136" max="6136" width="8.28515625" style="134" bestFit="1" customWidth="1"/>
    <col min="6137" max="6380" width="9.140625" style="134"/>
    <col min="6381" max="6381" width="3.7109375" style="134" customWidth="1"/>
    <col min="6382" max="6382" width="68.7109375" style="134" customWidth="1"/>
    <col min="6383" max="6384" width="0" style="134" hidden="1" customWidth="1"/>
    <col min="6385" max="6386" width="14.7109375" style="134" customWidth="1"/>
    <col min="6387" max="6387" width="3.7109375" style="134" customWidth="1"/>
    <col min="6388" max="6389" width="9.140625" style="134"/>
    <col min="6390" max="6390" width="3.7109375" style="134" customWidth="1"/>
    <col min="6391" max="6391" width="39" style="134" bestFit="1" customWidth="1"/>
    <col min="6392" max="6392" width="8.28515625" style="134" bestFit="1" customWidth="1"/>
    <col min="6393" max="6636" width="9.140625" style="134"/>
    <col min="6637" max="6637" width="3.7109375" style="134" customWidth="1"/>
    <col min="6638" max="6638" width="68.7109375" style="134" customWidth="1"/>
    <col min="6639" max="6640" width="0" style="134" hidden="1" customWidth="1"/>
    <col min="6641" max="6642" width="14.7109375" style="134" customWidth="1"/>
    <col min="6643" max="6643" width="3.7109375" style="134" customWidth="1"/>
    <col min="6644" max="6645" width="9.140625" style="134"/>
    <col min="6646" max="6646" width="3.7109375" style="134" customWidth="1"/>
    <col min="6647" max="6647" width="39" style="134" bestFit="1" customWidth="1"/>
    <col min="6648" max="6648" width="8.28515625" style="134" bestFit="1" customWidth="1"/>
    <col min="6649" max="6892" width="9.140625" style="134"/>
    <col min="6893" max="6893" width="3.7109375" style="134" customWidth="1"/>
    <col min="6894" max="6894" width="68.7109375" style="134" customWidth="1"/>
    <col min="6895" max="6896" width="0" style="134" hidden="1" customWidth="1"/>
    <col min="6897" max="6898" width="14.7109375" style="134" customWidth="1"/>
    <col min="6899" max="6899" width="3.7109375" style="134" customWidth="1"/>
    <col min="6900" max="6901" width="9.140625" style="134"/>
    <col min="6902" max="6902" width="3.7109375" style="134" customWidth="1"/>
    <col min="6903" max="6903" width="39" style="134" bestFit="1" customWidth="1"/>
    <col min="6904" max="6904" width="8.28515625" style="134" bestFit="1" customWidth="1"/>
    <col min="6905" max="7148" width="9.140625" style="134"/>
    <col min="7149" max="7149" width="3.7109375" style="134" customWidth="1"/>
    <col min="7150" max="7150" width="68.7109375" style="134" customWidth="1"/>
    <col min="7151" max="7152" width="0" style="134" hidden="1" customWidth="1"/>
    <col min="7153" max="7154" width="14.7109375" style="134" customWidth="1"/>
    <col min="7155" max="7155" width="3.7109375" style="134" customWidth="1"/>
    <col min="7156" max="7157" width="9.140625" style="134"/>
    <col min="7158" max="7158" width="3.7109375" style="134" customWidth="1"/>
    <col min="7159" max="7159" width="39" style="134" bestFit="1" customWidth="1"/>
    <col min="7160" max="7160" width="8.28515625" style="134" bestFit="1" customWidth="1"/>
    <col min="7161" max="7404" width="9.140625" style="134"/>
    <col min="7405" max="7405" width="3.7109375" style="134" customWidth="1"/>
    <col min="7406" max="7406" width="68.7109375" style="134" customWidth="1"/>
    <col min="7407" max="7408" width="0" style="134" hidden="1" customWidth="1"/>
    <col min="7409" max="7410" width="14.7109375" style="134" customWidth="1"/>
    <col min="7411" max="7411" width="3.7109375" style="134" customWidth="1"/>
    <col min="7412" max="7413" width="9.140625" style="134"/>
    <col min="7414" max="7414" width="3.7109375" style="134" customWidth="1"/>
    <col min="7415" max="7415" width="39" style="134" bestFit="1" customWidth="1"/>
    <col min="7416" max="7416" width="8.28515625" style="134" bestFit="1" customWidth="1"/>
    <col min="7417" max="7660" width="9.140625" style="134"/>
    <col min="7661" max="7661" width="3.7109375" style="134" customWidth="1"/>
    <col min="7662" max="7662" width="68.7109375" style="134" customWidth="1"/>
    <col min="7663" max="7664" width="0" style="134" hidden="1" customWidth="1"/>
    <col min="7665" max="7666" width="14.7109375" style="134" customWidth="1"/>
    <col min="7667" max="7667" width="3.7109375" style="134" customWidth="1"/>
    <col min="7668" max="7669" width="9.140625" style="134"/>
    <col min="7670" max="7670" width="3.7109375" style="134" customWidth="1"/>
    <col min="7671" max="7671" width="39" style="134" bestFit="1" customWidth="1"/>
    <col min="7672" max="7672" width="8.28515625" style="134" bestFit="1" customWidth="1"/>
    <col min="7673" max="7916" width="9.140625" style="134"/>
    <col min="7917" max="7917" width="3.7109375" style="134" customWidth="1"/>
    <col min="7918" max="7918" width="68.7109375" style="134" customWidth="1"/>
    <col min="7919" max="7920" width="0" style="134" hidden="1" customWidth="1"/>
    <col min="7921" max="7922" width="14.7109375" style="134" customWidth="1"/>
    <col min="7923" max="7923" width="3.7109375" style="134" customWidth="1"/>
    <col min="7924" max="7925" width="9.140625" style="134"/>
    <col min="7926" max="7926" width="3.7109375" style="134" customWidth="1"/>
    <col min="7927" max="7927" width="39" style="134" bestFit="1" customWidth="1"/>
    <col min="7928" max="7928" width="8.28515625" style="134" bestFit="1" customWidth="1"/>
    <col min="7929" max="8172" width="9.140625" style="134"/>
    <col min="8173" max="8173" width="3.7109375" style="134" customWidth="1"/>
    <col min="8174" max="8174" width="68.7109375" style="134" customWidth="1"/>
    <col min="8175" max="8176" width="0" style="134" hidden="1" customWidth="1"/>
    <col min="8177" max="8178" width="14.7109375" style="134" customWidth="1"/>
    <col min="8179" max="8179" width="3.7109375" style="134" customWidth="1"/>
    <col min="8180" max="8181" width="9.140625" style="134"/>
    <col min="8182" max="8182" width="3.7109375" style="134" customWidth="1"/>
    <col min="8183" max="8183" width="39" style="134" bestFit="1" customWidth="1"/>
    <col min="8184" max="8184" width="8.28515625" style="134" bestFit="1" customWidth="1"/>
    <col min="8185" max="8428" width="9.140625" style="134"/>
    <col min="8429" max="8429" width="3.7109375" style="134" customWidth="1"/>
    <col min="8430" max="8430" width="68.7109375" style="134" customWidth="1"/>
    <col min="8431" max="8432" width="0" style="134" hidden="1" customWidth="1"/>
    <col min="8433" max="8434" width="14.7109375" style="134" customWidth="1"/>
    <col min="8435" max="8435" width="3.7109375" style="134" customWidth="1"/>
    <col min="8436" max="8437" width="9.140625" style="134"/>
    <col min="8438" max="8438" width="3.7109375" style="134" customWidth="1"/>
    <col min="8439" max="8439" width="39" style="134" bestFit="1" customWidth="1"/>
    <col min="8440" max="8440" width="8.28515625" style="134" bestFit="1" customWidth="1"/>
    <col min="8441" max="8684" width="9.140625" style="134"/>
    <col min="8685" max="8685" width="3.7109375" style="134" customWidth="1"/>
    <col min="8686" max="8686" width="68.7109375" style="134" customWidth="1"/>
    <col min="8687" max="8688" width="0" style="134" hidden="1" customWidth="1"/>
    <col min="8689" max="8690" width="14.7109375" style="134" customWidth="1"/>
    <col min="8691" max="8691" width="3.7109375" style="134" customWidth="1"/>
    <col min="8692" max="8693" width="9.140625" style="134"/>
    <col min="8694" max="8694" width="3.7109375" style="134" customWidth="1"/>
    <col min="8695" max="8695" width="39" style="134" bestFit="1" customWidth="1"/>
    <col min="8696" max="8696" width="8.28515625" style="134" bestFit="1" customWidth="1"/>
    <col min="8697" max="8940" width="9.140625" style="134"/>
    <col min="8941" max="8941" width="3.7109375" style="134" customWidth="1"/>
    <col min="8942" max="8942" width="68.7109375" style="134" customWidth="1"/>
    <col min="8943" max="8944" width="0" style="134" hidden="1" customWidth="1"/>
    <col min="8945" max="8946" width="14.7109375" style="134" customWidth="1"/>
    <col min="8947" max="8947" width="3.7109375" style="134" customWidth="1"/>
    <col min="8948" max="8949" width="9.140625" style="134"/>
    <col min="8950" max="8950" width="3.7109375" style="134" customWidth="1"/>
    <col min="8951" max="8951" width="39" style="134" bestFit="1" customWidth="1"/>
    <col min="8952" max="8952" width="8.28515625" style="134" bestFit="1" customWidth="1"/>
    <col min="8953" max="9196" width="9.140625" style="134"/>
    <col min="9197" max="9197" width="3.7109375" style="134" customWidth="1"/>
    <col min="9198" max="9198" width="68.7109375" style="134" customWidth="1"/>
    <col min="9199" max="9200" width="0" style="134" hidden="1" customWidth="1"/>
    <col min="9201" max="9202" width="14.7109375" style="134" customWidth="1"/>
    <col min="9203" max="9203" width="3.7109375" style="134" customWidth="1"/>
    <col min="9204" max="9205" width="9.140625" style="134"/>
    <col min="9206" max="9206" width="3.7109375" style="134" customWidth="1"/>
    <col min="9207" max="9207" width="39" style="134" bestFit="1" customWidth="1"/>
    <col min="9208" max="9208" width="8.28515625" style="134" bestFit="1" customWidth="1"/>
    <col min="9209" max="9452" width="9.140625" style="134"/>
    <col min="9453" max="9453" width="3.7109375" style="134" customWidth="1"/>
    <col min="9454" max="9454" width="68.7109375" style="134" customWidth="1"/>
    <col min="9455" max="9456" width="0" style="134" hidden="1" customWidth="1"/>
    <col min="9457" max="9458" width="14.7109375" style="134" customWidth="1"/>
    <col min="9459" max="9459" width="3.7109375" style="134" customWidth="1"/>
    <col min="9460" max="9461" width="9.140625" style="134"/>
    <col min="9462" max="9462" width="3.7109375" style="134" customWidth="1"/>
    <col min="9463" max="9463" width="39" style="134" bestFit="1" customWidth="1"/>
    <col min="9464" max="9464" width="8.28515625" style="134" bestFit="1" customWidth="1"/>
    <col min="9465" max="9708" width="9.140625" style="134"/>
    <col min="9709" max="9709" width="3.7109375" style="134" customWidth="1"/>
    <col min="9710" max="9710" width="68.7109375" style="134" customWidth="1"/>
    <col min="9711" max="9712" width="0" style="134" hidden="1" customWidth="1"/>
    <col min="9713" max="9714" width="14.7109375" style="134" customWidth="1"/>
    <col min="9715" max="9715" width="3.7109375" style="134" customWidth="1"/>
    <col min="9716" max="9717" width="9.140625" style="134"/>
    <col min="9718" max="9718" width="3.7109375" style="134" customWidth="1"/>
    <col min="9719" max="9719" width="39" style="134" bestFit="1" customWidth="1"/>
    <col min="9720" max="9720" width="8.28515625" style="134" bestFit="1" customWidth="1"/>
    <col min="9721" max="9964" width="9.140625" style="134"/>
    <col min="9965" max="9965" width="3.7109375" style="134" customWidth="1"/>
    <col min="9966" max="9966" width="68.7109375" style="134" customWidth="1"/>
    <col min="9967" max="9968" width="0" style="134" hidden="1" customWidth="1"/>
    <col min="9969" max="9970" width="14.7109375" style="134" customWidth="1"/>
    <col min="9971" max="9971" width="3.7109375" style="134" customWidth="1"/>
    <col min="9972" max="9973" width="9.140625" style="134"/>
    <col min="9974" max="9974" width="3.7109375" style="134" customWidth="1"/>
    <col min="9975" max="9975" width="39" style="134" bestFit="1" customWidth="1"/>
    <col min="9976" max="9976" width="8.28515625" style="134" bestFit="1" customWidth="1"/>
    <col min="9977" max="10220" width="9.140625" style="134"/>
    <col min="10221" max="10221" width="3.7109375" style="134" customWidth="1"/>
    <col min="10222" max="10222" width="68.7109375" style="134" customWidth="1"/>
    <col min="10223" max="10224" width="0" style="134" hidden="1" customWidth="1"/>
    <col min="10225" max="10226" width="14.7109375" style="134" customWidth="1"/>
    <col min="10227" max="10227" width="3.7109375" style="134" customWidth="1"/>
    <col min="10228" max="10229" width="9.140625" style="134"/>
    <col min="10230" max="10230" width="3.7109375" style="134" customWidth="1"/>
    <col min="10231" max="10231" width="39" style="134" bestFit="1" customWidth="1"/>
    <col min="10232" max="10232" width="8.28515625" style="134" bestFit="1" customWidth="1"/>
    <col min="10233" max="10476" width="9.140625" style="134"/>
    <col min="10477" max="10477" width="3.7109375" style="134" customWidth="1"/>
    <col min="10478" max="10478" width="68.7109375" style="134" customWidth="1"/>
    <col min="10479" max="10480" width="0" style="134" hidden="1" customWidth="1"/>
    <col min="10481" max="10482" width="14.7109375" style="134" customWidth="1"/>
    <col min="10483" max="10483" width="3.7109375" style="134" customWidth="1"/>
    <col min="10484" max="10485" width="9.140625" style="134"/>
    <col min="10486" max="10486" width="3.7109375" style="134" customWidth="1"/>
    <col min="10487" max="10487" width="39" style="134" bestFit="1" customWidth="1"/>
    <col min="10488" max="10488" width="8.28515625" style="134" bestFit="1" customWidth="1"/>
    <col min="10489" max="10732" width="9.140625" style="134"/>
    <col min="10733" max="10733" width="3.7109375" style="134" customWidth="1"/>
    <col min="10734" max="10734" width="68.7109375" style="134" customWidth="1"/>
    <col min="10735" max="10736" width="0" style="134" hidden="1" customWidth="1"/>
    <col min="10737" max="10738" width="14.7109375" style="134" customWidth="1"/>
    <col min="10739" max="10739" width="3.7109375" style="134" customWidth="1"/>
    <col min="10740" max="10741" width="9.140625" style="134"/>
    <col min="10742" max="10742" width="3.7109375" style="134" customWidth="1"/>
    <col min="10743" max="10743" width="39" style="134" bestFit="1" customWidth="1"/>
    <col min="10744" max="10744" width="8.28515625" style="134" bestFit="1" customWidth="1"/>
    <col min="10745" max="10988" width="9.140625" style="134"/>
    <col min="10989" max="10989" width="3.7109375" style="134" customWidth="1"/>
    <col min="10990" max="10990" width="68.7109375" style="134" customWidth="1"/>
    <col min="10991" max="10992" width="0" style="134" hidden="1" customWidth="1"/>
    <col min="10993" max="10994" width="14.7109375" style="134" customWidth="1"/>
    <col min="10995" max="10995" width="3.7109375" style="134" customWidth="1"/>
    <col min="10996" max="10997" width="9.140625" style="134"/>
    <col min="10998" max="10998" width="3.7109375" style="134" customWidth="1"/>
    <col min="10999" max="10999" width="39" style="134" bestFit="1" customWidth="1"/>
    <col min="11000" max="11000" width="8.28515625" style="134" bestFit="1" customWidth="1"/>
    <col min="11001" max="11244" width="9.140625" style="134"/>
    <col min="11245" max="11245" width="3.7109375" style="134" customWidth="1"/>
    <col min="11246" max="11246" width="68.7109375" style="134" customWidth="1"/>
    <col min="11247" max="11248" width="0" style="134" hidden="1" customWidth="1"/>
    <col min="11249" max="11250" width="14.7109375" style="134" customWidth="1"/>
    <col min="11251" max="11251" width="3.7109375" style="134" customWidth="1"/>
    <col min="11252" max="11253" width="9.140625" style="134"/>
    <col min="11254" max="11254" width="3.7109375" style="134" customWidth="1"/>
    <col min="11255" max="11255" width="39" style="134" bestFit="1" customWidth="1"/>
    <col min="11256" max="11256" width="8.28515625" style="134" bestFit="1" customWidth="1"/>
    <col min="11257" max="11500" width="9.140625" style="134"/>
    <col min="11501" max="11501" width="3.7109375" style="134" customWidth="1"/>
    <col min="11502" max="11502" width="68.7109375" style="134" customWidth="1"/>
    <col min="11503" max="11504" width="0" style="134" hidden="1" customWidth="1"/>
    <col min="11505" max="11506" width="14.7109375" style="134" customWidth="1"/>
    <col min="11507" max="11507" width="3.7109375" style="134" customWidth="1"/>
    <col min="11508" max="11509" width="9.140625" style="134"/>
    <col min="11510" max="11510" width="3.7109375" style="134" customWidth="1"/>
    <col min="11511" max="11511" width="39" style="134" bestFit="1" customWidth="1"/>
    <col min="11512" max="11512" width="8.28515625" style="134" bestFit="1" customWidth="1"/>
    <col min="11513" max="11756" width="9.140625" style="134"/>
    <col min="11757" max="11757" width="3.7109375" style="134" customWidth="1"/>
    <col min="11758" max="11758" width="68.7109375" style="134" customWidth="1"/>
    <col min="11759" max="11760" width="0" style="134" hidden="1" customWidth="1"/>
    <col min="11761" max="11762" width="14.7109375" style="134" customWidth="1"/>
    <col min="11763" max="11763" width="3.7109375" style="134" customWidth="1"/>
    <col min="11764" max="11765" width="9.140625" style="134"/>
    <col min="11766" max="11766" width="3.7109375" style="134" customWidth="1"/>
    <col min="11767" max="11767" width="39" style="134" bestFit="1" customWidth="1"/>
    <col min="11768" max="11768" width="8.28515625" style="134" bestFit="1" customWidth="1"/>
    <col min="11769" max="12012" width="9.140625" style="134"/>
    <col min="12013" max="12013" width="3.7109375" style="134" customWidth="1"/>
    <col min="12014" max="12014" width="68.7109375" style="134" customWidth="1"/>
    <col min="12015" max="12016" width="0" style="134" hidden="1" customWidth="1"/>
    <col min="12017" max="12018" width="14.7109375" style="134" customWidth="1"/>
    <col min="12019" max="12019" width="3.7109375" style="134" customWidth="1"/>
    <col min="12020" max="12021" width="9.140625" style="134"/>
    <col min="12022" max="12022" width="3.7109375" style="134" customWidth="1"/>
    <col min="12023" max="12023" width="39" style="134" bestFit="1" customWidth="1"/>
    <col min="12024" max="12024" width="8.28515625" style="134" bestFit="1" customWidth="1"/>
    <col min="12025" max="12268" width="9.140625" style="134"/>
    <col min="12269" max="12269" width="3.7109375" style="134" customWidth="1"/>
    <col min="12270" max="12270" width="68.7109375" style="134" customWidth="1"/>
    <col min="12271" max="12272" width="0" style="134" hidden="1" customWidth="1"/>
    <col min="12273" max="12274" width="14.7109375" style="134" customWidth="1"/>
    <col min="12275" max="12275" width="3.7109375" style="134" customWidth="1"/>
    <col min="12276" max="12277" width="9.140625" style="134"/>
    <col min="12278" max="12278" width="3.7109375" style="134" customWidth="1"/>
    <col min="12279" max="12279" width="39" style="134" bestFit="1" customWidth="1"/>
    <col min="12280" max="12280" width="8.28515625" style="134" bestFit="1" customWidth="1"/>
    <col min="12281" max="12524" width="9.140625" style="134"/>
    <col min="12525" max="12525" width="3.7109375" style="134" customWidth="1"/>
    <col min="12526" max="12526" width="68.7109375" style="134" customWidth="1"/>
    <col min="12527" max="12528" width="0" style="134" hidden="1" customWidth="1"/>
    <col min="12529" max="12530" width="14.7109375" style="134" customWidth="1"/>
    <col min="12531" max="12531" width="3.7109375" style="134" customWidth="1"/>
    <col min="12532" max="12533" width="9.140625" style="134"/>
    <col min="12534" max="12534" width="3.7109375" style="134" customWidth="1"/>
    <col min="12535" max="12535" width="39" style="134" bestFit="1" customWidth="1"/>
    <col min="12536" max="12536" width="8.28515625" style="134" bestFit="1" customWidth="1"/>
    <col min="12537" max="12780" width="9.140625" style="134"/>
    <col min="12781" max="12781" width="3.7109375" style="134" customWidth="1"/>
    <col min="12782" max="12782" width="68.7109375" style="134" customWidth="1"/>
    <col min="12783" max="12784" width="0" style="134" hidden="1" customWidth="1"/>
    <col min="12785" max="12786" width="14.7109375" style="134" customWidth="1"/>
    <col min="12787" max="12787" width="3.7109375" style="134" customWidth="1"/>
    <col min="12788" max="12789" width="9.140625" style="134"/>
    <col min="12790" max="12790" width="3.7109375" style="134" customWidth="1"/>
    <col min="12791" max="12791" width="39" style="134" bestFit="1" customWidth="1"/>
    <col min="12792" max="12792" width="8.28515625" style="134" bestFit="1" customWidth="1"/>
    <col min="12793" max="13036" width="9.140625" style="134"/>
    <col min="13037" max="13037" width="3.7109375" style="134" customWidth="1"/>
    <col min="13038" max="13038" width="68.7109375" style="134" customWidth="1"/>
    <col min="13039" max="13040" width="0" style="134" hidden="1" customWidth="1"/>
    <col min="13041" max="13042" width="14.7109375" style="134" customWidth="1"/>
    <col min="13043" max="13043" width="3.7109375" style="134" customWidth="1"/>
    <col min="13044" max="13045" width="9.140625" style="134"/>
    <col min="13046" max="13046" width="3.7109375" style="134" customWidth="1"/>
    <col min="13047" max="13047" width="39" style="134" bestFit="1" customWidth="1"/>
    <col min="13048" max="13048" width="8.28515625" style="134" bestFit="1" customWidth="1"/>
    <col min="13049" max="13292" width="9.140625" style="134"/>
    <col min="13293" max="13293" width="3.7109375" style="134" customWidth="1"/>
    <col min="13294" max="13294" width="68.7109375" style="134" customWidth="1"/>
    <col min="13295" max="13296" width="0" style="134" hidden="1" customWidth="1"/>
    <col min="13297" max="13298" width="14.7109375" style="134" customWidth="1"/>
    <col min="13299" max="13299" width="3.7109375" style="134" customWidth="1"/>
    <col min="13300" max="13301" width="9.140625" style="134"/>
    <col min="13302" max="13302" width="3.7109375" style="134" customWidth="1"/>
    <col min="13303" max="13303" width="39" style="134" bestFit="1" customWidth="1"/>
    <col min="13304" max="13304" width="8.28515625" style="134" bestFit="1" customWidth="1"/>
    <col min="13305" max="13548" width="9.140625" style="134"/>
    <col min="13549" max="13549" width="3.7109375" style="134" customWidth="1"/>
    <col min="13550" max="13550" width="68.7109375" style="134" customWidth="1"/>
    <col min="13551" max="13552" width="0" style="134" hidden="1" customWidth="1"/>
    <col min="13553" max="13554" width="14.7109375" style="134" customWidth="1"/>
    <col min="13555" max="13555" width="3.7109375" style="134" customWidth="1"/>
    <col min="13556" max="13557" width="9.140625" style="134"/>
    <col min="13558" max="13558" width="3.7109375" style="134" customWidth="1"/>
    <col min="13559" max="13559" width="39" style="134" bestFit="1" customWidth="1"/>
    <col min="13560" max="13560" width="8.28515625" style="134" bestFit="1" customWidth="1"/>
    <col min="13561" max="13804" width="9.140625" style="134"/>
    <col min="13805" max="13805" width="3.7109375" style="134" customWidth="1"/>
    <col min="13806" max="13806" width="68.7109375" style="134" customWidth="1"/>
    <col min="13807" max="13808" width="0" style="134" hidden="1" customWidth="1"/>
    <col min="13809" max="13810" width="14.7109375" style="134" customWidth="1"/>
    <col min="13811" max="13811" width="3.7109375" style="134" customWidth="1"/>
    <col min="13812" max="13813" width="9.140625" style="134"/>
    <col min="13814" max="13814" width="3.7109375" style="134" customWidth="1"/>
    <col min="13815" max="13815" width="39" style="134" bestFit="1" customWidth="1"/>
    <col min="13816" max="13816" width="8.28515625" style="134" bestFit="1" customWidth="1"/>
    <col min="13817" max="14060" width="9.140625" style="134"/>
    <col min="14061" max="14061" width="3.7109375" style="134" customWidth="1"/>
    <col min="14062" max="14062" width="68.7109375" style="134" customWidth="1"/>
    <col min="14063" max="14064" width="0" style="134" hidden="1" customWidth="1"/>
    <col min="14065" max="14066" width="14.7109375" style="134" customWidth="1"/>
    <col min="14067" max="14067" width="3.7109375" style="134" customWidth="1"/>
    <col min="14068" max="14069" width="9.140625" style="134"/>
    <col min="14070" max="14070" width="3.7109375" style="134" customWidth="1"/>
    <col min="14071" max="14071" width="39" style="134" bestFit="1" customWidth="1"/>
    <col min="14072" max="14072" width="8.28515625" style="134" bestFit="1" customWidth="1"/>
    <col min="14073" max="14316" width="9.140625" style="134"/>
    <col min="14317" max="14317" width="3.7109375" style="134" customWidth="1"/>
    <col min="14318" max="14318" width="68.7109375" style="134" customWidth="1"/>
    <col min="14319" max="14320" width="0" style="134" hidden="1" customWidth="1"/>
    <col min="14321" max="14322" width="14.7109375" style="134" customWidth="1"/>
    <col min="14323" max="14323" width="3.7109375" style="134" customWidth="1"/>
    <col min="14324" max="14325" width="9.140625" style="134"/>
    <col min="14326" max="14326" width="3.7109375" style="134" customWidth="1"/>
    <col min="14327" max="14327" width="39" style="134" bestFit="1" customWidth="1"/>
    <col min="14328" max="14328" width="8.28515625" style="134" bestFit="1" customWidth="1"/>
    <col min="14329" max="14572" width="9.140625" style="134"/>
    <col min="14573" max="14573" width="3.7109375" style="134" customWidth="1"/>
    <col min="14574" max="14574" width="68.7109375" style="134" customWidth="1"/>
    <col min="14575" max="14576" width="0" style="134" hidden="1" customWidth="1"/>
    <col min="14577" max="14578" width="14.7109375" style="134" customWidth="1"/>
    <col min="14579" max="14579" width="3.7109375" style="134" customWidth="1"/>
    <col min="14580" max="14581" width="9.140625" style="134"/>
    <col min="14582" max="14582" width="3.7109375" style="134" customWidth="1"/>
    <col min="14583" max="14583" width="39" style="134" bestFit="1" customWidth="1"/>
    <col min="14584" max="14584" width="8.28515625" style="134" bestFit="1" customWidth="1"/>
    <col min="14585" max="14828" width="9.140625" style="134"/>
    <col min="14829" max="14829" width="3.7109375" style="134" customWidth="1"/>
    <col min="14830" max="14830" width="68.7109375" style="134" customWidth="1"/>
    <col min="14831" max="14832" width="0" style="134" hidden="1" customWidth="1"/>
    <col min="14833" max="14834" width="14.7109375" style="134" customWidth="1"/>
    <col min="14835" max="14835" width="3.7109375" style="134" customWidth="1"/>
    <col min="14836" max="14837" width="9.140625" style="134"/>
    <col min="14838" max="14838" width="3.7109375" style="134" customWidth="1"/>
    <col min="14839" max="14839" width="39" style="134" bestFit="1" customWidth="1"/>
    <col min="14840" max="14840" width="8.28515625" style="134" bestFit="1" customWidth="1"/>
    <col min="14841" max="15084" width="9.140625" style="134"/>
    <col min="15085" max="15085" width="3.7109375" style="134" customWidth="1"/>
    <col min="15086" max="15086" width="68.7109375" style="134" customWidth="1"/>
    <col min="15087" max="15088" width="0" style="134" hidden="1" customWidth="1"/>
    <col min="15089" max="15090" width="14.7109375" style="134" customWidth="1"/>
    <col min="15091" max="15091" width="3.7109375" style="134" customWidth="1"/>
    <col min="15092" max="15093" width="9.140625" style="134"/>
    <col min="15094" max="15094" width="3.7109375" style="134" customWidth="1"/>
    <col min="15095" max="15095" width="39" style="134" bestFit="1" customWidth="1"/>
    <col min="15096" max="15096" width="8.28515625" style="134" bestFit="1" customWidth="1"/>
    <col min="15097" max="15340" width="9.140625" style="134"/>
    <col min="15341" max="15341" width="3.7109375" style="134" customWidth="1"/>
    <col min="15342" max="15342" width="68.7109375" style="134" customWidth="1"/>
    <col min="15343" max="15344" width="0" style="134" hidden="1" customWidth="1"/>
    <col min="15345" max="15346" width="14.7109375" style="134" customWidth="1"/>
    <col min="15347" max="15347" width="3.7109375" style="134" customWidth="1"/>
    <col min="15348" max="15349" width="9.140625" style="134"/>
    <col min="15350" max="15350" width="3.7109375" style="134" customWidth="1"/>
    <col min="15351" max="15351" width="39" style="134" bestFit="1" customWidth="1"/>
    <col min="15352" max="15352" width="8.28515625" style="134" bestFit="1" customWidth="1"/>
    <col min="15353" max="15596" width="9.140625" style="134"/>
    <col min="15597" max="15597" width="3.7109375" style="134" customWidth="1"/>
    <col min="15598" max="15598" width="68.7109375" style="134" customWidth="1"/>
    <col min="15599" max="15600" width="0" style="134" hidden="1" customWidth="1"/>
    <col min="15601" max="15602" width="14.7109375" style="134" customWidth="1"/>
    <col min="15603" max="15603" width="3.7109375" style="134" customWidth="1"/>
    <col min="15604" max="15605" width="9.140625" style="134"/>
    <col min="15606" max="15606" width="3.7109375" style="134" customWidth="1"/>
    <col min="15607" max="15607" width="39" style="134" bestFit="1" customWidth="1"/>
    <col min="15608" max="15608" width="8.28515625" style="134" bestFit="1" customWidth="1"/>
    <col min="15609" max="15852" width="9.140625" style="134"/>
    <col min="15853" max="15853" width="3.7109375" style="134" customWidth="1"/>
    <col min="15854" max="15854" width="68.7109375" style="134" customWidth="1"/>
    <col min="15855" max="15856" width="0" style="134" hidden="1" customWidth="1"/>
    <col min="15857" max="15858" width="14.7109375" style="134" customWidth="1"/>
    <col min="15859" max="15859" width="3.7109375" style="134" customWidth="1"/>
    <col min="15860" max="15861" width="9.140625" style="134"/>
    <col min="15862" max="15862" width="3.7109375" style="134" customWidth="1"/>
    <col min="15863" max="15863" width="39" style="134" bestFit="1" customWidth="1"/>
    <col min="15864" max="15864" width="8.28515625" style="134" bestFit="1" customWidth="1"/>
    <col min="15865" max="16108" width="9.140625" style="134"/>
    <col min="16109" max="16109" width="3.7109375" style="134" customWidth="1"/>
    <col min="16110" max="16110" width="68.7109375" style="134" customWidth="1"/>
    <col min="16111" max="16112" width="0" style="134" hidden="1" customWidth="1"/>
    <col min="16113" max="16114" width="14.7109375" style="134" customWidth="1"/>
    <col min="16115" max="16115" width="3.7109375" style="134" customWidth="1"/>
    <col min="16116" max="16117" width="9.140625" style="134"/>
    <col min="16118" max="16118" width="3.7109375" style="134" customWidth="1"/>
    <col min="16119" max="16119" width="39" style="134" bestFit="1" customWidth="1"/>
    <col min="16120" max="16120" width="8.28515625" style="134" bestFit="1" customWidth="1"/>
    <col min="16121" max="16384" width="9.140625" style="134"/>
  </cols>
  <sheetData>
    <row r="1" spans="2:29">
      <c r="B1" s="118"/>
    </row>
    <row r="2" spans="2:29">
      <c r="B2" s="135" t="s">
        <v>180</v>
      </c>
      <c r="C2" s="62"/>
      <c r="D2" s="62"/>
      <c r="E2" s="62"/>
      <c r="F2" s="62"/>
      <c r="G2" s="62"/>
      <c r="H2" s="62"/>
      <c r="I2" s="62"/>
      <c r="J2" s="62"/>
      <c r="K2" s="62"/>
      <c r="N2" s="62"/>
      <c r="O2" s="62"/>
      <c r="P2" s="62"/>
      <c r="Q2" s="62"/>
      <c r="S2" s="62"/>
      <c r="T2" s="62"/>
      <c r="U2" s="62"/>
      <c r="V2" s="62"/>
      <c r="X2" s="62"/>
      <c r="Y2" s="62"/>
      <c r="Z2" s="62"/>
    </row>
    <row r="3" spans="2:29">
      <c r="B3" s="118"/>
      <c r="C3" s="62"/>
      <c r="D3" s="62"/>
      <c r="E3" s="62"/>
      <c r="F3" s="62"/>
      <c r="G3" s="62"/>
      <c r="H3" s="62"/>
      <c r="I3" s="62"/>
      <c r="J3" s="62"/>
      <c r="K3" s="62"/>
      <c r="N3" s="62"/>
      <c r="O3" s="62"/>
      <c r="P3" s="62"/>
      <c r="Q3" s="62"/>
      <c r="S3" s="62"/>
      <c r="T3" s="62"/>
      <c r="U3" s="62"/>
      <c r="V3" s="62"/>
      <c r="X3" s="62"/>
      <c r="Y3" s="62"/>
      <c r="Z3" s="62"/>
    </row>
    <row r="4" spans="2:29">
      <c r="B4" s="118"/>
      <c r="C4" s="62"/>
      <c r="D4" s="62"/>
      <c r="E4" s="62"/>
      <c r="F4" s="62"/>
      <c r="G4" s="62"/>
      <c r="H4" s="62"/>
      <c r="I4" s="62"/>
      <c r="J4" s="62"/>
      <c r="K4" s="62"/>
      <c r="N4" s="62"/>
      <c r="O4" s="62"/>
      <c r="P4" s="62"/>
      <c r="Q4" s="62"/>
      <c r="S4" s="62"/>
      <c r="T4" s="62"/>
      <c r="U4" s="62"/>
      <c r="V4" s="62"/>
      <c r="X4" s="62"/>
      <c r="Y4" s="62"/>
      <c r="Z4" s="62"/>
    </row>
    <row r="5" spans="2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378"/>
    </row>
    <row r="6" spans="2:29" s="373" customFormat="1" ht="19.5">
      <c r="B6" s="368" t="s">
        <v>10</v>
      </c>
      <c r="C6" s="369"/>
      <c r="D6" s="370"/>
      <c r="E6" s="369"/>
      <c r="F6" s="371"/>
      <c r="G6" s="371"/>
      <c r="H6" s="371"/>
      <c r="I6" s="372"/>
      <c r="J6" s="372"/>
      <c r="K6" s="372"/>
      <c r="L6" s="369"/>
      <c r="M6" s="371"/>
      <c r="N6" s="372"/>
      <c r="O6" s="372"/>
      <c r="P6" s="372"/>
      <c r="Q6" s="372"/>
      <c r="R6" s="371"/>
      <c r="S6" s="372"/>
      <c r="T6" s="372"/>
      <c r="U6" s="372"/>
      <c r="V6" s="372"/>
      <c r="W6" s="371"/>
      <c r="X6" s="372"/>
      <c r="Y6" s="372"/>
      <c r="Z6" s="372"/>
      <c r="AA6" s="372"/>
      <c r="AB6" s="372"/>
      <c r="AC6" s="372"/>
    </row>
    <row r="7" spans="2:29" ht="12.75" customHeight="1">
      <c r="B7" s="379"/>
      <c r="C7" s="143"/>
      <c r="D7" s="143"/>
      <c r="E7" s="143"/>
      <c r="F7" s="143"/>
      <c r="G7" s="143"/>
      <c r="H7" s="143"/>
      <c r="I7" s="144"/>
      <c r="J7" s="144"/>
      <c r="K7" s="144"/>
      <c r="L7" s="143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 t="s">
        <v>85</v>
      </c>
    </row>
    <row r="8" spans="2:29" ht="15">
      <c r="B8" s="374"/>
      <c r="C8" s="143"/>
      <c r="D8" s="143"/>
      <c r="E8" s="143"/>
      <c r="F8" s="143"/>
      <c r="G8" s="143"/>
      <c r="H8" s="143"/>
      <c r="I8" s="232"/>
      <c r="J8" s="232"/>
      <c r="K8" s="232"/>
      <c r="L8" s="143"/>
      <c r="M8" s="143"/>
      <c r="N8" s="232"/>
      <c r="O8" s="232"/>
      <c r="P8" s="232"/>
      <c r="Q8" s="232"/>
      <c r="R8" s="143"/>
      <c r="S8" s="232"/>
      <c r="T8" s="232"/>
      <c r="U8" s="232"/>
      <c r="V8" s="232"/>
      <c r="W8" s="143"/>
      <c r="X8" s="232"/>
      <c r="Y8" s="232"/>
      <c r="Z8" s="232"/>
      <c r="AA8" s="232"/>
      <c r="AB8" s="232"/>
    </row>
    <row r="9" spans="2:29"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2.75" customHeight="1" thickTop="1">
      <c r="AA11" s="136"/>
      <c r="AB11" s="136"/>
      <c r="AC11" s="136"/>
    </row>
    <row r="12" spans="2:29" s="350" customFormat="1" ht="12.75" customHeight="1">
      <c r="B12" s="148" t="s">
        <v>13</v>
      </c>
      <c r="C12" s="120">
        <v>1299</v>
      </c>
      <c r="D12" s="120">
        <v>502</v>
      </c>
      <c r="E12" s="120">
        <v>496</v>
      </c>
      <c r="F12" s="120">
        <v>504</v>
      </c>
      <c r="G12" s="120">
        <v>475</v>
      </c>
      <c r="H12" s="120">
        <v>1977</v>
      </c>
      <c r="I12" s="120">
        <v>440</v>
      </c>
      <c r="J12" s="120">
        <v>447</v>
      </c>
      <c r="K12" s="120">
        <v>407</v>
      </c>
      <c r="L12" s="120">
        <v>331</v>
      </c>
      <c r="M12" s="120">
        <v>1625</v>
      </c>
      <c r="N12" s="120">
        <v>338</v>
      </c>
      <c r="O12" s="120">
        <v>285</v>
      </c>
      <c r="P12" s="120">
        <v>267</v>
      </c>
      <c r="Q12" s="120">
        <v>285</v>
      </c>
      <c r="R12" s="120">
        <v>1175</v>
      </c>
      <c r="S12" s="120">
        <v>276</v>
      </c>
      <c r="T12" s="120">
        <v>260</v>
      </c>
      <c r="U12" s="120">
        <v>282</v>
      </c>
      <c r="V12" s="120">
        <v>240</v>
      </c>
      <c r="W12" s="120">
        <v>1058</v>
      </c>
      <c r="X12" s="120">
        <v>245</v>
      </c>
      <c r="Y12" s="120">
        <v>226</v>
      </c>
      <c r="Z12" s="120">
        <v>199</v>
      </c>
      <c r="AA12" s="120">
        <v>207</v>
      </c>
      <c r="AB12" s="120">
        <v>877</v>
      </c>
      <c r="AC12" s="120">
        <v>228</v>
      </c>
    </row>
    <row r="13" spans="2:29" s="350" customFormat="1" ht="12.75" customHeight="1">
      <c r="B13" s="149" t="s">
        <v>97</v>
      </c>
      <c r="C13" s="351">
        <v>108</v>
      </c>
      <c r="D13" s="351">
        <v>38</v>
      </c>
      <c r="E13" s="351">
        <v>52</v>
      </c>
      <c r="F13" s="351">
        <v>58</v>
      </c>
      <c r="G13" s="351">
        <v>66</v>
      </c>
      <c r="H13" s="351">
        <v>214</v>
      </c>
      <c r="I13" s="351">
        <v>44</v>
      </c>
      <c r="J13" s="351">
        <v>2</v>
      </c>
      <c r="K13" s="351">
        <v>64</v>
      </c>
      <c r="L13" s="351">
        <v>-89</v>
      </c>
      <c r="M13" s="351">
        <v>21</v>
      </c>
      <c r="N13" s="351">
        <v>65</v>
      </c>
      <c r="O13" s="351">
        <v>31</v>
      </c>
      <c r="P13" s="351">
        <v>119</v>
      </c>
      <c r="Q13" s="351">
        <v>56</v>
      </c>
      <c r="R13" s="351">
        <v>271</v>
      </c>
      <c r="S13" s="351">
        <v>68</v>
      </c>
      <c r="T13" s="351">
        <v>74</v>
      </c>
      <c r="U13" s="351">
        <v>95</v>
      </c>
      <c r="V13" s="351">
        <v>60</v>
      </c>
      <c r="W13" s="351">
        <v>297</v>
      </c>
      <c r="X13" s="351">
        <v>78</v>
      </c>
      <c r="Y13" s="351">
        <v>61</v>
      </c>
      <c r="Z13" s="351">
        <v>35</v>
      </c>
      <c r="AA13" s="351">
        <v>25</v>
      </c>
      <c r="AB13" s="351">
        <v>199</v>
      </c>
      <c r="AC13" s="351">
        <v>43</v>
      </c>
    </row>
    <row r="14" spans="2:29" s="350" customFormat="1" ht="12.75" customHeight="1">
      <c r="B14" s="150" t="s">
        <v>142</v>
      </c>
      <c r="C14" s="286">
        <v>278</v>
      </c>
      <c r="D14" s="286">
        <v>66</v>
      </c>
      <c r="E14" s="286">
        <v>67</v>
      </c>
      <c r="F14" s="286">
        <v>339</v>
      </c>
      <c r="G14" s="286">
        <v>64</v>
      </c>
      <c r="H14" s="286">
        <v>536</v>
      </c>
      <c r="I14" s="286">
        <v>57</v>
      </c>
      <c r="J14" s="286">
        <v>283</v>
      </c>
      <c r="K14" s="286">
        <v>51</v>
      </c>
      <c r="L14" s="286">
        <v>-43</v>
      </c>
      <c r="M14" s="286">
        <v>348</v>
      </c>
      <c r="N14" s="286">
        <v>37</v>
      </c>
      <c r="O14" s="286">
        <v>32</v>
      </c>
      <c r="P14" s="286">
        <v>34</v>
      </c>
      <c r="Q14" s="286">
        <v>33</v>
      </c>
      <c r="R14" s="286">
        <v>136</v>
      </c>
      <c r="S14" s="286">
        <v>34</v>
      </c>
      <c r="T14" s="286">
        <v>34</v>
      </c>
      <c r="U14" s="286">
        <v>37</v>
      </c>
      <c r="V14" s="286">
        <v>36</v>
      </c>
      <c r="W14" s="286">
        <v>141</v>
      </c>
      <c r="X14" s="286">
        <v>33</v>
      </c>
      <c r="Y14" s="286">
        <v>35</v>
      </c>
      <c r="Z14" s="286">
        <v>35</v>
      </c>
      <c r="AA14" s="286">
        <v>36</v>
      </c>
      <c r="AB14" s="286">
        <v>139</v>
      </c>
      <c r="AC14" s="286">
        <v>34</v>
      </c>
    </row>
    <row r="15" spans="2:29" s="350" customFormat="1" ht="12.75" customHeight="1">
      <c r="B15" s="150" t="s">
        <v>113</v>
      </c>
      <c r="C15" s="286">
        <v>6</v>
      </c>
      <c r="D15" s="286">
        <v>0</v>
      </c>
      <c r="E15" s="286">
        <v>6</v>
      </c>
      <c r="F15" s="286">
        <v>0</v>
      </c>
      <c r="G15" s="286">
        <v>2</v>
      </c>
      <c r="H15" s="286">
        <v>8</v>
      </c>
      <c r="I15" s="286">
        <v>2</v>
      </c>
      <c r="J15" s="286">
        <v>5</v>
      </c>
      <c r="K15" s="286">
        <v>1</v>
      </c>
      <c r="L15" s="286">
        <v>0</v>
      </c>
      <c r="M15" s="286">
        <v>8</v>
      </c>
      <c r="N15" s="286">
        <v>0</v>
      </c>
      <c r="O15" s="286">
        <v>-2</v>
      </c>
      <c r="P15" s="286">
        <v>-1</v>
      </c>
      <c r="Q15" s="286">
        <v>-1</v>
      </c>
      <c r="R15" s="286">
        <v>-4</v>
      </c>
      <c r="S15" s="286">
        <v>2</v>
      </c>
      <c r="T15" s="286">
        <v>-4</v>
      </c>
      <c r="U15" s="286">
        <v>1</v>
      </c>
      <c r="V15" s="286">
        <v>6</v>
      </c>
      <c r="W15" s="286">
        <v>5</v>
      </c>
      <c r="X15" s="286">
        <v>2</v>
      </c>
      <c r="Y15" s="286">
        <v>2</v>
      </c>
      <c r="Z15" s="286">
        <v>0</v>
      </c>
      <c r="AA15" s="286">
        <v>0</v>
      </c>
      <c r="AB15" s="286">
        <v>4</v>
      </c>
      <c r="AC15" s="286">
        <v>1</v>
      </c>
    </row>
    <row r="16" spans="2:29" s="350" customFormat="1" ht="12.75" customHeight="1">
      <c r="B16" s="150" t="s">
        <v>109</v>
      </c>
      <c r="C16" s="286">
        <v>0</v>
      </c>
      <c r="D16" s="286">
        <v>-1</v>
      </c>
      <c r="E16" s="286">
        <v>0</v>
      </c>
      <c r="F16" s="286">
        <v>1</v>
      </c>
      <c r="G16" s="286">
        <v>1</v>
      </c>
      <c r="H16" s="286">
        <v>1</v>
      </c>
      <c r="I16" s="286">
        <v>-2</v>
      </c>
      <c r="J16" s="286">
        <v>1</v>
      </c>
      <c r="K16" s="286">
        <v>4</v>
      </c>
      <c r="L16" s="286">
        <v>-3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0</v>
      </c>
      <c r="T16" s="286">
        <v>0</v>
      </c>
      <c r="U16" s="286">
        <v>0</v>
      </c>
      <c r="V16" s="286">
        <v>0</v>
      </c>
      <c r="W16" s="286">
        <v>0</v>
      </c>
      <c r="X16" s="286">
        <v>0</v>
      </c>
      <c r="Y16" s="286">
        <v>0</v>
      </c>
      <c r="Z16" s="286">
        <v>0</v>
      </c>
      <c r="AA16" s="286">
        <v>0</v>
      </c>
      <c r="AB16" s="286">
        <v>0</v>
      </c>
      <c r="AC16" s="286">
        <v>0</v>
      </c>
    </row>
    <row r="17" spans="2:29" s="350" customFormat="1" ht="12.75" hidden="1" customHeight="1">
      <c r="B17" s="148" t="s">
        <v>20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0</v>
      </c>
      <c r="T17" s="120">
        <v>0</v>
      </c>
      <c r="U17" s="120">
        <v>0</v>
      </c>
      <c r="V17" s="120">
        <v>0</v>
      </c>
      <c r="W17" s="120">
        <v>0</v>
      </c>
      <c r="X17" s="120">
        <v>0</v>
      </c>
      <c r="Y17" s="120">
        <v>0</v>
      </c>
      <c r="Z17" s="120">
        <v>0</v>
      </c>
      <c r="AA17" s="120">
        <v>0</v>
      </c>
      <c r="AB17" s="120">
        <v>0</v>
      </c>
      <c r="AC17" s="120">
        <v>0</v>
      </c>
    </row>
    <row r="18" spans="2:29" s="350" customFormat="1" ht="12.75" customHeight="1">
      <c r="B18" s="149" t="s">
        <v>98</v>
      </c>
      <c r="C18" s="351">
        <v>-164</v>
      </c>
      <c r="D18" s="351">
        <v>-29</v>
      </c>
      <c r="E18" s="351">
        <v>-9</v>
      </c>
      <c r="F18" s="351">
        <v>-280</v>
      </c>
      <c r="G18" s="351">
        <v>5</v>
      </c>
      <c r="H18" s="351">
        <v>-313</v>
      </c>
      <c r="I18" s="351">
        <v>-13</v>
      </c>
      <c r="J18" s="351">
        <v>-275</v>
      </c>
      <c r="K18" s="351">
        <v>18</v>
      </c>
      <c r="L18" s="351">
        <v>-49</v>
      </c>
      <c r="M18" s="351">
        <v>-319</v>
      </c>
      <c r="N18" s="351">
        <v>28</v>
      </c>
      <c r="O18" s="351">
        <v>-3</v>
      </c>
      <c r="P18" s="351">
        <v>84</v>
      </c>
      <c r="Q18" s="351">
        <v>22</v>
      </c>
      <c r="R18" s="351">
        <v>131</v>
      </c>
      <c r="S18" s="351">
        <v>36</v>
      </c>
      <c r="T18" s="351">
        <v>36</v>
      </c>
      <c r="U18" s="351">
        <v>59</v>
      </c>
      <c r="V18" s="351">
        <v>30</v>
      </c>
      <c r="W18" s="351">
        <v>161</v>
      </c>
      <c r="X18" s="351">
        <v>47</v>
      </c>
      <c r="Y18" s="351">
        <v>28</v>
      </c>
      <c r="Z18" s="351">
        <v>0</v>
      </c>
      <c r="AA18" s="351">
        <v>-11</v>
      </c>
      <c r="AB18" s="351">
        <v>64</v>
      </c>
      <c r="AC18" s="351">
        <v>10</v>
      </c>
    </row>
    <row r="19" spans="2:29" s="350" customFormat="1">
      <c r="B19" s="148" t="s">
        <v>22</v>
      </c>
      <c r="C19" s="391">
        <v>11</v>
      </c>
      <c r="D19" s="286">
        <v>0</v>
      </c>
      <c r="E19" s="286">
        <v>0</v>
      </c>
      <c r="F19" s="352">
        <v>2</v>
      </c>
      <c r="G19" s="286">
        <v>4</v>
      </c>
      <c r="H19" s="286">
        <v>2</v>
      </c>
      <c r="I19" s="286">
        <v>2</v>
      </c>
      <c r="J19" s="352">
        <v>1</v>
      </c>
      <c r="K19" s="286">
        <v>0</v>
      </c>
      <c r="L19" s="380">
        <v>3</v>
      </c>
      <c r="M19" s="352">
        <v>2</v>
      </c>
      <c r="N19" s="120">
        <v>0</v>
      </c>
      <c r="O19" s="392">
        <v>1</v>
      </c>
      <c r="P19" s="286">
        <v>0</v>
      </c>
      <c r="Q19" s="286">
        <v>0</v>
      </c>
      <c r="R19" s="352">
        <v>1</v>
      </c>
      <c r="S19" s="120">
        <v>0</v>
      </c>
      <c r="T19" s="120">
        <v>1</v>
      </c>
      <c r="U19" s="120">
        <v>0</v>
      </c>
      <c r="V19" s="120">
        <v>0</v>
      </c>
      <c r="W19" s="120">
        <v>1</v>
      </c>
      <c r="X19" s="352">
        <v>1</v>
      </c>
      <c r="Y19" s="120">
        <v>0</v>
      </c>
      <c r="Z19" s="120">
        <v>1</v>
      </c>
      <c r="AA19" s="120">
        <v>2</v>
      </c>
      <c r="AB19" s="120">
        <v>2</v>
      </c>
      <c r="AC19" s="120">
        <v>0</v>
      </c>
    </row>
    <row r="20" spans="2:29" s="350" customFormat="1">
      <c r="B20" s="121" t="s">
        <v>99</v>
      </c>
      <c r="C20" s="122">
        <v>-153</v>
      </c>
      <c r="D20" s="122">
        <v>-29</v>
      </c>
      <c r="E20" s="122">
        <v>-9</v>
      </c>
      <c r="F20" s="122">
        <v>-278</v>
      </c>
      <c r="G20" s="122">
        <v>1</v>
      </c>
      <c r="H20" s="122">
        <v>-315</v>
      </c>
      <c r="I20" s="122">
        <v>-15</v>
      </c>
      <c r="J20" s="122">
        <v>-274</v>
      </c>
      <c r="K20" s="122">
        <v>18</v>
      </c>
      <c r="L20" s="122">
        <v>-46</v>
      </c>
      <c r="M20" s="122">
        <v>-317</v>
      </c>
      <c r="N20" s="122">
        <v>28</v>
      </c>
      <c r="O20" s="122">
        <v>-2</v>
      </c>
      <c r="P20" s="122">
        <v>84</v>
      </c>
      <c r="Q20" s="122">
        <v>22</v>
      </c>
      <c r="R20" s="122">
        <v>132</v>
      </c>
      <c r="S20" s="122">
        <v>36</v>
      </c>
      <c r="T20" s="122">
        <v>35</v>
      </c>
      <c r="U20" s="122">
        <v>59</v>
      </c>
      <c r="V20" s="122">
        <v>30</v>
      </c>
      <c r="W20" s="122">
        <v>160</v>
      </c>
      <c r="X20" s="122">
        <v>48</v>
      </c>
      <c r="Y20" s="122">
        <v>28</v>
      </c>
      <c r="Z20" s="122">
        <v>-1</v>
      </c>
      <c r="AA20" s="122">
        <v>-13</v>
      </c>
      <c r="AB20" s="122">
        <v>62</v>
      </c>
      <c r="AC20" s="122">
        <v>10</v>
      </c>
    </row>
    <row r="21" spans="2:29" s="350" customFormat="1">
      <c r="B21" s="150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</row>
    <row r="22" spans="2:29" s="350" customFormat="1">
      <c r="B22" s="150" t="s">
        <v>71</v>
      </c>
      <c r="C22" s="286">
        <v>95</v>
      </c>
      <c r="D22" s="286">
        <v>-11</v>
      </c>
      <c r="E22" s="286">
        <v>44</v>
      </c>
      <c r="F22" s="286">
        <v>7</v>
      </c>
      <c r="G22" s="286">
        <v>86</v>
      </c>
      <c r="H22" s="286">
        <v>126</v>
      </c>
      <c r="I22" s="286">
        <v>37</v>
      </c>
      <c r="J22" s="286">
        <v>62</v>
      </c>
      <c r="K22" s="286">
        <v>66</v>
      </c>
      <c r="L22" s="286">
        <v>58</v>
      </c>
      <c r="M22" s="286">
        <v>223</v>
      </c>
      <c r="N22" s="286">
        <v>37</v>
      </c>
      <c r="O22" s="286">
        <v>83</v>
      </c>
      <c r="P22" s="286">
        <v>41</v>
      </c>
      <c r="Q22" s="286">
        <v>71</v>
      </c>
      <c r="R22" s="286">
        <v>232</v>
      </c>
      <c r="S22" s="286">
        <v>76</v>
      </c>
      <c r="T22" s="286">
        <v>55</v>
      </c>
      <c r="U22" s="286">
        <v>84</v>
      </c>
      <c r="V22" s="286">
        <v>76</v>
      </c>
      <c r="W22" s="286">
        <v>291</v>
      </c>
      <c r="X22" s="286">
        <v>68</v>
      </c>
      <c r="Y22" s="286">
        <v>71</v>
      </c>
      <c r="Z22" s="286">
        <v>43</v>
      </c>
      <c r="AA22" s="286">
        <v>-2</v>
      </c>
      <c r="AB22" s="286">
        <v>180</v>
      </c>
      <c r="AC22" s="286">
        <v>17</v>
      </c>
    </row>
    <row r="23" spans="2:29" s="350" customFormat="1">
      <c r="B23" s="150" t="s">
        <v>24</v>
      </c>
      <c r="C23" s="286">
        <v>-668</v>
      </c>
      <c r="D23" s="286">
        <v>-271</v>
      </c>
      <c r="E23" s="286">
        <v>-103</v>
      </c>
      <c r="F23" s="286">
        <v>-70</v>
      </c>
      <c r="G23" s="286">
        <v>-17</v>
      </c>
      <c r="H23" s="286">
        <v>-461</v>
      </c>
      <c r="I23" s="286">
        <v>159</v>
      </c>
      <c r="J23" s="286">
        <v>100</v>
      </c>
      <c r="K23" s="286">
        <v>180</v>
      </c>
      <c r="L23" s="286">
        <v>309</v>
      </c>
      <c r="M23" s="286">
        <v>748</v>
      </c>
      <c r="N23" s="286">
        <v>61</v>
      </c>
      <c r="O23" s="286">
        <v>423</v>
      </c>
      <c r="P23" s="286">
        <v>37</v>
      </c>
      <c r="Q23" s="286">
        <v>129</v>
      </c>
      <c r="R23" s="286">
        <v>650</v>
      </c>
      <c r="S23" s="286">
        <v>-34</v>
      </c>
      <c r="T23" s="286">
        <v>-21</v>
      </c>
      <c r="U23" s="286">
        <v>-96</v>
      </c>
      <c r="V23" s="286">
        <v>-34</v>
      </c>
      <c r="W23" s="286">
        <v>-185</v>
      </c>
      <c r="X23" s="286">
        <v>-24</v>
      </c>
      <c r="Y23" s="286">
        <v>-58</v>
      </c>
      <c r="Z23" s="286">
        <v>-44</v>
      </c>
      <c r="AA23" s="286">
        <v>-64</v>
      </c>
      <c r="AB23" s="286">
        <v>-190</v>
      </c>
      <c r="AC23" s="286">
        <v>-32</v>
      </c>
    </row>
    <row r="24" spans="2:29" s="350" customFormat="1">
      <c r="B24" s="150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</row>
    <row r="25" spans="2:29" s="350" customFormat="1">
      <c r="B25" s="151" t="s">
        <v>28</v>
      </c>
      <c r="C25" s="286">
        <v>3774</v>
      </c>
      <c r="D25" s="286">
        <v>3913</v>
      </c>
      <c r="E25" s="286">
        <v>3974</v>
      </c>
      <c r="F25" s="286">
        <v>3752</v>
      </c>
      <c r="G25" s="286">
        <v>3633</v>
      </c>
      <c r="H25" s="286">
        <v>3633</v>
      </c>
      <c r="I25" s="286">
        <v>3421</v>
      </c>
      <c r="J25" s="286">
        <v>2984</v>
      </c>
      <c r="K25" s="286">
        <v>2756</v>
      </c>
      <c r="L25" s="286">
        <v>2335</v>
      </c>
      <c r="M25" s="286">
        <v>2335</v>
      </c>
      <c r="N25" s="286">
        <v>2266</v>
      </c>
      <c r="O25" s="286">
        <v>1754</v>
      </c>
      <c r="P25" s="286">
        <v>1760</v>
      </c>
      <c r="Q25" s="286">
        <v>1583</v>
      </c>
      <c r="R25" s="286">
        <v>1583</v>
      </c>
      <c r="S25" s="286">
        <v>1582</v>
      </c>
      <c r="T25" s="286">
        <v>1580</v>
      </c>
      <c r="U25" s="286">
        <v>1655</v>
      </c>
      <c r="V25" s="286">
        <f>W25</f>
        <v>1644</v>
      </c>
      <c r="W25" s="286">
        <v>1644</v>
      </c>
      <c r="X25" s="286">
        <v>1647</v>
      </c>
      <c r="Y25" s="286">
        <v>1663</v>
      </c>
      <c r="Z25" s="286">
        <v>1664</v>
      </c>
      <c r="AA25" s="286">
        <v>1721</v>
      </c>
      <c r="AB25" s="286">
        <v>1721</v>
      </c>
      <c r="AC25" s="286">
        <v>1704</v>
      </c>
    </row>
    <row r="26" spans="2:29" s="350" customFormat="1">
      <c r="B26" s="150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</row>
    <row r="27" spans="2:29" s="350" customFormat="1" ht="13.5" thickBot="1">
      <c r="B27" s="393" t="s">
        <v>100</v>
      </c>
      <c r="C27" s="394">
        <v>-4.2999999999999997E-2</v>
      </c>
      <c r="D27" s="394">
        <v>-3.1E-2</v>
      </c>
      <c r="E27" s="394">
        <v>-8.9999999999999993E-3</v>
      </c>
      <c r="F27" s="394">
        <v>-0.28799999999999998</v>
      </c>
      <c r="G27" s="394">
        <v>1E-3</v>
      </c>
      <c r="H27" s="394">
        <v>-8.2000000000000003E-2</v>
      </c>
      <c r="I27" s="394">
        <v>-1.7000000000000001E-2</v>
      </c>
      <c r="J27" s="394">
        <v>-0.34300000000000003</v>
      </c>
      <c r="K27" s="394">
        <v>2.5000000000000001E-2</v>
      </c>
      <c r="L27" s="394">
        <v>-7.1999999999999995E-2</v>
      </c>
      <c r="M27" s="394">
        <v>-0.104</v>
      </c>
      <c r="N27" s="394">
        <v>4.9000000000000002E-2</v>
      </c>
      <c r="O27" s="394">
        <v>-5.0000000000000001E-3</v>
      </c>
      <c r="P27" s="394">
        <v>0.191</v>
      </c>
      <c r="Q27" s="394">
        <v>5.1999999999999998E-2</v>
      </c>
      <c r="R27" s="394">
        <v>6.8000000000000005E-2</v>
      </c>
      <c r="S27" s="394">
        <v>0.09</v>
      </c>
      <c r="T27" s="394">
        <v>8.8999999999999996E-2</v>
      </c>
      <c r="U27" s="394">
        <v>0.14599999999999999</v>
      </c>
      <c r="V27" s="394">
        <v>7.2999999999999995E-2</v>
      </c>
      <c r="W27" s="394">
        <v>9.9000000000000005E-2</v>
      </c>
      <c r="X27" s="394">
        <v>0.115</v>
      </c>
      <c r="Y27" s="394">
        <v>6.9000000000000006E-2</v>
      </c>
      <c r="Z27" s="394">
        <v>-3.0000000000000001E-3</v>
      </c>
      <c r="AA27" s="394">
        <v>-0.03</v>
      </c>
      <c r="AB27" s="394">
        <v>3.6999999999999998E-2</v>
      </c>
      <c r="AC27" s="394">
        <v>2.3E-2</v>
      </c>
    </row>
    <row r="28" spans="2:29" ht="13.5" thickTop="1">
      <c r="C28" s="362"/>
      <c r="D28" s="362"/>
      <c r="E28" s="362"/>
      <c r="F28" s="362"/>
      <c r="G28" s="362"/>
      <c r="H28" s="362"/>
      <c r="I28" s="362"/>
      <c r="J28" s="362"/>
      <c r="K28" s="362"/>
      <c r="N28" s="362"/>
      <c r="O28" s="137"/>
      <c r="P28" s="137"/>
      <c r="Q28" s="137"/>
      <c r="S28" s="362"/>
      <c r="T28" s="137"/>
      <c r="U28" s="137"/>
      <c r="V28" s="137"/>
      <c r="X28" s="362"/>
      <c r="Y28" s="362"/>
      <c r="Z28" s="362"/>
      <c r="AA28" s="362"/>
      <c r="AB28" s="362"/>
      <c r="AC28" s="362"/>
    </row>
    <row r="29" spans="2:29">
      <c r="C29" s="362"/>
      <c r="D29" s="362"/>
      <c r="E29" s="362"/>
      <c r="F29" s="362"/>
      <c r="G29" s="362"/>
      <c r="H29" s="362"/>
      <c r="I29" s="362"/>
      <c r="J29" s="362"/>
      <c r="K29" s="362"/>
      <c r="N29" s="362"/>
      <c r="O29" s="137"/>
      <c r="P29" s="137"/>
      <c r="Q29" s="137"/>
      <c r="S29" s="362"/>
      <c r="T29" s="137"/>
      <c r="U29" s="137"/>
      <c r="V29" s="137"/>
      <c r="X29" s="362"/>
      <c r="Y29" s="362"/>
      <c r="Z29" s="362"/>
      <c r="AA29" s="362"/>
      <c r="AB29" s="362"/>
      <c r="AC29" s="362"/>
    </row>
    <row r="30" spans="2:29">
      <c r="B30" s="152"/>
      <c r="C30" s="154" t="s">
        <v>108</v>
      </c>
      <c r="D30" s="154" t="s">
        <v>1</v>
      </c>
      <c r="E30" s="154" t="s">
        <v>2</v>
      </c>
      <c r="F30" s="154" t="s">
        <v>3</v>
      </c>
      <c r="G30" s="154" t="s">
        <v>4</v>
      </c>
      <c r="H30" s="154" t="s">
        <v>108</v>
      </c>
      <c r="I30" s="154" t="s">
        <v>1</v>
      </c>
      <c r="J30" s="154" t="s">
        <v>2</v>
      </c>
      <c r="K30" s="154" t="s">
        <v>3</v>
      </c>
      <c r="L30" s="154" t="s">
        <v>4</v>
      </c>
      <c r="M30" s="154" t="s">
        <v>108</v>
      </c>
      <c r="N30" s="154" t="s">
        <v>1</v>
      </c>
      <c r="O30" s="154" t="s">
        <v>2</v>
      </c>
      <c r="P30" s="154" t="s">
        <v>3</v>
      </c>
      <c r="Q30" s="154" t="s">
        <v>4</v>
      </c>
      <c r="R30" s="154" t="s">
        <v>108</v>
      </c>
      <c r="S30" s="154" t="s">
        <v>1</v>
      </c>
      <c r="T30" s="154" t="s">
        <v>2</v>
      </c>
      <c r="U30" s="154" t="s">
        <v>3</v>
      </c>
      <c r="V30" s="154" t="s">
        <v>4</v>
      </c>
      <c r="W30" s="154" t="s">
        <v>108</v>
      </c>
      <c r="X30" s="154" t="s">
        <v>1</v>
      </c>
      <c r="Y30" s="154" t="s">
        <v>2</v>
      </c>
      <c r="Z30" s="154" t="s">
        <v>3</v>
      </c>
      <c r="AA30" s="154" t="s">
        <v>4</v>
      </c>
      <c r="AB30" s="154" t="s">
        <v>108</v>
      </c>
      <c r="AC30" s="154" t="s">
        <v>1</v>
      </c>
    </row>
    <row r="31" spans="2:29">
      <c r="B31" s="140" t="s">
        <v>121</v>
      </c>
      <c r="C31" s="155">
        <v>2011</v>
      </c>
      <c r="D31" s="156">
        <v>2012</v>
      </c>
      <c r="E31" s="156">
        <v>2012</v>
      </c>
      <c r="F31" s="156">
        <v>2012</v>
      </c>
      <c r="G31" s="156">
        <v>2012</v>
      </c>
      <c r="H31" s="155">
        <v>2012</v>
      </c>
      <c r="I31" s="156">
        <v>2013</v>
      </c>
      <c r="J31" s="156">
        <v>2013</v>
      </c>
      <c r="K31" s="156">
        <v>2013</v>
      </c>
      <c r="L31" s="156">
        <v>2013</v>
      </c>
      <c r="M31" s="155">
        <v>2013</v>
      </c>
      <c r="N31" s="156">
        <v>2014</v>
      </c>
      <c r="O31" s="156">
        <v>2014</v>
      </c>
      <c r="P31" s="156">
        <v>2014</v>
      </c>
      <c r="Q31" s="156">
        <v>2014</v>
      </c>
      <c r="R31" s="155">
        <v>2014</v>
      </c>
      <c r="S31" s="156">
        <v>2015</v>
      </c>
      <c r="T31" s="156">
        <v>2015</v>
      </c>
      <c r="U31" s="156">
        <v>2015</v>
      </c>
      <c r="V31" s="156">
        <v>2015</v>
      </c>
      <c r="W31" s="155">
        <v>2015</v>
      </c>
      <c r="X31" s="156">
        <v>2016</v>
      </c>
      <c r="Y31" s="156">
        <v>2016</v>
      </c>
      <c r="Z31" s="156">
        <v>2016</v>
      </c>
      <c r="AA31" s="156">
        <v>2016</v>
      </c>
      <c r="AB31" s="155">
        <v>2016</v>
      </c>
      <c r="AC31" s="156">
        <v>2017</v>
      </c>
    </row>
    <row r="32" spans="2:29">
      <c r="AA32" s="136"/>
      <c r="AB32" s="136"/>
      <c r="AC32" s="136"/>
    </row>
    <row r="33" spans="2:29" s="62" customFormat="1">
      <c r="B33" s="62" t="s">
        <v>119</v>
      </c>
      <c r="C33" s="286">
        <v>5</v>
      </c>
      <c r="D33" s="59">
        <v>6</v>
      </c>
      <c r="E33" s="59">
        <v>6</v>
      </c>
      <c r="F33" s="59">
        <v>6</v>
      </c>
      <c r="G33" s="59">
        <v>7</v>
      </c>
      <c r="H33" s="286">
        <v>7</v>
      </c>
      <c r="I33" s="59">
        <v>6</v>
      </c>
      <c r="J33" s="59">
        <v>5</v>
      </c>
      <c r="K33" s="59">
        <v>5</v>
      </c>
      <c r="L33" s="59">
        <v>5</v>
      </c>
      <c r="M33" s="286">
        <v>5</v>
      </c>
      <c r="N33" s="59">
        <v>3</v>
      </c>
      <c r="O33" s="59">
        <v>3</v>
      </c>
      <c r="P33" s="59">
        <v>2</v>
      </c>
      <c r="Q33" s="59">
        <v>2</v>
      </c>
      <c r="R33" s="286">
        <v>2</v>
      </c>
      <c r="S33" s="59">
        <v>1</v>
      </c>
      <c r="T33" s="59">
        <v>0</v>
      </c>
      <c r="U33" s="59">
        <v>0</v>
      </c>
      <c r="V33" s="59">
        <v>2</v>
      </c>
      <c r="W33" s="286">
        <v>2</v>
      </c>
      <c r="X33" s="59">
        <v>3</v>
      </c>
      <c r="Y33" s="59">
        <v>3</v>
      </c>
      <c r="Z33" s="59">
        <v>4</v>
      </c>
      <c r="AA33" s="59">
        <v>5</v>
      </c>
      <c r="AB33" s="59">
        <v>5</v>
      </c>
      <c r="AC33" s="59">
        <v>5</v>
      </c>
    </row>
    <row r="34" spans="2:29">
      <c r="B34" s="62" t="s">
        <v>30</v>
      </c>
      <c r="C34" s="286">
        <v>3745</v>
      </c>
      <c r="D34" s="59">
        <v>3845</v>
      </c>
      <c r="E34" s="59">
        <v>3883</v>
      </c>
      <c r="F34" s="59">
        <v>3548</v>
      </c>
      <c r="G34" s="59">
        <v>3036</v>
      </c>
      <c r="H34" s="286">
        <v>3036</v>
      </c>
      <c r="I34" s="59">
        <v>2927</v>
      </c>
      <c r="J34" s="59">
        <v>2437</v>
      </c>
      <c r="K34" s="59">
        <v>2385</v>
      </c>
      <c r="L34" s="59">
        <v>1440</v>
      </c>
      <c r="M34" s="286">
        <v>1440</v>
      </c>
      <c r="N34" s="59">
        <v>1407</v>
      </c>
      <c r="O34" s="59">
        <v>1371</v>
      </c>
      <c r="P34" s="59">
        <v>1365</v>
      </c>
      <c r="Q34" s="59">
        <v>1448</v>
      </c>
      <c r="R34" s="286">
        <v>1448</v>
      </c>
      <c r="S34" s="59">
        <v>1554</v>
      </c>
      <c r="T34" s="59">
        <v>1615</v>
      </c>
      <c r="U34" s="59">
        <v>1686</v>
      </c>
      <c r="V34" s="59">
        <v>1645</v>
      </c>
      <c r="W34" s="286">
        <v>1645</v>
      </c>
      <c r="X34" s="59">
        <v>1652</v>
      </c>
      <c r="Y34" s="59">
        <v>1699</v>
      </c>
      <c r="Z34" s="59">
        <v>1707</v>
      </c>
      <c r="AA34" s="59">
        <v>1725</v>
      </c>
      <c r="AB34" s="59">
        <v>1725</v>
      </c>
      <c r="AC34" s="59">
        <v>1666</v>
      </c>
    </row>
    <row r="35" spans="2:29">
      <c r="B35" s="62" t="s">
        <v>114</v>
      </c>
      <c r="C35" s="286">
        <v>0</v>
      </c>
      <c r="D35" s="59">
        <v>1</v>
      </c>
      <c r="E35" s="59">
        <v>1</v>
      </c>
      <c r="F35" s="59">
        <v>1</v>
      </c>
      <c r="G35" s="59">
        <v>1</v>
      </c>
      <c r="H35" s="286">
        <v>1</v>
      </c>
      <c r="I35" s="59">
        <v>1</v>
      </c>
      <c r="J35" s="59">
        <v>4</v>
      </c>
      <c r="K35" s="59">
        <v>4</v>
      </c>
      <c r="L35" s="59">
        <v>4</v>
      </c>
      <c r="M35" s="286">
        <v>4</v>
      </c>
      <c r="N35" s="59">
        <v>5</v>
      </c>
      <c r="O35" s="59">
        <v>4</v>
      </c>
      <c r="P35" s="59">
        <v>1</v>
      </c>
      <c r="Q35" s="59">
        <v>1</v>
      </c>
      <c r="R35" s="286">
        <v>1</v>
      </c>
      <c r="S35" s="59">
        <v>1</v>
      </c>
      <c r="T35" s="59">
        <v>1</v>
      </c>
      <c r="U35" s="59">
        <v>1</v>
      </c>
      <c r="V35" s="59">
        <v>0</v>
      </c>
      <c r="W35" s="286">
        <v>0</v>
      </c>
      <c r="X35" s="59">
        <v>1</v>
      </c>
      <c r="Y35" s="59">
        <v>1</v>
      </c>
      <c r="Z35" s="59">
        <v>1</v>
      </c>
      <c r="AA35" s="59">
        <v>1</v>
      </c>
      <c r="AB35" s="59">
        <v>1</v>
      </c>
      <c r="AC35" s="59">
        <v>1</v>
      </c>
    </row>
    <row r="36" spans="2:29">
      <c r="B36" s="62" t="s">
        <v>31</v>
      </c>
      <c r="C36" s="286">
        <v>6</v>
      </c>
      <c r="D36" s="59">
        <v>6</v>
      </c>
      <c r="E36" s="59">
        <v>6</v>
      </c>
      <c r="F36" s="59">
        <v>6</v>
      </c>
      <c r="G36" s="59">
        <v>6</v>
      </c>
      <c r="H36" s="286">
        <v>6</v>
      </c>
      <c r="I36" s="59">
        <v>6</v>
      </c>
      <c r="J36" s="60">
        <v>5</v>
      </c>
      <c r="K36" s="59">
        <v>5</v>
      </c>
      <c r="L36" s="59">
        <v>5</v>
      </c>
      <c r="M36" s="286">
        <v>5</v>
      </c>
      <c r="N36" s="59">
        <v>1</v>
      </c>
      <c r="O36" s="59">
        <v>1</v>
      </c>
      <c r="P36" s="59">
        <v>1</v>
      </c>
      <c r="Q36" s="59">
        <v>1</v>
      </c>
      <c r="R36" s="286">
        <v>1</v>
      </c>
      <c r="S36" s="59">
        <v>0</v>
      </c>
      <c r="T36" s="59">
        <v>0</v>
      </c>
      <c r="U36" s="59">
        <v>0</v>
      </c>
      <c r="V36" s="59">
        <v>0</v>
      </c>
      <c r="W36" s="286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</row>
    <row r="37" spans="2:29">
      <c r="B37" s="62" t="s">
        <v>105</v>
      </c>
      <c r="C37" s="286">
        <v>5</v>
      </c>
      <c r="D37" s="59">
        <v>4</v>
      </c>
      <c r="E37" s="59">
        <v>1</v>
      </c>
      <c r="F37" s="59">
        <v>0</v>
      </c>
      <c r="G37" s="59">
        <v>1</v>
      </c>
      <c r="H37" s="286">
        <v>1</v>
      </c>
      <c r="I37" s="59">
        <v>1</v>
      </c>
      <c r="J37" s="60">
        <v>2</v>
      </c>
      <c r="K37" s="59">
        <v>1</v>
      </c>
      <c r="L37" s="59">
        <v>0</v>
      </c>
      <c r="M37" s="286">
        <v>0</v>
      </c>
      <c r="N37" s="59">
        <v>1</v>
      </c>
      <c r="O37" s="59">
        <v>0</v>
      </c>
      <c r="P37" s="59">
        <v>0</v>
      </c>
      <c r="Q37" s="59">
        <v>0</v>
      </c>
      <c r="R37" s="286">
        <v>0</v>
      </c>
      <c r="S37" s="59">
        <v>0</v>
      </c>
      <c r="T37" s="59">
        <v>0</v>
      </c>
      <c r="U37" s="59">
        <v>0</v>
      </c>
      <c r="V37" s="59">
        <v>0</v>
      </c>
      <c r="W37" s="286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1</v>
      </c>
    </row>
    <row r="38" spans="2:29">
      <c r="B38" s="62" t="s">
        <v>46</v>
      </c>
      <c r="C38" s="286">
        <v>0</v>
      </c>
      <c r="D38" s="59">
        <v>0</v>
      </c>
      <c r="E38" s="59">
        <v>0</v>
      </c>
      <c r="F38" s="59">
        <v>66</v>
      </c>
      <c r="G38" s="59">
        <v>467</v>
      </c>
      <c r="H38" s="286">
        <v>467</v>
      </c>
      <c r="I38" s="59">
        <v>360</v>
      </c>
      <c r="J38" s="60">
        <v>475</v>
      </c>
      <c r="K38" s="59">
        <v>295</v>
      </c>
      <c r="L38" s="59">
        <v>980</v>
      </c>
      <c r="M38" s="286">
        <v>980</v>
      </c>
      <c r="N38" s="59">
        <v>905</v>
      </c>
      <c r="O38" s="59">
        <v>485</v>
      </c>
      <c r="P38" s="59">
        <v>420</v>
      </c>
      <c r="Q38" s="59">
        <v>180</v>
      </c>
      <c r="R38" s="286">
        <v>180</v>
      </c>
      <c r="S38" s="59">
        <v>80</v>
      </c>
      <c r="T38" s="59">
        <v>0</v>
      </c>
      <c r="U38" s="59">
        <v>0</v>
      </c>
      <c r="V38" s="59">
        <v>41</v>
      </c>
      <c r="W38" s="286">
        <v>41</v>
      </c>
      <c r="X38" s="59">
        <v>21</v>
      </c>
      <c r="Y38" s="59">
        <v>0</v>
      </c>
      <c r="Z38" s="59">
        <v>0</v>
      </c>
      <c r="AA38" s="59">
        <v>10</v>
      </c>
      <c r="AB38" s="59">
        <v>10</v>
      </c>
      <c r="AC38" s="59">
        <v>21</v>
      </c>
    </row>
    <row r="39" spans="2:29">
      <c r="B39" s="129" t="s">
        <v>106</v>
      </c>
      <c r="C39" s="286">
        <v>372</v>
      </c>
      <c r="D39" s="59">
        <v>394</v>
      </c>
      <c r="E39" s="59">
        <v>461</v>
      </c>
      <c r="F39" s="59">
        <v>474</v>
      </c>
      <c r="G39" s="59">
        <v>446</v>
      </c>
      <c r="H39" s="286">
        <v>446</v>
      </c>
      <c r="I39" s="59">
        <v>486</v>
      </c>
      <c r="J39" s="60">
        <v>414</v>
      </c>
      <c r="K39" s="59">
        <v>408</v>
      </c>
      <c r="L39" s="59">
        <v>381</v>
      </c>
      <c r="M39" s="286">
        <v>381</v>
      </c>
      <c r="N39" s="59">
        <v>417</v>
      </c>
      <c r="O39" s="59">
        <v>269</v>
      </c>
      <c r="P39" s="59">
        <v>229</v>
      </c>
      <c r="Q39" s="59">
        <v>185</v>
      </c>
      <c r="R39" s="286">
        <v>185</v>
      </c>
      <c r="S39" s="59">
        <v>180</v>
      </c>
      <c r="T39" s="59">
        <v>177</v>
      </c>
      <c r="U39" s="59">
        <v>152</v>
      </c>
      <c r="V39" s="59">
        <v>154</v>
      </c>
      <c r="W39" s="286">
        <v>154</v>
      </c>
      <c r="X39" s="59">
        <v>155</v>
      </c>
      <c r="Y39" s="59">
        <v>141</v>
      </c>
      <c r="Z39" s="59">
        <v>146</v>
      </c>
      <c r="AA39" s="59">
        <v>156</v>
      </c>
      <c r="AB39" s="59">
        <v>156</v>
      </c>
      <c r="AC39" s="59">
        <v>167</v>
      </c>
    </row>
    <row r="40" spans="2:29">
      <c r="B40" s="118" t="s">
        <v>207</v>
      </c>
      <c r="C40" s="364">
        <v>4133</v>
      </c>
      <c r="D40" s="364">
        <v>4256</v>
      </c>
      <c r="E40" s="364">
        <v>4358</v>
      </c>
      <c r="F40" s="364">
        <v>4101</v>
      </c>
      <c r="G40" s="364">
        <v>3964</v>
      </c>
      <c r="H40" s="364">
        <v>3964</v>
      </c>
      <c r="I40" s="364">
        <v>3787</v>
      </c>
      <c r="J40" s="364">
        <v>3342</v>
      </c>
      <c r="K40" s="364">
        <v>3103</v>
      </c>
      <c r="L40" s="364">
        <v>2815</v>
      </c>
      <c r="M40" s="364">
        <v>2815</v>
      </c>
      <c r="N40" s="364">
        <v>2739</v>
      </c>
      <c r="O40" s="364">
        <v>2133</v>
      </c>
      <c r="P40" s="364">
        <v>2018</v>
      </c>
      <c r="Q40" s="364">
        <v>1817</v>
      </c>
      <c r="R40" s="364">
        <v>1817</v>
      </c>
      <c r="S40" s="364">
        <v>1816</v>
      </c>
      <c r="T40" s="364">
        <v>1793</v>
      </c>
      <c r="U40" s="364">
        <v>1839</v>
      </c>
      <c r="V40" s="364">
        <v>1842</v>
      </c>
      <c r="W40" s="364">
        <v>1842</v>
      </c>
      <c r="X40" s="364">
        <v>1832</v>
      </c>
      <c r="Y40" s="364">
        <v>1844</v>
      </c>
      <c r="Z40" s="364">
        <v>1858</v>
      </c>
      <c r="AA40" s="364">
        <v>1897</v>
      </c>
      <c r="AB40" s="364">
        <v>1897</v>
      </c>
      <c r="AC40" s="364">
        <v>1861</v>
      </c>
    </row>
    <row r="41" spans="2:29">
      <c r="C41" s="286"/>
      <c r="D41" s="365"/>
      <c r="E41" s="365"/>
      <c r="F41" s="286"/>
      <c r="G41" s="365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</row>
    <row r="42" spans="2:29">
      <c r="B42" s="62" t="s">
        <v>120</v>
      </c>
      <c r="C42" s="286">
        <v>359</v>
      </c>
      <c r="D42" s="59">
        <v>343</v>
      </c>
      <c r="E42" s="59">
        <v>384</v>
      </c>
      <c r="F42" s="59">
        <v>349</v>
      </c>
      <c r="G42" s="59">
        <v>331</v>
      </c>
      <c r="H42" s="286">
        <v>331</v>
      </c>
      <c r="I42" s="286">
        <v>366</v>
      </c>
      <c r="J42" s="286">
        <v>358</v>
      </c>
      <c r="K42" s="286">
        <v>347</v>
      </c>
      <c r="L42" s="286">
        <v>480</v>
      </c>
      <c r="M42" s="286">
        <v>480</v>
      </c>
      <c r="N42" s="286">
        <v>473</v>
      </c>
      <c r="O42" s="286">
        <v>379</v>
      </c>
      <c r="P42" s="286">
        <v>258</v>
      </c>
      <c r="Q42" s="286">
        <v>234</v>
      </c>
      <c r="R42" s="286">
        <v>234</v>
      </c>
      <c r="S42" s="286">
        <v>234</v>
      </c>
      <c r="T42" s="286">
        <v>213</v>
      </c>
      <c r="U42" s="286">
        <v>184</v>
      </c>
      <c r="V42" s="286">
        <v>198</v>
      </c>
      <c r="W42" s="286">
        <v>198</v>
      </c>
      <c r="X42" s="286">
        <v>185</v>
      </c>
      <c r="Y42" s="286">
        <v>181</v>
      </c>
      <c r="Z42" s="286">
        <v>194</v>
      </c>
      <c r="AA42" s="286">
        <v>176</v>
      </c>
      <c r="AB42" s="286">
        <v>176</v>
      </c>
      <c r="AC42" s="286">
        <v>157</v>
      </c>
    </row>
    <row r="43" spans="2:29" ht="13.5" thickBot="1">
      <c r="B43" s="153" t="s">
        <v>107</v>
      </c>
      <c r="C43" s="366">
        <v>3774</v>
      </c>
      <c r="D43" s="366">
        <v>3913</v>
      </c>
      <c r="E43" s="366">
        <v>3974</v>
      </c>
      <c r="F43" s="366">
        <v>3752</v>
      </c>
      <c r="G43" s="366">
        <v>3633</v>
      </c>
      <c r="H43" s="366">
        <v>3633</v>
      </c>
      <c r="I43" s="366">
        <v>3421</v>
      </c>
      <c r="J43" s="366">
        <v>2984</v>
      </c>
      <c r="K43" s="366">
        <v>2756</v>
      </c>
      <c r="L43" s="366">
        <v>2335</v>
      </c>
      <c r="M43" s="366">
        <v>2335</v>
      </c>
      <c r="N43" s="366">
        <v>2266</v>
      </c>
      <c r="O43" s="366">
        <v>1754</v>
      </c>
      <c r="P43" s="366">
        <v>1760</v>
      </c>
      <c r="Q43" s="366">
        <v>1583</v>
      </c>
      <c r="R43" s="366">
        <v>1583</v>
      </c>
      <c r="S43" s="366">
        <v>1582</v>
      </c>
      <c r="T43" s="366">
        <v>1580</v>
      </c>
      <c r="U43" s="366">
        <v>1655</v>
      </c>
      <c r="V43" s="366">
        <v>1644</v>
      </c>
      <c r="W43" s="366">
        <v>1644</v>
      </c>
      <c r="X43" s="366">
        <v>1647</v>
      </c>
      <c r="Y43" s="366">
        <v>1663</v>
      </c>
      <c r="Z43" s="366">
        <v>1664</v>
      </c>
      <c r="AA43" s="366">
        <v>1721</v>
      </c>
      <c r="AB43" s="366">
        <v>1721</v>
      </c>
      <c r="AC43" s="366">
        <v>1704</v>
      </c>
    </row>
    <row r="44" spans="2:29" ht="13.5" thickTop="1">
      <c r="AA44" s="136"/>
      <c r="AB44" s="136"/>
    </row>
    <row r="45" spans="2:29">
      <c r="K45" s="118"/>
      <c r="AA45" s="136"/>
      <c r="AB45" s="136"/>
    </row>
    <row r="46" spans="2:29">
      <c r="K46" s="118"/>
    </row>
  </sheetData>
  <pageMargins left="0.39370078740157483" right="0.39370078740157483" top="0.98425196850393704" bottom="0.98425196850393704" header="0.51181102362204722" footer="0.51181102362204722"/>
  <pageSetup paperSize="9" scale="24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C46"/>
  <sheetViews>
    <sheetView zoomScale="80" zoomScaleNormal="80" workbookViewId="0"/>
  </sheetViews>
  <sheetFormatPr defaultRowHeight="12.75" outlineLevelCol="1"/>
  <cols>
    <col min="1" max="1" width="3.7109375" style="1" customWidth="1"/>
    <col min="2" max="2" width="100.42578125" style="1" customWidth="1"/>
    <col min="3" max="3" width="12.7109375" style="27" customWidth="1"/>
    <col min="4" max="7" width="12.7109375" style="27" hidden="1" customWidth="1" outlineLevel="1"/>
    <col min="8" max="8" width="12.7109375" style="27" customWidth="1" collapsed="1"/>
    <col min="9" max="11" width="12.7109375" style="27" hidden="1" customWidth="1" outlineLevel="1"/>
    <col min="12" max="12" width="10.28515625" style="1" hidden="1" customWidth="1" outlineLevel="1"/>
    <col min="13" max="13" width="11.28515625" style="1" bestFit="1" customWidth="1" collapsed="1"/>
    <col min="14" max="17" width="11.28515625" style="1" hidden="1" customWidth="1" outlineLevel="1"/>
    <col min="18" max="18" width="11.28515625" style="1" customWidth="1" collapsed="1"/>
    <col min="19" max="22" width="11.28515625" style="1" hidden="1" customWidth="1" outlineLevel="1"/>
    <col min="23" max="23" width="11.28515625" style="1" customWidth="1" collapsed="1"/>
    <col min="24" max="27" width="11.28515625" style="1" hidden="1" customWidth="1" outlineLevel="1"/>
    <col min="28" max="28" width="11.28515625" style="1" customWidth="1" collapsed="1"/>
    <col min="29" max="29" width="11.28515625" style="1" customWidth="1"/>
    <col min="30" max="16384" width="9.140625" style="1"/>
  </cols>
  <sheetData>
    <row r="1" spans="2:29">
      <c r="B1" s="135"/>
      <c r="C1" s="136"/>
      <c r="D1" s="136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134"/>
      <c r="Z1" s="134"/>
      <c r="AA1" s="62"/>
      <c r="AB1" s="62"/>
      <c r="AC1" s="62"/>
    </row>
    <row r="2" spans="2:29">
      <c r="B2" s="135" t="s">
        <v>0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134"/>
      <c r="Z2" s="134"/>
      <c r="AA2" s="62"/>
      <c r="AB2" s="62"/>
      <c r="AC2" s="62"/>
    </row>
    <row r="3" spans="2:29">
      <c r="B3" s="135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4"/>
      <c r="Z3" s="134"/>
      <c r="AA3" s="137"/>
      <c r="AB3" s="137"/>
      <c r="AC3" s="137"/>
    </row>
    <row r="4" spans="2:29">
      <c r="B4" s="118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134"/>
      <c r="Z4" s="134"/>
      <c r="AA4" s="62"/>
      <c r="AB4" s="62"/>
      <c r="AC4" s="62"/>
    </row>
    <row r="5" spans="2:29" ht="19.5">
      <c r="B5" s="138" t="s">
        <v>129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</row>
    <row r="6" spans="2:29">
      <c r="B6" s="140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</row>
    <row r="7" spans="2:29">
      <c r="B7" s="142"/>
      <c r="C7" s="143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37"/>
      <c r="Y7" s="137"/>
      <c r="Z7" s="137"/>
      <c r="AA7" s="144"/>
      <c r="AB7" s="144"/>
      <c r="AC7" s="137" t="s">
        <v>85</v>
      </c>
    </row>
    <row r="8" spans="2:29">
      <c r="B8" s="142"/>
      <c r="C8" s="143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37"/>
      <c r="Y8" s="137"/>
      <c r="Z8" s="137"/>
      <c r="AA8" s="144"/>
      <c r="AB8" s="144"/>
      <c r="AC8" s="137"/>
    </row>
    <row r="9" spans="2:29" s="5" customFormat="1">
      <c r="B9" s="118"/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145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2.75" customHeight="1" thickTop="1">
      <c r="B11" s="118"/>
      <c r="C11" s="65"/>
      <c r="D11" s="65"/>
      <c r="E11" s="65"/>
      <c r="F11" s="65"/>
      <c r="G11" s="65"/>
      <c r="H11" s="144"/>
      <c r="I11" s="65"/>
      <c r="J11" s="65"/>
      <c r="K11" s="65"/>
      <c r="L11" s="65"/>
      <c r="M11" s="144"/>
      <c r="N11" s="65"/>
      <c r="O11" s="65"/>
      <c r="P11" s="65"/>
      <c r="Q11" s="65"/>
      <c r="R11" s="144"/>
      <c r="S11" s="65"/>
      <c r="T11" s="65"/>
      <c r="U11" s="65"/>
      <c r="V11" s="65"/>
      <c r="W11" s="144"/>
      <c r="X11" s="65"/>
      <c r="Y11" s="65"/>
      <c r="Z11" s="65"/>
      <c r="AA11" s="65"/>
      <c r="AB11" s="144"/>
      <c r="AC11" s="65"/>
    </row>
    <row r="12" spans="2:29" s="12" customFormat="1">
      <c r="B12" s="148" t="s">
        <v>13</v>
      </c>
      <c r="C12" s="120">
        <v>1168</v>
      </c>
      <c r="D12" s="120">
        <v>321</v>
      </c>
      <c r="E12" s="120">
        <v>282</v>
      </c>
      <c r="F12" s="120">
        <v>288</v>
      </c>
      <c r="G12" s="120">
        <v>223</v>
      </c>
      <c r="H12" s="120">
        <v>1114</v>
      </c>
      <c r="I12" s="120">
        <v>175</v>
      </c>
      <c r="J12" s="120">
        <v>155</v>
      </c>
      <c r="K12" s="120">
        <v>127</v>
      </c>
      <c r="L12" s="120">
        <v>206</v>
      </c>
      <c r="M12" s="120">
        <v>663</v>
      </c>
      <c r="N12" s="120">
        <v>153</v>
      </c>
      <c r="O12" s="120">
        <v>147</v>
      </c>
      <c r="P12" s="120">
        <v>203</v>
      </c>
      <c r="Q12" s="120">
        <v>183</v>
      </c>
      <c r="R12" s="120">
        <v>686</v>
      </c>
      <c r="S12" s="120">
        <v>216</v>
      </c>
      <c r="T12" s="120">
        <v>182</v>
      </c>
      <c r="U12" s="120">
        <v>154</v>
      </c>
      <c r="V12" s="120">
        <v>139</v>
      </c>
      <c r="W12" s="34">
        <v>691</v>
      </c>
      <c r="X12" s="120">
        <v>112</v>
      </c>
      <c r="Y12" s="120">
        <v>108</v>
      </c>
      <c r="Z12" s="120">
        <v>131</v>
      </c>
      <c r="AA12" s="395">
        <v>213</v>
      </c>
      <c r="AB12" s="34">
        <v>564</v>
      </c>
      <c r="AC12" s="120">
        <v>243</v>
      </c>
    </row>
    <row r="13" spans="2:29" s="12" customFormat="1">
      <c r="B13" s="149" t="s">
        <v>97</v>
      </c>
      <c r="C13" s="351">
        <v>102</v>
      </c>
      <c r="D13" s="351">
        <v>38</v>
      </c>
      <c r="E13" s="351">
        <v>23</v>
      </c>
      <c r="F13" s="351">
        <v>25</v>
      </c>
      <c r="G13" s="351">
        <v>9</v>
      </c>
      <c r="H13" s="351">
        <v>95</v>
      </c>
      <c r="I13" s="351">
        <v>7</v>
      </c>
      <c r="J13" s="351">
        <v>5</v>
      </c>
      <c r="K13" s="351">
        <v>1</v>
      </c>
      <c r="L13" s="351">
        <v>0</v>
      </c>
      <c r="M13" s="351">
        <v>13</v>
      </c>
      <c r="N13" s="351">
        <v>3</v>
      </c>
      <c r="O13" s="351">
        <v>-4</v>
      </c>
      <c r="P13" s="351">
        <v>6</v>
      </c>
      <c r="Q13" s="351">
        <v>-28</v>
      </c>
      <c r="R13" s="351">
        <v>-23</v>
      </c>
      <c r="S13" s="351">
        <v>-3</v>
      </c>
      <c r="T13" s="351">
        <v>-9</v>
      </c>
      <c r="U13" s="351">
        <v>-22</v>
      </c>
      <c r="V13" s="351">
        <v>-13</v>
      </c>
      <c r="W13" s="28">
        <v>-47</v>
      </c>
      <c r="X13" s="351">
        <v>-10</v>
      </c>
      <c r="Y13" s="351">
        <v>-21</v>
      </c>
      <c r="Z13" s="351">
        <v>-4</v>
      </c>
      <c r="AA13" s="351">
        <v>4</v>
      </c>
      <c r="AB13" s="28">
        <v>-31</v>
      </c>
      <c r="AC13" s="351">
        <v>27</v>
      </c>
    </row>
    <row r="14" spans="2:29" s="12" customFormat="1">
      <c r="B14" s="150" t="s">
        <v>142</v>
      </c>
      <c r="C14" s="286">
        <v>14</v>
      </c>
      <c r="D14" s="286">
        <v>4</v>
      </c>
      <c r="E14" s="286">
        <v>4</v>
      </c>
      <c r="F14" s="286">
        <v>3</v>
      </c>
      <c r="G14" s="286">
        <v>8</v>
      </c>
      <c r="H14" s="286">
        <v>19</v>
      </c>
      <c r="I14" s="286">
        <v>4</v>
      </c>
      <c r="J14" s="286">
        <v>5</v>
      </c>
      <c r="K14" s="286">
        <v>4</v>
      </c>
      <c r="L14" s="286">
        <v>4</v>
      </c>
      <c r="M14" s="286">
        <v>17</v>
      </c>
      <c r="N14" s="286">
        <v>5</v>
      </c>
      <c r="O14" s="286">
        <v>3</v>
      </c>
      <c r="P14" s="286">
        <v>4</v>
      </c>
      <c r="Q14" s="286">
        <v>7</v>
      </c>
      <c r="R14" s="286">
        <v>19</v>
      </c>
      <c r="S14" s="286">
        <v>5</v>
      </c>
      <c r="T14" s="286">
        <v>6</v>
      </c>
      <c r="U14" s="286">
        <v>8</v>
      </c>
      <c r="V14" s="286">
        <v>12</v>
      </c>
      <c r="W14" s="10">
        <v>31</v>
      </c>
      <c r="X14" s="286">
        <v>8</v>
      </c>
      <c r="Y14" s="286">
        <v>8</v>
      </c>
      <c r="Z14" s="286">
        <v>8</v>
      </c>
      <c r="AA14" s="286">
        <v>6</v>
      </c>
      <c r="AB14" s="287">
        <v>30</v>
      </c>
      <c r="AC14" s="286">
        <v>9</v>
      </c>
    </row>
    <row r="15" spans="2:29" s="12" customFormat="1">
      <c r="B15" s="150" t="s">
        <v>113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0</v>
      </c>
      <c r="L15" s="286">
        <v>-1</v>
      </c>
      <c r="M15" s="286">
        <v>-1</v>
      </c>
      <c r="N15" s="286">
        <v>0</v>
      </c>
      <c r="O15" s="286">
        <v>0</v>
      </c>
      <c r="P15" s="286">
        <v>0</v>
      </c>
      <c r="Q15" s="286">
        <v>0</v>
      </c>
      <c r="R15" s="286">
        <v>0</v>
      </c>
      <c r="S15" s="286">
        <v>0</v>
      </c>
      <c r="T15" s="286">
        <v>0</v>
      </c>
      <c r="U15" s="286">
        <v>0</v>
      </c>
      <c r="V15" s="286">
        <v>0</v>
      </c>
      <c r="W15" s="10">
        <v>0</v>
      </c>
      <c r="X15" s="286">
        <v>0</v>
      </c>
      <c r="Y15" s="286">
        <v>0</v>
      </c>
      <c r="Z15" s="286">
        <v>0</v>
      </c>
      <c r="AA15" s="286">
        <v>-2</v>
      </c>
      <c r="AB15" s="287">
        <v>-2</v>
      </c>
      <c r="AC15" s="286">
        <v>0</v>
      </c>
    </row>
    <row r="16" spans="2:29" s="12" customFormat="1" hidden="1">
      <c r="B16" s="150" t="s">
        <v>109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0</v>
      </c>
      <c r="T16" s="286">
        <v>0</v>
      </c>
      <c r="U16" s="286">
        <v>0</v>
      </c>
      <c r="V16" s="286">
        <v>0</v>
      </c>
      <c r="W16" s="10">
        <v>0</v>
      </c>
      <c r="X16" s="286">
        <v>0</v>
      </c>
      <c r="Y16" s="286">
        <v>0</v>
      </c>
      <c r="Z16" s="286">
        <v>0</v>
      </c>
      <c r="AA16" s="286">
        <v>0</v>
      </c>
      <c r="AB16" s="287">
        <v>0</v>
      </c>
      <c r="AC16" s="286">
        <v>0</v>
      </c>
    </row>
    <row r="17" spans="2:29" s="12" customFormat="1" hidden="1">
      <c r="B17" s="148" t="s">
        <v>20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0</v>
      </c>
      <c r="T17" s="120">
        <v>0</v>
      </c>
      <c r="U17" s="120">
        <v>0</v>
      </c>
      <c r="V17" s="120">
        <v>0</v>
      </c>
      <c r="W17" s="34">
        <v>0</v>
      </c>
      <c r="X17" s="120">
        <v>0</v>
      </c>
      <c r="Y17" s="120">
        <v>0</v>
      </c>
      <c r="Z17" s="120">
        <v>0</v>
      </c>
      <c r="AA17" s="120">
        <v>0</v>
      </c>
      <c r="AB17" s="34">
        <v>0</v>
      </c>
      <c r="AC17" s="120">
        <v>0</v>
      </c>
    </row>
    <row r="18" spans="2:29" s="12" customFormat="1">
      <c r="B18" s="149" t="s">
        <v>98</v>
      </c>
      <c r="C18" s="364">
        <v>88</v>
      </c>
      <c r="D18" s="364">
        <v>34</v>
      </c>
      <c r="E18" s="364">
        <v>19</v>
      </c>
      <c r="F18" s="364">
        <v>22</v>
      </c>
      <c r="G18" s="364">
        <v>1</v>
      </c>
      <c r="H18" s="351">
        <v>76</v>
      </c>
      <c r="I18" s="364">
        <v>3</v>
      </c>
      <c r="J18" s="364">
        <v>0</v>
      </c>
      <c r="K18" s="364">
        <v>-3</v>
      </c>
      <c r="L18" s="364">
        <v>-5</v>
      </c>
      <c r="M18" s="351">
        <v>-5</v>
      </c>
      <c r="N18" s="364">
        <v>-2</v>
      </c>
      <c r="O18" s="364">
        <v>-7</v>
      </c>
      <c r="P18" s="364">
        <v>2</v>
      </c>
      <c r="Q18" s="364">
        <v>-35</v>
      </c>
      <c r="R18" s="351">
        <v>-42</v>
      </c>
      <c r="S18" s="364">
        <v>-8</v>
      </c>
      <c r="T18" s="364">
        <v>-15</v>
      </c>
      <c r="U18" s="364">
        <v>-30</v>
      </c>
      <c r="V18" s="364">
        <v>-25</v>
      </c>
      <c r="W18" s="28">
        <v>-78</v>
      </c>
      <c r="X18" s="41">
        <v>-18</v>
      </c>
      <c r="Y18" s="41">
        <v>-29</v>
      </c>
      <c r="Z18" s="364">
        <v>-12</v>
      </c>
      <c r="AA18" s="364">
        <v>-4</v>
      </c>
      <c r="AB18" s="41">
        <v>-63</v>
      </c>
      <c r="AC18" s="364">
        <v>18</v>
      </c>
    </row>
    <row r="19" spans="2:29" s="12" customFormat="1">
      <c r="B19" s="148" t="s">
        <v>22</v>
      </c>
      <c r="C19" s="286">
        <v>19</v>
      </c>
      <c r="D19" s="286">
        <v>8</v>
      </c>
      <c r="E19" s="286">
        <v>5</v>
      </c>
      <c r="F19" s="286">
        <v>5</v>
      </c>
      <c r="G19" s="352">
        <v>2</v>
      </c>
      <c r="H19" s="286">
        <v>16</v>
      </c>
      <c r="I19" s="286">
        <v>1</v>
      </c>
      <c r="J19" s="352">
        <v>1</v>
      </c>
      <c r="K19" s="286">
        <v>0</v>
      </c>
      <c r="L19" s="286">
        <v>0</v>
      </c>
      <c r="M19" s="286">
        <v>0</v>
      </c>
      <c r="N19" s="352">
        <v>1</v>
      </c>
      <c r="O19" s="352">
        <v>1</v>
      </c>
      <c r="P19" s="286">
        <v>1</v>
      </c>
      <c r="Q19" s="352">
        <v>9</v>
      </c>
      <c r="R19" s="352">
        <v>10</v>
      </c>
      <c r="S19" s="352">
        <v>1</v>
      </c>
      <c r="T19" s="352">
        <v>4</v>
      </c>
      <c r="U19" s="352">
        <v>6</v>
      </c>
      <c r="V19" s="352">
        <v>13</v>
      </c>
      <c r="W19" s="16">
        <v>24</v>
      </c>
      <c r="X19" s="352">
        <v>2</v>
      </c>
      <c r="Y19" s="352">
        <v>8</v>
      </c>
      <c r="Z19" s="352">
        <v>5</v>
      </c>
      <c r="AA19" s="286">
        <v>7</v>
      </c>
      <c r="AB19" s="16">
        <v>8</v>
      </c>
      <c r="AC19" s="286">
        <v>4</v>
      </c>
    </row>
    <row r="20" spans="2:29" s="12" customFormat="1">
      <c r="B20" s="121" t="s">
        <v>99</v>
      </c>
      <c r="C20" s="396">
        <v>69</v>
      </c>
      <c r="D20" s="396">
        <v>26</v>
      </c>
      <c r="E20" s="396">
        <v>14</v>
      </c>
      <c r="F20" s="396">
        <v>17</v>
      </c>
      <c r="G20" s="396">
        <v>3</v>
      </c>
      <c r="H20" s="122">
        <v>60</v>
      </c>
      <c r="I20" s="396">
        <v>2</v>
      </c>
      <c r="J20" s="396">
        <v>1</v>
      </c>
      <c r="K20" s="396">
        <v>-3</v>
      </c>
      <c r="L20" s="396">
        <v>-5</v>
      </c>
      <c r="M20" s="122">
        <v>-5</v>
      </c>
      <c r="N20" s="396">
        <v>-1</v>
      </c>
      <c r="O20" s="396">
        <v>-6</v>
      </c>
      <c r="P20" s="396">
        <v>1</v>
      </c>
      <c r="Q20" s="396">
        <v>-26</v>
      </c>
      <c r="R20" s="122">
        <v>-32</v>
      </c>
      <c r="S20" s="396">
        <v>-7</v>
      </c>
      <c r="T20" s="396">
        <v>-11</v>
      </c>
      <c r="U20" s="396">
        <v>-24</v>
      </c>
      <c r="V20" s="396">
        <v>-12</v>
      </c>
      <c r="W20" s="20">
        <v>-54</v>
      </c>
      <c r="X20" s="147">
        <v>-16</v>
      </c>
      <c r="Y20" s="147">
        <v>-21</v>
      </c>
      <c r="Z20" s="396">
        <v>-7</v>
      </c>
      <c r="AA20" s="396">
        <v>-11</v>
      </c>
      <c r="AB20" s="147">
        <v>-55</v>
      </c>
      <c r="AC20" s="396">
        <v>14</v>
      </c>
    </row>
    <row r="21" spans="2:29" s="12" customFormat="1">
      <c r="B21" s="159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60"/>
      <c r="X21" s="160"/>
      <c r="Y21" s="160"/>
      <c r="Z21" s="124"/>
      <c r="AA21" s="124"/>
      <c r="AB21" s="160"/>
      <c r="AC21" s="124"/>
    </row>
    <row r="22" spans="2:29" s="12" customFormat="1">
      <c r="B22" s="150" t="s">
        <v>71</v>
      </c>
      <c r="C22" s="286">
        <v>68</v>
      </c>
      <c r="D22" s="286">
        <v>-18</v>
      </c>
      <c r="E22" s="286">
        <v>83</v>
      </c>
      <c r="F22" s="286">
        <v>21</v>
      </c>
      <c r="G22" s="286">
        <v>6</v>
      </c>
      <c r="H22" s="286">
        <v>92</v>
      </c>
      <c r="I22" s="286">
        <v>21</v>
      </c>
      <c r="J22" s="286">
        <v>-16</v>
      </c>
      <c r="K22" s="286">
        <v>2</v>
      </c>
      <c r="L22" s="286">
        <v>-61</v>
      </c>
      <c r="M22" s="286">
        <v>-54</v>
      </c>
      <c r="N22" s="286">
        <v>19</v>
      </c>
      <c r="O22" s="286">
        <v>-42</v>
      </c>
      <c r="P22" s="286">
        <v>0</v>
      </c>
      <c r="Q22" s="286">
        <v>12</v>
      </c>
      <c r="R22" s="286">
        <v>-11</v>
      </c>
      <c r="S22" s="286">
        <v>7</v>
      </c>
      <c r="T22" s="286">
        <v>4</v>
      </c>
      <c r="U22" s="286">
        <v>-24</v>
      </c>
      <c r="V22" s="286">
        <v>-26</v>
      </c>
      <c r="W22" s="10">
        <v>-39</v>
      </c>
      <c r="X22" s="286">
        <v>-62</v>
      </c>
      <c r="Y22" s="286">
        <v>13</v>
      </c>
      <c r="Z22" s="286">
        <v>-4</v>
      </c>
      <c r="AA22" s="286">
        <v>57</v>
      </c>
      <c r="AB22" s="287">
        <v>4</v>
      </c>
      <c r="AC22" s="286">
        <v>46</v>
      </c>
    </row>
    <row r="23" spans="2:29" s="12" customFormat="1">
      <c r="B23" s="150" t="s">
        <v>24</v>
      </c>
      <c r="C23" s="286">
        <v>-10</v>
      </c>
      <c r="D23" s="286">
        <v>-7</v>
      </c>
      <c r="E23" s="286">
        <v>-8</v>
      </c>
      <c r="F23" s="286">
        <v>-4</v>
      </c>
      <c r="G23" s="286">
        <v>-10</v>
      </c>
      <c r="H23" s="286">
        <v>-29</v>
      </c>
      <c r="I23" s="286">
        <v>-9</v>
      </c>
      <c r="J23" s="286">
        <v>-21</v>
      </c>
      <c r="K23" s="286">
        <v>-29</v>
      </c>
      <c r="L23" s="286">
        <v>-36</v>
      </c>
      <c r="M23" s="286">
        <v>-95</v>
      </c>
      <c r="N23" s="286">
        <v>-29</v>
      </c>
      <c r="O23" s="286">
        <v>-19</v>
      </c>
      <c r="P23" s="286">
        <v>-25</v>
      </c>
      <c r="Q23" s="286">
        <v>-17</v>
      </c>
      <c r="R23" s="286">
        <v>-90</v>
      </c>
      <c r="S23" s="286">
        <v>-6</v>
      </c>
      <c r="T23" s="286">
        <v>-9</v>
      </c>
      <c r="U23" s="286">
        <v>-10</v>
      </c>
      <c r="V23" s="286">
        <v>0</v>
      </c>
      <c r="W23" s="10">
        <v>-25</v>
      </c>
      <c r="X23" s="286">
        <v>-5</v>
      </c>
      <c r="Y23" s="286">
        <v>-4</v>
      </c>
      <c r="Z23" s="286">
        <v>-4</v>
      </c>
      <c r="AA23" s="286">
        <v>-13</v>
      </c>
      <c r="AB23" s="287">
        <v>-26</v>
      </c>
      <c r="AC23" s="286">
        <v>-4</v>
      </c>
    </row>
    <row r="24" spans="2:29" s="12" customFormat="1">
      <c r="B24" s="150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10"/>
      <c r="X24" s="286"/>
      <c r="Y24" s="286"/>
      <c r="Z24" s="286"/>
      <c r="AA24" s="286"/>
      <c r="AB24" s="287"/>
      <c r="AC24" s="286"/>
    </row>
    <row r="25" spans="2:29" s="12" customFormat="1">
      <c r="B25" s="151" t="s">
        <v>28</v>
      </c>
      <c r="C25" s="286">
        <v>219</v>
      </c>
      <c r="D25" s="286">
        <v>271</v>
      </c>
      <c r="E25" s="286">
        <v>211</v>
      </c>
      <c r="F25" s="286">
        <v>211</v>
      </c>
      <c r="G25" s="286">
        <v>216</v>
      </c>
      <c r="H25" s="286">
        <v>216</v>
      </c>
      <c r="I25" s="286">
        <v>207</v>
      </c>
      <c r="J25" s="286">
        <v>244</v>
      </c>
      <c r="K25" s="286">
        <v>266</v>
      </c>
      <c r="L25" s="286">
        <v>356</v>
      </c>
      <c r="M25" s="286">
        <v>356</v>
      </c>
      <c r="N25" s="286">
        <v>357</v>
      </c>
      <c r="O25" s="286">
        <v>415</v>
      </c>
      <c r="P25" s="286">
        <v>431</v>
      </c>
      <c r="Q25" s="286">
        <v>407</v>
      </c>
      <c r="R25" s="286">
        <v>407</v>
      </c>
      <c r="S25" s="286">
        <v>398</v>
      </c>
      <c r="T25" s="286">
        <v>385</v>
      </c>
      <c r="U25" s="286">
        <v>369</v>
      </c>
      <c r="V25" s="286">
        <v>381</v>
      </c>
      <c r="W25" s="10">
        <v>381</v>
      </c>
      <c r="X25" s="286">
        <v>446</v>
      </c>
      <c r="Y25" s="286">
        <v>413</v>
      </c>
      <c r="Z25" s="286">
        <v>413</v>
      </c>
      <c r="AA25" s="286">
        <v>357</v>
      </c>
      <c r="AB25" s="287">
        <v>357</v>
      </c>
      <c r="AC25" s="286">
        <v>328</v>
      </c>
    </row>
    <row r="26" spans="2:29" s="12" customFormat="1">
      <c r="B26" s="150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10"/>
      <c r="X26" s="286"/>
      <c r="Y26" s="286"/>
      <c r="Z26" s="286"/>
      <c r="AA26" s="286"/>
      <c r="AB26" s="287"/>
      <c r="AC26" s="286"/>
    </row>
    <row r="27" spans="2:29" s="12" customFormat="1" ht="13.5" thickBot="1">
      <c r="B27" s="158" t="s">
        <v>100</v>
      </c>
      <c r="C27" s="397">
        <v>0.33200000000000002</v>
      </c>
      <c r="D27" s="397">
        <v>0.42799999999999999</v>
      </c>
      <c r="E27" s="397">
        <v>0.23499999999999999</v>
      </c>
      <c r="F27" s="397">
        <v>0.317</v>
      </c>
      <c r="G27" s="397">
        <v>0.06</v>
      </c>
      <c r="H27" s="397">
        <v>0.26500000000000001</v>
      </c>
      <c r="I27" s="397">
        <v>4.3999999999999997E-2</v>
      </c>
      <c r="J27" s="397">
        <v>5.0000000000000001E-3</v>
      </c>
      <c r="K27" s="397">
        <v>-4.2000000000000003E-2</v>
      </c>
      <c r="L27" s="397">
        <v>-6.6000000000000003E-2</v>
      </c>
      <c r="M27" s="397">
        <v>-2.1000000000000001E-2</v>
      </c>
      <c r="N27" s="397">
        <v>-1.7000000000000001E-2</v>
      </c>
      <c r="O27" s="397">
        <v>-5.8999999999999997E-2</v>
      </c>
      <c r="P27" s="397">
        <v>1.2E-2</v>
      </c>
      <c r="Q27" s="397">
        <v>-0.248</v>
      </c>
      <c r="R27" s="397">
        <v>-8.1000000000000003E-2</v>
      </c>
      <c r="S27" s="397">
        <v>-7.0000000000000007E-2</v>
      </c>
      <c r="T27" s="397">
        <v>-0.115</v>
      </c>
      <c r="U27" s="397">
        <v>-0.255</v>
      </c>
      <c r="V27" s="397">
        <v>-0.127</v>
      </c>
      <c r="W27" s="397">
        <v>-0.14000000000000001</v>
      </c>
      <c r="X27" s="397">
        <v>-0.157</v>
      </c>
      <c r="Y27" s="397">
        <v>-0.19600000000000001</v>
      </c>
      <c r="Z27" s="397">
        <v>-6.2E-2</v>
      </c>
      <c r="AA27" s="397">
        <v>-0.114</v>
      </c>
      <c r="AB27" s="397">
        <v>-0.13300000000000001</v>
      </c>
      <c r="AC27" s="397">
        <v>0.161</v>
      </c>
    </row>
    <row r="28" spans="2:29" ht="13.5" thickTop="1">
      <c r="B28" s="6"/>
      <c r="C28" s="362"/>
      <c r="D28" s="362"/>
      <c r="E28" s="362"/>
      <c r="F28" s="362"/>
      <c r="G28" s="362"/>
      <c r="H28" s="362"/>
      <c r="I28" s="362"/>
      <c r="J28" s="362"/>
      <c r="K28" s="362"/>
      <c r="L28" s="62"/>
      <c r="M28" s="62"/>
      <c r="N28" s="62"/>
      <c r="O28" s="62"/>
      <c r="P28" s="62"/>
      <c r="Q28" s="62"/>
      <c r="R28" s="62"/>
      <c r="S28" s="134"/>
      <c r="T28" s="134"/>
      <c r="U28" s="134"/>
      <c r="V28" s="134"/>
    </row>
    <row r="29" spans="2:29"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3"/>
      <c r="X29" s="3"/>
      <c r="Y29" s="3"/>
      <c r="Z29" s="3"/>
      <c r="AA29" s="3"/>
      <c r="AB29" s="3"/>
      <c r="AC29" s="3"/>
    </row>
    <row r="30" spans="2:29">
      <c r="B30" s="152"/>
      <c r="C30" s="154" t="s">
        <v>108</v>
      </c>
      <c r="D30" s="154" t="s">
        <v>1</v>
      </c>
      <c r="E30" s="154" t="s">
        <v>2</v>
      </c>
      <c r="F30" s="154" t="s">
        <v>3</v>
      </c>
      <c r="G30" s="154" t="s">
        <v>4</v>
      </c>
      <c r="H30" s="154" t="s">
        <v>108</v>
      </c>
      <c r="I30" s="154" t="s">
        <v>1</v>
      </c>
      <c r="J30" s="154" t="s">
        <v>2</v>
      </c>
      <c r="K30" s="154" t="s">
        <v>3</v>
      </c>
      <c r="L30" s="154" t="s">
        <v>4</v>
      </c>
      <c r="M30" s="154" t="s">
        <v>108</v>
      </c>
      <c r="N30" s="154" t="s">
        <v>1</v>
      </c>
      <c r="O30" s="154" t="s">
        <v>2</v>
      </c>
      <c r="P30" s="154" t="s">
        <v>3</v>
      </c>
      <c r="Q30" s="154" t="s">
        <v>4</v>
      </c>
      <c r="R30" s="154" t="s">
        <v>108</v>
      </c>
      <c r="S30" s="154" t="s">
        <v>1</v>
      </c>
      <c r="T30" s="154" t="s">
        <v>2</v>
      </c>
      <c r="U30" s="154" t="s">
        <v>3</v>
      </c>
      <c r="V30" s="154" t="s">
        <v>4</v>
      </c>
      <c r="W30" s="154" t="s">
        <v>108</v>
      </c>
      <c r="X30" s="154" t="s">
        <v>1</v>
      </c>
      <c r="Y30" s="154" t="s">
        <v>2</v>
      </c>
      <c r="Z30" s="154" t="s">
        <v>3</v>
      </c>
      <c r="AA30" s="154" t="s">
        <v>4</v>
      </c>
      <c r="AB30" s="154" t="s">
        <v>108</v>
      </c>
      <c r="AC30" s="154" t="s">
        <v>1</v>
      </c>
    </row>
    <row r="31" spans="2:29">
      <c r="B31" s="140" t="s">
        <v>121</v>
      </c>
      <c r="C31" s="155">
        <v>2011</v>
      </c>
      <c r="D31" s="156">
        <v>2012</v>
      </c>
      <c r="E31" s="156">
        <v>2012</v>
      </c>
      <c r="F31" s="156">
        <v>2012</v>
      </c>
      <c r="G31" s="156">
        <v>2012</v>
      </c>
      <c r="H31" s="155">
        <v>2012</v>
      </c>
      <c r="I31" s="156">
        <v>2013</v>
      </c>
      <c r="J31" s="156">
        <v>2013</v>
      </c>
      <c r="K31" s="156">
        <v>2013</v>
      </c>
      <c r="L31" s="156">
        <v>2013</v>
      </c>
      <c r="M31" s="155">
        <v>2013</v>
      </c>
      <c r="N31" s="156">
        <v>2014</v>
      </c>
      <c r="O31" s="156">
        <v>2014</v>
      </c>
      <c r="P31" s="156">
        <v>2014</v>
      </c>
      <c r="Q31" s="156">
        <v>2014</v>
      </c>
      <c r="R31" s="155">
        <v>2014</v>
      </c>
      <c r="S31" s="156">
        <v>2015</v>
      </c>
      <c r="T31" s="156">
        <v>2015</v>
      </c>
      <c r="U31" s="156">
        <v>2015</v>
      </c>
      <c r="V31" s="156">
        <v>2015</v>
      </c>
      <c r="W31" s="155">
        <v>2015</v>
      </c>
      <c r="X31" s="156">
        <v>2016</v>
      </c>
      <c r="Y31" s="156">
        <v>2016</v>
      </c>
      <c r="Z31" s="156">
        <v>2016</v>
      </c>
      <c r="AA31" s="156">
        <v>2016</v>
      </c>
      <c r="AB31" s="155">
        <v>2015</v>
      </c>
      <c r="AC31" s="156">
        <v>2017</v>
      </c>
    </row>
    <row r="32" spans="2:29">
      <c r="B32" s="85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  <c r="V32" s="363"/>
      <c r="W32" s="30"/>
      <c r="X32" s="30"/>
      <c r="Y32" s="30"/>
      <c r="Z32" s="30"/>
      <c r="AA32" s="30"/>
      <c r="AB32" s="30"/>
      <c r="AC32" s="30"/>
    </row>
    <row r="33" spans="2:29" s="6" customFormat="1">
      <c r="B33" s="62" t="s">
        <v>119</v>
      </c>
      <c r="C33" s="286">
        <v>1</v>
      </c>
      <c r="D33" s="286">
        <v>1</v>
      </c>
      <c r="E33" s="286">
        <v>1</v>
      </c>
      <c r="F33" s="286">
        <v>1</v>
      </c>
      <c r="G33" s="286">
        <v>2</v>
      </c>
      <c r="H33" s="286">
        <v>2</v>
      </c>
      <c r="I33" s="286">
        <v>2</v>
      </c>
      <c r="J33" s="286">
        <v>2</v>
      </c>
      <c r="K33" s="286">
        <v>2</v>
      </c>
      <c r="L33" s="286">
        <v>2</v>
      </c>
      <c r="M33" s="286">
        <v>2</v>
      </c>
      <c r="N33" s="286">
        <v>2</v>
      </c>
      <c r="O33" s="286">
        <v>2</v>
      </c>
      <c r="P33" s="286">
        <v>2</v>
      </c>
      <c r="Q33" s="286">
        <v>0</v>
      </c>
      <c r="R33" s="286">
        <v>0</v>
      </c>
      <c r="S33" s="286">
        <v>0</v>
      </c>
      <c r="T33" s="286">
        <v>0</v>
      </c>
      <c r="U33" s="286">
        <v>5</v>
      </c>
      <c r="V33" s="286">
        <v>1</v>
      </c>
      <c r="W33" s="10">
        <v>1</v>
      </c>
      <c r="X33" s="286">
        <v>1</v>
      </c>
      <c r="Y33" s="286">
        <v>0</v>
      </c>
      <c r="Z33" s="286">
        <v>0</v>
      </c>
      <c r="AA33" s="286">
        <v>5</v>
      </c>
      <c r="AB33" s="287">
        <v>5</v>
      </c>
      <c r="AC33" s="286">
        <v>6</v>
      </c>
    </row>
    <row r="34" spans="2:29">
      <c r="B34" s="62" t="s">
        <v>30</v>
      </c>
      <c r="C34" s="286">
        <v>138</v>
      </c>
      <c r="D34" s="286">
        <v>142</v>
      </c>
      <c r="E34" s="286">
        <v>143</v>
      </c>
      <c r="F34" s="286">
        <v>146</v>
      </c>
      <c r="G34" s="286">
        <v>149</v>
      </c>
      <c r="H34" s="286">
        <v>149</v>
      </c>
      <c r="I34" s="286">
        <v>154</v>
      </c>
      <c r="J34" s="286">
        <v>170</v>
      </c>
      <c r="K34" s="286">
        <v>196</v>
      </c>
      <c r="L34" s="286">
        <v>224</v>
      </c>
      <c r="M34" s="286">
        <v>224</v>
      </c>
      <c r="N34" s="286">
        <v>243</v>
      </c>
      <c r="O34" s="286">
        <v>259</v>
      </c>
      <c r="P34" s="286">
        <v>269</v>
      </c>
      <c r="Q34" s="286">
        <v>281</v>
      </c>
      <c r="R34" s="286">
        <v>281</v>
      </c>
      <c r="S34" s="286">
        <v>277</v>
      </c>
      <c r="T34" s="286">
        <v>275</v>
      </c>
      <c r="U34" s="286">
        <v>255</v>
      </c>
      <c r="V34" s="286">
        <v>246</v>
      </c>
      <c r="W34" s="10">
        <v>246</v>
      </c>
      <c r="X34" s="286">
        <v>251</v>
      </c>
      <c r="Y34" s="286">
        <v>246</v>
      </c>
      <c r="Z34" s="286">
        <v>243</v>
      </c>
      <c r="AA34" s="286">
        <v>238</v>
      </c>
      <c r="AB34" s="287">
        <v>238</v>
      </c>
      <c r="AC34" s="286">
        <v>233</v>
      </c>
    </row>
    <row r="35" spans="2:29" hidden="1">
      <c r="B35" s="62" t="s">
        <v>114</v>
      </c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0</v>
      </c>
      <c r="R35" s="286">
        <v>0</v>
      </c>
      <c r="S35" s="286">
        <v>0</v>
      </c>
      <c r="T35" s="286">
        <v>0</v>
      </c>
      <c r="U35" s="286">
        <v>0</v>
      </c>
      <c r="V35" s="286">
        <v>0</v>
      </c>
      <c r="W35" s="10">
        <v>0</v>
      </c>
      <c r="X35" s="286">
        <v>0</v>
      </c>
      <c r="Y35" s="286">
        <v>0</v>
      </c>
      <c r="Z35" s="286">
        <v>0</v>
      </c>
      <c r="AA35" s="286">
        <v>0</v>
      </c>
      <c r="AB35" s="287">
        <v>0</v>
      </c>
      <c r="AC35" s="286">
        <v>0</v>
      </c>
    </row>
    <row r="36" spans="2:29" hidden="1">
      <c r="B36" s="62" t="s">
        <v>31</v>
      </c>
      <c r="C36" s="286">
        <v>0</v>
      </c>
      <c r="D36" s="286">
        <v>0</v>
      </c>
      <c r="E36" s="286">
        <v>0</v>
      </c>
      <c r="F36" s="286">
        <v>0</v>
      </c>
      <c r="G36" s="286">
        <v>0</v>
      </c>
      <c r="H36" s="286">
        <v>0</v>
      </c>
      <c r="I36" s="286">
        <v>0</v>
      </c>
      <c r="J36" s="286">
        <v>0</v>
      </c>
      <c r="K36" s="286">
        <v>0</v>
      </c>
      <c r="L36" s="286">
        <v>0</v>
      </c>
      <c r="M36" s="286">
        <v>0</v>
      </c>
      <c r="N36" s="286">
        <v>0</v>
      </c>
      <c r="O36" s="286">
        <v>0</v>
      </c>
      <c r="P36" s="286">
        <v>0</v>
      </c>
      <c r="Q36" s="286">
        <v>0</v>
      </c>
      <c r="R36" s="286">
        <v>0</v>
      </c>
      <c r="S36" s="286">
        <v>0</v>
      </c>
      <c r="T36" s="286">
        <v>0</v>
      </c>
      <c r="U36" s="286">
        <v>0</v>
      </c>
      <c r="V36" s="286">
        <v>0</v>
      </c>
      <c r="W36" s="10">
        <v>0</v>
      </c>
      <c r="X36" s="286">
        <v>0</v>
      </c>
      <c r="Y36" s="286">
        <v>0</v>
      </c>
      <c r="Z36" s="286">
        <v>0</v>
      </c>
      <c r="AA36" s="286">
        <v>0</v>
      </c>
      <c r="AB36" s="287">
        <v>0</v>
      </c>
      <c r="AC36" s="286">
        <v>0</v>
      </c>
    </row>
    <row r="37" spans="2:29">
      <c r="B37" s="62" t="s">
        <v>105</v>
      </c>
      <c r="C37" s="286">
        <v>8</v>
      </c>
      <c r="D37" s="286">
        <v>8</v>
      </c>
      <c r="E37" s="286">
        <v>9</v>
      </c>
      <c r="F37" s="286">
        <v>9</v>
      </c>
      <c r="G37" s="286">
        <v>11</v>
      </c>
      <c r="H37" s="286">
        <v>11</v>
      </c>
      <c r="I37" s="286">
        <v>10</v>
      </c>
      <c r="J37" s="286">
        <v>11</v>
      </c>
      <c r="K37" s="286">
        <v>11</v>
      </c>
      <c r="L37" s="286">
        <v>13</v>
      </c>
      <c r="M37" s="286">
        <v>13</v>
      </c>
      <c r="N37" s="286">
        <v>13</v>
      </c>
      <c r="O37" s="286">
        <v>15</v>
      </c>
      <c r="P37" s="286">
        <v>17</v>
      </c>
      <c r="Q37" s="286">
        <v>22</v>
      </c>
      <c r="R37" s="286">
        <v>22</v>
      </c>
      <c r="S37" s="286">
        <v>24</v>
      </c>
      <c r="T37" s="286">
        <v>27</v>
      </c>
      <c r="U37" s="286">
        <v>31</v>
      </c>
      <c r="V37" s="286">
        <v>38</v>
      </c>
      <c r="W37" s="10">
        <v>38</v>
      </c>
      <c r="X37" s="286">
        <v>38</v>
      </c>
      <c r="Y37" s="286">
        <v>42</v>
      </c>
      <c r="Z37" s="286">
        <v>43</v>
      </c>
      <c r="AA37" s="286">
        <v>33</v>
      </c>
      <c r="AB37" s="287">
        <v>33</v>
      </c>
      <c r="AC37" s="286">
        <v>31</v>
      </c>
    </row>
    <row r="38" spans="2:29" hidden="1">
      <c r="B38" s="62" t="s">
        <v>46</v>
      </c>
      <c r="C38" s="286">
        <v>0</v>
      </c>
      <c r="D38" s="286">
        <v>0</v>
      </c>
      <c r="E38" s="286">
        <v>0</v>
      </c>
      <c r="F38" s="286">
        <v>0</v>
      </c>
      <c r="G38" s="286">
        <v>0</v>
      </c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286">
        <v>0</v>
      </c>
      <c r="S38" s="286">
        <v>0</v>
      </c>
      <c r="T38" s="286">
        <v>0</v>
      </c>
      <c r="U38" s="286">
        <v>0</v>
      </c>
      <c r="V38" s="286">
        <v>0</v>
      </c>
      <c r="W38" s="10">
        <v>0</v>
      </c>
      <c r="X38" s="286">
        <v>0</v>
      </c>
      <c r="Y38" s="286">
        <v>0</v>
      </c>
      <c r="Z38" s="286">
        <v>0</v>
      </c>
      <c r="AA38" s="286">
        <v>0</v>
      </c>
      <c r="AB38" s="287">
        <v>0</v>
      </c>
      <c r="AC38" s="286">
        <v>0</v>
      </c>
    </row>
    <row r="39" spans="2:29">
      <c r="B39" s="129" t="s">
        <v>106</v>
      </c>
      <c r="C39" s="286">
        <v>282</v>
      </c>
      <c r="D39" s="286">
        <v>329</v>
      </c>
      <c r="E39" s="286">
        <v>267</v>
      </c>
      <c r="F39" s="286">
        <v>278</v>
      </c>
      <c r="G39" s="286">
        <v>246</v>
      </c>
      <c r="H39" s="286">
        <v>246</v>
      </c>
      <c r="I39" s="286">
        <v>218</v>
      </c>
      <c r="J39" s="286">
        <v>207</v>
      </c>
      <c r="K39" s="286">
        <v>195</v>
      </c>
      <c r="L39" s="286">
        <v>304</v>
      </c>
      <c r="M39" s="286">
        <v>304</v>
      </c>
      <c r="N39" s="286">
        <v>259</v>
      </c>
      <c r="O39" s="286">
        <v>278</v>
      </c>
      <c r="P39" s="286">
        <v>317</v>
      </c>
      <c r="Q39" s="286">
        <v>321</v>
      </c>
      <c r="R39" s="286">
        <v>321</v>
      </c>
      <c r="S39" s="286">
        <v>289</v>
      </c>
      <c r="T39" s="286">
        <v>270</v>
      </c>
      <c r="U39" s="286">
        <v>293</v>
      </c>
      <c r="V39" s="286">
        <v>299</v>
      </c>
      <c r="W39" s="10">
        <v>299</v>
      </c>
      <c r="X39" s="286">
        <v>268</v>
      </c>
      <c r="Y39" s="286">
        <v>229</v>
      </c>
      <c r="Z39" s="286">
        <v>289</v>
      </c>
      <c r="AA39" s="286">
        <v>308</v>
      </c>
      <c r="AB39" s="287">
        <v>308</v>
      </c>
      <c r="AC39" s="286">
        <v>318</v>
      </c>
    </row>
    <row r="40" spans="2:29">
      <c r="B40" s="118" t="s">
        <v>207</v>
      </c>
      <c r="C40" s="364">
        <v>429</v>
      </c>
      <c r="D40" s="364">
        <v>480</v>
      </c>
      <c r="E40" s="364">
        <v>420</v>
      </c>
      <c r="F40" s="364">
        <v>434</v>
      </c>
      <c r="G40" s="364">
        <v>408</v>
      </c>
      <c r="H40" s="364">
        <v>408</v>
      </c>
      <c r="I40" s="364">
        <v>384</v>
      </c>
      <c r="J40" s="364">
        <v>390</v>
      </c>
      <c r="K40" s="364">
        <v>404</v>
      </c>
      <c r="L40" s="364">
        <v>543</v>
      </c>
      <c r="M40" s="364">
        <v>543</v>
      </c>
      <c r="N40" s="364">
        <v>517</v>
      </c>
      <c r="O40" s="364">
        <v>554</v>
      </c>
      <c r="P40" s="364">
        <v>605</v>
      </c>
      <c r="Q40" s="364">
        <v>624</v>
      </c>
      <c r="R40" s="364">
        <v>624</v>
      </c>
      <c r="S40" s="364">
        <v>590</v>
      </c>
      <c r="T40" s="364">
        <v>572</v>
      </c>
      <c r="U40" s="364">
        <v>584</v>
      </c>
      <c r="V40" s="364">
        <v>584</v>
      </c>
      <c r="W40" s="41">
        <v>584</v>
      </c>
      <c r="X40" s="41">
        <v>558</v>
      </c>
      <c r="Y40" s="41">
        <v>517</v>
      </c>
      <c r="Z40" s="41">
        <v>575</v>
      </c>
      <c r="AA40" s="41">
        <v>584</v>
      </c>
      <c r="AB40" s="41">
        <v>584</v>
      </c>
      <c r="AC40" s="41">
        <v>588</v>
      </c>
    </row>
    <row r="41" spans="2:29">
      <c r="B41" s="62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10"/>
      <c r="X41" s="10"/>
      <c r="Y41" s="10"/>
      <c r="Z41" s="10"/>
      <c r="AA41" s="287"/>
      <c r="AB41" s="287"/>
      <c r="AC41" s="287"/>
    </row>
    <row r="42" spans="2:29">
      <c r="B42" s="62" t="s">
        <v>120</v>
      </c>
      <c r="C42" s="286">
        <v>210</v>
      </c>
      <c r="D42" s="286">
        <v>209</v>
      </c>
      <c r="E42" s="286">
        <v>209</v>
      </c>
      <c r="F42" s="286">
        <v>223</v>
      </c>
      <c r="G42" s="286">
        <v>192</v>
      </c>
      <c r="H42" s="286">
        <v>192</v>
      </c>
      <c r="I42" s="286">
        <v>177</v>
      </c>
      <c r="J42" s="286">
        <v>146</v>
      </c>
      <c r="K42" s="286">
        <v>138</v>
      </c>
      <c r="L42" s="286">
        <v>187</v>
      </c>
      <c r="M42" s="286">
        <v>187</v>
      </c>
      <c r="N42" s="286">
        <v>160</v>
      </c>
      <c r="O42" s="286">
        <v>139</v>
      </c>
      <c r="P42" s="286">
        <v>174</v>
      </c>
      <c r="Q42" s="286">
        <v>217</v>
      </c>
      <c r="R42" s="286">
        <v>217</v>
      </c>
      <c r="S42" s="286">
        <v>192</v>
      </c>
      <c r="T42" s="286">
        <v>187</v>
      </c>
      <c r="U42" s="286">
        <v>215</v>
      </c>
      <c r="V42" s="286">
        <v>203</v>
      </c>
      <c r="W42" s="10">
        <v>203</v>
      </c>
      <c r="X42" s="286">
        <v>112</v>
      </c>
      <c r="Y42" s="286">
        <v>104</v>
      </c>
      <c r="Z42" s="286">
        <v>162</v>
      </c>
      <c r="AA42" s="286">
        <v>227</v>
      </c>
      <c r="AB42" s="287">
        <v>227</v>
      </c>
      <c r="AC42" s="286">
        <v>260</v>
      </c>
    </row>
    <row r="43" spans="2:29" ht="13.5" thickBot="1">
      <c r="B43" s="153" t="s">
        <v>107</v>
      </c>
      <c r="C43" s="366">
        <v>219</v>
      </c>
      <c r="D43" s="366">
        <v>271</v>
      </c>
      <c r="E43" s="366">
        <v>211</v>
      </c>
      <c r="F43" s="366">
        <v>211</v>
      </c>
      <c r="G43" s="366">
        <v>216</v>
      </c>
      <c r="H43" s="366">
        <v>216</v>
      </c>
      <c r="I43" s="366">
        <v>207</v>
      </c>
      <c r="J43" s="366">
        <v>244</v>
      </c>
      <c r="K43" s="366">
        <v>266</v>
      </c>
      <c r="L43" s="366">
        <v>356</v>
      </c>
      <c r="M43" s="366">
        <v>356</v>
      </c>
      <c r="N43" s="366">
        <v>357</v>
      </c>
      <c r="O43" s="366">
        <v>415</v>
      </c>
      <c r="P43" s="366">
        <v>431</v>
      </c>
      <c r="Q43" s="366">
        <v>407</v>
      </c>
      <c r="R43" s="366">
        <v>407</v>
      </c>
      <c r="S43" s="366">
        <v>398</v>
      </c>
      <c r="T43" s="366">
        <v>385</v>
      </c>
      <c r="U43" s="366">
        <v>369</v>
      </c>
      <c r="V43" s="366">
        <v>381</v>
      </c>
      <c r="W43" s="157">
        <v>381</v>
      </c>
      <c r="X43" s="157">
        <v>446</v>
      </c>
      <c r="Y43" s="157">
        <v>413</v>
      </c>
      <c r="Z43" s="157">
        <v>413</v>
      </c>
      <c r="AA43" s="157">
        <v>357</v>
      </c>
      <c r="AB43" s="157">
        <v>357</v>
      </c>
      <c r="AC43" s="157">
        <v>328</v>
      </c>
    </row>
    <row r="44" spans="2:29" ht="13.5" thickTop="1"/>
    <row r="46" spans="2:29">
      <c r="C46" s="35"/>
      <c r="D46" s="35"/>
      <c r="E46" s="35"/>
      <c r="F46" s="35"/>
      <c r="G46" s="35"/>
      <c r="I46" s="35"/>
      <c r="J46" s="35"/>
      <c r="K46" s="35"/>
      <c r="L46" s="35"/>
      <c r="N46" s="35"/>
      <c r="O46" s="35"/>
      <c r="P46" s="35"/>
      <c r="Q46" s="35"/>
      <c r="S46" s="35"/>
      <c r="T46" s="35"/>
      <c r="U46" s="35"/>
      <c r="V46" s="35"/>
      <c r="X46" s="35"/>
      <c r="Y46" s="35"/>
      <c r="Z46" s="35"/>
      <c r="AA46" s="35"/>
      <c r="AC46" s="35"/>
    </row>
  </sheetData>
  <conditionalFormatting sqref="E46">
    <cfRule type="cellIs" dxfId="87" priority="552" stopIfTrue="1" operator="equal">
      <formula>0</formula>
    </cfRule>
  </conditionalFormatting>
  <conditionalFormatting sqref="E46">
    <cfRule type="containsBlanks" dxfId="86" priority="549" stopIfTrue="1">
      <formula>LEN(TRIM(E46))=0</formula>
    </cfRule>
    <cfRule type="cellIs" dxfId="85" priority="550" stopIfTrue="1" operator="equal">
      <formula>0</formula>
    </cfRule>
    <cfRule type="cellIs" dxfId="84" priority="551" stopIfTrue="1" operator="greaterThan">
      <formula>0</formula>
    </cfRule>
  </conditionalFormatting>
  <conditionalFormatting sqref="Q46">
    <cfRule type="cellIs" dxfId="83" priority="512" stopIfTrue="1" operator="equal">
      <formula>0</formula>
    </cfRule>
  </conditionalFormatting>
  <conditionalFormatting sqref="Q46">
    <cfRule type="containsBlanks" dxfId="82" priority="509" stopIfTrue="1">
      <formula>LEN(TRIM(Q46))=0</formula>
    </cfRule>
    <cfRule type="cellIs" dxfId="81" priority="510" stopIfTrue="1" operator="equal">
      <formula>0</formula>
    </cfRule>
    <cfRule type="cellIs" dxfId="80" priority="511" stopIfTrue="1" operator="greaterThan">
      <formula>0</formula>
    </cfRule>
  </conditionalFormatting>
  <conditionalFormatting sqref="S46">
    <cfRule type="cellIs" dxfId="79" priority="508" stopIfTrue="1" operator="equal">
      <formula>0</formula>
    </cfRule>
  </conditionalFormatting>
  <conditionalFormatting sqref="S46">
    <cfRule type="containsBlanks" dxfId="78" priority="505" stopIfTrue="1">
      <formula>LEN(TRIM(S46))=0</formula>
    </cfRule>
    <cfRule type="cellIs" dxfId="77" priority="506" stopIfTrue="1" operator="equal">
      <formula>0</formula>
    </cfRule>
    <cfRule type="cellIs" dxfId="76" priority="507" stopIfTrue="1" operator="greaterThan">
      <formula>0</formula>
    </cfRule>
  </conditionalFormatting>
  <conditionalFormatting sqref="T46">
    <cfRule type="cellIs" dxfId="75" priority="504" stopIfTrue="1" operator="equal">
      <formula>0</formula>
    </cfRule>
  </conditionalFormatting>
  <conditionalFormatting sqref="T46">
    <cfRule type="containsBlanks" dxfId="74" priority="501" stopIfTrue="1">
      <formula>LEN(TRIM(T46))=0</formula>
    </cfRule>
    <cfRule type="cellIs" dxfId="73" priority="502" stopIfTrue="1" operator="equal">
      <formula>0</formula>
    </cfRule>
    <cfRule type="cellIs" dxfId="72" priority="503" stopIfTrue="1" operator="greaterThan">
      <formula>0</formula>
    </cfRule>
  </conditionalFormatting>
  <conditionalFormatting sqref="U46">
    <cfRule type="cellIs" dxfId="71" priority="500" stopIfTrue="1" operator="equal">
      <formula>0</formula>
    </cfRule>
  </conditionalFormatting>
  <conditionalFormatting sqref="U46">
    <cfRule type="containsBlanks" dxfId="70" priority="497" stopIfTrue="1">
      <formula>LEN(TRIM(U46))=0</formula>
    </cfRule>
    <cfRule type="cellIs" dxfId="69" priority="498" stopIfTrue="1" operator="equal">
      <formula>0</formula>
    </cfRule>
    <cfRule type="cellIs" dxfId="68" priority="499" stopIfTrue="1" operator="greaterThan">
      <formula>0</formula>
    </cfRule>
  </conditionalFormatting>
  <conditionalFormatting sqref="K46">
    <cfRule type="cellIs" dxfId="67" priority="532" stopIfTrue="1" operator="equal">
      <formula>0</formula>
    </cfRule>
  </conditionalFormatting>
  <conditionalFormatting sqref="K46">
    <cfRule type="containsBlanks" dxfId="66" priority="529" stopIfTrue="1">
      <formula>LEN(TRIM(K46))=0</formula>
    </cfRule>
    <cfRule type="cellIs" dxfId="65" priority="530" stopIfTrue="1" operator="equal">
      <formula>0</formula>
    </cfRule>
    <cfRule type="cellIs" dxfId="64" priority="531" stopIfTrue="1" operator="greaterThan">
      <formula>0</formula>
    </cfRule>
  </conditionalFormatting>
  <conditionalFormatting sqref="N46">
    <cfRule type="cellIs" dxfId="63" priority="524" stopIfTrue="1" operator="equal">
      <formula>0</formula>
    </cfRule>
  </conditionalFormatting>
  <conditionalFormatting sqref="N46">
    <cfRule type="containsBlanks" dxfId="62" priority="521" stopIfTrue="1">
      <formula>LEN(TRIM(N46))=0</formula>
    </cfRule>
    <cfRule type="cellIs" dxfId="61" priority="522" stopIfTrue="1" operator="equal">
      <formula>0</formula>
    </cfRule>
    <cfRule type="cellIs" dxfId="60" priority="523" stopIfTrue="1" operator="greaterThan">
      <formula>0</formula>
    </cfRule>
  </conditionalFormatting>
  <conditionalFormatting sqref="Y46">
    <cfRule type="cellIs" dxfId="59" priority="488" stopIfTrue="1" operator="equal">
      <formula>0</formula>
    </cfRule>
  </conditionalFormatting>
  <conditionalFormatting sqref="Y46">
    <cfRule type="containsBlanks" dxfId="58" priority="485" stopIfTrue="1">
      <formula>LEN(TRIM(Y46))=0</formula>
    </cfRule>
    <cfRule type="cellIs" dxfId="57" priority="486" stopIfTrue="1" operator="equal">
      <formula>0</formula>
    </cfRule>
    <cfRule type="cellIs" dxfId="56" priority="487" stopIfTrue="1" operator="greaterThan">
      <formula>0</formula>
    </cfRule>
  </conditionalFormatting>
  <conditionalFormatting sqref="C46">
    <cfRule type="cellIs" dxfId="55" priority="480" stopIfTrue="1" operator="equal">
      <formula>0</formula>
    </cfRule>
  </conditionalFormatting>
  <conditionalFormatting sqref="C46">
    <cfRule type="containsBlanks" dxfId="54" priority="477" stopIfTrue="1">
      <formula>LEN(TRIM(C46))=0</formula>
    </cfRule>
    <cfRule type="cellIs" dxfId="53" priority="478" stopIfTrue="1" operator="equal">
      <formula>0</formula>
    </cfRule>
    <cfRule type="cellIs" dxfId="52" priority="479" stopIfTrue="1" operator="greaterThan">
      <formula>0</formula>
    </cfRule>
  </conditionalFormatting>
  <conditionalFormatting sqref="G46">
    <cfRule type="cellIs" dxfId="51" priority="544" stopIfTrue="1" operator="equal">
      <formula>0</formula>
    </cfRule>
  </conditionalFormatting>
  <conditionalFormatting sqref="G46">
    <cfRule type="containsBlanks" dxfId="50" priority="541" stopIfTrue="1">
      <formula>LEN(TRIM(G46))=0</formula>
    </cfRule>
    <cfRule type="cellIs" dxfId="49" priority="542" stopIfTrue="1" operator="equal">
      <formula>0</formula>
    </cfRule>
    <cfRule type="cellIs" dxfId="48" priority="543" stopIfTrue="1" operator="greaterThan">
      <formula>0</formula>
    </cfRule>
  </conditionalFormatting>
  <conditionalFormatting sqref="I46">
    <cfRule type="cellIs" dxfId="47" priority="540" stopIfTrue="1" operator="equal">
      <formula>0</formula>
    </cfRule>
  </conditionalFormatting>
  <conditionalFormatting sqref="I46">
    <cfRule type="containsBlanks" dxfId="46" priority="537" stopIfTrue="1">
      <formula>LEN(TRIM(I46))=0</formula>
    </cfRule>
    <cfRule type="cellIs" dxfId="45" priority="538" stopIfTrue="1" operator="equal">
      <formula>0</formula>
    </cfRule>
    <cfRule type="cellIs" dxfId="44" priority="539" stopIfTrue="1" operator="greaterThan">
      <formula>0</formula>
    </cfRule>
  </conditionalFormatting>
  <conditionalFormatting sqref="J46">
    <cfRule type="cellIs" dxfId="43" priority="536" stopIfTrue="1" operator="equal">
      <formula>0</formula>
    </cfRule>
  </conditionalFormatting>
  <conditionalFormatting sqref="J46">
    <cfRule type="containsBlanks" dxfId="42" priority="533" stopIfTrue="1">
      <formula>LEN(TRIM(J46))=0</formula>
    </cfRule>
    <cfRule type="cellIs" dxfId="41" priority="534" stopIfTrue="1" operator="equal">
      <formula>0</formula>
    </cfRule>
    <cfRule type="cellIs" dxfId="40" priority="535" stopIfTrue="1" operator="greaterThan">
      <formula>0</formula>
    </cfRule>
  </conditionalFormatting>
  <conditionalFormatting sqref="V46">
    <cfRule type="cellIs" dxfId="39" priority="496" stopIfTrue="1" operator="equal">
      <formula>0</formula>
    </cfRule>
  </conditionalFormatting>
  <conditionalFormatting sqref="V46">
    <cfRule type="containsBlanks" dxfId="38" priority="493" stopIfTrue="1">
      <formula>LEN(TRIM(V46))=0</formula>
    </cfRule>
    <cfRule type="cellIs" dxfId="37" priority="494" stopIfTrue="1" operator="equal">
      <formula>0</formula>
    </cfRule>
    <cfRule type="cellIs" dxfId="36" priority="495" stopIfTrue="1" operator="greaterThan">
      <formula>0</formula>
    </cfRule>
  </conditionalFormatting>
  <conditionalFormatting sqref="X46">
    <cfRule type="cellIs" dxfId="35" priority="492" stopIfTrue="1" operator="equal">
      <formula>0</formula>
    </cfRule>
  </conditionalFormatting>
  <conditionalFormatting sqref="X46">
    <cfRule type="containsBlanks" dxfId="34" priority="489" stopIfTrue="1">
      <formula>LEN(TRIM(X46))=0</formula>
    </cfRule>
    <cfRule type="cellIs" dxfId="33" priority="490" stopIfTrue="1" operator="equal">
      <formula>0</formula>
    </cfRule>
    <cfRule type="cellIs" dxfId="32" priority="491" stopIfTrue="1" operator="greaterThan">
      <formula>0</formula>
    </cfRule>
  </conditionalFormatting>
  <conditionalFormatting sqref="Z46">
    <cfRule type="cellIs" dxfId="31" priority="484" stopIfTrue="1" operator="equal">
      <formula>0</formula>
    </cfRule>
  </conditionalFormatting>
  <conditionalFormatting sqref="Z46">
    <cfRule type="containsBlanks" dxfId="30" priority="481" stopIfTrue="1">
      <formula>LEN(TRIM(Z46))=0</formula>
    </cfRule>
    <cfRule type="cellIs" dxfId="29" priority="482" stopIfTrue="1" operator="equal">
      <formula>0</formula>
    </cfRule>
    <cfRule type="cellIs" dxfId="28" priority="483" stopIfTrue="1" operator="greaterThan">
      <formula>0</formula>
    </cfRule>
  </conditionalFormatting>
  <conditionalFormatting sqref="D46">
    <cfRule type="cellIs" dxfId="27" priority="556" stopIfTrue="1" operator="equal">
      <formula>0</formula>
    </cfRule>
  </conditionalFormatting>
  <conditionalFormatting sqref="D46">
    <cfRule type="containsBlanks" dxfId="26" priority="553" stopIfTrue="1">
      <formula>LEN(TRIM(D46))=0</formula>
    </cfRule>
    <cfRule type="cellIs" dxfId="25" priority="554" stopIfTrue="1" operator="equal">
      <formula>0</formula>
    </cfRule>
    <cfRule type="cellIs" dxfId="24" priority="555" stopIfTrue="1" operator="greaterThan">
      <formula>0</formula>
    </cfRule>
  </conditionalFormatting>
  <conditionalFormatting sqref="F46">
    <cfRule type="cellIs" dxfId="23" priority="548" stopIfTrue="1" operator="equal">
      <formula>0</formula>
    </cfRule>
  </conditionalFormatting>
  <conditionalFormatting sqref="F46">
    <cfRule type="containsBlanks" dxfId="22" priority="545" stopIfTrue="1">
      <formula>LEN(TRIM(F46))=0</formula>
    </cfRule>
    <cfRule type="cellIs" dxfId="21" priority="546" stopIfTrue="1" operator="equal">
      <formula>0</formula>
    </cfRule>
    <cfRule type="cellIs" dxfId="20" priority="547" stopIfTrue="1" operator="greaterThan">
      <formula>0</formula>
    </cfRule>
  </conditionalFormatting>
  <conditionalFormatting sqref="L46">
    <cfRule type="cellIs" dxfId="19" priority="528" stopIfTrue="1" operator="equal">
      <formula>0</formula>
    </cfRule>
  </conditionalFormatting>
  <conditionalFormatting sqref="L46">
    <cfRule type="containsBlanks" dxfId="18" priority="525" stopIfTrue="1">
      <formula>LEN(TRIM(L46))=0</formula>
    </cfRule>
    <cfRule type="cellIs" dxfId="17" priority="526" stopIfTrue="1" operator="equal">
      <formula>0</formula>
    </cfRule>
    <cfRule type="cellIs" dxfId="16" priority="527" stopIfTrue="1" operator="greaterThan">
      <formula>0</formula>
    </cfRule>
  </conditionalFormatting>
  <conditionalFormatting sqref="P46">
    <cfRule type="cellIs" dxfId="15" priority="356" stopIfTrue="1" operator="equal">
      <formula>0</formula>
    </cfRule>
  </conditionalFormatting>
  <conditionalFormatting sqref="P46">
    <cfRule type="containsBlanks" dxfId="14" priority="353" stopIfTrue="1">
      <formula>LEN(TRIM(P46))=0</formula>
    </cfRule>
    <cfRule type="cellIs" dxfId="13" priority="354" stopIfTrue="1" operator="equal">
      <formula>0</formula>
    </cfRule>
    <cfRule type="cellIs" dxfId="12" priority="355" stopIfTrue="1" operator="greaterThan">
      <formula>0</formula>
    </cfRule>
  </conditionalFormatting>
  <conditionalFormatting sqref="O46">
    <cfRule type="cellIs" dxfId="11" priority="352" stopIfTrue="1" operator="equal">
      <formula>0</formula>
    </cfRule>
  </conditionalFormatting>
  <conditionalFormatting sqref="O46">
    <cfRule type="containsBlanks" dxfId="10" priority="349" stopIfTrue="1">
      <formula>LEN(TRIM(O46))=0</formula>
    </cfRule>
    <cfRule type="cellIs" dxfId="9" priority="350" stopIfTrue="1" operator="equal">
      <formula>0</formula>
    </cfRule>
    <cfRule type="cellIs" dxfId="8" priority="351" stopIfTrue="1" operator="greaterThan">
      <formula>0</formula>
    </cfRule>
  </conditionalFormatting>
  <conditionalFormatting sqref="AA46">
    <cfRule type="cellIs" dxfId="7" priority="164" stopIfTrue="1" operator="equal">
      <formula>0</formula>
    </cfRule>
  </conditionalFormatting>
  <conditionalFormatting sqref="AA46">
    <cfRule type="containsBlanks" dxfId="6" priority="161" stopIfTrue="1">
      <formula>LEN(TRIM(AA46))=0</formula>
    </cfRule>
    <cfRule type="cellIs" dxfId="5" priority="162" stopIfTrue="1" operator="equal">
      <formula>0</formula>
    </cfRule>
    <cfRule type="cellIs" dxfId="4" priority="163" stopIfTrue="1" operator="greaterThan">
      <formula>0</formula>
    </cfRule>
  </conditionalFormatting>
  <conditionalFormatting sqref="AC46">
    <cfRule type="cellIs" dxfId="3" priority="160" stopIfTrue="1" operator="equal">
      <formula>0</formula>
    </cfRule>
  </conditionalFormatting>
  <conditionalFormatting sqref="AC46">
    <cfRule type="containsBlanks" dxfId="2" priority="157" stopIfTrue="1">
      <formula>LEN(TRIM(AC46))=0</formula>
    </cfRule>
    <cfRule type="cellIs" dxfId="1" priority="158" stopIfTrue="1" operator="equal">
      <formula>0</formula>
    </cfRule>
    <cfRule type="cellIs" dxfId="0" priority="159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16" orientation="portrait" r:id="rId1"/>
  <headerFooter alignWithMargins="0">
    <oddFooter>&amp;L&amp;"Verdana,normal"&amp;6&amp;F &amp;A&amp;R&amp;"Verdana,normal"&amp;6&amp;D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M44"/>
  <sheetViews>
    <sheetView showRuler="0" zoomScaleNormal="100" zoomScaleSheetLayoutView="85" workbookViewId="0"/>
  </sheetViews>
  <sheetFormatPr defaultRowHeight="15"/>
  <cols>
    <col min="1" max="1" width="3.7109375" style="36" customWidth="1"/>
    <col min="2" max="2" width="5.7109375" style="47" customWidth="1"/>
    <col min="3" max="3" width="71.28515625" style="47" customWidth="1"/>
    <col min="4" max="4" width="1.7109375" style="47" customWidth="1"/>
    <col min="5" max="6" width="12.7109375" style="47" customWidth="1"/>
    <col min="7" max="7" width="2.5703125" style="47" customWidth="1"/>
    <col min="8" max="8" width="12.7109375" style="47" customWidth="1"/>
    <col min="9" max="9" width="3.7109375" style="47" customWidth="1"/>
    <col min="10" max="16384" width="9.140625" style="47"/>
  </cols>
  <sheetData>
    <row r="2" spans="2:13">
      <c r="B2" s="398" t="s">
        <v>153</v>
      </c>
    </row>
    <row r="3" spans="2:13">
      <c r="B3" s="399"/>
    </row>
    <row r="4" spans="2:13" ht="19.5">
      <c r="B4" s="400" t="s">
        <v>186</v>
      </c>
      <c r="C4" s="401"/>
      <c r="D4" s="401"/>
      <c r="F4" s="378"/>
    </row>
    <row r="5" spans="2:13" s="42" customFormat="1" ht="12.75">
      <c r="B5" s="402" t="s">
        <v>131</v>
      </c>
      <c r="C5" s="403"/>
      <c r="D5" s="403"/>
      <c r="E5" s="403"/>
      <c r="F5" s="403"/>
      <c r="G5" s="403"/>
      <c r="H5" s="403"/>
      <c r="I5" s="48"/>
      <c r="J5" s="47"/>
      <c r="K5" s="47"/>
      <c r="L5" s="47"/>
      <c r="M5" s="47"/>
    </row>
    <row r="6" spans="2:13">
      <c r="B6" s="403"/>
      <c r="C6" s="403"/>
      <c r="D6" s="403"/>
      <c r="E6" s="403"/>
      <c r="F6" s="403"/>
      <c r="G6" s="403"/>
      <c r="H6" s="403"/>
    </row>
    <row r="7" spans="2:13">
      <c r="B7" s="404"/>
      <c r="C7" s="405"/>
      <c r="D7" s="406"/>
      <c r="E7" s="407" t="s">
        <v>1</v>
      </c>
      <c r="F7" s="407" t="s">
        <v>1</v>
      </c>
      <c r="G7" s="407"/>
      <c r="H7" s="408" t="s">
        <v>108</v>
      </c>
    </row>
    <row r="8" spans="2:13" ht="15.75" thickBot="1">
      <c r="B8" s="409" t="s">
        <v>182</v>
      </c>
      <c r="C8" s="410"/>
      <c r="D8" s="403"/>
      <c r="E8" s="411">
        <v>2017</v>
      </c>
      <c r="F8" s="412">
        <v>2016</v>
      </c>
      <c r="G8" s="413"/>
      <c r="H8" s="412">
        <v>2016</v>
      </c>
    </row>
    <row r="9" spans="2:13" ht="15.75" thickTop="1">
      <c r="B9" s="414"/>
      <c r="C9" s="415"/>
      <c r="D9" s="415"/>
      <c r="E9" s="416"/>
      <c r="F9" s="416"/>
      <c r="G9" s="415"/>
      <c r="H9" s="416"/>
    </row>
    <row r="10" spans="2:13">
      <c r="B10" s="418">
        <v>1</v>
      </c>
      <c r="C10" s="419" t="s">
        <v>13</v>
      </c>
      <c r="D10" s="403"/>
      <c r="E10" s="429">
        <v>8963</v>
      </c>
      <c r="F10" s="429">
        <v>8539</v>
      </c>
      <c r="G10" s="421"/>
      <c r="H10" s="429">
        <v>35464</v>
      </c>
    </row>
    <row r="11" spans="2:13">
      <c r="B11" s="420"/>
      <c r="C11" s="402" t="s">
        <v>183</v>
      </c>
      <c r="D11" s="415"/>
      <c r="E11" s="430">
        <v>1706</v>
      </c>
      <c r="F11" s="430">
        <v>1597</v>
      </c>
      <c r="G11" s="402"/>
      <c r="H11" s="430">
        <v>6767</v>
      </c>
    </row>
    <row r="12" spans="2:13">
      <c r="B12" s="418"/>
      <c r="C12" s="62" t="s">
        <v>142</v>
      </c>
      <c r="D12" s="270"/>
      <c r="E12" s="431">
        <v>1112</v>
      </c>
      <c r="F12" s="431">
        <v>1162</v>
      </c>
      <c r="G12" s="62"/>
      <c r="H12" s="431">
        <v>7265</v>
      </c>
    </row>
    <row r="13" spans="2:13">
      <c r="B13" s="418"/>
      <c r="C13" s="421" t="s">
        <v>154</v>
      </c>
      <c r="D13" s="403"/>
      <c r="E13" s="431">
        <v>52</v>
      </c>
      <c r="F13" s="431">
        <v>11</v>
      </c>
      <c r="G13" s="421"/>
      <c r="H13" s="431">
        <v>178</v>
      </c>
    </row>
    <row r="14" spans="2:13">
      <c r="B14" s="418"/>
      <c r="C14" s="421" t="s">
        <v>109</v>
      </c>
      <c r="D14" s="403"/>
      <c r="E14" s="431">
        <v>32</v>
      </c>
      <c r="F14" s="431">
        <v>23</v>
      </c>
      <c r="G14" s="421"/>
      <c r="H14" s="431">
        <v>149</v>
      </c>
    </row>
    <row r="15" spans="2:13">
      <c r="B15" s="422"/>
      <c r="C15" s="422" t="s">
        <v>20</v>
      </c>
      <c r="D15" s="417"/>
      <c r="E15" s="429">
        <v>22</v>
      </c>
      <c r="F15" s="429">
        <v>21</v>
      </c>
      <c r="G15" s="426"/>
      <c r="H15" s="429">
        <v>-55</v>
      </c>
    </row>
    <row r="16" spans="2:13">
      <c r="B16" s="418"/>
      <c r="C16" s="398" t="s">
        <v>184</v>
      </c>
      <c r="D16" s="415"/>
      <c r="E16" s="430">
        <v>700</v>
      </c>
      <c r="F16" s="430">
        <v>490</v>
      </c>
      <c r="G16" s="402"/>
      <c r="H16" s="430">
        <v>-226</v>
      </c>
    </row>
    <row r="17" spans="2:9">
      <c r="B17" s="422"/>
      <c r="C17" s="129" t="s">
        <v>21</v>
      </c>
      <c r="D17" s="270"/>
      <c r="E17" s="429">
        <v>-126</v>
      </c>
      <c r="F17" s="120">
        <v>-121</v>
      </c>
      <c r="G17" s="62"/>
      <c r="H17" s="120">
        <v>-617</v>
      </c>
    </row>
    <row r="18" spans="2:9">
      <c r="B18" s="418"/>
      <c r="C18" s="398" t="s">
        <v>123</v>
      </c>
      <c r="D18" s="415"/>
      <c r="E18" s="430">
        <v>574</v>
      </c>
      <c r="F18" s="430">
        <v>369</v>
      </c>
      <c r="G18" s="402"/>
      <c r="H18" s="430">
        <v>-843</v>
      </c>
    </row>
    <row r="19" spans="2:9">
      <c r="B19" s="422"/>
      <c r="C19" s="419" t="s">
        <v>22</v>
      </c>
      <c r="D19" s="403"/>
      <c r="E19" s="429">
        <v>321</v>
      </c>
      <c r="F19" s="120">
        <v>145</v>
      </c>
      <c r="G19" s="421"/>
      <c r="H19" s="120">
        <v>1054</v>
      </c>
    </row>
    <row r="20" spans="2:9">
      <c r="B20" s="423">
        <v>1</v>
      </c>
      <c r="C20" s="424" t="s">
        <v>95</v>
      </c>
      <c r="D20" s="415"/>
      <c r="E20" s="432">
        <v>253</v>
      </c>
      <c r="F20" s="432">
        <v>224</v>
      </c>
      <c r="G20" s="402"/>
      <c r="H20" s="432">
        <v>-1897</v>
      </c>
    </row>
    <row r="21" spans="2:9">
      <c r="B21" s="418"/>
      <c r="C21" s="421"/>
      <c r="D21" s="403"/>
      <c r="E21" s="431"/>
      <c r="F21" s="286"/>
      <c r="G21" s="421"/>
      <c r="H21" s="286"/>
    </row>
    <row r="22" spans="2:9">
      <c r="B22" s="418"/>
      <c r="C22" s="421" t="s">
        <v>102</v>
      </c>
      <c r="D22" s="403"/>
      <c r="E22" s="431"/>
      <c r="F22" s="431"/>
      <c r="G22" s="421"/>
      <c r="H22" s="431"/>
    </row>
    <row r="23" spans="2:9">
      <c r="B23" s="418"/>
      <c r="C23" s="421" t="s">
        <v>50</v>
      </c>
      <c r="D23" s="403"/>
      <c r="E23" s="431">
        <v>8</v>
      </c>
      <c r="F23" s="286">
        <v>13</v>
      </c>
      <c r="G23" s="421"/>
      <c r="H23" s="286">
        <v>42</v>
      </c>
    </row>
    <row r="24" spans="2:9">
      <c r="B24" s="423"/>
      <c r="C24" s="424" t="s">
        <v>156</v>
      </c>
      <c r="D24" s="415"/>
      <c r="E24" s="432">
        <v>245</v>
      </c>
      <c r="F24" s="432">
        <v>211</v>
      </c>
      <c r="G24" s="402"/>
      <c r="H24" s="432">
        <v>-1939</v>
      </c>
    </row>
    <row r="25" spans="2:9">
      <c r="B25" s="418"/>
      <c r="C25" s="421"/>
      <c r="D25" s="403"/>
      <c r="E25" s="431"/>
      <c r="F25" s="431"/>
      <c r="G25" s="421"/>
      <c r="H25" s="431"/>
    </row>
    <row r="26" spans="2:9">
      <c r="B26" s="418"/>
      <c r="C26" s="402" t="s">
        <v>185</v>
      </c>
      <c r="D26" s="415"/>
      <c r="E26" s="430">
        <v>12</v>
      </c>
      <c r="F26" s="430">
        <v>10</v>
      </c>
      <c r="G26" s="402"/>
      <c r="H26" s="430">
        <v>-93</v>
      </c>
      <c r="I26" s="425"/>
    </row>
    <row r="27" spans="2:9">
      <c r="B27" s="426"/>
      <c r="C27" s="402" t="s">
        <v>165</v>
      </c>
      <c r="D27" s="415"/>
      <c r="E27" s="430">
        <v>12</v>
      </c>
      <c r="F27" s="430">
        <v>10</v>
      </c>
      <c r="G27" s="402"/>
      <c r="H27" s="430">
        <v>-93</v>
      </c>
      <c r="I27" s="425"/>
    </row>
    <row r="28" spans="2:9" ht="15.75" thickBot="1">
      <c r="B28" s="410"/>
      <c r="C28" s="410"/>
      <c r="D28" s="427"/>
      <c r="E28" s="410"/>
      <c r="F28" s="410"/>
      <c r="G28" s="410"/>
      <c r="H28" s="410"/>
    </row>
    <row r="29" spans="2:9" ht="15.75" thickTop="1">
      <c r="B29" s="414"/>
    </row>
    <row r="30" spans="2:9">
      <c r="B30" s="414"/>
    </row>
    <row r="32" spans="2:9">
      <c r="H32" s="428"/>
    </row>
    <row r="33" spans="1:9" s="414" customFormat="1">
      <c r="A33" s="36"/>
      <c r="B33" s="47"/>
      <c r="C33" s="47"/>
      <c r="D33" s="47"/>
      <c r="E33" s="47"/>
      <c r="F33" s="47"/>
      <c r="G33" s="47"/>
      <c r="H33" s="428"/>
      <c r="I33" s="47"/>
    </row>
    <row r="34" spans="1:9" s="414" customFormat="1">
      <c r="A34" s="36"/>
      <c r="B34" s="47"/>
      <c r="C34" s="47"/>
      <c r="D34" s="47"/>
      <c r="E34" s="47"/>
      <c r="F34" s="47"/>
      <c r="G34" s="47"/>
      <c r="H34" s="47"/>
      <c r="I34" s="47"/>
    </row>
    <row r="35" spans="1:9" s="414" customFormat="1">
      <c r="A35" s="36"/>
      <c r="B35" s="47"/>
      <c r="C35" s="47"/>
      <c r="D35" s="47"/>
      <c r="E35" s="47"/>
      <c r="F35" s="47"/>
      <c r="G35" s="47"/>
      <c r="H35" s="428"/>
      <c r="I35" s="47"/>
    </row>
    <row r="36" spans="1:9" s="414" customFormat="1">
      <c r="A36" s="36"/>
      <c r="B36" s="47"/>
      <c r="C36" s="47"/>
      <c r="D36" s="47"/>
      <c r="E36" s="47"/>
      <c r="F36" s="47"/>
      <c r="G36" s="47"/>
      <c r="H36" s="428"/>
      <c r="I36" s="47"/>
    </row>
    <row r="37" spans="1:9" s="414" customFormat="1">
      <c r="A37" s="36"/>
      <c r="B37" s="47"/>
      <c r="C37" s="47"/>
      <c r="D37" s="47"/>
      <c r="E37" s="47"/>
      <c r="F37" s="47"/>
      <c r="G37" s="47"/>
      <c r="H37" s="47"/>
      <c r="I37" s="47"/>
    </row>
    <row r="38" spans="1:9" s="414" customFormat="1">
      <c r="A38" s="36"/>
      <c r="B38" s="47"/>
      <c r="C38" s="47"/>
      <c r="D38" s="47"/>
      <c r="E38" s="47"/>
      <c r="F38" s="47"/>
      <c r="G38" s="47"/>
      <c r="H38" s="47"/>
      <c r="I38" s="47"/>
    </row>
    <row r="39" spans="1:9" s="414" customFormat="1">
      <c r="A39" s="36"/>
      <c r="B39" s="47"/>
      <c r="C39" s="47"/>
      <c r="D39" s="47"/>
      <c r="E39" s="47"/>
      <c r="F39" s="47"/>
      <c r="G39" s="47"/>
      <c r="H39" s="47"/>
      <c r="I39" s="47"/>
    </row>
    <row r="40" spans="1:9" s="414" customFormat="1">
      <c r="A40" s="36"/>
      <c r="B40" s="47"/>
      <c r="C40" s="47"/>
      <c r="D40" s="47"/>
      <c r="E40" s="47"/>
      <c r="F40" s="47"/>
      <c r="G40" s="47"/>
      <c r="H40" s="47"/>
      <c r="I40" s="47"/>
    </row>
    <row r="41" spans="1:9" s="414" customFormat="1">
      <c r="A41" s="36"/>
      <c r="B41" s="47"/>
      <c r="C41" s="47"/>
      <c r="D41" s="47"/>
      <c r="E41" s="47"/>
      <c r="F41" s="47"/>
      <c r="G41" s="47"/>
      <c r="H41" s="47"/>
      <c r="I41" s="47"/>
    </row>
    <row r="42" spans="1:9" s="414" customFormat="1">
      <c r="A42" s="36"/>
      <c r="B42" s="47"/>
      <c r="C42" s="47"/>
      <c r="D42" s="47"/>
      <c r="E42" s="47"/>
      <c r="F42" s="47"/>
      <c r="G42" s="47"/>
      <c r="H42" s="47"/>
      <c r="I42" s="47"/>
    </row>
    <row r="43" spans="1:9" s="414" customFormat="1">
      <c r="A43" s="36"/>
      <c r="B43" s="47"/>
      <c r="C43" s="47"/>
      <c r="D43" s="47"/>
      <c r="E43" s="47"/>
      <c r="F43" s="47"/>
      <c r="G43" s="47"/>
      <c r="H43" s="47"/>
      <c r="I43" s="47"/>
    </row>
    <row r="44" spans="1:9" s="414" customFormat="1">
      <c r="A44" s="36"/>
      <c r="B44" s="47"/>
      <c r="C44" s="47"/>
      <c r="D44" s="47"/>
      <c r="E44" s="47"/>
      <c r="F44" s="47"/>
      <c r="G44" s="47"/>
      <c r="H44" s="47"/>
      <c r="I44" s="47"/>
    </row>
  </sheetData>
  <pageMargins left="0.39370078740157483" right="0.39370078740157483" top="0.98425196850393704" bottom="0.98425196850393704" header="0.51181102362204722" footer="0.51181102362204722"/>
  <pageSetup paperSize="9" scale="85" orientation="portrait" r:id="rId1"/>
  <headerFooter alignWithMargins="0">
    <oddFooter>&amp;L&amp;"Verdana,normal"&amp;6&amp;F &amp;A&amp;R&amp;"Verdana,normal"&amp;6&amp;D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2:U74"/>
  <sheetViews>
    <sheetView zoomScale="85" zoomScaleNormal="85" workbookViewId="0"/>
  </sheetViews>
  <sheetFormatPr defaultRowHeight="12.75"/>
  <cols>
    <col min="1" max="1" width="3.7109375" style="24" customWidth="1"/>
    <col min="2" max="2" width="86.140625" style="24" customWidth="1"/>
    <col min="3" max="3" width="1.5703125" style="24" customWidth="1"/>
    <col min="4" max="4" width="12.7109375" style="24" customWidth="1"/>
    <col min="5" max="5" width="1.5703125" style="24" customWidth="1"/>
    <col min="6" max="6" width="14.85546875" style="24" bestFit="1" customWidth="1"/>
    <col min="7" max="7" width="1.5703125" style="24" customWidth="1"/>
    <col min="8" max="8" width="12.7109375" style="24" customWidth="1"/>
    <col min="9" max="9" width="1.5703125" style="24" customWidth="1"/>
    <col min="10" max="10" width="12.7109375" style="24" customWidth="1"/>
    <col min="11" max="11" width="1.5703125" style="24" customWidth="1"/>
    <col min="12" max="12" width="14.42578125" style="24" bestFit="1" customWidth="1"/>
    <col min="13" max="13" width="1.5703125" style="24" customWidth="1"/>
    <col min="14" max="14" width="16" style="24" bestFit="1" customWidth="1"/>
    <col min="15" max="15" width="1.5703125" style="24" customWidth="1"/>
    <col min="16" max="16" width="17" style="24" bestFit="1" customWidth="1"/>
    <col min="17" max="17" width="1.5703125" style="24" customWidth="1"/>
    <col min="18" max="18" width="17.42578125" style="24" bestFit="1" customWidth="1"/>
    <col min="19" max="19" width="1.5703125" style="24" customWidth="1"/>
    <col min="20" max="20" width="15.5703125" style="24" bestFit="1" customWidth="1"/>
    <col min="21" max="21" width="3.7109375" style="24" customWidth="1"/>
    <col min="22" max="16384" width="9.140625" style="24"/>
  </cols>
  <sheetData>
    <row r="2" spans="1:21">
      <c r="B2" s="49" t="s">
        <v>209</v>
      </c>
      <c r="C2" s="49"/>
      <c r="E2" s="49"/>
      <c r="G2" s="49"/>
      <c r="I2" s="49"/>
      <c r="K2" s="49"/>
      <c r="M2" s="49"/>
      <c r="O2" s="49"/>
      <c r="Q2" s="49"/>
      <c r="S2" s="49"/>
    </row>
    <row r="3" spans="1:21" ht="19.5">
      <c r="B3" s="433"/>
      <c r="C3" s="433"/>
      <c r="E3" s="433"/>
      <c r="G3" s="433"/>
      <c r="I3" s="433"/>
      <c r="K3" s="433"/>
      <c r="M3" s="433"/>
      <c r="O3" s="433"/>
      <c r="Q3" s="433"/>
      <c r="S3" s="433"/>
    </row>
    <row r="4" spans="1:21" ht="19.5">
      <c r="B4" s="50" t="s">
        <v>210</v>
      </c>
      <c r="C4" s="50"/>
      <c r="E4" s="50"/>
      <c r="F4" s="434"/>
      <c r="G4" s="50"/>
      <c r="I4" s="50"/>
      <c r="J4" s="378"/>
      <c r="K4" s="50"/>
      <c r="M4" s="50"/>
      <c r="O4" s="50"/>
      <c r="Q4" s="50"/>
      <c r="S4" s="50"/>
    </row>
    <row r="5" spans="1:21" s="435" customFormat="1">
      <c r="B5" s="51" t="s">
        <v>131</v>
      </c>
      <c r="C5" s="51"/>
      <c r="D5" s="25"/>
      <c r="E5" s="51"/>
      <c r="F5" s="25"/>
      <c r="G5" s="51"/>
      <c r="H5" s="25"/>
      <c r="I5" s="51"/>
      <c r="J5" s="25"/>
      <c r="K5" s="51"/>
      <c r="L5" s="25"/>
      <c r="M5" s="51"/>
      <c r="N5" s="25"/>
      <c r="O5" s="51"/>
      <c r="P5" s="25"/>
      <c r="Q5" s="51"/>
      <c r="R5" s="25"/>
      <c r="S5" s="51"/>
      <c r="T5" s="25"/>
      <c r="U5" s="24"/>
    </row>
    <row r="6" spans="1:21" s="435" customFormat="1">
      <c r="B6" s="51"/>
      <c r="C6" s="51"/>
      <c r="D6" s="25"/>
      <c r="E6" s="51"/>
      <c r="F6" s="25"/>
      <c r="G6" s="51"/>
      <c r="H6" s="25"/>
      <c r="I6" s="51"/>
      <c r="J6" s="25"/>
      <c r="K6" s="51"/>
      <c r="L6" s="25"/>
      <c r="M6" s="51"/>
      <c r="N6" s="25"/>
      <c r="O6" s="51"/>
      <c r="P6" s="25"/>
      <c r="Q6" s="51"/>
      <c r="R6" s="25"/>
      <c r="S6" s="51"/>
      <c r="T6" s="25"/>
      <c r="U6" s="24"/>
    </row>
    <row r="7" spans="1:21"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</row>
    <row r="8" spans="1:21" ht="20.25" customHeight="1">
      <c r="A8" s="1"/>
      <c r="B8" s="118"/>
      <c r="C8" s="152"/>
      <c r="D8" s="263" t="s">
        <v>148</v>
      </c>
      <c r="E8" s="152"/>
      <c r="F8" s="263" t="s">
        <v>187</v>
      </c>
      <c r="G8" s="152"/>
      <c r="H8" s="263" t="s">
        <v>188</v>
      </c>
      <c r="I8" s="152"/>
      <c r="J8" s="263" t="s">
        <v>189</v>
      </c>
      <c r="K8" s="152"/>
      <c r="L8" s="263" t="s">
        <v>190</v>
      </c>
      <c r="M8" s="152"/>
      <c r="N8" s="263" t="s">
        <v>191</v>
      </c>
      <c r="O8" s="152"/>
      <c r="P8" s="263" t="s">
        <v>192</v>
      </c>
      <c r="Q8" s="152"/>
      <c r="R8" s="263" t="s">
        <v>150</v>
      </c>
      <c r="S8" s="152"/>
      <c r="T8" s="437" t="s">
        <v>193</v>
      </c>
      <c r="U8" s="25"/>
    </row>
    <row r="9" spans="1:21" ht="15">
      <c r="A9" s="1"/>
      <c r="B9" s="62"/>
      <c r="C9" s="62"/>
      <c r="D9" s="144" t="s">
        <v>194</v>
      </c>
      <c r="E9" s="62"/>
      <c r="F9" s="144" t="s">
        <v>195</v>
      </c>
      <c r="G9" s="62"/>
      <c r="H9" s="144"/>
      <c r="I9" s="62"/>
      <c r="J9" s="144"/>
      <c r="K9" s="62"/>
      <c r="L9" s="144" t="s">
        <v>196</v>
      </c>
      <c r="M9" s="62"/>
      <c r="N9" s="144" t="s">
        <v>197</v>
      </c>
      <c r="O9" s="62"/>
      <c r="P9" s="144"/>
      <c r="Q9" s="62"/>
      <c r="R9" s="144"/>
      <c r="S9" s="62"/>
      <c r="T9" s="438" t="s">
        <v>198</v>
      </c>
      <c r="U9" s="25"/>
    </row>
    <row r="10" spans="1:21" ht="13.5" thickBot="1">
      <c r="A10" s="1"/>
      <c r="B10" s="116"/>
      <c r="C10" s="62"/>
      <c r="D10" s="146"/>
      <c r="E10" s="62"/>
      <c r="F10" s="146"/>
      <c r="G10" s="62"/>
      <c r="H10" s="146"/>
      <c r="I10" s="62"/>
      <c r="J10" s="146"/>
      <c r="K10" s="62"/>
      <c r="L10" s="146" t="s">
        <v>199</v>
      </c>
      <c r="M10" s="62"/>
      <c r="N10" s="146"/>
      <c r="O10" s="62"/>
      <c r="P10" s="146"/>
      <c r="Q10" s="62"/>
      <c r="R10" s="146"/>
      <c r="S10" s="62"/>
      <c r="T10" s="439"/>
      <c r="U10" s="25"/>
    </row>
    <row r="11" spans="1:21" ht="13.5" thickTop="1">
      <c r="A11" s="1"/>
      <c r="B11" s="270"/>
      <c r="C11" s="270"/>
      <c r="D11" s="440"/>
      <c r="E11" s="270"/>
      <c r="F11" s="440"/>
      <c r="G11" s="270"/>
      <c r="H11" s="440"/>
      <c r="I11" s="270"/>
      <c r="J11" s="440"/>
      <c r="K11" s="270"/>
      <c r="L11" s="440"/>
      <c r="M11" s="270"/>
      <c r="N11" s="440"/>
      <c r="O11" s="270"/>
      <c r="P11" s="440"/>
      <c r="Q11" s="270"/>
      <c r="R11" s="440"/>
      <c r="S11" s="270"/>
      <c r="T11" s="441"/>
      <c r="U11" s="25"/>
    </row>
    <row r="12" spans="1:21">
      <c r="A12" s="1"/>
      <c r="B12" s="118" t="s">
        <v>211</v>
      </c>
      <c r="C12" s="22"/>
      <c r="D12" s="440"/>
      <c r="E12" s="22"/>
      <c r="F12" s="440"/>
      <c r="G12" s="22"/>
      <c r="H12" s="440"/>
      <c r="I12" s="22"/>
      <c r="J12" s="440"/>
      <c r="K12" s="22"/>
      <c r="L12" s="440"/>
      <c r="M12" s="22"/>
      <c r="N12" s="440"/>
      <c r="O12" s="22"/>
      <c r="P12" s="440"/>
      <c r="Q12" s="22"/>
      <c r="R12" s="440"/>
      <c r="S12" s="22"/>
      <c r="T12" s="441"/>
      <c r="U12" s="25"/>
    </row>
    <row r="13" spans="1:21">
      <c r="A13" s="1"/>
      <c r="B13" s="442" t="s">
        <v>200</v>
      </c>
      <c r="C13" s="248"/>
      <c r="D13" s="286">
        <v>5411</v>
      </c>
      <c r="E13" s="442"/>
      <c r="F13" s="286">
        <v>666</v>
      </c>
      <c r="G13" s="442"/>
      <c r="H13" s="286">
        <v>612</v>
      </c>
      <c r="I13" s="442"/>
      <c r="J13" s="286">
        <v>147</v>
      </c>
      <c r="K13" s="442"/>
      <c r="L13" s="286">
        <v>68</v>
      </c>
      <c r="M13" s="442"/>
      <c r="N13" s="286">
        <v>80</v>
      </c>
      <c r="O13" s="442"/>
      <c r="P13" s="286">
        <v>105</v>
      </c>
      <c r="Q13" s="442"/>
      <c r="R13" s="286">
        <v>0</v>
      </c>
      <c r="S13" s="248"/>
      <c r="T13" s="443">
        <v>7089</v>
      </c>
    </row>
    <row r="14" spans="1:21">
      <c r="A14" s="1"/>
      <c r="B14" s="442" t="s">
        <v>201</v>
      </c>
      <c r="C14" s="248"/>
      <c r="D14" s="286">
        <v>82</v>
      </c>
      <c r="E14" s="442"/>
      <c r="F14" s="286">
        <v>342</v>
      </c>
      <c r="G14" s="442"/>
      <c r="H14" s="286">
        <v>0</v>
      </c>
      <c r="I14" s="442"/>
      <c r="J14" s="286">
        <v>10</v>
      </c>
      <c r="K14" s="442"/>
      <c r="L14" s="286">
        <v>175</v>
      </c>
      <c r="M14" s="442"/>
      <c r="N14" s="286">
        <v>3</v>
      </c>
      <c r="O14" s="442"/>
      <c r="P14" s="286">
        <v>48</v>
      </c>
      <c r="Q14" s="442"/>
      <c r="R14" s="286">
        <v>-657</v>
      </c>
      <c r="S14" s="248"/>
      <c r="T14" s="443">
        <v>3</v>
      </c>
    </row>
    <row r="15" spans="1:21">
      <c r="A15" s="1"/>
      <c r="B15" s="444" t="s">
        <v>202</v>
      </c>
      <c r="C15" s="26"/>
      <c r="D15" s="122">
        <v>5493</v>
      </c>
      <c r="E15" s="143"/>
      <c r="F15" s="122">
        <v>1008</v>
      </c>
      <c r="G15" s="143"/>
      <c r="H15" s="122">
        <v>612</v>
      </c>
      <c r="I15" s="143"/>
      <c r="J15" s="122">
        <v>157</v>
      </c>
      <c r="K15" s="143"/>
      <c r="L15" s="122">
        <v>243</v>
      </c>
      <c r="M15" s="143"/>
      <c r="N15" s="122">
        <v>83</v>
      </c>
      <c r="O15" s="143"/>
      <c r="P15" s="122">
        <v>153</v>
      </c>
      <c r="Q15" s="143"/>
      <c r="R15" s="122">
        <v>-657</v>
      </c>
      <c r="S15" s="26"/>
      <c r="T15" s="445">
        <v>7092</v>
      </c>
    </row>
    <row r="16" spans="1:21">
      <c r="A16" s="1"/>
      <c r="B16" s="143"/>
      <c r="C16" s="26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26"/>
      <c r="T16" s="446"/>
    </row>
    <row r="17" spans="1:21">
      <c r="A17" s="1"/>
      <c r="B17" s="143" t="s">
        <v>203</v>
      </c>
      <c r="C17" s="26"/>
      <c r="D17" s="70">
        <v>436</v>
      </c>
      <c r="E17" s="143"/>
      <c r="F17" s="70">
        <v>168</v>
      </c>
      <c r="G17" s="143"/>
      <c r="H17" s="70">
        <v>0</v>
      </c>
      <c r="I17" s="143"/>
      <c r="J17" s="70">
        <v>44</v>
      </c>
      <c r="K17" s="143"/>
      <c r="L17" s="70">
        <v>27</v>
      </c>
      <c r="M17" s="143"/>
      <c r="N17" s="70">
        <v>18</v>
      </c>
      <c r="O17" s="143"/>
      <c r="P17" s="70">
        <v>-55</v>
      </c>
      <c r="Q17" s="143"/>
      <c r="R17" s="70">
        <v>1</v>
      </c>
      <c r="S17" s="26"/>
      <c r="T17" s="447">
        <v>639</v>
      </c>
    </row>
    <row r="18" spans="1:21">
      <c r="A18" s="1"/>
      <c r="B18" s="442" t="s">
        <v>103</v>
      </c>
      <c r="C18" s="248"/>
      <c r="D18" s="286">
        <v>492</v>
      </c>
      <c r="E18" s="442"/>
      <c r="F18" s="286">
        <v>100</v>
      </c>
      <c r="G18" s="442"/>
      <c r="H18" s="286">
        <v>5</v>
      </c>
      <c r="I18" s="442"/>
      <c r="J18" s="286">
        <v>21</v>
      </c>
      <c r="K18" s="442"/>
      <c r="L18" s="286">
        <v>9</v>
      </c>
      <c r="M18" s="442"/>
      <c r="N18" s="286">
        <v>7</v>
      </c>
      <c r="O18" s="442"/>
      <c r="P18" s="286">
        <v>2</v>
      </c>
      <c r="Q18" s="442"/>
      <c r="R18" s="286">
        <v>-2</v>
      </c>
      <c r="S18" s="248"/>
      <c r="T18" s="443">
        <v>634</v>
      </c>
    </row>
    <row r="19" spans="1:21">
      <c r="A19" s="1"/>
      <c r="B19" s="62" t="s">
        <v>113</v>
      </c>
      <c r="C19" s="270"/>
      <c r="D19" s="286">
        <v>14</v>
      </c>
      <c r="E19" s="62"/>
      <c r="F19" s="286">
        <v>0</v>
      </c>
      <c r="G19" s="62"/>
      <c r="H19" s="286">
        <v>0</v>
      </c>
      <c r="I19" s="62"/>
      <c r="J19" s="286">
        <v>1</v>
      </c>
      <c r="K19" s="62"/>
      <c r="L19" s="286">
        <v>0</v>
      </c>
      <c r="M19" s="62"/>
      <c r="N19" s="286">
        <v>0</v>
      </c>
      <c r="O19" s="62"/>
      <c r="P19" s="286">
        <v>0</v>
      </c>
      <c r="Q19" s="62"/>
      <c r="R19" s="286">
        <v>0</v>
      </c>
      <c r="S19" s="270"/>
      <c r="T19" s="443">
        <v>15</v>
      </c>
    </row>
    <row r="20" spans="1:21">
      <c r="A20" s="1"/>
      <c r="B20" s="62" t="s">
        <v>109</v>
      </c>
      <c r="C20" s="449"/>
      <c r="D20" s="286">
        <v>0</v>
      </c>
      <c r="E20" s="448"/>
      <c r="F20" s="286">
        <v>23</v>
      </c>
      <c r="G20" s="448"/>
      <c r="H20" s="286">
        <v>2</v>
      </c>
      <c r="I20" s="448"/>
      <c r="J20" s="286">
        <v>1</v>
      </c>
      <c r="K20" s="448"/>
      <c r="L20" s="286">
        <v>0</v>
      </c>
      <c r="M20" s="448"/>
      <c r="N20" s="286">
        <v>0</v>
      </c>
      <c r="O20" s="448"/>
      <c r="P20" s="286">
        <v>0</v>
      </c>
      <c r="Q20" s="448"/>
      <c r="R20" s="286">
        <v>0</v>
      </c>
      <c r="S20" s="449"/>
      <c r="T20" s="443">
        <v>26</v>
      </c>
    </row>
    <row r="21" spans="1:21">
      <c r="A21" s="1"/>
      <c r="B21" s="62" t="s">
        <v>20</v>
      </c>
      <c r="C21" s="449"/>
      <c r="D21" s="286">
        <v>0</v>
      </c>
      <c r="E21" s="448"/>
      <c r="F21" s="286">
        <v>21</v>
      </c>
      <c r="G21" s="448"/>
      <c r="H21" s="286">
        <v>0</v>
      </c>
      <c r="I21" s="448"/>
      <c r="J21" s="286">
        <v>0</v>
      </c>
      <c r="K21" s="448"/>
      <c r="L21" s="286">
        <v>0</v>
      </c>
      <c r="M21" s="448"/>
      <c r="N21" s="286">
        <v>1</v>
      </c>
      <c r="O21" s="448"/>
      <c r="P21" s="286">
        <v>0</v>
      </c>
      <c r="Q21" s="448"/>
      <c r="R21" s="286">
        <v>0</v>
      </c>
      <c r="S21" s="449"/>
      <c r="T21" s="443">
        <v>22</v>
      </c>
    </row>
    <row r="22" spans="1:21">
      <c r="A22" s="1"/>
      <c r="B22" s="149" t="s">
        <v>98</v>
      </c>
      <c r="C22" s="29"/>
      <c r="D22" s="351">
        <v>-42</v>
      </c>
      <c r="E22" s="456"/>
      <c r="F22" s="351">
        <v>112</v>
      </c>
      <c r="G22" s="456"/>
      <c r="H22" s="351">
        <v>-3</v>
      </c>
      <c r="I22" s="456"/>
      <c r="J22" s="351">
        <v>25</v>
      </c>
      <c r="K22" s="456"/>
      <c r="L22" s="351">
        <v>18</v>
      </c>
      <c r="M22" s="456"/>
      <c r="N22" s="351">
        <v>12</v>
      </c>
      <c r="O22" s="456"/>
      <c r="P22" s="351">
        <v>-57</v>
      </c>
      <c r="Q22" s="456"/>
      <c r="R22" s="351">
        <v>3</v>
      </c>
      <c r="S22" s="29"/>
      <c r="T22" s="451">
        <v>68</v>
      </c>
      <c r="U22" s="25"/>
    </row>
    <row r="23" spans="1:21">
      <c r="A23" s="1"/>
      <c r="B23" s="62" t="s">
        <v>21</v>
      </c>
      <c r="C23" s="270"/>
      <c r="D23" s="286">
        <v>0</v>
      </c>
      <c r="E23" s="448"/>
      <c r="F23" s="286">
        <v>0</v>
      </c>
      <c r="G23" s="448"/>
      <c r="H23" s="286">
        <v>0</v>
      </c>
      <c r="I23" s="448"/>
      <c r="J23" s="286">
        <v>0</v>
      </c>
      <c r="K23" s="448"/>
      <c r="L23" s="286">
        <v>0</v>
      </c>
      <c r="M23" s="448"/>
      <c r="N23" s="286">
        <v>0</v>
      </c>
      <c r="O23" s="448"/>
      <c r="P23" s="286">
        <v>0</v>
      </c>
      <c r="Q23" s="448"/>
      <c r="R23" s="286">
        <v>0</v>
      </c>
      <c r="S23" s="449"/>
      <c r="T23" s="443">
        <v>0</v>
      </c>
    </row>
    <row r="24" spans="1:21">
      <c r="A24" s="1"/>
      <c r="B24" s="150" t="s">
        <v>22</v>
      </c>
      <c r="C24" s="23"/>
      <c r="D24" s="120">
        <v>24</v>
      </c>
      <c r="E24" s="150"/>
      <c r="F24" s="120">
        <v>21</v>
      </c>
      <c r="G24" s="150"/>
      <c r="H24" s="120">
        <v>5</v>
      </c>
      <c r="I24" s="150"/>
      <c r="J24" s="120">
        <v>3</v>
      </c>
      <c r="K24" s="150"/>
      <c r="L24" s="120">
        <v>4</v>
      </c>
      <c r="M24" s="150"/>
      <c r="N24" s="120">
        <v>2</v>
      </c>
      <c r="O24" s="150"/>
      <c r="P24" s="256">
        <v>5</v>
      </c>
      <c r="Q24" s="150"/>
      <c r="R24" s="120">
        <v>0</v>
      </c>
      <c r="S24" s="23"/>
      <c r="T24" s="443">
        <v>54</v>
      </c>
      <c r="U24" s="25"/>
    </row>
    <row r="25" spans="1:21">
      <c r="A25" s="1"/>
      <c r="B25" s="121" t="s">
        <v>95</v>
      </c>
      <c r="C25" s="22"/>
      <c r="D25" s="122">
        <v>-66</v>
      </c>
      <c r="E25" s="118"/>
      <c r="F25" s="122">
        <v>91</v>
      </c>
      <c r="G25" s="118"/>
      <c r="H25" s="122">
        <v>-8</v>
      </c>
      <c r="I25" s="118"/>
      <c r="J25" s="122">
        <v>22</v>
      </c>
      <c r="K25" s="118"/>
      <c r="L25" s="122">
        <v>14</v>
      </c>
      <c r="M25" s="118"/>
      <c r="N25" s="122">
        <v>10</v>
      </c>
      <c r="O25" s="118"/>
      <c r="P25" s="122">
        <v>-52</v>
      </c>
      <c r="Q25" s="118"/>
      <c r="R25" s="122">
        <v>3</v>
      </c>
      <c r="S25" s="22"/>
      <c r="T25" s="445">
        <v>14</v>
      </c>
    </row>
    <row r="26" spans="1:21">
      <c r="A26" s="1"/>
      <c r="B26" s="62"/>
      <c r="C26" s="270"/>
      <c r="D26" s="286"/>
      <c r="E26" s="62"/>
      <c r="F26" s="286"/>
      <c r="G26" s="62"/>
      <c r="H26" s="286"/>
      <c r="I26" s="62"/>
      <c r="J26" s="286"/>
      <c r="K26" s="62"/>
      <c r="L26" s="286"/>
      <c r="M26" s="62"/>
      <c r="N26" s="286"/>
      <c r="O26" s="62"/>
      <c r="P26" s="286"/>
      <c r="Q26" s="62"/>
      <c r="R26" s="286"/>
      <c r="S26" s="270"/>
      <c r="T26" s="443"/>
    </row>
    <row r="27" spans="1:21" ht="15">
      <c r="A27" s="1"/>
      <c r="B27" s="62" t="s">
        <v>204</v>
      </c>
      <c r="C27" s="270"/>
      <c r="D27" s="286">
        <v>14</v>
      </c>
      <c r="E27" s="62"/>
      <c r="F27" s="286">
        <v>0</v>
      </c>
      <c r="G27" s="62"/>
      <c r="H27" s="286">
        <v>0</v>
      </c>
      <c r="I27" s="62"/>
      <c r="J27" s="286">
        <v>1</v>
      </c>
      <c r="K27" s="62"/>
      <c r="L27" s="286">
        <v>0</v>
      </c>
      <c r="M27" s="62"/>
      <c r="N27" s="286">
        <v>0</v>
      </c>
      <c r="O27" s="62"/>
      <c r="P27" s="286">
        <v>0</v>
      </c>
      <c r="Q27" s="62"/>
      <c r="R27" s="286">
        <v>0</v>
      </c>
      <c r="S27" s="270"/>
      <c r="T27" s="443">
        <v>15</v>
      </c>
    </row>
    <row r="28" spans="1:21" s="1" customFormat="1">
      <c r="B28" s="121" t="s">
        <v>133</v>
      </c>
      <c r="C28" s="22"/>
      <c r="D28" s="122">
        <v>-80</v>
      </c>
      <c r="E28" s="118"/>
      <c r="F28" s="122">
        <v>91</v>
      </c>
      <c r="G28" s="118"/>
      <c r="H28" s="122">
        <v>-8</v>
      </c>
      <c r="I28" s="118"/>
      <c r="J28" s="122">
        <v>21</v>
      </c>
      <c r="K28" s="118"/>
      <c r="L28" s="122">
        <v>14</v>
      </c>
      <c r="M28" s="118"/>
      <c r="N28" s="122">
        <v>10</v>
      </c>
      <c r="O28" s="118"/>
      <c r="P28" s="122">
        <v>-52</v>
      </c>
      <c r="Q28" s="118"/>
      <c r="R28" s="122">
        <v>3</v>
      </c>
      <c r="S28" s="22"/>
      <c r="T28" s="445">
        <v>-1</v>
      </c>
    </row>
    <row r="29" spans="1:21">
      <c r="A29" s="1"/>
      <c r="B29" s="62"/>
      <c r="C29" s="270"/>
      <c r="D29" s="286"/>
      <c r="E29" s="62"/>
      <c r="F29" s="286"/>
      <c r="G29" s="62"/>
      <c r="H29" s="286"/>
      <c r="I29" s="62"/>
      <c r="J29" s="286"/>
      <c r="K29" s="62"/>
      <c r="L29" s="286"/>
      <c r="M29" s="62"/>
      <c r="N29" s="286"/>
      <c r="O29" s="62"/>
      <c r="P29" s="286"/>
      <c r="Q29" s="62"/>
      <c r="R29" s="286"/>
      <c r="S29" s="270"/>
      <c r="T29" s="443"/>
    </row>
    <row r="30" spans="1:21">
      <c r="A30" s="1"/>
      <c r="B30" s="62" t="s">
        <v>71</v>
      </c>
      <c r="C30" s="270"/>
      <c r="D30" s="286">
        <v>28</v>
      </c>
      <c r="E30" s="62"/>
      <c r="F30" s="286">
        <v>251</v>
      </c>
      <c r="G30" s="62"/>
      <c r="H30" s="286">
        <v>-29</v>
      </c>
      <c r="I30" s="62"/>
      <c r="J30" s="286">
        <v>35</v>
      </c>
      <c r="K30" s="62"/>
      <c r="L30" s="286">
        <v>46</v>
      </c>
      <c r="M30" s="62"/>
      <c r="N30" s="286">
        <v>18</v>
      </c>
      <c r="O30" s="62"/>
      <c r="P30" s="286">
        <v>79</v>
      </c>
      <c r="Q30" s="62"/>
      <c r="R30" s="286">
        <v>46</v>
      </c>
      <c r="S30" s="270"/>
      <c r="T30" s="443">
        <v>474</v>
      </c>
    </row>
    <row r="31" spans="1:21">
      <c r="A31" s="1"/>
      <c r="B31" s="62" t="s">
        <v>24</v>
      </c>
      <c r="C31" s="270"/>
      <c r="D31" s="286">
        <v>-83</v>
      </c>
      <c r="E31" s="62"/>
      <c r="F31" s="286">
        <v>-163</v>
      </c>
      <c r="G31" s="62"/>
      <c r="H31" s="286">
        <v>-1</v>
      </c>
      <c r="I31" s="62"/>
      <c r="J31" s="286">
        <v>-67</v>
      </c>
      <c r="K31" s="62"/>
      <c r="L31" s="286">
        <v>-4</v>
      </c>
      <c r="M31" s="62"/>
      <c r="N31" s="286">
        <v>-1</v>
      </c>
      <c r="O31" s="62"/>
      <c r="P31" s="286">
        <v>-4</v>
      </c>
      <c r="Q31" s="62"/>
      <c r="R31" s="286">
        <v>-47</v>
      </c>
      <c r="S31" s="270"/>
      <c r="T31" s="443">
        <v>-370</v>
      </c>
    </row>
    <row r="32" spans="1:21">
      <c r="A32" s="1"/>
      <c r="B32" s="121" t="s">
        <v>104</v>
      </c>
      <c r="C32" s="22"/>
      <c r="D32" s="122">
        <v>-55</v>
      </c>
      <c r="E32" s="118"/>
      <c r="F32" s="122">
        <v>88</v>
      </c>
      <c r="G32" s="118"/>
      <c r="H32" s="122">
        <v>-30</v>
      </c>
      <c r="I32" s="118"/>
      <c r="J32" s="122">
        <v>-32</v>
      </c>
      <c r="K32" s="118"/>
      <c r="L32" s="122">
        <v>42</v>
      </c>
      <c r="M32" s="118"/>
      <c r="N32" s="122">
        <v>17</v>
      </c>
      <c r="O32" s="118"/>
      <c r="P32" s="122">
        <v>75</v>
      </c>
      <c r="Q32" s="118"/>
      <c r="R32" s="122">
        <v>-1</v>
      </c>
      <c r="S32" s="22"/>
      <c r="T32" s="445">
        <v>104</v>
      </c>
    </row>
    <row r="33" spans="1:20">
      <c r="A33" s="1"/>
      <c r="B33" s="62"/>
      <c r="C33" s="270"/>
      <c r="D33" s="286"/>
      <c r="E33" s="62"/>
      <c r="F33" s="286"/>
      <c r="G33" s="62"/>
      <c r="H33" s="286"/>
      <c r="I33" s="62"/>
      <c r="J33" s="286"/>
      <c r="K33" s="62"/>
      <c r="L33" s="286"/>
      <c r="M33" s="62"/>
      <c r="N33" s="286"/>
      <c r="O33" s="62"/>
      <c r="P33" s="286"/>
      <c r="Q33" s="62"/>
      <c r="R33" s="286"/>
      <c r="S33" s="270"/>
      <c r="T33" s="443"/>
    </row>
    <row r="34" spans="1:20" ht="15">
      <c r="A34" s="1"/>
      <c r="B34" s="140" t="s">
        <v>206</v>
      </c>
      <c r="C34" s="22"/>
      <c r="D34" s="123">
        <v>597</v>
      </c>
      <c r="E34" s="118"/>
      <c r="F34" s="123">
        <v>169</v>
      </c>
      <c r="G34" s="118"/>
      <c r="H34" s="123">
        <v>2</v>
      </c>
      <c r="I34" s="118"/>
      <c r="J34" s="123">
        <v>41</v>
      </c>
      <c r="K34" s="118"/>
      <c r="L34" s="123">
        <v>5</v>
      </c>
      <c r="M34" s="118"/>
      <c r="N34" s="123">
        <v>0</v>
      </c>
      <c r="O34" s="118"/>
      <c r="P34" s="123">
        <v>0</v>
      </c>
      <c r="Q34" s="118"/>
      <c r="R34" s="123">
        <v>0</v>
      </c>
      <c r="S34" s="22"/>
      <c r="T34" s="452">
        <v>814</v>
      </c>
    </row>
    <row r="35" spans="1:20">
      <c r="A35" s="1"/>
      <c r="B35" s="62"/>
      <c r="C35" s="270"/>
      <c r="D35" s="286"/>
      <c r="E35" s="62"/>
      <c r="F35" s="286"/>
      <c r="G35" s="62"/>
      <c r="H35" s="286"/>
      <c r="I35" s="62"/>
      <c r="J35" s="286"/>
      <c r="K35" s="62"/>
      <c r="L35" s="286"/>
      <c r="M35" s="62"/>
      <c r="N35" s="286"/>
      <c r="O35" s="62"/>
      <c r="P35" s="286"/>
      <c r="Q35" s="62"/>
      <c r="R35" s="286"/>
      <c r="S35" s="270"/>
      <c r="T35" s="443"/>
    </row>
    <row r="36" spans="1:20">
      <c r="A36" s="1"/>
      <c r="B36" s="62" t="s">
        <v>29</v>
      </c>
      <c r="C36" s="449"/>
      <c r="D36" s="286">
        <v>0</v>
      </c>
      <c r="E36" s="448"/>
      <c r="F36" s="286">
        <v>2730</v>
      </c>
      <c r="G36" s="448"/>
      <c r="H36" s="286">
        <v>88</v>
      </c>
      <c r="I36" s="448"/>
      <c r="J36" s="286">
        <v>17</v>
      </c>
      <c r="K36" s="448"/>
      <c r="L36" s="286">
        <v>6</v>
      </c>
      <c r="M36" s="448"/>
      <c r="N36" s="286">
        <v>0</v>
      </c>
      <c r="O36" s="448"/>
      <c r="P36" s="286">
        <v>0</v>
      </c>
      <c r="Q36" s="448"/>
      <c r="R36" s="286">
        <v>0</v>
      </c>
      <c r="S36" s="449"/>
      <c r="T36" s="443">
        <v>2841</v>
      </c>
    </row>
    <row r="37" spans="1:20">
      <c r="A37" s="1"/>
      <c r="B37" s="62" t="s">
        <v>30</v>
      </c>
      <c r="C37" s="449"/>
      <c r="D37" s="286">
        <v>21405</v>
      </c>
      <c r="E37" s="448"/>
      <c r="F37" s="286">
        <v>3599</v>
      </c>
      <c r="G37" s="448"/>
      <c r="H37" s="286">
        <v>68</v>
      </c>
      <c r="I37" s="448"/>
      <c r="J37" s="286">
        <v>1126</v>
      </c>
      <c r="K37" s="448"/>
      <c r="L37" s="286">
        <v>233</v>
      </c>
      <c r="M37" s="448"/>
      <c r="N37" s="286">
        <v>192</v>
      </c>
      <c r="O37" s="448"/>
      <c r="P37" s="286">
        <v>87</v>
      </c>
      <c r="Q37" s="448"/>
      <c r="R37" s="286">
        <v>-17</v>
      </c>
      <c r="S37" s="449"/>
      <c r="T37" s="443">
        <v>26693</v>
      </c>
    </row>
    <row r="38" spans="1:20">
      <c r="A38" s="1"/>
      <c r="B38" s="62" t="s">
        <v>114</v>
      </c>
      <c r="C38" s="449"/>
      <c r="D38" s="286">
        <v>0</v>
      </c>
      <c r="E38" s="448"/>
      <c r="F38" s="286">
        <v>1516</v>
      </c>
      <c r="G38" s="448"/>
      <c r="H38" s="286">
        <v>28</v>
      </c>
      <c r="I38" s="448"/>
      <c r="J38" s="286">
        <v>79</v>
      </c>
      <c r="K38" s="448"/>
      <c r="L38" s="286">
        <v>0</v>
      </c>
      <c r="M38" s="448"/>
      <c r="N38" s="286">
        <v>1</v>
      </c>
      <c r="O38" s="448"/>
      <c r="P38" s="286">
        <v>0</v>
      </c>
      <c r="Q38" s="448"/>
      <c r="R38" s="286">
        <v>0</v>
      </c>
      <c r="S38" s="449"/>
      <c r="T38" s="443">
        <v>1624</v>
      </c>
    </row>
    <row r="39" spans="1:20">
      <c r="A39" s="1"/>
      <c r="B39" s="62" t="s">
        <v>31</v>
      </c>
      <c r="C39" s="449"/>
      <c r="D39" s="286">
        <v>0</v>
      </c>
      <c r="E39" s="448"/>
      <c r="F39" s="286">
        <v>662</v>
      </c>
      <c r="G39" s="448"/>
      <c r="H39" s="286">
        <v>1</v>
      </c>
      <c r="I39" s="448"/>
      <c r="J39" s="286">
        <v>15</v>
      </c>
      <c r="K39" s="448"/>
      <c r="L39" s="286">
        <v>0</v>
      </c>
      <c r="M39" s="448"/>
      <c r="N39" s="286">
        <v>196</v>
      </c>
      <c r="O39" s="448"/>
      <c r="P39" s="286">
        <v>0</v>
      </c>
      <c r="Q39" s="448"/>
      <c r="R39" s="286">
        <v>0</v>
      </c>
      <c r="S39" s="449"/>
      <c r="T39" s="443">
        <v>874</v>
      </c>
    </row>
    <row r="40" spans="1:20">
      <c r="A40" s="1"/>
      <c r="B40" s="62" t="s">
        <v>105</v>
      </c>
      <c r="C40" s="270"/>
      <c r="D40" s="286">
        <v>173</v>
      </c>
      <c r="E40" s="62"/>
      <c r="F40" s="286">
        <v>208</v>
      </c>
      <c r="G40" s="62"/>
      <c r="H40" s="286">
        <v>31</v>
      </c>
      <c r="I40" s="62"/>
      <c r="J40" s="286">
        <v>61</v>
      </c>
      <c r="K40" s="62"/>
      <c r="L40" s="286">
        <v>31</v>
      </c>
      <c r="M40" s="62"/>
      <c r="N40" s="286">
        <v>0</v>
      </c>
      <c r="O40" s="62"/>
      <c r="P40" s="286">
        <v>782</v>
      </c>
      <c r="Q40" s="62"/>
      <c r="R40" s="286">
        <v>-46</v>
      </c>
      <c r="S40" s="270"/>
      <c r="T40" s="443">
        <v>1240</v>
      </c>
    </row>
    <row r="41" spans="1:20">
      <c r="A41" s="1"/>
      <c r="B41" s="62" t="s">
        <v>46</v>
      </c>
      <c r="C41" s="270"/>
      <c r="D41" s="286">
        <v>2</v>
      </c>
      <c r="E41" s="62"/>
      <c r="F41" s="286">
        <v>68</v>
      </c>
      <c r="G41" s="62"/>
      <c r="H41" s="286">
        <v>0</v>
      </c>
      <c r="I41" s="62"/>
      <c r="J41" s="286">
        <v>3</v>
      </c>
      <c r="K41" s="62"/>
      <c r="L41" s="286">
        <v>0</v>
      </c>
      <c r="M41" s="62"/>
      <c r="N41" s="286">
        <v>0</v>
      </c>
      <c r="O41" s="62"/>
      <c r="P41" s="286">
        <v>0</v>
      </c>
      <c r="Q41" s="62"/>
      <c r="R41" s="286">
        <v>-1</v>
      </c>
      <c r="S41" s="270"/>
      <c r="T41" s="443">
        <v>72</v>
      </c>
    </row>
    <row r="42" spans="1:20">
      <c r="A42" s="1"/>
      <c r="B42" s="62" t="s">
        <v>106</v>
      </c>
      <c r="C42" s="270"/>
      <c r="D42" s="286">
        <v>3420</v>
      </c>
      <c r="E42" s="62"/>
      <c r="F42" s="286">
        <v>849</v>
      </c>
      <c r="G42" s="62"/>
      <c r="H42" s="286">
        <v>539</v>
      </c>
      <c r="I42" s="62"/>
      <c r="J42" s="286">
        <v>148</v>
      </c>
      <c r="K42" s="62"/>
      <c r="L42" s="286">
        <v>318</v>
      </c>
      <c r="M42" s="62"/>
      <c r="N42" s="286">
        <v>94</v>
      </c>
      <c r="O42" s="62"/>
      <c r="P42" s="286">
        <v>1284</v>
      </c>
      <c r="Q42" s="62"/>
      <c r="R42" s="286">
        <v>-1513</v>
      </c>
      <c r="S42" s="270"/>
      <c r="T42" s="443">
        <v>5139</v>
      </c>
    </row>
    <row r="43" spans="1:20">
      <c r="A43" s="1"/>
      <c r="B43" s="385" t="s">
        <v>207</v>
      </c>
      <c r="C43" s="22"/>
      <c r="D43" s="351">
        <v>25000</v>
      </c>
      <c r="E43" s="118"/>
      <c r="F43" s="351">
        <v>9632</v>
      </c>
      <c r="G43" s="118"/>
      <c r="H43" s="351">
        <v>755</v>
      </c>
      <c r="I43" s="118"/>
      <c r="J43" s="351">
        <v>1449</v>
      </c>
      <c r="K43" s="118"/>
      <c r="L43" s="351">
        <v>588</v>
      </c>
      <c r="M43" s="118"/>
      <c r="N43" s="351">
        <v>483</v>
      </c>
      <c r="O43" s="118"/>
      <c r="P43" s="351">
        <v>2153</v>
      </c>
      <c r="Q43" s="118"/>
      <c r="R43" s="351">
        <v>-1577</v>
      </c>
      <c r="S43" s="22"/>
      <c r="T43" s="451">
        <v>38483</v>
      </c>
    </row>
    <row r="44" spans="1:20">
      <c r="A44" s="1"/>
      <c r="B44" s="62"/>
      <c r="C44" s="270"/>
      <c r="D44" s="286"/>
      <c r="E44" s="62"/>
      <c r="F44" s="286"/>
      <c r="G44" s="62"/>
      <c r="H44" s="286"/>
      <c r="I44" s="62"/>
      <c r="J44" s="286"/>
      <c r="K44" s="62"/>
      <c r="L44" s="286"/>
      <c r="M44" s="62"/>
      <c r="N44" s="286"/>
      <c r="O44" s="62"/>
      <c r="P44" s="286"/>
      <c r="Q44" s="62"/>
      <c r="R44" s="286"/>
      <c r="S44" s="270"/>
      <c r="T44" s="443"/>
    </row>
    <row r="45" spans="1:20">
      <c r="A45" s="1"/>
      <c r="B45" s="62" t="s">
        <v>208</v>
      </c>
      <c r="C45" s="270"/>
      <c r="D45" s="286">
        <v>4787</v>
      </c>
      <c r="E45" s="62"/>
      <c r="F45" s="286">
        <v>1491</v>
      </c>
      <c r="G45" s="62"/>
      <c r="H45" s="286">
        <v>500</v>
      </c>
      <c r="I45" s="62"/>
      <c r="J45" s="286">
        <v>163</v>
      </c>
      <c r="K45" s="62"/>
      <c r="L45" s="286">
        <v>260</v>
      </c>
      <c r="M45" s="62"/>
      <c r="N45" s="286">
        <v>182</v>
      </c>
      <c r="O45" s="62"/>
      <c r="P45" s="286">
        <v>1326</v>
      </c>
      <c r="Q45" s="62"/>
      <c r="R45" s="286">
        <v>-1569</v>
      </c>
      <c r="S45" s="270"/>
      <c r="T45" s="443">
        <v>7140</v>
      </c>
    </row>
    <row r="46" spans="1:20" ht="13.5" thickBot="1">
      <c r="A46" s="270"/>
      <c r="B46" s="153" t="s">
        <v>107</v>
      </c>
      <c r="C46" s="453"/>
      <c r="D46" s="457">
        <v>20213</v>
      </c>
      <c r="E46" s="458"/>
      <c r="F46" s="457">
        <v>8141</v>
      </c>
      <c r="G46" s="458"/>
      <c r="H46" s="457">
        <v>255</v>
      </c>
      <c r="I46" s="458"/>
      <c r="J46" s="457">
        <v>1286</v>
      </c>
      <c r="K46" s="458"/>
      <c r="L46" s="457">
        <v>328</v>
      </c>
      <c r="M46" s="458"/>
      <c r="N46" s="457">
        <v>301</v>
      </c>
      <c r="O46" s="458"/>
      <c r="P46" s="457">
        <v>827</v>
      </c>
      <c r="Q46" s="458"/>
      <c r="R46" s="457">
        <v>-8</v>
      </c>
      <c r="S46" s="453"/>
      <c r="T46" s="454">
        <v>31343</v>
      </c>
    </row>
    <row r="47" spans="1:20" ht="13.5" thickTop="1">
      <c r="A47" s="1"/>
      <c r="B47" s="3"/>
      <c r="C47" s="22"/>
      <c r="D47" s="270"/>
      <c r="E47" s="22"/>
      <c r="F47" s="270"/>
      <c r="G47" s="22"/>
      <c r="H47" s="270"/>
      <c r="I47" s="22"/>
      <c r="J47" s="270"/>
      <c r="K47" s="22"/>
      <c r="L47" s="270"/>
      <c r="M47" s="22"/>
      <c r="N47" s="270"/>
      <c r="O47" s="22"/>
      <c r="P47" s="270"/>
      <c r="Q47" s="22"/>
      <c r="R47" s="270"/>
      <c r="S47" s="22"/>
      <c r="T47" s="270"/>
    </row>
    <row r="48" spans="1:20">
      <c r="A48" s="1"/>
      <c r="B48" s="134" t="s">
        <v>212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s="1" customFormat="1">
      <c r="B49" s="134" t="s">
        <v>213</v>
      </c>
    </row>
    <row r="50" spans="1:20">
      <c r="A50" s="1"/>
      <c r="B50" s="134" t="s">
        <v>214</v>
      </c>
      <c r="C50" s="455"/>
      <c r="D50" s="1"/>
      <c r="E50" s="455"/>
      <c r="F50" s="1"/>
      <c r="G50" s="455"/>
      <c r="H50" s="1"/>
      <c r="I50" s="455"/>
      <c r="J50" s="1"/>
      <c r="K50" s="455"/>
      <c r="L50" s="1"/>
      <c r="M50" s="455"/>
      <c r="N50" s="1"/>
      <c r="O50" s="455"/>
      <c r="P50" s="1"/>
      <c r="Q50" s="455"/>
      <c r="R50" s="1"/>
      <c r="S50" s="455"/>
      <c r="T50" s="1"/>
    </row>
    <row r="51" spans="1:2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>
      <c r="A52" s="1"/>
      <c r="B52" s="378"/>
      <c r="C52" s="378"/>
      <c r="D52" s="1"/>
      <c r="E52" s="378"/>
      <c r="F52" s="1"/>
      <c r="G52" s="378"/>
      <c r="H52" s="1"/>
      <c r="I52" s="378"/>
      <c r="J52" s="1"/>
      <c r="K52" s="378"/>
      <c r="L52" s="1"/>
      <c r="M52" s="378"/>
      <c r="N52" s="1"/>
      <c r="O52" s="378"/>
      <c r="P52" s="1"/>
      <c r="Q52" s="378"/>
      <c r="R52" s="1"/>
      <c r="S52" s="378"/>
      <c r="T52" s="1"/>
    </row>
    <row r="53" spans="1:2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2:W74"/>
  <sheetViews>
    <sheetView zoomScale="80" zoomScaleNormal="80" workbookViewId="0"/>
  </sheetViews>
  <sheetFormatPr defaultRowHeight="12.75"/>
  <cols>
    <col min="1" max="1" width="3.7109375" style="1" customWidth="1"/>
    <col min="2" max="2" width="86.140625" style="1" customWidth="1"/>
    <col min="3" max="3" width="1.5703125" style="1" customWidth="1"/>
    <col min="4" max="4" width="12.7109375" style="1" customWidth="1"/>
    <col min="5" max="5" width="1.5703125" style="1" customWidth="1"/>
    <col min="6" max="6" width="14.85546875" style="1" bestFit="1" customWidth="1"/>
    <col min="7" max="7" width="1.5703125" style="1" customWidth="1"/>
    <col min="8" max="8" width="12.7109375" style="1" customWidth="1"/>
    <col min="9" max="9" width="1.5703125" style="1" customWidth="1"/>
    <col min="10" max="10" width="12.7109375" style="1" customWidth="1"/>
    <col min="11" max="11" width="1.5703125" style="1" customWidth="1"/>
    <col min="12" max="12" width="16" style="1" bestFit="1" customWidth="1"/>
    <col min="13" max="13" width="1.5703125" style="1" customWidth="1"/>
    <col min="14" max="14" width="17" style="1" bestFit="1" customWidth="1"/>
    <col min="15" max="15" width="1.5703125" style="1" customWidth="1"/>
    <col min="16" max="16" width="17.42578125" style="1" bestFit="1" customWidth="1"/>
    <col min="17" max="17" width="1.5703125" style="1" customWidth="1"/>
    <col min="18" max="18" width="17.42578125" style="24" bestFit="1" customWidth="1"/>
    <col min="19" max="19" width="1.5703125" style="1" customWidth="1"/>
    <col min="20" max="20" width="18.85546875" style="1" bestFit="1" customWidth="1"/>
    <col min="21" max="21" width="1.5703125" style="1" customWidth="1"/>
    <col min="22" max="22" width="14.85546875" style="24" customWidth="1"/>
    <col min="23" max="23" width="3.7109375" style="24" customWidth="1"/>
    <col min="24" max="16384" width="9.140625" style="24"/>
  </cols>
  <sheetData>
    <row r="2" spans="1:23">
      <c r="B2" s="49" t="s">
        <v>0</v>
      </c>
      <c r="C2" s="49"/>
      <c r="E2" s="49"/>
      <c r="G2" s="49"/>
      <c r="I2" s="49"/>
      <c r="K2" s="49"/>
      <c r="M2" s="49"/>
      <c r="O2" s="49"/>
      <c r="Q2" s="49"/>
      <c r="S2" s="49"/>
      <c r="U2" s="49"/>
    </row>
    <row r="3" spans="1:23" ht="19.5">
      <c r="B3" s="433"/>
      <c r="C3" s="433"/>
      <c r="E3" s="433"/>
      <c r="G3" s="433"/>
      <c r="I3" s="433"/>
      <c r="K3" s="433"/>
      <c r="M3" s="433"/>
      <c r="O3" s="433"/>
      <c r="Q3" s="433"/>
      <c r="S3" s="433"/>
      <c r="U3" s="433"/>
    </row>
    <row r="4" spans="1:23" ht="19.5">
      <c r="B4" s="50" t="s">
        <v>210</v>
      </c>
      <c r="C4" s="50"/>
      <c r="E4" s="50"/>
      <c r="F4" s="462"/>
      <c r="G4" s="50"/>
      <c r="I4" s="50"/>
      <c r="K4" s="50"/>
      <c r="M4" s="50"/>
      <c r="O4" s="50"/>
      <c r="Q4" s="50"/>
      <c r="S4" s="50"/>
      <c r="U4" s="50"/>
    </row>
    <row r="5" spans="1:23" s="435" customFormat="1">
      <c r="A5" s="5"/>
      <c r="B5" s="51" t="s">
        <v>131</v>
      </c>
      <c r="C5" s="51"/>
      <c r="D5" s="270"/>
      <c r="E5" s="51"/>
      <c r="F5" s="270"/>
      <c r="G5" s="51"/>
      <c r="H5" s="270"/>
      <c r="I5" s="51"/>
      <c r="J5" s="378"/>
      <c r="K5" s="51"/>
      <c r="L5" s="270"/>
      <c r="M5" s="51"/>
      <c r="N5" s="270"/>
      <c r="O5" s="51"/>
      <c r="P5" s="270"/>
      <c r="Q5" s="51"/>
      <c r="R5" s="25"/>
      <c r="S5" s="51"/>
      <c r="T5" s="270"/>
      <c r="U5" s="51"/>
      <c r="V5" s="25"/>
      <c r="W5" s="24"/>
    </row>
    <row r="6" spans="1:23" s="435" customFormat="1">
      <c r="A6" s="5"/>
      <c r="B6" s="51"/>
      <c r="C6" s="51"/>
      <c r="D6" s="270"/>
      <c r="E6" s="51"/>
      <c r="F6" s="270"/>
      <c r="G6" s="51"/>
      <c r="H6" s="270"/>
      <c r="I6" s="51"/>
      <c r="J6" s="270"/>
      <c r="K6" s="51"/>
      <c r="L6" s="270"/>
      <c r="M6" s="51"/>
      <c r="N6" s="270"/>
      <c r="O6" s="51"/>
      <c r="P6" s="270"/>
      <c r="Q6" s="51"/>
      <c r="R6" s="25"/>
      <c r="S6" s="51"/>
      <c r="T6" s="270"/>
      <c r="U6" s="51"/>
      <c r="V6" s="25"/>
      <c r="W6" s="24"/>
    </row>
    <row r="7" spans="1:23"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436"/>
      <c r="S7" s="113"/>
      <c r="T7" s="113"/>
      <c r="U7" s="113"/>
      <c r="V7" s="436"/>
    </row>
    <row r="8" spans="1:23" ht="20.25" customHeight="1">
      <c r="B8" s="118"/>
      <c r="C8" s="152"/>
      <c r="D8" s="263" t="s">
        <v>148</v>
      </c>
      <c r="E8" s="152"/>
      <c r="F8" s="263" t="s">
        <v>148</v>
      </c>
      <c r="G8" s="152"/>
      <c r="H8" s="263" t="s">
        <v>148</v>
      </c>
      <c r="I8" s="152"/>
      <c r="J8" s="263" t="s">
        <v>148</v>
      </c>
      <c r="K8" s="152"/>
      <c r="L8" s="263" t="s">
        <v>191</v>
      </c>
      <c r="M8" s="152"/>
      <c r="N8" s="263" t="s">
        <v>192</v>
      </c>
      <c r="O8" s="152"/>
      <c r="P8" s="263" t="s">
        <v>150</v>
      </c>
      <c r="Q8" s="152"/>
      <c r="R8" s="437" t="s">
        <v>147</v>
      </c>
      <c r="S8" s="152"/>
      <c r="T8" s="263" t="s">
        <v>150</v>
      </c>
      <c r="U8" s="152"/>
      <c r="V8" s="437" t="s">
        <v>215</v>
      </c>
      <c r="W8" s="25"/>
    </row>
    <row r="9" spans="1:23" ht="15">
      <c r="B9" s="62"/>
      <c r="C9" s="62"/>
      <c r="D9" s="144" t="s">
        <v>216</v>
      </c>
      <c r="E9" s="62"/>
      <c r="F9" s="144" t="s">
        <v>217</v>
      </c>
      <c r="G9" s="62"/>
      <c r="H9" s="144" t="s">
        <v>218</v>
      </c>
      <c r="I9" s="62"/>
      <c r="J9" s="144" t="s">
        <v>219</v>
      </c>
      <c r="K9" s="62"/>
      <c r="L9" s="144" t="s">
        <v>197</v>
      </c>
      <c r="M9" s="62"/>
      <c r="N9" s="144"/>
      <c r="O9" s="62"/>
      <c r="P9" s="144"/>
      <c r="Q9" s="62"/>
      <c r="R9" s="438"/>
      <c r="S9" s="62"/>
      <c r="T9" s="144" t="s">
        <v>220</v>
      </c>
      <c r="U9" s="62"/>
      <c r="V9" s="438" t="s">
        <v>221</v>
      </c>
      <c r="W9" s="25"/>
    </row>
    <row r="10" spans="1:23" ht="15.75" thickBot="1">
      <c r="B10" s="116"/>
      <c r="C10" s="62"/>
      <c r="D10" s="146"/>
      <c r="E10" s="62"/>
      <c r="F10" s="146"/>
      <c r="G10" s="62"/>
      <c r="H10" s="146" t="s">
        <v>222</v>
      </c>
      <c r="I10" s="62"/>
      <c r="J10" s="146"/>
      <c r="K10" s="62"/>
      <c r="L10" s="146"/>
      <c r="M10" s="62"/>
      <c r="N10" s="146"/>
      <c r="O10" s="62"/>
      <c r="P10" s="146"/>
      <c r="Q10" s="62"/>
      <c r="R10" s="439"/>
      <c r="S10" s="62"/>
      <c r="T10" s="146" t="s">
        <v>223</v>
      </c>
      <c r="U10" s="62"/>
      <c r="V10" s="439"/>
      <c r="W10" s="25"/>
    </row>
    <row r="11" spans="1:23" ht="13.5" thickTop="1">
      <c r="B11" s="270"/>
      <c r="C11" s="270"/>
      <c r="D11" s="440"/>
      <c r="E11" s="270"/>
      <c r="F11" s="440"/>
      <c r="G11" s="270"/>
      <c r="H11" s="440"/>
      <c r="I11" s="270"/>
      <c r="J11" s="440"/>
      <c r="K11" s="270"/>
      <c r="L11" s="440"/>
      <c r="M11" s="270"/>
      <c r="N11" s="440"/>
      <c r="O11" s="270"/>
      <c r="P11" s="440"/>
      <c r="Q11" s="270"/>
      <c r="R11" s="441"/>
      <c r="S11" s="270"/>
      <c r="T11" s="440"/>
      <c r="U11" s="270"/>
      <c r="V11" s="441"/>
      <c r="W11" s="25"/>
    </row>
    <row r="12" spans="1:23">
      <c r="B12" s="118" t="s">
        <v>211</v>
      </c>
      <c r="C12" s="22"/>
      <c r="D12" s="440"/>
      <c r="E12" s="22"/>
      <c r="F12" s="440"/>
      <c r="G12" s="22"/>
      <c r="H12" s="440"/>
      <c r="I12" s="22"/>
      <c r="J12" s="440"/>
      <c r="K12" s="22"/>
      <c r="L12" s="440"/>
      <c r="M12" s="22"/>
      <c r="N12" s="440"/>
      <c r="O12" s="22"/>
      <c r="P12" s="440"/>
      <c r="Q12" s="248"/>
      <c r="R12" s="441"/>
      <c r="S12" s="22"/>
      <c r="T12" s="461"/>
      <c r="U12" s="22"/>
      <c r="V12" s="441"/>
      <c r="W12" s="25"/>
    </row>
    <row r="13" spans="1:23">
      <c r="B13" s="442" t="s">
        <v>200</v>
      </c>
      <c r="C13" s="248"/>
      <c r="D13" s="286">
        <v>1284</v>
      </c>
      <c r="E13" s="442"/>
      <c r="F13" s="286">
        <v>305</v>
      </c>
      <c r="G13" s="442"/>
      <c r="H13" s="286">
        <v>39</v>
      </c>
      <c r="I13" s="442"/>
      <c r="J13" s="286">
        <v>224</v>
      </c>
      <c r="K13" s="442"/>
      <c r="L13" s="286">
        <v>11</v>
      </c>
      <c r="M13" s="442"/>
      <c r="N13" s="286">
        <v>0</v>
      </c>
      <c r="O13" s="442"/>
      <c r="P13" s="286">
        <v>11</v>
      </c>
      <c r="Q13" s="248"/>
      <c r="R13" s="443">
        <v>1874</v>
      </c>
      <c r="S13" s="248"/>
      <c r="T13" s="286">
        <v>0</v>
      </c>
      <c r="U13" s="248"/>
      <c r="V13" s="443">
        <v>8963</v>
      </c>
    </row>
    <row r="14" spans="1:23">
      <c r="B14" s="442" t="s">
        <v>201</v>
      </c>
      <c r="C14" s="248"/>
      <c r="D14" s="286">
        <v>91</v>
      </c>
      <c r="E14" s="442"/>
      <c r="F14" s="286">
        <v>39</v>
      </c>
      <c r="G14" s="442"/>
      <c r="H14" s="286">
        <v>9</v>
      </c>
      <c r="I14" s="442"/>
      <c r="J14" s="286">
        <v>4</v>
      </c>
      <c r="K14" s="442"/>
      <c r="L14" s="286">
        <v>3</v>
      </c>
      <c r="M14" s="442"/>
      <c r="N14" s="286">
        <v>0</v>
      </c>
      <c r="O14" s="442"/>
      <c r="P14" s="286">
        <v>-50</v>
      </c>
      <c r="Q14" s="248"/>
      <c r="R14" s="443">
        <v>96</v>
      </c>
      <c r="S14" s="248"/>
      <c r="T14" s="286">
        <v>-99</v>
      </c>
      <c r="U14" s="248"/>
      <c r="V14" s="443">
        <v>0</v>
      </c>
    </row>
    <row r="15" spans="1:23">
      <c r="B15" s="444" t="s">
        <v>202</v>
      </c>
      <c r="C15" s="26"/>
      <c r="D15" s="122">
        <v>1375</v>
      </c>
      <c r="E15" s="143"/>
      <c r="F15" s="122">
        <v>344</v>
      </c>
      <c r="G15" s="143"/>
      <c r="H15" s="122">
        <v>48</v>
      </c>
      <c r="I15" s="143"/>
      <c r="J15" s="122">
        <v>228</v>
      </c>
      <c r="K15" s="143"/>
      <c r="L15" s="122">
        <v>14</v>
      </c>
      <c r="M15" s="143"/>
      <c r="N15" s="122">
        <v>0</v>
      </c>
      <c r="O15" s="143"/>
      <c r="P15" s="122">
        <v>-39</v>
      </c>
      <c r="Q15" s="26"/>
      <c r="R15" s="445">
        <v>1970</v>
      </c>
      <c r="S15" s="26"/>
      <c r="T15" s="122">
        <v>-99</v>
      </c>
      <c r="U15" s="26"/>
      <c r="V15" s="445">
        <v>8963</v>
      </c>
    </row>
    <row r="16" spans="1:23">
      <c r="B16" s="143"/>
      <c r="C16" s="26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26"/>
      <c r="R16" s="446"/>
      <c r="S16" s="26"/>
      <c r="T16" s="143"/>
      <c r="U16" s="26"/>
      <c r="V16" s="446"/>
    </row>
    <row r="17" spans="2:23">
      <c r="B17" s="143" t="s">
        <v>203</v>
      </c>
      <c r="C17" s="26"/>
      <c r="D17" s="70">
        <v>859</v>
      </c>
      <c r="E17" s="143"/>
      <c r="F17" s="70">
        <v>171</v>
      </c>
      <c r="G17" s="143"/>
      <c r="H17" s="70">
        <v>-5</v>
      </c>
      <c r="I17" s="143"/>
      <c r="J17" s="70">
        <v>43</v>
      </c>
      <c r="K17" s="143"/>
      <c r="L17" s="70">
        <v>1</v>
      </c>
      <c r="M17" s="143"/>
      <c r="N17" s="70">
        <v>-2</v>
      </c>
      <c r="O17" s="143"/>
      <c r="P17" s="70">
        <v>0</v>
      </c>
      <c r="Q17" s="26"/>
      <c r="R17" s="447">
        <v>1067</v>
      </c>
      <c r="S17" s="26"/>
      <c r="T17" s="70">
        <v>0</v>
      </c>
      <c r="U17" s="26"/>
      <c r="V17" s="447">
        <v>1706</v>
      </c>
    </row>
    <row r="18" spans="2:23">
      <c r="B18" s="442" t="s">
        <v>103</v>
      </c>
      <c r="C18" s="248"/>
      <c r="D18" s="286">
        <v>306</v>
      </c>
      <c r="E18" s="442"/>
      <c r="F18" s="286">
        <v>118</v>
      </c>
      <c r="G18" s="442"/>
      <c r="H18" s="286">
        <v>18</v>
      </c>
      <c r="I18" s="442"/>
      <c r="J18" s="286">
        <v>34</v>
      </c>
      <c r="K18" s="442"/>
      <c r="L18" s="286">
        <v>3</v>
      </c>
      <c r="M18" s="442"/>
      <c r="N18" s="286">
        <v>0</v>
      </c>
      <c r="O18" s="442"/>
      <c r="P18" s="286">
        <v>-1</v>
      </c>
      <c r="Q18" s="248"/>
      <c r="R18" s="443">
        <v>478</v>
      </c>
      <c r="S18" s="248"/>
      <c r="T18" s="286">
        <v>0</v>
      </c>
      <c r="U18" s="248"/>
      <c r="V18" s="443">
        <v>1112</v>
      </c>
    </row>
    <row r="19" spans="2:23">
      <c r="B19" s="62" t="s">
        <v>113</v>
      </c>
      <c r="C19" s="270"/>
      <c r="D19" s="286">
        <v>36</v>
      </c>
      <c r="E19" s="62"/>
      <c r="F19" s="286">
        <v>0</v>
      </c>
      <c r="G19" s="62"/>
      <c r="H19" s="286">
        <v>0</v>
      </c>
      <c r="I19" s="62"/>
      <c r="J19" s="286">
        <v>1</v>
      </c>
      <c r="K19" s="62"/>
      <c r="L19" s="286">
        <v>0</v>
      </c>
      <c r="M19" s="62"/>
      <c r="N19" s="286">
        <v>0</v>
      </c>
      <c r="O19" s="62"/>
      <c r="P19" s="286">
        <v>0</v>
      </c>
      <c r="Q19" s="270"/>
      <c r="R19" s="443">
        <v>37</v>
      </c>
      <c r="S19" s="270"/>
      <c r="T19" s="286">
        <v>0</v>
      </c>
      <c r="U19" s="270"/>
      <c r="V19" s="443">
        <v>52</v>
      </c>
    </row>
    <row r="20" spans="2:23">
      <c r="B20" s="62" t="s">
        <v>109</v>
      </c>
      <c r="C20" s="270"/>
      <c r="D20" s="286">
        <v>0</v>
      </c>
      <c r="E20" s="62"/>
      <c r="F20" s="286">
        <v>2</v>
      </c>
      <c r="G20" s="62"/>
      <c r="H20" s="286">
        <v>0</v>
      </c>
      <c r="I20" s="62"/>
      <c r="J20" s="286">
        <v>0</v>
      </c>
      <c r="K20" s="62"/>
      <c r="L20" s="286">
        <v>4</v>
      </c>
      <c r="M20" s="62"/>
      <c r="N20" s="286">
        <v>0</v>
      </c>
      <c r="O20" s="62"/>
      <c r="P20" s="286">
        <v>0</v>
      </c>
      <c r="Q20" s="270"/>
      <c r="R20" s="443">
        <v>6</v>
      </c>
      <c r="S20" s="270"/>
      <c r="T20" s="286">
        <v>0</v>
      </c>
      <c r="U20" s="270"/>
      <c r="V20" s="443">
        <v>32</v>
      </c>
    </row>
    <row r="21" spans="2:23">
      <c r="B21" s="62" t="s">
        <v>20</v>
      </c>
      <c r="C21" s="270"/>
      <c r="D21" s="286">
        <v>0</v>
      </c>
      <c r="E21" s="62"/>
      <c r="F21" s="286">
        <v>0</v>
      </c>
      <c r="G21" s="62"/>
      <c r="H21" s="286">
        <v>0</v>
      </c>
      <c r="I21" s="62"/>
      <c r="J21" s="286">
        <v>0</v>
      </c>
      <c r="K21" s="62"/>
      <c r="L21" s="286">
        <v>0</v>
      </c>
      <c r="M21" s="62"/>
      <c r="N21" s="286">
        <v>0</v>
      </c>
      <c r="O21" s="62"/>
      <c r="P21" s="286">
        <v>0</v>
      </c>
      <c r="Q21" s="270"/>
      <c r="R21" s="443">
        <v>0</v>
      </c>
      <c r="S21" s="270"/>
      <c r="T21" s="286">
        <v>0</v>
      </c>
      <c r="U21" s="270"/>
      <c r="V21" s="443">
        <v>22</v>
      </c>
    </row>
    <row r="22" spans="2:23">
      <c r="B22" s="149" t="s">
        <v>98</v>
      </c>
      <c r="C22" s="29"/>
      <c r="D22" s="351">
        <v>589</v>
      </c>
      <c r="E22" s="456"/>
      <c r="F22" s="351">
        <v>55</v>
      </c>
      <c r="G22" s="456"/>
      <c r="H22" s="351">
        <v>-23</v>
      </c>
      <c r="I22" s="456"/>
      <c r="J22" s="351">
        <v>10</v>
      </c>
      <c r="K22" s="456"/>
      <c r="L22" s="351">
        <v>2</v>
      </c>
      <c r="M22" s="456"/>
      <c r="N22" s="351">
        <v>-2</v>
      </c>
      <c r="O22" s="456"/>
      <c r="P22" s="351">
        <v>1</v>
      </c>
      <c r="Q22" s="29"/>
      <c r="R22" s="451">
        <v>632</v>
      </c>
      <c r="S22" s="29"/>
      <c r="T22" s="351">
        <v>0</v>
      </c>
      <c r="U22" s="29"/>
      <c r="V22" s="451">
        <v>700</v>
      </c>
      <c r="W22" s="25"/>
    </row>
    <row r="23" spans="2:23">
      <c r="B23" s="62" t="s">
        <v>21</v>
      </c>
      <c r="C23" s="23"/>
      <c r="D23" s="286">
        <v>0</v>
      </c>
      <c r="E23" s="62"/>
      <c r="F23" s="286">
        <v>0</v>
      </c>
      <c r="G23" s="62"/>
      <c r="H23" s="286">
        <v>0</v>
      </c>
      <c r="I23" s="62"/>
      <c r="J23" s="286">
        <v>0</v>
      </c>
      <c r="K23" s="62"/>
      <c r="L23" s="286">
        <v>0</v>
      </c>
      <c r="M23" s="62"/>
      <c r="N23" s="286">
        <v>0</v>
      </c>
      <c r="O23" s="62"/>
      <c r="P23" s="286">
        <v>0</v>
      </c>
      <c r="Q23" s="270"/>
      <c r="R23" s="443">
        <v>0</v>
      </c>
      <c r="S23" s="270"/>
      <c r="T23" s="286">
        <v>-126</v>
      </c>
      <c r="U23" s="270"/>
      <c r="V23" s="443">
        <v>-126</v>
      </c>
      <c r="W23" s="25"/>
    </row>
    <row r="24" spans="2:23">
      <c r="B24" s="148" t="s">
        <v>22</v>
      </c>
      <c r="C24" s="23"/>
      <c r="D24" s="120">
        <v>261</v>
      </c>
      <c r="E24" s="150"/>
      <c r="F24" s="120">
        <v>7</v>
      </c>
      <c r="G24" s="150"/>
      <c r="H24" s="256">
        <v>1</v>
      </c>
      <c r="I24" s="150"/>
      <c r="J24" s="120">
        <v>0</v>
      </c>
      <c r="K24" s="150"/>
      <c r="L24" s="256">
        <v>1</v>
      </c>
      <c r="M24" s="150"/>
      <c r="N24" s="120">
        <v>0</v>
      </c>
      <c r="O24" s="150"/>
      <c r="P24" s="120">
        <v>0</v>
      </c>
      <c r="Q24" s="23"/>
      <c r="R24" s="459">
        <v>266</v>
      </c>
      <c r="S24" s="23"/>
      <c r="T24" s="120">
        <v>1</v>
      </c>
      <c r="U24" s="23"/>
      <c r="V24" s="459">
        <v>321</v>
      </c>
    </row>
    <row r="25" spans="2:23">
      <c r="B25" s="121" t="s">
        <v>95</v>
      </c>
      <c r="C25" s="22"/>
      <c r="D25" s="122">
        <v>328</v>
      </c>
      <c r="E25" s="118"/>
      <c r="F25" s="122">
        <v>48</v>
      </c>
      <c r="G25" s="118"/>
      <c r="H25" s="122">
        <v>-22</v>
      </c>
      <c r="I25" s="118"/>
      <c r="J25" s="122">
        <v>10</v>
      </c>
      <c r="K25" s="118"/>
      <c r="L25" s="122">
        <v>3</v>
      </c>
      <c r="M25" s="118"/>
      <c r="N25" s="122">
        <v>-2</v>
      </c>
      <c r="O25" s="118"/>
      <c r="P25" s="122">
        <v>1</v>
      </c>
      <c r="Q25" s="22"/>
      <c r="R25" s="445">
        <v>366</v>
      </c>
      <c r="S25" s="22"/>
      <c r="T25" s="122">
        <v>-127</v>
      </c>
      <c r="U25" s="22"/>
      <c r="V25" s="445">
        <v>253</v>
      </c>
    </row>
    <row r="26" spans="2:23">
      <c r="B26" s="62"/>
      <c r="C26" s="270"/>
      <c r="D26" s="286"/>
      <c r="E26" s="62"/>
      <c r="F26" s="286"/>
      <c r="G26" s="62"/>
      <c r="H26" s="286"/>
      <c r="I26" s="62"/>
      <c r="J26" s="286"/>
      <c r="K26" s="62"/>
      <c r="L26" s="286"/>
      <c r="M26" s="62"/>
      <c r="N26" s="286"/>
      <c r="O26" s="62"/>
      <c r="P26" s="286"/>
      <c r="Q26" s="270"/>
      <c r="R26" s="460"/>
      <c r="S26" s="270"/>
      <c r="T26" s="286"/>
      <c r="U26" s="270"/>
      <c r="V26" s="443"/>
    </row>
    <row r="27" spans="2:23" ht="15">
      <c r="B27" s="62" t="s">
        <v>204</v>
      </c>
      <c r="C27" s="270"/>
      <c r="D27" s="286">
        <v>36</v>
      </c>
      <c r="E27" s="62"/>
      <c r="F27" s="286">
        <v>0</v>
      </c>
      <c r="G27" s="62"/>
      <c r="H27" s="286">
        <v>0</v>
      </c>
      <c r="I27" s="62"/>
      <c r="J27" s="286">
        <v>1</v>
      </c>
      <c r="K27" s="62"/>
      <c r="L27" s="286">
        <v>0</v>
      </c>
      <c r="M27" s="62"/>
      <c r="N27" s="286">
        <v>0</v>
      </c>
      <c r="O27" s="62"/>
      <c r="P27" s="286">
        <v>0</v>
      </c>
      <c r="Q27" s="270"/>
      <c r="R27" s="443">
        <v>37</v>
      </c>
      <c r="S27" s="270"/>
      <c r="T27" s="286">
        <v>0</v>
      </c>
      <c r="U27" s="270"/>
      <c r="V27" s="443">
        <v>52</v>
      </c>
    </row>
    <row r="28" spans="2:23" s="1" customFormat="1">
      <c r="B28" s="121" t="s">
        <v>133</v>
      </c>
      <c r="C28" s="22"/>
      <c r="D28" s="122">
        <v>292</v>
      </c>
      <c r="E28" s="118"/>
      <c r="F28" s="122">
        <v>48</v>
      </c>
      <c r="G28" s="118"/>
      <c r="H28" s="122">
        <v>-22</v>
      </c>
      <c r="I28" s="118"/>
      <c r="J28" s="122">
        <v>9</v>
      </c>
      <c r="K28" s="118"/>
      <c r="L28" s="122">
        <v>3</v>
      </c>
      <c r="M28" s="118"/>
      <c r="N28" s="122">
        <v>-2</v>
      </c>
      <c r="O28" s="118"/>
      <c r="P28" s="122">
        <v>1</v>
      </c>
      <c r="Q28" s="22"/>
      <c r="R28" s="445">
        <v>329</v>
      </c>
      <c r="S28" s="22"/>
      <c r="T28" s="122">
        <v>-127</v>
      </c>
      <c r="U28" s="22"/>
      <c r="V28" s="445">
        <v>201</v>
      </c>
    </row>
    <row r="29" spans="2:23">
      <c r="B29" s="62"/>
      <c r="C29" s="270"/>
      <c r="D29" s="286"/>
      <c r="E29" s="62"/>
      <c r="F29" s="286"/>
      <c r="G29" s="62"/>
      <c r="H29" s="286"/>
      <c r="I29" s="62"/>
      <c r="J29" s="286"/>
      <c r="K29" s="62"/>
      <c r="L29" s="286"/>
      <c r="M29" s="62"/>
      <c r="N29" s="286"/>
      <c r="O29" s="62"/>
      <c r="P29" s="286"/>
      <c r="Q29" s="270"/>
      <c r="R29" s="460"/>
      <c r="S29" s="270"/>
      <c r="T29" s="286"/>
      <c r="U29" s="270"/>
      <c r="V29" s="443"/>
    </row>
    <row r="30" spans="2:23">
      <c r="B30" s="62" t="s">
        <v>71</v>
      </c>
      <c r="C30" s="270"/>
      <c r="D30" s="286">
        <v>551</v>
      </c>
      <c r="E30" s="62"/>
      <c r="F30" s="286">
        <v>144</v>
      </c>
      <c r="G30" s="62"/>
      <c r="H30" s="286">
        <v>22</v>
      </c>
      <c r="I30" s="62"/>
      <c r="J30" s="286">
        <v>17</v>
      </c>
      <c r="K30" s="62"/>
      <c r="L30" s="286">
        <v>1</v>
      </c>
      <c r="M30" s="62"/>
      <c r="N30" s="286">
        <v>-2</v>
      </c>
      <c r="O30" s="62"/>
      <c r="P30" s="286">
        <v>0</v>
      </c>
      <c r="Q30" s="270"/>
      <c r="R30" s="443">
        <v>733</v>
      </c>
      <c r="S30" s="270"/>
      <c r="T30" s="286">
        <v>-330</v>
      </c>
      <c r="U30" s="270"/>
      <c r="V30" s="443">
        <v>877</v>
      </c>
    </row>
    <row r="31" spans="2:23">
      <c r="B31" s="62" t="s">
        <v>24</v>
      </c>
      <c r="C31" s="270"/>
      <c r="D31" s="286">
        <v>-282</v>
      </c>
      <c r="E31" s="62"/>
      <c r="F31" s="286">
        <v>-450</v>
      </c>
      <c r="G31" s="62"/>
      <c r="H31" s="286">
        <v>-108</v>
      </c>
      <c r="I31" s="62"/>
      <c r="J31" s="286">
        <v>-32</v>
      </c>
      <c r="K31" s="62"/>
      <c r="L31" s="286">
        <v>5</v>
      </c>
      <c r="M31" s="62"/>
      <c r="N31" s="286">
        <v>0</v>
      </c>
      <c r="O31" s="62"/>
      <c r="P31" s="286">
        <v>0</v>
      </c>
      <c r="Q31" s="270"/>
      <c r="R31" s="443">
        <v>-867</v>
      </c>
      <c r="S31" s="270"/>
      <c r="T31" s="286">
        <v>-16</v>
      </c>
      <c r="U31" s="270"/>
      <c r="V31" s="443">
        <v>-1253</v>
      </c>
    </row>
    <row r="32" spans="2:23">
      <c r="B32" s="121" t="s">
        <v>104</v>
      </c>
      <c r="C32" s="22"/>
      <c r="D32" s="122">
        <v>269</v>
      </c>
      <c r="E32" s="118"/>
      <c r="F32" s="122">
        <v>-306</v>
      </c>
      <c r="G32" s="118"/>
      <c r="H32" s="122">
        <v>-86</v>
      </c>
      <c r="I32" s="118"/>
      <c r="J32" s="122">
        <v>-15</v>
      </c>
      <c r="K32" s="118"/>
      <c r="L32" s="122">
        <v>6</v>
      </c>
      <c r="M32" s="118"/>
      <c r="N32" s="122">
        <v>-2</v>
      </c>
      <c r="O32" s="118"/>
      <c r="P32" s="122">
        <v>0</v>
      </c>
      <c r="Q32" s="22"/>
      <c r="R32" s="445">
        <v>-134</v>
      </c>
      <c r="S32" s="22"/>
      <c r="T32" s="122">
        <v>-346</v>
      </c>
      <c r="U32" s="22"/>
      <c r="V32" s="445">
        <v>-376</v>
      </c>
    </row>
    <row r="33" spans="1:22">
      <c r="B33" s="62"/>
      <c r="C33" s="270"/>
      <c r="D33" s="286"/>
      <c r="E33" s="62"/>
      <c r="F33" s="286"/>
      <c r="G33" s="62"/>
      <c r="H33" s="286"/>
      <c r="I33" s="62"/>
      <c r="J33" s="286"/>
      <c r="K33" s="62"/>
      <c r="L33" s="286"/>
      <c r="M33" s="62"/>
      <c r="N33" s="286"/>
      <c r="O33" s="62"/>
      <c r="P33" s="286"/>
      <c r="Q33" s="270"/>
      <c r="R33" s="460"/>
      <c r="S33" s="270"/>
      <c r="T33" s="286"/>
      <c r="U33" s="270"/>
      <c r="V33" s="443"/>
    </row>
    <row r="34" spans="1:22" ht="15">
      <c r="B34" s="140" t="s">
        <v>206</v>
      </c>
      <c r="C34" s="22"/>
      <c r="D34" s="123">
        <v>258</v>
      </c>
      <c r="E34" s="118"/>
      <c r="F34" s="123">
        <v>451</v>
      </c>
      <c r="G34" s="118"/>
      <c r="H34" s="123">
        <v>103</v>
      </c>
      <c r="I34" s="118"/>
      <c r="J34" s="123">
        <v>44</v>
      </c>
      <c r="K34" s="118"/>
      <c r="L34" s="123">
        <v>0</v>
      </c>
      <c r="M34" s="118"/>
      <c r="N34" s="123">
        <v>0</v>
      </c>
      <c r="O34" s="118"/>
      <c r="P34" s="123">
        <v>0</v>
      </c>
      <c r="Q34" s="22"/>
      <c r="R34" s="452">
        <v>856</v>
      </c>
      <c r="S34" s="22"/>
      <c r="T34" s="123">
        <v>0</v>
      </c>
      <c r="U34" s="22"/>
      <c r="V34" s="452">
        <v>1670</v>
      </c>
    </row>
    <row r="35" spans="1:22">
      <c r="B35" s="62"/>
      <c r="C35" s="270"/>
      <c r="D35" s="286"/>
      <c r="E35" s="62"/>
      <c r="F35" s="286"/>
      <c r="G35" s="62"/>
      <c r="H35" s="286"/>
      <c r="I35" s="62"/>
      <c r="J35" s="286"/>
      <c r="K35" s="62"/>
      <c r="L35" s="286"/>
      <c r="M35" s="62"/>
      <c r="N35" s="286"/>
      <c r="O35" s="62"/>
      <c r="P35" s="286"/>
      <c r="Q35" s="270"/>
      <c r="R35" s="460"/>
      <c r="S35" s="270"/>
      <c r="T35" s="286"/>
      <c r="U35" s="270"/>
      <c r="V35" s="443"/>
    </row>
    <row r="36" spans="1:22">
      <c r="B36" s="62" t="s">
        <v>29</v>
      </c>
      <c r="C36" s="270"/>
      <c r="D36" s="286">
        <v>728</v>
      </c>
      <c r="E36" s="62"/>
      <c r="F36" s="286">
        <v>105</v>
      </c>
      <c r="G36" s="62"/>
      <c r="H36" s="286">
        <v>5</v>
      </c>
      <c r="I36" s="62"/>
      <c r="J36" s="286">
        <v>5</v>
      </c>
      <c r="K36" s="62"/>
      <c r="L36" s="286">
        <v>1</v>
      </c>
      <c r="M36" s="62"/>
      <c r="N36" s="286">
        <v>0</v>
      </c>
      <c r="O36" s="62"/>
      <c r="P36" s="286">
        <v>0</v>
      </c>
      <c r="Q36" s="270"/>
      <c r="R36" s="443">
        <v>844</v>
      </c>
      <c r="S36" s="270"/>
      <c r="T36" s="286">
        <v>0</v>
      </c>
      <c r="U36" s="270"/>
      <c r="V36" s="443">
        <v>3685</v>
      </c>
    </row>
    <row r="37" spans="1:22">
      <c r="B37" s="62" t="s">
        <v>30</v>
      </c>
      <c r="C37" s="270"/>
      <c r="D37" s="286">
        <v>6176</v>
      </c>
      <c r="E37" s="62"/>
      <c r="F37" s="286">
        <v>6263</v>
      </c>
      <c r="G37" s="62"/>
      <c r="H37" s="286">
        <v>973</v>
      </c>
      <c r="I37" s="62"/>
      <c r="J37" s="286">
        <v>1666</v>
      </c>
      <c r="K37" s="62"/>
      <c r="L37" s="286">
        <v>50</v>
      </c>
      <c r="M37" s="62"/>
      <c r="N37" s="286">
        <v>0</v>
      </c>
      <c r="O37" s="62"/>
      <c r="P37" s="286">
        <v>-3</v>
      </c>
      <c r="Q37" s="270"/>
      <c r="R37" s="443">
        <v>15125</v>
      </c>
      <c r="S37" s="270"/>
      <c r="T37" s="286">
        <v>-4</v>
      </c>
      <c r="U37" s="270"/>
      <c r="V37" s="443">
        <v>41814</v>
      </c>
    </row>
    <row r="38" spans="1:22">
      <c r="B38" s="62" t="s">
        <v>114</v>
      </c>
      <c r="C38" s="270"/>
      <c r="D38" s="286">
        <v>0</v>
      </c>
      <c r="E38" s="62"/>
      <c r="F38" s="286">
        <v>157</v>
      </c>
      <c r="G38" s="62"/>
      <c r="H38" s="286">
        <v>0</v>
      </c>
      <c r="I38" s="62"/>
      <c r="J38" s="286">
        <v>1</v>
      </c>
      <c r="K38" s="62"/>
      <c r="L38" s="286">
        <v>9</v>
      </c>
      <c r="M38" s="62"/>
      <c r="N38" s="286">
        <v>0</v>
      </c>
      <c r="O38" s="62"/>
      <c r="P38" s="286">
        <v>0</v>
      </c>
      <c r="Q38" s="270"/>
      <c r="R38" s="443">
        <v>167</v>
      </c>
      <c r="S38" s="270"/>
      <c r="T38" s="286">
        <v>0</v>
      </c>
      <c r="U38" s="270"/>
      <c r="V38" s="443">
        <v>1791</v>
      </c>
    </row>
    <row r="39" spans="1:22">
      <c r="B39" s="62" t="s">
        <v>31</v>
      </c>
      <c r="C39" s="270"/>
      <c r="D39" s="286">
        <v>0</v>
      </c>
      <c r="E39" s="62"/>
      <c r="F39" s="286">
        <v>0</v>
      </c>
      <c r="G39" s="62"/>
      <c r="H39" s="286">
        <v>0</v>
      </c>
      <c r="I39" s="62"/>
      <c r="J39" s="286">
        <v>0</v>
      </c>
      <c r="K39" s="62"/>
      <c r="L39" s="286">
        <v>0</v>
      </c>
      <c r="M39" s="62"/>
      <c r="N39" s="286">
        <v>0</v>
      </c>
      <c r="O39" s="62"/>
      <c r="P39" s="286">
        <v>0</v>
      </c>
      <c r="Q39" s="270"/>
      <c r="R39" s="443">
        <v>0</v>
      </c>
      <c r="S39" s="270"/>
      <c r="T39" s="286">
        <v>0</v>
      </c>
      <c r="U39" s="270"/>
      <c r="V39" s="443">
        <v>874</v>
      </c>
    </row>
    <row r="40" spans="1:22">
      <c r="B40" s="62" t="s">
        <v>105</v>
      </c>
      <c r="C40" s="270"/>
      <c r="D40" s="286">
        <v>785</v>
      </c>
      <c r="E40" s="62"/>
      <c r="F40" s="286">
        <v>18</v>
      </c>
      <c r="G40" s="62"/>
      <c r="H40" s="286">
        <v>1</v>
      </c>
      <c r="I40" s="62"/>
      <c r="J40" s="286">
        <v>1</v>
      </c>
      <c r="K40" s="62"/>
      <c r="L40" s="286">
        <v>2</v>
      </c>
      <c r="M40" s="62"/>
      <c r="N40" s="286">
        <v>0</v>
      </c>
      <c r="O40" s="62"/>
      <c r="P40" s="286">
        <v>0</v>
      </c>
      <c r="Q40" s="270"/>
      <c r="R40" s="443">
        <v>807</v>
      </c>
      <c r="S40" s="270"/>
      <c r="T40" s="286">
        <v>23</v>
      </c>
      <c r="U40" s="270"/>
      <c r="V40" s="443">
        <v>2070</v>
      </c>
    </row>
    <row r="41" spans="1:22">
      <c r="B41" s="62" t="s">
        <v>46</v>
      </c>
      <c r="C41" s="270"/>
      <c r="D41" s="286">
        <v>0</v>
      </c>
      <c r="E41" s="62"/>
      <c r="F41" s="286">
        <v>0</v>
      </c>
      <c r="G41" s="62"/>
      <c r="H41" s="286">
        <v>0</v>
      </c>
      <c r="I41" s="62"/>
      <c r="J41" s="286">
        <v>21</v>
      </c>
      <c r="K41" s="62"/>
      <c r="L41" s="286">
        <v>0</v>
      </c>
      <c r="M41" s="62"/>
      <c r="N41" s="286">
        <v>0</v>
      </c>
      <c r="O41" s="62"/>
      <c r="P41" s="286">
        <v>0</v>
      </c>
      <c r="Q41" s="270"/>
      <c r="R41" s="443">
        <v>21</v>
      </c>
      <c r="S41" s="270"/>
      <c r="T41" s="286">
        <v>114</v>
      </c>
      <c r="U41" s="270"/>
      <c r="V41" s="443">
        <v>207</v>
      </c>
    </row>
    <row r="42" spans="1:22">
      <c r="B42" s="62" t="s">
        <v>106</v>
      </c>
      <c r="C42" s="270"/>
      <c r="D42" s="286">
        <v>826</v>
      </c>
      <c r="E42" s="62"/>
      <c r="F42" s="286">
        <v>551</v>
      </c>
      <c r="G42" s="62"/>
      <c r="H42" s="286">
        <v>98</v>
      </c>
      <c r="I42" s="62"/>
      <c r="J42" s="286">
        <v>167</v>
      </c>
      <c r="K42" s="62"/>
      <c r="L42" s="286">
        <v>24</v>
      </c>
      <c r="M42" s="62"/>
      <c r="N42" s="286">
        <v>0</v>
      </c>
      <c r="O42" s="62"/>
      <c r="P42" s="286">
        <v>-33</v>
      </c>
      <c r="Q42" s="270"/>
      <c r="R42" s="443">
        <v>1633</v>
      </c>
      <c r="S42" s="270"/>
      <c r="T42" s="286">
        <v>-203</v>
      </c>
      <c r="U42" s="270"/>
      <c r="V42" s="443">
        <v>6569</v>
      </c>
    </row>
    <row r="43" spans="1:22">
      <c r="B43" s="385" t="s">
        <v>207</v>
      </c>
      <c r="C43" s="22"/>
      <c r="D43" s="351">
        <v>8515</v>
      </c>
      <c r="E43" s="118"/>
      <c r="F43" s="351">
        <v>7094</v>
      </c>
      <c r="G43" s="118"/>
      <c r="H43" s="351">
        <v>1077</v>
      </c>
      <c r="I43" s="118"/>
      <c r="J43" s="351">
        <v>1861</v>
      </c>
      <c r="K43" s="118"/>
      <c r="L43" s="351">
        <v>86</v>
      </c>
      <c r="M43" s="118"/>
      <c r="N43" s="351">
        <v>0</v>
      </c>
      <c r="O43" s="118"/>
      <c r="P43" s="351">
        <v>-36</v>
      </c>
      <c r="Q43" s="22"/>
      <c r="R43" s="451">
        <v>18597</v>
      </c>
      <c r="S43" s="22"/>
      <c r="T43" s="351">
        <v>-70</v>
      </c>
      <c r="U43" s="22"/>
      <c r="V43" s="451">
        <v>57010</v>
      </c>
    </row>
    <row r="44" spans="1:22">
      <c r="B44" s="62"/>
      <c r="C44" s="270"/>
      <c r="D44" s="286"/>
      <c r="E44" s="62"/>
      <c r="F44" s="286"/>
      <c r="G44" s="62"/>
      <c r="H44" s="286"/>
      <c r="I44" s="62"/>
      <c r="J44" s="286"/>
      <c r="K44" s="62"/>
      <c r="L44" s="286"/>
      <c r="M44" s="62"/>
      <c r="N44" s="286"/>
      <c r="O44" s="62"/>
      <c r="P44" s="286"/>
      <c r="Q44" s="270"/>
      <c r="R44" s="460"/>
      <c r="S44" s="270"/>
      <c r="T44" s="286"/>
      <c r="U44" s="270"/>
      <c r="V44" s="443"/>
    </row>
    <row r="45" spans="1:22">
      <c r="B45" s="62" t="s">
        <v>208</v>
      </c>
      <c r="C45" s="270"/>
      <c r="D45" s="286">
        <v>4373</v>
      </c>
      <c r="E45" s="62"/>
      <c r="F45" s="286">
        <v>470</v>
      </c>
      <c r="G45" s="62"/>
      <c r="H45" s="286">
        <v>341</v>
      </c>
      <c r="I45" s="62"/>
      <c r="J45" s="286">
        <v>157</v>
      </c>
      <c r="K45" s="62"/>
      <c r="L45" s="286">
        <v>18</v>
      </c>
      <c r="M45" s="62"/>
      <c r="N45" s="286">
        <v>1</v>
      </c>
      <c r="O45" s="62"/>
      <c r="P45" s="286">
        <v>-33</v>
      </c>
      <c r="Q45" s="270"/>
      <c r="R45" s="443">
        <v>5327</v>
      </c>
      <c r="S45" s="270"/>
      <c r="T45" s="286">
        <v>585</v>
      </c>
      <c r="U45" s="270"/>
      <c r="V45" s="443">
        <v>13052</v>
      </c>
    </row>
    <row r="46" spans="1:22" ht="13.5" thickBot="1">
      <c r="A46" s="270"/>
      <c r="B46" s="153" t="s">
        <v>107</v>
      </c>
      <c r="C46" s="453"/>
      <c r="D46" s="457">
        <v>4142</v>
      </c>
      <c r="E46" s="458"/>
      <c r="F46" s="457">
        <v>6624</v>
      </c>
      <c r="G46" s="458"/>
      <c r="H46" s="457">
        <v>736</v>
      </c>
      <c r="I46" s="458"/>
      <c r="J46" s="457">
        <v>1704</v>
      </c>
      <c r="K46" s="458"/>
      <c r="L46" s="457">
        <v>68</v>
      </c>
      <c r="M46" s="458"/>
      <c r="N46" s="457">
        <v>-1</v>
      </c>
      <c r="O46" s="458"/>
      <c r="P46" s="457">
        <v>-3</v>
      </c>
      <c r="Q46" s="453"/>
      <c r="R46" s="454">
        <v>13270</v>
      </c>
      <c r="S46" s="453"/>
      <c r="T46" s="457">
        <v>-655</v>
      </c>
      <c r="U46" s="453"/>
      <c r="V46" s="454">
        <v>43958</v>
      </c>
    </row>
    <row r="47" spans="1:22" ht="13.5" thickTop="1">
      <c r="B47" s="3"/>
      <c r="C47" s="22"/>
      <c r="D47" s="270"/>
      <c r="E47" s="22"/>
      <c r="F47" s="270"/>
      <c r="G47" s="22"/>
      <c r="H47" s="270"/>
      <c r="I47" s="22"/>
      <c r="J47" s="270"/>
      <c r="K47" s="22"/>
      <c r="L47" s="270"/>
      <c r="M47" s="22"/>
      <c r="N47" s="270"/>
      <c r="O47" s="22"/>
      <c r="P47" s="270"/>
      <c r="Q47" s="270"/>
      <c r="R47" s="270"/>
      <c r="S47" s="22"/>
      <c r="T47" s="270"/>
      <c r="U47" s="22"/>
      <c r="V47" s="270"/>
    </row>
    <row r="48" spans="1:22">
      <c r="B48" s="134" t="s">
        <v>212</v>
      </c>
      <c r="Q48" s="455"/>
      <c r="R48" s="1"/>
      <c r="V48" s="1"/>
    </row>
    <row r="49" spans="2:22" s="1" customFormat="1">
      <c r="B49" s="134" t="s">
        <v>213</v>
      </c>
      <c r="Q49" s="455"/>
    </row>
    <row r="50" spans="2:22">
      <c r="B50" s="134" t="s">
        <v>214</v>
      </c>
      <c r="C50" s="455"/>
      <c r="E50" s="455"/>
      <c r="G50" s="455"/>
      <c r="I50" s="455"/>
      <c r="K50" s="455"/>
      <c r="M50" s="455"/>
      <c r="O50" s="455"/>
      <c r="R50" s="1"/>
      <c r="S50" s="455"/>
      <c r="U50" s="455"/>
      <c r="V50" s="1"/>
    </row>
    <row r="51" spans="2:22">
      <c r="Q51" s="378"/>
      <c r="R51" s="1"/>
      <c r="V51" s="1"/>
    </row>
    <row r="52" spans="2:22">
      <c r="B52" s="378"/>
      <c r="C52" s="378"/>
      <c r="E52" s="378"/>
      <c r="G52" s="378"/>
      <c r="I52" s="378"/>
      <c r="K52" s="378"/>
      <c r="M52" s="378"/>
      <c r="O52" s="378"/>
      <c r="R52" s="1"/>
      <c r="S52" s="378"/>
      <c r="U52" s="378"/>
      <c r="V52" s="1"/>
    </row>
    <row r="53" spans="2:22">
      <c r="R53" s="1"/>
      <c r="V53" s="1"/>
    </row>
    <row r="54" spans="2:22">
      <c r="R54" s="1"/>
      <c r="V54" s="1"/>
    </row>
    <row r="55" spans="2:22">
      <c r="R55" s="1"/>
      <c r="V55" s="1"/>
    </row>
    <row r="56" spans="2:22">
      <c r="R56" s="1"/>
      <c r="V56" s="1"/>
    </row>
    <row r="57" spans="2:22">
      <c r="R57" s="1"/>
      <c r="V57" s="1"/>
    </row>
    <row r="58" spans="2:22">
      <c r="R58" s="1"/>
      <c r="V58" s="1"/>
    </row>
    <row r="59" spans="2:22">
      <c r="R59" s="1"/>
      <c r="V59" s="1"/>
    </row>
    <row r="60" spans="2:22">
      <c r="R60" s="1"/>
      <c r="V60" s="1"/>
    </row>
    <row r="61" spans="2:22">
      <c r="R61" s="1"/>
      <c r="V61" s="1"/>
    </row>
    <row r="62" spans="2:22">
      <c r="R62" s="1"/>
      <c r="V62" s="1"/>
    </row>
    <row r="63" spans="2:22">
      <c r="R63" s="1"/>
      <c r="V63" s="1"/>
    </row>
    <row r="64" spans="2:22">
      <c r="R64" s="1"/>
      <c r="V64" s="1"/>
    </row>
    <row r="65" spans="18:22">
      <c r="R65" s="1"/>
      <c r="V65" s="1"/>
    </row>
    <row r="66" spans="18:22">
      <c r="R66" s="1"/>
      <c r="V66" s="1"/>
    </row>
    <row r="67" spans="18:22">
      <c r="R67" s="1"/>
      <c r="V67" s="1"/>
    </row>
    <row r="68" spans="18:22">
      <c r="R68" s="1"/>
      <c r="V68" s="1"/>
    </row>
    <row r="69" spans="18:22">
      <c r="R69" s="1"/>
      <c r="V69" s="1"/>
    </row>
    <row r="70" spans="18:22">
      <c r="R70" s="1"/>
      <c r="V70" s="1"/>
    </row>
    <row r="71" spans="18:22">
      <c r="R71" s="1"/>
      <c r="V71" s="1"/>
    </row>
    <row r="72" spans="18:22">
      <c r="R72" s="1"/>
      <c r="V72" s="1"/>
    </row>
    <row r="73" spans="18:22">
      <c r="R73" s="1"/>
      <c r="V73" s="1"/>
    </row>
    <row r="74" spans="18:22">
      <c r="R74" s="1"/>
      <c r="V74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U74"/>
  <sheetViews>
    <sheetView showGridLines="0" zoomScale="80" zoomScaleNormal="80" zoomScaleSheetLayoutView="75" workbookViewId="0"/>
  </sheetViews>
  <sheetFormatPr defaultRowHeight="12.75"/>
  <cols>
    <col min="1" max="1" width="3.7109375" style="24" customWidth="1"/>
    <col min="2" max="2" width="87.5703125" style="24" customWidth="1"/>
    <col min="3" max="3" width="1.5703125" style="24" customWidth="1"/>
    <col min="4" max="4" width="12.7109375" style="24" customWidth="1"/>
    <col min="5" max="5" width="1.5703125" style="24" customWidth="1"/>
    <col min="6" max="6" width="15.7109375" style="24" bestFit="1" customWidth="1"/>
    <col min="7" max="7" width="1.5703125" style="24" customWidth="1"/>
    <col min="8" max="8" width="12.7109375" style="24" customWidth="1"/>
    <col min="9" max="9" width="1.5703125" style="24" customWidth="1"/>
    <col min="10" max="10" width="12.7109375" style="24" customWidth="1"/>
    <col min="11" max="11" width="1.5703125" style="24" customWidth="1"/>
    <col min="12" max="12" width="14.42578125" style="24" bestFit="1" customWidth="1"/>
    <col min="13" max="13" width="1.5703125" style="24" customWidth="1"/>
    <col min="14" max="14" width="16" style="24" bestFit="1" customWidth="1"/>
    <col min="15" max="15" width="1.5703125" style="24" customWidth="1"/>
    <col min="16" max="16" width="17" style="24" bestFit="1" customWidth="1"/>
    <col min="17" max="17" width="1.5703125" style="24" customWidth="1"/>
    <col min="18" max="18" width="17.42578125" style="24" bestFit="1" customWidth="1"/>
    <col min="19" max="19" width="1.5703125" style="24" customWidth="1"/>
    <col min="20" max="20" width="14.85546875" style="24" customWidth="1"/>
    <col min="21" max="21" width="3.7109375" style="24" customWidth="1"/>
    <col min="22" max="16384" width="9.140625" style="24"/>
  </cols>
  <sheetData>
    <row r="2" spans="1:21" s="463" customFormat="1">
      <c r="A2" s="24"/>
      <c r="B2" s="398" t="s">
        <v>0</v>
      </c>
      <c r="C2" s="398"/>
      <c r="D2" s="398"/>
      <c r="E2" s="398"/>
      <c r="F2" s="398"/>
      <c r="G2" s="398"/>
      <c r="H2" s="24"/>
      <c r="I2" s="398"/>
      <c r="J2" s="24"/>
      <c r="K2" s="398"/>
      <c r="L2" s="24"/>
      <c r="M2" s="398"/>
      <c r="N2" s="24"/>
      <c r="O2" s="398"/>
      <c r="P2" s="24"/>
      <c r="Q2" s="398"/>
      <c r="R2" s="24"/>
      <c r="S2" s="398"/>
      <c r="T2" s="24"/>
      <c r="U2" s="24"/>
    </row>
    <row r="3" spans="1:21" s="463" customFormat="1" ht="19.5">
      <c r="A3" s="24"/>
      <c r="B3" s="464"/>
      <c r="C3" s="464"/>
      <c r="D3" s="464"/>
      <c r="E3" s="464"/>
      <c r="F3" s="464"/>
      <c r="G3" s="464"/>
      <c r="H3" s="378"/>
      <c r="I3" s="464"/>
      <c r="J3" s="24"/>
      <c r="K3" s="464"/>
      <c r="L3" s="24"/>
      <c r="M3" s="464"/>
      <c r="N3" s="24"/>
      <c r="O3" s="464"/>
      <c r="P3" s="24"/>
      <c r="Q3" s="464"/>
      <c r="R3" s="24"/>
      <c r="S3" s="464"/>
      <c r="T3" s="24"/>
      <c r="U3" s="24"/>
    </row>
    <row r="4" spans="1:21" s="463" customFormat="1" ht="19.5">
      <c r="A4" s="24"/>
      <c r="B4" s="400" t="s">
        <v>224</v>
      </c>
      <c r="C4" s="400"/>
      <c r="D4" s="400"/>
      <c r="E4" s="400"/>
      <c r="F4" s="400"/>
      <c r="G4" s="400"/>
      <c r="H4" s="24"/>
      <c r="I4" s="400"/>
      <c r="J4" s="24"/>
      <c r="K4" s="400"/>
      <c r="L4" s="24"/>
      <c r="M4" s="400"/>
      <c r="N4" s="24"/>
      <c r="O4" s="400"/>
      <c r="P4" s="24"/>
      <c r="Q4" s="400"/>
      <c r="R4" s="24"/>
      <c r="S4" s="400"/>
      <c r="T4" s="24"/>
      <c r="U4" s="24"/>
    </row>
    <row r="5" spans="1:21" s="435" customFormat="1">
      <c r="B5" s="402" t="s">
        <v>131</v>
      </c>
      <c r="C5" s="402"/>
      <c r="D5" s="402"/>
      <c r="E5" s="402"/>
      <c r="F5" s="402"/>
      <c r="G5" s="402"/>
      <c r="H5" s="25"/>
      <c r="I5" s="402"/>
      <c r="J5" s="25"/>
      <c r="K5" s="402"/>
      <c r="L5" s="25"/>
      <c r="M5" s="402"/>
      <c r="N5" s="25"/>
      <c r="O5" s="402"/>
      <c r="P5" s="25"/>
      <c r="Q5" s="402"/>
      <c r="R5" s="25"/>
      <c r="S5" s="402"/>
      <c r="T5" s="25"/>
      <c r="U5" s="24"/>
    </row>
    <row r="6" spans="1:21" s="463" customFormat="1">
      <c r="A6" s="24"/>
      <c r="B6" s="402"/>
      <c r="C6" s="402"/>
      <c r="D6" s="402"/>
      <c r="E6" s="402"/>
      <c r="F6" s="402"/>
      <c r="G6" s="402"/>
      <c r="H6" s="25"/>
      <c r="I6" s="402"/>
      <c r="J6" s="25"/>
      <c r="K6" s="402"/>
      <c r="L6" s="25"/>
      <c r="M6" s="402"/>
      <c r="N6" s="25"/>
      <c r="O6" s="402"/>
      <c r="P6" s="25"/>
      <c r="Q6" s="402"/>
      <c r="R6" s="25"/>
      <c r="S6" s="402"/>
      <c r="T6" s="25"/>
      <c r="U6" s="24"/>
    </row>
    <row r="7" spans="1:21" s="463" customFormat="1">
      <c r="A7" s="24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24"/>
    </row>
    <row r="8" spans="1:21" s="463" customFormat="1" ht="20.25" customHeight="1">
      <c r="A8" s="1"/>
      <c r="B8" s="118"/>
      <c r="C8" s="152"/>
      <c r="D8" s="263" t="s">
        <v>148</v>
      </c>
      <c r="E8" s="152"/>
      <c r="F8" s="263" t="s">
        <v>187</v>
      </c>
      <c r="G8" s="152"/>
      <c r="H8" s="263" t="s">
        <v>188</v>
      </c>
      <c r="I8" s="152"/>
      <c r="J8" s="263" t="s">
        <v>189</v>
      </c>
      <c r="K8" s="152"/>
      <c r="L8" s="263" t="s">
        <v>190</v>
      </c>
      <c r="M8" s="152"/>
      <c r="N8" s="263" t="s">
        <v>191</v>
      </c>
      <c r="O8" s="152"/>
      <c r="P8" s="263" t="s">
        <v>192</v>
      </c>
      <c r="Q8" s="152"/>
      <c r="R8" s="263" t="s">
        <v>150</v>
      </c>
      <c r="S8" s="152"/>
      <c r="T8" s="437" t="s">
        <v>193</v>
      </c>
      <c r="U8" s="25"/>
    </row>
    <row r="9" spans="1:21" s="463" customFormat="1" ht="15">
      <c r="A9" s="1"/>
      <c r="B9" s="62"/>
      <c r="C9" s="62"/>
      <c r="D9" s="144" t="s">
        <v>194</v>
      </c>
      <c r="E9" s="62"/>
      <c r="F9" s="144" t="s">
        <v>195</v>
      </c>
      <c r="G9" s="62"/>
      <c r="H9" s="144"/>
      <c r="I9" s="62"/>
      <c r="J9" s="144"/>
      <c r="K9" s="62"/>
      <c r="L9" s="144" t="s">
        <v>196</v>
      </c>
      <c r="M9" s="62"/>
      <c r="N9" s="144" t="s">
        <v>197</v>
      </c>
      <c r="O9" s="62"/>
      <c r="P9" s="144"/>
      <c r="Q9" s="62"/>
      <c r="R9" s="144"/>
      <c r="S9" s="62"/>
      <c r="T9" s="438" t="s">
        <v>198</v>
      </c>
      <c r="U9" s="25"/>
    </row>
    <row r="10" spans="1:21" s="463" customFormat="1" ht="13.5" thickBot="1">
      <c r="A10" s="1"/>
      <c r="B10" s="116"/>
      <c r="C10" s="62"/>
      <c r="D10" s="146"/>
      <c r="E10" s="62"/>
      <c r="F10" s="146"/>
      <c r="G10" s="62"/>
      <c r="H10" s="146"/>
      <c r="I10" s="62"/>
      <c r="J10" s="146"/>
      <c r="K10" s="62"/>
      <c r="L10" s="146" t="s">
        <v>199</v>
      </c>
      <c r="M10" s="62"/>
      <c r="N10" s="146"/>
      <c r="O10" s="62"/>
      <c r="P10" s="146"/>
      <c r="Q10" s="62"/>
      <c r="R10" s="146"/>
      <c r="S10" s="62"/>
      <c r="T10" s="439"/>
      <c r="U10" s="25"/>
    </row>
    <row r="11" spans="1:21" s="463" customFormat="1" ht="13.5" thickTop="1">
      <c r="A11" s="1"/>
      <c r="B11" s="270"/>
      <c r="C11" s="270"/>
      <c r="D11" s="465"/>
      <c r="E11" s="270"/>
      <c r="F11" s="465"/>
      <c r="G11" s="270"/>
      <c r="H11" s="465"/>
      <c r="I11" s="270"/>
      <c r="J11" s="465"/>
      <c r="K11" s="270"/>
      <c r="L11" s="465"/>
      <c r="M11" s="270"/>
      <c r="N11" s="465"/>
      <c r="O11" s="270"/>
      <c r="P11" s="465"/>
      <c r="Q11" s="270"/>
      <c r="R11" s="465"/>
      <c r="S11" s="270"/>
      <c r="T11" s="466"/>
      <c r="U11" s="24"/>
    </row>
    <row r="12" spans="1:21" s="463" customFormat="1">
      <c r="A12" s="1"/>
      <c r="B12" s="118" t="s">
        <v>225</v>
      </c>
      <c r="C12" s="248"/>
      <c r="D12" s="465"/>
      <c r="E12" s="248"/>
      <c r="F12" s="465"/>
      <c r="G12" s="248"/>
      <c r="H12" s="465"/>
      <c r="I12" s="248"/>
      <c r="J12" s="465"/>
      <c r="K12" s="248"/>
      <c r="L12" s="465"/>
      <c r="M12" s="248"/>
      <c r="N12" s="465"/>
      <c r="O12" s="248"/>
      <c r="P12" s="465"/>
      <c r="Q12" s="248"/>
      <c r="R12" s="465"/>
      <c r="S12" s="248"/>
      <c r="T12" s="466"/>
      <c r="U12" s="25"/>
    </row>
    <row r="13" spans="1:21" s="463" customFormat="1">
      <c r="A13" s="1"/>
      <c r="B13" s="442" t="s">
        <v>200</v>
      </c>
      <c r="C13" s="248"/>
      <c r="D13" s="286">
        <v>4899</v>
      </c>
      <c r="E13" s="442"/>
      <c r="F13" s="286">
        <v>663</v>
      </c>
      <c r="G13" s="442"/>
      <c r="H13" s="286">
        <v>596</v>
      </c>
      <c r="I13" s="442"/>
      <c r="J13" s="286">
        <v>154</v>
      </c>
      <c r="K13" s="442"/>
      <c r="L13" s="286">
        <v>66</v>
      </c>
      <c r="M13" s="442"/>
      <c r="N13" s="286">
        <v>71</v>
      </c>
      <c r="O13" s="442"/>
      <c r="P13" s="286">
        <v>47</v>
      </c>
      <c r="Q13" s="442"/>
      <c r="R13" s="286">
        <v>0</v>
      </c>
      <c r="S13" s="248"/>
      <c r="T13" s="443">
        <v>6496</v>
      </c>
      <c r="U13" s="24"/>
    </row>
    <row r="14" spans="1:21" s="463" customFormat="1">
      <c r="A14" s="1"/>
      <c r="B14" s="442" t="s">
        <v>201</v>
      </c>
      <c r="C14" s="26"/>
      <c r="D14" s="286">
        <v>75</v>
      </c>
      <c r="E14" s="143"/>
      <c r="F14" s="286">
        <v>299</v>
      </c>
      <c r="G14" s="143"/>
      <c r="H14" s="286">
        <v>0</v>
      </c>
      <c r="I14" s="143"/>
      <c r="J14" s="286">
        <v>9</v>
      </c>
      <c r="K14" s="143"/>
      <c r="L14" s="286">
        <v>46</v>
      </c>
      <c r="M14" s="442"/>
      <c r="N14" s="286">
        <v>4</v>
      </c>
      <c r="O14" s="442"/>
      <c r="P14" s="286">
        <v>0</v>
      </c>
      <c r="Q14" s="442"/>
      <c r="R14" s="286">
        <v>-428</v>
      </c>
      <c r="S14" s="26"/>
      <c r="T14" s="443">
        <v>5</v>
      </c>
      <c r="U14" s="24"/>
    </row>
    <row r="15" spans="1:21" s="463" customFormat="1">
      <c r="A15" s="1"/>
      <c r="B15" s="444" t="s">
        <v>202</v>
      </c>
      <c r="C15" s="26"/>
      <c r="D15" s="122">
        <v>4974</v>
      </c>
      <c r="E15" s="143"/>
      <c r="F15" s="122">
        <v>962</v>
      </c>
      <c r="G15" s="143"/>
      <c r="H15" s="122">
        <v>596</v>
      </c>
      <c r="I15" s="143"/>
      <c r="J15" s="122">
        <v>163</v>
      </c>
      <c r="K15" s="143"/>
      <c r="L15" s="122">
        <v>112</v>
      </c>
      <c r="M15" s="143"/>
      <c r="N15" s="122">
        <v>75</v>
      </c>
      <c r="O15" s="143"/>
      <c r="P15" s="122">
        <v>47</v>
      </c>
      <c r="Q15" s="143"/>
      <c r="R15" s="122">
        <v>-428</v>
      </c>
      <c r="S15" s="26"/>
      <c r="T15" s="445">
        <v>6501</v>
      </c>
      <c r="U15" s="24"/>
    </row>
    <row r="16" spans="1:21" s="463" customFormat="1">
      <c r="A16" s="1"/>
      <c r="B16" s="143"/>
      <c r="C16" s="26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26"/>
      <c r="T16" s="446"/>
      <c r="U16" s="24"/>
    </row>
    <row r="17" spans="1:21" s="463" customFormat="1">
      <c r="A17" s="1"/>
      <c r="B17" s="143" t="s">
        <v>203</v>
      </c>
      <c r="C17" s="248"/>
      <c r="D17" s="70">
        <v>486</v>
      </c>
      <c r="E17" s="442"/>
      <c r="F17" s="70">
        <v>164</v>
      </c>
      <c r="G17" s="442"/>
      <c r="H17" s="70">
        <v>10</v>
      </c>
      <c r="I17" s="442"/>
      <c r="J17" s="70">
        <v>47</v>
      </c>
      <c r="K17" s="442"/>
      <c r="L17" s="70">
        <v>-10</v>
      </c>
      <c r="M17" s="143"/>
      <c r="N17" s="70">
        <v>11</v>
      </c>
      <c r="O17" s="143"/>
      <c r="P17" s="70">
        <v>-54</v>
      </c>
      <c r="Q17" s="143"/>
      <c r="R17" s="70">
        <v>1</v>
      </c>
      <c r="S17" s="248"/>
      <c r="T17" s="447">
        <v>655</v>
      </c>
      <c r="U17" s="24"/>
    </row>
    <row r="18" spans="1:21" s="463" customFormat="1">
      <c r="A18" s="1"/>
      <c r="B18" s="442" t="s">
        <v>103</v>
      </c>
      <c r="C18" s="270"/>
      <c r="D18" s="286">
        <v>475</v>
      </c>
      <c r="E18" s="62"/>
      <c r="F18" s="286">
        <v>85</v>
      </c>
      <c r="G18" s="62"/>
      <c r="H18" s="286">
        <v>7</v>
      </c>
      <c r="I18" s="62"/>
      <c r="J18" s="286">
        <v>20</v>
      </c>
      <c r="K18" s="62"/>
      <c r="L18" s="286">
        <v>8</v>
      </c>
      <c r="M18" s="442"/>
      <c r="N18" s="286">
        <v>2</v>
      </c>
      <c r="O18" s="442"/>
      <c r="P18" s="286">
        <v>1</v>
      </c>
      <c r="Q18" s="442"/>
      <c r="R18" s="286">
        <v>-2</v>
      </c>
      <c r="S18" s="270"/>
      <c r="T18" s="443">
        <v>596</v>
      </c>
      <c r="U18" s="24"/>
    </row>
    <row r="19" spans="1:21" s="463" customFormat="1">
      <c r="A19" s="1"/>
      <c r="B19" s="62" t="s">
        <v>113</v>
      </c>
      <c r="C19" s="449"/>
      <c r="D19" s="286">
        <v>5</v>
      </c>
      <c r="E19" s="448"/>
      <c r="F19" s="286">
        <v>1</v>
      </c>
      <c r="G19" s="448"/>
      <c r="H19" s="286">
        <v>0</v>
      </c>
      <c r="I19" s="448"/>
      <c r="J19" s="286">
        <v>2</v>
      </c>
      <c r="K19" s="448"/>
      <c r="L19" s="286">
        <v>0</v>
      </c>
      <c r="M19" s="62"/>
      <c r="N19" s="286">
        <v>0</v>
      </c>
      <c r="O19" s="62"/>
      <c r="P19" s="286">
        <v>0</v>
      </c>
      <c r="Q19" s="62"/>
      <c r="R19" s="286">
        <v>0</v>
      </c>
      <c r="S19" s="449"/>
      <c r="T19" s="443">
        <v>8</v>
      </c>
      <c r="U19" s="24"/>
    </row>
    <row r="20" spans="1:21" s="450" customFormat="1">
      <c r="B20" s="62" t="s">
        <v>109</v>
      </c>
      <c r="C20" s="449"/>
      <c r="D20" s="468">
        <v>0</v>
      </c>
      <c r="E20" s="448"/>
      <c r="F20" s="468">
        <v>18</v>
      </c>
      <c r="G20" s="448"/>
      <c r="H20" s="468">
        <v>2</v>
      </c>
      <c r="I20" s="448"/>
      <c r="J20" s="468">
        <v>3</v>
      </c>
      <c r="K20" s="448"/>
      <c r="L20" s="286">
        <v>0</v>
      </c>
      <c r="M20" s="448"/>
      <c r="N20" s="286">
        <v>0</v>
      </c>
      <c r="O20" s="448"/>
      <c r="P20" s="286">
        <v>0</v>
      </c>
      <c r="Q20" s="448"/>
      <c r="R20" s="286">
        <v>0</v>
      </c>
      <c r="S20" s="449"/>
      <c r="T20" s="443">
        <v>23</v>
      </c>
    </row>
    <row r="21" spans="1:21" s="463" customFormat="1">
      <c r="A21" s="1"/>
      <c r="B21" s="62" t="s">
        <v>20</v>
      </c>
      <c r="C21" s="29"/>
      <c r="D21" s="286">
        <v>0</v>
      </c>
      <c r="E21" s="456"/>
      <c r="F21" s="286">
        <v>25</v>
      </c>
      <c r="G21" s="456"/>
      <c r="H21" s="286">
        <v>0</v>
      </c>
      <c r="I21" s="456"/>
      <c r="J21" s="286">
        <v>0</v>
      </c>
      <c r="K21" s="456"/>
      <c r="L21" s="286">
        <v>0</v>
      </c>
      <c r="M21" s="448"/>
      <c r="N21" s="286">
        <v>-4</v>
      </c>
      <c r="O21" s="448"/>
      <c r="P21" s="286">
        <v>0</v>
      </c>
      <c r="Q21" s="448"/>
      <c r="R21" s="286">
        <v>0</v>
      </c>
      <c r="S21" s="29"/>
      <c r="T21" s="443">
        <v>21</v>
      </c>
      <c r="U21" s="24"/>
    </row>
    <row r="22" spans="1:21" s="463" customFormat="1">
      <c r="A22" s="1"/>
      <c r="B22" s="149" t="s">
        <v>98</v>
      </c>
      <c r="C22" s="23"/>
      <c r="D22" s="351">
        <v>16</v>
      </c>
      <c r="E22" s="150"/>
      <c r="F22" s="351">
        <v>123</v>
      </c>
      <c r="G22" s="150"/>
      <c r="H22" s="351">
        <v>5</v>
      </c>
      <c r="I22" s="150"/>
      <c r="J22" s="351">
        <v>32</v>
      </c>
      <c r="K22" s="150"/>
      <c r="L22" s="351">
        <v>-18</v>
      </c>
      <c r="M22" s="456"/>
      <c r="N22" s="351">
        <v>5</v>
      </c>
      <c r="O22" s="456"/>
      <c r="P22" s="351">
        <v>-55</v>
      </c>
      <c r="Q22" s="456"/>
      <c r="R22" s="351">
        <v>3</v>
      </c>
      <c r="S22" s="23"/>
      <c r="T22" s="451">
        <v>111</v>
      </c>
      <c r="U22" s="25"/>
    </row>
    <row r="23" spans="1:21" s="463" customFormat="1">
      <c r="A23" s="1"/>
      <c r="B23" s="62" t="s">
        <v>21</v>
      </c>
      <c r="C23" s="270"/>
      <c r="D23" s="286">
        <v>0</v>
      </c>
      <c r="E23" s="62"/>
      <c r="F23" s="286">
        <v>0</v>
      </c>
      <c r="G23" s="62"/>
      <c r="H23" s="286">
        <v>0</v>
      </c>
      <c r="I23" s="62"/>
      <c r="J23" s="286">
        <v>0</v>
      </c>
      <c r="K23" s="62"/>
      <c r="L23" s="286">
        <v>0</v>
      </c>
      <c r="M23" s="62"/>
      <c r="N23" s="286">
        <v>0</v>
      </c>
      <c r="O23" s="62"/>
      <c r="P23" s="286">
        <v>0</v>
      </c>
      <c r="Q23" s="62"/>
      <c r="R23" s="286">
        <v>0</v>
      </c>
      <c r="S23" s="270"/>
      <c r="T23" s="443">
        <v>0</v>
      </c>
      <c r="U23" s="24"/>
    </row>
    <row r="24" spans="1:21" s="463" customFormat="1">
      <c r="A24" s="1"/>
      <c r="B24" s="148" t="s">
        <v>22</v>
      </c>
      <c r="C24" s="22"/>
      <c r="D24" s="256">
        <v>21</v>
      </c>
      <c r="E24" s="150"/>
      <c r="F24" s="120">
        <v>15</v>
      </c>
      <c r="G24" s="150"/>
      <c r="H24" s="120">
        <v>3</v>
      </c>
      <c r="I24" s="150"/>
      <c r="J24" s="120">
        <v>5</v>
      </c>
      <c r="K24" s="150"/>
      <c r="L24" s="256">
        <v>2</v>
      </c>
      <c r="M24" s="150"/>
      <c r="N24" s="120">
        <v>1</v>
      </c>
      <c r="O24" s="150"/>
      <c r="P24" s="120">
        <v>23</v>
      </c>
      <c r="Q24" s="150"/>
      <c r="R24" s="120">
        <v>0</v>
      </c>
      <c r="S24" s="22"/>
      <c r="T24" s="459">
        <v>24</v>
      </c>
      <c r="U24" s="24"/>
    </row>
    <row r="25" spans="1:21" s="463" customFormat="1">
      <c r="A25" s="1"/>
      <c r="B25" s="121" t="s">
        <v>95</v>
      </c>
      <c r="C25" s="270"/>
      <c r="D25" s="122">
        <v>37</v>
      </c>
      <c r="E25" s="62"/>
      <c r="F25" s="122">
        <v>108</v>
      </c>
      <c r="G25" s="62"/>
      <c r="H25" s="122">
        <v>2</v>
      </c>
      <c r="I25" s="62"/>
      <c r="J25" s="122">
        <v>27</v>
      </c>
      <c r="K25" s="62"/>
      <c r="L25" s="122">
        <v>-16</v>
      </c>
      <c r="M25" s="118"/>
      <c r="N25" s="122">
        <v>4</v>
      </c>
      <c r="O25" s="118"/>
      <c r="P25" s="122">
        <v>-78</v>
      </c>
      <c r="Q25" s="118"/>
      <c r="R25" s="122">
        <v>3</v>
      </c>
      <c r="S25" s="270"/>
      <c r="T25" s="445">
        <v>87</v>
      </c>
      <c r="U25" s="24"/>
    </row>
    <row r="26" spans="1:21" s="463" customFormat="1">
      <c r="A26" s="1"/>
      <c r="B26" s="62"/>
      <c r="C26" s="270"/>
      <c r="D26" s="286"/>
      <c r="E26" s="62"/>
      <c r="F26" s="286"/>
      <c r="G26" s="62"/>
      <c r="H26" s="286"/>
      <c r="I26" s="62"/>
      <c r="J26" s="286"/>
      <c r="K26" s="62"/>
      <c r="L26" s="286"/>
      <c r="M26" s="62"/>
      <c r="N26" s="286"/>
      <c r="O26" s="62"/>
      <c r="P26" s="286"/>
      <c r="Q26" s="62"/>
      <c r="R26" s="286"/>
      <c r="S26" s="270"/>
      <c r="T26" s="443"/>
      <c r="U26" s="24"/>
    </row>
    <row r="27" spans="1:21" s="463" customFormat="1" ht="15">
      <c r="A27" s="1"/>
      <c r="B27" s="62" t="s">
        <v>204</v>
      </c>
      <c r="C27" s="270"/>
      <c r="D27" s="286">
        <v>5</v>
      </c>
      <c r="E27" s="62"/>
      <c r="F27" s="286">
        <v>1</v>
      </c>
      <c r="G27" s="62"/>
      <c r="H27" s="286">
        <v>0</v>
      </c>
      <c r="I27" s="62"/>
      <c r="J27" s="286">
        <v>2</v>
      </c>
      <c r="K27" s="62"/>
      <c r="L27" s="286">
        <v>0</v>
      </c>
      <c r="M27" s="448"/>
      <c r="N27" s="286">
        <v>0</v>
      </c>
      <c r="O27" s="448"/>
      <c r="P27" s="286">
        <v>0</v>
      </c>
      <c r="Q27" s="448"/>
      <c r="R27" s="286">
        <v>0</v>
      </c>
      <c r="S27" s="270"/>
      <c r="T27" s="443">
        <v>8</v>
      </c>
      <c r="U27" s="24"/>
    </row>
    <row r="28" spans="1:21" s="1" customFormat="1">
      <c r="B28" s="121" t="s">
        <v>133</v>
      </c>
      <c r="C28" s="22"/>
      <c r="D28" s="122">
        <v>32</v>
      </c>
      <c r="E28" s="118"/>
      <c r="F28" s="122">
        <v>107</v>
      </c>
      <c r="G28" s="118"/>
      <c r="H28" s="122">
        <v>2</v>
      </c>
      <c r="I28" s="118"/>
      <c r="J28" s="122">
        <v>25</v>
      </c>
      <c r="K28" s="118"/>
      <c r="L28" s="122">
        <v>-16</v>
      </c>
      <c r="M28" s="118"/>
      <c r="N28" s="122">
        <v>4</v>
      </c>
      <c r="O28" s="118"/>
      <c r="P28" s="122">
        <v>-78</v>
      </c>
      <c r="Q28" s="118"/>
      <c r="R28" s="122">
        <v>3</v>
      </c>
      <c r="S28" s="22"/>
      <c r="T28" s="445">
        <v>79</v>
      </c>
    </row>
    <row r="29" spans="1:21" s="463" customFormat="1">
      <c r="A29" s="1"/>
      <c r="B29" s="62"/>
      <c r="C29" s="270"/>
      <c r="D29" s="286"/>
      <c r="E29" s="62"/>
      <c r="F29" s="286"/>
      <c r="G29" s="62"/>
      <c r="H29" s="286"/>
      <c r="I29" s="62"/>
      <c r="J29" s="286"/>
      <c r="K29" s="62"/>
      <c r="L29" s="286"/>
      <c r="M29" s="62"/>
      <c r="N29" s="286"/>
      <c r="O29" s="62"/>
      <c r="P29" s="286"/>
      <c r="Q29" s="62"/>
      <c r="R29" s="286"/>
      <c r="S29" s="270"/>
      <c r="T29" s="443"/>
      <c r="U29" s="24"/>
    </row>
    <row r="30" spans="1:21" s="463" customFormat="1">
      <c r="A30" s="1"/>
      <c r="B30" s="62" t="s">
        <v>71</v>
      </c>
      <c r="C30" s="270"/>
      <c r="D30" s="286">
        <v>42</v>
      </c>
      <c r="E30" s="62"/>
      <c r="F30" s="286">
        <v>198</v>
      </c>
      <c r="G30" s="62"/>
      <c r="H30" s="286">
        <v>-15</v>
      </c>
      <c r="I30" s="62"/>
      <c r="J30" s="286">
        <v>36</v>
      </c>
      <c r="K30" s="62"/>
      <c r="L30" s="286">
        <v>-62</v>
      </c>
      <c r="M30" s="62"/>
      <c r="N30" s="286">
        <v>3</v>
      </c>
      <c r="O30" s="62"/>
      <c r="P30" s="286">
        <v>-145</v>
      </c>
      <c r="Q30" s="62"/>
      <c r="R30" s="286">
        <v>-7</v>
      </c>
      <c r="S30" s="270"/>
      <c r="T30" s="443">
        <v>50</v>
      </c>
      <c r="U30" s="24"/>
    </row>
    <row r="31" spans="1:21" s="463" customFormat="1">
      <c r="A31" s="1"/>
      <c r="B31" s="62" t="s">
        <v>24</v>
      </c>
      <c r="C31" s="22"/>
      <c r="D31" s="286">
        <v>31</v>
      </c>
      <c r="E31" s="118"/>
      <c r="F31" s="286">
        <v>-960</v>
      </c>
      <c r="G31" s="118"/>
      <c r="H31" s="286">
        <v>-3</v>
      </c>
      <c r="I31" s="118"/>
      <c r="J31" s="286">
        <v>-54</v>
      </c>
      <c r="K31" s="118"/>
      <c r="L31" s="286">
        <v>-5</v>
      </c>
      <c r="M31" s="62"/>
      <c r="N31" s="286">
        <v>-7</v>
      </c>
      <c r="O31" s="62"/>
      <c r="P31" s="286">
        <v>-6</v>
      </c>
      <c r="Q31" s="62"/>
      <c r="R31" s="286">
        <v>19</v>
      </c>
      <c r="S31" s="22"/>
      <c r="T31" s="443">
        <v>-985</v>
      </c>
      <c r="U31" s="24"/>
    </row>
    <row r="32" spans="1:21" s="463" customFormat="1">
      <c r="A32" s="1"/>
      <c r="B32" s="121" t="s">
        <v>104</v>
      </c>
      <c r="C32" s="270"/>
      <c r="D32" s="122">
        <v>73</v>
      </c>
      <c r="E32" s="62"/>
      <c r="F32" s="122">
        <v>-762</v>
      </c>
      <c r="G32" s="62"/>
      <c r="H32" s="122">
        <v>-18</v>
      </c>
      <c r="I32" s="62"/>
      <c r="J32" s="122">
        <v>-18</v>
      </c>
      <c r="K32" s="62"/>
      <c r="L32" s="122">
        <v>-67</v>
      </c>
      <c r="M32" s="118"/>
      <c r="N32" s="122">
        <v>-4</v>
      </c>
      <c r="O32" s="118"/>
      <c r="P32" s="122">
        <v>-151</v>
      </c>
      <c r="Q32" s="118"/>
      <c r="R32" s="122">
        <v>12</v>
      </c>
      <c r="S32" s="270"/>
      <c r="T32" s="445">
        <v>-935</v>
      </c>
      <c r="U32" s="24"/>
    </row>
    <row r="33" spans="1:21" s="463" customFormat="1">
      <c r="A33" s="1"/>
      <c r="B33" s="62"/>
      <c r="C33" s="22"/>
      <c r="D33" s="286"/>
      <c r="E33" s="118"/>
      <c r="F33" s="286"/>
      <c r="G33" s="118"/>
      <c r="H33" s="286"/>
      <c r="I33" s="118"/>
      <c r="J33" s="286"/>
      <c r="K33" s="118"/>
      <c r="L33" s="286"/>
      <c r="M33" s="62"/>
      <c r="N33" s="286"/>
      <c r="O33" s="62"/>
      <c r="P33" s="286"/>
      <c r="Q33" s="62"/>
      <c r="R33" s="286"/>
      <c r="S33" s="22"/>
      <c r="T33" s="443"/>
      <c r="U33" s="24"/>
    </row>
    <row r="34" spans="1:21" s="463" customFormat="1" ht="15">
      <c r="A34" s="1"/>
      <c r="B34" s="140" t="s">
        <v>206</v>
      </c>
      <c r="C34" s="270"/>
      <c r="D34" s="123">
        <v>326</v>
      </c>
      <c r="E34" s="62"/>
      <c r="F34" s="123">
        <v>1704</v>
      </c>
      <c r="G34" s="62"/>
      <c r="H34" s="123">
        <v>3</v>
      </c>
      <c r="I34" s="62"/>
      <c r="J34" s="123">
        <v>28</v>
      </c>
      <c r="K34" s="62"/>
      <c r="L34" s="123">
        <v>6</v>
      </c>
      <c r="M34" s="118"/>
      <c r="N34" s="123">
        <v>6</v>
      </c>
      <c r="O34" s="118"/>
      <c r="P34" s="123">
        <v>6</v>
      </c>
      <c r="Q34" s="118"/>
      <c r="R34" s="123">
        <v>7</v>
      </c>
      <c r="S34" s="270"/>
      <c r="T34" s="452">
        <v>2086</v>
      </c>
      <c r="U34" s="24"/>
    </row>
    <row r="35" spans="1:21" s="463" customFormat="1">
      <c r="A35" s="1"/>
      <c r="B35" s="62"/>
      <c r="C35" s="449"/>
      <c r="D35" s="286"/>
      <c r="E35" s="448"/>
      <c r="F35" s="286"/>
      <c r="G35" s="448"/>
      <c r="H35" s="286"/>
      <c r="I35" s="448"/>
      <c r="J35" s="286"/>
      <c r="K35" s="448"/>
      <c r="L35" s="286"/>
      <c r="M35" s="62"/>
      <c r="N35" s="286"/>
      <c r="O35" s="62"/>
      <c r="P35" s="286"/>
      <c r="Q35" s="62"/>
      <c r="R35" s="286"/>
      <c r="S35" s="449"/>
      <c r="T35" s="443"/>
      <c r="U35" s="24"/>
    </row>
    <row r="36" spans="1:21" s="450" customFormat="1">
      <c r="B36" s="62" t="s">
        <v>29</v>
      </c>
      <c r="C36" s="449"/>
      <c r="D36" s="468">
        <v>1</v>
      </c>
      <c r="E36" s="448"/>
      <c r="F36" s="468">
        <v>2516</v>
      </c>
      <c r="G36" s="448"/>
      <c r="H36" s="468">
        <v>99</v>
      </c>
      <c r="I36" s="448"/>
      <c r="J36" s="468">
        <v>16</v>
      </c>
      <c r="K36" s="448"/>
      <c r="L36" s="286">
        <v>1</v>
      </c>
      <c r="M36" s="448"/>
      <c r="N36" s="286">
        <v>0</v>
      </c>
      <c r="O36" s="448"/>
      <c r="P36" s="286">
        <v>0</v>
      </c>
      <c r="Q36" s="448"/>
      <c r="R36" s="286">
        <v>0</v>
      </c>
      <c r="S36" s="449"/>
      <c r="T36" s="443">
        <v>2633</v>
      </c>
    </row>
    <row r="37" spans="1:21" s="450" customFormat="1">
      <c r="B37" s="62" t="s">
        <v>30</v>
      </c>
      <c r="C37" s="449"/>
      <c r="D37" s="468">
        <v>21583</v>
      </c>
      <c r="E37" s="448"/>
      <c r="F37" s="468">
        <v>3497</v>
      </c>
      <c r="G37" s="448"/>
      <c r="H37" s="468">
        <v>76</v>
      </c>
      <c r="I37" s="448"/>
      <c r="J37" s="468">
        <v>1041</v>
      </c>
      <c r="K37" s="448"/>
      <c r="L37" s="286">
        <v>251</v>
      </c>
      <c r="M37" s="448"/>
      <c r="N37" s="286">
        <v>170</v>
      </c>
      <c r="O37" s="448"/>
      <c r="P37" s="286">
        <v>118</v>
      </c>
      <c r="Q37" s="448"/>
      <c r="R37" s="286">
        <v>-41</v>
      </c>
      <c r="S37" s="449"/>
      <c r="T37" s="443">
        <v>26695</v>
      </c>
    </row>
    <row r="38" spans="1:21" s="450" customFormat="1">
      <c r="B38" s="62" t="s">
        <v>114</v>
      </c>
      <c r="C38" s="449"/>
      <c r="D38" s="468">
        <v>0</v>
      </c>
      <c r="E38" s="448"/>
      <c r="F38" s="468">
        <v>1504</v>
      </c>
      <c r="G38" s="448"/>
      <c r="H38" s="468">
        <v>28</v>
      </c>
      <c r="I38" s="448"/>
      <c r="J38" s="468">
        <v>85</v>
      </c>
      <c r="K38" s="448"/>
      <c r="L38" s="286">
        <v>0</v>
      </c>
      <c r="M38" s="448"/>
      <c r="N38" s="286">
        <v>0</v>
      </c>
      <c r="O38" s="448"/>
      <c r="P38" s="286">
        <v>0</v>
      </c>
      <c r="Q38" s="448"/>
      <c r="R38" s="286">
        <v>0</v>
      </c>
      <c r="S38" s="449"/>
      <c r="T38" s="443">
        <v>1617</v>
      </c>
    </row>
    <row r="39" spans="1:21" s="450" customFormat="1">
      <c r="B39" s="62" t="s">
        <v>31</v>
      </c>
      <c r="C39" s="270"/>
      <c r="D39" s="468">
        <v>1</v>
      </c>
      <c r="E39" s="62"/>
      <c r="F39" s="468">
        <v>584</v>
      </c>
      <c r="G39" s="62"/>
      <c r="H39" s="468">
        <v>0</v>
      </c>
      <c r="I39" s="62"/>
      <c r="J39" s="468">
        <v>15</v>
      </c>
      <c r="K39" s="62"/>
      <c r="L39" s="286">
        <v>0</v>
      </c>
      <c r="M39" s="448"/>
      <c r="N39" s="286">
        <v>341</v>
      </c>
      <c r="O39" s="448"/>
      <c r="P39" s="286">
        <v>0</v>
      </c>
      <c r="Q39" s="448"/>
      <c r="R39" s="286">
        <v>0</v>
      </c>
      <c r="S39" s="270"/>
      <c r="T39" s="443">
        <v>941</v>
      </c>
    </row>
    <row r="40" spans="1:21" s="463" customFormat="1">
      <c r="A40" s="1"/>
      <c r="B40" s="62" t="s">
        <v>105</v>
      </c>
      <c r="C40" s="270"/>
      <c r="D40" s="286">
        <v>251</v>
      </c>
      <c r="E40" s="62"/>
      <c r="F40" s="286">
        <v>198</v>
      </c>
      <c r="G40" s="62"/>
      <c r="H40" s="286">
        <v>32</v>
      </c>
      <c r="I40" s="62"/>
      <c r="J40" s="286">
        <v>58</v>
      </c>
      <c r="K40" s="62"/>
      <c r="L40" s="286">
        <v>38</v>
      </c>
      <c r="M40" s="62"/>
      <c r="N40" s="286">
        <v>20</v>
      </c>
      <c r="O40" s="62"/>
      <c r="P40" s="286">
        <v>884</v>
      </c>
      <c r="Q40" s="62"/>
      <c r="R40" s="286">
        <v>-109</v>
      </c>
      <c r="S40" s="270"/>
      <c r="T40" s="443">
        <v>1372</v>
      </c>
      <c r="U40" s="24"/>
    </row>
    <row r="41" spans="1:21" s="463" customFormat="1">
      <c r="A41" s="1"/>
      <c r="B41" s="62" t="s">
        <v>46</v>
      </c>
      <c r="C41" s="270"/>
      <c r="D41" s="286">
        <v>14</v>
      </c>
      <c r="E41" s="62"/>
      <c r="F41" s="286">
        <v>12</v>
      </c>
      <c r="G41" s="62"/>
      <c r="H41" s="286">
        <v>0</v>
      </c>
      <c r="I41" s="62"/>
      <c r="J41" s="286">
        <v>0</v>
      </c>
      <c r="K41" s="62"/>
      <c r="L41" s="286">
        <v>0</v>
      </c>
      <c r="M41" s="62"/>
      <c r="N41" s="286">
        <v>0</v>
      </c>
      <c r="O41" s="62"/>
      <c r="P41" s="286">
        <v>0</v>
      </c>
      <c r="Q41" s="62"/>
      <c r="R41" s="286">
        <v>-1</v>
      </c>
      <c r="S41" s="270"/>
      <c r="T41" s="443">
        <v>25</v>
      </c>
      <c r="U41" s="24"/>
    </row>
    <row r="42" spans="1:21" s="463" customFormat="1">
      <c r="A42" s="1"/>
      <c r="B42" s="62" t="s">
        <v>106</v>
      </c>
      <c r="C42" s="22"/>
      <c r="D42" s="286">
        <v>2859</v>
      </c>
      <c r="E42" s="118"/>
      <c r="F42" s="286">
        <v>809</v>
      </c>
      <c r="G42" s="118"/>
      <c r="H42" s="286">
        <v>536</v>
      </c>
      <c r="I42" s="118"/>
      <c r="J42" s="286">
        <v>139</v>
      </c>
      <c r="K42" s="118"/>
      <c r="L42" s="286">
        <v>268</v>
      </c>
      <c r="M42" s="62"/>
      <c r="N42" s="286">
        <v>81</v>
      </c>
      <c r="O42" s="62"/>
      <c r="P42" s="286">
        <v>1015</v>
      </c>
      <c r="Q42" s="62"/>
      <c r="R42" s="286">
        <v>-1232</v>
      </c>
      <c r="S42" s="22"/>
      <c r="T42" s="443">
        <v>4475</v>
      </c>
      <c r="U42" s="24"/>
    </row>
    <row r="43" spans="1:21" s="463" customFormat="1">
      <c r="A43" s="1"/>
      <c r="B43" s="385" t="s">
        <v>207</v>
      </c>
      <c r="C43" s="270"/>
      <c r="D43" s="351">
        <v>24709</v>
      </c>
      <c r="E43" s="62"/>
      <c r="F43" s="351">
        <v>9120</v>
      </c>
      <c r="G43" s="62"/>
      <c r="H43" s="351">
        <v>771</v>
      </c>
      <c r="I43" s="62"/>
      <c r="J43" s="351">
        <v>1354</v>
      </c>
      <c r="K43" s="62"/>
      <c r="L43" s="351">
        <v>558</v>
      </c>
      <c r="M43" s="118"/>
      <c r="N43" s="351">
        <v>612</v>
      </c>
      <c r="O43" s="118"/>
      <c r="P43" s="351">
        <v>2017</v>
      </c>
      <c r="Q43" s="118"/>
      <c r="R43" s="351">
        <v>-1383</v>
      </c>
      <c r="S43" s="270"/>
      <c r="T43" s="451">
        <v>37758</v>
      </c>
      <c r="U43" s="24"/>
    </row>
    <row r="44" spans="1:21" s="463" customFormat="1">
      <c r="A44" s="1"/>
      <c r="B44" s="62"/>
      <c r="C44" s="270"/>
      <c r="D44" s="286"/>
      <c r="E44" s="62"/>
      <c r="F44" s="286"/>
      <c r="G44" s="62"/>
      <c r="H44" s="286"/>
      <c r="I44" s="62"/>
      <c r="J44" s="286"/>
      <c r="K44" s="62"/>
      <c r="L44" s="286"/>
      <c r="M44" s="62"/>
      <c r="N44" s="286"/>
      <c r="O44" s="62"/>
      <c r="P44" s="286"/>
      <c r="Q44" s="62"/>
      <c r="R44" s="286"/>
      <c r="S44" s="270"/>
      <c r="T44" s="443"/>
      <c r="U44" s="24"/>
    </row>
    <row r="45" spans="1:21" s="463" customFormat="1">
      <c r="A45" s="1"/>
      <c r="B45" s="62" t="s">
        <v>208</v>
      </c>
      <c r="C45" s="26"/>
      <c r="D45" s="286">
        <v>4552</v>
      </c>
      <c r="E45" s="143"/>
      <c r="F45" s="286">
        <v>1389</v>
      </c>
      <c r="G45" s="143"/>
      <c r="H45" s="286">
        <v>547</v>
      </c>
      <c r="I45" s="143"/>
      <c r="J45" s="286">
        <v>152</v>
      </c>
      <c r="K45" s="143"/>
      <c r="L45" s="286">
        <v>112</v>
      </c>
      <c r="M45" s="62"/>
      <c r="N45" s="286">
        <v>175</v>
      </c>
      <c r="O45" s="62"/>
      <c r="P45" s="286">
        <v>1172</v>
      </c>
      <c r="Q45" s="62"/>
      <c r="R45" s="286">
        <v>-1350</v>
      </c>
      <c r="S45" s="26"/>
      <c r="T45" s="443">
        <v>6749</v>
      </c>
      <c r="U45" s="24"/>
    </row>
    <row r="46" spans="1:21" s="463" customFormat="1" ht="13.5" thickBot="1">
      <c r="A46" s="270"/>
      <c r="B46" s="153" t="s">
        <v>107</v>
      </c>
      <c r="C46" s="467"/>
      <c r="D46" s="457">
        <v>20157</v>
      </c>
      <c r="E46" s="54"/>
      <c r="F46" s="457">
        <v>7731</v>
      </c>
      <c r="G46" s="54"/>
      <c r="H46" s="457">
        <v>224</v>
      </c>
      <c r="I46" s="54"/>
      <c r="J46" s="457">
        <v>1202</v>
      </c>
      <c r="K46" s="54"/>
      <c r="L46" s="457">
        <v>446</v>
      </c>
      <c r="M46" s="458"/>
      <c r="N46" s="457">
        <v>437</v>
      </c>
      <c r="O46" s="458"/>
      <c r="P46" s="457">
        <v>845</v>
      </c>
      <c r="Q46" s="458"/>
      <c r="R46" s="457">
        <v>-33</v>
      </c>
      <c r="S46" s="467"/>
      <c r="T46" s="454">
        <v>31009</v>
      </c>
      <c r="U46" s="24"/>
    </row>
    <row r="47" spans="1:21" s="463" customFormat="1" ht="13.5" thickTop="1">
      <c r="A47" s="1"/>
      <c r="B47" s="118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4"/>
    </row>
    <row r="48" spans="1:21" s="463" customFormat="1">
      <c r="A48" s="1"/>
      <c r="B48" s="134" t="s">
        <v>212</v>
      </c>
      <c r="C48" s="455"/>
      <c r="D48" s="1"/>
      <c r="E48" s="455"/>
      <c r="F48" s="1"/>
      <c r="G48" s="455"/>
      <c r="H48" s="1"/>
      <c r="I48" s="455"/>
      <c r="J48" s="1"/>
      <c r="K48" s="455"/>
      <c r="L48" s="1"/>
      <c r="M48" s="455"/>
      <c r="N48" s="1"/>
      <c r="O48" s="455"/>
      <c r="P48" s="1"/>
      <c r="Q48" s="455"/>
      <c r="R48" s="1"/>
      <c r="S48" s="455"/>
      <c r="T48" s="1"/>
      <c r="U48" s="24"/>
    </row>
    <row r="49" spans="1:21" s="1" customFormat="1">
      <c r="B49" s="134" t="s">
        <v>213</v>
      </c>
      <c r="C49" s="455"/>
      <c r="E49" s="455"/>
      <c r="G49" s="455"/>
      <c r="I49" s="455"/>
      <c r="K49" s="455"/>
      <c r="M49" s="455"/>
      <c r="O49" s="455"/>
      <c r="Q49" s="455"/>
      <c r="S49" s="455"/>
    </row>
    <row r="50" spans="1:21" s="463" customFormat="1">
      <c r="A50" s="1"/>
      <c r="B50" s="134" t="s">
        <v>214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24"/>
    </row>
    <row r="51" spans="1:21" s="463" customFormat="1">
      <c r="A51" s="1"/>
      <c r="B51" s="1"/>
      <c r="C51" s="378"/>
      <c r="D51" s="1"/>
      <c r="E51" s="378"/>
      <c r="F51" s="1"/>
      <c r="G51" s="378"/>
      <c r="H51" s="1"/>
      <c r="I51" s="378"/>
      <c r="J51" s="1"/>
      <c r="K51" s="378"/>
      <c r="L51" s="1"/>
      <c r="M51" s="378"/>
      <c r="N51" s="1"/>
      <c r="O51" s="378"/>
      <c r="P51" s="1"/>
      <c r="Q51" s="378"/>
      <c r="R51" s="1"/>
      <c r="S51" s="378"/>
      <c r="T51" s="1"/>
      <c r="U51" s="24"/>
    </row>
    <row r="52" spans="1:21" s="463" customFormat="1">
      <c r="A52" s="1"/>
      <c r="B52" s="37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24"/>
    </row>
    <row r="53" spans="1:21" s="463" customForma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24"/>
    </row>
    <row r="54" spans="1:21" s="463" customForma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24"/>
    </row>
    <row r="55" spans="1:21" s="463" customForma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24"/>
    </row>
    <row r="56" spans="1:21" s="463" customForma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24"/>
    </row>
    <row r="57" spans="1:21" s="463" customForma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24"/>
    </row>
    <row r="58" spans="1:21" s="463" customForma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24"/>
    </row>
    <row r="59" spans="1:21" s="463" customForma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24"/>
    </row>
    <row r="60" spans="1:21" s="463" customForma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24"/>
    </row>
    <row r="61" spans="1:2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>
      <c r="A74" s="1"/>
      <c r="B74" s="1"/>
      <c r="D74" s="1"/>
      <c r="F74" s="1"/>
      <c r="H74" s="1"/>
      <c r="J74" s="1"/>
      <c r="L74" s="1"/>
      <c r="N74" s="1"/>
      <c r="P74" s="1"/>
      <c r="R74" s="1"/>
      <c r="T74" s="1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W75"/>
  <sheetViews>
    <sheetView showGridLines="0" zoomScale="80" zoomScaleNormal="80" zoomScaleSheetLayoutView="75" workbookViewId="0"/>
  </sheetViews>
  <sheetFormatPr defaultRowHeight="12.75"/>
  <cols>
    <col min="1" max="1" width="3.7109375" style="24" customWidth="1"/>
    <col min="2" max="2" width="87.5703125" style="24" customWidth="1"/>
    <col min="3" max="3" width="1.5703125" style="24" customWidth="1"/>
    <col min="4" max="4" width="12.7109375" style="24" customWidth="1"/>
    <col min="5" max="5" width="1.5703125" style="24" customWidth="1"/>
    <col min="6" max="6" width="12.7109375" style="24" customWidth="1"/>
    <col min="7" max="7" width="1.5703125" style="24" customWidth="1"/>
    <col min="8" max="8" width="12.7109375" style="24" customWidth="1"/>
    <col min="9" max="9" width="1.5703125" style="24" customWidth="1"/>
    <col min="10" max="10" width="12.7109375" style="24" customWidth="1"/>
    <col min="11" max="11" width="1.5703125" style="24" customWidth="1"/>
    <col min="12" max="12" width="16" style="24" bestFit="1" customWidth="1"/>
    <col min="13" max="13" width="1.5703125" style="24" customWidth="1"/>
    <col min="14" max="14" width="17" style="24" hidden="1" customWidth="1"/>
    <col min="15" max="15" width="1.5703125" style="24" hidden="1" customWidth="1"/>
    <col min="16" max="16" width="17.42578125" style="24" bestFit="1" customWidth="1"/>
    <col min="17" max="17" width="1.5703125" style="24" customWidth="1"/>
    <col min="18" max="18" width="17.42578125" style="24" bestFit="1" customWidth="1"/>
    <col min="19" max="19" width="1.5703125" style="24" customWidth="1"/>
    <col min="20" max="20" width="18.85546875" style="24" bestFit="1" customWidth="1"/>
    <col min="21" max="21" width="1.5703125" style="24" customWidth="1"/>
    <col min="22" max="22" width="14.85546875" style="24" customWidth="1"/>
    <col min="23" max="23" width="3.7109375" style="24" customWidth="1"/>
    <col min="24" max="16384" width="9.140625" style="24"/>
  </cols>
  <sheetData>
    <row r="2" spans="1:23" s="463" customFormat="1">
      <c r="A2" s="24"/>
      <c r="B2" s="398" t="s">
        <v>0</v>
      </c>
      <c r="C2" s="398"/>
      <c r="D2" s="24"/>
      <c r="E2" s="398"/>
      <c r="F2" s="24"/>
      <c r="G2" s="398"/>
      <c r="H2" s="24"/>
      <c r="I2" s="398"/>
      <c r="J2" s="24"/>
      <c r="K2" s="398"/>
      <c r="L2" s="24"/>
      <c r="M2" s="398"/>
      <c r="N2" s="24"/>
      <c r="O2" s="398"/>
      <c r="P2" s="24"/>
      <c r="Q2" s="398"/>
      <c r="R2" s="24"/>
      <c r="S2" s="398"/>
      <c r="T2" s="24"/>
      <c r="U2" s="398"/>
      <c r="V2" s="24"/>
      <c r="W2" s="24"/>
    </row>
    <row r="3" spans="1:23" s="463" customFormat="1" ht="19.5">
      <c r="A3" s="24"/>
      <c r="B3" s="464"/>
      <c r="C3" s="464"/>
      <c r="D3" s="24"/>
      <c r="E3" s="464"/>
      <c r="F3" s="24"/>
      <c r="G3" s="464"/>
      <c r="H3" s="24"/>
      <c r="I3" s="464"/>
      <c r="J3" s="378"/>
      <c r="K3" s="464"/>
      <c r="L3" s="24"/>
      <c r="M3" s="464"/>
      <c r="N3" s="24"/>
      <c r="O3" s="464"/>
      <c r="P3" s="24"/>
      <c r="Q3" s="464"/>
      <c r="R3" s="24"/>
      <c r="S3" s="464"/>
      <c r="T3" s="24"/>
      <c r="U3" s="464"/>
      <c r="V3" s="24"/>
      <c r="W3" s="24"/>
    </row>
    <row r="4" spans="1:23" s="463" customFormat="1" ht="19.5">
      <c r="A4" s="24"/>
      <c r="B4" s="400" t="s">
        <v>224</v>
      </c>
      <c r="C4" s="400"/>
      <c r="D4" s="24"/>
      <c r="E4" s="400"/>
      <c r="F4" s="24"/>
      <c r="G4" s="400"/>
      <c r="H4" s="24"/>
      <c r="I4" s="400"/>
      <c r="J4" s="24"/>
      <c r="K4" s="400"/>
      <c r="L4" s="24"/>
      <c r="M4" s="400"/>
      <c r="N4" s="24"/>
      <c r="O4" s="400"/>
      <c r="P4" s="24"/>
      <c r="Q4" s="400"/>
      <c r="R4" s="24"/>
      <c r="S4" s="400"/>
      <c r="T4" s="24"/>
      <c r="U4" s="400"/>
      <c r="V4" s="24"/>
      <c r="W4" s="24"/>
    </row>
    <row r="5" spans="1:23" s="435" customFormat="1">
      <c r="B5" s="402" t="s">
        <v>131</v>
      </c>
      <c r="C5" s="402"/>
      <c r="D5" s="25"/>
      <c r="E5" s="402"/>
      <c r="F5" s="25"/>
      <c r="G5" s="402"/>
      <c r="H5" s="25"/>
      <c r="I5" s="402"/>
      <c r="J5" s="25"/>
      <c r="K5" s="402"/>
      <c r="L5" s="25"/>
      <c r="M5" s="402"/>
      <c r="N5" s="25"/>
      <c r="O5" s="402"/>
      <c r="P5" s="25"/>
      <c r="Q5" s="402"/>
      <c r="R5" s="25"/>
      <c r="S5" s="402"/>
      <c r="T5" s="25"/>
      <c r="U5" s="402"/>
      <c r="V5" s="25"/>
      <c r="W5" s="24"/>
    </row>
    <row r="6" spans="1:23" s="463" customFormat="1">
      <c r="A6" s="24"/>
      <c r="B6" s="402"/>
      <c r="C6" s="402"/>
      <c r="D6" s="25"/>
      <c r="E6" s="402"/>
      <c r="F6" s="25"/>
      <c r="G6" s="402"/>
      <c r="H6" s="25"/>
      <c r="I6" s="402"/>
      <c r="J6" s="25"/>
      <c r="K6" s="402"/>
      <c r="L6" s="25"/>
      <c r="M6" s="402"/>
      <c r="N6" s="25"/>
      <c r="O6" s="402"/>
      <c r="P6" s="25"/>
      <c r="Q6" s="402"/>
      <c r="R6" s="25"/>
      <c r="S6" s="402"/>
      <c r="T6" s="25"/>
      <c r="U6" s="402"/>
      <c r="V6" s="25"/>
      <c r="W6" s="24"/>
    </row>
    <row r="7" spans="1:23" s="463" customFormat="1">
      <c r="A7" s="24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24"/>
    </row>
    <row r="8" spans="1:23" s="463" customFormat="1" ht="20.25" customHeight="1">
      <c r="A8" s="1"/>
      <c r="B8" s="118"/>
      <c r="C8" s="152"/>
      <c r="D8" s="263" t="s">
        <v>148</v>
      </c>
      <c r="E8" s="152"/>
      <c r="F8" s="263" t="s">
        <v>148</v>
      </c>
      <c r="G8" s="152"/>
      <c r="H8" s="263" t="s">
        <v>148</v>
      </c>
      <c r="I8" s="152"/>
      <c r="J8" s="263" t="s">
        <v>148</v>
      </c>
      <c r="K8" s="152"/>
      <c r="L8" s="263" t="s">
        <v>191</v>
      </c>
      <c r="M8" s="152"/>
      <c r="N8" s="263" t="s">
        <v>192</v>
      </c>
      <c r="O8" s="152"/>
      <c r="P8" s="263" t="s">
        <v>150</v>
      </c>
      <c r="Q8" s="152"/>
      <c r="R8" s="437" t="s">
        <v>147</v>
      </c>
      <c r="S8" s="152"/>
      <c r="T8" s="263" t="s">
        <v>150</v>
      </c>
      <c r="U8" s="152"/>
      <c r="V8" s="437" t="s">
        <v>215</v>
      </c>
      <c r="W8" s="25"/>
    </row>
    <row r="9" spans="1:23" s="463" customFormat="1" ht="15">
      <c r="A9" s="1"/>
      <c r="B9" s="62"/>
      <c r="C9" s="62"/>
      <c r="D9" s="144" t="s">
        <v>216</v>
      </c>
      <c r="E9" s="62"/>
      <c r="F9" s="144" t="s">
        <v>217</v>
      </c>
      <c r="G9" s="62"/>
      <c r="H9" s="144" t="s">
        <v>218</v>
      </c>
      <c r="I9" s="62"/>
      <c r="J9" s="144" t="s">
        <v>219</v>
      </c>
      <c r="K9" s="62"/>
      <c r="L9" s="144" t="s">
        <v>197</v>
      </c>
      <c r="M9" s="62"/>
      <c r="N9" s="144"/>
      <c r="O9" s="62"/>
      <c r="P9" s="144"/>
      <c r="Q9" s="62"/>
      <c r="R9" s="438"/>
      <c r="S9" s="62"/>
      <c r="T9" s="144" t="s">
        <v>220</v>
      </c>
      <c r="U9" s="62"/>
      <c r="V9" s="438" t="s">
        <v>221</v>
      </c>
      <c r="W9" s="25"/>
    </row>
    <row r="10" spans="1:23" s="463" customFormat="1" ht="15.75" thickBot="1">
      <c r="A10" s="1"/>
      <c r="B10" s="116"/>
      <c r="C10" s="62"/>
      <c r="D10" s="146"/>
      <c r="E10" s="62"/>
      <c r="F10" s="146"/>
      <c r="G10" s="62"/>
      <c r="H10" s="146" t="s">
        <v>222</v>
      </c>
      <c r="I10" s="62"/>
      <c r="J10" s="146"/>
      <c r="K10" s="62"/>
      <c r="L10" s="146"/>
      <c r="M10" s="62"/>
      <c r="N10" s="146"/>
      <c r="O10" s="62"/>
      <c r="P10" s="146"/>
      <c r="Q10" s="62"/>
      <c r="R10" s="439"/>
      <c r="S10" s="62"/>
      <c r="T10" s="146" t="s">
        <v>223</v>
      </c>
      <c r="U10" s="62"/>
      <c r="V10" s="439"/>
      <c r="W10" s="25"/>
    </row>
    <row r="11" spans="1:23" s="463" customFormat="1" ht="13.5" thickTop="1">
      <c r="A11" s="1"/>
      <c r="B11" s="270"/>
      <c r="C11" s="270"/>
      <c r="D11" s="465"/>
      <c r="E11" s="270"/>
      <c r="F11" s="465"/>
      <c r="G11" s="270"/>
      <c r="H11" s="465"/>
      <c r="I11" s="270"/>
      <c r="J11" s="465"/>
      <c r="K11" s="270"/>
      <c r="L11" s="465"/>
      <c r="M11" s="270"/>
      <c r="N11" s="465"/>
      <c r="O11" s="270"/>
      <c r="P11" s="465"/>
      <c r="Q11" s="270"/>
      <c r="R11" s="466"/>
      <c r="S11" s="270"/>
      <c r="T11" s="465"/>
      <c r="U11" s="270"/>
      <c r="V11" s="466"/>
      <c r="W11" s="24"/>
    </row>
    <row r="12" spans="1:23" s="463" customFormat="1">
      <c r="A12" s="1"/>
      <c r="B12" s="118" t="s">
        <v>225</v>
      </c>
      <c r="C12" s="248"/>
      <c r="D12" s="465"/>
      <c r="E12" s="248"/>
      <c r="F12" s="465"/>
      <c r="G12" s="248"/>
      <c r="H12" s="465"/>
      <c r="I12" s="248"/>
      <c r="J12" s="465"/>
      <c r="K12" s="248"/>
      <c r="L12" s="465"/>
      <c r="M12" s="248"/>
      <c r="N12" s="465"/>
      <c r="O12" s="248"/>
      <c r="P12" s="465"/>
      <c r="Q12" s="248"/>
      <c r="R12" s="466"/>
      <c r="S12" s="248"/>
      <c r="T12" s="465"/>
      <c r="U12" s="248"/>
      <c r="V12" s="466"/>
      <c r="W12" s="25"/>
    </row>
    <row r="13" spans="1:23" s="463" customFormat="1">
      <c r="A13" s="1"/>
      <c r="B13" s="442" t="s">
        <v>200</v>
      </c>
      <c r="C13" s="248"/>
      <c r="D13" s="286">
        <v>1032</v>
      </c>
      <c r="E13" s="442"/>
      <c r="F13" s="286">
        <v>642</v>
      </c>
      <c r="G13" s="442"/>
      <c r="H13" s="286">
        <v>108</v>
      </c>
      <c r="I13" s="442"/>
      <c r="J13" s="286">
        <v>244</v>
      </c>
      <c r="K13" s="442"/>
      <c r="L13" s="286">
        <v>10</v>
      </c>
      <c r="M13" s="442"/>
      <c r="N13" s="286">
        <v>0</v>
      </c>
      <c r="O13" s="442"/>
      <c r="P13" s="286">
        <v>7</v>
      </c>
      <c r="Q13" s="248"/>
      <c r="R13" s="443">
        <v>2043</v>
      </c>
      <c r="S13" s="248"/>
      <c r="T13" s="286">
        <v>0</v>
      </c>
      <c r="U13" s="248"/>
      <c r="V13" s="443">
        <v>8539</v>
      </c>
      <c r="W13" s="24"/>
    </row>
    <row r="14" spans="1:23" s="463" customFormat="1">
      <c r="A14" s="1"/>
      <c r="B14" s="442" t="s">
        <v>201</v>
      </c>
      <c r="C14" s="26"/>
      <c r="D14" s="286">
        <v>0</v>
      </c>
      <c r="E14" s="143"/>
      <c r="F14" s="286">
        <v>12</v>
      </c>
      <c r="G14" s="143"/>
      <c r="H14" s="286">
        <v>2</v>
      </c>
      <c r="I14" s="143"/>
      <c r="J14" s="286">
        <v>1</v>
      </c>
      <c r="K14" s="143"/>
      <c r="L14" s="286">
        <v>2</v>
      </c>
      <c r="M14" s="442"/>
      <c r="N14" s="286">
        <v>0</v>
      </c>
      <c r="O14" s="442"/>
      <c r="P14" s="286">
        <v>-14</v>
      </c>
      <c r="Q14" s="248"/>
      <c r="R14" s="443">
        <v>3</v>
      </c>
      <c r="S14" s="248"/>
      <c r="T14" s="286">
        <v>-8</v>
      </c>
      <c r="U14" s="26"/>
      <c r="V14" s="443">
        <v>0</v>
      </c>
      <c r="W14" s="24"/>
    </row>
    <row r="15" spans="1:23" s="463" customFormat="1">
      <c r="A15" s="1"/>
      <c r="B15" s="444" t="s">
        <v>202</v>
      </c>
      <c r="C15" s="26"/>
      <c r="D15" s="122">
        <v>1032</v>
      </c>
      <c r="E15" s="143"/>
      <c r="F15" s="122">
        <v>654</v>
      </c>
      <c r="G15" s="143"/>
      <c r="H15" s="122">
        <v>110</v>
      </c>
      <c r="I15" s="143"/>
      <c r="J15" s="122">
        <v>245</v>
      </c>
      <c r="K15" s="143"/>
      <c r="L15" s="122">
        <v>12</v>
      </c>
      <c r="M15" s="143"/>
      <c r="N15" s="122">
        <v>0</v>
      </c>
      <c r="O15" s="143"/>
      <c r="P15" s="122">
        <v>-7</v>
      </c>
      <c r="Q15" s="26"/>
      <c r="R15" s="445">
        <v>2046</v>
      </c>
      <c r="S15" s="26"/>
      <c r="T15" s="122">
        <v>-8</v>
      </c>
      <c r="U15" s="26"/>
      <c r="V15" s="445">
        <v>8539</v>
      </c>
      <c r="W15" s="24"/>
    </row>
    <row r="16" spans="1:23" s="463" customFormat="1">
      <c r="A16" s="1"/>
      <c r="B16" s="143"/>
      <c r="C16" s="26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26"/>
      <c r="R16" s="446"/>
      <c r="S16" s="26"/>
      <c r="T16" s="143"/>
      <c r="U16" s="26"/>
      <c r="V16" s="446"/>
      <c r="W16" s="24"/>
    </row>
    <row r="17" spans="1:23">
      <c r="A17" s="1"/>
      <c r="B17" s="143" t="s">
        <v>203</v>
      </c>
      <c r="C17" s="248"/>
      <c r="D17" s="70">
        <v>421</v>
      </c>
      <c r="E17" s="442"/>
      <c r="F17" s="70">
        <v>407</v>
      </c>
      <c r="G17" s="442"/>
      <c r="H17" s="70">
        <v>36</v>
      </c>
      <c r="I17" s="442"/>
      <c r="J17" s="70">
        <v>78</v>
      </c>
      <c r="K17" s="442"/>
      <c r="L17" s="70">
        <v>0</v>
      </c>
      <c r="M17" s="143"/>
      <c r="N17" s="70">
        <v>0</v>
      </c>
      <c r="O17" s="143"/>
      <c r="P17" s="70">
        <v>0</v>
      </c>
      <c r="Q17" s="26"/>
      <c r="R17" s="447">
        <v>942</v>
      </c>
      <c r="S17" s="26"/>
      <c r="T17" s="70">
        <v>0</v>
      </c>
      <c r="U17" s="248"/>
      <c r="V17" s="447">
        <v>1597</v>
      </c>
    </row>
    <row r="18" spans="1:23">
      <c r="A18" s="1"/>
      <c r="B18" s="442" t="s">
        <v>103</v>
      </c>
      <c r="C18" s="270"/>
      <c r="D18" s="286">
        <v>348</v>
      </c>
      <c r="E18" s="62"/>
      <c r="F18" s="286">
        <v>145</v>
      </c>
      <c r="G18" s="62"/>
      <c r="H18" s="286">
        <v>37</v>
      </c>
      <c r="I18" s="62"/>
      <c r="J18" s="286">
        <v>33</v>
      </c>
      <c r="K18" s="62"/>
      <c r="L18" s="286">
        <v>3</v>
      </c>
      <c r="M18" s="442"/>
      <c r="N18" s="286">
        <v>0</v>
      </c>
      <c r="O18" s="442"/>
      <c r="P18" s="286">
        <v>0</v>
      </c>
      <c r="Q18" s="248"/>
      <c r="R18" s="443">
        <v>566</v>
      </c>
      <c r="S18" s="248"/>
      <c r="T18" s="286">
        <v>0</v>
      </c>
      <c r="U18" s="270"/>
      <c r="V18" s="443">
        <v>1162</v>
      </c>
    </row>
    <row r="19" spans="1:23">
      <c r="A19" s="1"/>
      <c r="B19" s="62" t="s">
        <v>113</v>
      </c>
      <c r="C19" s="449"/>
      <c r="D19" s="286">
        <v>0</v>
      </c>
      <c r="E19" s="448"/>
      <c r="F19" s="286">
        <v>0</v>
      </c>
      <c r="G19" s="448"/>
      <c r="H19" s="286">
        <v>0</v>
      </c>
      <c r="I19" s="448"/>
      <c r="J19" s="286">
        <v>2</v>
      </c>
      <c r="K19" s="448"/>
      <c r="L19" s="286">
        <v>1</v>
      </c>
      <c r="M19" s="62"/>
      <c r="N19" s="286">
        <v>0</v>
      </c>
      <c r="O19" s="62"/>
      <c r="P19" s="286">
        <v>0</v>
      </c>
      <c r="Q19" s="270"/>
      <c r="R19" s="443">
        <v>3</v>
      </c>
      <c r="S19" s="270"/>
      <c r="T19" s="286">
        <v>0</v>
      </c>
      <c r="U19" s="449"/>
      <c r="V19" s="443">
        <v>11</v>
      </c>
    </row>
    <row r="20" spans="1:23" s="450" customFormat="1">
      <c r="B20" s="62" t="s">
        <v>109</v>
      </c>
      <c r="C20" s="449"/>
      <c r="D20" s="468">
        <v>0</v>
      </c>
      <c r="E20" s="448"/>
      <c r="F20" s="468">
        <v>-1</v>
      </c>
      <c r="G20" s="448"/>
      <c r="H20" s="468">
        <v>0</v>
      </c>
      <c r="I20" s="448"/>
      <c r="J20" s="468">
        <v>0</v>
      </c>
      <c r="K20" s="448"/>
      <c r="L20" s="286">
        <v>1</v>
      </c>
      <c r="M20" s="448"/>
      <c r="N20" s="286">
        <v>0</v>
      </c>
      <c r="O20" s="448"/>
      <c r="P20" s="286">
        <v>0</v>
      </c>
      <c r="Q20" s="449"/>
      <c r="R20" s="443">
        <v>0</v>
      </c>
      <c r="S20" s="449"/>
      <c r="T20" s="286">
        <v>0</v>
      </c>
      <c r="U20" s="449"/>
      <c r="V20" s="443">
        <v>23</v>
      </c>
    </row>
    <row r="21" spans="1:23">
      <c r="A21" s="1"/>
      <c r="B21" s="62" t="s">
        <v>20</v>
      </c>
      <c r="C21" s="29"/>
      <c r="D21" s="286">
        <v>0</v>
      </c>
      <c r="E21" s="456"/>
      <c r="F21" s="286">
        <v>0</v>
      </c>
      <c r="G21" s="456"/>
      <c r="H21" s="286">
        <v>0</v>
      </c>
      <c r="I21" s="456"/>
      <c r="J21" s="286">
        <v>0</v>
      </c>
      <c r="K21" s="456"/>
      <c r="L21" s="286">
        <v>0</v>
      </c>
      <c r="M21" s="448"/>
      <c r="N21" s="286">
        <v>0</v>
      </c>
      <c r="O21" s="448"/>
      <c r="P21" s="286">
        <v>0</v>
      </c>
      <c r="Q21" s="449"/>
      <c r="R21" s="443">
        <v>0</v>
      </c>
      <c r="S21" s="449"/>
      <c r="T21" s="286">
        <v>0</v>
      </c>
      <c r="U21" s="29"/>
      <c r="V21" s="443">
        <v>21</v>
      </c>
    </row>
    <row r="22" spans="1:23">
      <c r="A22" s="1"/>
      <c r="B22" s="149" t="s">
        <v>98</v>
      </c>
      <c r="C22" s="23"/>
      <c r="D22" s="351">
        <v>73</v>
      </c>
      <c r="E22" s="150"/>
      <c r="F22" s="351">
        <v>261</v>
      </c>
      <c r="G22" s="150"/>
      <c r="H22" s="351">
        <v>-1</v>
      </c>
      <c r="I22" s="150"/>
      <c r="J22" s="351">
        <v>47</v>
      </c>
      <c r="K22" s="150"/>
      <c r="L22" s="351">
        <v>-1</v>
      </c>
      <c r="M22" s="456"/>
      <c r="N22" s="351">
        <v>0</v>
      </c>
      <c r="O22" s="456"/>
      <c r="P22" s="351">
        <v>0</v>
      </c>
      <c r="Q22" s="29"/>
      <c r="R22" s="451">
        <v>379</v>
      </c>
      <c r="S22" s="29"/>
      <c r="T22" s="351">
        <v>0</v>
      </c>
      <c r="U22" s="23"/>
      <c r="V22" s="451">
        <v>490</v>
      </c>
      <c r="W22" s="25"/>
    </row>
    <row r="23" spans="1:23">
      <c r="A23" s="1"/>
      <c r="B23" s="62" t="s">
        <v>21</v>
      </c>
      <c r="C23" s="23"/>
      <c r="D23" s="286">
        <v>0</v>
      </c>
      <c r="E23" s="448"/>
      <c r="F23" s="286">
        <v>0</v>
      </c>
      <c r="G23" s="448"/>
      <c r="H23" s="286">
        <v>0</v>
      </c>
      <c r="I23" s="448"/>
      <c r="J23" s="286">
        <v>0</v>
      </c>
      <c r="K23" s="448"/>
      <c r="L23" s="286">
        <v>0</v>
      </c>
      <c r="M23" s="62"/>
      <c r="N23" s="286">
        <v>0</v>
      </c>
      <c r="O23" s="62"/>
      <c r="P23" s="286">
        <v>0</v>
      </c>
      <c r="Q23" s="270"/>
      <c r="R23" s="443">
        <v>0</v>
      </c>
      <c r="S23" s="270"/>
      <c r="T23" s="286">
        <v>-121</v>
      </c>
      <c r="U23" s="449"/>
      <c r="V23" s="443">
        <v>-121</v>
      </c>
      <c r="W23" s="25"/>
    </row>
    <row r="24" spans="1:23">
      <c r="A24" s="1"/>
      <c r="B24" s="148" t="s">
        <v>22</v>
      </c>
      <c r="C24" s="22"/>
      <c r="D24" s="120">
        <v>102</v>
      </c>
      <c r="E24" s="150"/>
      <c r="F24" s="120">
        <v>39</v>
      </c>
      <c r="G24" s="150"/>
      <c r="H24" s="120">
        <v>1</v>
      </c>
      <c r="I24" s="150"/>
      <c r="J24" s="391">
        <v>1</v>
      </c>
      <c r="K24" s="150"/>
      <c r="L24" s="120">
        <v>0</v>
      </c>
      <c r="M24" s="150"/>
      <c r="N24" s="120">
        <v>0</v>
      </c>
      <c r="O24" s="150"/>
      <c r="P24" s="120">
        <v>0</v>
      </c>
      <c r="Q24" s="23"/>
      <c r="R24" s="459">
        <v>141</v>
      </c>
      <c r="S24" s="23"/>
      <c r="T24" s="391">
        <v>20</v>
      </c>
      <c r="U24" s="22"/>
      <c r="V24" s="459">
        <v>145</v>
      </c>
    </row>
    <row r="25" spans="1:23">
      <c r="A25" s="1"/>
      <c r="B25" s="121" t="s">
        <v>95</v>
      </c>
      <c r="C25" s="270"/>
      <c r="D25" s="122">
        <v>-29</v>
      </c>
      <c r="E25" s="62"/>
      <c r="F25" s="122">
        <v>222</v>
      </c>
      <c r="G25" s="62"/>
      <c r="H25" s="122">
        <v>-2</v>
      </c>
      <c r="I25" s="62"/>
      <c r="J25" s="122">
        <v>48</v>
      </c>
      <c r="K25" s="62"/>
      <c r="L25" s="122">
        <v>-1</v>
      </c>
      <c r="M25" s="118"/>
      <c r="N25" s="122">
        <v>0</v>
      </c>
      <c r="O25" s="118"/>
      <c r="P25" s="122">
        <v>0</v>
      </c>
      <c r="Q25" s="22"/>
      <c r="R25" s="445">
        <v>238</v>
      </c>
      <c r="S25" s="22"/>
      <c r="T25" s="122">
        <v>-101</v>
      </c>
      <c r="U25" s="270"/>
      <c r="V25" s="445">
        <v>224</v>
      </c>
    </row>
    <row r="26" spans="1:23">
      <c r="B26" s="1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O26" s="469"/>
      <c r="P26" s="469"/>
      <c r="R26" s="460"/>
      <c r="T26" s="469"/>
      <c r="V26" s="443"/>
    </row>
    <row r="27" spans="1:23" ht="15">
      <c r="A27" s="1"/>
      <c r="B27" s="62" t="s">
        <v>204</v>
      </c>
      <c r="C27" s="270"/>
      <c r="D27" s="286">
        <v>0</v>
      </c>
      <c r="E27" s="62"/>
      <c r="F27" s="286">
        <v>0</v>
      </c>
      <c r="G27" s="62"/>
      <c r="H27" s="286">
        <v>0</v>
      </c>
      <c r="I27" s="62"/>
      <c r="J27" s="286">
        <v>2</v>
      </c>
      <c r="K27" s="62"/>
      <c r="L27" s="286">
        <v>1</v>
      </c>
      <c r="M27" s="62"/>
      <c r="N27" s="286">
        <v>0</v>
      </c>
      <c r="O27" s="62"/>
      <c r="P27" s="286">
        <v>0</v>
      </c>
      <c r="Q27" s="270"/>
      <c r="R27" s="443">
        <v>3</v>
      </c>
      <c r="S27" s="270"/>
      <c r="T27" s="286">
        <v>0</v>
      </c>
      <c r="U27" s="270"/>
      <c r="V27" s="443">
        <v>11</v>
      </c>
    </row>
    <row r="28" spans="1:23">
      <c r="A28" s="1"/>
      <c r="B28" s="92" t="s">
        <v>205</v>
      </c>
      <c r="C28" s="270"/>
      <c r="D28" s="286">
        <v>0</v>
      </c>
      <c r="E28" s="62"/>
      <c r="F28" s="286">
        <v>-1</v>
      </c>
      <c r="G28" s="62"/>
      <c r="H28" s="286">
        <v>0</v>
      </c>
      <c r="I28" s="62"/>
      <c r="J28" s="286">
        <v>0</v>
      </c>
      <c r="K28" s="62"/>
      <c r="L28" s="286">
        <v>0</v>
      </c>
      <c r="M28" s="62"/>
      <c r="N28" s="286">
        <v>0</v>
      </c>
      <c r="O28" s="62"/>
      <c r="P28" s="286">
        <v>0</v>
      </c>
      <c r="Q28" s="270"/>
      <c r="R28" s="443">
        <v>-1</v>
      </c>
      <c r="S28" s="270"/>
      <c r="T28" s="286">
        <v>0</v>
      </c>
      <c r="U28" s="270"/>
      <c r="V28" s="443">
        <v>-1</v>
      </c>
    </row>
    <row r="29" spans="1:23" s="1" customFormat="1">
      <c r="B29" s="121" t="s">
        <v>133</v>
      </c>
      <c r="C29" s="22"/>
      <c r="D29" s="122">
        <v>-29</v>
      </c>
      <c r="E29" s="118"/>
      <c r="F29" s="122">
        <v>223</v>
      </c>
      <c r="G29" s="118"/>
      <c r="H29" s="122">
        <v>-2</v>
      </c>
      <c r="I29" s="118"/>
      <c r="J29" s="122">
        <v>46</v>
      </c>
      <c r="K29" s="118"/>
      <c r="L29" s="122">
        <v>-2</v>
      </c>
      <c r="M29" s="118"/>
      <c r="N29" s="122">
        <v>0</v>
      </c>
      <c r="O29" s="118"/>
      <c r="P29" s="122">
        <v>0</v>
      </c>
      <c r="Q29" s="22"/>
      <c r="R29" s="445">
        <v>236</v>
      </c>
      <c r="S29" s="22"/>
      <c r="T29" s="122">
        <v>-101</v>
      </c>
      <c r="U29" s="22"/>
      <c r="V29" s="445">
        <v>214</v>
      </c>
    </row>
    <row r="30" spans="1:23">
      <c r="A30" s="1"/>
      <c r="B30" s="62"/>
      <c r="C30" s="270"/>
      <c r="D30" s="286"/>
      <c r="E30" s="62"/>
      <c r="F30" s="286"/>
      <c r="G30" s="62"/>
      <c r="H30" s="286"/>
      <c r="I30" s="62"/>
      <c r="J30" s="286"/>
      <c r="K30" s="62"/>
      <c r="L30" s="286"/>
      <c r="M30" s="62"/>
      <c r="N30" s="286"/>
      <c r="O30" s="62"/>
      <c r="P30" s="286"/>
      <c r="Q30" s="270"/>
      <c r="R30" s="460"/>
      <c r="S30" s="270"/>
      <c r="T30" s="286"/>
      <c r="U30" s="270"/>
      <c r="V30" s="443"/>
    </row>
    <row r="31" spans="1:23">
      <c r="A31" s="1"/>
      <c r="B31" s="62" t="s">
        <v>71</v>
      </c>
      <c r="C31" s="270"/>
      <c r="D31" s="286">
        <v>-172</v>
      </c>
      <c r="E31" s="62"/>
      <c r="F31" s="286">
        <v>427</v>
      </c>
      <c r="G31" s="62"/>
      <c r="H31" s="286">
        <v>22</v>
      </c>
      <c r="I31" s="62"/>
      <c r="J31" s="286">
        <v>68</v>
      </c>
      <c r="K31" s="62"/>
      <c r="L31" s="286">
        <v>0</v>
      </c>
      <c r="M31" s="62"/>
      <c r="N31" s="286">
        <v>0</v>
      </c>
      <c r="O31" s="62"/>
      <c r="P31" s="286">
        <v>0</v>
      </c>
      <c r="Q31" s="270"/>
      <c r="R31" s="443">
        <v>345</v>
      </c>
      <c r="S31" s="270"/>
      <c r="T31" s="286">
        <v>-145</v>
      </c>
      <c r="U31" s="270"/>
      <c r="V31" s="443">
        <v>250</v>
      </c>
    </row>
    <row r="32" spans="1:23">
      <c r="A32" s="1"/>
      <c r="B32" s="62" t="s">
        <v>24</v>
      </c>
      <c r="C32" s="22"/>
      <c r="D32" s="286">
        <v>-754</v>
      </c>
      <c r="E32" s="118"/>
      <c r="F32" s="286">
        <v>-11</v>
      </c>
      <c r="G32" s="118"/>
      <c r="H32" s="286">
        <v>-57</v>
      </c>
      <c r="I32" s="118"/>
      <c r="J32" s="286">
        <v>-24</v>
      </c>
      <c r="K32" s="118"/>
      <c r="L32" s="286">
        <v>-2</v>
      </c>
      <c r="M32" s="62"/>
      <c r="N32" s="286">
        <v>0</v>
      </c>
      <c r="O32" s="62"/>
      <c r="P32" s="286">
        <v>0</v>
      </c>
      <c r="Q32" s="270"/>
      <c r="R32" s="443">
        <v>-848</v>
      </c>
      <c r="S32" s="270"/>
      <c r="T32" s="286">
        <v>-30</v>
      </c>
      <c r="U32" s="22"/>
      <c r="V32" s="443">
        <v>-1863</v>
      </c>
    </row>
    <row r="33" spans="1:23">
      <c r="A33" s="1"/>
      <c r="B33" s="121" t="s">
        <v>104</v>
      </c>
      <c r="C33" s="270"/>
      <c r="D33" s="122">
        <v>-926</v>
      </c>
      <c r="E33" s="62"/>
      <c r="F33" s="122">
        <v>416</v>
      </c>
      <c r="G33" s="62"/>
      <c r="H33" s="122">
        <v>-35</v>
      </c>
      <c r="I33" s="62"/>
      <c r="J33" s="122">
        <v>44</v>
      </c>
      <c r="K33" s="62"/>
      <c r="L33" s="122">
        <v>-2</v>
      </c>
      <c r="M33" s="118"/>
      <c r="N33" s="122">
        <v>0</v>
      </c>
      <c r="O33" s="118"/>
      <c r="P33" s="122">
        <v>0</v>
      </c>
      <c r="Q33" s="22"/>
      <c r="R33" s="445">
        <v>-503</v>
      </c>
      <c r="S33" s="22"/>
      <c r="T33" s="122">
        <v>-175</v>
      </c>
      <c r="U33" s="270"/>
      <c r="V33" s="445">
        <v>-1613</v>
      </c>
    </row>
    <row r="34" spans="1:23">
      <c r="A34" s="1"/>
      <c r="B34" s="62"/>
      <c r="C34" s="22"/>
      <c r="D34" s="286"/>
      <c r="E34" s="118"/>
      <c r="F34" s="286"/>
      <c r="G34" s="118"/>
      <c r="H34" s="286"/>
      <c r="I34" s="118"/>
      <c r="J34" s="286"/>
      <c r="K34" s="118"/>
      <c r="L34" s="286"/>
      <c r="M34" s="62"/>
      <c r="N34" s="286"/>
      <c r="O34" s="62"/>
      <c r="P34" s="286"/>
      <c r="Q34" s="270"/>
      <c r="R34" s="460"/>
      <c r="S34" s="270"/>
      <c r="T34" s="286"/>
      <c r="U34" s="22"/>
      <c r="V34" s="443"/>
    </row>
    <row r="35" spans="1:23" ht="15">
      <c r="A35" s="1"/>
      <c r="B35" s="140" t="s">
        <v>206</v>
      </c>
      <c r="C35" s="270"/>
      <c r="D35" s="123">
        <v>660</v>
      </c>
      <c r="E35" s="62"/>
      <c r="F35" s="123">
        <v>2</v>
      </c>
      <c r="G35" s="62"/>
      <c r="H35" s="123">
        <v>55</v>
      </c>
      <c r="I35" s="62"/>
      <c r="J35" s="123">
        <v>40</v>
      </c>
      <c r="K35" s="62"/>
      <c r="L35" s="123">
        <v>2</v>
      </c>
      <c r="M35" s="118"/>
      <c r="N35" s="123">
        <v>0</v>
      </c>
      <c r="O35" s="118"/>
      <c r="P35" s="123">
        <v>0</v>
      </c>
      <c r="Q35" s="22"/>
      <c r="R35" s="452">
        <v>759</v>
      </c>
      <c r="S35" s="22"/>
      <c r="T35" s="123">
        <v>0</v>
      </c>
      <c r="U35" s="270"/>
      <c r="V35" s="452">
        <v>2845</v>
      </c>
    </row>
    <row r="36" spans="1:23">
      <c r="A36" s="1"/>
      <c r="B36" s="62"/>
      <c r="C36" s="449"/>
      <c r="D36" s="286"/>
      <c r="E36" s="448"/>
      <c r="F36" s="286"/>
      <c r="G36" s="448"/>
      <c r="H36" s="286"/>
      <c r="I36" s="448"/>
      <c r="J36" s="286"/>
      <c r="K36" s="448"/>
      <c r="L36" s="286"/>
      <c r="M36" s="62"/>
      <c r="N36" s="286"/>
      <c r="O36" s="62"/>
      <c r="P36" s="286"/>
      <c r="Q36" s="270"/>
      <c r="R36" s="460"/>
      <c r="S36" s="270"/>
      <c r="T36" s="286"/>
      <c r="U36" s="449"/>
      <c r="V36" s="443"/>
    </row>
    <row r="37" spans="1:23" s="450" customFormat="1">
      <c r="B37" s="62" t="s">
        <v>29</v>
      </c>
      <c r="C37" s="449"/>
      <c r="D37" s="468">
        <v>815</v>
      </c>
      <c r="E37" s="448"/>
      <c r="F37" s="468">
        <v>38</v>
      </c>
      <c r="G37" s="448"/>
      <c r="H37" s="468">
        <v>19</v>
      </c>
      <c r="I37" s="448"/>
      <c r="J37" s="468">
        <v>3</v>
      </c>
      <c r="K37" s="448"/>
      <c r="L37" s="286">
        <v>0</v>
      </c>
      <c r="M37" s="448"/>
      <c r="N37" s="286">
        <v>0</v>
      </c>
      <c r="O37" s="448"/>
      <c r="P37" s="286">
        <v>0</v>
      </c>
      <c r="Q37" s="449"/>
      <c r="R37" s="443">
        <v>875</v>
      </c>
      <c r="S37" s="449"/>
      <c r="T37" s="286">
        <v>0</v>
      </c>
      <c r="U37" s="449"/>
      <c r="V37" s="443">
        <v>3508</v>
      </c>
    </row>
    <row r="38" spans="1:23" s="450" customFormat="1">
      <c r="B38" s="62" t="s">
        <v>30</v>
      </c>
      <c r="C38" s="449"/>
      <c r="D38" s="468">
        <v>6196</v>
      </c>
      <c r="E38" s="448"/>
      <c r="F38" s="468">
        <v>7656</v>
      </c>
      <c r="G38" s="448"/>
      <c r="H38" s="468">
        <v>1837</v>
      </c>
      <c r="I38" s="448"/>
      <c r="J38" s="468">
        <v>1652</v>
      </c>
      <c r="K38" s="448"/>
      <c r="L38" s="286">
        <v>62</v>
      </c>
      <c r="M38" s="448"/>
      <c r="N38" s="286">
        <v>0</v>
      </c>
      <c r="O38" s="448"/>
      <c r="P38" s="286">
        <v>-7</v>
      </c>
      <c r="Q38" s="449"/>
      <c r="R38" s="443">
        <v>17396</v>
      </c>
      <c r="S38" s="449"/>
      <c r="T38" s="286">
        <v>-2</v>
      </c>
      <c r="U38" s="449"/>
      <c r="V38" s="443">
        <v>44089</v>
      </c>
    </row>
    <row r="39" spans="1:23" s="450" customFormat="1">
      <c r="B39" s="62" t="s">
        <v>114</v>
      </c>
      <c r="C39" s="449"/>
      <c r="D39" s="468">
        <v>0</v>
      </c>
      <c r="E39" s="448"/>
      <c r="F39" s="468">
        <v>135</v>
      </c>
      <c r="G39" s="448"/>
      <c r="H39" s="468">
        <v>0</v>
      </c>
      <c r="I39" s="448"/>
      <c r="J39" s="468">
        <v>1</v>
      </c>
      <c r="K39" s="448"/>
      <c r="L39" s="286">
        <v>1</v>
      </c>
      <c r="M39" s="448"/>
      <c r="N39" s="286">
        <v>0</v>
      </c>
      <c r="O39" s="448"/>
      <c r="P39" s="286">
        <v>0</v>
      </c>
      <c r="Q39" s="449"/>
      <c r="R39" s="443">
        <v>137</v>
      </c>
      <c r="S39" s="449"/>
      <c r="T39" s="286">
        <v>0</v>
      </c>
      <c r="U39" s="449"/>
      <c r="V39" s="443">
        <v>1754</v>
      </c>
    </row>
    <row r="40" spans="1:23" s="450" customFormat="1">
      <c r="B40" s="62" t="s">
        <v>31</v>
      </c>
      <c r="C40" s="270"/>
      <c r="D40" s="468">
        <v>0</v>
      </c>
      <c r="E40" s="62"/>
      <c r="F40" s="468">
        <v>0</v>
      </c>
      <c r="G40" s="62"/>
      <c r="H40" s="468">
        <v>0</v>
      </c>
      <c r="I40" s="62"/>
      <c r="J40" s="468">
        <v>0</v>
      </c>
      <c r="K40" s="62"/>
      <c r="L40" s="286">
        <v>0</v>
      </c>
      <c r="M40" s="448"/>
      <c r="N40" s="286">
        <v>0</v>
      </c>
      <c r="O40" s="448"/>
      <c r="P40" s="286">
        <v>0</v>
      </c>
      <c r="Q40" s="449"/>
      <c r="R40" s="443">
        <v>0</v>
      </c>
      <c r="S40" s="449"/>
      <c r="T40" s="286">
        <v>0</v>
      </c>
      <c r="U40" s="270"/>
      <c r="V40" s="443">
        <v>941</v>
      </c>
    </row>
    <row r="41" spans="1:23">
      <c r="A41" s="1"/>
      <c r="B41" s="62" t="s">
        <v>105</v>
      </c>
      <c r="C41" s="270"/>
      <c r="D41" s="286">
        <v>836</v>
      </c>
      <c r="E41" s="62"/>
      <c r="F41" s="286">
        <v>44</v>
      </c>
      <c r="G41" s="62"/>
      <c r="H41" s="286">
        <v>5</v>
      </c>
      <c r="I41" s="62"/>
      <c r="J41" s="286">
        <v>0</v>
      </c>
      <c r="K41" s="62"/>
      <c r="L41" s="286">
        <v>2</v>
      </c>
      <c r="M41" s="62"/>
      <c r="N41" s="286">
        <v>0</v>
      </c>
      <c r="O41" s="62"/>
      <c r="P41" s="286">
        <v>0</v>
      </c>
      <c r="Q41" s="270"/>
      <c r="R41" s="443">
        <v>887</v>
      </c>
      <c r="S41" s="270"/>
      <c r="T41" s="286">
        <v>130</v>
      </c>
      <c r="U41" s="270"/>
      <c r="V41" s="443">
        <v>2389</v>
      </c>
    </row>
    <row r="42" spans="1:23">
      <c r="A42" s="1"/>
      <c r="B42" s="62" t="s">
        <v>46</v>
      </c>
      <c r="C42" s="270"/>
      <c r="D42" s="286">
        <v>1</v>
      </c>
      <c r="E42" s="62"/>
      <c r="F42" s="286">
        <v>0</v>
      </c>
      <c r="G42" s="62"/>
      <c r="H42" s="286">
        <v>0</v>
      </c>
      <c r="I42" s="62"/>
      <c r="J42" s="286">
        <v>21</v>
      </c>
      <c r="K42" s="62"/>
      <c r="L42" s="286">
        <v>0</v>
      </c>
      <c r="M42" s="62"/>
      <c r="N42" s="286">
        <v>0</v>
      </c>
      <c r="O42" s="62"/>
      <c r="P42" s="286">
        <v>0</v>
      </c>
      <c r="Q42" s="270"/>
      <c r="R42" s="443">
        <v>22</v>
      </c>
      <c r="S42" s="270"/>
      <c r="T42" s="286">
        <v>610</v>
      </c>
      <c r="U42" s="270"/>
      <c r="V42" s="443">
        <v>657</v>
      </c>
    </row>
    <row r="43" spans="1:23">
      <c r="A43" s="1"/>
      <c r="B43" s="62" t="s">
        <v>106</v>
      </c>
      <c r="C43" s="22"/>
      <c r="D43" s="286">
        <v>1073</v>
      </c>
      <c r="E43" s="118"/>
      <c r="F43" s="286">
        <v>736</v>
      </c>
      <c r="G43" s="118"/>
      <c r="H43" s="286">
        <v>125</v>
      </c>
      <c r="I43" s="118"/>
      <c r="J43" s="286">
        <v>155</v>
      </c>
      <c r="K43" s="118"/>
      <c r="L43" s="286">
        <v>23</v>
      </c>
      <c r="M43" s="62"/>
      <c r="N43" s="286">
        <v>0</v>
      </c>
      <c r="O43" s="62"/>
      <c r="P43" s="286">
        <v>-21</v>
      </c>
      <c r="Q43" s="270"/>
      <c r="R43" s="443">
        <v>2091</v>
      </c>
      <c r="S43" s="270"/>
      <c r="T43" s="286">
        <v>-320</v>
      </c>
      <c r="U43" s="22"/>
      <c r="V43" s="443">
        <v>6246</v>
      </c>
    </row>
    <row r="44" spans="1:23">
      <c r="A44" s="1"/>
      <c r="B44" s="385" t="s">
        <v>207</v>
      </c>
      <c r="C44" s="270"/>
      <c r="D44" s="351">
        <v>8921</v>
      </c>
      <c r="E44" s="62"/>
      <c r="F44" s="351">
        <v>8609</v>
      </c>
      <c r="G44" s="62"/>
      <c r="H44" s="351">
        <v>1986</v>
      </c>
      <c r="I44" s="62"/>
      <c r="J44" s="351">
        <v>1832</v>
      </c>
      <c r="K44" s="62"/>
      <c r="L44" s="351">
        <v>88</v>
      </c>
      <c r="M44" s="118"/>
      <c r="N44" s="351">
        <v>0</v>
      </c>
      <c r="O44" s="118"/>
      <c r="P44" s="351">
        <v>-28</v>
      </c>
      <c r="Q44" s="22"/>
      <c r="R44" s="451">
        <v>21408</v>
      </c>
      <c r="S44" s="22"/>
      <c r="T44" s="351">
        <v>418</v>
      </c>
      <c r="U44" s="270"/>
      <c r="V44" s="451">
        <v>59584</v>
      </c>
    </row>
    <row r="45" spans="1:23">
      <c r="A45" s="1"/>
      <c r="B45" s="62"/>
      <c r="C45" s="270"/>
      <c r="D45" s="286"/>
      <c r="E45" s="62"/>
      <c r="F45" s="286"/>
      <c r="G45" s="62"/>
      <c r="H45" s="286"/>
      <c r="I45" s="62"/>
      <c r="J45" s="286"/>
      <c r="K45" s="62"/>
      <c r="L45" s="286"/>
      <c r="M45" s="62"/>
      <c r="N45" s="286"/>
      <c r="O45" s="62"/>
      <c r="P45" s="286"/>
      <c r="Q45" s="270"/>
      <c r="R45" s="460"/>
      <c r="S45" s="270"/>
      <c r="T45" s="286"/>
      <c r="U45" s="270"/>
      <c r="V45" s="443"/>
    </row>
    <row r="46" spans="1:23" s="463" customFormat="1">
      <c r="A46" s="1"/>
      <c r="B46" s="62" t="s">
        <v>208</v>
      </c>
      <c r="C46" s="26"/>
      <c r="D46" s="286">
        <v>4587</v>
      </c>
      <c r="E46" s="143"/>
      <c r="F46" s="286">
        <v>817</v>
      </c>
      <c r="G46" s="143"/>
      <c r="H46" s="286">
        <v>166</v>
      </c>
      <c r="I46" s="143"/>
      <c r="J46" s="286">
        <v>185</v>
      </c>
      <c r="K46" s="143"/>
      <c r="L46" s="286">
        <v>33</v>
      </c>
      <c r="M46" s="62"/>
      <c r="N46" s="286">
        <v>0</v>
      </c>
      <c r="O46" s="62"/>
      <c r="P46" s="286">
        <v>-23</v>
      </c>
      <c r="Q46" s="270"/>
      <c r="R46" s="443">
        <v>5765</v>
      </c>
      <c r="S46" s="270"/>
      <c r="T46" s="286">
        <v>613</v>
      </c>
      <c r="U46" s="26"/>
      <c r="V46" s="443">
        <v>13127</v>
      </c>
      <c r="W46" s="24"/>
    </row>
    <row r="47" spans="1:23" s="463" customFormat="1" ht="13.5" thickBot="1">
      <c r="A47" s="270"/>
      <c r="B47" s="153" t="s">
        <v>107</v>
      </c>
      <c r="C47" s="467"/>
      <c r="D47" s="457">
        <v>4334</v>
      </c>
      <c r="E47" s="54"/>
      <c r="F47" s="457">
        <v>7792</v>
      </c>
      <c r="G47" s="54"/>
      <c r="H47" s="457">
        <v>1820</v>
      </c>
      <c r="I47" s="54"/>
      <c r="J47" s="457">
        <v>1647</v>
      </c>
      <c r="K47" s="54"/>
      <c r="L47" s="457">
        <v>55</v>
      </c>
      <c r="M47" s="458"/>
      <c r="N47" s="457">
        <v>0</v>
      </c>
      <c r="O47" s="458"/>
      <c r="P47" s="457">
        <v>-5</v>
      </c>
      <c r="Q47" s="453"/>
      <c r="R47" s="454">
        <v>15643</v>
      </c>
      <c r="S47" s="453"/>
      <c r="T47" s="457">
        <v>-195</v>
      </c>
      <c r="U47" s="467"/>
      <c r="V47" s="454">
        <v>46457</v>
      </c>
      <c r="W47" s="24"/>
    </row>
    <row r="48" spans="1:23" s="463" customFormat="1" ht="13.5" thickTop="1">
      <c r="A48" s="1"/>
      <c r="B48" s="118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4"/>
    </row>
    <row r="49" spans="1:23" s="463" customFormat="1">
      <c r="A49" s="1"/>
      <c r="B49" s="134" t="s">
        <v>212</v>
      </c>
      <c r="C49" s="455"/>
      <c r="D49" s="1"/>
      <c r="E49" s="455"/>
      <c r="F49" s="1"/>
      <c r="G49" s="455"/>
      <c r="H49" s="1"/>
      <c r="I49" s="455"/>
      <c r="J49" s="1"/>
      <c r="K49" s="455"/>
      <c r="L49" s="1"/>
      <c r="M49" s="455"/>
      <c r="N49" s="1"/>
      <c r="O49" s="455"/>
      <c r="P49" s="1"/>
      <c r="Q49" s="455"/>
      <c r="R49" s="1"/>
      <c r="S49" s="455"/>
      <c r="T49" s="1"/>
      <c r="U49" s="455"/>
      <c r="V49" s="1"/>
      <c r="W49" s="24"/>
    </row>
    <row r="50" spans="1:23" s="1" customFormat="1">
      <c r="B50" s="134" t="s">
        <v>213</v>
      </c>
      <c r="C50" s="455"/>
      <c r="E50" s="455"/>
      <c r="G50" s="455"/>
      <c r="I50" s="455"/>
      <c r="K50" s="455"/>
      <c r="M50" s="455"/>
      <c r="O50" s="455"/>
      <c r="Q50" s="455"/>
      <c r="S50" s="455"/>
      <c r="U50" s="455"/>
    </row>
    <row r="51" spans="1:23" s="463" customFormat="1">
      <c r="A51" s="1"/>
      <c r="B51" s="134" t="s">
        <v>214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24"/>
    </row>
    <row r="52" spans="1:23" s="463" customFormat="1">
      <c r="A52" s="1"/>
      <c r="B52" s="1"/>
      <c r="C52" s="378"/>
      <c r="D52" s="1"/>
      <c r="E52" s="378"/>
      <c r="F52" s="1"/>
      <c r="G52" s="378"/>
      <c r="H52" s="1"/>
      <c r="I52" s="378"/>
      <c r="J52" s="1"/>
      <c r="K52" s="378"/>
      <c r="L52" s="1"/>
      <c r="M52" s="378"/>
      <c r="N52" s="1"/>
      <c r="O52" s="378"/>
      <c r="P52" s="1"/>
      <c r="Q52" s="378"/>
      <c r="R52" s="1"/>
      <c r="S52" s="378"/>
      <c r="T52" s="1"/>
      <c r="U52" s="378"/>
      <c r="V52" s="1"/>
      <c r="W52" s="24"/>
    </row>
    <row r="53" spans="1:23" s="463" customFormat="1">
      <c r="A53" s="1"/>
      <c r="B53" s="37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24"/>
    </row>
    <row r="54" spans="1:23" s="463" customForma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24"/>
    </row>
    <row r="55" spans="1:23" s="463" customForma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24"/>
    </row>
    <row r="56" spans="1:23" s="463" customForma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24"/>
    </row>
    <row r="57" spans="1:23" s="463" customForma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24"/>
    </row>
    <row r="58" spans="1:23" s="463" customForma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24"/>
    </row>
    <row r="59" spans="1:23" s="463" customForma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24"/>
    </row>
    <row r="60" spans="1:23" s="463" customForma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24"/>
    </row>
    <row r="61" spans="1:23" s="463" customForma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24"/>
    </row>
    <row r="62" spans="1:2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>
      <c r="A75" s="1"/>
      <c r="B75" s="1"/>
      <c r="D75" s="1"/>
      <c r="F75" s="1"/>
      <c r="H75" s="1"/>
      <c r="J75" s="1"/>
      <c r="L75" s="1"/>
      <c r="N75" s="1"/>
      <c r="P75" s="1"/>
      <c r="R75" s="1"/>
      <c r="T75" s="1"/>
      <c r="V75" s="1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M350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 outlineLevelCol="1"/>
  <cols>
    <col min="1" max="1" width="3.7109375" style="1" customWidth="1"/>
    <col min="2" max="2" width="79.140625" style="1" customWidth="1"/>
    <col min="3" max="5" width="11.28515625" style="1" customWidth="1" outlineLevel="1"/>
    <col min="6" max="6" width="12.7109375" style="1" customWidth="1" outlineLevel="1"/>
    <col min="7" max="8" width="12.7109375" style="1" customWidth="1"/>
    <col min="9" max="9" width="3.7109375" style="1" customWidth="1"/>
    <col min="10" max="16384" width="9.140625" style="1"/>
  </cols>
  <sheetData>
    <row r="2" spans="2:9">
      <c r="B2" s="49" t="s">
        <v>0</v>
      </c>
      <c r="C2" s="3"/>
      <c r="D2" s="3"/>
      <c r="E2" s="3"/>
      <c r="F2" s="3"/>
      <c r="G2" s="3"/>
      <c r="H2" s="3"/>
    </row>
    <row r="3" spans="2:9">
      <c r="B3" s="32"/>
      <c r="C3" s="3"/>
      <c r="D3" s="3"/>
      <c r="E3" s="3"/>
      <c r="F3" s="3"/>
      <c r="G3" s="3"/>
      <c r="H3" s="3"/>
    </row>
    <row r="4" spans="2:9" ht="19.5">
      <c r="B4" s="50" t="s">
        <v>130</v>
      </c>
      <c r="C4" s="4"/>
      <c r="D4" s="4"/>
      <c r="E4" s="4"/>
      <c r="F4" s="4"/>
      <c r="G4" s="4"/>
      <c r="H4" s="4"/>
    </row>
    <row r="5" spans="2:9" s="5" customFormat="1">
      <c r="B5" s="51" t="s">
        <v>131</v>
      </c>
      <c r="C5" s="18"/>
      <c r="D5" s="18"/>
      <c r="E5" s="18"/>
      <c r="F5" s="18"/>
      <c r="G5" s="18"/>
      <c r="H5" s="18"/>
      <c r="I5" s="1"/>
    </row>
    <row r="6" spans="2:9">
      <c r="B6" s="6"/>
      <c r="C6" s="285"/>
      <c r="D6" s="285"/>
      <c r="E6" s="285"/>
      <c r="F6" s="285"/>
      <c r="G6" s="285"/>
      <c r="H6" s="285"/>
    </row>
    <row r="7" spans="2:9" s="8" customFormat="1" ht="12.75" customHeight="1">
      <c r="B7" s="7"/>
      <c r="C7" s="6"/>
      <c r="D7" s="6"/>
      <c r="E7" s="6"/>
      <c r="F7" s="6"/>
      <c r="G7" s="6"/>
      <c r="H7" s="7"/>
    </row>
    <row r="8" spans="2:9">
      <c r="B8" s="53"/>
      <c r="C8" s="470">
        <v>2016</v>
      </c>
      <c r="D8" s="470"/>
      <c r="E8" s="470"/>
      <c r="F8" s="470"/>
      <c r="G8" s="470"/>
      <c r="H8" s="161">
        <v>2017</v>
      </c>
    </row>
    <row r="9" spans="2:9" ht="13.5" thickBot="1">
      <c r="B9" s="54"/>
      <c r="C9" s="235" t="s">
        <v>1</v>
      </c>
      <c r="D9" s="235" t="s">
        <v>2</v>
      </c>
      <c r="E9" s="235" t="s">
        <v>3</v>
      </c>
      <c r="F9" s="235" t="s">
        <v>4</v>
      </c>
      <c r="G9" s="235" t="s">
        <v>83</v>
      </c>
      <c r="H9" s="100" t="s">
        <v>1</v>
      </c>
    </row>
    <row r="10" spans="2:9" ht="13.5" thickTop="1">
      <c r="B10" s="22" t="s">
        <v>13</v>
      </c>
      <c r="C10" s="9"/>
      <c r="D10" s="9"/>
      <c r="E10" s="9"/>
      <c r="F10" s="9"/>
      <c r="G10" s="9"/>
      <c r="H10" s="9"/>
    </row>
    <row r="11" spans="2:9">
      <c r="B11" s="56" t="s">
        <v>5</v>
      </c>
      <c r="C11" s="163">
        <v>4974</v>
      </c>
      <c r="D11" s="163">
        <v>5061</v>
      </c>
      <c r="E11" s="163">
        <v>5359</v>
      </c>
      <c r="F11" s="163">
        <v>5321</v>
      </c>
      <c r="G11" s="57">
        <v>20715</v>
      </c>
      <c r="H11" s="273">
        <v>5493</v>
      </c>
    </row>
    <row r="12" spans="2:9" s="6" customFormat="1">
      <c r="B12" s="56" t="s">
        <v>7</v>
      </c>
      <c r="C12" s="163">
        <v>962</v>
      </c>
      <c r="D12" s="163">
        <v>1064</v>
      </c>
      <c r="E12" s="163">
        <v>1062</v>
      </c>
      <c r="F12" s="163">
        <v>1088</v>
      </c>
      <c r="G12" s="57">
        <v>4176</v>
      </c>
      <c r="H12" s="273">
        <v>1008</v>
      </c>
      <c r="I12" s="248"/>
    </row>
    <row r="13" spans="2:9">
      <c r="B13" s="56" t="s">
        <v>11</v>
      </c>
      <c r="C13" s="163">
        <v>596</v>
      </c>
      <c r="D13" s="163">
        <v>619</v>
      </c>
      <c r="E13" s="163">
        <v>635</v>
      </c>
      <c r="F13" s="163">
        <v>657</v>
      </c>
      <c r="G13" s="57">
        <v>2507</v>
      </c>
      <c r="H13" s="273">
        <v>612</v>
      </c>
    </row>
    <row r="14" spans="2:9">
      <c r="B14" s="56" t="s">
        <v>127</v>
      </c>
      <c r="C14" s="163">
        <v>163</v>
      </c>
      <c r="D14" s="163">
        <v>162</v>
      </c>
      <c r="E14" s="163">
        <v>163</v>
      </c>
      <c r="F14" s="163">
        <v>154</v>
      </c>
      <c r="G14" s="57">
        <v>642</v>
      </c>
      <c r="H14" s="273">
        <v>157</v>
      </c>
    </row>
    <row r="15" spans="2:9">
      <c r="B15" s="56" t="s">
        <v>129</v>
      </c>
      <c r="C15" s="281">
        <v>112</v>
      </c>
      <c r="D15" s="281">
        <v>108</v>
      </c>
      <c r="E15" s="281">
        <v>131</v>
      </c>
      <c r="F15" s="281">
        <v>213</v>
      </c>
      <c r="G15" s="57">
        <v>564</v>
      </c>
      <c r="H15" s="273">
        <v>243</v>
      </c>
    </row>
    <row r="16" spans="2:9">
      <c r="B16" s="249" t="s">
        <v>14</v>
      </c>
      <c r="C16" s="284">
        <v>-306</v>
      </c>
      <c r="D16" s="284">
        <v>-324</v>
      </c>
      <c r="E16" s="284">
        <v>-381</v>
      </c>
      <c r="F16" s="284">
        <v>-368</v>
      </c>
      <c r="G16" s="79">
        <v>-1379</v>
      </c>
      <c r="H16" s="276">
        <v>-421</v>
      </c>
    </row>
    <row r="17" spans="2:9">
      <c r="B17" s="66" t="s">
        <v>149</v>
      </c>
      <c r="C17" s="174">
        <v>6501</v>
      </c>
      <c r="D17" s="174">
        <v>6690</v>
      </c>
      <c r="E17" s="174">
        <v>6969</v>
      </c>
      <c r="F17" s="174">
        <v>7065</v>
      </c>
      <c r="G17" s="174">
        <v>27225</v>
      </c>
      <c r="H17" s="174">
        <v>7092</v>
      </c>
    </row>
    <row r="18" spans="2:9" s="8" customFormat="1">
      <c r="B18" s="56" t="s">
        <v>6</v>
      </c>
      <c r="C18" s="163">
        <v>1032</v>
      </c>
      <c r="D18" s="163">
        <v>1278</v>
      </c>
      <c r="E18" s="163">
        <v>1226</v>
      </c>
      <c r="F18" s="163">
        <v>1272</v>
      </c>
      <c r="G18" s="57">
        <v>4808</v>
      </c>
      <c r="H18" s="273">
        <v>1375</v>
      </c>
    </row>
    <row r="19" spans="2:9">
      <c r="B19" s="56" t="s">
        <v>8</v>
      </c>
      <c r="C19" s="163">
        <v>654</v>
      </c>
      <c r="D19" s="163">
        <v>566</v>
      </c>
      <c r="E19" s="163">
        <v>733</v>
      </c>
      <c r="F19" s="163">
        <v>344</v>
      </c>
      <c r="G19" s="57">
        <v>2297</v>
      </c>
      <c r="H19" s="273">
        <v>344</v>
      </c>
    </row>
    <row r="20" spans="2:9">
      <c r="B20" s="56" t="s">
        <v>93</v>
      </c>
      <c r="C20" s="163">
        <v>110</v>
      </c>
      <c r="D20" s="163">
        <v>102</v>
      </c>
      <c r="E20" s="163">
        <v>94</v>
      </c>
      <c r="F20" s="163">
        <v>80</v>
      </c>
      <c r="G20" s="57">
        <v>386</v>
      </c>
      <c r="H20" s="273">
        <v>48</v>
      </c>
    </row>
    <row r="21" spans="2:9">
      <c r="B21" s="56" t="s">
        <v>10</v>
      </c>
      <c r="C21" s="163">
        <v>245</v>
      </c>
      <c r="D21" s="163">
        <v>226</v>
      </c>
      <c r="E21" s="163">
        <v>199</v>
      </c>
      <c r="F21" s="163">
        <v>207</v>
      </c>
      <c r="G21" s="57">
        <v>877</v>
      </c>
      <c r="H21" s="273">
        <v>228</v>
      </c>
    </row>
    <row r="22" spans="2:9">
      <c r="B22" s="249" t="s">
        <v>14</v>
      </c>
      <c r="C22" s="284">
        <v>5</v>
      </c>
      <c r="D22" s="284">
        <v>6</v>
      </c>
      <c r="E22" s="284">
        <v>4</v>
      </c>
      <c r="F22" s="284">
        <v>-22</v>
      </c>
      <c r="G22" s="120">
        <v>-7</v>
      </c>
      <c r="H22" s="276">
        <v>-25</v>
      </c>
    </row>
    <row r="23" spans="2:9">
      <c r="B23" s="66" t="s">
        <v>147</v>
      </c>
      <c r="C23" s="174">
        <v>2046</v>
      </c>
      <c r="D23" s="174">
        <v>2178</v>
      </c>
      <c r="E23" s="174">
        <v>2256</v>
      </c>
      <c r="F23" s="174">
        <v>1881</v>
      </c>
      <c r="G23" s="174">
        <v>8361</v>
      </c>
      <c r="H23" s="174">
        <v>1970</v>
      </c>
    </row>
    <row r="24" spans="2:9">
      <c r="B24" s="56" t="s">
        <v>150</v>
      </c>
      <c r="C24" s="284">
        <v>-8</v>
      </c>
      <c r="D24" s="281">
        <v>-7</v>
      </c>
      <c r="E24" s="281">
        <v>-48</v>
      </c>
      <c r="F24" s="281">
        <v>-59</v>
      </c>
      <c r="G24" s="57">
        <v>-122</v>
      </c>
      <c r="H24" s="273">
        <v>-99</v>
      </c>
    </row>
    <row r="25" spans="2:9">
      <c r="B25" s="61" t="s">
        <v>151</v>
      </c>
      <c r="C25" s="166">
        <v>8539</v>
      </c>
      <c r="D25" s="166">
        <v>8861</v>
      </c>
      <c r="E25" s="166">
        <v>9177</v>
      </c>
      <c r="F25" s="166">
        <v>8887</v>
      </c>
      <c r="G25" s="166">
        <v>35464</v>
      </c>
      <c r="H25" s="166">
        <v>8963</v>
      </c>
    </row>
    <row r="26" spans="2:9">
      <c r="B26" s="62"/>
      <c r="C26" s="64"/>
      <c r="D26" s="35"/>
      <c r="E26" s="35"/>
      <c r="F26" s="236"/>
      <c r="G26" s="43"/>
      <c r="H26" s="43"/>
      <c r="I26" s="6"/>
    </row>
    <row r="27" spans="2:9">
      <c r="B27" s="66" t="s">
        <v>97</v>
      </c>
      <c r="C27" s="13"/>
      <c r="D27" s="13"/>
      <c r="E27" s="13"/>
      <c r="F27" s="236"/>
      <c r="G27" s="13"/>
      <c r="H27" s="13"/>
    </row>
    <row r="28" spans="2:9">
      <c r="B28" s="56" t="s">
        <v>5</v>
      </c>
      <c r="C28" s="163">
        <v>486</v>
      </c>
      <c r="D28" s="163">
        <v>365</v>
      </c>
      <c r="E28" s="163">
        <v>325</v>
      </c>
      <c r="F28" s="163">
        <v>349</v>
      </c>
      <c r="G28" s="10">
        <v>1525</v>
      </c>
      <c r="H28" s="273">
        <v>436</v>
      </c>
    </row>
    <row r="29" spans="2:9">
      <c r="B29" s="56" t="s">
        <v>7</v>
      </c>
      <c r="C29" s="163">
        <v>164</v>
      </c>
      <c r="D29" s="163">
        <v>187</v>
      </c>
      <c r="E29" s="163">
        <v>199</v>
      </c>
      <c r="F29" s="163">
        <v>214</v>
      </c>
      <c r="G29" s="10">
        <v>764</v>
      </c>
      <c r="H29" s="273">
        <v>168</v>
      </c>
    </row>
    <row r="30" spans="2:9">
      <c r="B30" s="56" t="s">
        <v>11</v>
      </c>
      <c r="C30" s="163">
        <v>10</v>
      </c>
      <c r="D30" s="163">
        <v>23</v>
      </c>
      <c r="E30" s="163">
        <v>26</v>
      </c>
      <c r="F30" s="163">
        <v>11</v>
      </c>
      <c r="G30" s="10">
        <v>70</v>
      </c>
      <c r="H30" s="273">
        <v>0</v>
      </c>
    </row>
    <row r="31" spans="2:9">
      <c r="B31" s="56" t="s">
        <v>127</v>
      </c>
      <c r="C31" s="163">
        <v>47</v>
      </c>
      <c r="D31" s="163">
        <v>42</v>
      </c>
      <c r="E31" s="163">
        <v>41</v>
      </c>
      <c r="F31" s="163">
        <v>36</v>
      </c>
      <c r="G31" s="10">
        <v>166</v>
      </c>
      <c r="H31" s="273">
        <v>44</v>
      </c>
    </row>
    <row r="32" spans="2:9">
      <c r="B32" s="56" t="s">
        <v>129</v>
      </c>
      <c r="C32" s="281">
        <v>-10</v>
      </c>
      <c r="D32" s="281">
        <v>-21</v>
      </c>
      <c r="E32" s="281">
        <v>-4</v>
      </c>
      <c r="F32" s="281">
        <v>4</v>
      </c>
      <c r="G32" s="57">
        <v>-31</v>
      </c>
      <c r="H32" s="273">
        <v>27</v>
      </c>
    </row>
    <row r="33" spans="2:8">
      <c r="B33" s="249" t="s">
        <v>14</v>
      </c>
      <c r="C33" s="284">
        <v>-42</v>
      </c>
      <c r="D33" s="284">
        <v>6</v>
      </c>
      <c r="E33" s="284">
        <v>40</v>
      </c>
      <c r="F33" s="284">
        <v>-29</v>
      </c>
      <c r="G33" s="120">
        <v>-25</v>
      </c>
      <c r="H33" s="276">
        <v>-36</v>
      </c>
    </row>
    <row r="34" spans="2:8">
      <c r="B34" s="66" t="s">
        <v>149</v>
      </c>
      <c r="C34" s="174">
        <v>655</v>
      </c>
      <c r="D34" s="174">
        <v>602</v>
      </c>
      <c r="E34" s="174">
        <v>627</v>
      </c>
      <c r="F34" s="174">
        <v>585</v>
      </c>
      <c r="G34" s="174">
        <v>2469</v>
      </c>
      <c r="H34" s="174">
        <v>639</v>
      </c>
    </row>
    <row r="35" spans="2:8">
      <c r="B35" s="56" t="s">
        <v>6</v>
      </c>
      <c r="C35" s="163">
        <v>421</v>
      </c>
      <c r="D35" s="163">
        <v>755</v>
      </c>
      <c r="E35" s="163">
        <v>701</v>
      </c>
      <c r="F35" s="163">
        <v>723</v>
      </c>
      <c r="G35" s="10">
        <v>2600</v>
      </c>
      <c r="H35" s="273">
        <v>859</v>
      </c>
    </row>
    <row r="36" spans="2:8">
      <c r="B36" s="56" t="s">
        <v>8</v>
      </c>
      <c r="C36" s="163">
        <v>407</v>
      </c>
      <c r="D36" s="163">
        <v>330</v>
      </c>
      <c r="E36" s="163">
        <v>501</v>
      </c>
      <c r="F36" s="163">
        <v>152</v>
      </c>
      <c r="G36" s="10">
        <v>1390</v>
      </c>
      <c r="H36" s="273">
        <v>171</v>
      </c>
    </row>
    <row r="37" spans="2:8">
      <c r="B37" s="56" t="s">
        <v>93</v>
      </c>
      <c r="C37" s="163">
        <v>36</v>
      </c>
      <c r="D37" s="163">
        <v>31</v>
      </c>
      <c r="E37" s="163">
        <v>21</v>
      </c>
      <c r="F37" s="163">
        <v>16</v>
      </c>
      <c r="G37" s="10">
        <v>104</v>
      </c>
      <c r="H37" s="273">
        <v>-5</v>
      </c>
    </row>
    <row r="38" spans="2:8">
      <c r="B38" s="56" t="s">
        <v>10</v>
      </c>
      <c r="C38" s="163">
        <v>78</v>
      </c>
      <c r="D38" s="163">
        <v>61</v>
      </c>
      <c r="E38" s="163">
        <v>35</v>
      </c>
      <c r="F38" s="163">
        <v>25</v>
      </c>
      <c r="G38" s="10">
        <v>199</v>
      </c>
      <c r="H38" s="273">
        <v>43</v>
      </c>
    </row>
    <row r="39" spans="2:8">
      <c r="B39" s="249" t="s">
        <v>14</v>
      </c>
      <c r="C39" s="284">
        <v>0</v>
      </c>
      <c r="D39" s="284">
        <v>0</v>
      </c>
      <c r="E39" s="284">
        <v>2</v>
      </c>
      <c r="F39" s="284">
        <v>3</v>
      </c>
      <c r="G39" s="120">
        <v>5</v>
      </c>
      <c r="H39" s="276">
        <v>-1</v>
      </c>
    </row>
    <row r="40" spans="2:8">
      <c r="B40" s="66" t="s">
        <v>147</v>
      </c>
      <c r="C40" s="174">
        <v>942</v>
      </c>
      <c r="D40" s="174">
        <v>1177</v>
      </c>
      <c r="E40" s="174">
        <v>1260</v>
      </c>
      <c r="F40" s="174">
        <v>919</v>
      </c>
      <c r="G40" s="174">
        <v>4298</v>
      </c>
      <c r="H40" s="174">
        <v>1067</v>
      </c>
    </row>
    <row r="41" spans="2:8">
      <c r="B41" s="56" t="s">
        <v>150</v>
      </c>
      <c r="C41" s="284">
        <v>0</v>
      </c>
      <c r="D41" s="281">
        <v>0</v>
      </c>
      <c r="E41" s="281">
        <v>0</v>
      </c>
      <c r="F41" s="281">
        <v>0</v>
      </c>
      <c r="G41" s="57">
        <v>0</v>
      </c>
      <c r="H41" s="273">
        <v>0</v>
      </c>
    </row>
    <row r="42" spans="2:8">
      <c r="B42" s="61" t="s">
        <v>151</v>
      </c>
      <c r="C42" s="166">
        <v>1597</v>
      </c>
      <c r="D42" s="166">
        <v>1779</v>
      </c>
      <c r="E42" s="166">
        <v>1887</v>
      </c>
      <c r="F42" s="166">
        <v>1504</v>
      </c>
      <c r="G42" s="166">
        <v>6767</v>
      </c>
      <c r="H42" s="166">
        <v>1706</v>
      </c>
    </row>
    <row r="43" spans="2:8">
      <c r="B43" s="62"/>
      <c r="C43" s="64"/>
      <c r="D43" s="65"/>
      <c r="E43" s="65"/>
      <c r="F43" s="65"/>
      <c r="G43" s="64"/>
      <c r="H43" s="43"/>
    </row>
    <row r="44" spans="2:8">
      <c r="B44" s="118" t="s">
        <v>16</v>
      </c>
      <c r="C44" s="13"/>
      <c r="D44" s="13"/>
      <c r="E44" s="13"/>
      <c r="F44" s="236"/>
      <c r="G44" s="13"/>
      <c r="H44" s="13"/>
    </row>
    <row r="45" spans="2:8">
      <c r="B45" s="56" t="s">
        <v>5</v>
      </c>
      <c r="C45" s="163">
        <v>475</v>
      </c>
      <c r="D45" s="163">
        <v>476</v>
      </c>
      <c r="E45" s="163">
        <v>484</v>
      </c>
      <c r="F45" s="163">
        <v>494</v>
      </c>
      <c r="G45" s="10">
        <v>1929</v>
      </c>
      <c r="H45" s="273">
        <v>492</v>
      </c>
    </row>
    <row r="46" spans="2:8">
      <c r="B46" s="56" t="s">
        <v>7</v>
      </c>
      <c r="C46" s="163">
        <v>85</v>
      </c>
      <c r="D46" s="163">
        <v>100</v>
      </c>
      <c r="E46" s="163">
        <v>87</v>
      </c>
      <c r="F46" s="163">
        <v>106</v>
      </c>
      <c r="G46" s="10">
        <v>378</v>
      </c>
      <c r="H46" s="273">
        <v>100</v>
      </c>
    </row>
    <row r="47" spans="2:8">
      <c r="B47" s="56" t="s">
        <v>11</v>
      </c>
      <c r="C47" s="163">
        <v>7</v>
      </c>
      <c r="D47" s="163">
        <v>7</v>
      </c>
      <c r="E47" s="163">
        <v>6</v>
      </c>
      <c r="F47" s="163">
        <v>6</v>
      </c>
      <c r="G47" s="10">
        <v>26</v>
      </c>
      <c r="H47" s="273">
        <v>5</v>
      </c>
    </row>
    <row r="48" spans="2:8">
      <c r="B48" s="56" t="s">
        <v>127</v>
      </c>
      <c r="C48" s="163">
        <v>20</v>
      </c>
      <c r="D48" s="163">
        <v>22</v>
      </c>
      <c r="E48" s="163">
        <v>19</v>
      </c>
      <c r="F48" s="163">
        <v>22</v>
      </c>
      <c r="G48" s="10">
        <v>83</v>
      </c>
      <c r="H48" s="273">
        <v>21</v>
      </c>
    </row>
    <row r="49" spans="2:8">
      <c r="B49" s="56" t="s">
        <v>129</v>
      </c>
      <c r="C49" s="281">
        <v>8</v>
      </c>
      <c r="D49" s="281">
        <v>8</v>
      </c>
      <c r="E49" s="281">
        <v>8</v>
      </c>
      <c r="F49" s="281">
        <v>6</v>
      </c>
      <c r="G49" s="57">
        <v>30</v>
      </c>
      <c r="H49" s="273">
        <v>9</v>
      </c>
    </row>
    <row r="50" spans="2:8">
      <c r="B50" s="249" t="s">
        <v>14</v>
      </c>
      <c r="C50" s="284">
        <v>1</v>
      </c>
      <c r="D50" s="284">
        <v>2</v>
      </c>
      <c r="E50" s="284">
        <v>8</v>
      </c>
      <c r="F50" s="284">
        <v>4</v>
      </c>
      <c r="G50" s="120">
        <v>15</v>
      </c>
      <c r="H50" s="276">
        <v>7</v>
      </c>
    </row>
    <row r="51" spans="2:8">
      <c r="B51" s="66" t="s">
        <v>149</v>
      </c>
      <c r="C51" s="174">
        <v>596</v>
      </c>
      <c r="D51" s="174">
        <v>615</v>
      </c>
      <c r="E51" s="174">
        <v>612</v>
      </c>
      <c r="F51" s="174">
        <v>638</v>
      </c>
      <c r="G51" s="174">
        <v>2461</v>
      </c>
      <c r="H51" s="174">
        <v>634</v>
      </c>
    </row>
    <row r="52" spans="2:8">
      <c r="B52" s="56" t="s">
        <v>6</v>
      </c>
      <c r="C52" s="163">
        <v>348</v>
      </c>
      <c r="D52" s="163">
        <v>337</v>
      </c>
      <c r="E52" s="163">
        <v>323</v>
      </c>
      <c r="F52" s="163">
        <v>167</v>
      </c>
      <c r="G52" s="10">
        <v>1175</v>
      </c>
      <c r="H52" s="273">
        <v>306</v>
      </c>
    </row>
    <row r="53" spans="2:8">
      <c r="B53" s="56" t="s">
        <v>8</v>
      </c>
      <c r="C53" s="163">
        <v>145</v>
      </c>
      <c r="D53" s="163">
        <v>148</v>
      </c>
      <c r="E53" s="163">
        <v>150</v>
      </c>
      <c r="F53" s="163">
        <v>146</v>
      </c>
      <c r="G53" s="10">
        <v>589</v>
      </c>
      <c r="H53" s="273">
        <v>118</v>
      </c>
    </row>
    <row r="54" spans="2:8">
      <c r="B54" s="56" t="s">
        <v>93</v>
      </c>
      <c r="C54" s="163">
        <v>37</v>
      </c>
      <c r="D54" s="163">
        <v>38</v>
      </c>
      <c r="E54" s="163">
        <v>32</v>
      </c>
      <c r="F54" s="163">
        <v>29</v>
      </c>
      <c r="G54" s="10">
        <v>136</v>
      </c>
      <c r="H54" s="273">
        <v>18</v>
      </c>
    </row>
    <row r="55" spans="2:8">
      <c r="B55" s="56" t="s">
        <v>10</v>
      </c>
      <c r="C55" s="163">
        <v>33</v>
      </c>
      <c r="D55" s="163">
        <v>35</v>
      </c>
      <c r="E55" s="163">
        <v>35</v>
      </c>
      <c r="F55" s="163">
        <v>36</v>
      </c>
      <c r="G55" s="10">
        <v>139</v>
      </c>
      <c r="H55" s="273">
        <v>34</v>
      </c>
    </row>
    <row r="56" spans="2:8">
      <c r="B56" s="249" t="s">
        <v>14</v>
      </c>
      <c r="C56" s="284">
        <v>3</v>
      </c>
      <c r="D56" s="284">
        <v>-2</v>
      </c>
      <c r="E56" s="284">
        <v>0</v>
      </c>
      <c r="F56" s="284">
        <v>3</v>
      </c>
      <c r="G56" s="120">
        <v>4</v>
      </c>
      <c r="H56" s="276">
        <v>2</v>
      </c>
    </row>
    <row r="57" spans="2:8">
      <c r="B57" s="66" t="s">
        <v>147</v>
      </c>
      <c r="C57" s="174">
        <v>566</v>
      </c>
      <c r="D57" s="174">
        <v>556</v>
      </c>
      <c r="E57" s="174">
        <v>540</v>
      </c>
      <c r="F57" s="174">
        <v>381</v>
      </c>
      <c r="G57" s="174">
        <v>2043</v>
      </c>
      <c r="H57" s="174">
        <v>478</v>
      </c>
    </row>
    <row r="58" spans="2:8">
      <c r="B58" s="56" t="s">
        <v>150</v>
      </c>
      <c r="C58" s="284">
        <v>0</v>
      </c>
      <c r="D58" s="281">
        <v>0</v>
      </c>
      <c r="E58" s="281">
        <v>1</v>
      </c>
      <c r="F58" s="281">
        <v>-1</v>
      </c>
      <c r="G58" s="57">
        <v>0</v>
      </c>
      <c r="H58" s="273">
        <v>0</v>
      </c>
    </row>
    <row r="59" spans="2:8">
      <c r="B59" s="61" t="s">
        <v>151</v>
      </c>
      <c r="C59" s="166">
        <v>1162</v>
      </c>
      <c r="D59" s="166">
        <v>1171</v>
      </c>
      <c r="E59" s="166">
        <v>1153</v>
      </c>
      <c r="F59" s="166">
        <v>1018</v>
      </c>
      <c r="G59" s="166">
        <v>4504</v>
      </c>
      <c r="H59" s="166">
        <v>1112</v>
      </c>
    </row>
    <row r="60" spans="2:8">
      <c r="B60" s="62"/>
      <c r="C60" s="13"/>
      <c r="D60" s="13"/>
      <c r="E60" s="13"/>
      <c r="F60" s="236"/>
      <c r="G60" s="13"/>
      <c r="H60" s="13"/>
    </row>
    <row r="61" spans="2:8">
      <c r="B61" s="118" t="s">
        <v>17</v>
      </c>
      <c r="C61" s="13"/>
      <c r="D61" s="13"/>
      <c r="E61" s="13"/>
      <c r="F61" s="236"/>
      <c r="G61" s="13"/>
      <c r="H61" s="13"/>
    </row>
    <row r="62" spans="2:8">
      <c r="B62" s="56" t="s">
        <v>5</v>
      </c>
      <c r="C62" s="163">
        <v>0</v>
      </c>
      <c r="D62" s="163">
        <v>17</v>
      </c>
      <c r="E62" s="163">
        <v>0</v>
      </c>
      <c r="F62" s="163">
        <v>0</v>
      </c>
      <c r="G62" s="10">
        <v>17</v>
      </c>
      <c r="H62" s="273">
        <v>0</v>
      </c>
    </row>
    <row r="63" spans="2:8">
      <c r="B63" s="56" t="s">
        <v>7</v>
      </c>
      <c r="C63" s="163">
        <v>0</v>
      </c>
      <c r="D63" s="163">
        <v>8</v>
      </c>
      <c r="E63" s="163">
        <v>0</v>
      </c>
      <c r="F63" s="163">
        <v>2</v>
      </c>
      <c r="G63" s="10">
        <v>10</v>
      </c>
      <c r="H63" s="273">
        <v>0</v>
      </c>
    </row>
    <row r="64" spans="2:8">
      <c r="B64" s="56" t="s">
        <v>11</v>
      </c>
      <c r="C64" s="163">
        <v>0</v>
      </c>
      <c r="D64" s="163">
        <v>0</v>
      </c>
      <c r="E64" s="163">
        <v>0</v>
      </c>
      <c r="F64" s="163">
        <v>0</v>
      </c>
      <c r="G64" s="10">
        <v>0</v>
      </c>
      <c r="H64" s="273">
        <v>0</v>
      </c>
    </row>
    <row r="65" spans="2:8">
      <c r="B65" s="56" t="s">
        <v>127</v>
      </c>
      <c r="C65" s="163">
        <v>0</v>
      </c>
      <c r="D65" s="163">
        <v>0</v>
      </c>
      <c r="E65" s="163">
        <v>0</v>
      </c>
      <c r="F65" s="163">
        <v>3</v>
      </c>
      <c r="G65" s="10">
        <v>3</v>
      </c>
      <c r="H65" s="273">
        <v>0</v>
      </c>
    </row>
    <row r="66" spans="2:8">
      <c r="B66" s="56" t="s">
        <v>129</v>
      </c>
      <c r="C66" s="281">
        <v>0</v>
      </c>
      <c r="D66" s="281">
        <v>0</v>
      </c>
      <c r="E66" s="281">
        <v>0</v>
      </c>
      <c r="F66" s="281">
        <v>0</v>
      </c>
      <c r="G66" s="57">
        <v>0</v>
      </c>
      <c r="H66" s="273">
        <v>0</v>
      </c>
    </row>
    <row r="67" spans="2:8">
      <c r="B67" s="249" t="s">
        <v>14</v>
      </c>
      <c r="C67" s="284">
        <v>0</v>
      </c>
      <c r="D67" s="284">
        <v>0</v>
      </c>
      <c r="E67" s="284">
        <v>0</v>
      </c>
      <c r="F67" s="284">
        <v>0</v>
      </c>
      <c r="G67" s="120">
        <v>0</v>
      </c>
      <c r="H67" s="276">
        <v>0</v>
      </c>
    </row>
    <row r="68" spans="2:8">
      <c r="B68" s="66" t="s">
        <v>149</v>
      </c>
      <c r="C68" s="174">
        <v>0</v>
      </c>
      <c r="D68" s="174">
        <v>25</v>
      </c>
      <c r="E68" s="174">
        <v>0</v>
      </c>
      <c r="F68" s="174">
        <v>5</v>
      </c>
      <c r="G68" s="174">
        <v>30</v>
      </c>
      <c r="H68" s="174">
        <v>0</v>
      </c>
    </row>
    <row r="69" spans="2:8">
      <c r="B69" s="56" t="s">
        <v>6</v>
      </c>
      <c r="C69" s="163">
        <v>0</v>
      </c>
      <c r="D69" s="163">
        <v>0</v>
      </c>
      <c r="E69" s="163">
        <v>0</v>
      </c>
      <c r="F69" s="163">
        <v>3</v>
      </c>
      <c r="G69" s="10">
        <v>3</v>
      </c>
      <c r="H69" s="273">
        <v>0</v>
      </c>
    </row>
    <row r="70" spans="2:8">
      <c r="B70" s="56" t="s">
        <v>8</v>
      </c>
      <c r="C70" s="163">
        <v>0</v>
      </c>
      <c r="D70" s="163">
        <v>0</v>
      </c>
      <c r="E70" s="163">
        <v>0</v>
      </c>
      <c r="F70" s="163">
        <v>1510</v>
      </c>
      <c r="G70" s="10">
        <v>1510</v>
      </c>
      <c r="H70" s="273">
        <v>0</v>
      </c>
    </row>
    <row r="71" spans="2:8">
      <c r="B71" s="56" t="s">
        <v>93</v>
      </c>
      <c r="C71" s="163">
        <v>0</v>
      </c>
      <c r="D71" s="163">
        <v>97</v>
      </c>
      <c r="E71" s="163">
        <v>1</v>
      </c>
      <c r="F71" s="163">
        <v>1121</v>
      </c>
      <c r="G71" s="10">
        <v>1219</v>
      </c>
      <c r="H71" s="273">
        <v>0</v>
      </c>
    </row>
    <row r="72" spans="2:8">
      <c r="B72" s="56" t="s">
        <v>10</v>
      </c>
      <c r="C72" s="163">
        <v>0</v>
      </c>
      <c r="D72" s="163">
        <v>0</v>
      </c>
      <c r="E72" s="163">
        <v>0</v>
      </c>
      <c r="F72" s="163">
        <v>0</v>
      </c>
      <c r="G72" s="10">
        <v>0</v>
      </c>
      <c r="H72" s="273">
        <v>0</v>
      </c>
    </row>
    <row r="73" spans="2:8">
      <c r="B73" s="249" t="s">
        <v>14</v>
      </c>
      <c r="C73" s="284">
        <v>0</v>
      </c>
      <c r="D73" s="284">
        <v>1</v>
      </c>
      <c r="E73" s="284">
        <v>0</v>
      </c>
      <c r="F73" s="284">
        <v>-2</v>
      </c>
      <c r="G73" s="120">
        <v>-1</v>
      </c>
      <c r="H73" s="276">
        <v>0</v>
      </c>
    </row>
    <row r="74" spans="2:8">
      <c r="B74" s="66" t="s">
        <v>147</v>
      </c>
      <c r="C74" s="174">
        <v>0</v>
      </c>
      <c r="D74" s="174">
        <v>98</v>
      </c>
      <c r="E74" s="174">
        <v>1</v>
      </c>
      <c r="F74" s="174">
        <v>2632</v>
      </c>
      <c r="G74" s="174">
        <v>2731</v>
      </c>
      <c r="H74" s="174">
        <v>0</v>
      </c>
    </row>
    <row r="75" spans="2:8">
      <c r="B75" s="56" t="s">
        <v>150</v>
      </c>
      <c r="C75" s="284">
        <v>0</v>
      </c>
      <c r="D75" s="281">
        <v>0</v>
      </c>
      <c r="E75" s="281">
        <v>0</v>
      </c>
      <c r="F75" s="281">
        <v>0</v>
      </c>
      <c r="G75" s="57">
        <v>0</v>
      </c>
      <c r="H75" s="273">
        <v>0</v>
      </c>
    </row>
    <row r="76" spans="2:8">
      <c r="B76" s="61" t="s">
        <v>151</v>
      </c>
      <c r="C76" s="166">
        <v>0</v>
      </c>
      <c r="D76" s="166">
        <v>123</v>
      </c>
      <c r="E76" s="166">
        <v>1</v>
      </c>
      <c r="F76" s="166">
        <v>2637</v>
      </c>
      <c r="G76" s="166">
        <v>2761</v>
      </c>
      <c r="H76" s="166">
        <v>0</v>
      </c>
    </row>
    <row r="77" spans="2:8">
      <c r="B77" s="62"/>
      <c r="C77" s="13"/>
      <c r="D77" s="13"/>
      <c r="E77" s="13"/>
      <c r="F77" s="236"/>
      <c r="G77" s="13"/>
      <c r="H77" s="13"/>
    </row>
    <row r="78" spans="2:8">
      <c r="B78" s="118" t="s">
        <v>18</v>
      </c>
      <c r="C78" s="13"/>
      <c r="D78" s="13"/>
      <c r="E78" s="13"/>
      <c r="F78" s="236"/>
      <c r="G78" s="13"/>
      <c r="H78" s="13"/>
    </row>
    <row r="79" spans="2:8">
      <c r="B79" s="56" t="s">
        <v>5</v>
      </c>
      <c r="C79" s="163">
        <v>0</v>
      </c>
      <c r="D79" s="163">
        <v>0</v>
      </c>
      <c r="E79" s="163">
        <v>0</v>
      </c>
      <c r="F79" s="163">
        <v>0</v>
      </c>
      <c r="G79" s="10">
        <v>0</v>
      </c>
      <c r="H79" s="273">
        <v>0</v>
      </c>
    </row>
    <row r="80" spans="2:8">
      <c r="B80" s="56" t="s">
        <v>7</v>
      </c>
      <c r="C80" s="163">
        <v>0</v>
      </c>
      <c r="D80" s="163">
        <v>0</v>
      </c>
      <c r="E80" s="163">
        <v>0</v>
      </c>
      <c r="F80" s="163">
        <v>0</v>
      </c>
      <c r="G80" s="10">
        <v>0</v>
      </c>
      <c r="H80" s="273">
        <v>0</v>
      </c>
    </row>
    <row r="81" spans="2:8">
      <c r="B81" s="56" t="s">
        <v>11</v>
      </c>
      <c r="C81" s="163">
        <v>0</v>
      </c>
      <c r="D81" s="163">
        <v>0</v>
      </c>
      <c r="E81" s="163">
        <v>0</v>
      </c>
      <c r="F81" s="163">
        <v>0</v>
      </c>
      <c r="G81" s="10">
        <v>0</v>
      </c>
      <c r="H81" s="273">
        <v>0</v>
      </c>
    </row>
    <row r="82" spans="2:8">
      <c r="B82" s="56" t="s">
        <v>127</v>
      </c>
      <c r="C82" s="163">
        <v>0</v>
      </c>
      <c r="D82" s="163">
        <v>0</v>
      </c>
      <c r="E82" s="163">
        <v>0</v>
      </c>
      <c r="F82" s="163">
        <v>0</v>
      </c>
      <c r="G82" s="10">
        <v>0</v>
      </c>
      <c r="H82" s="273">
        <v>0</v>
      </c>
    </row>
    <row r="83" spans="2:8">
      <c r="B83" s="56" t="s">
        <v>129</v>
      </c>
      <c r="C83" s="281">
        <v>0</v>
      </c>
      <c r="D83" s="281">
        <v>0</v>
      </c>
      <c r="E83" s="281">
        <v>0</v>
      </c>
      <c r="F83" s="281">
        <v>0</v>
      </c>
      <c r="G83" s="57">
        <v>0</v>
      </c>
      <c r="H83" s="273">
        <v>0</v>
      </c>
    </row>
    <row r="84" spans="2:8">
      <c r="B84" s="249" t="s">
        <v>14</v>
      </c>
      <c r="C84" s="284">
        <v>0</v>
      </c>
      <c r="D84" s="284">
        <v>0</v>
      </c>
      <c r="E84" s="284">
        <v>0</v>
      </c>
      <c r="F84" s="284">
        <v>0</v>
      </c>
      <c r="G84" s="120">
        <v>0</v>
      </c>
      <c r="H84" s="276">
        <v>0</v>
      </c>
    </row>
    <row r="85" spans="2:8">
      <c r="B85" s="66" t="s">
        <v>149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</row>
    <row r="86" spans="2:8">
      <c r="B86" s="56" t="s">
        <v>6</v>
      </c>
      <c r="C86" s="163">
        <v>0</v>
      </c>
      <c r="D86" s="163">
        <v>0</v>
      </c>
      <c r="E86" s="163">
        <v>0</v>
      </c>
      <c r="F86" s="163">
        <v>0</v>
      </c>
      <c r="G86" s="10">
        <v>0</v>
      </c>
      <c r="H86" s="273">
        <v>0</v>
      </c>
    </row>
    <row r="87" spans="2:8">
      <c r="B87" s="56" t="s">
        <v>8</v>
      </c>
      <c r="C87" s="163">
        <v>0</v>
      </c>
      <c r="D87" s="163">
        <v>0</v>
      </c>
      <c r="E87" s="163">
        <v>0</v>
      </c>
      <c r="F87" s="163">
        <v>0</v>
      </c>
      <c r="G87" s="10">
        <v>0</v>
      </c>
      <c r="H87" s="273">
        <v>0</v>
      </c>
    </row>
    <row r="88" spans="2:8">
      <c r="B88" s="56" t="s">
        <v>93</v>
      </c>
      <c r="C88" s="163">
        <v>0</v>
      </c>
      <c r="D88" s="163">
        <v>0</v>
      </c>
      <c r="E88" s="163">
        <v>0</v>
      </c>
      <c r="F88" s="163">
        <v>0</v>
      </c>
      <c r="G88" s="10">
        <v>0</v>
      </c>
      <c r="H88" s="273">
        <v>0</v>
      </c>
    </row>
    <row r="89" spans="2:8">
      <c r="B89" s="56" t="s">
        <v>10</v>
      </c>
      <c r="C89" s="163">
        <v>0</v>
      </c>
      <c r="D89" s="163">
        <v>0</v>
      </c>
      <c r="E89" s="163">
        <v>0</v>
      </c>
      <c r="F89" s="163">
        <v>0</v>
      </c>
      <c r="G89" s="10">
        <v>0</v>
      </c>
      <c r="H89" s="273">
        <v>0</v>
      </c>
    </row>
    <row r="90" spans="2:8">
      <c r="B90" s="249" t="s">
        <v>14</v>
      </c>
      <c r="C90" s="284">
        <v>0</v>
      </c>
      <c r="D90" s="284">
        <v>0</v>
      </c>
      <c r="E90" s="284">
        <v>0</v>
      </c>
      <c r="F90" s="284">
        <v>0</v>
      </c>
      <c r="G90" s="120">
        <v>0</v>
      </c>
      <c r="H90" s="276">
        <v>0</v>
      </c>
    </row>
    <row r="91" spans="2:8">
      <c r="B91" s="66" t="s">
        <v>147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</row>
    <row r="92" spans="2:8">
      <c r="B92" s="56" t="s">
        <v>150</v>
      </c>
      <c r="C92" s="284">
        <v>0</v>
      </c>
      <c r="D92" s="281">
        <v>0</v>
      </c>
      <c r="E92" s="281">
        <v>0</v>
      </c>
      <c r="F92" s="281">
        <v>0</v>
      </c>
      <c r="G92" s="57">
        <v>0</v>
      </c>
      <c r="H92" s="273">
        <v>0</v>
      </c>
    </row>
    <row r="93" spans="2:8">
      <c r="B93" s="61" t="s">
        <v>151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</row>
    <row r="94" spans="2:8">
      <c r="B94" s="62"/>
      <c r="C94" s="13"/>
      <c r="D94" s="13"/>
      <c r="E94" s="13"/>
      <c r="F94" s="236"/>
      <c r="G94" s="13"/>
      <c r="H94" s="13"/>
    </row>
    <row r="95" spans="2:8">
      <c r="B95" s="118" t="s">
        <v>19</v>
      </c>
      <c r="C95" s="13"/>
      <c r="D95" s="13"/>
      <c r="E95" s="13"/>
      <c r="F95" s="236"/>
      <c r="G95" s="13"/>
      <c r="H95" s="13"/>
    </row>
    <row r="96" spans="2:8">
      <c r="B96" s="56" t="s">
        <v>5</v>
      </c>
      <c r="C96" s="11">
        <v>475</v>
      </c>
      <c r="D96" s="11">
        <v>493</v>
      </c>
      <c r="E96" s="11">
        <v>484</v>
      </c>
      <c r="F96" s="11">
        <v>494</v>
      </c>
      <c r="G96" s="10">
        <v>1946</v>
      </c>
      <c r="H96" s="11">
        <v>492</v>
      </c>
    </row>
    <row r="97" spans="2:8">
      <c r="B97" s="56" t="s">
        <v>7</v>
      </c>
      <c r="C97" s="11">
        <v>85</v>
      </c>
      <c r="D97" s="11">
        <v>108</v>
      </c>
      <c r="E97" s="11">
        <v>87</v>
      </c>
      <c r="F97" s="11">
        <v>108</v>
      </c>
      <c r="G97" s="10">
        <v>388</v>
      </c>
      <c r="H97" s="11">
        <v>100</v>
      </c>
    </row>
    <row r="98" spans="2:8">
      <c r="B98" s="56" t="s">
        <v>11</v>
      </c>
      <c r="C98" s="11">
        <v>7</v>
      </c>
      <c r="D98" s="11">
        <v>7</v>
      </c>
      <c r="E98" s="11">
        <v>6</v>
      </c>
      <c r="F98" s="11">
        <v>6</v>
      </c>
      <c r="G98" s="10">
        <v>26</v>
      </c>
      <c r="H98" s="11">
        <v>5</v>
      </c>
    </row>
    <row r="99" spans="2:8">
      <c r="B99" s="56" t="s">
        <v>127</v>
      </c>
      <c r="C99" s="11">
        <v>20</v>
      </c>
      <c r="D99" s="11">
        <v>22</v>
      </c>
      <c r="E99" s="11">
        <v>19</v>
      </c>
      <c r="F99" s="11">
        <v>25</v>
      </c>
      <c r="G99" s="10">
        <v>86</v>
      </c>
      <c r="H99" s="11">
        <v>21</v>
      </c>
    </row>
    <row r="100" spans="2:8">
      <c r="B100" s="56" t="s">
        <v>129</v>
      </c>
      <c r="C100" s="163">
        <v>8</v>
      </c>
      <c r="D100" s="163">
        <v>8</v>
      </c>
      <c r="E100" s="163">
        <v>8</v>
      </c>
      <c r="F100" s="163">
        <v>6</v>
      </c>
      <c r="G100" s="10">
        <v>30</v>
      </c>
      <c r="H100" s="11">
        <v>9</v>
      </c>
    </row>
    <row r="101" spans="2:8">
      <c r="B101" s="249" t="s">
        <v>14</v>
      </c>
      <c r="C101" s="211">
        <v>1</v>
      </c>
      <c r="D101" s="211">
        <v>2</v>
      </c>
      <c r="E101" s="211">
        <v>8</v>
      </c>
      <c r="F101" s="211">
        <v>4</v>
      </c>
      <c r="G101" s="34">
        <v>15</v>
      </c>
      <c r="H101" s="79">
        <v>7</v>
      </c>
    </row>
    <row r="102" spans="2:8">
      <c r="B102" s="66" t="s">
        <v>149</v>
      </c>
      <c r="C102" s="174">
        <v>596</v>
      </c>
      <c r="D102" s="174">
        <v>640</v>
      </c>
      <c r="E102" s="174">
        <v>612</v>
      </c>
      <c r="F102" s="174">
        <v>643</v>
      </c>
      <c r="G102" s="174">
        <v>2491</v>
      </c>
      <c r="H102" s="174">
        <v>634</v>
      </c>
    </row>
    <row r="103" spans="2:8">
      <c r="B103" s="56" t="s">
        <v>6</v>
      </c>
      <c r="C103" s="11">
        <v>348</v>
      </c>
      <c r="D103" s="11">
        <v>337</v>
      </c>
      <c r="E103" s="11">
        <v>323</v>
      </c>
      <c r="F103" s="11">
        <v>170</v>
      </c>
      <c r="G103" s="10">
        <v>1178</v>
      </c>
      <c r="H103" s="11">
        <v>306</v>
      </c>
    </row>
    <row r="104" spans="2:8">
      <c r="B104" s="56" t="s">
        <v>8</v>
      </c>
      <c r="C104" s="11">
        <v>145</v>
      </c>
      <c r="D104" s="11">
        <v>148</v>
      </c>
      <c r="E104" s="11">
        <v>150</v>
      </c>
      <c r="F104" s="11">
        <v>1656</v>
      </c>
      <c r="G104" s="10">
        <v>2099</v>
      </c>
      <c r="H104" s="11">
        <v>118</v>
      </c>
    </row>
    <row r="105" spans="2:8">
      <c r="B105" s="56" t="s">
        <v>93</v>
      </c>
      <c r="C105" s="11">
        <v>37</v>
      </c>
      <c r="D105" s="11">
        <v>135</v>
      </c>
      <c r="E105" s="11">
        <v>33</v>
      </c>
      <c r="F105" s="11">
        <v>1150</v>
      </c>
      <c r="G105" s="10">
        <v>1355</v>
      </c>
      <c r="H105" s="11">
        <v>18</v>
      </c>
    </row>
    <row r="106" spans="2:8">
      <c r="B106" s="56" t="s">
        <v>10</v>
      </c>
      <c r="C106" s="11">
        <v>33</v>
      </c>
      <c r="D106" s="11">
        <v>35</v>
      </c>
      <c r="E106" s="11">
        <v>35</v>
      </c>
      <c r="F106" s="11">
        <v>36</v>
      </c>
      <c r="G106" s="10">
        <v>139</v>
      </c>
      <c r="H106" s="11">
        <v>34</v>
      </c>
    </row>
    <row r="107" spans="2:8">
      <c r="B107" s="249" t="s">
        <v>14</v>
      </c>
      <c r="C107" s="211">
        <v>3</v>
      </c>
      <c r="D107" s="211">
        <v>-1</v>
      </c>
      <c r="E107" s="211">
        <v>0</v>
      </c>
      <c r="F107" s="211">
        <v>1</v>
      </c>
      <c r="G107" s="34">
        <v>3</v>
      </c>
      <c r="H107" s="79">
        <v>2</v>
      </c>
    </row>
    <row r="108" spans="2:8">
      <c r="B108" s="66" t="s">
        <v>147</v>
      </c>
      <c r="C108" s="174">
        <v>566</v>
      </c>
      <c r="D108" s="174">
        <v>654</v>
      </c>
      <c r="E108" s="174">
        <v>541</v>
      </c>
      <c r="F108" s="174">
        <v>3013</v>
      </c>
      <c r="G108" s="174">
        <v>4774</v>
      </c>
      <c r="H108" s="174">
        <v>478</v>
      </c>
    </row>
    <row r="109" spans="2:8">
      <c r="B109" s="56" t="s">
        <v>150</v>
      </c>
      <c r="C109" s="211">
        <v>0</v>
      </c>
      <c r="D109" s="163">
        <v>0</v>
      </c>
      <c r="E109" s="163">
        <v>1</v>
      </c>
      <c r="F109" s="163">
        <v>-1</v>
      </c>
      <c r="G109" s="10">
        <v>0</v>
      </c>
      <c r="H109" s="11">
        <v>0</v>
      </c>
    </row>
    <row r="110" spans="2:8">
      <c r="B110" s="61" t="s">
        <v>151</v>
      </c>
      <c r="C110" s="166">
        <v>1162</v>
      </c>
      <c r="D110" s="166">
        <v>1294</v>
      </c>
      <c r="E110" s="166">
        <v>1154</v>
      </c>
      <c r="F110" s="166">
        <v>3655</v>
      </c>
      <c r="G110" s="166">
        <v>7265</v>
      </c>
      <c r="H110" s="166">
        <v>1112</v>
      </c>
    </row>
    <row r="111" spans="2:8">
      <c r="B111" s="62"/>
      <c r="C111" s="64"/>
      <c r="D111" s="65"/>
      <c r="E111" s="65"/>
      <c r="F111" s="65"/>
      <c r="G111" s="64"/>
      <c r="H111" s="43"/>
    </row>
    <row r="112" spans="2:8">
      <c r="B112" s="118" t="s">
        <v>113</v>
      </c>
      <c r="C112" s="13"/>
      <c r="D112" s="13"/>
      <c r="E112" s="13"/>
      <c r="F112" s="236"/>
      <c r="G112" s="13"/>
      <c r="H112" s="13"/>
    </row>
    <row r="113" spans="2:8">
      <c r="B113" s="56" t="s">
        <v>5</v>
      </c>
      <c r="C113" s="163">
        <v>5</v>
      </c>
      <c r="D113" s="163">
        <v>5</v>
      </c>
      <c r="E113" s="163">
        <v>6</v>
      </c>
      <c r="F113" s="163">
        <v>9</v>
      </c>
      <c r="G113" s="10">
        <v>25</v>
      </c>
      <c r="H113" s="273">
        <v>14</v>
      </c>
    </row>
    <row r="114" spans="2:8">
      <c r="B114" s="56" t="s">
        <v>7</v>
      </c>
      <c r="C114" s="163">
        <v>1</v>
      </c>
      <c r="D114" s="163">
        <v>15</v>
      </c>
      <c r="E114" s="163">
        <v>2</v>
      </c>
      <c r="F114" s="163">
        <v>0</v>
      </c>
      <c r="G114" s="10">
        <v>18</v>
      </c>
      <c r="H114" s="273">
        <v>0</v>
      </c>
    </row>
    <row r="115" spans="2:8">
      <c r="B115" s="56" t="s">
        <v>11</v>
      </c>
      <c r="C115" s="163">
        <v>0</v>
      </c>
      <c r="D115" s="163">
        <v>0</v>
      </c>
      <c r="E115" s="163">
        <v>0</v>
      </c>
      <c r="F115" s="163">
        <v>0</v>
      </c>
      <c r="G115" s="10">
        <v>0</v>
      </c>
      <c r="H115" s="273">
        <v>0</v>
      </c>
    </row>
    <row r="116" spans="2:8">
      <c r="B116" s="56" t="s">
        <v>127</v>
      </c>
      <c r="C116" s="163">
        <v>2</v>
      </c>
      <c r="D116" s="163">
        <v>1</v>
      </c>
      <c r="E116" s="163">
        <v>0</v>
      </c>
      <c r="F116" s="163">
        <v>2</v>
      </c>
      <c r="G116" s="10">
        <v>5</v>
      </c>
      <c r="H116" s="273">
        <v>1</v>
      </c>
    </row>
    <row r="117" spans="2:8">
      <c r="B117" s="56" t="s">
        <v>129</v>
      </c>
      <c r="C117" s="281">
        <v>0</v>
      </c>
      <c r="D117" s="281">
        <v>0</v>
      </c>
      <c r="E117" s="281">
        <v>0</v>
      </c>
      <c r="F117" s="281">
        <v>-2</v>
      </c>
      <c r="G117" s="57">
        <v>-2</v>
      </c>
      <c r="H117" s="273">
        <v>0</v>
      </c>
    </row>
    <row r="118" spans="2:8">
      <c r="B118" s="249" t="s">
        <v>14</v>
      </c>
      <c r="C118" s="284">
        <v>0</v>
      </c>
      <c r="D118" s="284">
        <v>89</v>
      </c>
      <c r="E118" s="284">
        <v>1</v>
      </c>
      <c r="F118" s="284">
        <v>53</v>
      </c>
      <c r="G118" s="120">
        <v>143</v>
      </c>
      <c r="H118" s="276">
        <v>0</v>
      </c>
    </row>
    <row r="119" spans="2:8">
      <c r="B119" s="66" t="s">
        <v>149</v>
      </c>
      <c r="C119" s="174">
        <v>8</v>
      </c>
      <c r="D119" s="174">
        <v>110</v>
      </c>
      <c r="E119" s="174">
        <v>9</v>
      </c>
      <c r="F119" s="174">
        <v>62</v>
      </c>
      <c r="G119" s="174">
        <v>189</v>
      </c>
      <c r="H119" s="174">
        <v>15</v>
      </c>
    </row>
    <row r="120" spans="2:8">
      <c r="B120" s="56" t="s">
        <v>6</v>
      </c>
      <c r="C120" s="163">
        <v>0</v>
      </c>
      <c r="D120" s="163">
        <v>1</v>
      </c>
      <c r="E120" s="163">
        <v>0</v>
      </c>
      <c r="F120" s="163">
        <v>-15</v>
      </c>
      <c r="G120" s="10">
        <v>-14</v>
      </c>
      <c r="H120" s="273">
        <v>36</v>
      </c>
    </row>
    <row r="121" spans="2:8">
      <c r="B121" s="56" t="s">
        <v>8</v>
      </c>
      <c r="C121" s="163">
        <v>0</v>
      </c>
      <c r="D121" s="163">
        <v>0</v>
      </c>
      <c r="E121" s="163">
        <v>-1</v>
      </c>
      <c r="F121" s="163">
        <v>0</v>
      </c>
      <c r="G121" s="10">
        <v>-1</v>
      </c>
      <c r="H121" s="273">
        <v>0</v>
      </c>
    </row>
    <row r="122" spans="2:8">
      <c r="B122" s="56" t="s">
        <v>93</v>
      </c>
      <c r="C122" s="163">
        <v>0</v>
      </c>
      <c r="D122" s="163">
        <v>-1</v>
      </c>
      <c r="E122" s="163">
        <v>1</v>
      </c>
      <c r="F122" s="163">
        <v>-1</v>
      </c>
      <c r="G122" s="10">
        <v>-1</v>
      </c>
      <c r="H122" s="273">
        <v>0</v>
      </c>
    </row>
    <row r="123" spans="2:8">
      <c r="B123" s="56" t="s">
        <v>10</v>
      </c>
      <c r="C123" s="163">
        <v>2</v>
      </c>
      <c r="D123" s="163">
        <v>2</v>
      </c>
      <c r="E123" s="163">
        <v>0</v>
      </c>
      <c r="F123" s="163">
        <v>0</v>
      </c>
      <c r="G123" s="10">
        <v>4</v>
      </c>
      <c r="H123" s="273">
        <v>1</v>
      </c>
    </row>
    <row r="124" spans="2:8">
      <c r="B124" s="249" t="s">
        <v>14</v>
      </c>
      <c r="C124" s="284">
        <v>1</v>
      </c>
      <c r="D124" s="284">
        <v>-1</v>
      </c>
      <c r="E124" s="284">
        <v>0</v>
      </c>
      <c r="F124" s="284">
        <v>1</v>
      </c>
      <c r="G124" s="120">
        <v>1</v>
      </c>
      <c r="H124" s="276">
        <v>0</v>
      </c>
    </row>
    <row r="125" spans="2:8">
      <c r="B125" s="66" t="s">
        <v>147</v>
      </c>
      <c r="C125" s="174">
        <v>3</v>
      </c>
      <c r="D125" s="174">
        <v>1</v>
      </c>
      <c r="E125" s="174">
        <v>0</v>
      </c>
      <c r="F125" s="174">
        <v>-15</v>
      </c>
      <c r="G125" s="174">
        <v>-11</v>
      </c>
      <c r="H125" s="174">
        <v>37</v>
      </c>
    </row>
    <row r="126" spans="2:8">
      <c r="B126" s="56" t="s">
        <v>150</v>
      </c>
      <c r="C126" s="284">
        <v>0</v>
      </c>
      <c r="D126" s="281">
        <v>0</v>
      </c>
      <c r="E126" s="281">
        <v>0</v>
      </c>
      <c r="F126" s="281">
        <v>0</v>
      </c>
      <c r="G126" s="57">
        <v>0</v>
      </c>
      <c r="H126" s="273">
        <v>0</v>
      </c>
    </row>
    <row r="127" spans="2:8">
      <c r="B127" s="61" t="s">
        <v>151</v>
      </c>
      <c r="C127" s="166">
        <v>11</v>
      </c>
      <c r="D127" s="166">
        <v>111</v>
      </c>
      <c r="E127" s="166">
        <v>9</v>
      </c>
      <c r="F127" s="166">
        <v>47</v>
      </c>
      <c r="G127" s="166">
        <v>178</v>
      </c>
      <c r="H127" s="166">
        <v>52</v>
      </c>
    </row>
    <row r="128" spans="2:8">
      <c r="B128" s="66"/>
      <c r="C128" s="64"/>
      <c r="D128" s="67"/>
      <c r="E128" s="67"/>
      <c r="F128" s="67"/>
      <c r="G128" s="64"/>
      <c r="H128" s="43"/>
    </row>
    <row r="129" spans="2:8">
      <c r="B129" s="272" t="s">
        <v>109</v>
      </c>
      <c r="C129" s="169"/>
      <c r="D129" s="169"/>
      <c r="E129" s="169"/>
      <c r="F129" s="237"/>
      <c r="G129" s="169"/>
      <c r="H129" s="13"/>
    </row>
    <row r="130" spans="2:8">
      <c r="B130" s="68" t="s">
        <v>5</v>
      </c>
      <c r="C130" s="163">
        <v>0</v>
      </c>
      <c r="D130" s="163">
        <v>0</v>
      </c>
      <c r="E130" s="163">
        <v>0</v>
      </c>
      <c r="F130" s="163">
        <v>0</v>
      </c>
      <c r="G130" s="10">
        <v>0</v>
      </c>
      <c r="H130" s="273">
        <v>0</v>
      </c>
    </row>
    <row r="131" spans="2:8">
      <c r="B131" s="68" t="s">
        <v>7</v>
      </c>
      <c r="C131" s="163">
        <v>18</v>
      </c>
      <c r="D131" s="163">
        <v>22</v>
      </c>
      <c r="E131" s="163">
        <v>28</v>
      </c>
      <c r="F131" s="163">
        <v>33</v>
      </c>
      <c r="G131" s="10">
        <v>101</v>
      </c>
      <c r="H131" s="273">
        <v>23</v>
      </c>
    </row>
    <row r="132" spans="2:8">
      <c r="B132" s="68" t="s">
        <v>11</v>
      </c>
      <c r="C132" s="163">
        <v>2</v>
      </c>
      <c r="D132" s="163">
        <v>3</v>
      </c>
      <c r="E132" s="163">
        <v>3</v>
      </c>
      <c r="F132" s="163">
        <v>3</v>
      </c>
      <c r="G132" s="10">
        <v>11</v>
      </c>
      <c r="H132" s="273">
        <v>2</v>
      </c>
    </row>
    <row r="133" spans="2:8">
      <c r="B133" s="56" t="s">
        <v>127</v>
      </c>
      <c r="C133" s="163">
        <v>3</v>
      </c>
      <c r="D133" s="163">
        <v>0</v>
      </c>
      <c r="E133" s="163">
        <v>3</v>
      </c>
      <c r="F133" s="163">
        <v>5</v>
      </c>
      <c r="G133" s="10">
        <v>11</v>
      </c>
      <c r="H133" s="273">
        <v>1</v>
      </c>
    </row>
    <row r="134" spans="2:8">
      <c r="B134" s="56" t="s">
        <v>129</v>
      </c>
      <c r="C134" s="281">
        <v>0</v>
      </c>
      <c r="D134" s="281">
        <v>0</v>
      </c>
      <c r="E134" s="281">
        <v>0</v>
      </c>
      <c r="F134" s="281">
        <v>0</v>
      </c>
      <c r="G134" s="57">
        <v>0</v>
      </c>
      <c r="H134" s="273">
        <v>0</v>
      </c>
    </row>
    <row r="135" spans="2:8">
      <c r="B135" s="249" t="s">
        <v>14</v>
      </c>
      <c r="C135" s="284">
        <v>0</v>
      </c>
      <c r="D135" s="284">
        <v>0</v>
      </c>
      <c r="E135" s="284">
        <v>1</v>
      </c>
      <c r="F135" s="284">
        <v>-2</v>
      </c>
      <c r="G135" s="120">
        <v>-1</v>
      </c>
      <c r="H135" s="276">
        <v>0</v>
      </c>
    </row>
    <row r="136" spans="2:8">
      <c r="B136" s="66" t="s">
        <v>149</v>
      </c>
      <c r="C136" s="174">
        <v>23</v>
      </c>
      <c r="D136" s="174">
        <v>25</v>
      </c>
      <c r="E136" s="174">
        <v>35</v>
      </c>
      <c r="F136" s="174">
        <v>39</v>
      </c>
      <c r="G136" s="174">
        <v>122</v>
      </c>
      <c r="H136" s="174">
        <v>26</v>
      </c>
    </row>
    <row r="137" spans="2:8">
      <c r="B137" s="68" t="s">
        <v>6</v>
      </c>
      <c r="C137" s="163">
        <v>0</v>
      </c>
      <c r="D137" s="163">
        <v>0</v>
      </c>
      <c r="E137" s="163">
        <v>0</v>
      </c>
      <c r="F137" s="163">
        <v>0</v>
      </c>
      <c r="G137" s="10">
        <v>0</v>
      </c>
      <c r="H137" s="273">
        <v>0</v>
      </c>
    </row>
    <row r="138" spans="2:8">
      <c r="B138" s="68" t="s">
        <v>8</v>
      </c>
      <c r="C138" s="163">
        <v>-1</v>
      </c>
      <c r="D138" s="163">
        <v>8</v>
      </c>
      <c r="E138" s="163">
        <v>5</v>
      </c>
      <c r="F138" s="163">
        <v>7</v>
      </c>
      <c r="G138" s="10">
        <v>19</v>
      </c>
      <c r="H138" s="273">
        <v>2</v>
      </c>
    </row>
    <row r="139" spans="2:8">
      <c r="B139" s="68" t="s">
        <v>93</v>
      </c>
      <c r="C139" s="163">
        <v>0</v>
      </c>
      <c r="D139" s="163">
        <v>0</v>
      </c>
      <c r="E139" s="163">
        <v>0</v>
      </c>
      <c r="F139" s="163">
        <v>0</v>
      </c>
      <c r="G139" s="10">
        <v>0</v>
      </c>
      <c r="H139" s="273">
        <v>0</v>
      </c>
    </row>
    <row r="140" spans="2:8">
      <c r="B140" s="68" t="s">
        <v>10</v>
      </c>
      <c r="C140" s="163">
        <v>0</v>
      </c>
      <c r="D140" s="163">
        <v>0</v>
      </c>
      <c r="E140" s="163">
        <v>0</v>
      </c>
      <c r="F140" s="163">
        <v>0</v>
      </c>
      <c r="G140" s="10">
        <v>0</v>
      </c>
      <c r="H140" s="273">
        <v>0</v>
      </c>
    </row>
    <row r="141" spans="2:8">
      <c r="B141" s="249" t="s">
        <v>14</v>
      </c>
      <c r="C141" s="284">
        <v>1</v>
      </c>
      <c r="D141" s="284">
        <v>3</v>
      </c>
      <c r="E141" s="284">
        <v>3</v>
      </c>
      <c r="F141" s="284">
        <v>1</v>
      </c>
      <c r="G141" s="120">
        <v>8</v>
      </c>
      <c r="H141" s="276">
        <v>4</v>
      </c>
    </row>
    <row r="142" spans="2:8">
      <c r="B142" s="66" t="s">
        <v>147</v>
      </c>
      <c r="C142" s="174">
        <v>0</v>
      </c>
      <c r="D142" s="174">
        <v>11</v>
      </c>
      <c r="E142" s="174">
        <v>8</v>
      </c>
      <c r="F142" s="174">
        <v>8</v>
      </c>
      <c r="G142" s="174">
        <v>27</v>
      </c>
      <c r="H142" s="174">
        <v>6</v>
      </c>
    </row>
    <row r="143" spans="2:8">
      <c r="B143" s="56" t="s">
        <v>150</v>
      </c>
      <c r="C143" s="284">
        <v>0</v>
      </c>
      <c r="D143" s="281">
        <v>0</v>
      </c>
      <c r="E143" s="281">
        <v>0</v>
      </c>
      <c r="F143" s="281">
        <v>0</v>
      </c>
      <c r="G143" s="57">
        <v>0</v>
      </c>
      <c r="H143" s="273">
        <v>0</v>
      </c>
    </row>
    <row r="144" spans="2:8">
      <c r="B144" s="271" t="s">
        <v>151</v>
      </c>
      <c r="C144" s="166">
        <v>23</v>
      </c>
      <c r="D144" s="166">
        <v>36</v>
      </c>
      <c r="E144" s="166">
        <v>43</v>
      </c>
      <c r="F144" s="166">
        <v>47</v>
      </c>
      <c r="G144" s="166">
        <v>149</v>
      </c>
      <c r="H144" s="166">
        <v>32</v>
      </c>
    </row>
    <row r="145" spans="2:8">
      <c r="B145" s="66"/>
      <c r="C145" s="64"/>
      <c r="D145" s="65"/>
      <c r="E145" s="65"/>
      <c r="F145" s="65"/>
      <c r="G145" s="64"/>
      <c r="H145" s="43"/>
    </row>
    <row r="146" spans="2:8">
      <c r="B146" s="272" t="s">
        <v>20</v>
      </c>
      <c r="C146" s="13"/>
      <c r="D146" s="13"/>
      <c r="E146" s="13"/>
      <c r="F146" s="236"/>
      <c r="G146" s="13"/>
      <c r="H146" s="13"/>
    </row>
    <row r="147" spans="2:8">
      <c r="B147" s="56" t="s">
        <v>5</v>
      </c>
      <c r="C147" s="163">
        <v>0</v>
      </c>
      <c r="D147" s="163">
        <v>0</v>
      </c>
      <c r="E147" s="163">
        <v>0</v>
      </c>
      <c r="F147" s="163">
        <v>0</v>
      </c>
      <c r="G147" s="10">
        <v>0</v>
      </c>
      <c r="H147" s="273">
        <v>0</v>
      </c>
    </row>
    <row r="148" spans="2:8">
      <c r="B148" s="56" t="s">
        <v>7</v>
      </c>
      <c r="C148" s="163">
        <v>25</v>
      </c>
      <c r="D148" s="163">
        <v>25</v>
      </c>
      <c r="E148" s="163">
        <v>29</v>
      </c>
      <c r="F148" s="163">
        <v>13</v>
      </c>
      <c r="G148" s="10">
        <v>92</v>
      </c>
      <c r="H148" s="273">
        <v>21</v>
      </c>
    </row>
    <row r="149" spans="2:8">
      <c r="B149" s="56" t="s">
        <v>11</v>
      </c>
      <c r="C149" s="163">
        <v>0</v>
      </c>
      <c r="D149" s="163">
        <v>0</v>
      </c>
      <c r="E149" s="163">
        <v>0</v>
      </c>
      <c r="F149" s="163">
        <v>0</v>
      </c>
      <c r="G149" s="10">
        <v>0</v>
      </c>
      <c r="H149" s="273">
        <v>0</v>
      </c>
    </row>
    <row r="150" spans="2:8">
      <c r="B150" s="56" t="s">
        <v>127</v>
      </c>
      <c r="C150" s="163">
        <v>0</v>
      </c>
      <c r="D150" s="163">
        <v>0</v>
      </c>
      <c r="E150" s="163">
        <v>0</v>
      </c>
      <c r="F150" s="163">
        <v>1</v>
      </c>
      <c r="G150" s="10">
        <v>1</v>
      </c>
      <c r="H150" s="273">
        <v>0</v>
      </c>
    </row>
    <row r="151" spans="2:8">
      <c r="B151" s="56" t="s">
        <v>129</v>
      </c>
      <c r="C151" s="281">
        <v>0</v>
      </c>
      <c r="D151" s="281">
        <v>0</v>
      </c>
      <c r="E151" s="281">
        <v>0</v>
      </c>
      <c r="F151" s="281">
        <v>0</v>
      </c>
      <c r="G151" s="57">
        <v>0</v>
      </c>
      <c r="H151" s="273">
        <v>0</v>
      </c>
    </row>
    <row r="152" spans="2:8">
      <c r="B152" s="249" t="s">
        <v>14</v>
      </c>
      <c r="C152" s="284">
        <v>-4</v>
      </c>
      <c r="D152" s="284">
        <v>-1</v>
      </c>
      <c r="E152" s="284">
        <v>-9</v>
      </c>
      <c r="F152" s="284">
        <v>-134</v>
      </c>
      <c r="G152" s="120">
        <v>-148</v>
      </c>
      <c r="H152" s="276">
        <v>1</v>
      </c>
    </row>
    <row r="153" spans="2:8">
      <c r="B153" s="66" t="s">
        <v>149</v>
      </c>
      <c r="C153" s="174">
        <v>21</v>
      </c>
      <c r="D153" s="174">
        <v>24</v>
      </c>
      <c r="E153" s="174">
        <v>20</v>
      </c>
      <c r="F153" s="174">
        <v>-120</v>
      </c>
      <c r="G153" s="174">
        <v>-55</v>
      </c>
      <c r="H153" s="174">
        <v>22</v>
      </c>
    </row>
    <row r="154" spans="2:8">
      <c r="B154" s="56" t="s">
        <v>6</v>
      </c>
      <c r="C154" s="163">
        <v>0</v>
      </c>
      <c r="D154" s="163">
        <v>0</v>
      </c>
      <c r="E154" s="163">
        <v>0</v>
      </c>
      <c r="F154" s="163">
        <v>0</v>
      </c>
      <c r="G154" s="10">
        <v>0</v>
      </c>
      <c r="H154" s="273">
        <v>0</v>
      </c>
    </row>
    <row r="155" spans="2:8">
      <c r="B155" s="56" t="s">
        <v>8</v>
      </c>
      <c r="C155" s="163">
        <v>0</v>
      </c>
      <c r="D155" s="163">
        <v>0</v>
      </c>
      <c r="E155" s="163">
        <v>0</v>
      </c>
      <c r="F155" s="163">
        <v>0</v>
      </c>
      <c r="G155" s="10">
        <v>0</v>
      </c>
      <c r="H155" s="273">
        <v>0</v>
      </c>
    </row>
    <row r="156" spans="2:8">
      <c r="B156" s="56" t="s">
        <v>93</v>
      </c>
      <c r="C156" s="163">
        <v>0</v>
      </c>
      <c r="D156" s="163">
        <v>0</v>
      </c>
      <c r="E156" s="163">
        <v>0</v>
      </c>
      <c r="F156" s="163">
        <v>0</v>
      </c>
      <c r="G156" s="10">
        <v>0</v>
      </c>
      <c r="H156" s="273">
        <v>0</v>
      </c>
    </row>
    <row r="157" spans="2:8">
      <c r="B157" s="56" t="s">
        <v>10</v>
      </c>
      <c r="C157" s="163">
        <v>0</v>
      </c>
      <c r="D157" s="163">
        <v>0</v>
      </c>
      <c r="E157" s="163">
        <v>0</v>
      </c>
      <c r="F157" s="163">
        <v>0</v>
      </c>
      <c r="G157" s="10">
        <v>0</v>
      </c>
      <c r="H157" s="273">
        <v>0</v>
      </c>
    </row>
    <row r="158" spans="2:8">
      <c r="B158" s="249" t="s">
        <v>14</v>
      </c>
      <c r="C158" s="284">
        <v>0</v>
      </c>
      <c r="D158" s="284">
        <v>0</v>
      </c>
      <c r="E158" s="284">
        <v>0</v>
      </c>
      <c r="F158" s="284">
        <v>0</v>
      </c>
      <c r="G158" s="120">
        <v>0</v>
      </c>
      <c r="H158" s="276">
        <v>0</v>
      </c>
    </row>
    <row r="159" spans="2:8">
      <c r="B159" s="66" t="s">
        <v>147</v>
      </c>
      <c r="C159" s="174">
        <v>0</v>
      </c>
      <c r="D159" s="174">
        <v>0</v>
      </c>
      <c r="E159" s="174">
        <v>0</v>
      </c>
      <c r="F159" s="174">
        <v>0</v>
      </c>
      <c r="G159" s="174">
        <v>0</v>
      </c>
      <c r="H159" s="174">
        <v>0</v>
      </c>
    </row>
    <row r="160" spans="2:8">
      <c r="B160" s="56" t="s">
        <v>150</v>
      </c>
      <c r="C160" s="284">
        <v>0</v>
      </c>
      <c r="D160" s="281">
        <v>0</v>
      </c>
      <c r="E160" s="281">
        <v>0</v>
      </c>
      <c r="F160" s="281">
        <v>0</v>
      </c>
      <c r="G160" s="57">
        <v>0</v>
      </c>
      <c r="H160" s="273">
        <v>0</v>
      </c>
    </row>
    <row r="161" spans="2:8">
      <c r="B161" s="271" t="s">
        <v>151</v>
      </c>
      <c r="C161" s="166">
        <v>21</v>
      </c>
      <c r="D161" s="166">
        <v>24</v>
      </c>
      <c r="E161" s="166">
        <v>20</v>
      </c>
      <c r="F161" s="166">
        <v>-120</v>
      </c>
      <c r="G161" s="166">
        <v>-55</v>
      </c>
      <c r="H161" s="166">
        <v>22</v>
      </c>
    </row>
    <row r="162" spans="2:8">
      <c r="B162" s="66"/>
      <c r="C162" s="64"/>
      <c r="D162" s="65"/>
      <c r="E162" s="65"/>
      <c r="F162" s="65"/>
      <c r="G162" s="64"/>
      <c r="H162" s="43"/>
    </row>
    <row r="163" spans="2:8">
      <c r="B163" s="272" t="s">
        <v>98</v>
      </c>
      <c r="C163" s="13"/>
      <c r="D163" s="13"/>
      <c r="E163" s="13"/>
      <c r="F163" s="236"/>
      <c r="G163" s="13"/>
      <c r="H163" s="13"/>
    </row>
    <row r="164" spans="2:8">
      <c r="B164" s="56" t="s">
        <v>5</v>
      </c>
      <c r="C164" s="11">
        <v>16</v>
      </c>
      <c r="D164" s="11">
        <v>-123</v>
      </c>
      <c r="E164" s="11">
        <v>-153</v>
      </c>
      <c r="F164" s="163">
        <v>-136</v>
      </c>
      <c r="G164" s="10">
        <v>-396</v>
      </c>
      <c r="H164" s="11">
        <v>-42</v>
      </c>
    </row>
    <row r="165" spans="2:8">
      <c r="B165" s="56" t="s">
        <v>7</v>
      </c>
      <c r="C165" s="11">
        <v>123</v>
      </c>
      <c r="D165" s="11">
        <v>141</v>
      </c>
      <c r="E165" s="11">
        <v>171</v>
      </c>
      <c r="F165" s="163">
        <v>152</v>
      </c>
      <c r="G165" s="10">
        <v>587</v>
      </c>
      <c r="H165" s="11">
        <v>112</v>
      </c>
    </row>
    <row r="166" spans="2:8">
      <c r="B166" s="56" t="s">
        <v>11</v>
      </c>
      <c r="C166" s="11">
        <v>5</v>
      </c>
      <c r="D166" s="11">
        <v>19</v>
      </c>
      <c r="E166" s="11">
        <v>23</v>
      </c>
      <c r="F166" s="163">
        <v>8</v>
      </c>
      <c r="G166" s="10">
        <v>55</v>
      </c>
      <c r="H166" s="11">
        <v>-3</v>
      </c>
    </row>
    <row r="167" spans="2:8">
      <c r="B167" s="56" t="s">
        <v>127</v>
      </c>
      <c r="C167" s="11">
        <v>32</v>
      </c>
      <c r="D167" s="11">
        <v>21</v>
      </c>
      <c r="E167" s="11">
        <v>25</v>
      </c>
      <c r="F167" s="163">
        <v>19</v>
      </c>
      <c r="G167" s="10">
        <v>97</v>
      </c>
      <c r="H167" s="11">
        <v>25</v>
      </c>
    </row>
    <row r="168" spans="2:8">
      <c r="B168" s="56" t="s">
        <v>129</v>
      </c>
      <c r="C168" s="281">
        <v>-18</v>
      </c>
      <c r="D168" s="281">
        <v>-29</v>
      </c>
      <c r="E168" s="281">
        <v>-12</v>
      </c>
      <c r="F168" s="281">
        <v>-4</v>
      </c>
      <c r="G168" s="57">
        <v>-63</v>
      </c>
      <c r="H168" s="273">
        <v>18</v>
      </c>
    </row>
    <row r="169" spans="2:8">
      <c r="B169" s="249" t="s">
        <v>14</v>
      </c>
      <c r="C169" s="284">
        <v>-47</v>
      </c>
      <c r="D169" s="284">
        <v>92</v>
      </c>
      <c r="E169" s="284">
        <v>25</v>
      </c>
      <c r="F169" s="284">
        <v>-116</v>
      </c>
      <c r="G169" s="120">
        <v>-46</v>
      </c>
      <c r="H169" s="276">
        <v>-42</v>
      </c>
    </row>
    <row r="170" spans="2:8">
      <c r="B170" s="66" t="s">
        <v>149</v>
      </c>
      <c r="C170" s="174">
        <v>111</v>
      </c>
      <c r="D170" s="174">
        <v>121</v>
      </c>
      <c r="E170" s="174">
        <v>79</v>
      </c>
      <c r="F170" s="174">
        <v>-77</v>
      </c>
      <c r="G170" s="174">
        <v>234</v>
      </c>
      <c r="H170" s="174">
        <v>68</v>
      </c>
    </row>
    <row r="171" spans="2:8">
      <c r="B171" s="56" t="s">
        <v>6</v>
      </c>
      <c r="C171" s="11">
        <v>73</v>
      </c>
      <c r="D171" s="11">
        <v>419</v>
      </c>
      <c r="E171" s="11">
        <v>378</v>
      </c>
      <c r="F171" s="163">
        <v>538</v>
      </c>
      <c r="G171" s="10">
        <v>1408</v>
      </c>
      <c r="H171" s="11">
        <v>589</v>
      </c>
    </row>
    <row r="172" spans="2:8">
      <c r="B172" s="56" t="s">
        <v>8</v>
      </c>
      <c r="C172" s="11">
        <v>261</v>
      </c>
      <c r="D172" s="11">
        <v>190</v>
      </c>
      <c r="E172" s="11">
        <v>355</v>
      </c>
      <c r="F172" s="163">
        <v>-1497</v>
      </c>
      <c r="G172" s="10">
        <v>-691</v>
      </c>
      <c r="H172" s="11">
        <v>55</v>
      </c>
    </row>
    <row r="173" spans="2:8">
      <c r="B173" s="56" t="s">
        <v>93</v>
      </c>
      <c r="C173" s="11">
        <v>-1</v>
      </c>
      <c r="D173" s="11">
        <v>-105</v>
      </c>
      <c r="E173" s="11">
        <v>-11</v>
      </c>
      <c r="F173" s="163">
        <v>-1135</v>
      </c>
      <c r="G173" s="10">
        <v>-1252</v>
      </c>
      <c r="H173" s="11">
        <v>-23</v>
      </c>
    </row>
    <row r="174" spans="2:8">
      <c r="B174" s="56" t="s">
        <v>10</v>
      </c>
      <c r="C174" s="11">
        <v>47</v>
      </c>
      <c r="D174" s="11">
        <v>28</v>
      </c>
      <c r="E174" s="11">
        <v>0</v>
      </c>
      <c r="F174" s="163">
        <v>-11</v>
      </c>
      <c r="G174" s="10">
        <v>64</v>
      </c>
      <c r="H174" s="11">
        <v>10</v>
      </c>
    </row>
    <row r="175" spans="2:8">
      <c r="B175" s="249" t="s">
        <v>14</v>
      </c>
      <c r="C175" s="284">
        <v>-1</v>
      </c>
      <c r="D175" s="284">
        <v>3</v>
      </c>
      <c r="E175" s="284">
        <v>5</v>
      </c>
      <c r="F175" s="284">
        <v>4</v>
      </c>
      <c r="G175" s="120">
        <v>11</v>
      </c>
      <c r="H175" s="276">
        <v>1</v>
      </c>
    </row>
    <row r="176" spans="2:8">
      <c r="B176" s="66" t="s">
        <v>147</v>
      </c>
      <c r="C176" s="174">
        <v>379</v>
      </c>
      <c r="D176" s="174">
        <v>535</v>
      </c>
      <c r="E176" s="174">
        <v>727</v>
      </c>
      <c r="F176" s="174">
        <v>-2101</v>
      </c>
      <c r="G176" s="174">
        <v>-460</v>
      </c>
      <c r="H176" s="174">
        <v>632</v>
      </c>
    </row>
    <row r="177" spans="2:8">
      <c r="B177" s="56" t="s">
        <v>150</v>
      </c>
      <c r="C177" s="284">
        <v>0</v>
      </c>
      <c r="D177" s="281">
        <v>0</v>
      </c>
      <c r="E177" s="281">
        <v>-1</v>
      </c>
      <c r="F177" s="281">
        <v>1</v>
      </c>
      <c r="G177" s="57">
        <v>0</v>
      </c>
      <c r="H177" s="273">
        <v>0</v>
      </c>
    </row>
    <row r="178" spans="2:8">
      <c r="B178" s="271" t="s">
        <v>151</v>
      </c>
      <c r="C178" s="166">
        <v>490</v>
      </c>
      <c r="D178" s="166">
        <v>656</v>
      </c>
      <c r="E178" s="166">
        <v>805</v>
      </c>
      <c r="F178" s="166">
        <v>-2177</v>
      </c>
      <c r="G178" s="166">
        <v>-226</v>
      </c>
      <c r="H178" s="166">
        <v>700</v>
      </c>
    </row>
    <row r="179" spans="2:8">
      <c r="B179" s="66"/>
      <c r="C179" s="64"/>
      <c r="D179" s="65"/>
      <c r="E179" s="65"/>
      <c r="F179" s="65"/>
      <c r="G179" s="64"/>
      <c r="H179" s="43"/>
    </row>
    <row r="180" spans="2:8">
      <c r="B180" s="56"/>
      <c r="C180" s="13"/>
      <c r="D180" s="13"/>
      <c r="E180" s="13"/>
      <c r="F180" s="236"/>
      <c r="G180" s="13"/>
      <c r="H180" s="13"/>
    </row>
    <row r="181" spans="2:8">
      <c r="B181" s="66" t="s">
        <v>21</v>
      </c>
      <c r="C181" s="175">
        <v>-121</v>
      </c>
      <c r="D181" s="175">
        <v>-154</v>
      </c>
      <c r="E181" s="175">
        <v>-74</v>
      </c>
      <c r="F181" s="174">
        <v>-268</v>
      </c>
      <c r="G181" s="15">
        <v>-617</v>
      </c>
      <c r="H181" s="279">
        <v>-126</v>
      </c>
    </row>
    <row r="182" spans="2:8">
      <c r="B182" s="66"/>
      <c r="C182" s="63"/>
      <c r="D182" s="63"/>
      <c r="E182" s="71"/>
      <c r="F182" s="71"/>
      <c r="G182" s="63"/>
      <c r="H182" s="35"/>
    </row>
    <row r="183" spans="2:8">
      <c r="B183" s="272" t="s">
        <v>22</v>
      </c>
      <c r="C183" s="177"/>
      <c r="D183" s="177"/>
      <c r="E183" s="177"/>
      <c r="F183" s="238"/>
      <c r="G183" s="13"/>
      <c r="H183" s="13"/>
    </row>
    <row r="184" spans="2:8">
      <c r="B184" s="56" t="s">
        <v>5</v>
      </c>
      <c r="C184" s="76">
        <v>21</v>
      </c>
      <c r="D184" s="58">
        <v>28</v>
      </c>
      <c r="E184" s="74">
        <v>37</v>
      </c>
      <c r="F184" s="163">
        <v>10</v>
      </c>
      <c r="G184" s="74">
        <v>20</v>
      </c>
      <c r="H184" s="273">
        <v>24</v>
      </c>
    </row>
    <row r="185" spans="2:8">
      <c r="B185" s="56" t="s">
        <v>7</v>
      </c>
      <c r="C185" s="58">
        <v>15</v>
      </c>
      <c r="D185" s="58">
        <v>29</v>
      </c>
      <c r="E185" s="11">
        <v>40</v>
      </c>
      <c r="F185" s="163">
        <v>65</v>
      </c>
      <c r="G185" s="10">
        <v>149</v>
      </c>
      <c r="H185" s="273">
        <v>21</v>
      </c>
    </row>
    <row r="186" spans="2:8">
      <c r="B186" s="56" t="s">
        <v>11</v>
      </c>
      <c r="C186" s="58">
        <v>3</v>
      </c>
      <c r="D186" s="58">
        <v>9</v>
      </c>
      <c r="E186" s="11">
        <v>8</v>
      </c>
      <c r="F186" s="163">
        <v>4</v>
      </c>
      <c r="G186" s="10">
        <v>24</v>
      </c>
      <c r="H186" s="273">
        <v>5</v>
      </c>
    </row>
    <row r="187" spans="2:8">
      <c r="B187" s="56" t="s">
        <v>127</v>
      </c>
      <c r="C187" s="58">
        <v>5</v>
      </c>
      <c r="D187" s="76">
        <v>3</v>
      </c>
      <c r="E187" s="11">
        <v>3</v>
      </c>
      <c r="F187" s="163">
        <v>1</v>
      </c>
      <c r="G187" s="10">
        <v>6</v>
      </c>
      <c r="H187" s="273">
        <v>3</v>
      </c>
    </row>
    <row r="188" spans="2:8">
      <c r="B188" s="56" t="s">
        <v>129</v>
      </c>
      <c r="C188" s="180">
        <v>2</v>
      </c>
      <c r="D188" s="180">
        <v>8</v>
      </c>
      <c r="E188" s="180">
        <v>5</v>
      </c>
      <c r="F188" s="281">
        <v>7</v>
      </c>
      <c r="G188" s="74">
        <v>8</v>
      </c>
      <c r="H188" s="273">
        <v>4</v>
      </c>
    </row>
    <row r="189" spans="2:8">
      <c r="B189" s="249" t="s">
        <v>14</v>
      </c>
      <c r="C189" s="284">
        <v>24</v>
      </c>
      <c r="D189" s="284">
        <v>60</v>
      </c>
      <c r="E189" s="269">
        <v>23</v>
      </c>
      <c r="F189" s="269">
        <v>107</v>
      </c>
      <c r="G189" s="256">
        <v>46</v>
      </c>
      <c r="H189" s="269">
        <v>3</v>
      </c>
    </row>
    <row r="190" spans="2:8">
      <c r="B190" s="66" t="s">
        <v>149</v>
      </c>
      <c r="C190" s="174">
        <v>24</v>
      </c>
      <c r="D190" s="174">
        <v>115</v>
      </c>
      <c r="E190" s="255">
        <v>14</v>
      </c>
      <c r="F190" s="255">
        <v>20</v>
      </c>
      <c r="G190" s="174">
        <v>105</v>
      </c>
      <c r="H190" s="174">
        <v>54</v>
      </c>
    </row>
    <row r="191" spans="2:8">
      <c r="B191" s="56" t="s">
        <v>6</v>
      </c>
      <c r="C191" s="58">
        <v>102</v>
      </c>
      <c r="D191" s="58">
        <v>288</v>
      </c>
      <c r="E191" s="11">
        <v>233</v>
      </c>
      <c r="F191" s="163">
        <v>308</v>
      </c>
      <c r="G191" s="10">
        <v>931</v>
      </c>
      <c r="H191" s="273">
        <v>261</v>
      </c>
    </row>
    <row r="192" spans="2:8">
      <c r="B192" s="56" t="s">
        <v>8</v>
      </c>
      <c r="C192" s="58">
        <v>39</v>
      </c>
      <c r="D192" s="58">
        <v>26</v>
      </c>
      <c r="E192" s="11">
        <v>15</v>
      </c>
      <c r="F192" s="74">
        <v>77</v>
      </c>
      <c r="G192" s="10">
        <v>3</v>
      </c>
      <c r="H192" s="273">
        <v>7</v>
      </c>
    </row>
    <row r="193" spans="2:8">
      <c r="B193" s="56" t="s">
        <v>93</v>
      </c>
      <c r="C193" s="58">
        <v>1</v>
      </c>
      <c r="D193" s="58">
        <v>1</v>
      </c>
      <c r="E193" s="11">
        <v>0</v>
      </c>
      <c r="F193" s="74">
        <v>26</v>
      </c>
      <c r="G193" s="76">
        <v>24</v>
      </c>
      <c r="H193" s="180">
        <v>1</v>
      </c>
    </row>
    <row r="194" spans="2:8">
      <c r="B194" s="56" t="s">
        <v>10</v>
      </c>
      <c r="C194" s="76">
        <v>1</v>
      </c>
      <c r="D194" s="58">
        <v>0</v>
      </c>
      <c r="E194" s="11">
        <v>1</v>
      </c>
      <c r="F194" s="163">
        <v>2</v>
      </c>
      <c r="G194" s="10">
        <v>2</v>
      </c>
      <c r="H194" s="273">
        <v>0</v>
      </c>
    </row>
    <row r="195" spans="2:8">
      <c r="B195" s="249" t="s">
        <v>14</v>
      </c>
      <c r="C195" s="284">
        <v>0</v>
      </c>
      <c r="D195" s="269">
        <v>1</v>
      </c>
      <c r="E195" s="269">
        <v>1</v>
      </c>
      <c r="F195" s="284">
        <v>1</v>
      </c>
      <c r="G195" s="256">
        <v>1</v>
      </c>
      <c r="H195" s="269">
        <v>1</v>
      </c>
    </row>
    <row r="196" spans="2:8">
      <c r="B196" s="66" t="s">
        <v>147</v>
      </c>
      <c r="C196" s="174">
        <v>141</v>
      </c>
      <c r="D196" s="174">
        <v>314</v>
      </c>
      <c r="E196" s="174">
        <v>248</v>
      </c>
      <c r="F196" s="174">
        <v>208</v>
      </c>
      <c r="G196" s="174">
        <v>911</v>
      </c>
      <c r="H196" s="174">
        <v>266</v>
      </c>
    </row>
    <row r="197" spans="2:8">
      <c r="B197" s="56" t="s">
        <v>152</v>
      </c>
      <c r="C197" s="269">
        <v>20</v>
      </c>
      <c r="D197" s="269">
        <v>45</v>
      </c>
      <c r="E197" s="284">
        <v>59</v>
      </c>
      <c r="F197" s="284">
        <v>44</v>
      </c>
      <c r="G197" s="57">
        <v>38</v>
      </c>
      <c r="H197" s="273">
        <v>1</v>
      </c>
    </row>
    <row r="198" spans="2:8">
      <c r="B198" s="271" t="s">
        <v>151</v>
      </c>
      <c r="C198" s="166">
        <v>145</v>
      </c>
      <c r="D198" s="166">
        <v>384</v>
      </c>
      <c r="E198" s="166">
        <v>293</v>
      </c>
      <c r="F198" s="166">
        <v>232</v>
      </c>
      <c r="G198" s="166">
        <v>1054</v>
      </c>
      <c r="H198" s="166">
        <v>321</v>
      </c>
    </row>
    <row r="199" spans="2:8">
      <c r="B199" s="66"/>
      <c r="C199" s="64"/>
      <c r="D199" s="65"/>
      <c r="E199" s="65"/>
      <c r="F199" s="65"/>
      <c r="G199" s="64"/>
      <c r="H199" s="43"/>
    </row>
    <row r="200" spans="2:8">
      <c r="B200" s="272" t="s">
        <v>95</v>
      </c>
      <c r="C200" s="13"/>
      <c r="D200" s="13"/>
      <c r="E200" s="13"/>
      <c r="F200" s="236"/>
      <c r="G200" s="13"/>
      <c r="H200" s="13"/>
    </row>
    <row r="201" spans="2:8">
      <c r="B201" s="56" t="s">
        <v>5</v>
      </c>
      <c r="C201" s="11">
        <v>37</v>
      </c>
      <c r="D201" s="11">
        <v>-151</v>
      </c>
      <c r="E201" s="11">
        <v>-116</v>
      </c>
      <c r="F201" s="163">
        <v>-146</v>
      </c>
      <c r="G201" s="10">
        <v>-376</v>
      </c>
      <c r="H201" s="11">
        <v>-66</v>
      </c>
    </row>
    <row r="202" spans="2:8">
      <c r="B202" s="56" t="s">
        <v>7</v>
      </c>
      <c r="C202" s="11">
        <v>108</v>
      </c>
      <c r="D202" s="11">
        <v>112</v>
      </c>
      <c r="E202" s="11">
        <v>131</v>
      </c>
      <c r="F202" s="163">
        <v>87</v>
      </c>
      <c r="G202" s="10">
        <v>438</v>
      </c>
      <c r="H202" s="11">
        <v>91</v>
      </c>
    </row>
    <row r="203" spans="2:8">
      <c r="B203" s="56" t="s">
        <v>11</v>
      </c>
      <c r="C203" s="11">
        <v>2</v>
      </c>
      <c r="D203" s="11">
        <v>10</v>
      </c>
      <c r="E203" s="11">
        <v>15</v>
      </c>
      <c r="F203" s="163">
        <v>4</v>
      </c>
      <c r="G203" s="10">
        <v>31</v>
      </c>
      <c r="H203" s="11">
        <v>-8</v>
      </c>
    </row>
    <row r="204" spans="2:8">
      <c r="B204" s="56" t="s">
        <v>127</v>
      </c>
      <c r="C204" s="11">
        <v>27</v>
      </c>
      <c r="D204" s="11">
        <v>24</v>
      </c>
      <c r="E204" s="11">
        <v>22</v>
      </c>
      <c r="F204" s="163">
        <v>18</v>
      </c>
      <c r="G204" s="10">
        <v>91</v>
      </c>
      <c r="H204" s="11">
        <v>22</v>
      </c>
    </row>
    <row r="205" spans="2:8">
      <c r="B205" s="56" t="s">
        <v>129</v>
      </c>
      <c r="C205" s="163">
        <v>-16</v>
      </c>
      <c r="D205" s="163">
        <v>-21</v>
      </c>
      <c r="E205" s="163">
        <v>-7</v>
      </c>
      <c r="F205" s="163">
        <v>-11</v>
      </c>
      <c r="G205" s="10">
        <v>-55</v>
      </c>
      <c r="H205" s="11">
        <v>14</v>
      </c>
    </row>
    <row r="206" spans="2:8">
      <c r="B206" s="249" t="s">
        <v>14</v>
      </c>
      <c r="C206" s="211">
        <v>-71</v>
      </c>
      <c r="D206" s="211">
        <v>32</v>
      </c>
      <c r="E206" s="211">
        <v>48</v>
      </c>
      <c r="F206" s="211">
        <v>-9</v>
      </c>
      <c r="G206" s="34">
        <v>0</v>
      </c>
      <c r="H206" s="79">
        <v>-39</v>
      </c>
    </row>
    <row r="207" spans="2:8">
      <c r="B207" s="66" t="s">
        <v>149</v>
      </c>
      <c r="C207" s="174">
        <v>87</v>
      </c>
      <c r="D207" s="174">
        <v>6</v>
      </c>
      <c r="E207" s="174">
        <v>93</v>
      </c>
      <c r="F207" s="174">
        <v>-57</v>
      </c>
      <c r="G207" s="174">
        <v>129</v>
      </c>
      <c r="H207" s="174">
        <v>14</v>
      </c>
    </row>
    <row r="208" spans="2:8">
      <c r="B208" s="56" t="s">
        <v>6</v>
      </c>
      <c r="C208" s="11">
        <v>-29</v>
      </c>
      <c r="D208" s="11">
        <v>131</v>
      </c>
      <c r="E208" s="11">
        <v>145</v>
      </c>
      <c r="F208" s="163">
        <v>230</v>
      </c>
      <c r="G208" s="10">
        <v>477</v>
      </c>
      <c r="H208" s="11">
        <v>328</v>
      </c>
    </row>
    <row r="209" spans="2:11">
      <c r="B209" s="56" t="s">
        <v>8</v>
      </c>
      <c r="C209" s="11">
        <v>222</v>
      </c>
      <c r="D209" s="11">
        <v>164</v>
      </c>
      <c r="E209" s="11">
        <v>340</v>
      </c>
      <c r="F209" s="163">
        <v>-1420</v>
      </c>
      <c r="G209" s="10">
        <v>-694</v>
      </c>
      <c r="H209" s="11">
        <v>48</v>
      </c>
    </row>
    <row r="210" spans="2:11">
      <c r="B210" s="56" t="s">
        <v>93</v>
      </c>
      <c r="C210" s="11">
        <v>-2</v>
      </c>
      <c r="D210" s="11">
        <v>-106</v>
      </c>
      <c r="E210" s="11">
        <v>-11</v>
      </c>
      <c r="F210" s="163">
        <v>-1109</v>
      </c>
      <c r="G210" s="10">
        <v>-1228</v>
      </c>
      <c r="H210" s="11">
        <v>-22</v>
      </c>
    </row>
    <row r="211" spans="2:11">
      <c r="B211" s="56" t="s">
        <v>10</v>
      </c>
      <c r="C211" s="11">
        <v>48</v>
      </c>
      <c r="D211" s="11">
        <v>28</v>
      </c>
      <c r="E211" s="11">
        <v>-1</v>
      </c>
      <c r="F211" s="163">
        <v>-13</v>
      </c>
      <c r="G211" s="10">
        <v>62</v>
      </c>
      <c r="H211" s="11">
        <v>10</v>
      </c>
    </row>
    <row r="212" spans="2:11">
      <c r="B212" s="249" t="s">
        <v>14</v>
      </c>
      <c r="C212" s="211">
        <v>-1</v>
      </c>
      <c r="D212" s="211">
        <v>4</v>
      </c>
      <c r="E212" s="211">
        <v>6</v>
      </c>
      <c r="F212" s="211">
        <v>3</v>
      </c>
      <c r="G212" s="34">
        <v>12</v>
      </c>
      <c r="H212" s="79">
        <v>2</v>
      </c>
    </row>
    <row r="213" spans="2:11">
      <c r="B213" s="66" t="s">
        <v>147</v>
      </c>
      <c r="C213" s="174">
        <v>238</v>
      </c>
      <c r="D213" s="174">
        <v>221</v>
      </c>
      <c r="E213" s="174">
        <v>479</v>
      </c>
      <c r="F213" s="174">
        <v>-2309</v>
      </c>
      <c r="G213" s="174">
        <v>-1371</v>
      </c>
      <c r="H213" s="174">
        <v>366</v>
      </c>
    </row>
    <row r="214" spans="2:11">
      <c r="B214" s="56" t="s">
        <v>152</v>
      </c>
      <c r="C214" s="211">
        <v>-101</v>
      </c>
      <c r="D214" s="211">
        <v>-109</v>
      </c>
      <c r="E214" s="211">
        <v>-134</v>
      </c>
      <c r="F214" s="211">
        <v>-311</v>
      </c>
      <c r="G214" s="34">
        <v>-655</v>
      </c>
      <c r="H214" s="211">
        <v>-127</v>
      </c>
    </row>
    <row r="215" spans="2:11">
      <c r="B215" s="271" t="s">
        <v>151</v>
      </c>
      <c r="C215" s="166">
        <v>224</v>
      </c>
      <c r="D215" s="166">
        <v>118</v>
      </c>
      <c r="E215" s="166">
        <v>438</v>
      </c>
      <c r="F215" s="166">
        <v>-2677</v>
      </c>
      <c r="G215" s="166">
        <v>-1897</v>
      </c>
      <c r="H215" s="166">
        <v>253</v>
      </c>
    </row>
    <row r="216" spans="2:11">
      <c r="B216" s="66"/>
      <c r="C216" s="43"/>
      <c r="D216" s="43"/>
      <c r="E216" s="43"/>
      <c r="F216" s="43"/>
      <c r="G216" s="43"/>
      <c r="H216" s="43"/>
      <c r="I216" s="6"/>
    </row>
    <row r="217" spans="2:11">
      <c r="B217" s="272" t="s">
        <v>133</v>
      </c>
      <c r="C217" s="63"/>
      <c r="D217" s="35"/>
      <c r="E217" s="35"/>
      <c r="F217" s="236"/>
      <c r="G217" s="63"/>
      <c r="H217" s="72"/>
      <c r="I217" s="72"/>
      <c r="J217" s="2"/>
      <c r="K217" s="2"/>
    </row>
    <row r="218" spans="2:11">
      <c r="B218" s="56" t="s">
        <v>5</v>
      </c>
      <c r="C218" s="10">
        <v>32</v>
      </c>
      <c r="D218" s="57">
        <v>-139</v>
      </c>
      <c r="E218" s="188">
        <v>-122</v>
      </c>
      <c r="F218" s="164">
        <v>-155</v>
      </c>
      <c r="G218" s="1">
        <v>-384</v>
      </c>
      <c r="H218" s="11">
        <v>-80</v>
      </c>
    </row>
    <row r="219" spans="2:11">
      <c r="B219" s="56" t="s">
        <v>7</v>
      </c>
      <c r="C219" s="10">
        <v>107</v>
      </c>
      <c r="D219" s="57">
        <v>109</v>
      </c>
      <c r="E219" s="188">
        <v>126</v>
      </c>
      <c r="F219" s="164">
        <v>91</v>
      </c>
      <c r="G219" s="1">
        <v>433</v>
      </c>
      <c r="H219" s="11">
        <v>91</v>
      </c>
    </row>
    <row r="220" spans="2:11">
      <c r="B220" s="56" t="s">
        <v>11</v>
      </c>
      <c r="C220" s="10">
        <v>2</v>
      </c>
      <c r="D220" s="57">
        <v>10</v>
      </c>
      <c r="E220" s="188">
        <v>15</v>
      </c>
      <c r="F220" s="164">
        <v>4</v>
      </c>
      <c r="G220" s="1">
        <v>31</v>
      </c>
      <c r="H220" s="11">
        <v>-8</v>
      </c>
    </row>
    <row r="221" spans="2:11">
      <c r="B221" s="56" t="s">
        <v>127</v>
      </c>
      <c r="C221" s="10">
        <v>25</v>
      </c>
      <c r="D221" s="57">
        <v>23</v>
      </c>
      <c r="E221" s="188">
        <v>22</v>
      </c>
      <c r="F221" s="164">
        <v>19</v>
      </c>
      <c r="G221" s="1">
        <v>89</v>
      </c>
      <c r="H221" s="11">
        <v>21</v>
      </c>
    </row>
    <row r="222" spans="2:11">
      <c r="B222" s="56" t="s">
        <v>129</v>
      </c>
      <c r="C222" s="281">
        <v>-16</v>
      </c>
      <c r="D222" s="281">
        <v>-21</v>
      </c>
      <c r="E222" s="281">
        <v>-7</v>
      </c>
      <c r="F222" s="281">
        <v>-9</v>
      </c>
      <c r="G222" s="57">
        <v>-53</v>
      </c>
      <c r="H222" s="273">
        <v>14</v>
      </c>
    </row>
    <row r="223" spans="2:11">
      <c r="B223" s="249" t="s">
        <v>14</v>
      </c>
      <c r="C223" s="284">
        <v>-71</v>
      </c>
      <c r="D223" s="284">
        <v>-57</v>
      </c>
      <c r="E223" s="284">
        <v>48</v>
      </c>
      <c r="F223" s="284">
        <v>67</v>
      </c>
      <c r="G223" s="120">
        <v>-13</v>
      </c>
      <c r="H223" s="276">
        <v>-39</v>
      </c>
    </row>
    <row r="224" spans="2:11">
      <c r="B224" s="66" t="s">
        <v>149</v>
      </c>
      <c r="C224" s="174">
        <v>79</v>
      </c>
      <c r="D224" s="174">
        <v>-75</v>
      </c>
      <c r="E224" s="174">
        <v>82</v>
      </c>
      <c r="F224" s="174">
        <v>17</v>
      </c>
      <c r="G224" s="174">
        <v>103</v>
      </c>
      <c r="H224" s="174">
        <v>-1</v>
      </c>
    </row>
    <row r="225" spans="2:8">
      <c r="B225" s="56" t="s">
        <v>6</v>
      </c>
      <c r="C225" s="10">
        <v>-29</v>
      </c>
      <c r="D225" s="57">
        <v>130</v>
      </c>
      <c r="E225" s="188">
        <v>146</v>
      </c>
      <c r="F225" s="164">
        <v>250</v>
      </c>
      <c r="G225" s="1">
        <v>497</v>
      </c>
      <c r="H225" s="11">
        <v>292</v>
      </c>
    </row>
    <row r="226" spans="2:8">
      <c r="B226" s="56" t="s">
        <v>8</v>
      </c>
      <c r="C226" s="10">
        <v>223</v>
      </c>
      <c r="D226" s="57">
        <v>164</v>
      </c>
      <c r="E226" s="188">
        <v>340</v>
      </c>
      <c r="F226" s="164">
        <v>16</v>
      </c>
      <c r="G226" s="1">
        <v>743</v>
      </c>
      <c r="H226" s="11">
        <v>48</v>
      </c>
    </row>
    <row r="227" spans="2:8">
      <c r="B227" s="56" t="s">
        <v>93</v>
      </c>
      <c r="C227" s="10">
        <v>-2</v>
      </c>
      <c r="D227" s="57">
        <v>-8</v>
      </c>
      <c r="E227" s="188">
        <v>-11</v>
      </c>
      <c r="F227" s="164">
        <v>-23</v>
      </c>
      <c r="G227" s="1">
        <v>-44</v>
      </c>
      <c r="H227" s="11">
        <v>-22</v>
      </c>
    </row>
    <row r="228" spans="2:8">
      <c r="B228" s="56" t="s">
        <v>10</v>
      </c>
      <c r="C228" s="10">
        <v>46</v>
      </c>
      <c r="D228" s="57">
        <v>26</v>
      </c>
      <c r="E228" s="188">
        <v>-1</v>
      </c>
      <c r="F228" s="164">
        <v>-13</v>
      </c>
      <c r="G228" s="1">
        <v>58</v>
      </c>
      <c r="H228" s="11">
        <v>9</v>
      </c>
    </row>
    <row r="229" spans="2:8">
      <c r="B229" s="249" t="s">
        <v>14</v>
      </c>
      <c r="C229" s="284">
        <v>-2</v>
      </c>
      <c r="D229" s="284">
        <v>6</v>
      </c>
      <c r="E229" s="284">
        <v>4</v>
      </c>
      <c r="F229" s="284">
        <v>1</v>
      </c>
      <c r="G229" s="120">
        <v>9</v>
      </c>
      <c r="H229" s="276">
        <v>2</v>
      </c>
    </row>
    <row r="230" spans="2:8">
      <c r="B230" s="66" t="s">
        <v>147</v>
      </c>
      <c r="C230" s="174">
        <v>236</v>
      </c>
      <c r="D230" s="174">
        <v>318</v>
      </c>
      <c r="E230" s="174">
        <v>478</v>
      </c>
      <c r="F230" s="174">
        <v>231</v>
      </c>
      <c r="G230" s="174">
        <v>1263</v>
      </c>
      <c r="H230" s="174">
        <v>329</v>
      </c>
    </row>
    <row r="231" spans="2:8">
      <c r="B231" s="56" t="s">
        <v>152</v>
      </c>
      <c r="C231" s="284">
        <v>-101</v>
      </c>
      <c r="D231" s="281">
        <v>-109</v>
      </c>
      <c r="E231" s="281">
        <v>-134</v>
      </c>
      <c r="F231" s="281">
        <v>-311</v>
      </c>
      <c r="G231" s="57">
        <v>-655</v>
      </c>
      <c r="H231" s="273">
        <v>-127</v>
      </c>
    </row>
    <row r="232" spans="2:8">
      <c r="B232" s="271" t="s">
        <v>151</v>
      </c>
      <c r="C232" s="166">
        <v>214</v>
      </c>
      <c r="D232" s="166">
        <v>134</v>
      </c>
      <c r="E232" s="166">
        <v>426</v>
      </c>
      <c r="F232" s="166">
        <v>-63</v>
      </c>
      <c r="G232" s="166">
        <v>711</v>
      </c>
      <c r="H232" s="166">
        <v>201</v>
      </c>
    </row>
    <row r="233" spans="2:8">
      <c r="B233" s="56"/>
      <c r="C233" s="43"/>
      <c r="D233" s="72"/>
      <c r="E233" s="72"/>
      <c r="F233" s="72"/>
      <c r="G233" s="43"/>
      <c r="H233" s="43"/>
    </row>
    <row r="234" spans="2:8">
      <c r="B234" s="272" t="s">
        <v>23</v>
      </c>
      <c r="C234" s="35"/>
      <c r="D234" s="35"/>
      <c r="E234" s="35"/>
      <c r="F234" s="236"/>
      <c r="G234" s="35"/>
      <c r="H234" s="35"/>
    </row>
    <row r="235" spans="2:8">
      <c r="B235" s="56" t="s">
        <v>5</v>
      </c>
      <c r="C235" s="164">
        <v>42</v>
      </c>
      <c r="D235" s="164">
        <v>89</v>
      </c>
      <c r="E235" s="164">
        <v>368</v>
      </c>
      <c r="F235" s="163">
        <v>561</v>
      </c>
      <c r="G235" s="10">
        <v>1060</v>
      </c>
      <c r="H235" s="273">
        <v>28</v>
      </c>
    </row>
    <row r="236" spans="2:8">
      <c r="B236" s="56" t="s">
        <v>7</v>
      </c>
      <c r="C236" s="164">
        <v>198</v>
      </c>
      <c r="D236" s="164">
        <v>163</v>
      </c>
      <c r="E236" s="164">
        <v>259</v>
      </c>
      <c r="F236" s="163">
        <v>199</v>
      </c>
      <c r="G236" s="10">
        <v>819</v>
      </c>
      <c r="H236" s="273">
        <v>251</v>
      </c>
    </row>
    <row r="237" spans="2:8">
      <c r="B237" s="56" t="s">
        <v>11</v>
      </c>
      <c r="C237" s="164">
        <v>-15</v>
      </c>
      <c r="D237" s="164">
        <v>19</v>
      </c>
      <c r="E237" s="164">
        <v>20</v>
      </c>
      <c r="F237" s="163">
        <v>-20</v>
      </c>
      <c r="G237" s="10">
        <v>4</v>
      </c>
      <c r="H237" s="273">
        <v>-29</v>
      </c>
    </row>
    <row r="238" spans="2:8">
      <c r="B238" s="56" t="s">
        <v>127</v>
      </c>
      <c r="C238" s="164">
        <v>36</v>
      </c>
      <c r="D238" s="164">
        <v>30</v>
      </c>
      <c r="E238" s="164">
        <v>52</v>
      </c>
      <c r="F238" s="163">
        <v>26</v>
      </c>
      <c r="G238" s="10">
        <v>144</v>
      </c>
      <c r="H238" s="273">
        <v>35</v>
      </c>
    </row>
    <row r="239" spans="2:8">
      <c r="B239" s="56" t="s">
        <v>129</v>
      </c>
      <c r="C239" s="281">
        <v>-62</v>
      </c>
      <c r="D239" s="281">
        <v>13</v>
      </c>
      <c r="E239" s="281">
        <v>-4</v>
      </c>
      <c r="F239" s="281">
        <v>57</v>
      </c>
      <c r="G239" s="57">
        <v>4</v>
      </c>
      <c r="H239" s="273">
        <v>46</v>
      </c>
    </row>
    <row r="240" spans="2:8">
      <c r="B240" s="249" t="s">
        <v>14</v>
      </c>
      <c r="C240" s="284">
        <v>-149</v>
      </c>
      <c r="D240" s="284">
        <v>45</v>
      </c>
      <c r="E240" s="284">
        <v>57</v>
      </c>
      <c r="F240" s="284">
        <v>-138</v>
      </c>
      <c r="G240" s="120">
        <v>-185</v>
      </c>
      <c r="H240" s="276">
        <v>143</v>
      </c>
    </row>
    <row r="241" spans="2:8">
      <c r="B241" s="66" t="s">
        <v>149</v>
      </c>
      <c r="C241" s="174">
        <v>50</v>
      </c>
      <c r="D241" s="174">
        <v>359</v>
      </c>
      <c r="E241" s="174">
        <v>752</v>
      </c>
      <c r="F241" s="174">
        <v>685</v>
      </c>
      <c r="G241" s="174">
        <v>1846</v>
      </c>
      <c r="H241" s="174">
        <v>474</v>
      </c>
    </row>
    <row r="242" spans="2:8">
      <c r="B242" s="56" t="s">
        <v>6</v>
      </c>
      <c r="C242" s="164">
        <v>-172</v>
      </c>
      <c r="D242" s="164">
        <v>514</v>
      </c>
      <c r="E242" s="164">
        <v>478</v>
      </c>
      <c r="F242" s="163">
        <v>664</v>
      </c>
      <c r="G242" s="10">
        <v>1484</v>
      </c>
      <c r="H242" s="273">
        <v>551</v>
      </c>
    </row>
    <row r="243" spans="2:8">
      <c r="B243" s="56" t="s">
        <v>8</v>
      </c>
      <c r="C243" s="164">
        <v>427</v>
      </c>
      <c r="D243" s="164">
        <v>129</v>
      </c>
      <c r="E243" s="164">
        <v>630</v>
      </c>
      <c r="F243" s="163">
        <v>159</v>
      </c>
      <c r="G243" s="10">
        <v>1345</v>
      </c>
      <c r="H243" s="273">
        <v>144</v>
      </c>
    </row>
    <row r="244" spans="2:8">
      <c r="B244" s="56" t="s">
        <v>93</v>
      </c>
      <c r="C244" s="164">
        <v>22</v>
      </c>
      <c r="D244" s="164">
        <v>7</v>
      </c>
      <c r="E244" s="164">
        <v>38</v>
      </c>
      <c r="F244" s="163">
        <v>14</v>
      </c>
      <c r="G244" s="10">
        <v>81</v>
      </c>
      <c r="H244" s="273">
        <v>22</v>
      </c>
    </row>
    <row r="245" spans="2:8">
      <c r="B245" s="56" t="s">
        <v>10</v>
      </c>
      <c r="C245" s="164">
        <v>68</v>
      </c>
      <c r="D245" s="164">
        <v>71</v>
      </c>
      <c r="E245" s="164">
        <v>43</v>
      </c>
      <c r="F245" s="163">
        <v>-2</v>
      </c>
      <c r="G245" s="10">
        <v>180</v>
      </c>
      <c r="H245" s="273">
        <v>17</v>
      </c>
    </row>
    <row r="246" spans="2:8">
      <c r="B246" s="249" t="s">
        <v>14</v>
      </c>
      <c r="C246" s="284">
        <v>0</v>
      </c>
      <c r="D246" s="284">
        <v>-1</v>
      </c>
      <c r="E246" s="284">
        <v>-2</v>
      </c>
      <c r="F246" s="284">
        <v>0</v>
      </c>
      <c r="G246" s="120">
        <v>-3</v>
      </c>
      <c r="H246" s="276">
        <v>-1</v>
      </c>
    </row>
    <row r="247" spans="2:8">
      <c r="B247" s="66" t="s">
        <v>147</v>
      </c>
      <c r="C247" s="174">
        <v>345</v>
      </c>
      <c r="D247" s="174">
        <v>720</v>
      </c>
      <c r="E247" s="174">
        <v>1187</v>
      </c>
      <c r="F247" s="174">
        <v>835</v>
      </c>
      <c r="G247" s="174">
        <v>3087</v>
      </c>
      <c r="H247" s="174">
        <v>733</v>
      </c>
    </row>
    <row r="248" spans="2:8">
      <c r="B248" s="56" t="s">
        <v>152</v>
      </c>
      <c r="C248" s="284">
        <v>-145</v>
      </c>
      <c r="D248" s="281">
        <v>-139</v>
      </c>
      <c r="E248" s="281">
        <v>-268</v>
      </c>
      <c r="F248" s="281">
        <v>-55</v>
      </c>
      <c r="G248" s="57">
        <v>-607</v>
      </c>
      <c r="H248" s="273">
        <v>-330</v>
      </c>
    </row>
    <row r="249" spans="2:8">
      <c r="B249" s="271" t="s">
        <v>151</v>
      </c>
      <c r="C249" s="166">
        <v>250</v>
      </c>
      <c r="D249" s="166">
        <v>940</v>
      </c>
      <c r="E249" s="166">
        <v>1671</v>
      </c>
      <c r="F249" s="166">
        <v>1465</v>
      </c>
      <c r="G249" s="166">
        <v>4326</v>
      </c>
      <c r="H249" s="166">
        <v>877</v>
      </c>
    </row>
    <row r="250" spans="2:8">
      <c r="B250" s="66"/>
      <c r="C250" s="64"/>
      <c r="D250" s="67"/>
      <c r="E250" s="67"/>
      <c r="F250" s="67"/>
      <c r="G250" s="64"/>
      <c r="H250" s="43"/>
    </row>
    <row r="251" spans="2:8">
      <c r="B251" s="272" t="s">
        <v>24</v>
      </c>
      <c r="C251" s="178"/>
      <c r="D251" s="178"/>
      <c r="E251" s="178"/>
      <c r="F251" s="239"/>
      <c r="G251" s="13"/>
      <c r="H251" s="102"/>
    </row>
    <row r="252" spans="2:8">
      <c r="B252" s="56" t="s">
        <v>5</v>
      </c>
      <c r="C252" s="164">
        <v>31</v>
      </c>
      <c r="D252" s="164">
        <v>-109</v>
      </c>
      <c r="E252" s="164">
        <v>-176</v>
      </c>
      <c r="F252" s="163">
        <v>-332</v>
      </c>
      <c r="G252" s="10">
        <v>-586</v>
      </c>
      <c r="H252" s="273">
        <v>-83</v>
      </c>
    </row>
    <row r="253" spans="2:8">
      <c r="B253" s="56" t="s">
        <v>7</v>
      </c>
      <c r="C253" s="164">
        <v>-960</v>
      </c>
      <c r="D253" s="164">
        <v>-173</v>
      </c>
      <c r="E253" s="164">
        <v>-230</v>
      </c>
      <c r="F253" s="163">
        <v>-186</v>
      </c>
      <c r="G253" s="10">
        <v>-1549</v>
      </c>
      <c r="H253" s="273">
        <v>-163</v>
      </c>
    </row>
    <row r="254" spans="2:8">
      <c r="B254" s="56" t="s">
        <v>11</v>
      </c>
      <c r="C254" s="164">
        <v>-3</v>
      </c>
      <c r="D254" s="164">
        <v>-3</v>
      </c>
      <c r="E254" s="164">
        <v>-1</v>
      </c>
      <c r="F254" s="163">
        <v>-1</v>
      </c>
      <c r="G254" s="10">
        <v>-8</v>
      </c>
      <c r="H254" s="273">
        <v>-1</v>
      </c>
    </row>
    <row r="255" spans="2:8">
      <c r="B255" s="56" t="s">
        <v>127</v>
      </c>
      <c r="C255" s="164">
        <v>-54</v>
      </c>
      <c r="D255" s="164">
        <v>-57</v>
      </c>
      <c r="E255" s="164">
        <v>-40</v>
      </c>
      <c r="F255" s="163">
        <v>-41</v>
      </c>
      <c r="G255" s="10">
        <v>-192</v>
      </c>
      <c r="H255" s="273">
        <v>-67</v>
      </c>
    </row>
    <row r="256" spans="2:8">
      <c r="B256" s="56" t="s">
        <v>129</v>
      </c>
      <c r="C256" s="281">
        <v>-5</v>
      </c>
      <c r="D256" s="281">
        <v>-4</v>
      </c>
      <c r="E256" s="281">
        <v>-4</v>
      </c>
      <c r="F256" s="281">
        <v>-13</v>
      </c>
      <c r="G256" s="57">
        <v>-26</v>
      </c>
      <c r="H256" s="273">
        <v>-4</v>
      </c>
    </row>
    <row r="257" spans="2:8">
      <c r="B257" s="249" t="s">
        <v>14</v>
      </c>
      <c r="C257" s="284">
        <v>6</v>
      </c>
      <c r="D257" s="284">
        <v>-5</v>
      </c>
      <c r="E257" s="284">
        <v>-16</v>
      </c>
      <c r="F257" s="284">
        <v>106</v>
      </c>
      <c r="G257" s="120">
        <v>91</v>
      </c>
      <c r="H257" s="276">
        <v>-52</v>
      </c>
    </row>
    <row r="258" spans="2:8">
      <c r="B258" s="66" t="s">
        <v>149</v>
      </c>
      <c r="C258" s="174">
        <v>-985</v>
      </c>
      <c r="D258" s="174">
        <v>-351</v>
      </c>
      <c r="E258" s="174">
        <v>-467</v>
      </c>
      <c r="F258" s="174">
        <v>-467</v>
      </c>
      <c r="G258" s="174">
        <v>-2270</v>
      </c>
      <c r="H258" s="174">
        <v>-370</v>
      </c>
    </row>
    <row r="259" spans="2:8">
      <c r="B259" s="56" t="s">
        <v>6</v>
      </c>
      <c r="C259" s="164">
        <v>-754</v>
      </c>
      <c r="D259" s="164">
        <v>-330</v>
      </c>
      <c r="E259" s="164">
        <v>-353</v>
      </c>
      <c r="F259" s="163">
        <v>-238</v>
      </c>
      <c r="G259" s="10">
        <v>-1675</v>
      </c>
      <c r="H259" s="273">
        <v>-282</v>
      </c>
    </row>
    <row r="260" spans="2:8">
      <c r="B260" s="56" t="s">
        <v>8</v>
      </c>
      <c r="C260" s="164">
        <v>-11</v>
      </c>
      <c r="D260" s="164">
        <v>-220</v>
      </c>
      <c r="E260" s="164">
        <v>-43</v>
      </c>
      <c r="F260" s="163">
        <v>-41</v>
      </c>
      <c r="G260" s="10">
        <v>-315</v>
      </c>
      <c r="H260" s="273">
        <v>-450</v>
      </c>
    </row>
    <row r="261" spans="2:8">
      <c r="B261" s="56" t="s">
        <v>93</v>
      </c>
      <c r="C261" s="164">
        <v>-57</v>
      </c>
      <c r="D261" s="164">
        <v>-17</v>
      </c>
      <c r="E261" s="164">
        <v>1</v>
      </c>
      <c r="F261" s="163">
        <v>-30</v>
      </c>
      <c r="G261" s="10">
        <v>-103</v>
      </c>
      <c r="H261" s="273">
        <v>-108</v>
      </c>
    </row>
    <row r="262" spans="2:8">
      <c r="B262" s="56" t="s">
        <v>10</v>
      </c>
      <c r="C262" s="164">
        <v>-24</v>
      </c>
      <c r="D262" s="164">
        <v>-58</v>
      </c>
      <c r="E262" s="164">
        <v>-44</v>
      </c>
      <c r="F262" s="163">
        <v>-64</v>
      </c>
      <c r="G262" s="10">
        <v>-190</v>
      </c>
      <c r="H262" s="273">
        <v>-32</v>
      </c>
    </row>
    <row r="263" spans="2:8">
      <c r="B263" s="249" t="s">
        <v>14</v>
      </c>
      <c r="C263" s="284">
        <v>-2</v>
      </c>
      <c r="D263" s="284">
        <v>-2</v>
      </c>
      <c r="E263" s="284">
        <v>3</v>
      </c>
      <c r="F263" s="284">
        <v>0</v>
      </c>
      <c r="G263" s="120">
        <v>-1</v>
      </c>
      <c r="H263" s="276">
        <v>5</v>
      </c>
    </row>
    <row r="264" spans="2:8">
      <c r="B264" s="66" t="s">
        <v>147</v>
      </c>
      <c r="C264" s="174">
        <v>-848</v>
      </c>
      <c r="D264" s="174">
        <v>-627</v>
      </c>
      <c r="E264" s="174">
        <v>-436</v>
      </c>
      <c r="F264" s="174">
        <v>-373</v>
      </c>
      <c r="G264" s="174">
        <v>-2284</v>
      </c>
      <c r="H264" s="174">
        <v>-867</v>
      </c>
    </row>
    <row r="265" spans="2:8">
      <c r="B265" s="56" t="s">
        <v>152</v>
      </c>
      <c r="C265" s="284">
        <v>-30</v>
      </c>
      <c r="D265" s="281">
        <v>364</v>
      </c>
      <c r="E265" s="281">
        <v>-32</v>
      </c>
      <c r="F265" s="281">
        <v>-103</v>
      </c>
      <c r="G265" s="57">
        <v>199</v>
      </c>
      <c r="H265" s="273">
        <v>-16</v>
      </c>
    </row>
    <row r="266" spans="2:8">
      <c r="B266" s="271" t="s">
        <v>151</v>
      </c>
      <c r="C266" s="166">
        <v>-1863</v>
      </c>
      <c r="D266" s="166">
        <v>-614</v>
      </c>
      <c r="E266" s="166">
        <v>-935</v>
      </c>
      <c r="F266" s="166">
        <v>-943</v>
      </c>
      <c r="G266" s="166">
        <v>-4355</v>
      </c>
      <c r="H266" s="166">
        <v>-1253</v>
      </c>
    </row>
    <row r="267" spans="2:8">
      <c r="B267" s="66"/>
      <c r="C267" s="64"/>
      <c r="D267" s="67"/>
      <c r="E267" s="67"/>
      <c r="F267" s="67"/>
      <c r="G267" s="64"/>
      <c r="H267" s="43"/>
    </row>
    <row r="268" spans="2:8">
      <c r="B268" s="272" t="s">
        <v>25</v>
      </c>
      <c r="C268" s="178"/>
      <c r="D268" s="178"/>
      <c r="E268" s="178"/>
      <c r="F268" s="239"/>
      <c r="G268" s="13"/>
      <c r="H268" s="102"/>
    </row>
    <row r="269" spans="2:8">
      <c r="B269" s="56" t="s">
        <v>5</v>
      </c>
      <c r="C269" s="194">
        <v>7.0000000000000001E-3</v>
      </c>
      <c r="D269" s="194">
        <v>-0.03</v>
      </c>
      <c r="E269" s="194">
        <v>-2.3E-2</v>
      </c>
      <c r="F269" s="194">
        <v>-2.9000000000000001E-2</v>
      </c>
      <c r="G269" s="193"/>
      <c r="H269" s="265">
        <v>-1.2999999999999999E-2</v>
      </c>
    </row>
    <row r="270" spans="2:8">
      <c r="B270" s="56" t="s">
        <v>7</v>
      </c>
      <c r="C270" s="194">
        <v>6.2E-2</v>
      </c>
      <c r="D270" s="194">
        <v>5.8000000000000003E-2</v>
      </c>
      <c r="E270" s="194">
        <v>6.6000000000000003E-2</v>
      </c>
      <c r="F270" s="194">
        <v>4.3999999999999997E-2</v>
      </c>
      <c r="G270" s="193"/>
      <c r="H270" s="265">
        <v>4.4999999999999998E-2</v>
      </c>
    </row>
    <row r="271" spans="2:8">
      <c r="B271" s="56" t="s">
        <v>11</v>
      </c>
      <c r="C271" s="194">
        <v>0.03</v>
      </c>
      <c r="D271" s="194">
        <v>0.185</v>
      </c>
      <c r="E271" s="194">
        <v>0.29699999999999999</v>
      </c>
      <c r="F271" s="194">
        <v>7.2999999999999995E-2</v>
      </c>
      <c r="G271" s="193"/>
      <c r="H271" s="265">
        <v>-0.13900000000000001</v>
      </c>
    </row>
    <row r="272" spans="2:8">
      <c r="B272" s="56" t="s">
        <v>127</v>
      </c>
      <c r="C272" s="194">
        <v>9.4E-2</v>
      </c>
      <c r="D272" s="194">
        <v>7.8E-2</v>
      </c>
      <c r="E272" s="194">
        <v>6.9000000000000006E-2</v>
      </c>
      <c r="F272" s="194">
        <v>0.06</v>
      </c>
      <c r="G272" s="193"/>
      <c r="H272" s="265">
        <v>7.0999999999999994E-2</v>
      </c>
    </row>
    <row r="273" spans="2:9">
      <c r="B273" s="56" t="s">
        <v>129</v>
      </c>
      <c r="C273" s="265">
        <v>-0.157</v>
      </c>
      <c r="D273" s="265">
        <v>-0.19600000000000001</v>
      </c>
      <c r="E273" s="265">
        <v>-6.2E-2</v>
      </c>
      <c r="F273" s="265">
        <v>-0.114</v>
      </c>
      <c r="G273" s="224"/>
      <c r="H273" s="265">
        <v>0.161</v>
      </c>
    </row>
    <row r="274" spans="2:9">
      <c r="B274" s="249" t="s">
        <v>226</v>
      </c>
      <c r="C274" s="266">
        <v>4.3999999999999997E-2</v>
      </c>
      <c r="D274" s="266">
        <v>4.4999999999999998E-2</v>
      </c>
      <c r="E274" s="266">
        <v>0.439</v>
      </c>
      <c r="F274" s="266">
        <v>-1.4770000000000001</v>
      </c>
      <c r="G274" s="267"/>
      <c r="H274" s="266">
        <v>0.14399999999999999</v>
      </c>
    </row>
    <row r="275" spans="2:9">
      <c r="B275" s="66" t="s">
        <v>149</v>
      </c>
      <c r="C275" s="264">
        <v>1.2E-2</v>
      </c>
      <c r="D275" s="264">
        <v>1E-3</v>
      </c>
      <c r="E275" s="264">
        <v>1.2E-2</v>
      </c>
      <c r="F275" s="264">
        <v>-7.0000000000000001E-3</v>
      </c>
      <c r="G275" s="251"/>
      <c r="H275" s="264">
        <v>2E-3</v>
      </c>
    </row>
    <row r="276" spans="2:9">
      <c r="B276" s="56" t="s">
        <v>6</v>
      </c>
      <c r="C276" s="194">
        <v>-0.03</v>
      </c>
      <c r="D276" s="194">
        <v>0.121</v>
      </c>
      <c r="E276" s="194">
        <v>0.13500000000000001</v>
      </c>
      <c r="F276" s="194">
        <v>0.219</v>
      </c>
      <c r="G276" s="193"/>
      <c r="H276" s="265">
        <v>0.318</v>
      </c>
    </row>
    <row r="277" spans="2:9">
      <c r="B277" s="56" t="s">
        <v>8</v>
      </c>
      <c r="C277" s="194">
        <v>0.112</v>
      </c>
      <c r="D277" s="194">
        <v>8.3000000000000004E-2</v>
      </c>
      <c r="E277" s="194">
        <v>0.17199999999999999</v>
      </c>
      <c r="F277" s="194">
        <v>-0.80800000000000005</v>
      </c>
      <c r="G277" s="193"/>
      <c r="H277" s="265">
        <v>0.03</v>
      </c>
    </row>
    <row r="278" spans="2:9">
      <c r="B278" s="56" t="s">
        <v>93</v>
      </c>
      <c r="C278" s="194">
        <v>-4.0000000000000001E-3</v>
      </c>
      <c r="D278" s="194">
        <v>-0.24</v>
      </c>
      <c r="E278" s="194">
        <v>-2.5000000000000001E-2</v>
      </c>
      <c r="F278" s="194">
        <v>-3.923</v>
      </c>
      <c r="G278" s="193"/>
      <c r="H278" s="265">
        <v>-0.13300000000000001</v>
      </c>
    </row>
    <row r="279" spans="2:9">
      <c r="B279" s="56" t="s">
        <v>10</v>
      </c>
      <c r="C279" s="194">
        <v>0.115</v>
      </c>
      <c r="D279" s="194">
        <v>6.9000000000000006E-2</v>
      </c>
      <c r="E279" s="194">
        <v>-3.0000000000000001E-3</v>
      </c>
      <c r="F279" s="194">
        <v>-0.03</v>
      </c>
      <c r="G279" s="193"/>
      <c r="H279" s="265">
        <v>2.3E-2</v>
      </c>
    </row>
    <row r="280" spans="2:9">
      <c r="B280" s="249" t="s">
        <v>227</v>
      </c>
      <c r="C280" s="266">
        <v>-8.1000000000000003E-2</v>
      </c>
      <c r="D280" s="266">
        <v>0.21299999999999999</v>
      </c>
      <c r="E280" s="266">
        <v>0.22800000000000001</v>
      </c>
      <c r="F280" s="266">
        <v>0.20499999999999999</v>
      </c>
      <c r="G280" s="267"/>
      <c r="H280" s="266">
        <v>0.248</v>
      </c>
    </row>
    <row r="281" spans="2:9">
      <c r="B281" s="66" t="s">
        <v>147</v>
      </c>
      <c r="C281" s="264">
        <v>6.2E-2</v>
      </c>
      <c r="D281" s="264">
        <v>5.6000000000000001E-2</v>
      </c>
      <c r="E281" s="264">
        <v>0.122</v>
      </c>
      <c r="F281" s="264">
        <v>-0.65400000000000003</v>
      </c>
      <c r="G281" s="251"/>
      <c r="H281" s="264">
        <v>0.113</v>
      </c>
    </row>
    <row r="282" spans="2:9">
      <c r="B282" s="80" t="s">
        <v>151</v>
      </c>
      <c r="C282" s="268">
        <v>2.9000000000000001E-2</v>
      </c>
      <c r="D282" s="268">
        <v>0.02</v>
      </c>
      <c r="E282" s="268">
        <v>4.9000000000000002E-2</v>
      </c>
      <c r="F282" s="268">
        <v>-0.21199999999999999</v>
      </c>
      <c r="G282" s="209"/>
      <c r="H282" s="275">
        <v>3.5000000000000003E-2</v>
      </c>
    </row>
    <row r="283" spans="2:9" s="2" customFormat="1">
      <c r="B283" s="66"/>
      <c r="C283" s="63"/>
      <c r="D283" s="35"/>
      <c r="E283" s="35"/>
      <c r="F283" s="202"/>
      <c r="G283" s="13"/>
      <c r="H283" s="35"/>
      <c r="I283" s="1"/>
    </row>
    <row r="284" spans="2:9" s="2" customFormat="1">
      <c r="B284" s="66" t="s">
        <v>26</v>
      </c>
      <c r="C284" s="201"/>
      <c r="D284" s="201"/>
      <c r="E284" s="201"/>
      <c r="F284" s="202"/>
      <c r="G284" s="13"/>
      <c r="H284" s="103"/>
      <c r="I284" s="1"/>
    </row>
    <row r="285" spans="2:9" s="2" customFormat="1">
      <c r="B285" s="56" t="s">
        <v>5</v>
      </c>
      <c r="C285" s="203"/>
      <c r="D285" s="203"/>
      <c r="E285" s="203"/>
      <c r="F285" s="193"/>
      <c r="G285" s="282">
        <v>-1.9E-2</v>
      </c>
      <c r="H285" s="104"/>
      <c r="I285" s="1"/>
    </row>
    <row r="286" spans="2:9" s="2" customFormat="1">
      <c r="B286" s="56" t="s">
        <v>7</v>
      </c>
      <c r="C286" s="203"/>
      <c r="D286" s="203"/>
      <c r="E286" s="203"/>
      <c r="F286" s="193"/>
      <c r="G286" s="282">
        <v>5.7000000000000002E-2</v>
      </c>
      <c r="H286" s="104"/>
      <c r="I286" s="1"/>
    </row>
    <row r="287" spans="2:9" s="2" customFormat="1">
      <c r="B287" s="56" t="s">
        <v>11</v>
      </c>
      <c r="C287" s="203"/>
      <c r="D287" s="203"/>
      <c r="E287" s="203"/>
      <c r="F287" s="193"/>
      <c r="G287" s="282">
        <v>0.14599999999999999</v>
      </c>
      <c r="H287" s="104"/>
      <c r="I287" s="1"/>
    </row>
    <row r="288" spans="2:9" s="2" customFormat="1">
      <c r="B288" s="56" t="s">
        <v>127</v>
      </c>
      <c r="C288" s="203"/>
      <c r="D288" s="203"/>
      <c r="E288" s="203"/>
      <c r="F288" s="193"/>
      <c r="G288" s="282">
        <v>7.4999999999999997E-2</v>
      </c>
      <c r="H288" s="104"/>
      <c r="I288" s="1"/>
    </row>
    <row r="289" spans="2:9">
      <c r="B289" s="56" t="s">
        <v>129</v>
      </c>
      <c r="C289" s="203"/>
      <c r="D289" s="203"/>
      <c r="E289" s="203"/>
      <c r="F289" s="193"/>
      <c r="G289" s="265">
        <v>-0.13300000000000001</v>
      </c>
      <c r="H289" s="91"/>
    </row>
    <row r="290" spans="2:9">
      <c r="B290" s="249" t="s">
        <v>226</v>
      </c>
      <c r="C290" s="250"/>
      <c r="D290" s="250"/>
      <c r="E290" s="250"/>
      <c r="F290" s="250"/>
      <c r="G290" s="266">
        <v>-0.186</v>
      </c>
      <c r="H290" s="250"/>
    </row>
    <row r="291" spans="2:9">
      <c r="B291" s="66" t="s">
        <v>149</v>
      </c>
      <c r="C291" s="251"/>
      <c r="D291" s="251"/>
      <c r="E291" s="251"/>
      <c r="F291" s="251"/>
      <c r="G291" s="264">
        <v>4.0000000000000001E-3</v>
      </c>
      <c r="H291" s="251"/>
    </row>
    <row r="292" spans="2:9" s="2" customFormat="1">
      <c r="B292" s="56" t="s">
        <v>6</v>
      </c>
      <c r="C292" s="203"/>
      <c r="D292" s="203"/>
      <c r="E292" s="203"/>
      <c r="F292" s="193"/>
      <c r="G292" s="282">
        <v>0.114</v>
      </c>
      <c r="H292" s="104"/>
      <c r="I292" s="1"/>
    </row>
    <row r="293" spans="2:9" s="2" customFormat="1">
      <c r="B293" s="56" t="s">
        <v>8</v>
      </c>
      <c r="C293" s="203"/>
      <c r="D293" s="203"/>
      <c r="E293" s="203"/>
      <c r="F293" s="193"/>
      <c r="G293" s="282">
        <v>-0.09</v>
      </c>
      <c r="H293" s="104"/>
      <c r="I293" s="1"/>
    </row>
    <row r="294" spans="2:9" s="2" customFormat="1">
      <c r="B294" s="56" t="s">
        <v>93</v>
      </c>
      <c r="C294" s="203"/>
      <c r="D294" s="203"/>
      <c r="E294" s="203"/>
      <c r="F294" s="193"/>
      <c r="G294" s="282">
        <v>-0.76700000000000002</v>
      </c>
      <c r="H294" s="104"/>
      <c r="I294" s="1"/>
    </row>
    <row r="295" spans="2:9" s="2" customFormat="1">
      <c r="B295" s="56" t="s">
        <v>10</v>
      </c>
      <c r="C295" s="203"/>
      <c r="D295" s="203"/>
      <c r="E295" s="203"/>
      <c r="F295" s="193"/>
      <c r="G295" s="282">
        <v>3.6999999999999998E-2</v>
      </c>
      <c r="H295" s="104"/>
      <c r="I295" s="1"/>
    </row>
    <row r="296" spans="2:9">
      <c r="B296" s="249" t="s">
        <v>227</v>
      </c>
      <c r="C296" s="250"/>
      <c r="D296" s="250"/>
      <c r="E296" s="250"/>
      <c r="F296" s="250"/>
      <c r="G296" s="266">
        <v>0.14699999999999999</v>
      </c>
      <c r="H296" s="250"/>
    </row>
    <row r="297" spans="2:9">
      <c r="B297" s="66" t="s">
        <v>147</v>
      </c>
      <c r="C297" s="251"/>
      <c r="D297" s="251"/>
      <c r="E297" s="251"/>
      <c r="F297" s="251"/>
      <c r="G297" s="264">
        <v>-0.09</v>
      </c>
      <c r="H297" s="251"/>
    </row>
    <row r="298" spans="2:9" s="2" customFormat="1">
      <c r="B298" s="80" t="s">
        <v>151</v>
      </c>
      <c r="C298" s="209"/>
      <c r="D298" s="209"/>
      <c r="E298" s="209"/>
      <c r="F298" s="198"/>
      <c r="G298" s="283">
        <v>-2.7E-2</v>
      </c>
      <c r="H298" s="105"/>
      <c r="I298" s="1"/>
    </row>
    <row r="299" spans="2:9" s="2" customFormat="1">
      <c r="B299" s="66"/>
      <c r="C299" s="201"/>
      <c r="D299" s="201"/>
      <c r="E299" s="201"/>
      <c r="F299" s="202"/>
      <c r="G299" s="83"/>
      <c r="H299" s="103"/>
      <c r="I299" s="1"/>
    </row>
    <row r="300" spans="2:9" s="2" customFormat="1">
      <c r="B300" s="272" t="s">
        <v>28</v>
      </c>
      <c r="C300" s="178"/>
      <c r="D300" s="178"/>
      <c r="E300" s="178"/>
      <c r="F300" s="239"/>
      <c r="G300" s="13"/>
      <c r="H300" s="102"/>
      <c r="I300" s="1"/>
    </row>
    <row r="301" spans="2:9" s="2" customFormat="1">
      <c r="B301" s="56" t="s">
        <v>5</v>
      </c>
      <c r="C301" s="163">
        <v>20157</v>
      </c>
      <c r="D301" s="163">
        <v>20002</v>
      </c>
      <c r="E301" s="163">
        <v>19985</v>
      </c>
      <c r="F301" s="163">
        <v>20082</v>
      </c>
      <c r="G301" s="193"/>
      <c r="H301" s="273">
        <v>20213</v>
      </c>
      <c r="I301" s="1"/>
    </row>
    <row r="302" spans="2:9">
      <c r="B302" s="56" t="s">
        <v>7</v>
      </c>
      <c r="C302" s="163">
        <v>7731</v>
      </c>
      <c r="D302" s="163">
        <v>7815</v>
      </c>
      <c r="E302" s="163">
        <v>8035</v>
      </c>
      <c r="F302" s="163">
        <v>7967</v>
      </c>
      <c r="G302" s="193"/>
      <c r="H302" s="273">
        <v>8141</v>
      </c>
    </row>
    <row r="303" spans="2:9">
      <c r="B303" s="56" t="s">
        <v>11</v>
      </c>
      <c r="C303" s="163">
        <v>224</v>
      </c>
      <c r="D303" s="163">
        <v>213</v>
      </c>
      <c r="E303" s="163">
        <v>208</v>
      </c>
      <c r="F303" s="163">
        <v>232</v>
      </c>
      <c r="G303" s="193"/>
      <c r="H303" s="273">
        <v>255</v>
      </c>
    </row>
    <row r="304" spans="2:9">
      <c r="B304" s="56" t="s">
        <v>127</v>
      </c>
      <c r="C304" s="163">
        <v>1202</v>
      </c>
      <c r="D304" s="163">
        <v>1233</v>
      </c>
      <c r="E304" s="163">
        <v>1245</v>
      </c>
      <c r="F304" s="163">
        <v>1203</v>
      </c>
      <c r="G304" s="193"/>
      <c r="H304" s="273">
        <v>1286</v>
      </c>
    </row>
    <row r="305" spans="2:12">
      <c r="B305" s="56" t="s">
        <v>129</v>
      </c>
      <c r="C305" s="281">
        <v>446</v>
      </c>
      <c r="D305" s="281">
        <v>413</v>
      </c>
      <c r="E305" s="281">
        <v>413</v>
      </c>
      <c r="F305" s="281">
        <v>357</v>
      </c>
      <c r="G305" s="193"/>
      <c r="H305" s="273">
        <v>328</v>
      </c>
    </row>
    <row r="306" spans="2:12">
      <c r="B306" s="249" t="s">
        <v>14</v>
      </c>
      <c r="C306" s="284">
        <v>1249</v>
      </c>
      <c r="D306" s="284">
        <v>1283</v>
      </c>
      <c r="E306" s="284">
        <v>1288</v>
      </c>
      <c r="F306" s="284">
        <v>1189</v>
      </c>
      <c r="G306" s="250"/>
      <c r="H306" s="276">
        <v>1120</v>
      </c>
    </row>
    <row r="307" spans="2:12">
      <c r="B307" s="66" t="s">
        <v>149</v>
      </c>
      <c r="C307" s="174">
        <v>31009</v>
      </c>
      <c r="D307" s="174">
        <v>30959</v>
      </c>
      <c r="E307" s="174">
        <v>31174</v>
      </c>
      <c r="F307" s="174">
        <v>31030</v>
      </c>
      <c r="G307" s="251"/>
      <c r="H307" s="174">
        <v>31343</v>
      </c>
    </row>
    <row r="308" spans="2:12">
      <c r="B308" s="56" t="s">
        <v>6</v>
      </c>
      <c r="C308" s="163">
        <v>4334</v>
      </c>
      <c r="D308" s="163">
        <v>4302</v>
      </c>
      <c r="E308" s="163">
        <v>4289</v>
      </c>
      <c r="F308" s="163">
        <v>4089</v>
      </c>
      <c r="G308" s="193"/>
      <c r="H308" s="273">
        <v>4142</v>
      </c>
    </row>
    <row r="309" spans="2:12">
      <c r="B309" s="56" t="s">
        <v>8</v>
      </c>
      <c r="C309" s="163">
        <v>7792</v>
      </c>
      <c r="D309" s="163">
        <v>8044</v>
      </c>
      <c r="E309" s="163">
        <v>7800</v>
      </c>
      <c r="F309" s="163">
        <v>6264</v>
      </c>
      <c r="G309" s="193"/>
      <c r="H309" s="273">
        <v>6624</v>
      </c>
    </row>
    <row r="310" spans="2:12">
      <c r="B310" s="56" t="s">
        <v>93</v>
      </c>
      <c r="C310" s="163">
        <v>1820</v>
      </c>
      <c r="D310" s="163">
        <v>1727</v>
      </c>
      <c r="E310" s="163">
        <v>1679</v>
      </c>
      <c r="F310" s="163">
        <v>582</v>
      </c>
      <c r="G310" s="193"/>
      <c r="H310" s="273">
        <v>736</v>
      </c>
    </row>
    <row r="311" spans="2:12">
      <c r="B311" s="56" t="s">
        <v>10</v>
      </c>
      <c r="C311" s="163">
        <v>1647</v>
      </c>
      <c r="D311" s="163">
        <v>1663</v>
      </c>
      <c r="E311" s="163">
        <v>1664</v>
      </c>
      <c r="F311" s="163">
        <v>1721</v>
      </c>
      <c r="G311" s="193"/>
      <c r="H311" s="273">
        <v>1704</v>
      </c>
    </row>
    <row r="312" spans="2:12">
      <c r="B312" s="249" t="s">
        <v>14</v>
      </c>
      <c r="C312" s="284">
        <v>50</v>
      </c>
      <c r="D312" s="284">
        <v>55</v>
      </c>
      <c r="E312" s="284">
        <v>59</v>
      </c>
      <c r="F312" s="284">
        <v>63</v>
      </c>
      <c r="G312" s="250"/>
      <c r="H312" s="276">
        <v>64</v>
      </c>
    </row>
    <row r="313" spans="2:12">
      <c r="B313" s="66" t="s">
        <v>147</v>
      </c>
      <c r="C313" s="174">
        <v>15643</v>
      </c>
      <c r="D313" s="174">
        <v>15791</v>
      </c>
      <c r="E313" s="174">
        <v>15491</v>
      </c>
      <c r="F313" s="174">
        <v>12719</v>
      </c>
      <c r="G313" s="251"/>
      <c r="H313" s="174">
        <v>13270</v>
      </c>
    </row>
    <row r="314" spans="2:12">
      <c r="B314" s="56" t="s">
        <v>152</v>
      </c>
      <c r="C314" s="284">
        <v>-195</v>
      </c>
      <c r="D314" s="281">
        <v>-326</v>
      </c>
      <c r="E314" s="281">
        <v>-66</v>
      </c>
      <c r="F314" s="281">
        <v>-941</v>
      </c>
      <c r="G314" s="193"/>
      <c r="H314" s="273">
        <v>-655</v>
      </c>
    </row>
    <row r="315" spans="2:12">
      <c r="B315" s="80" t="s">
        <v>151</v>
      </c>
      <c r="C315" s="166">
        <v>46457</v>
      </c>
      <c r="D315" s="166">
        <v>46424</v>
      </c>
      <c r="E315" s="166">
        <v>46599</v>
      </c>
      <c r="F315" s="166">
        <v>42808</v>
      </c>
      <c r="G315" s="252"/>
      <c r="H315" s="166">
        <v>43958</v>
      </c>
    </row>
    <row r="316" spans="2:12">
      <c r="B316" s="66"/>
      <c r="C316" s="64"/>
      <c r="D316" s="62"/>
      <c r="E316" s="85"/>
      <c r="F316" s="64"/>
      <c r="G316" s="43"/>
      <c r="H316" s="43"/>
      <c r="I316" s="111"/>
      <c r="J316" s="253"/>
      <c r="K316" s="253"/>
      <c r="L316" s="253"/>
    </row>
    <row r="317" spans="2:12">
      <c r="B317" s="66"/>
      <c r="C317" s="6"/>
      <c r="D317" s="6"/>
      <c r="E317" s="6"/>
      <c r="F317" s="241"/>
      <c r="G317" s="6"/>
      <c r="H317" s="6"/>
      <c r="I317" s="111"/>
      <c r="J317" s="253"/>
      <c r="K317" s="253"/>
      <c r="L317" s="253"/>
    </row>
    <row r="318" spans="2:12">
      <c r="B318" s="86" t="s">
        <v>5</v>
      </c>
      <c r="C318" s="6"/>
      <c r="D318" s="6"/>
      <c r="E318" s="6"/>
      <c r="F318" s="241"/>
      <c r="G318" s="6"/>
      <c r="H318" s="6"/>
      <c r="I318" s="111"/>
      <c r="J318" s="253"/>
      <c r="K318" s="253"/>
      <c r="L318" s="253"/>
    </row>
    <row r="319" spans="2:12">
      <c r="B319" s="87" t="s">
        <v>171</v>
      </c>
      <c r="C319" s="11">
        <v>2361</v>
      </c>
      <c r="D319" s="11">
        <v>2655</v>
      </c>
      <c r="E319" s="11">
        <v>2698</v>
      </c>
      <c r="F319" s="221">
        <v>2701</v>
      </c>
      <c r="G319" s="221">
        <v>10415</v>
      </c>
      <c r="H319" s="273">
        <v>2601</v>
      </c>
      <c r="I319" s="35"/>
      <c r="J319" s="253"/>
      <c r="K319" s="253"/>
      <c r="L319" s="253"/>
    </row>
    <row r="320" spans="2:12">
      <c r="B320" s="87" t="s">
        <v>87</v>
      </c>
      <c r="C320" s="11">
        <v>1857</v>
      </c>
      <c r="D320" s="11">
        <v>1716</v>
      </c>
      <c r="E320" s="11">
        <v>1811</v>
      </c>
      <c r="F320" s="221">
        <v>1804</v>
      </c>
      <c r="G320" s="221">
        <v>1795</v>
      </c>
      <c r="H320" s="273">
        <v>1939</v>
      </c>
      <c r="I320" s="111"/>
      <c r="J320" s="253"/>
      <c r="K320" s="253"/>
      <c r="L320" s="253"/>
    </row>
    <row r="321" spans="1:13" s="112" customFormat="1">
      <c r="A321" s="1"/>
      <c r="B321" s="90" t="s">
        <v>118</v>
      </c>
      <c r="C321" s="11">
        <v>2060</v>
      </c>
      <c r="D321" s="11">
        <v>1911</v>
      </c>
      <c r="E321" s="11">
        <v>1991</v>
      </c>
      <c r="F321" s="221">
        <v>1973</v>
      </c>
      <c r="G321" s="221">
        <v>1982</v>
      </c>
      <c r="H321" s="273">
        <v>2087</v>
      </c>
      <c r="I321" s="111"/>
      <c r="J321" s="253"/>
      <c r="K321" s="253"/>
      <c r="L321" s="253"/>
      <c r="M321" s="1"/>
    </row>
    <row r="322" spans="1:13" s="112" customFormat="1">
      <c r="A322" s="1"/>
      <c r="B322" s="66"/>
      <c r="C322" s="62"/>
      <c r="D322" s="62"/>
      <c r="E322" s="6"/>
      <c r="F322" s="241"/>
      <c r="G322" s="6"/>
      <c r="H322" s="270"/>
      <c r="I322" s="111"/>
      <c r="J322" s="253"/>
      <c r="K322" s="253"/>
      <c r="L322" s="253"/>
      <c r="M322" s="1"/>
    </row>
    <row r="323" spans="1:13" s="112" customFormat="1">
      <c r="A323" s="1"/>
      <c r="B323" s="86" t="s">
        <v>7</v>
      </c>
      <c r="C323" s="88"/>
      <c r="D323" s="88"/>
      <c r="E323" s="38"/>
      <c r="F323" s="242"/>
      <c r="G323" s="242"/>
      <c r="H323" s="270"/>
      <c r="I323" s="111"/>
      <c r="J323" s="253"/>
      <c r="K323" s="253"/>
      <c r="L323" s="253"/>
      <c r="M323" s="1"/>
    </row>
    <row r="324" spans="1:13" s="112" customFormat="1" ht="25.5">
      <c r="A324" s="1"/>
      <c r="B324" s="92" t="s">
        <v>92</v>
      </c>
      <c r="C324" s="254">
        <v>8.6999999999999993</v>
      </c>
      <c r="D324" s="254">
        <v>9.4</v>
      </c>
      <c r="E324" s="254">
        <v>9.5</v>
      </c>
      <c r="F324" s="254">
        <v>9.6999999999999993</v>
      </c>
      <c r="G324" s="254">
        <v>37.299999999999997</v>
      </c>
      <c r="H324" s="278">
        <v>9.4</v>
      </c>
      <c r="I324" s="111"/>
      <c r="J324" s="253"/>
      <c r="K324" s="253"/>
      <c r="L324" s="253"/>
      <c r="M324" s="1"/>
    </row>
    <row r="325" spans="1:13" s="112" customFormat="1">
      <c r="A325" s="1"/>
      <c r="B325" s="66"/>
      <c r="C325" s="62"/>
      <c r="D325" s="62"/>
      <c r="E325" s="6"/>
      <c r="F325" s="241"/>
      <c r="G325" s="6"/>
      <c r="H325" s="270"/>
      <c r="I325" s="111"/>
      <c r="J325" s="253"/>
      <c r="K325" s="253"/>
      <c r="L325" s="253"/>
      <c r="M325" s="1"/>
    </row>
    <row r="326" spans="1:13" s="112" customFormat="1">
      <c r="A326" s="1"/>
      <c r="B326" s="86" t="s">
        <v>6</v>
      </c>
      <c r="C326" s="62"/>
      <c r="D326" s="62"/>
      <c r="E326" s="227"/>
      <c r="F326" s="241"/>
      <c r="G326" s="6"/>
      <c r="H326" s="270"/>
      <c r="I326" s="111"/>
      <c r="J326" s="253"/>
      <c r="K326" s="253"/>
      <c r="L326" s="253"/>
      <c r="M326" s="1"/>
    </row>
    <row r="327" spans="1:13" s="112" customFormat="1" ht="25.5">
      <c r="A327" s="1"/>
      <c r="B327" s="92" t="s">
        <v>116</v>
      </c>
      <c r="C327" s="38">
        <v>350</v>
      </c>
      <c r="D327" s="38">
        <v>331</v>
      </c>
      <c r="E327" s="38">
        <v>295</v>
      </c>
      <c r="F327" s="221">
        <v>276</v>
      </c>
      <c r="G327" s="221">
        <v>313</v>
      </c>
      <c r="H327" s="277">
        <v>275</v>
      </c>
      <c r="I327" s="111"/>
      <c r="J327" s="253"/>
      <c r="K327" s="253"/>
      <c r="L327" s="253"/>
      <c r="M327" s="1"/>
    </row>
    <row r="328" spans="1:13" s="112" customFormat="1">
      <c r="A328" s="1"/>
      <c r="B328" s="92" t="s">
        <v>91</v>
      </c>
      <c r="C328" s="38">
        <v>34</v>
      </c>
      <c r="D328" s="38">
        <v>46</v>
      </c>
      <c r="E328" s="38">
        <v>46</v>
      </c>
      <c r="F328" s="221">
        <v>49</v>
      </c>
      <c r="G328" s="221">
        <v>44</v>
      </c>
      <c r="H328" s="277">
        <v>54</v>
      </c>
      <c r="I328" s="111"/>
      <c r="J328" s="253"/>
      <c r="K328" s="253"/>
      <c r="L328" s="253"/>
      <c r="M328" s="1"/>
    </row>
    <row r="329" spans="1:13" s="112" customFormat="1">
      <c r="A329" s="1"/>
      <c r="B329" s="90" t="s">
        <v>101</v>
      </c>
      <c r="C329" s="38">
        <v>57</v>
      </c>
      <c r="D329" s="38">
        <v>47</v>
      </c>
      <c r="E329" s="38">
        <v>57</v>
      </c>
      <c r="F329" s="221">
        <v>62</v>
      </c>
      <c r="G329" s="221">
        <v>223</v>
      </c>
      <c r="H329" s="277">
        <v>20</v>
      </c>
      <c r="I329" s="111"/>
      <c r="J329" s="253"/>
      <c r="K329" s="253"/>
      <c r="L329" s="253"/>
      <c r="M329" s="1"/>
    </row>
    <row r="330" spans="1:13" s="112" customFormat="1" ht="13.5" thickBot="1">
      <c r="A330" s="1"/>
      <c r="B330" s="94"/>
      <c r="C330" s="95"/>
      <c r="D330" s="95"/>
      <c r="E330" s="95"/>
      <c r="F330" s="95"/>
      <c r="G330" s="95"/>
      <c r="H330" s="274"/>
      <c r="I330" s="111"/>
      <c r="J330" s="253"/>
      <c r="K330" s="253"/>
      <c r="L330" s="253"/>
      <c r="M330" s="1"/>
    </row>
    <row r="331" spans="1:13" s="112" customFormat="1" ht="13.5" thickTop="1">
      <c r="A331" s="1"/>
      <c r="B331" s="44"/>
      <c r="C331" s="1"/>
      <c r="D331" s="1"/>
      <c r="E331" s="1"/>
      <c r="F331" s="1"/>
      <c r="G331" s="1"/>
      <c r="H331" s="1"/>
      <c r="I331" s="111"/>
      <c r="J331" s="253"/>
      <c r="K331" s="253"/>
      <c r="L331" s="253"/>
      <c r="M331" s="1"/>
    </row>
    <row r="332" spans="1:13">
      <c r="B332" s="97"/>
      <c r="H332" s="106"/>
    </row>
    <row r="333" spans="1:13">
      <c r="B333" s="45"/>
      <c r="H333" s="106"/>
    </row>
    <row r="334" spans="1:13">
      <c r="B334" s="99"/>
      <c r="H334" s="106"/>
    </row>
    <row r="335" spans="1:13">
      <c r="B335" s="97"/>
      <c r="H335" s="106"/>
    </row>
    <row r="336" spans="1:13">
      <c r="B336" s="97"/>
      <c r="C336" s="106"/>
      <c r="D336" s="106"/>
      <c r="E336" s="106"/>
      <c r="F336" s="106"/>
      <c r="G336" s="106"/>
      <c r="H336" s="106"/>
    </row>
    <row r="337" spans="2:8">
      <c r="B337" s="97"/>
      <c r="C337" s="106"/>
      <c r="D337" s="106"/>
      <c r="E337" s="106"/>
      <c r="F337" s="106"/>
      <c r="G337" s="106"/>
      <c r="H337" s="106"/>
    </row>
    <row r="338" spans="2:8">
      <c r="B338" s="97"/>
      <c r="C338" s="106"/>
      <c r="D338" s="106"/>
      <c r="E338" s="106"/>
      <c r="F338" s="106"/>
      <c r="G338" s="106"/>
      <c r="H338" s="106"/>
    </row>
    <row r="339" spans="2:8">
      <c r="B339" s="97"/>
      <c r="C339" s="106"/>
      <c r="D339" s="106"/>
      <c r="E339" s="106"/>
      <c r="F339" s="106"/>
      <c r="G339" s="106"/>
      <c r="H339" s="106"/>
    </row>
    <row r="340" spans="2:8">
      <c r="C340" s="106"/>
      <c r="D340" s="106"/>
      <c r="E340" s="106"/>
      <c r="F340" s="106"/>
      <c r="G340" s="106"/>
      <c r="H340" s="106"/>
    </row>
    <row r="341" spans="2:8">
      <c r="C341" s="106"/>
      <c r="D341" s="106"/>
      <c r="E341" s="106"/>
      <c r="F341" s="106"/>
      <c r="G341" s="106"/>
      <c r="H341" s="106"/>
    </row>
    <row r="342" spans="2:8">
      <c r="C342" s="106"/>
      <c r="D342" s="106"/>
      <c r="E342" s="106"/>
      <c r="F342" s="106"/>
      <c r="G342" s="106"/>
    </row>
    <row r="343" spans="2:8">
      <c r="C343" s="106"/>
      <c r="D343" s="106"/>
      <c r="E343" s="106"/>
      <c r="F343" s="106"/>
      <c r="G343" s="106"/>
    </row>
    <row r="344" spans="2:8">
      <c r="C344" s="106"/>
      <c r="D344" s="106"/>
      <c r="E344" s="106"/>
      <c r="F344" s="106"/>
      <c r="G344" s="106"/>
      <c r="H344" s="14"/>
    </row>
    <row r="345" spans="2:8">
      <c r="C345" s="106"/>
      <c r="D345" s="106"/>
      <c r="E345" s="106"/>
      <c r="F345" s="106"/>
      <c r="G345" s="106"/>
    </row>
    <row r="346" spans="2:8">
      <c r="C346" s="106"/>
      <c r="D346" s="106"/>
      <c r="E346" s="106"/>
      <c r="F346" s="106"/>
      <c r="G346" s="106"/>
    </row>
    <row r="347" spans="2:8">
      <c r="C347" s="106"/>
      <c r="D347" s="106"/>
      <c r="E347" s="106"/>
      <c r="F347" s="106"/>
      <c r="G347" s="106"/>
    </row>
    <row r="350" spans="2:8">
      <c r="C350" s="14"/>
      <c r="D350" s="14"/>
      <c r="E350" s="14"/>
      <c r="F350" s="14"/>
      <c r="G350" s="14"/>
    </row>
  </sheetData>
  <mergeCells count="1">
    <mergeCell ref="C8:G8"/>
  </mergeCells>
  <conditionalFormatting sqref="I319">
    <cfRule type="cellIs" dxfId="487" priority="2816" stopIfTrue="1" operator="equal">
      <formula>0</formula>
    </cfRule>
  </conditionalFormatting>
  <conditionalFormatting sqref="I319">
    <cfRule type="containsBlanks" dxfId="486" priority="2813" stopIfTrue="1">
      <formula>LEN(TRIM(I319))=0</formula>
    </cfRule>
    <cfRule type="cellIs" dxfId="485" priority="2814" stopIfTrue="1" operator="equal">
      <formula>0</formula>
    </cfRule>
    <cfRule type="cellIs" dxfId="484" priority="2815" stopIfTrue="1" operator="greaterThan">
      <formula>0</formula>
    </cfRule>
  </conditionalFormatting>
  <conditionalFormatting sqref="D283:E283">
    <cfRule type="cellIs" dxfId="483" priority="2620" stopIfTrue="1" operator="equal">
      <formula>0</formula>
    </cfRule>
  </conditionalFormatting>
  <conditionalFormatting sqref="D283:E283">
    <cfRule type="containsBlanks" dxfId="482" priority="2617" stopIfTrue="1">
      <formula>LEN(TRIM(D283))=0</formula>
    </cfRule>
    <cfRule type="cellIs" dxfId="481" priority="2618" stopIfTrue="1" operator="equal">
      <formula>0</formula>
    </cfRule>
    <cfRule type="cellIs" dxfId="480" priority="2619" stopIfTrue="1" operator="greaterThan">
      <formula>0</formula>
    </cfRule>
  </conditionalFormatting>
  <conditionalFormatting sqref="G128">
    <cfRule type="cellIs" dxfId="479" priority="2588" stopIfTrue="1" operator="equal">
      <formula>0</formula>
    </cfRule>
  </conditionalFormatting>
  <conditionalFormatting sqref="G128">
    <cfRule type="containsBlanks" dxfId="478" priority="2585" stopIfTrue="1">
      <formula>LEN(TRIM(G128))=0</formula>
    </cfRule>
    <cfRule type="cellIs" dxfId="477" priority="2586" stopIfTrue="1" operator="equal">
      <formula>0</formula>
    </cfRule>
    <cfRule type="cellIs" dxfId="476" priority="2587" stopIfTrue="1" operator="greaterThan">
      <formula>0</formula>
    </cfRule>
  </conditionalFormatting>
  <conditionalFormatting sqref="C128">
    <cfRule type="cellIs" dxfId="475" priority="2584" stopIfTrue="1" operator="equal">
      <formula>0</formula>
    </cfRule>
  </conditionalFormatting>
  <conditionalFormatting sqref="C128">
    <cfRule type="containsBlanks" dxfId="474" priority="2581" stopIfTrue="1">
      <formula>LEN(TRIM(C128))=0</formula>
    </cfRule>
    <cfRule type="cellIs" dxfId="473" priority="2582" stopIfTrue="1" operator="equal">
      <formula>0</formula>
    </cfRule>
    <cfRule type="cellIs" dxfId="472" priority="2583" stopIfTrue="1" operator="greaterThan">
      <formula>0</formula>
    </cfRule>
  </conditionalFormatting>
  <conditionalFormatting sqref="G267">
    <cfRule type="cellIs" dxfId="471" priority="2516" stopIfTrue="1" operator="equal">
      <formula>0</formula>
    </cfRule>
  </conditionalFormatting>
  <conditionalFormatting sqref="G267">
    <cfRule type="containsBlanks" dxfId="470" priority="2513" stopIfTrue="1">
      <formula>LEN(TRIM(G267))=0</formula>
    </cfRule>
    <cfRule type="cellIs" dxfId="469" priority="2514" stopIfTrue="1" operator="equal">
      <formula>0</formula>
    </cfRule>
    <cfRule type="cellIs" dxfId="468" priority="2515" stopIfTrue="1" operator="greaterThan">
      <formula>0</formula>
    </cfRule>
  </conditionalFormatting>
  <conditionalFormatting sqref="C316">
    <cfRule type="cellIs" dxfId="467" priority="2500" stopIfTrue="1" operator="equal">
      <formula>0</formula>
    </cfRule>
  </conditionalFormatting>
  <conditionalFormatting sqref="C316">
    <cfRule type="containsBlanks" dxfId="466" priority="2497" stopIfTrue="1">
      <formula>LEN(TRIM(C316))=0</formula>
    </cfRule>
    <cfRule type="cellIs" dxfId="465" priority="2498" stopIfTrue="1" operator="equal">
      <formula>0</formula>
    </cfRule>
    <cfRule type="cellIs" dxfId="464" priority="2499" stopIfTrue="1" operator="greaterThan">
      <formula>0</formula>
    </cfRule>
  </conditionalFormatting>
  <conditionalFormatting sqref="H283">
    <cfRule type="cellIs" dxfId="463" priority="2440" stopIfTrue="1" operator="equal">
      <formula>0</formula>
    </cfRule>
  </conditionalFormatting>
  <conditionalFormatting sqref="H283">
    <cfRule type="containsBlanks" dxfId="462" priority="2437" stopIfTrue="1">
      <formula>LEN(TRIM(H283))=0</formula>
    </cfRule>
    <cfRule type="cellIs" dxfId="461" priority="2438" stopIfTrue="1" operator="equal">
      <formula>0</formula>
    </cfRule>
    <cfRule type="cellIs" dxfId="460" priority="2439" stopIfTrue="1" operator="greaterThan">
      <formula>0</formula>
    </cfRule>
  </conditionalFormatting>
  <conditionalFormatting sqref="G316">
    <cfRule type="cellIs" dxfId="459" priority="2624" stopIfTrue="1" operator="equal">
      <formula>0</formula>
    </cfRule>
  </conditionalFormatting>
  <conditionalFormatting sqref="G316">
    <cfRule type="containsBlanks" dxfId="458" priority="2621" stopIfTrue="1">
      <formula>LEN(TRIM(G316))=0</formula>
    </cfRule>
    <cfRule type="cellIs" dxfId="457" priority="2622" stopIfTrue="1" operator="equal">
      <formula>0</formula>
    </cfRule>
    <cfRule type="cellIs" dxfId="456" priority="2623" stopIfTrue="1" operator="greaterThan">
      <formula>0</formula>
    </cfRule>
  </conditionalFormatting>
  <conditionalFormatting sqref="G250">
    <cfRule type="cellIs" dxfId="455" priority="2524" stopIfTrue="1" operator="equal">
      <formula>0</formula>
    </cfRule>
  </conditionalFormatting>
  <conditionalFormatting sqref="G250">
    <cfRule type="containsBlanks" dxfId="454" priority="2521" stopIfTrue="1">
      <formula>LEN(TRIM(G250))=0</formula>
    </cfRule>
    <cfRule type="cellIs" dxfId="453" priority="2522" stopIfTrue="1" operator="equal">
      <formula>0</formula>
    </cfRule>
    <cfRule type="cellIs" dxfId="452" priority="2523" stopIfTrue="1" operator="greaterThan">
      <formula>0</formula>
    </cfRule>
  </conditionalFormatting>
  <conditionalFormatting sqref="C283">
    <cfRule type="cellIs" dxfId="451" priority="2508" stopIfTrue="1" operator="equal">
      <formula>0</formula>
    </cfRule>
  </conditionalFormatting>
  <conditionalFormatting sqref="C283">
    <cfRule type="containsBlanks" dxfId="450" priority="2505" stopIfTrue="1">
      <formula>LEN(TRIM(C283))=0</formula>
    </cfRule>
    <cfRule type="cellIs" dxfId="449" priority="2506" stopIfTrue="1" operator="equal">
      <formula>0</formula>
    </cfRule>
    <cfRule type="cellIs" dxfId="448" priority="2507" stopIfTrue="1" operator="greaterThan">
      <formula>0</formula>
    </cfRule>
  </conditionalFormatting>
  <conditionalFormatting sqref="D26:E26">
    <cfRule type="cellIs" dxfId="447" priority="2612" stopIfTrue="1" operator="equal">
      <formula>0</formula>
    </cfRule>
  </conditionalFormatting>
  <conditionalFormatting sqref="D26:E26">
    <cfRule type="containsBlanks" dxfId="446" priority="2609" stopIfTrue="1">
      <formula>LEN(TRIM(D26))=0</formula>
    </cfRule>
    <cfRule type="cellIs" dxfId="445" priority="2610" stopIfTrue="1" operator="equal">
      <formula>0</formula>
    </cfRule>
    <cfRule type="cellIs" dxfId="444" priority="2611" stopIfTrue="1" operator="greaterThan">
      <formula>0</formula>
    </cfRule>
  </conditionalFormatting>
  <conditionalFormatting sqref="C26">
    <cfRule type="cellIs" dxfId="443" priority="2608" stopIfTrue="1" operator="equal">
      <formula>0</formula>
    </cfRule>
  </conditionalFormatting>
  <conditionalFormatting sqref="C26">
    <cfRule type="containsBlanks" dxfId="442" priority="2605" stopIfTrue="1">
      <formula>LEN(TRIM(C26))=0</formula>
    </cfRule>
    <cfRule type="cellIs" dxfId="441" priority="2606" stopIfTrue="1" operator="equal">
      <formula>0</formula>
    </cfRule>
    <cfRule type="cellIs" dxfId="440" priority="2607" stopIfTrue="1" operator="greaterThan">
      <formula>0</formula>
    </cfRule>
  </conditionalFormatting>
  <conditionalFormatting sqref="C234:E234 D217:E217">
    <cfRule type="cellIs" dxfId="439" priority="2616" stopIfTrue="1" operator="equal">
      <formula>0</formula>
    </cfRule>
  </conditionalFormatting>
  <conditionalFormatting sqref="C234:E234 D217:E217">
    <cfRule type="containsBlanks" dxfId="438" priority="2613" stopIfTrue="1">
      <formula>LEN(TRIM(C217))=0</formula>
    </cfRule>
    <cfRule type="cellIs" dxfId="437" priority="2614" stopIfTrue="1" operator="equal">
      <formula>0</formula>
    </cfRule>
    <cfRule type="cellIs" dxfId="436" priority="2615" stopIfTrue="1" operator="greaterThan">
      <formula>0</formula>
    </cfRule>
  </conditionalFormatting>
  <conditionalFormatting sqref="C111">
    <cfRule type="cellIs" dxfId="435" priority="2592" stopIfTrue="1" operator="equal">
      <formula>0</formula>
    </cfRule>
  </conditionalFormatting>
  <conditionalFormatting sqref="C111">
    <cfRule type="containsBlanks" dxfId="434" priority="2589" stopIfTrue="1">
      <formula>LEN(TRIM(C111))=0</formula>
    </cfRule>
    <cfRule type="cellIs" dxfId="433" priority="2590" stopIfTrue="1" operator="equal">
      <formula>0</formula>
    </cfRule>
    <cfRule type="cellIs" dxfId="432" priority="2591" stopIfTrue="1" operator="greaterThan">
      <formula>0</formula>
    </cfRule>
  </conditionalFormatting>
  <conditionalFormatting sqref="G145">
    <cfRule type="cellIs" dxfId="431" priority="2580" stopIfTrue="1" operator="equal">
      <formula>0</formula>
    </cfRule>
  </conditionalFormatting>
  <conditionalFormatting sqref="G145">
    <cfRule type="containsBlanks" dxfId="430" priority="2577" stopIfTrue="1">
      <formula>LEN(TRIM(G145))=0</formula>
    </cfRule>
    <cfRule type="cellIs" dxfId="429" priority="2578" stopIfTrue="1" operator="equal">
      <formula>0</formula>
    </cfRule>
    <cfRule type="cellIs" dxfId="428" priority="2579" stopIfTrue="1" operator="greaterThan">
      <formula>0</formula>
    </cfRule>
  </conditionalFormatting>
  <conditionalFormatting sqref="C267">
    <cfRule type="cellIs" dxfId="427" priority="2512" stopIfTrue="1" operator="equal">
      <formula>0</formula>
    </cfRule>
  </conditionalFormatting>
  <conditionalFormatting sqref="C267">
    <cfRule type="containsBlanks" dxfId="426" priority="2509" stopIfTrue="1">
      <formula>LEN(TRIM(C267))=0</formula>
    </cfRule>
    <cfRule type="cellIs" dxfId="425" priority="2510" stopIfTrue="1" operator="equal">
      <formula>0</formula>
    </cfRule>
    <cfRule type="cellIs" dxfId="424" priority="2511" stopIfTrue="1" operator="greaterThan">
      <formula>0</formula>
    </cfRule>
  </conditionalFormatting>
  <conditionalFormatting sqref="H145">
    <cfRule type="cellIs" dxfId="423" priority="2468" stopIfTrue="1" operator="equal">
      <formula>0</formula>
    </cfRule>
  </conditionalFormatting>
  <conditionalFormatting sqref="H145">
    <cfRule type="containsBlanks" dxfId="422" priority="2465" stopIfTrue="1">
      <formula>LEN(TRIM(H145))=0</formula>
    </cfRule>
    <cfRule type="cellIs" dxfId="421" priority="2466" stopIfTrue="1" operator="equal">
      <formula>0</formula>
    </cfRule>
    <cfRule type="cellIs" dxfId="420" priority="2467" stopIfTrue="1" operator="greaterThan">
      <formula>0</formula>
    </cfRule>
  </conditionalFormatting>
  <conditionalFormatting sqref="G199">
    <cfRule type="cellIs" dxfId="419" priority="2544" stopIfTrue="1" operator="equal">
      <formula>0</formula>
    </cfRule>
  </conditionalFormatting>
  <conditionalFormatting sqref="G199">
    <cfRule type="containsBlanks" dxfId="418" priority="2541" stopIfTrue="1">
      <formula>LEN(TRIM(G199))=0</formula>
    </cfRule>
    <cfRule type="cellIs" dxfId="417" priority="2542" stopIfTrue="1" operator="equal">
      <formula>0</formula>
    </cfRule>
    <cfRule type="cellIs" dxfId="416" priority="2543" stopIfTrue="1" operator="greaterThan">
      <formula>0</formula>
    </cfRule>
  </conditionalFormatting>
  <conditionalFormatting sqref="H179">
    <cfRule type="cellIs" dxfId="415" priority="2460" stopIfTrue="1" operator="equal">
      <formula>0</formula>
    </cfRule>
  </conditionalFormatting>
  <conditionalFormatting sqref="H179">
    <cfRule type="containsBlanks" dxfId="414" priority="2457" stopIfTrue="1">
      <formula>LEN(TRIM(H179))=0</formula>
    </cfRule>
    <cfRule type="cellIs" dxfId="413" priority="2458" stopIfTrue="1" operator="equal">
      <formula>0</formula>
    </cfRule>
    <cfRule type="cellIs" dxfId="412" priority="2459" stopIfTrue="1" operator="greaterThan">
      <formula>0</formula>
    </cfRule>
  </conditionalFormatting>
  <conditionalFormatting sqref="C162">
    <cfRule type="cellIs" dxfId="411" priority="2568" stopIfTrue="1" operator="equal">
      <formula>0</formula>
    </cfRule>
  </conditionalFormatting>
  <conditionalFormatting sqref="C162">
    <cfRule type="containsBlanks" dxfId="410" priority="2565" stopIfTrue="1">
      <formula>LEN(TRIM(C162))=0</formula>
    </cfRule>
    <cfRule type="cellIs" dxfId="409" priority="2566" stopIfTrue="1" operator="equal">
      <formula>0</formula>
    </cfRule>
    <cfRule type="cellIs" dxfId="408" priority="2567" stopIfTrue="1" operator="greaterThan">
      <formula>0</formula>
    </cfRule>
  </conditionalFormatting>
  <conditionalFormatting sqref="G182">
    <cfRule type="cellIs" dxfId="407" priority="2556" stopIfTrue="1" operator="equal">
      <formula>0</formula>
    </cfRule>
  </conditionalFormatting>
  <conditionalFormatting sqref="G182">
    <cfRule type="containsBlanks" dxfId="406" priority="2553" stopIfTrue="1">
      <formula>LEN(TRIM(G182))=0</formula>
    </cfRule>
    <cfRule type="cellIs" dxfId="405" priority="2554" stopIfTrue="1" operator="equal">
      <formula>0</formula>
    </cfRule>
    <cfRule type="cellIs" dxfId="404" priority="2555" stopIfTrue="1" operator="greaterThan">
      <formula>0</formula>
    </cfRule>
  </conditionalFormatting>
  <conditionalFormatting sqref="C179">
    <cfRule type="cellIs" dxfId="403" priority="2560" stopIfTrue="1" operator="equal">
      <formula>0</formula>
    </cfRule>
  </conditionalFormatting>
  <conditionalFormatting sqref="C179">
    <cfRule type="containsBlanks" dxfId="402" priority="2557" stopIfTrue="1">
      <formula>LEN(TRIM(C179))=0</formula>
    </cfRule>
    <cfRule type="cellIs" dxfId="401" priority="2558" stopIfTrue="1" operator="equal">
      <formula>0</formula>
    </cfRule>
    <cfRule type="cellIs" dxfId="400" priority="2559" stopIfTrue="1" operator="greaterThan">
      <formula>0</formula>
    </cfRule>
  </conditionalFormatting>
  <conditionalFormatting sqref="G26">
    <cfRule type="cellIs" dxfId="399" priority="2632" stopIfTrue="1" operator="equal">
      <formula>0</formula>
    </cfRule>
  </conditionalFormatting>
  <conditionalFormatting sqref="G26">
    <cfRule type="containsBlanks" dxfId="398" priority="2629" stopIfTrue="1">
      <formula>LEN(TRIM(G26))=0</formula>
    </cfRule>
    <cfRule type="cellIs" dxfId="397" priority="2630" stopIfTrue="1" operator="equal">
      <formula>0</formula>
    </cfRule>
    <cfRule type="cellIs" dxfId="396" priority="2631" stopIfTrue="1" operator="greaterThan">
      <formula>0</formula>
    </cfRule>
  </conditionalFormatting>
  <conditionalFormatting sqref="G234">
    <cfRule type="cellIs" dxfId="395" priority="2628" stopIfTrue="1" operator="equal">
      <formula>0</formula>
    </cfRule>
  </conditionalFormatting>
  <conditionalFormatting sqref="G234">
    <cfRule type="containsBlanks" dxfId="394" priority="2625" stopIfTrue="1">
      <formula>LEN(TRIM(G234))=0</formula>
    </cfRule>
    <cfRule type="cellIs" dxfId="393" priority="2626" stopIfTrue="1" operator="equal">
      <formula>0</formula>
    </cfRule>
    <cfRule type="cellIs" dxfId="392" priority="2627" stopIfTrue="1" operator="greaterThan">
      <formula>0</formula>
    </cfRule>
  </conditionalFormatting>
  <conditionalFormatting sqref="G299">
    <cfRule type="cellIs" dxfId="391" priority="2504" stopIfTrue="1" operator="equal">
      <formula>0</formula>
    </cfRule>
  </conditionalFormatting>
  <conditionalFormatting sqref="G299">
    <cfRule type="containsBlanks" dxfId="390" priority="2501" stopIfTrue="1">
      <formula>LEN(TRIM(G299))=0</formula>
    </cfRule>
    <cfRule type="cellIs" dxfId="389" priority="2502" stopIfTrue="1" operator="equal">
      <formula>0</formula>
    </cfRule>
    <cfRule type="cellIs" dxfId="388" priority="2503" stopIfTrue="1" operator="greaterThan">
      <formula>0</formula>
    </cfRule>
  </conditionalFormatting>
  <conditionalFormatting sqref="H199">
    <cfRule type="cellIs" dxfId="387" priority="2452" stopIfTrue="1" operator="equal">
      <formula>0</formula>
    </cfRule>
  </conditionalFormatting>
  <conditionalFormatting sqref="H199">
    <cfRule type="containsBlanks" dxfId="386" priority="2449" stopIfTrue="1">
      <formula>LEN(TRIM(H199))=0</formula>
    </cfRule>
    <cfRule type="cellIs" dxfId="385" priority="2450" stopIfTrue="1" operator="equal">
      <formula>0</formula>
    </cfRule>
    <cfRule type="cellIs" dxfId="384" priority="2451" stopIfTrue="1" operator="greaterThan">
      <formula>0</formula>
    </cfRule>
  </conditionalFormatting>
  <conditionalFormatting sqref="H233">
    <cfRule type="cellIs" dxfId="383" priority="2432" stopIfTrue="1" operator="equal">
      <formula>0</formula>
    </cfRule>
  </conditionalFormatting>
  <conditionalFormatting sqref="H233">
    <cfRule type="containsBlanks" dxfId="382" priority="2429" stopIfTrue="1">
      <formula>LEN(TRIM(H233))=0</formula>
    </cfRule>
    <cfRule type="cellIs" dxfId="381" priority="2430" stopIfTrue="1" operator="equal">
      <formula>0</formula>
    </cfRule>
    <cfRule type="cellIs" dxfId="380" priority="2431" stopIfTrue="1" operator="greaterThan">
      <formula>0</formula>
    </cfRule>
  </conditionalFormatting>
  <conditionalFormatting sqref="C43">
    <cfRule type="cellIs" dxfId="379" priority="2600" stopIfTrue="1" operator="equal">
      <formula>0</formula>
    </cfRule>
  </conditionalFormatting>
  <conditionalFormatting sqref="C43">
    <cfRule type="containsBlanks" dxfId="378" priority="2597" stopIfTrue="1">
      <formula>LEN(TRIM(C43))=0</formula>
    </cfRule>
    <cfRule type="cellIs" dxfId="377" priority="2598" stopIfTrue="1" operator="equal">
      <formula>0</formula>
    </cfRule>
    <cfRule type="cellIs" dxfId="376" priority="2599" stopIfTrue="1" operator="greaterThan">
      <formula>0</formula>
    </cfRule>
  </conditionalFormatting>
  <conditionalFormatting sqref="G43">
    <cfRule type="cellIs" dxfId="375" priority="2604" stopIfTrue="1" operator="equal">
      <formula>0</formula>
    </cfRule>
  </conditionalFormatting>
  <conditionalFormatting sqref="G43">
    <cfRule type="containsBlanks" dxfId="374" priority="2601" stopIfTrue="1">
      <formula>LEN(TRIM(G43))=0</formula>
    </cfRule>
    <cfRule type="cellIs" dxfId="373" priority="2602" stopIfTrue="1" operator="equal">
      <formula>0</formula>
    </cfRule>
    <cfRule type="cellIs" dxfId="372" priority="2603" stopIfTrue="1" operator="greaterThan">
      <formula>0</formula>
    </cfRule>
  </conditionalFormatting>
  <conditionalFormatting sqref="G111">
    <cfRule type="cellIs" dxfId="371" priority="2596" stopIfTrue="1" operator="equal">
      <formula>0</formula>
    </cfRule>
  </conditionalFormatting>
  <conditionalFormatting sqref="G111">
    <cfRule type="containsBlanks" dxfId="370" priority="2593" stopIfTrue="1">
      <formula>LEN(TRIM(G111))=0</formula>
    </cfRule>
    <cfRule type="cellIs" dxfId="369" priority="2594" stopIfTrue="1" operator="equal">
      <formula>0</formula>
    </cfRule>
    <cfRule type="cellIs" dxfId="368" priority="2595" stopIfTrue="1" operator="greaterThan">
      <formula>0</formula>
    </cfRule>
  </conditionalFormatting>
  <conditionalFormatting sqref="C145">
    <cfRule type="cellIs" dxfId="367" priority="2576" stopIfTrue="1" operator="equal">
      <formula>0</formula>
    </cfRule>
  </conditionalFormatting>
  <conditionalFormatting sqref="C145">
    <cfRule type="containsBlanks" dxfId="366" priority="2573" stopIfTrue="1">
      <formula>LEN(TRIM(C145))=0</formula>
    </cfRule>
    <cfRule type="cellIs" dxfId="365" priority="2574" stopIfTrue="1" operator="equal">
      <formula>0</formula>
    </cfRule>
    <cfRule type="cellIs" dxfId="364" priority="2575" stopIfTrue="1" operator="greaterThan">
      <formula>0</formula>
    </cfRule>
  </conditionalFormatting>
  <conditionalFormatting sqref="G162">
    <cfRule type="cellIs" dxfId="363" priority="2572" stopIfTrue="1" operator="equal">
      <formula>0</formula>
    </cfRule>
  </conditionalFormatting>
  <conditionalFormatting sqref="G162">
    <cfRule type="containsBlanks" dxfId="362" priority="2569" stopIfTrue="1">
      <formula>LEN(TRIM(G162))=0</formula>
    </cfRule>
    <cfRule type="cellIs" dxfId="361" priority="2570" stopIfTrue="1" operator="equal">
      <formula>0</formula>
    </cfRule>
    <cfRule type="cellIs" dxfId="360" priority="2571" stopIfTrue="1" operator="greaterThan">
      <formula>0</formula>
    </cfRule>
  </conditionalFormatting>
  <conditionalFormatting sqref="G179">
    <cfRule type="cellIs" dxfId="359" priority="2564" stopIfTrue="1" operator="equal">
      <formula>0</formula>
    </cfRule>
  </conditionalFormatting>
  <conditionalFormatting sqref="G179">
    <cfRule type="containsBlanks" dxfId="358" priority="2561" stopIfTrue="1">
      <formula>LEN(TRIM(G179))=0</formula>
    </cfRule>
    <cfRule type="cellIs" dxfId="357" priority="2562" stopIfTrue="1" operator="equal">
      <formula>0</formula>
    </cfRule>
    <cfRule type="cellIs" dxfId="356" priority="2563" stopIfTrue="1" operator="greaterThan">
      <formula>0</formula>
    </cfRule>
  </conditionalFormatting>
  <conditionalFormatting sqref="D182">
    <cfRule type="containsBlanks" dxfId="355" priority="2549" stopIfTrue="1">
      <formula>LEN(TRIM(D182))=0</formula>
    </cfRule>
    <cfRule type="cellIs" dxfId="354" priority="2550" stopIfTrue="1" operator="equal">
      <formula>0</formula>
    </cfRule>
    <cfRule type="cellIs" dxfId="353" priority="2551" stopIfTrue="1" operator="greaterThan">
      <formula>0</formula>
    </cfRule>
  </conditionalFormatting>
  <conditionalFormatting sqref="D182">
    <cfRule type="cellIs" dxfId="352" priority="2552" stopIfTrue="1" operator="equal">
      <formula>0</formula>
    </cfRule>
  </conditionalFormatting>
  <conditionalFormatting sqref="C182">
    <cfRule type="cellIs" dxfId="351" priority="2548" stopIfTrue="1" operator="equal">
      <formula>0</formula>
    </cfRule>
  </conditionalFormatting>
  <conditionalFormatting sqref="C182">
    <cfRule type="containsBlanks" dxfId="350" priority="2545" stopIfTrue="1">
      <formula>LEN(TRIM(C182))=0</formula>
    </cfRule>
    <cfRule type="cellIs" dxfId="349" priority="2546" stopIfTrue="1" operator="equal">
      <formula>0</formula>
    </cfRule>
    <cfRule type="cellIs" dxfId="348" priority="2547" stopIfTrue="1" operator="greaterThan">
      <formula>0</formula>
    </cfRule>
  </conditionalFormatting>
  <conditionalFormatting sqref="H43">
    <cfRule type="cellIs" dxfId="347" priority="2480" stopIfTrue="1" operator="equal">
      <formula>0</formula>
    </cfRule>
  </conditionalFormatting>
  <conditionalFormatting sqref="H43">
    <cfRule type="containsBlanks" dxfId="346" priority="2477" stopIfTrue="1">
      <formula>LEN(TRIM(H43))=0</formula>
    </cfRule>
    <cfRule type="cellIs" dxfId="345" priority="2478" stopIfTrue="1" operator="equal">
      <formula>0</formula>
    </cfRule>
    <cfRule type="cellIs" dxfId="344" priority="2479" stopIfTrue="1" operator="greaterThan">
      <formula>0</formula>
    </cfRule>
  </conditionalFormatting>
  <conditionalFormatting sqref="C199">
    <cfRule type="cellIs" dxfId="343" priority="2540" stopIfTrue="1" operator="equal">
      <formula>0</formula>
    </cfRule>
  </conditionalFormatting>
  <conditionalFormatting sqref="C199">
    <cfRule type="containsBlanks" dxfId="342" priority="2537" stopIfTrue="1">
      <formula>LEN(TRIM(C199))=0</formula>
    </cfRule>
    <cfRule type="cellIs" dxfId="341" priority="2538" stopIfTrue="1" operator="equal">
      <formula>0</formula>
    </cfRule>
    <cfRule type="cellIs" dxfId="340" priority="2539" stopIfTrue="1" operator="greaterThan">
      <formula>0</formula>
    </cfRule>
  </conditionalFormatting>
  <conditionalFormatting sqref="G217">
    <cfRule type="cellIs" dxfId="339" priority="2536" stopIfTrue="1" operator="equal">
      <formula>0</formula>
    </cfRule>
  </conditionalFormatting>
  <conditionalFormatting sqref="G217">
    <cfRule type="containsBlanks" dxfId="338" priority="2533" stopIfTrue="1">
      <formula>LEN(TRIM(G217))=0</formula>
    </cfRule>
    <cfRule type="cellIs" dxfId="337" priority="2534" stopIfTrue="1" operator="equal">
      <formula>0</formula>
    </cfRule>
    <cfRule type="cellIs" dxfId="336" priority="2535" stopIfTrue="1" operator="greaterThan">
      <formula>0</formula>
    </cfRule>
  </conditionalFormatting>
  <conditionalFormatting sqref="C233">
    <cfRule type="cellIs" dxfId="335" priority="2532" stopIfTrue="1" operator="equal">
      <formula>0</formula>
    </cfRule>
  </conditionalFormatting>
  <conditionalFormatting sqref="C233">
    <cfRule type="containsBlanks" dxfId="334" priority="2529" stopIfTrue="1">
      <formula>LEN(TRIM(C233))=0</formula>
    </cfRule>
    <cfRule type="cellIs" dxfId="333" priority="2530" stopIfTrue="1" operator="equal">
      <formula>0</formula>
    </cfRule>
    <cfRule type="cellIs" dxfId="332" priority="2531" stopIfTrue="1" operator="greaterThan">
      <formula>0</formula>
    </cfRule>
  </conditionalFormatting>
  <conditionalFormatting sqref="G233">
    <cfRule type="cellIs" dxfId="331" priority="2528" stopIfTrue="1" operator="equal">
      <formula>0</formula>
    </cfRule>
  </conditionalFormatting>
  <conditionalFormatting sqref="G233">
    <cfRule type="containsBlanks" dxfId="330" priority="2525" stopIfTrue="1">
      <formula>LEN(TRIM(G233))=0</formula>
    </cfRule>
    <cfRule type="cellIs" dxfId="329" priority="2526" stopIfTrue="1" operator="equal">
      <formula>0</formula>
    </cfRule>
    <cfRule type="cellIs" dxfId="328" priority="2527" stopIfTrue="1" operator="greaterThan">
      <formula>0</formula>
    </cfRule>
  </conditionalFormatting>
  <conditionalFormatting sqref="C250">
    <cfRule type="cellIs" dxfId="327" priority="2520" stopIfTrue="1" operator="equal">
      <formula>0</formula>
    </cfRule>
  </conditionalFormatting>
  <conditionalFormatting sqref="C250">
    <cfRule type="containsBlanks" dxfId="326" priority="2517" stopIfTrue="1">
      <formula>LEN(TRIM(C250))=0</formula>
    </cfRule>
    <cfRule type="cellIs" dxfId="325" priority="2518" stopIfTrue="1" operator="equal">
      <formula>0</formula>
    </cfRule>
    <cfRule type="cellIs" dxfId="324" priority="2519" stopIfTrue="1" operator="greaterThan">
      <formula>0</formula>
    </cfRule>
  </conditionalFormatting>
  <conditionalFormatting sqref="F316">
    <cfRule type="containsBlanks" dxfId="323" priority="2493" stopIfTrue="1">
      <formula>LEN(TRIM(F316))=0</formula>
    </cfRule>
    <cfRule type="cellIs" dxfId="322" priority="2494" stopIfTrue="1" operator="equal">
      <formula>0</formula>
    </cfRule>
    <cfRule type="cellIs" dxfId="321" priority="2495" stopIfTrue="1" operator="greaterThan">
      <formula>0</formula>
    </cfRule>
  </conditionalFormatting>
  <conditionalFormatting sqref="H267">
    <cfRule type="cellIs" dxfId="320" priority="2444" stopIfTrue="1" operator="equal">
      <formula>0</formula>
    </cfRule>
  </conditionalFormatting>
  <conditionalFormatting sqref="H267">
    <cfRule type="containsBlanks" dxfId="319" priority="2441" stopIfTrue="1">
      <formula>LEN(TRIM(H267))=0</formula>
    </cfRule>
    <cfRule type="cellIs" dxfId="318" priority="2442" stopIfTrue="1" operator="equal">
      <formula>0</formula>
    </cfRule>
    <cfRule type="cellIs" dxfId="317" priority="2443" stopIfTrue="1" operator="greaterThan">
      <formula>0</formula>
    </cfRule>
  </conditionalFormatting>
  <conditionalFormatting sqref="F316">
    <cfRule type="cellIs" dxfId="316" priority="2496" stopIfTrue="1" operator="equal">
      <formula>0</formula>
    </cfRule>
  </conditionalFormatting>
  <conditionalFormatting sqref="C216">
    <cfRule type="cellIs" dxfId="315" priority="2492" stopIfTrue="1" operator="equal">
      <formula>0</formula>
    </cfRule>
  </conditionalFormatting>
  <conditionalFormatting sqref="C216">
    <cfRule type="containsBlanks" dxfId="314" priority="2489" stopIfTrue="1">
      <formula>LEN(TRIM(C216))=0</formula>
    </cfRule>
    <cfRule type="cellIs" dxfId="313" priority="2490" stopIfTrue="1" operator="equal">
      <formula>0</formula>
    </cfRule>
    <cfRule type="cellIs" dxfId="312" priority="2491" stopIfTrue="1" operator="greaterThan">
      <formula>0</formula>
    </cfRule>
  </conditionalFormatting>
  <conditionalFormatting sqref="H234">
    <cfRule type="cellIs" dxfId="311" priority="2488" stopIfTrue="1" operator="equal">
      <formula>0</formula>
    </cfRule>
  </conditionalFormatting>
  <conditionalFormatting sqref="H234">
    <cfRule type="containsBlanks" dxfId="310" priority="2485" stopIfTrue="1">
      <formula>LEN(TRIM(H234))=0</formula>
    </cfRule>
    <cfRule type="cellIs" dxfId="309" priority="2486" stopIfTrue="1" operator="equal">
      <formula>0</formula>
    </cfRule>
    <cfRule type="cellIs" dxfId="308" priority="2487" stopIfTrue="1" operator="greaterThan">
      <formula>0</formula>
    </cfRule>
  </conditionalFormatting>
  <conditionalFormatting sqref="H26">
    <cfRule type="cellIs" dxfId="307" priority="2484" stopIfTrue="1" operator="equal">
      <formula>0</formula>
    </cfRule>
  </conditionalFormatting>
  <conditionalFormatting sqref="H26">
    <cfRule type="containsBlanks" dxfId="306" priority="2481" stopIfTrue="1">
      <formula>LEN(TRIM(H26))=0</formula>
    </cfRule>
    <cfRule type="cellIs" dxfId="305" priority="2482" stopIfTrue="1" operator="equal">
      <formula>0</formula>
    </cfRule>
    <cfRule type="cellIs" dxfId="304" priority="2483" stopIfTrue="1" operator="greaterThan">
      <formula>0</formula>
    </cfRule>
  </conditionalFormatting>
  <conditionalFormatting sqref="H111">
    <cfRule type="cellIs" dxfId="303" priority="2476" stopIfTrue="1" operator="equal">
      <formula>0</formula>
    </cfRule>
  </conditionalFormatting>
  <conditionalFormatting sqref="H111">
    <cfRule type="containsBlanks" dxfId="302" priority="2473" stopIfTrue="1">
      <formula>LEN(TRIM(H111))=0</formula>
    </cfRule>
    <cfRule type="cellIs" dxfId="301" priority="2474" stopIfTrue="1" operator="equal">
      <formula>0</formula>
    </cfRule>
    <cfRule type="cellIs" dxfId="300" priority="2475" stopIfTrue="1" operator="greaterThan">
      <formula>0</formula>
    </cfRule>
  </conditionalFormatting>
  <conditionalFormatting sqref="H128">
    <cfRule type="cellIs" dxfId="299" priority="2472" stopIfTrue="1" operator="equal">
      <formula>0</formula>
    </cfRule>
  </conditionalFormatting>
  <conditionalFormatting sqref="H128">
    <cfRule type="containsBlanks" dxfId="298" priority="2469" stopIfTrue="1">
      <formula>LEN(TRIM(H128))=0</formula>
    </cfRule>
    <cfRule type="cellIs" dxfId="297" priority="2470" stopIfTrue="1" operator="equal">
      <formula>0</formula>
    </cfRule>
    <cfRule type="cellIs" dxfId="296" priority="2471" stopIfTrue="1" operator="greaterThan">
      <formula>0</formula>
    </cfRule>
  </conditionalFormatting>
  <conditionalFormatting sqref="H250">
    <cfRule type="cellIs" dxfId="295" priority="2448" stopIfTrue="1" operator="equal">
      <formula>0</formula>
    </cfRule>
  </conditionalFormatting>
  <conditionalFormatting sqref="H250">
    <cfRule type="containsBlanks" dxfId="294" priority="2445" stopIfTrue="1">
      <formula>LEN(TRIM(H250))=0</formula>
    </cfRule>
    <cfRule type="cellIs" dxfId="293" priority="2446" stopIfTrue="1" operator="equal">
      <formula>0</formula>
    </cfRule>
    <cfRule type="cellIs" dxfId="292" priority="2447" stopIfTrue="1" operator="greaterThan">
      <formula>0</formula>
    </cfRule>
  </conditionalFormatting>
  <conditionalFormatting sqref="H162">
    <cfRule type="cellIs" dxfId="291" priority="2464" stopIfTrue="1" operator="equal">
      <formula>0</formula>
    </cfRule>
  </conditionalFormatting>
  <conditionalFormatting sqref="H162">
    <cfRule type="containsBlanks" dxfId="290" priority="2461" stopIfTrue="1">
      <formula>LEN(TRIM(H162))=0</formula>
    </cfRule>
    <cfRule type="cellIs" dxfId="289" priority="2462" stopIfTrue="1" operator="equal">
      <formula>0</formula>
    </cfRule>
    <cfRule type="cellIs" dxfId="288" priority="2463" stopIfTrue="1" operator="greaterThan">
      <formula>0</formula>
    </cfRule>
  </conditionalFormatting>
  <conditionalFormatting sqref="H182">
    <cfRule type="cellIs" dxfId="287" priority="2456" stopIfTrue="1" operator="equal">
      <formula>0</formula>
    </cfRule>
  </conditionalFormatting>
  <conditionalFormatting sqref="H182">
    <cfRule type="containsBlanks" dxfId="286" priority="2453" stopIfTrue="1">
      <formula>LEN(TRIM(H182))=0</formula>
    </cfRule>
    <cfRule type="cellIs" dxfId="285" priority="2454" stopIfTrue="1" operator="equal">
      <formula>0</formula>
    </cfRule>
    <cfRule type="cellIs" dxfId="284" priority="2455" stopIfTrue="1" operator="greaterThan">
      <formula>0</formula>
    </cfRule>
  </conditionalFormatting>
  <conditionalFormatting sqref="H316">
    <cfRule type="cellIs" dxfId="283" priority="2436" stopIfTrue="1" operator="equal">
      <formula>0</formula>
    </cfRule>
  </conditionalFormatting>
  <conditionalFormatting sqref="H316">
    <cfRule type="containsBlanks" dxfId="282" priority="2433" stopIfTrue="1">
      <formula>LEN(TRIM(H316))=0</formula>
    </cfRule>
    <cfRule type="cellIs" dxfId="281" priority="2434" stopIfTrue="1" operator="equal">
      <formula>0</formula>
    </cfRule>
    <cfRule type="cellIs" dxfId="280" priority="2435" stopIfTrue="1" operator="greaterThan">
      <formula>0</formula>
    </cfRule>
  </conditionalFormatting>
  <conditionalFormatting sqref="G216">
    <cfRule type="cellIs" dxfId="279" priority="1476" stopIfTrue="1" operator="equal">
      <formula>0</formula>
    </cfRule>
  </conditionalFormatting>
  <conditionalFormatting sqref="G216">
    <cfRule type="containsBlanks" dxfId="278" priority="1473" stopIfTrue="1">
      <formula>LEN(TRIM(G216))=0</formula>
    </cfRule>
    <cfRule type="cellIs" dxfId="277" priority="1474" stopIfTrue="1" operator="equal">
      <formula>0</formula>
    </cfRule>
    <cfRule type="cellIs" dxfId="276" priority="1475" stopIfTrue="1" operator="greaterThan">
      <formula>0</formula>
    </cfRule>
  </conditionalFormatting>
  <conditionalFormatting sqref="C217">
    <cfRule type="cellIs" dxfId="275" priority="1488" stopIfTrue="1" operator="equal">
      <formula>0</formula>
    </cfRule>
  </conditionalFormatting>
  <conditionalFormatting sqref="C217">
    <cfRule type="containsBlanks" dxfId="274" priority="1485" stopIfTrue="1">
      <formula>LEN(TRIM(C217))=0</formula>
    </cfRule>
    <cfRule type="cellIs" dxfId="273" priority="1486" stopIfTrue="1" operator="equal">
      <formula>0</formula>
    </cfRule>
    <cfRule type="cellIs" dxfId="272" priority="1487" stopIfTrue="1" operator="greaterThan">
      <formula>0</formula>
    </cfRule>
  </conditionalFormatting>
  <conditionalFormatting sqref="E216">
    <cfRule type="cellIs" dxfId="271" priority="1484" stopIfTrue="1" operator="equal">
      <formula>0</formula>
    </cfRule>
  </conditionalFormatting>
  <conditionalFormatting sqref="E216">
    <cfRule type="containsBlanks" dxfId="270" priority="1481" stopIfTrue="1">
      <formula>LEN(TRIM(E216))=0</formula>
    </cfRule>
    <cfRule type="cellIs" dxfId="269" priority="1482" stopIfTrue="1" operator="equal">
      <formula>0</formula>
    </cfRule>
    <cfRule type="cellIs" dxfId="268" priority="1483" stopIfTrue="1" operator="greaterThan">
      <formula>0</formula>
    </cfRule>
  </conditionalFormatting>
  <conditionalFormatting sqref="D216">
    <cfRule type="cellIs" dxfId="267" priority="1472" stopIfTrue="1" operator="equal">
      <formula>0</formula>
    </cfRule>
  </conditionalFormatting>
  <conditionalFormatting sqref="D216">
    <cfRule type="containsBlanks" dxfId="266" priority="1469" stopIfTrue="1">
      <formula>LEN(TRIM(D216))=0</formula>
    </cfRule>
    <cfRule type="cellIs" dxfId="265" priority="1470" stopIfTrue="1" operator="equal">
      <formula>0</formula>
    </cfRule>
    <cfRule type="cellIs" dxfId="264" priority="1471" stopIfTrue="1" operator="greaterThan">
      <formula>0</formula>
    </cfRule>
  </conditionalFormatting>
  <conditionalFormatting sqref="H216">
    <cfRule type="cellIs" dxfId="263" priority="1468" stopIfTrue="1" operator="equal">
      <formula>0</formula>
    </cfRule>
  </conditionalFormatting>
  <conditionalFormatting sqref="H216">
    <cfRule type="containsBlanks" dxfId="262" priority="1465" stopIfTrue="1">
      <formula>LEN(TRIM(H216))=0</formula>
    </cfRule>
    <cfRule type="cellIs" dxfId="261" priority="1466" stopIfTrue="1" operator="equal">
      <formula>0</formula>
    </cfRule>
    <cfRule type="cellIs" dxfId="260" priority="1467" stopIfTrue="1" operator="greaterThan">
      <formula>0</formula>
    </cfRule>
  </conditionalFormatting>
  <conditionalFormatting sqref="F216">
    <cfRule type="cellIs" dxfId="259" priority="276" stopIfTrue="1" operator="equal">
      <formula>0</formula>
    </cfRule>
  </conditionalFormatting>
  <conditionalFormatting sqref="F216">
    <cfRule type="containsBlanks" dxfId="258" priority="273" stopIfTrue="1">
      <formula>LEN(TRIM(F216))=0</formula>
    </cfRule>
    <cfRule type="cellIs" dxfId="257" priority="274" stopIfTrue="1" operator="equal">
      <formula>0</formula>
    </cfRule>
    <cfRule type="cellIs" dxfId="256" priority="275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4"/>
    <pageSetUpPr fitToPage="1"/>
  </sheetPr>
  <dimension ref="A2:AF79"/>
  <sheetViews>
    <sheetView showRuler="0" zoomScale="80" zoomScaleNormal="80" workbookViewId="0"/>
  </sheetViews>
  <sheetFormatPr defaultRowHeight="12.75" outlineLevelCol="1"/>
  <cols>
    <col min="1" max="1" width="3.7109375" style="1" customWidth="1"/>
    <col min="2" max="2" width="60.85546875" style="1" customWidth="1"/>
    <col min="3" max="5" width="12.7109375" style="1" hidden="1" customWidth="1" outlineLevel="1"/>
    <col min="6" max="6" width="12.7109375" style="1" customWidth="1" collapsed="1"/>
    <col min="7" max="8" width="12.7109375" style="1" hidden="1" customWidth="1" outlineLevel="1"/>
    <col min="9" max="9" width="12.140625" style="1" hidden="1" customWidth="1" outlineLevel="1"/>
    <col min="10" max="10" width="12.7109375" style="1" customWidth="1" collapsed="1"/>
    <col min="11" max="13" width="12.7109375" style="1" hidden="1" customWidth="1" outlineLevel="1"/>
    <col min="14" max="14" width="12.7109375" style="1" customWidth="1" collapsed="1"/>
    <col min="15" max="17" width="12.7109375" style="1" hidden="1" customWidth="1" outlineLevel="1"/>
    <col min="18" max="18" width="12.7109375" style="1" customWidth="1" collapsed="1"/>
    <col min="19" max="21" width="12.7109375" style="1" hidden="1" customWidth="1" outlineLevel="1"/>
    <col min="22" max="22" width="12.7109375" style="1" customWidth="1" collapsed="1"/>
    <col min="23" max="25" width="12.7109375" style="1" hidden="1" customWidth="1" outlineLevel="1"/>
    <col min="26" max="26" width="12.7109375" style="1" customWidth="1" collapsed="1"/>
    <col min="27" max="28" width="12.7109375" style="1" customWidth="1"/>
    <col min="29" max="29" width="3.7109375" style="1" customWidth="1"/>
    <col min="30" max="16384" width="9.140625" style="1"/>
  </cols>
  <sheetData>
    <row r="2" spans="2:32">
      <c r="B2" s="49" t="s">
        <v>0</v>
      </c>
    </row>
    <row r="3" spans="2:32">
      <c r="B3" s="32"/>
    </row>
    <row r="4" spans="2:32" ht="19.5">
      <c r="B4" s="50" t="s">
        <v>138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257"/>
      <c r="AA4" s="17"/>
      <c r="AB4" s="17"/>
    </row>
    <row r="5" spans="2:32" s="5" customFormat="1">
      <c r="B5" s="51" t="s">
        <v>131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2"/>
      <c r="AA5" s="6"/>
      <c r="AB5" s="6"/>
      <c r="AC5" s="18"/>
      <c r="AD5" s="1"/>
      <c r="AE5" s="1"/>
      <c r="AF5" s="1"/>
    </row>
    <row r="6" spans="2:32">
      <c r="B6" s="6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</row>
    <row r="7" spans="2:32"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AA7" s="113"/>
    </row>
    <row r="8" spans="2:32">
      <c r="B8" s="114"/>
      <c r="C8" s="471">
        <v>2011</v>
      </c>
      <c r="D8" s="471"/>
      <c r="E8" s="471"/>
      <c r="F8" s="471"/>
      <c r="G8" s="471">
        <v>2012</v>
      </c>
      <c r="H8" s="471"/>
      <c r="I8" s="471"/>
      <c r="J8" s="471"/>
      <c r="K8" s="471">
        <v>2013</v>
      </c>
      <c r="L8" s="471"/>
      <c r="M8" s="471"/>
      <c r="N8" s="471"/>
      <c r="O8" s="470">
        <v>2014</v>
      </c>
      <c r="P8" s="470"/>
      <c r="Q8" s="470"/>
      <c r="R8" s="470"/>
      <c r="S8" s="470">
        <v>2015</v>
      </c>
      <c r="T8" s="470"/>
      <c r="U8" s="470"/>
      <c r="V8" s="470"/>
      <c r="W8" s="471">
        <f>S8+1</f>
        <v>2016</v>
      </c>
      <c r="X8" s="471"/>
      <c r="Y8" s="471"/>
      <c r="Z8" s="471"/>
      <c r="AA8" s="115">
        <v>2017</v>
      </c>
    </row>
    <row r="9" spans="2:32" ht="20.25" customHeight="1" thickBot="1">
      <c r="B9" s="116"/>
      <c r="C9" s="117">
        <v>40633</v>
      </c>
      <c r="D9" s="117">
        <v>40724</v>
      </c>
      <c r="E9" s="117">
        <v>40816</v>
      </c>
      <c r="F9" s="117">
        <v>40908</v>
      </c>
      <c r="G9" s="117">
        <v>40999</v>
      </c>
      <c r="H9" s="117">
        <v>41090</v>
      </c>
      <c r="I9" s="117">
        <v>41182</v>
      </c>
      <c r="J9" s="117">
        <v>41274</v>
      </c>
      <c r="K9" s="117">
        <v>41364</v>
      </c>
      <c r="L9" s="117">
        <v>41455</v>
      </c>
      <c r="M9" s="117">
        <v>41547</v>
      </c>
      <c r="N9" s="117">
        <v>41639</v>
      </c>
      <c r="O9" s="117">
        <v>41729</v>
      </c>
      <c r="P9" s="117">
        <v>41820</v>
      </c>
      <c r="Q9" s="117">
        <v>41912</v>
      </c>
      <c r="R9" s="117">
        <v>42004</v>
      </c>
      <c r="S9" s="117">
        <v>42094</v>
      </c>
      <c r="T9" s="117">
        <v>42185</v>
      </c>
      <c r="U9" s="117">
        <v>42277</v>
      </c>
      <c r="V9" s="117">
        <v>42369</v>
      </c>
      <c r="W9" s="117">
        <v>40999</v>
      </c>
      <c r="X9" s="117">
        <v>41090</v>
      </c>
      <c r="Y9" s="117">
        <v>41182</v>
      </c>
      <c r="Z9" s="117">
        <v>41274</v>
      </c>
      <c r="AA9" s="117">
        <v>40999</v>
      </c>
      <c r="AB9" s="39"/>
    </row>
    <row r="10" spans="2:32" ht="13.5" thickTop="1"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"/>
      <c r="X10" s="6"/>
      <c r="Y10" s="6"/>
      <c r="Z10" s="258"/>
      <c r="AA10" s="6"/>
      <c r="AB10" s="6"/>
    </row>
    <row r="11" spans="2:32">
      <c r="B11" s="118" t="s">
        <v>29</v>
      </c>
      <c r="C11" s="70">
        <v>2591</v>
      </c>
      <c r="D11" s="70">
        <v>2627</v>
      </c>
      <c r="E11" s="70">
        <v>4894</v>
      </c>
      <c r="F11" s="70">
        <v>5019</v>
      </c>
      <c r="G11" s="70">
        <v>5000</v>
      </c>
      <c r="H11" s="70">
        <v>4951</v>
      </c>
      <c r="I11" s="70">
        <v>4995</v>
      </c>
      <c r="J11" s="70">
        <v>4940</v>
      </c>
      <c r="K11" s="70">
        <v>4952</v>
      </c>
      <c r="L11" s="70">
        <v>4905</v>
      </c>
      <c r="M11" s="70">
        <v>5076</v>
      </c>
      <c r="N11" s="70">
        <v>4788</v>
      </c>
      <c r="O11" s="70">
        <v>4818</v>
      </c>
      <c r="P11" s="70">
        <v>3360</v>
      </c>
      <c r="Q11" s="70">
        <v>3264</v>
      </c>
      <c r="R11" s="70">
        <v>2818</v>
      </c>
      <c r="S11" s="70">
        <v>2852</v>
      </c>
      <c r="T11" s="70">
        <v>2813</v>
      </c>
      <c r="U11" s="70">
        <v>2834</v>
      </c>
      <c r="V11" s="70">
        <v>1922</v>
      </c>
      <c r="W11" s="70">
        <v>3508</v>
      </c>
      <c r="X11" s="70">
        <v>3614</v>
      </c>
      <c r="Y11" s="15">
        <v>3659</v>
      </c>
      <c r="Z11" s="15">
        <v>3620</v>
      </c>
      <c r="AA11" s="15">
        <v>3685</v>
      </c>
      <c r="AB11" s="46"/>
    </row>
    <row r="12" spans="2:32">
      <c r="B12" s="118" t="s">
        <v>30</v>
      </c>
      <c r="C12" s="70">
        <v>43878</v>
      </c>
      <c r="D12" s="70">
        <v>43332</v>
      </c>
      <c r="E12" s="70">
        <v>44251</v>
      </c>
      <c r="F12" s="70">
        <v>44352</v>
      </c>
      <c r="G12" s="70">
        <v>43601</v>
      </c>
      <c r="H12" s="70">
        <v>43322</v>
      </c>
      <c r="I12" s="70">
        <v>44105</v>
      </c>
      <c r="J12" s="70">
        <v>43844</v>
      </c>
      <c r="K12" s="70">
        <v>44128</v>
      </c>
      <c r="L12" s="70">
        <v>43934</v>
      </c>
      <c r="M12" s="70">
        <v>44720</v>
      </c>
      <c r="N12" s="70">
        <v>41293</v>
      </c>
      <c r="O12" s="70">
        <v>42400</v>
      </c>
      <c r="P12" s="70">
        <v>42970</v>
      </c>
      <c r="Q12" s="70">
        <v>44124</v>
      </c>
      <c r="R12" s="70">
        <v>44671</v>
      </c>
      <c r="S12" s="70">
        <v>45109</v>
      </c>
      <c r="T12" s="70">
        <v>45515</v>
      </c>
      <c r="U12" s="70">
        <v>45732</v>
      </c>
      <c r="V12" s="70">
        <v>43999</v>
      </c>
      <c r="W12" s="70">
        <v>44089</v>
      </c>
      <c r="X12" s="70">
        <v>43668</v>
      </c>
      <c r="Y12" s="15">
        <v>43628</v>
      </c>
      <c r="Z12" s="15">
        <v>41496</v>
      </c>
      <c r="AA12" s="15">
        <v>41814</v>
      </c>
      <c r="AB12" s="6"/>
    </row>
    <row r="13" spans="2:32">
      <c r="B13" s="62"/>
      <c r="C13" s="62"/>
      <c r="D13" s="62"/>
      <c r="E13" s="62"/>
      <c r="F13" s="62"/>
      <c r="G13" s="62"/>
      <c r="H13" s="62"/>
      <c r="I13" s="57"/>
      <c r="J13" s="62"/>
      <c r="K13" s="62"/>
      <c r="L13" s="62"/>
      <c r="M13" s="57"/>
      <c r="N13" s="62"/>
      <c r="O13" s="62"/>
      <c r="P13" s="62"/>
      <c r="Q13" s="57"/>
      <c r="R13" s="62"/>
      <c r="S13" s="62"/>
      <c r="T13" s="62"/>
      <c r="U13" s="57"/>
      <c r="V13" s="62"/>
      <c r="W13" s="62"/>
      <c r="X13" s="62"/>
      <c r="Y13" s="6"/>
      <c r="Z13" s="6"/>
      <c r="AA13" s="6"/>
      <c r="AB13" s="15"/>
    </row>
    <row r="14" spans="2:32">
      <c r="B14" s="62" t="s">
        <v>111</v>
      </c>
      <c r="C14" s="119"/>
      <c r="D14" s="119"/>
      <c r="E14" s="119"/>
      <c r="F14" s="119"/>
      <c r="G14" s="119"/>
      <c r="H14" s="119"/>
      <c r="I14" s="119"/>
      <c r="J14" s="57">
        <v>2011</v>
      </c>
      <c r="K14" s="119"/>
      <c r="L14" s="119"/>
      <c r="M14" s="119"/>
      <c r="N14" s="57">
        <v>1985</v>
      </c>
      <c r="O14" s="119"/>
      <c r="P14" s="119"/>
      <c r="Q14" s="119"/>
      <c r="R14" s="57">
        <v>1698</v>
      </c>
      <c r="S14" s="119"/>
      <c r="T14" s="119"/>
      <c r="U14" s="119"/>
      <c r="V14" s="57">
        <v>1723</v>
      </c>
      <c r="W14" s="119"/>
      <c r="X14" s="119"/>
      <c r="Y14" s="19"/>
      <c r="Z14" s="10">
        <v>1749</v>
      </c>
      <c r="AA14" s="19"/>
      <c r="AB14" s="6"/>
    </row>
    <row r="15" spans="2:32">
      <c r="B15" s="62" t="s">
        <v>31</v>
      </c>
      <c r="C15" s="119"/>
      <c r="D15" s="119"/>
      <c r="E15" s="119"/>
      <c r="F15" s="57">
        <v>5650</v>
      </c>
      <c r="G15" s="119"/>
      <c r="H15" s="119"/>
      <c r="I15" s="119"/>
      <c r="J15" s="57">
        <v>6280</v>
      </c>
      <c r="K15" s="119"/>
      <c r="L15" s="119"/>
      <c r="M15" s="119"/>
      <c r="N15" s="57">
        <v>6434</v>
      </c>
      <c r="O15" s="119"/>
      <c r="P15" s="119"/>
      <c r="Q15" s="119"/>
      <c r="R15" s="57">
        <v>839</v>
      </c>
      <c r="S15" s="119"/>
      <c r="T15" s="119"/>
      <c r="U15" s="119"/>
      <c r="V15" s="57">
        <v>889</v>
      </c>
      <c r="W15" s="119"/>
      <c r="X15" s="119"/>
      <c r="Y15" s="19"/>
      <c r="Z15" s="10">
        <v>855</v>
      </c>
      <c r="AA15" s="19"/>
      <c r="AB15" s="10"/>
    </row>
    <row r="16" spans="2:32">
      <c r="B16" s="62" t="s">
        <v>32</v>
      </c>
      <c r="C16" s="119"/>
      <c r="D16" s="119"/>
      <c r="E16" s="119"/>
      <c r="F16" s="57">
        <v>84</v>
      </c>
      <c r="G16" s="119"/>
      <c r="H16" s="119"/>
      <c r="I16" s="119"/>
      <c r="J16" s="57">
        <v>75</v>
      </c>
      <c r="K16" s="119"/>
      <c r="L16" s="119"/>
      <c r="M16" s="119"/>
      <c r="N16" s="57">
        <v>72</v>
      </c>
      <c r="O16" s="119"/>
      <c r="P16" s="119"/>
      <c r="Q16" s="119"/>
      <c r="R16" s="57">
        <v>943</v>
      </c>
      <c r="S16" s="119"/>
      <c r="T16" s="119"/>
      <c r="U16" s="119"/>
      <c r="V16" s="57">
        <v>860</v>
      </c>
      <c r="W16" s="119"/>
      <c r="X16" s="119"/>
      <c r="Y16" s="19"/>
      <c r="Z16" s="10">
        <v>796</v>
      </c>
      <c r="AA16" s="19"/>
      <c r="AB16" s="10"/>
    </row>
    <row r="17" spans="1:30">
      <c r="B17" s="62" t="s">
        <v>33</v>
      </c>
      <c r="C17" s="119"/>
      <c r="D17" s="119"/>
      <c r="E17" s="119"/>
      <c r="F17" s="57">
        <v>142</v>
      </c>
      <c r="G17" s="119"/>
      <c r="H17" s="119"/>
      <c r="I17" s="119"/>
      <c r="J17" s="57">
        <v>221</v>
      </c>
      <c r="K17" s="119"/>
      <c r="L17" s="119"/>
      <c r="M17" s="119"/>
      <c r="N17" s="57">
        <v>252</v>
      </c>
      <c r="O17" s="119"/>
      <c r="P17" s="119"/>
      <c r="Q17" s="119"/>
      <c r="R17" s="57">
        <v>40</v>
      </c>
      <c r="S17" s="119"/>
      <c r="T17" s="119"/>
      <c r="U17" s="119"/>
      <c r="V17" s="57">
        <v>17</v>
      </c>
      <c r="W17" s="119"/>
      <c r="X17" s="119"/>
      <c r="Y17" s="19"/>
      <c r="Z17" s="10">
        <v>14</v>
      </c>
      <c r="AA17" s="19"/>
      <c r="AB17" s="10"/>
    </row>
    <row r="18" spans="1:30">
      <c r="B18" s="62" t="s">
        <v>34</v>
      </c>
      <c r="C18" s="119"/>
      <c r="D18" s="119"/>
      <c r="E18" s="119"/>
      <c r="F18" s="57">
        <v>15</v>
      </c>
      <c r="G18" s="119"/>
      <c r="H18" s="119"/>
      <c r="I18" s="119"/>
      <c r="J18" s="57">
        <v>34</v>
      </c>
      <c r="K18" s="119"/>
      <c r="L18" s="119"/>
      <c r="M18" s="119"/>
      <c r="N18" s="57">
        <v>66</v>
      </c>
      <c r="O18" s="119"/>
      <c r="P18" s="119"/>
      <c r="Q18" s="119"/>
      <c r="R18" s="57">
        <v>112</v>
      </c>
      <c r="S18" s="119"/>
      <c r="T18" s="119"/>
      <c r="U18" s="119"/>
      <c r="V18" s="57">
        <v>162</v>
      </c>
      <c r="W18" s="119"/>
      <c r="X18" s="119"/>
      <c r="Y18" s="19"/>
      <c r="Z18" s="10">
        <v>96</v>
      </c>
      <c r="AA18" s="19"/>
      <c r="AB18" s="10"/>
    </row>
    <row r="19" spans="1:30">
      <c r="B19" s="62" t="s">
        <v>35</v>
      </c>
      <c r="C19" s="119"/>
      <c r="D19" s="119"/>
      <c r="E19" s="119"/>
      <c r="F19" s="57">
        <v>671</v>
      </c>
      <c r="G19" s="119"/>
      <c r="H19" s="119"/>
      <c r="I19" s="119"/>
      <c r="J19" s="57">
        <v>869</v>
      </c>
      <c r="K19" s="119"/>
      <c r="L19" s="119"/>
      <c r="M19" s="119"/>
      <c r="N19" s="57">
        <v>813</v>
      </c>
      <c r="O19" s="119"/>
      <c r="P19" s="119"/>
      <c r="Q19" s="119"/>
      <c r="R19" s="120">
        <v>962</v>
      </c>
      <c r="S19" s="119"/>
      <c r="T19" s="119"/>
      <c r="U19" s="119"/>
      <c r="V19" s="120">
        <v>927</v>
      </c>
      <c r="W19" s="119"/>
      <c r="X19" s="119"/>
      <c r="Y19" s="19"/>
      <c r="Z19" s="34">
        <v>759</v>
      </c>
      <c r="AA19" s="19"/>
      <c r="AB19" s="15"/>
    </row>
    <row r="20" spans="1:30">
      <c r="B20" s="121" t="s">
        <v>36</v>
      </c>
      <c r="C20" s="122">
        <v>5877</v>
      </c>
      <c r="D20" s="122">
        <v>6803</v>
      </c>
      <c r="E20" s="122">
        <v>6619</v>
      </c>
      <c r="F20" s="122">
        <v>6562</v>
      </c>
      <c r="G20" s="122">
        <v>8164</v>
      </c>
      <c r="H20" s="122">
        <v>7866</v>
      </c>
      <c r="I20" s="122">
        <v>8155</v>
      </c>
      <c r="J20" s="122">
        <v>9490</v>
      </c>
      <c r="K20" s="122">
        <v>9252</v>
      </c>
      <c r="L20" s="122">
        <v>9296</v>
      </c>
      <c r="M20" s="122">
        <v>9237</v>
      </c>
      <c r="N20" s="122">
        <v>9622</v>
      </c>
      <c r="O20" s="122">
        <v>9587</v>
      </c>
      <c r="P20" s="122">
        <v>10729</v>
      </c>
      <c r="Q20" s="122">
        <v>10179</v>
      </c>
      <c r="R20" s="122">
        <v>4594</v>
      </c>
      <c r="S20" s="122">
        <v>4414</v>
      </c>
      <c r="T20" s="122">
        <v>4553</v>
      </c>
      <c r="U20" s="122">
        <v>4497</v>
      </c>
      <c r="V20" s="122">
        <v>4578</v>
      </c>
      <c r="W20" s="122">
        <v>4571</v>
      </c>
      <c r="X20" s="122">
        <v>4497</v>
      </c>
      <c r="Y20" s="20">
        <v>4445</v>
      </c>
      <c r="Z20" s="20">
        <v>4269</v>
      </c>
      <c r="AA20" s="20">
        <v>4348</v>
      </c>
      <c r="AB20" s="6"/>
    </row>
    <row r="21" spans="1:30">
      <c r="B21" s="62"/>
      <c r="C21" s="62"/>
      <c r="D21" s="62"/>
      <c r="E21" s="62"/>
      <c r="F21" s="62"/>
      <c r="G21" s="62"/>
      <c r="H21" s="62"/>
      <c r="I21" s="57"/>
      <c r="J21" s="62"/>
      <c r="K21" s="62"/>
      <c r="L21" s="62"/>
      <c r="M21" s="57"/>
      <c r="N21" s="62"/>
      <c r="O21" s="62"/>
      <c r="P21" s="62"/>
      <c r="Q21" s="57"/>
      <c r="R21" s="62"/>
      <c r="S21" s="62"/>
      <c r="T21" s="62"/>
      <c r="U21" s="57"/>
      <c r="V21" s="62"/>
      <c r="W21" s="62"/>
      <c r="X21" s="62"/>
      <c r="Y21" s="6"/>
      <c r="Z21" s="241"/>
      <c r="AA21" s="6"/>
      <c r="AB21" s="10"/>
    </row>
    <row r="22" spans="1:30">
      <c r="B22" s="118" t="s">
        <v>37</v>
      </c>
      <c r="C22" s="123">
        <v>950</v>
      </c>
      <c r="D22" s="123">
        <v>915</v>
      </c>
      <c r="E22" s="123">
        <v>921</v>
      </c>
      <c r="F22" s="70">
        <v>860</v>
      </c>
      <c r="G22" s="123">
        <v>744</v>
      </c>
      <c r="H22" s="123">
        <v>688</v>
      </c>
      <c r="I22" s="70">
        <v>710</v>
      </c>
      <c r="J22" s="70">
        <v>582</v>
      </c>
      <c r="K22" s="123">
        <v>505</v>
      </c>
      <c r="L22" s="123">
        <v>520</v>
      </c>
      <c r="M22" s="70">
        <v>497</v>
      </c>
      <c r="N22" s="57">
        <v>478</v>
      </c>
      <c r="O22" s="123">
        <v>538</v>
      </c>
      <c r="P22" s="123">
        <v>607</v>
      </c>
      <c r="Q22" s="70">
        <v>582</v>
      </c>
      <c r="R22" s="123">
        <v>536</v>
      </c>
      <c r="S22" s="123">
        <v>523</v>
      </c>
      <c r="T22" s="123">
        <v>526</v>
      </c>
      <c r="U22" s="70">
        <v>515</v>
      </c>
      <c r="V22" s="123">
        <v>891</v>
      </c>
      <c r="W22" s="123">
        <v>802</v>
      </c>
      <c r="X22" s="123">
        <v>794</v>
      </c>
      <c r="Y22" s="33">
        <v>621</v>
      </c>
      <c r="Z22" s="33">
        <v>590</v>
      </c>
      <c r="AA22" s="33">
        <v>621</v>
      </c>
      <c r="AB22" s="10"/>
    </row>
    <row r="23" spans="1:30">
      <c r="B23" s="121" t="s">
        <v>38</v>
      </c>
      <c r="C23" s="122">
        <f t="shared" ref="C23:AA23" si="0">C11+C12+C20+C22</f>
        <v>53296</v>
      </c>
      <c r="D23" s="122">
        <f t="shared" si="0"/>
        <v>53677</v>
      </c>
      <c r="E23" s="122">
        <f t="shared" si="0"/>
        <v>56685</v>
      </c>
      <c r="F23" s="122">
        <v>56793</v>
      </c>
      <c r="G23" s="122">
        <v>57509</v>
      </c>
      <c r="H23" s="122">
        <v>56827</v>
      </c>
      <c r="I23" s="122">
        <v>57965</v>
      </c>
      <c r="J23" s="122">
        <v>58856</v>
      </c>
      <c r="K23" s="122">
        <v>58837</v>
      </c>
      <c r="L23" s="122">
        <v>58655</v>
      </c>
      <c r="M23" s="122">
        <v>59530</v>
      </c>
      <c r="N23" s="122">
        <v>56181</v>
      </c>
      <c r="O23" s="122">
        <v>57343</v>
      </c>
      <c r="P23" s="122">
        <v>57666</v>
      </c>
      <c r="Q23" s="122">
        <v>58149</v>
      </c>
      <c r="R23" s="122">
        <v>52619</v>
      </c>
      <c r="S23" s="122">
        <v>52898</v>
      </c>
      <c r="T23" s="122">
        <v>53407</v>
      </c>
      <c r="U23" s="122">
        <v>53578</v>
      </c>
      <c r="V23" s="122">
        <v>51390</v>
      </c>
      <c r="W23" s="20">
        <v>52970</v>
      </c>
      <c r="X23" s="20">
        <v>52573</v>
      </c>
      <c r="Y23" s="20">
        <v>52353</v>
      </c>
      <c r="Z23" s="122">
        <v>49975</v>
      </c>
      <c r="AA23" s="20">
        <v>50468</v>
      </c>
      <c r="AB23" s="10"/>
    </row>
    <row r="24" spans="1:30">
      <c r="B24" s="62"/>
      <c r="C24" s="62"/>
      <c r="D24" s="62"/>
      <c r="E24" s="62"/>
      <c r="F24" s="57"/>
      <c r="G24" s="62"/>
      <c r="H24" s="62"/>
      <c r="I24" s="57"/>
      <c r="J24" s="57"/>
      <c r="K24" s="62"/>
      <c r="L24" s="62"/>
      <c r="M24" s="57"/>
      <c r="N24" s="57"/>
      <c r="O24" s="62"/>
      <c r="P24" s="62"/>
      <c r="Q24" s="57"/>
      <c r="R24" s="124"/>
      <c r="S24" s="62"/>
      <c r="T24" s="62"/>
      <c r="U24" s="57"/>
      <c r="V24" s="124"/>
      <c r="W24" s="6"/>
      <c r="X24" s="6"/>
      <c r="Y24" s="6"/>
      <c r="Z24" s="259"/>
      <c r="AA24" s="6"/>
      <c r="AB24" s="10"/>
      <c r="AD24" s="12"/>
    </row>
    <row r="25" spans="1:30">
      <c r="B25" s="118" t="s">
        <v>39</v>
      </c>
      <c r="C25" s="70">
        <v>2074</v>
      </c>
      <c r="D25" s="70">
        <v>2252</v>
      </c>
      <c r="E25" s="70">
        <v>2339</v>
      </c>
      <c r="F25" s="70">
        <v>2240</v>
      </c>
      <c r="G25" s="70">
        <v>2313</v>
      </c>
      <c r="H25" s="70">
        <v>2274</v>
      </c>
      <c r="I25" s="70">
        <v>2326</v>
      </c>
      <c r="J25" s="70">
        <v>2274</v>
      </c>
      <c r="K25" s="70">
        <v>2159</v>
      </c>
      <c r="L25" s="70">
        <v>2011</v>
      </c>
      <c r="M25" s="70">
        <v>2011</v>
      </c>
      <c r="N25" s="70">
        <v>1251</v>
      </c>
      <c r="O25" s="70">
        <v>1298</v>
      </c>
      <c r="P25" s="70">
        <v>1307</v>
      </c>
      <c r="Q25" s="70">
        <v>1305</v>
      </c>
      <c r="R25" s="70">
        <v>1139</v>
      </c>
      <c r="S25" s="70">
        <v>1034</v>
      </c>
      <c r="T25" s="70">
        <v>977</v>
      </c>
      <c r="U25" s="70">
        <v>882</v>
      </c>
      <c r="V25" s="70">
        <v>781</v>
      </c>
      <c r="W25" s="70">
        <v>707</v>
      </c>
      <c r="X25" s="70">
        <v>793</v>
      </c>
      <c r="Y25" s="15">
        <v>858</v>
      </c>
      <c r="Z25" s="15">
        <v>862</v>
      </c>
      <c r="AA25" s="15">
        <v>950</v>
      </c>
      <c r="AB25" s="10"/>
      <c r="AD25" s="12"/>
    </row>
    <row r="26" spans="1:30">
      <c r="B26" s="62"/>
      <c r="C26" s="62"/>
      <c r="D26" s="62"/>
      <c r="E26" s="62"/>
      <c r="F26" s="57"/>
      <c r="G26" s="62"/>
      <c r="H26" s="62"/>
      <c r="I26" s="57"/>
      <c r="J26" s="57"/>
      <c r="K26" s="62"/>
      <c r="L26" s="62"/>
      <c r="M26" s="57"/>
      <c r="N26" s="57"/>
      <c r="O26" s="62"/>
      <c r="P26" s="62"/>
      <c r="Q26" s="57"/>
      <c r="R26" s="57"/>
      <c r="S26" s="62"/>
      <c r="T26" s="62"/>
      <c r="U26" s="57"/>
      <c r="V26" s="57"/>
      <c r="W26" s="62"/>
      <c r="X26" s="62"/>
      <c r="Y26" s="6"/>
      <c r="Z26" s="10"/>
      <c r="AA26" s="6"/>
      <c r="AB26" s="10"/>
    </row>
    <row r="27" spans="1:30">
      <c r="B27" s="62" t="s">
        <v>40</v>
      </c>
      <c r="C27" s="119"/>
      <c r="D27" s="119"/>
      <c r="E27" s="119"/>
      <c r="F27" s="57">
        <v>4405</v>
      </c>
      <c r="G27" s="119"/>
      <c r="H27" s="119"/>
      <c r="I27" s="119"/>
      <c r="J27" s="57">
        <v>5349</v>
      </c>
      <c r="K27" s="119"/>
      <c r="L27" s="119"/>
      <c r="M27" s="119"/>
      <c r="N27" s="57">
        <v>4629</v>
      </c>
      <c r="O27" s="119"/>
      <c r="P27" s="119"/>
      <c r="Q27" s="119"/>
      <c r="R27" s="57">
        <v>4077</v>
      </c>
      <c r="S27" s="119"/>
      <c r="T27" s="119"/>
      <c r="U27" s="119"/>
      <c r="V27" s="57">
        <v>3476</v>
      </c>
      <c r="W27" s="119"/>
      <c r="X27" s="119"/>
      <c r="Y27" s="19"/>
      <c r="Z27" s="10">
        <v>3814</v>
      </c>
      <c r="AA27" s="19"/>
      <c r="AB27" s="15"/>
    </row>
    <row r="28" spans="1:30">
      <c r="A28" s="3"/>
      <c r="B28" s="62" t="s">
        <v>41</v>
      </c>
      <c r="C28" s="119"/>
      <c r="D28" s="119"/>
      <c r="E28" s="119"/>
      <c r="F28" s="57">
        <v>238</v>
      </c>
      <c r="G28" s="119"/>
      <c r="H28" s="119"/>
      <c r="I28" s="119"/>
      <c r="J28" s="57">
        <v>402</v>
      </c>
      <c r="K28" s="119"/>
      <c r="L28" s="119"/>
      <c r="M28" s="119"/>
      <c r="N28" s="57">
        <v>212</v>
      </c>
      <c r="O28" s="119"/>
      <c r="P28" s="119"/>
      <c r="Q28" s="119"/>
      <c r="R28" s="57">
        <v>174</v>
      </c>
      <c r="S28" s="119"/>
      <c r="T28" s="119"/>
      <c r="U28" s="119"/>
      <c r="V28" s="57">
        <v>188</v>
      </c>
      <c r="W28" s="119"/>
      <c r="X28" s="119"/>
      <c r="Y28" s="19"/>
      <c r="Z28" s="10">
        <v>291</v>
      </c>
      <c r="AA28" s="19"/>
      <c r="AB28" s="6"/>
    </row>
    <row r="29" spans="1:30">
      <c r="B29" s="62" t="s">
        <v>33</v>
      </c>
      <c r="C29" s="119"/>
      <c r="D29" s="119"/>
      <c r="E29" s="119"/>
      <c r="F29" s="57">
        <v>82</v>
      </c>
      <c r="G29" s="119"/>
      <c r="H29" s="119"/>
      <c r="I29" s="119"/>
      <c r="J29" s="57">
        <v>110</v>
      </c>
      <c r="K29" s="119"/>
      <c r="L29" s="119"/>
      <c r="M29" s="119"/>
      <c r="N29" s="57">
        <v>175</v>
      </c>
      <c r="O29" s="119"/>
      <c r="P29" s="119"/>
      <c r="Q29" s="119"/>
      <c r="R29" s="57">
        <v>144</v>
      </c>
      <c r="S29" s="119"/>
      <c r="T29" s="119"/>
      <c r="U29" s="119"/>
      <c r="V29" s="57">
        <v>84</v>
      </c>
      <c r="W29" s="119"/>
      <c r="X29" s="119"/>
      <c r="Y29" s="19"/>
      <c r="Z29" s="10">
        <v>161</v>
      </c>
      <c r="AA29" s="19"/>
      <c r="AB29" s="10"/>
    </row>
    <row r="30" spans="1:30">
      <c r="B30" s="62" t="s">
        <v>35</v>
      </c>
      <c r="C30" s="119"/>
      <c r="D30" s="119"/>
      <c r="E30" s="119"/>
      <c r="F30" s="57">
        <v>1819</v>
      </c>
      <c r="G30" s="119"/>
      <c r="H30" s="119"/>
      <c r="I30" s="119"/>
      <c r="J30" s="57">
        <v>1980</v>
      </c>
      <c r="K30" s="119"/>
      <c r="L30" s="119"/>
      <c r="M30" s="119"/>
      <c r="N30" s="57">
        <v>1083</v>
      </c>
      <c r="O30" s="119"/>
      <c r="P30" s="119"/>
      <c r="Q30" s="119"/>
      <c r="R30" s="57">
        <v>908</v>
      </c>
      <c r="S30" s="119"/>
      <c r="T30" s="119"/>
      <c r="U30" s="119"/>
      <c r="V30" s="57">
        <v>973</v>
      </c>
      <c r="W30" s="119"/>
      <c r="X30" s="119"/>
      <c r="Y30" s="19"/>
      <c r="Z30" s="10">
        <v>1154</v>
      </c>
      <c r="AA30" s="19"/>
      <c r="AB30" s="15"/>
    </row>
    <row r="31" spans="1:30">
      <c r="B31" s="62" t="s">
        <v>42</v>
      </c>
      <c r="C31" s="119"/>
      <c r="D31" s="119"/>
      <c r="E31" s="119"/>
      <c r="F31" s="57">
        <v>413</v>
      </c>
      <c r="G31" s="119"/>
      <c r="H31" s="119"/>
      <c r="I31" s="119"/>
      <c r="J31" s="57">
        <v>443</v>
      </c>
      <c r="K31" s="119"/>
      <c r="L31" s="119"/>
      <c r="M31" s="119"/>
      <c r="N31" s="57">
        <v>484</v>
      </c>
      <c r="O31" s="119"/>
      <c r="P31" s="119"/>
      <c r="Q31" s="119"/>
      <c r="R31" s="120">
        <v>608</v>
      </c>
      <c r="S31" s="119"/>
      <c r="T31" s="119"/>
      <c r="U31" s="119"/>
      <c r="V31" s="120">
        <v>625</v>
      </c>
      <c r="W31" s="119"/>
      <c r="X31" s="119"/>
      <c r="Y31" s="19"/>
      <c r="Z31" s="34">
        <v>601</v>
      </c>
      <c r="AA31" s="19"/>
      <c r="AB31" s="10"/>
    </row>
    <row r="32" spans="1:30">
      <c r="B32" s="121" t="s">
        <v>43</v>
      </c>
      <c r="C32" s="122">
        <v>7440</v>
      </c>
      <c r="D32" s="122">
        <v>7525</v>
      </c>
      <c r="E32" s="122">
        <v>7359</v>
      </c>
      <c r="F32" s="122">
        <v>6957</v>
      </c>
      <c r="G32" s="122">
        <v>8394</v>
      </c>
      <c r="H32" s="122">
        <v>8809</v>
      </c>
      <c r="I32" s="122">
        <v>8725</v>
      </c>
      <c r="J32" s="122">
        <v>8284</v>
      </c>
      <c r="K32" s="122">
        <v>8094</v>
      </c>
      <c r="L32" s="122">
        <v>7920</v>
      </c>
      <c r="M32" s="122">
        <v>8298</v>
      </c>
      <c r="N32" s="122">
        <v>6583</v>
      </c>
      <c r="O32" s="122">
        <v>6896</v>
      </c>
      <c r="P32" s="122">
        <v>7147</v>
      </c>
      <c r="Q32" s="122">
        <v>6928</v>
      </c>
      <c r="R32" s="122">
        <v>5911</v>
      </c>
      <c r="S32" s="122">
        <v>11036</v>
      </c>
      <c r="T32" s="122">
        <v>6413</v>
      </c>
      <c r="U32" s="122">
        <v>6069</v>
      </c>
      <c r="V32" s="122">
        <v>5346</v>
      </c>
      <c r="W32" s="122">
        <v>6117</v>
      </c>
      <c r="X32" s="122">
        <v>6019</v>
      </c>
      <c r="Y32" s="20">
        <v>5961</v>
      </c>
      <c r="Z32" s="20">
        <v>6021</v>
      </c>
      <c r="AA32" s="20">
        <v>5969</v>
      </c>
      <c r="AB32" s="15"/>
    </row>
    <row r="33" spans="2:29">
      <c r="B33" s="62"/>
      <c r="C33" s="62"/>
      <c r="D33" s="62"/>
      <c r="E33" s="62"/>
      <c r="F33" s="57"/>
      <c r="G33" s="62"/>
      <c r="H33" s="62"/>
      <c r="I33" s="57"/>
      <c r="J33" s="57"/>
      <c r="K33" s="62"/>
      <c r="L33" s="62"/>
      <c r="M33" s="57"/>
      <c r="N33" s="57"/>
      <c r="O33" s="62"/>
      <c r="P33" s="62"/>
      <c r="Q33" s="57"/>
      <c r="R33" s="57"/>
      <c r="S33" s="62"/>
      <c r="T33" s="62"/>
      <c r="U33" s="57"/>
      <c r="V33" s="57"/>
      <c r="W33" s="62"/>
      <c r="X33" s="62"/>
      <c r="Y33" s="6"/>
      <c r="Z33" s="260"/>
      <c r="AA33" s="6"/>
      <c r="AB33" s="10"/>
    </row>
    <row r="34" spans="2:29">
      <c r="B34" s="118" t="s">
        <v>44</v>
      </c>
      <c r="C34" s="70">
        <v>357</v>
      </c>
      <c r="D34" s="70">
        <v>360</v>
      </c>
      <c r="E34" s="70">
        <v>337</v>
      </c>
      <c r="F34" s="70">
        <v>374</v>
      </c>
      <c r="G34" s="70">
        <v>383</v>
      </c>
      <c r="H34" s="70">
        <v>374</v>
      </c>
      <c r="I34" s="70">
        <v>367</v>
      </c>
      <c r="J34" s="70">
        <v>382</v>
      </c>
      <c r="K34" s="70">
        <v>388</v>
      </c>
      <c r="L34" s="70">
        <v>423</v>
      </c>
      <c r="M34" s="70">
        <v>429</v>
      </c>
      <c r="N34" s="70">
        <v>312</v>
      </c>
      <c r="O34" s="70">
        <v>335</v>
      </c>
      <c r="P34" s="70">
        <v>314</v>
      </c>
      <c r="Q34" s="70">
        <v>366</v>
      </c>
      <c r="R34" s="70">
        <v>379</v>
      </c>
      <c r="S34" s="70">
        <v>795</v>
      </c>
      <c r="T34" s="70">
        <v>891</v>
      </c>
      <c r="U34" s="70">
        <v>872</v>
      </c>
      <c r="V34" s="70">
        <v>761</v>
      </c>
      <c r="W34" s="70">
        <v>771</v>
      </c>
      <c r="X34" s="70">
        <v>738</v>
      </c>
      <c r="Y34" s="15">
        <v>785</v>
      </c>
      <c r="Z34" s="15">
        <v>52</v>
      </c>
      <c r="AA34" s="15">
        <v>53</v>
      </c>
      <c r="AB34" s="10"/>
    </row>
    <row r="35" spans="2:29">
      <c r="B35" s="118" t="s">
        <v>45</v>
      </c>
      <c r="C35" s="70">
        <v>4860</v>
      </c>
      <c r="D35" s="70">
        <v>3737</v>
      </c>
      <c r="E35" s="70">
        <v>1927</v>
      </c>
      <c r="F35" s="70">
        <v>2279</v>
      </c>
      <c r="G35" s="70">
        <v>2179</v>
      </c>
      <c r="H35" s="70">
        <v>2237</v>
      </c>
      <c r="I35" s="70">
        <v>2206</v>
      </c>
      <c r="J35" s="70">
        <v>2062</v>
      </c>
      <c r="K35" s="70">
        <v>2463</v>
      </c>
      <c r="L35" s="70">
        <v>2438</v>
      </c>
      <c r="M35" s="70">
        <v>3578</v>
      </c>
      <c r="N35" s="70">
        <v>3259</v>
      </c>
      <c r="O35" s="70">
        <v>4654</v>
      </c>
      <c r="P35" s="70">
        <v>3411</v>
      </c>
      <c r="Q35" s="70">
        <v>5163</v>
      </c>
      <c r="R35" s="70">
        <v>3507</v>
      </c>
      <c r="S35" s="70">
        <v>3078</v>
      </c>
      <c r="T35" s="70">
        <v>1780</v>
      </c>
      <c r="U35" s="70">
        <v>3233</v>
      </c>
      <c r="V35" s="70">
        <v>4008</v>
      </c>
      <c r="W35" s="70">
        <v>3627</v>
      </c>
      <c r="X35" s="70">
        <v>3158</v>
      </c>
      <c r="Y35" s="15">
        <v>3360</v>
      </c>
      <c r="Z35" s="15">
        <v>4105</v>
      </c>
      <c r="AA35" s="15">
        <v>2873</v>
      </c>
      <c r="AB35" s="10"/>
    </row>
    <row r="36" spans="2:29">
      <c r="B36" s="118" t="s">
        <v>46</v>
      </c>
      <c r="C36" s="70">
        <v>895</v>
      </c>
      <c r="D36" s="70">
        <v>1695</v>
      </c>
      <c r="E36" s="70">
        <v>1590</v>
      </c>
      <c r="F36" s="70">
        <v>1801</v>
      </c>
      <c r="G36" s="70">
        <v>331</v>
      </c>
      <c r="H36" s="70">
        <v>1308</v>
      </c>
      <c r="I36" s="70">
        <v>106</v>
      </c>
      <c r="J36" s="70">
        <v>538</v>
      </c>
      <c r="K36" s="70">
        <v>418</v>
      </c>
      <c r="L36" s="70">
        <v>554</v>
      </c>
      <c r="M36" s="70">
        <v>432</v>
      </c>
      <c r="N36" s="70">
        <v>6923</v>
      </c>
      <c r="O36" s="70">
        <v>5999</v>
      </c>
      <c r="P36" s="70">
        <v>1127</v>
      </c>
      <c r="Q36" s="70">
        <v>578</v>
      </c>
      <c r="R36" s="123">
        <v>5289</v>
      </c>
      <c r="S36" s="70">
        <v>160</v>
      </c>
      <c r="T36" s="70">
        <v>547</v>
      </c>
      <c r="U36" s="70">
        <v>50</v>
      </c>
      <c r="V36" s="123">
        <v>122</v>
      </c>
      <c r="W36" s="70">
        <v>47</v>
      </c>
      <c r="X36" s="70">
        <v>18</v>
      </c>
      <c r="Y36" s="15">
        <v>125</v>
      </c>
      <c r="Z36" s="33">
        <v>103</v>
      </c>
      <c r="AA36" s="15">
        <v>115</v>
      </c>
      <c r="AB36" s="10"/>
    </row>
    <row r="37" spans="2:29">
      <c r="B37" s="121" t="s">
        <v>47</v>
      </c>
      <c r="C37" s="122">
        <f t="shared" ref="C37:V37" si="1">SUM(C25,C32,C34:C36)</f>
        <v>15626</v>
      </c>
      <c r="D37" s="122">
        <f t="shared" si="1"/>
        <v>15569</v>
      </c>
      <c r="E37" s="122">
        <f t="shared" si="1"/>
        <v>13552</v>
      </c>
      <c r="F37" s="122">
        <v>13651</v>
      </c>
      <c r="G37" s="122">
        <v>13600</v>
      </c>
      <c r="H37" s="122">
        <v>15002</v>
      </c>
      <c r="I37" s="122">
        <v>13730</v>
      </c>
      <c r="J37" s="122">
        <v>13540</v>
      </c>
      <c r="K37" s="122">
        <v>13522</v>
      </c>
      <c r="L37" s="122">
        <v>13346</v>
      </c>
      <c r="M37" s="122">
        <v>14748</v>
      </c>
      <c r="N37" s="122">
        <v>18328</v>
      </c>
      <c r="O37" s="122">
        <v>19182</v>
      </c>
      <c r="P37" s="122">
        <v>13306</v>
      </c>
      <c r="Q37" s="122">
        <v>14340</v>
      </c>
      <c r="R37" s="122">
        <v>16225</v>
      </c>
      <c r="S37" s="122">
        <v>16103</v>
      </c>
      <c r="T37" s="122">
        <v>10608</v>
      </c>
      <c r="U37" s="122">
        <v>11106</v>
      </c>
      <c r="V37" s="122">
        <v>11018</v>
      </c>
      <c r="W37" s="20">
        <v>11269</v>
      </c>
      <c r="X37" s="20">
        <v>10726</v>
      </c>
      <c r="Y37" s="20">
        <v>11089</v>
      </c>
      <c r="Z37" s="122">
        <v>11143</v>
      </c>
      <c r="AA37" s="20">
        <v>9960</v>
      </c>
      <c r="AB37" s="10"/>
    </row>
    <row r="38" spans="2:29">
      <c r="B38" s="121" t="s">
        <v>48</v>
      </c>
      <c r="C38" s="122">
        <f t="shared" ref="C38:V38" si="2">C23+C37</f>
        <v>68922</v>
      </c>
      <c r="D38" s="122">
        <f t="shared" si="2"/>
        <v>69246</v>
      </c>
      <c r="E38" s="122">
        <f t="shared" si="2"/>
        <v>70237</v>
      </c>
      <c r="F38" s="122">
        <v>70444</v>
      </c>
      <c r="G38" s="122">
        <v>71109</v>
      </c>
      <c r="H38" s="122">
        <v>71829</v>
      </c>
      <c r="I38" s="122">
        <v>71695</v>
      </c>
      <c r="J38" s="122">
        <v>72396</v>
      </c>
      <c r="K38" s="122">
        <v>72359</v>
      </c>
      <c r="L38" s="122">
        <v>72001</v>
      </c>
      <c r="M38" s="122">
        <v>74278</v>
      </c>
      <c r="N38" s="122">
        <v>74509</v>
      </c>
      <c r="O38" s="122">
        <v>76525</v>
      </c>
      <c r="P38" s="122">
        <v>70972</v>
      </c>
      <c r="Q38" s="122">
        <v>72489</v>
      </c>
      <c r="R38" s="122">
        <v>68844</v>
      </c>
      <c r="S38" s="122">
        <v>69001</v>
      </c>
      <c r="T38" s="122">
        <v>64015</v>
      </c>
      <c r="U38" s="122">
        <v>64684</v>
      </c>
      <c r="V38" s="122">
        <v>62408</v>
      </c>
      <c r="W38" s="20">
        <v>64239</v>
      </c>
      <c r="X38" s="20">
        <v>63299</v>
      </c>
      <c r="Y38" s="20">
        <v>63442</v>
      </c>
      <c r="Z38" s="122">
        <v>61118</v>
      </c>
      <c r="AA38" s="20">
        <v>60428</v>
      </c>
      <c r="AB38" s="10"/>
    </row>
    <row r="39" spans="2:29">
      <c r="B39" s="62"/>
      <c r="C39" s="62"/>
      <c r="D39" s="62"/>
      <c r="E39" s="62"/>
      <c r="F39" s="57"/>
      <c r="G39" s="62"/>
      <c r="H39" s="62"/>
      <c r="I39" s="57"/>
      <c r="J39" s="57"/>
      <c r="K39" s="62"/>
      <c r="L39" s="62"/>
      <c r="M39" s="57"/>
      <c r="N39" s="57"/>
      <c r="O39" s="62"/>
      <c r="P39" s="62"/>
      <c r="Q39" s="57"/>
      <c r="R39" s="57"/>
      <c r="S39" s="62"/>
      <c r="T39" s="62"/>
      <c r="U39" s="57"/>
      <c r="V39" s="57"/>
      <c r="W39" s="6"/>
      <c r="X39" s="6"/>
      <c r="Y39" s="6"/>
      <c r="Z39" s="260"/>
      <c r="AA39" s="6"/>
      <c r="AB39" s="15"/>
    </row>
    <row r="40" spans="2:29">
      <c r="B40" s="62"/>
      <c r="C40" s="62"/>
      <c r="D40" s="62"/>
      <c r="E40" s="62"/>
      <c r="F40" s="57"/>
      <c r="G40" s="62"/>
      <c r="H40" s="62"/>
      <c r="I40" s="57"/>
      <c r="J40" s="57"/>
      <c r="K40" s="62"/>
      <c r="L40" s="62"/>
      <c r="M40" s="57"/>
      <c r="N40" s="57"/>
      <c r="O40" s="62"/>
      <c r="P40" s="62"/>
      <c r="Q40" s="57"/>
      <c r="R40" s="57"/>
      <c r="S40" s="62"/>
      <c r="T40" s="62"/>
      <c r="U40" s="57"/>
      <c r="V40" s="57"/>
      <c r="W40" s="6"/>
      <c r="X40" s="6"/>
      <c r="Y40" s="6"/>
      <c r="Z40" s="260"/>
      <c r="AA40" s="6"/>
      <c r="AB40" s="10"/>
    </row>
    <row r="41" spans="2:29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"/>
      <c r="X41" s="6"/>
      <c r="Y41" s="6"/>
      <c r="Z41" s="241"/>
      <c r="AA41" s="6"/>
      <c r="AB41" s="15"/>
    </row>
    <row r="42" spans="2:29">
      <c r="B42" s="62" t="s">
        <v>49</v>
      </c>
      <c r="C42" s="57">
        <v>34085</v>
      </c>
      <c r="D42" s="57">
        <v>34711</v>
      </c>
      <c r="E42" s="57">
        <v>34098</v>
      </c>
      <c r="F42" s="57">
        <v>33792</v>
      </c>
      <c r="G42" s="57">
        <v>35180</v>
      </c>
      <c r="H42" s="57">
        <v>34682</v>
      </c>
      <c r="I42" s="57">
        <v>35928</v>
      </c>
      <c r="J42" s="57">
        <v>36896</v>
      </c>
      <c r="K42" s="57">
        <v>37223</v>
      </c>
      <c r="L42" s="57">
        <v>37230</v>
      </c>
      <c r="M42" s="57">
        <v>38710</v>
      </c>
      <c r="N42" s="57">
        <v>39829</v>
      </c>
      <c r="O42" s="57">
        <v>39698</v>
      </c>
      <c r="P42" s="57">
        <v>41830</v>
      </c>
      <c r="Q42" s="57">
        <v>42393</v>
      </c>
      <c r="R42" s="57">
        <v>41542</v>
      </c>
      <c r="S42" s="57">
        <v>36249</v>
      </c>
      <c r="T42" s="57">
        <v>37605</v>
      </c>
      <c r="U42" s="57">
        <v>38053</v>
      </c>
      <c r="V42" s="57">
        <v>35087</v>
      </c>
      <c r="W42" s="57">
        <v>35037</v>
      </c>
      <c r="X42" s="57">
        <v>33984</v>
      </c>
      <c r="Y42" s="10">
        <v>34399</v>
      </c>
      <c r="Z42" s="10">
        <v>31258</v>
      </c>
      <c r="AA42" s="10">
        <v>31429</v>
      </c>
      <c r="AB42" s="15"/>
    </row>
    <row r="43" spans="2:29">
      <c r="B43" s="62" t="s">
        <v>50</v>
      </c>
      <c r="C43" s="57">
        <v>2169</v>
      </c>
      <c r="D43" s="57">
        <v>2460</v>
      </c>
      <c r="E43" s="57">
        <v>2369</v>
      </c>
      <c r="F43" s="57">
        <v>2398</v>
      </c>
      <c r="G43" s="57">
        <v>2447</v>
      </c>
      <c r="H43" s="57">
        <v>2277</v>
      </c>
      <c r="I43" s="57">
        <v>2393</v>
      </c>
      <c r="J43" s="57">
        <v>2428</v>
      </c>
      <c r="K43" s="57">
        <v>2423</v>
      </c>
      <c r="L43" s="57">
        <v>2418</v>
      </c>
      <c r="M43" s="57">
        <v>2553</v>
      </c>
      <c r="N43" s="57">
        <v>2684</v>
      </c>
      <c r="O43" s="57">
        <v>2717</v>
      </c>
      <c r="P43" s="57">
        <v>644</v>
      </c>
      <c r="Q43" s="57">
        <v>668</v>
      </c>
      <c r="R43" s="57">
        <v>683</v>
      </c>
      <c r="S43" s="57">
        <v>699</v>
      </c>
      <c r="T43" s="57">
        <v>631</v>
      </c>
      <c r="U43" s="57">
        <v>589</v>
      </c>
      <c r="V43" s="57">
        <v>652</v>
      </c>
      <c r="W43" s="57">
        <v>767</v>
      </c>
      <c r="X43" s="57">
        <v>734</v>
      </c>
      <c r="Y43" s="10">
        <v>810</v>
      </c>
      <c r="Z43" s="10">
        <v>832</v>
      </c>
      <c r="AA43" s="10">
        <v>887</v>
      </c>
      <c r="AB43" s="15"/>
    </row>
    <row r="44" spans="2:29">
      <c r="B44" s="121" t="s">
        <v>51</v>
      </c>
      <c r="C44" s="122">
        <f t="shared" ref="C44:J44" si="3">SUM(C42:C43)</f>
        <v>36254</v>
      </c>
      <c r="D44" s="122">
        <f t="shared" si="3"/>
        <v>37171</v>
      </c>
      <c r="E44" s="122">
        <f t="shared" si="3"/>
        <v>36467</v>
      </c>
      <c r="F44" s="122">
        <v>36190</v>
      </c>
      <c r="G44" s="122">
        <v>37627</v>
      </c>
      <c r="H44" s="122">
        <v>36959</v>
      </c>
      <c r="I44" s="122">
        <v>38321</v>
      </c>
      <c r="J44" s="122">
        <v>39324</v>
      </c>
      <c r="K44" s="122">
        <v>39646</v>
      </c>
      <c r="L44" s="122">
        <v>39648</v>
      </c>
      <c r="M44" s="122">
        <v>41263</v>
      </c>
      <c r="N44" s="122">
        <v>42513</v>
      </c>
      <c r="O44" s="122">
        <v>42415</v>
      </c>
      <c r="P44" s="122">
        <v>42474</v>
      </c>
      <c r="Q44" s="122">
        <v>43061</v>
      </c>
      <c r="R44" s="122">
        <v>42225</v>
      </c>
      <c r="S44" s="122">
        <v>36948</v>
      </c>
      <c r="T44" s="122">
        <v>38236</v>
      </c>
      <c r="U44" s="122">
        <v>38642</v>
      </c>
      <c r="V44" s="122">
        <v>35739</v>
      </c>
      <c r="W44" s="20">
        <v>35804</v>
      </c>
      <c r="X44" s="20">
        <v>34718</v>
      </c>
      <c r="Y44" s="20">
        <v>35209</v>
      </c>
      <c r="Z44" s="122">
        <v>32090</v>
      </c>
      <c r="AA44" s="20">
        <v>32316</v>
      </c>
      <c r="AB44" s="15"/>
    </row>
    <row r="45" spans="2:29">
      <c r="B45" s="62"/>
      <c r="C45" s="62"/>
      <c r="D45" s="62"/>
      <c r="E45" s="62"/>
      <c r="F45" s="57"/>
      <c r="G45" s="62"/>
      <c r="H45" s="62"/>
      <c r="I45" s="57"/>
      <c r="J45" s="57"/>
      <c r="K45" s="62"/>
      <c r="L45" s="62"/>
      <c r="M45" s="57"/>
      <c r="N45" s="57"/>
      <c r="O45" s="62"/>
      <c r="P45" s="62"/>
      <c r="Q45" s="57"/>
      <c r="R45" s="57"/>
      <c r="S45" s="62"/>
      <c r="T45" s="62"/>
      <c r="U45" s="57"/>
      <c r="V45" s="57"/>
      <c r="W45" s="6"/>
      <c r="X45" s="6"/>
      <c r="Y45" s="6"/>
      <c r="Z45" s="260"/>
      <c r="AA45" s="6"/>
      <c r="AB45" s="15"/>
    </row>
    <row r="46" spans="2:29">
      <c r="B46" s="118" t="s">
        <v>110</v>
      </c>
      <c r="C46" s="70">
        <v>15404</v>
      </c>
      <c r="D46" s="70">
        <v>14780</v>
      </c>
      <c r="E46" s="70">
        <v>14583</v>
      </c>
      <c r="F46" s="70">
        <v>16862</v>
      </c>
      <c r="G46" s="70">
        <v>16284</v>
      </c>
      <c r="H46" s="70">
        <v>17157</v>
      </c>
      <c r="I46" s="70">
        <v>15478</v>
      </c>
      <c r="J46" s="70">
        <v>16080</v>
      </c>
      <c r="K46" s="70">
        <v>15339</v>
      </c>
      <c r="L46" s="70">
        <v>15331</v>
      </c>
      <c r="M46" s="70">
        <v>15306</v>
      </c>
      <c r="N46" s="70">
        <v>12702</v>
      </c>
      <c r="O46" s="70">
        <v>11696</v>
      </c>
      <c r="P46" s="70">
        <v>11272</v>
      </c>
      <c r="Q46" s="70">
        <v>11609</v>
      </c>
      <c r="R46" s="70">
        <v>10913</v>
      </c>
      <c r="S46" s="70">
        <v>10369</v>
      </c>
      <c r="T46" s="70">
        <v>10573</v>
      </c>
      <c r="U46" s="70">
        <v>11050</v>
      </c>
      <c r="V46" s="70">
        <v>11408</v>
      </c>
      <c r="W46" s="70">
        <v>13387</v>
      </c>
      <c r="X46" s="70">
        <v>13676</v>
      </c>
      <c r="Y46" s="15">
        <v>13805</v>
      </c>
      <c r="Z46" s="15">
        <v>13320</v>
      </c>
      <c r="AA46" s="15">
        <v>13019</v>
      </c>
      <c r="AB46" s="10"/>
    </row>
    <row r="47" spans="2:29">
      <c r="B47" s="62"/>
      <c r="C47" s="62"/>
      <c r="D47" s="62"/>
      <c r="E47" s="62"/>
      <c r="F47" s="57"/>
      <c r="G47" s="62"/>
      <c r="H47" s="62"/>
      <c r="I47" s="57"/>
      <c r="J47" s="57"/>
      <c r="K47" s="62"/>
      <c r="L47" s="62"/>
      <c r="M47" s="57"/>
      <c r="N47" s="57"/>
      <c r="O47" s="62"/>
      <c r="P47" s="62"/>
      <c r="Q47" s="57"/>
      <c r="R47" s="57"/>
      <c r="S47" s="62"/>
      <c r="T47" s="62"/>
      <c r="U47" s="57"/>
      <c r="V47" s="57"/>
      <c r="W47" s="62"/>
      <c r="X47" s="62"/>
      <c r="Y47" s="6"/>
      <c r="Z47" s="10"/>
      <c r="AA47" s="6"/>
      <c r="AB47" s="10"/>
    </row>
    <row r="48" spans="2:29">
      <c r="B48" s="62" t="s">
        <v>52</v>
      </c>
      <c r="C48" s="119"/>
      <c r="D48" s="119"/>
      <c r="E48" s="119"/>
      <c r="F48" s="57">
        <v>444</v>
      </c>
      <c r="G48" s="119"/>
      <c r="H48" s="119"/>
      <c r="I48" s="119"/>
      <c r="J48" s="57">
        <v>447</v>
      </c>
      <c r="K48" s="119"/>
      <c r="L48" s="119"/>
      <c r="M48" s="119"/>
      <c r="N48" s="57">
        <v>327</v>
      </c>
      <c r="O48" s="119"/>
      <c r="P48" s="119"/>
      <c r="Q48" s="119"/>
      <c r="R48" s="57">
        <v>329</v>
      </c>
      <c r="S48" s="119"/>
      <c r="T48" s="119"/>
      <c r="U48" s="119"/>
      <c r="V48" s="57">
        <v>293</v>
      </c>
      <c r="W48" s="119"/>
      <c r="X48" s="119"/>
      <c r="Y48" s="19"/>
      <c r="Z48" s="10">
        <v>238</v>
      </c>
      <c r="AA48" s="19"/>
      <c r="AB48" s="6"/>
      <c r="AC48" s="6"/>
    </row>
    <row r="49" spans="2:30">
      <c r="B49" s="62" t="s">
        <v>53</v>
      </c>
      <c r="C49" s="119"/>
      <c r="D49" s="119"/>
      <c r="E49" s="119"/>
      <c r="F49" s="57">
        <v>3212</v>
      </c>
      <c r="G49" s="119"/>
      <c r="H49" s="119"/>
      <c r="I49" s="119"/>
      <c r="J49" s="57">
        <v>3408</v>
      </c>
      <c r="K49" s="119"/>
      <c r="L49" s="119"/>
      <c r="M49" s="119"/>
      <c r="N49" s="57">
        <v>4189</v>
      </c>
      <c r="O49" s="119"/>
      <c r="P49" s="119"/>
      <c r="Q49" s="119"/>
      <c r="R49" s="57">
        <v>4642</v>
      </c>
      <c r="S49" s="119"/>
      <c r="T49" s="119"/>
      <c r="U49" s="119"/>
      <c r="V49" s="57">
        <v>4539</v>
      </c>
      <c r="W49" s="119"/>
      <c r="X49" s="119"/>
      <c r="Y49" s="19"/>
      <c r="Z49" s="10">
        <v>3573</v>
      </c>
      <c r="AA49" s="19"/>
      <c r="AB49" s="10"/>
      <c r="AC49" s="6"/>
    </row>
    <row r="50" spans="2:30">
      <c r="B50" s="62" t="s">
        <v>33</v>
      </c>
      <c r="C50" s="119"/>
      <c r="D50" s="119"/>
      <c r="E50" s="119"/>
      <c r="F50" s="57">
        <v>425</v>
      </c>
      <c r="G50" s="119"/>
      <c r="H50" s="119"/>
      <c r="I50" s="119"/>
      <c r="J50" s="57">
        <v>231</v>
      </c>
      <c r="K50" s="119"/>
      <c r="L50" s="119"/>
      <c r="M50" s="119"/>
      <c r="N50" s="57">
        <v>127</v>
      </c>
      <c r="O50" s="119"/>
      <c r="P50" s="119"/>
      <c r="Q50" s="119"/>
      <c r="R50" s="57">
        <v>432</v>
      </c>
      <c r="S50" s="119"/>
      <c r="T50" s="119"/>
      <c r="U50" s="119"/>
      <c r="V50" s="57">
        <v>652</v>
      </c>
      <c r="W50" s="119"/>
      <c r="X50" s="119"/>
      <c r="Y50" s="19"/>
      <c r="Z50" s="10">
        <v>526</v>
      </c>
      <c r="AA50" s="19"/>
      <c r="AB50" s="10"/>
      <c r="AC50" s="6"/>
    </row>
    <row r="51" spans="2:30">
      <c r="B51" s="62" t="s">
        <v>37</v>
      </c>
      <c r="C51" s="119"/>
      <c r="D51" s="119"/>
      <c r="E51" s="119"/>
      <c r="F51" s="57">
        <v>1046</v>
      </c>
      <c r="G51" s="119"/>
      <c r="H51" s="119"/>
      <c r="I51" s="119"/>
      <c r="J51" s="57">
        <v>1149</v>
      </c>
      <c r="K51" s="119"/>
      <c r="L51" s="119"/>
      <c r="M51" s="119"/>
      <c r="N51" s="57">
        <v>1110</v>
      </c>
      <c r="O51" s="119"/>
      <c r="P51" s="119"/>
      <c r="Q51" s="119"/>
      <c r="R51" s="57">
        <v>701</v>
      </c>
      <c r="S51" s="119"/>
      <c r="T51" s="119"/>
      <c r="U51" s="119"/>
      <c r="V51" s="57">
        <v>280</v>
      </c>
      <c r="W51" s="119"/>
      <c r="X51" s="119"/>
      <c r="Y51" s="19"/>
      <c r="Z51" s="10">
        <v>605</v>
      </c>
      <c r="AA51" s="19"/>
      <c r="AB51" s="15"/>
      <c r="AC51" s="6"/>
    </row>
    <row r="52" spans="2:30">
      <c r="B52" s="62" t="s">
        <v>54</v>
      </c>
      <c r="C52" s="119"/>
      <c r="D52" s="119"/>
      <c r="E52" s="119"/>
      <c r="F52" s="57">
        <v>79</v>
      </c>
      <c r="G52" s="119"/>
      <c r="H52" s="119"/>
      <c r="I52" s="119"/>
      <c r="J52" s="57">
        <v>45</v>
      </c>
      <c r="K52" s="119"/>
      <c r="L52" s="119"/>
      <c r="M52" s="119"/>
      <c r="N52" s="57">
        <v>21</v>
      </c>
      <c r="O52" s="119"/>
      <c r="P52" s="119"/>
      <c r="Q52" s="119"/>
      <c r="R52" s="120">
        <v>0</v>
      </c>
      <c r="S52" s="119"/>
      <c r="T52" s="119"/>
      <c r="U52" s="119"/>
      <c r="V52" s="120">
        <v>6</v>
      </c>
      <c r="W52" s="119"/>
      <c r="X52" s="119"/>
      <c r="Y52" s="19"/>
      <c r="Z52" s="34">
        <v>33</v>
      </c>
      <c r="AA52" s="19"/>
      <c r="AB52" s="10"/>
      <c r="AC52" s="6"/>
    </row>
    <row r="53" spans="2:30" ht="15.75" customHeight="1">
      <c r="B53" s="121" t="s">
        <v>55</v>
      </c>
      <c r="C53" s="122">
        <v>4539</v>
      </c>
      <c r="D53" s="122">
        <v>4472</v>
      </c>
      <c r="E53" s="122">
        <v>4696</v>
      </c>
      <c r="F53" s="122">
        <v>5206</v>
      </c>
      <c r="G53" s="122">
        <v>5008</v>
      </c>
      <c r="H53" s="122">
        <v>5303</v>
      </c>
      <c r="I53" s="122">
        <v>5370</v>
      </c>
      <c r="J53" s="122">
        <v>5280</v>
      </c>
      <c r="K53" s="122">
        <v>5293</v>
      </c>
      <c r="L53" s="122">
        <v>5243</v>
      </c>
      <c r="M53" s="122">
        <v>5291</v>
      </c>
      <c r="N53" s="122">
        <v>5774</v>
      </c>
      <c r="O53" s="122">
        <v>5872</v>
      </c>
      <c r="P53" s="122">
        <v>5964</v>
      </c>
      <c r="Q53" s="122">
        <v>5939</v>
      </c>
      <c r="R53" s="122">
        <v>6104</v>
      </c>
      <c r="S53" s="122">
        <v>6057</v>
      </c>
      <c r="T53" s="122">
        <v>6045</v>
      </c>
      <c r="U53" s="122">
        <v>6074</v>
      </c>
      <c r="V53" s="122">
        <v>5770</v>
      </c>
      <c r="W53" s="122">
        <v>5438</v>
      </c>
      <c r="X53" s="122">
        <v>5619</v>
      </c>
      <c r="Y53" s="20">
        <v>5028</v>
      </c>
      <c r="Z53" s="20">
        <v>4975</v>
      </c>
      <c r="AA53" s="20">
        <v>4925</v>
      </c>
      <c r="AB53" s="15"/>
      <c r="AC53" s="6"/>
      <c r="AD53" s="12"/>
    </row>
    <row r="54" spans="2:30">
      <c r="B54" s="121" t="s">
        <v>56</v>
      </c>
      <c r="C54" s="122">
        <f t="shared" ref="C54:Y54" si="4">C53+C46</f>
        <v>19943</v>
      </c>
      <c r="D54" s="122">
        <f t="shared" si="4"/>
        <v>19252</v>
      </c>
      <c r="E54" s="122">
        <f t="shared" si="4"/>
        <v>19279</v>
      </c>
      <c r="F54" s="122">
        <v>22068</v>
      </c>
      <c r="G54" s="122">
        <v>21292</v>
      </c>
      <c r="H54" s="122">
        <v>22460</v>
      </c>
      <c r="I54" s="122">
        <v>20848</v>
      </c>
      <c r="J54" s="122">
        <v>21360</v>
      </c>
      <c r="K54" s="122">
        <v>20632</v>
      </c>
      <c r="L54" s="122">
        <v>20574</v>
      </c>
      <c r="M54" s="122">
        <v>20597</v>
      </c>
      <c r="N54" s="122">
        <v>18476</v>
      </c>
      <c r="O54" s="122">
        <v>17568</v>
      </c>
      <c r="P54" s="122">
        <v>17236</v>
      </c>
      <c r="Q54" s="122">
        <v>17548</v>
      </c>
      <c r="R54" s="122">
        <v>17017</v>
      </c>
      <c r="S54" s="122">
        <v>16426</v>
      </c>
      <c r="T54" s="122">
        <v>16618</v>
      </c>
      <c r="U54" s="122">
        <v>17124</v>
      </c>
      <c r="V54" s="122">
        <v>17178</v>
      </c>
      <c r="W54" s="20">
        <v>18825</v>
      </c>
      <c r="X54" s="20">
        <v>19295</v>
      </c>
      <c r="Y54" s="20">
        <v>18833</v>
      </c>
      <c r="Z54" s="122">
        <v>18295</v>
      </c>
      <c r="AA54" s="20">
        <v>17944</v>
      </c>
      <c r="AB54" s="10"/>
      <c r="AC54" s="6"/>
    </row>
    <row r="55" spans="2:30">
      <c r="B55" s="62"/>
      <c r="C55" s="62"/>
      <c r="D55" s="62"/>
      <c r="E55" s="62"/>
      <c r="F55" s="57"/>
      <c r="G55" s="62"/>
      <c r="H55" s="62"/>
      <c r="I55" s="57"/>
      <c r="J55" s="57"/>
      <c r="K55" s="62"/>
      <c r="L55" s="62"/>
      <c r="M55" s="57"/>
      <c r="N55" s="57"/>
      <c r="O55" s="62"/>
      <c r="P55" s="62"/>
      <c r="Q55" s="57"/>
      <c r="R55" s="57"/>
      <c r="S55" s="62"/>
      <c r="T55" s="62"/>
      <c r="U55" s="57"/>
      <c r="V55" s="57"/>
      <c r="W55" s="6"/>
      <c r="X55" s="6"/>
      <c r="Y55" s="6"/>
      <c r="Z55" s="260"/>
      <c r="AA55" s="6"/>
      <c r="AB55" s="10"/>
      <c r="AC55" s="6"/>
    </row>
    <row r="56" spans="2:30">
      <c r="B56" s="118" t="s">
        <v>112</v>
      </c>
      <c r="C56" s="70">
        <v>2038</v>
      </c>
      <c r="D56" s="70">
        <v>2048</v>
      </c>
      <c r="E56" s="70">
        <v>3217</v>
      </c>
      <c r="F56" s="70">
        <v>2249</v>
      </c>
      <c r="G56" s="70">
        <v>1791</v>
      </c>
      <c r="H56" s="70">
        <v>2065</v>
      </c>
      <c r="I56" s="70">
        <v>1966</v>
      </c>
      <c r="J56" s="70">
        <v>2116</v>
      </c>
      <c r="K56" s="70">
        <v>2208</v>
      </c>
      <c r="L56" s="70">
        <v>2190</v>
      </c>
      <c r="M56" s="70">
        <v>2057</v>
      </c>
      <c r="N56" s="70">
        <v>3041</v>
      </c>
      <c r="O56" s="70">
        <v>3164</v>
      </c>
      <c r="P56" s="70">
        <v>2735</v>
      </c>
      <c r="Q56" s="70">
        <v>2690</v>
      </c>
      <c r="R56" s="70">
        <v>1412</v>
      </c>
      <c r="S56" s="70">
        <v>1336</v>
      </c>
      <c r="T56" s="70">
        <v>1083</v>
      </c>
      <c r="U56" s="70">
        <v>1138</v>
      </c>
      <c r="V56" s="70">
        <v>1335</v>
      </c>
      <c r="W56" s="70">
        <v>1921</v>
      </c>
      <c r="X56" s="70">
        <v>1853</v>
      </c>
      <c r="Y56" s="15">
        <v>1616</v>
      </c>
      <c r="Z56" s="15">
        <v>2015</v>
      </c>
      <c r="AA56" s="15">
        <v>2041</v>
      </c>
      <c r="AB56" s="10"/>
      <c r="AC56" s="6"/>
    </row>
    <row r="57" spans="2:30">
      <c r="B57" s="62"/>
      <c r="C57" s="62"/>
      <c r="D57" s="62"/>
      <c r="E57" s="62"/>
      <c r="F57" s="57"/>
      <c r="G57" s="62"/>
      <c r="H57" s="62"/>
      <c r="I57" s="57"/>
      <c r="J57" s="57"/>
      <c r="K57" s="62"/>
      <c r="L57" s="62"/>
      <c r="M57" s="57"/>
      <c r="N57" s="57"/>
      <c r="O57" s="62"/>
      <c r="P57" s="62"/>
      <c r="Q57" s="57"/>
      <c r="R57" s="57"/>
      <c r="S57" s="62"/>
      <c r="T57" s="62"/>
      <c r="U57" s="57"/>
      <c r="V57" s="57"/>
      <c r="W57" s="62"/>
      <c r="X57" s="62"/>
      <c r="Y57" s="6"/>
      <c r="Z57" s="10"/>
      <c r="AA57" s="6"/>
      <c r="AB57" s="10"/>
      <c r="AC57" s="6"/>
    </row>
    <row r="58" spans="2:30">
      <c r="B58" s="62" t="s">
        <v>53</v>
      </c>
      <c r="C58" s="119"/>
      <c r="D58" s="119"/>
      <c r="E58" s="119"/>
      <c r="F58" s="57">
        <v>500</v>
      </c>
      <c r="G58" s="119"/>
      <c r="H58" s="119"/>
      <c r="I58" s="119"/>
      <c r="J58" s="57">
        <v>633</v>
      </c>
      <c r="K58" s="119"/>
      <c r="L58" s="119"/>
      <c r="M58" s="119"/>
      <c r="N58" s="57">
        <v>735</v>
      </c>
      <c r="O58" s="119"/>
      <c r="P58" s="119"/>
      <c r="Q58" s="119"/>
      <c r="R58" s="57">
        <v>837</v>
      </c>
      <c r="S58" s="119"/>
      <c r="T58" s="119"/>
      <c r="U58" s="119"/>
      <c r="V58" s="57">
        <v>1172</v>
      </c>
      <c r="W58" s="119"/>
      <c r="X58" s="119"/>
      <c r="Y58" s="19"/>
      <c r="Z58" s="10">
        <v>1255</v>
      </c>
      <c r="AA58" s="19"/>
      <c r="AB58" s="10"/>
      <c r="AC58" s="6"/>
    </row>
    <row r="59" spans="2:30">
      <c r="B59" s="62" t="s">
        <v>57</v>
      </c>
      <c r="C59" s="119"/>
      <c r="D59" s="119"/>
      <c r="E59" s="119"/>
      <c r="F59" s="57">
        <v>6480</v>
      </c>
      <c r="G59" s="119"/>
      <c r="H59" s="119"/>
      <c r="I59" s="119"/>
      <c r="J59" s="57">
        <v>6138</v>
      </c>
      <c r="K59" s="119"/>
      <c r="L59" s="119"/>
      <c r="M59" s="119"/>
      <c r="N59" s="57">
        <v>5379</v>
      </c>
      <c r="O59" s="119"/>
      <c r="P59" s="119"/>
      <c r="Q59" s="119"/>
      <c r="R59" s="57">
        <v>5277</v>
      </c>
      <c r="S59" s="119"/>
      <c r="T59" s="119"/>
      <c r="U59" s="119"/>
      <c r="V59" s="57">
        <v>5015</v>
      </c>
      <c r="W59" s="119"/>
      <c r="X59" s="119"/>
      <c r="Y59" s="19"/>
      <c r="Z59" s="10">
        <v>4901</v>
      </c>
      <c r="AA59" s="19"/>
      <c r="AB59" s="10"/>
      <c r="AC59" s="6"/>
    </row>
    <row r="60" spans="2:30">
      <c r="B60" s="62" t="s">
        <v>58</v>
      </c>
      <c r="C60" s="119"/>
      <c r="D60" s="119"/>
      <c r="E60" s="119"/>
      <c r="F60" s="57">
        <v>609</v>
      </c>
      <c r="G60" s="119"/>
      <c r="H60" s="119"/>
      <c r="I60" s="119"/>
      <c r="J60" s="57">
        <v>466</v>
      </c>
      <c r="K60" s="119"/>
      <c r="L60" s="119"/>
      <c r="M60" s="119"/>
      <c r="N60" s="57">
        <v>522</v>
      </c>
      <c r="O60" s="119"/>
      <c r="P60" s="119"/>
      <c r="Q60" s="119"/>
      <c r="R60" s="57">
        <v>316</v>
      </c>
      <c r="S60" s="119"/>
      <c r="T60" s="119"/>
      <c r="U60" s="119"/>
      <c r="V60" s="57">
        <v>217</v>
      </c>
      <c r="W60" s="119"/>
      <c r="X60" s="119"/>
      <c r="Y60" s="19"/>
      <c r="Z60" s="10">
        <v>212</v>
      </c>
      <c r="AA60" s="19"/>
      <c r="AB60" s="15"/>
      <c r="AC60" s="6"/>
    </row>
    <row r="61" spans="2:30">
      <c r="B61" s="62" t="s">
        <v>33</v>
      </c>
      <c r="C61" s="119"/>
      <c r="D61" s="119"/>
      <c r="E61" s="119"/>
      <c r="F61" s="57">
        <v>380</v>
      </c>
      <c r="G61" s="119"/>
      <c r="H61" s="119"/>
      <c r="I61" s="119"/>
      <c r="J61" s="57">
        <v>96</v>
      </c>
      <c r="K61" s="119"/>
      <c r="L61" s="119"/>
      <c r="M61" s="119"/>
      <c r="N61" s="57">
        <v>175</v>
      </c>
      <c r="O61" s="119"/>
      <c r="P61" s="119"/>
      <c r="Q61" s="119"/>
      <c r="R61" s="57">
        <v>252</v>
      </c>
      <c r="S61" s="119"/>
      <c r="T61" s="119"/>
      <c r="U61" s="119"/>
      <c r="V61" s="57">
        <v>286</v>
      </c>
      <c r="W61" s="119"/>
      <c r="X61" s="119"/>
      <c r="Y61" s="19"/>
      <c r="Z61" s="10">
        <v>536</v>
      </c>
      <c r="AA61" s="19"/>
      <c r="AB61" s="15"/>
      <c r="AC61" s="6"/>
    </row>
    <row r="62" spans="2:30">
      <c r="B62" s="62" t="s">
        <v>54</v>
      </c>
      <c r="C62" s="119"/>
      <c r="D62" s="119"/>
      <c r="E62" s="119"/>
      <c r="F62" s="57">
        <v>1570</v>
      </c>
      <c r="G62" s="119"/>
      <c r="H62" s="119"/>
      <c r="I62" s="119"/>
      <c r="J62" s="57">
        <v>1546</v>
      </c>
      <c r="K62" s="119"/>
      <c r="L62" s="119"/>
      <c r="M62" s="119"/>
      <c r="N62" s="57">
        <v>1287</v>
      </c>
      <c r="O62" s="119"/>
      <c r="P62" s="119"/>
      <c r="Q62" s="119"/>
      <c r="R62" s="57">
        <v>1236</v>
      </c>
      <c r="S62" s="119"/>
      <c r="T62" s="119"/>
      <c r="U62" s="119"/>
      <c r="V62" s="57">
        <v>1204</v>
      </c>
      <c r="W62" s="119"/>
      <c r="X62" s="119"/>
      <c r="Y62" s="19"/>
      <c r="Z62" s="10">
        <v>1348</v>
      </c>
      <c r="AA62" s="19"/>
      <c r="AB62" s="10"/>
      <c r="AC62" s="6"/>
    </row>
    <row r="63" spans="2:30">
      <c r="B63" s="62" t="s">
        <v>59</v>
      </c>
      <c r="C63" s="119"/>
      <c r="D63" s="119"/>
      <c r="E63" s="119"/>
      <c r="F63" s="57">
        <v>115</v>
      </c>
      <c r="G63" s="119"/>
      <c r="H63" s="119"/>
      <c r="I63" s="119"/>
      <c r="J63" s="57">
        <v>704</v>
      </c>
      <c r="K63" s="119"/>
      <c r="L63" s="119"/>
      <c r="M63" s="119"/>
      <c r="N63" s="57">
        <v>251</v>
      </c>
      <c r="O63" s="119"/>
      <c r="P63" s="119"/>
      <c r="Q63" s="119"/>
      <c r="R63" s="120">
        <v>260</v>
      </c>
      <c r="S63" s="119"/>
      <c r="T63" s="119"/>
      <c r="U63" s="119"/>
      <c r="V63" s="120">
        <v>240</v>
      </c>
      <c r="W63" s="119"/>
      <c r="X63" s="119"/>
      <c r="Y63" s="19"/>
      <c r="Z63" s="34">
        <v>450</v>
      </c>
      <c r="AA63" s="19"/>
      <c r="AB63" s="15"/>
      <c r="AC63" s="6"/>
    </row>
    <row r="64" spans="2:30">
      <c r="B64" s="121" t="s">
        <v>60</v>
      </c>
      <c r="C64" s="122">
        <v>10362</v>
      </c>
      <c r="D64" s="122">
        <v>10245</v>
      </c>
      <c r="E64" s="122">
        <v>10768</v>
      </c>
      <c r="F64" s="122">
        <v>9654</v>
      </c>
      <c r="G64" s="122">
        <v>10179</v>
      </c>
      <c r="H64" s="122">
        <v>10128</v>
      </c>
      <c r="I64" s="122">
        <v>10558</v>
      </c>
      <c r="J64" s="122">
        <v>9583</v>
      </c>
      <c r="K64" s="122">
        <v>9860</v>
      </c>
      <c r="L64" s="122">
        <v>9552</v>
      </c>
      <c r="M64" s="122">
        <v>10352</v>
      </c>
      <c r="N64" s="122">
        <v>8349</v>
      </c>
      <c r="O64" s="122">
        <v>9742</v>
      </c>
      <c r="P64" s="122">
        <v>8489</v>
      </c>
      <c r="Q64" s="122">
        <v>9165</v>
      </c>
      <c r="R64" s="122">
        <v>8178</v>
      </c>
      <c r="S64" s="122">
        <v>14284</v>
      </c>
      <c r="T64" s="122">
        <v>7822</v>
      </c>
      <c r="U64" s="122">
        <v>7772</v>
      </c>
      <c r="V64" s="122">
        <v>8134</v>
      </c>
      <c r="W64" s="122">
        <v>7689</v>
      </c>
      <c r="X64" s="122">
        <v>7433</v>
      </c>
      <c r="Y64" s="20">
        <v>7784</v>
      </c>
      <c r="Z64" s="20">
        <v>8702</v>
      </c>
      <c r="AA64" s="20">
        <v>8111</v>
      </c>
      <c r="AB64" s="10"/>
      <c r="AC64" s="6"/>
    </row>
    <row r="65" spans="1:29">
      <c r="B65" s="118" t="s">
        <v>61</v>
      </c>
      <c r="C65" s="122">
        <v>325</v>
      </c>
      <c r="D65" s="122">
        <v>530</v>
      </c>
      <c r="E65" s="122">
        <v>506</v>
      </c>
      <c r="F65" s="70">
        <v>283</v>
      </c>
      <c r="G65" s="122">
        <v>220</v>
      </c>
      <c r="H65" s="122">
        <v>217</v>
      </c>
      <c r="I65" s="70">
        <v>2</v>
      </c>
      <c r="J65" s="70">
        <v>13</v>
      </c>
      <c r="K65" s="122">
        <v>13</v>
      </c>
      <c r="L65" s="122">
        <v>37</v>
      </c>
      <c r="M65" s="70">
        <v>9</v>
      </c>
      <c r="N65" s="70">
        <v>2130</v>
      </c>
      <c r="O65" s="122">
        <v>3636</v>
      </c>
      <c r="P65" s="122">
        <v>38</v>
      </c>
      <c r="Q65" s="70">
        <v>25</v>
      </c>
      <c r="R65" s="70">
        <v>12</v>
      </c>
      <c r="S65" s="122">
        <v>7</v>
      </c>
      <c r="T65" s="122">
        <v>256</v>
      </c>
      <c r="U65" s="70">
        <v>8</v>
      </c>
      <c r="V65" s="70">
        <v>22</v>
      </c>
      <c r="W65" s="122">
        <v>0</v>
      </c>
      <c r="X65" s="122">
        <v>0</v>
      </c>
      <c r="Y65" s="20">
        <v>0</v>
      </c>
      <c r="Z65" s="15">
        <v>16</v>
      </c>
      <c r="AA65" s="20">
        <v>16</v>
      </c>
      <c r="AB65" s="10"/>
      <c r="AC65" s="6"/>
    </row>
    <row r="66" spans="1:29">
      <c r="B66" s="121" t="s">
        <v>62</v>
      </c>
      <c r="C66" s="122">
        <f t="shared" ref="C66:Y66" si="5">C64+C65+C56</f>
        <v>12725</v>
      </c>
      <c r="D66" s="122">
        <f t="shared" si="5"/>
        <v>12823</v>
      </c>
      <c r="E66" s="122">
        <f t="shared" si="5"/>
        <v>14491</v>
      </c>
      <c r="F66" s="122">
        <v>12186</v>
      </c>
      <c r="G66" s="122">
        <v>12190</v>
      </c>
      <c r="H66" s="122">
        <v>12410</v>
      </c>
      <c r="I66" s="122">
        <v>12526</v>
      </c>
      <c r="J66" s="122">
        <v>11712</v>
      </c>
      <c r="K66" s="122">
        <v>12081</v>
      </c>
      <c r="L66" s="122">
        <v>11779</v>
      </c>
      <c r="M66" s="122">
        <v>12418</v>
      </c>
      <c r="N66" s="122">
        <v>13520</v>
      </c>
      <c r="O66" s="122">
        <v>16542</v>
      </c>
      <c r="P66" s="122">
        <v>11262</v>
      </c>
      <c r="Q66" s="122">
        <v>11880</v>
      </c>
      <c r="R66" s="122">
        <v>9602</v>
      </c>
      <c r="S66" s="122">
        <v>15627</v>
      </c>
      <c r="T66" s="122">
        <v>9161</v>
      </c>
      <c r="U66" s="122">
        <v>8918</v>
      </c>
      <c r="V66" s="122">
        <v>9491</v>
      </c>
      <c r="W66" s="20">
        <v>9610</v>
      </c>
      <c r="X66" s="20">
        <v>9286</v>
      </c>
      <c r="Y66" s="20">
        <v>9400</v>
      </c>
      <c r="Z66" s="122">
        <v>10733</v>
      </c>
      <c r="AA66" s="20">
        <v>10168</v>
      </c>
      <c r="AB66" s="10"/>
      <c r="AC66" s="6"/>
    </row>
    <row r="67" spans="1:29">
      <c r="B67" s="121" t="s">
        <v>63</v>
      </c>
      <c r="C67" s="122">
        <f t="shared" ref="C67:J67" si="6">C66+C54</f>
        <v>32668</v>
      </c>
      <c r="D67" s="122">
        <f t="shared" si="6"/>
        <v>32075</v>
      </c>
      <c r="E67" s="122">
        <f t="shared" si="6"/>
        <v>33770</v>
      </c>
      <c r="F67" s="122">
        <v>34254</v>
      </c>
      <c r="G67" s="122">
        <v>33482</v>
      </c>
      <c r="H67" s="122">
        <v>34870</v>
      </c>
      <c r="I67" s="122">
        <v>33374</v>
      </c>
      <c r="J67" s="122">
        <v>33072</v>
      </c>
      <c r="K67" s="122">
        <v>32713</v>
      </c>
      <c r="L67" s="122">
        <v>32353</v>
      </c>
      <c r="M67" s="122">
        <v>33015</v>
      </c>
      <c r="N67" s="122">
        <v>31996</v>
      </c>
      <c r="O67" s="122">
        <v>34110</v>
      </c>
      <c r="P67" s="122">
        <v>28498</v>
      </c>
      <c r="Q67" s="122">
        <v>29428</v>
      </c>
      <c r="R67" s="122">
        <v>26619</v>
      </c>
      <c r="S67" s="122">
        <v>32053</v>
      </c>
      <c r="T67" s="122">
        <v>25779</v>
      </c>
      <c r="U67" s="122">
        <v>26042</v>
      </c>
      <c r="V67" s="122">
        <v>26669</v>
      </c>
      <c r="W67" s="20">
        <v>28435</v>
      </c>
      <c r="X67" s="20">
        <v>28581</v>
      </c>
      <c r="Y67" s="20">
        <v>28233</v>
      </c>
      <c r="Z67" s="122">
        <v>29028</v>
      </c>
      <c r="AA67" s="20">
        <v>28112</v>
      </c>
      <c r="AB67" s="10"/>
      <c r="AC67" s="6"/>
    </row>
    <row r="68" spans="1:29">
      <c r="B68" s="121" t="s">
        <v>64</v>
      </c>
      <c r="C68" s="122">
        <f t="shared" ref="C68:Y68" si="7">C67+C44</f>
        <v>68922</v>
      </c>
      <c r="D68" s="122">
        <f t="shared" si="7"/>
        <v>69246</v>
      </c>
      <c r="E68" s="122">
        <f t="shared" si="7"/>
        <v>70237</v>
      </c>
      <c r="F68" s="122">
        <v>70444</v>
      </c>
      <c r="G68" s="122">
        <v>71109</v>
      </c>
      <c r="H68" s="122">
        <v>71829</v>
      </c>
      <c r="I68" s="122">
        <v>71695</v>
      </c>
      <c r="J68" s="122">
        <v>72396</v>
      </c>
      <c r="K68" s="122">
        <v>72359</v>
      </c>
      <c r="L68" s="122">
        <v>72001</v>
      </c>
      <c r="M68" s="122">
        <v>74278</v>
      </c>
      <c r="N68" s="122">
        <v>74509</v>
      </c>
      <c r="O68" s="122">
        <v>76525</v>
      </c>
      <c r="P68" s="122">
        <v>70972</v>
      </c>
      <c r="Q68" s="122">
        <v>72489</v>
      </c>
      <c r="R68" s="122">
        <v>68844</v>
      </c>
      <c r="S68" s="122">
        <v>69001</v>
      </c>
      <c r="T68" s="122">
        <v>64015</v>
      </c>
      <c r="U68" s="122">
        <v>64684</v>
      </c>
      <c r="V68" s="122">
        <v>62408</v>
      </c>
      <c r="W68" s="20">
        <v>64239</v>
      </c>
      <c r="X68" s="20">
        <v>63299</v>
      </c>
      <c r="Y68" s="20">
        <v>63442</v>
      </c>
      <c r="Z68" s="122">
        <v>61118</v>
      </c>
      <c r="AA68" s="20">
        <v>60428</v>
      </c>
      <c r="AB68" s="10"/>
      <c r="AC68" s="6"/>
    </row>
    <row r="69" spans="1:29" ht="13.5" thickBot="1"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6"/>
      <c r="X69" s="126"/>
      <c r="Y69" s="126"/>
      <c r="Z69" s="126"/>
      <c r="AA69" s="126"/>
      <c r="AB69" s="10"/>
      <c r="AC69" s="6"/>
    </row>
    <row r="70" spans="1:29" ht="13.5" thickTop="1"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10"/>
      <c r="AC70" s="6"/>
    </row>
    <row r="71" spans="1:29">
      <c r="A71" s="3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15"/>
      <c r="AC71" s="6"/>
    </row>
    <row r="72" spans="1:29"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15"/>
      <c r="AC72" s="6"/>
    </row>
    <row r="73" spans="1:29">
      <c r="AB73" s="15"/>
      <c r="AC73" s="6"/>
    </row>
    <row r="74" spans="1:29">
      <c r="AB74" s="15"/>
      <c r="AC74" s="6"/>
    </row>
    <row r="75" spans="1:29">
      <c r="AB75" s="15"/>
      <c r="AC75" s="6"/>
    </row>
    <row r="76" spans="1:29">
      <c r="AB76" s="6"/>
      <c r="AC76" s="6"/>
    </row>
    <row r="77" spans="1:29">
      <c r="AB77" s="6"/>
      <c r="AC77" s="6"/>
    </row>
    <row r="78" spans="1:29">
      <c r="AB78" s="6"/>
    </row>
    <row r="79" spans="1:29">
      <c r="AB79" s="35"/>
    </row>
  </sheetData>
  <mergeCells count="6">
    <mergeCell ref="W8:Z8"/>
    <mergeCell ref="C8:F8"/>
    <mergeCell ref="G8:J8"/>
    <mergeCell ref="K8:N8"/>
    <mergeCell ref="O8:R8"/>
    <mergeCell ref="S8:V8"/>
  </mergeCells>
  <conditionalFormatting sqref="AB79">
    <cfRule type="cellIs" dxfId="255" priority="400" stopIfTrue="1" operator="equal">
      <formula>0</formula>
    </cfRule>
  </conditionalFormatting>
  <conditionalFormatting sqref="AB79">
    <cfRule type="containsBlanks" dxfId="254" priority="397" stopIfTrue="1">
      <formula>LEN(TRIM(AB79))=0</formula>
    </cfRule>
    <cfRule type="cellIs" dxfId="253" priority="398" stopIfTrue="1" operator="equal">
      <formula>0</formula>
    </cfRule>
    <cfRule type="cellIs" dxfId="252" priority="399" stopIfTrue="1" operator="greaterThan">
      <formula>0</formula>
    </cfRule>
  </conditionalFormatting>
  <conditionalFormatting sqref="C72:J72">
    <cfRule type="cellIs" dxfId="251" priority="148" stopIfTrue="1" operator="equal">
      <formula>0</formula>
    </cfRule>
  </conditionalFormatting>
  <conditionalFormatting sqref="C72:J72">
    <cfRule type="containsBlanks" dxfId="250" priority="145" stopIfTrue="1">
      <formula>LEN(TRIM(C72))=0</formula>
    </cfRule>
    <cfRule type="cellIs" dxfId="249" priority="146" stopIfTrue="1" operator="equal">
      <formula>0</formula>
    </cfRule>
    <cfRule type="cellIs" dxfId="248" priority="147" stopIfTrue="1" operator="greaterThan">
      <formula>0</formula>
    </cfRule>
  </conditionalFormatting>
  <conditionalFormatting sqref="C72:J72">
    <cfRule type="cellIs" dxfId="247" priority="144" stopIfTrue="1" operator="equal">
      <formula>0</formula>
    </cfRule>
  </conditionalFormatting>
  <conditionalFormatting sqref="C72:J72">
    <cfRule type="containsBlanks" dxfId="246" priority="141" stopIfTrue="1">
      <formula>LEN(TRIM(C72))=0</formula>
    </cfRule>
    <cfRule type="cellIs" dxfId="245" priority="142" stopIfTrue="1" operator="equal">
      <formula>0</formula>
    </cfRule>
    <cfRule type="cellIs" dxfId="244" priority="143" stopIfTrue="1" operator="greaterThan">
      <formula>0</formula>
    </cfRule>
  </conditionalFormatting>
  <conditionalFormatting sqref="Y72">
    <cfRule type="cellIs" dxfId="243" priority="136" stopIfTrue="1" operator="equal">
      <formula>0</formula>
    </cfRule>
  </conditionalFormatting>
  <conditionalFormatting sqref="Y72">
    <cfRule type="containsBlanks" dxfId="242" priority="133" stopIfTrue="1">
      <formula>LEN(TRIM(Y72))=0</formula>
    </cfRule>
    <cfRule type="cellIs" dxfId="241" priority="134" stopIfTrue="1" operator="equal">
      <formula>0</formula>
    </cfRule>
    <cfRule type="cellIs" dxfId="240" priority="135" stopIfTrue="1" operator="greaterThan">
      <formula>0</formula>
    </cfRule>
  </conditionalFormatting>
  <conditionalFormatting sqref="Y72">
    <cfRule type="cellIs" dxfId="239" priority="140" stopIfTrue="1" operator="equal">
      <formula>0</formula>
    </cfRule>
  </conditionalFormatting>
  <conditionalFormatting sqref="Y72">
    <cfRule type="containsBlanks" dxfId="238" priority="137" stopIfTrue="1">
      <formula>LEN(TRIM(Y72))=0</formula>
    </cfRule>
    <cfRule type="cellIs" dxfId="237" priority="138" stopIfTrue="1" operator="equal">
      <formula>0</formula>
    </cfRule>
    <cfRule type="cellIs" dxfId="236" priority="139" stopIfTrue="1" operator="greaterThan">
      <formula>0</formula>
    </cfRule>
  </conditionalFormatting>
  <conditionalFormatting sqref="K72:N72">
    <cfRule type="cellIs" dxfId="235" priority="128" stopIfTrue="1" operator="equal">
      <formula>0</formula>
    </cfRule>
  </conditionalFormatting>
  <conditionalFormatting sqref="K72:N72">
    <cfRule type="containsBlanks" dxfId="234" priority="125" stopIfTrue="1">
      <formula>LEN(TRIM(K72))=0</formula>
    </cfRule>
    <cfRule type="cellIs" dxfId="233" priority="126" stopIfTrue="1" operator="equal">
      <formula>0</formula>
    </cfRule>
    <cfRule type="cellIs" dxfId="232" priority="127" stopIfTrue="1" operator="greaterThan">
      <formula>0</formula>
    </cfRule>
  </conditionalFormatting>
  <conditionalFormatting sqref="K72:N72">
    <cfRule type="cellIs" dxfId="231" priority="132" stopIfTrue="1" operator="equal">
      <formula>0</formula>
    </cfRule>
  </conditionalFormatting>
  <conditionalFormatting sqref="K72:N72">
    <cfRule type="containsBlanks" dxfId="230" priority="129" stopIfTrue="1">
      <formula>LEN(TRIM(K72))=0</formula>
    </cfRule>
    <cfRule type="cellIs" dxfId="229" priority="130" stopIfTrue="1" operator="equal">
      <formula>0</formula>
    </cfRule>
    <cfRule type="cellIs" dxfId="228" priority="131" stopIfTrue="1" operator="greaterThan">
      <formula>0</formula>
    </cfRule>
  </conditionalFormatting>
  <conditionalFormatting sqref="S72:V72">
    <cfRule type="cellIs" dxfId="227" priority="120" stopIfTrue="1" operator="equal">
      <formula>0</formula>
    </cfRule>
  </conditionalFormatting>
  <conditionalFormatting sqref="S72:V72">
    <cfRule type="containsBlanks" dxfId="226" priority="117" stopIfTrue="1">
      <formula>LEN(TRIM(S72))=0</formula>
    </cfRule>
    <cfRule type="cellIs" dxfId="225" priority="118" stopIfTrue="1" operator="equal">
      <formula>0</formula>
    </cfRule>
    <cfRule type="cellIs" dxfId="224" priority="119" stopIfTrue="1" operator="greaterThan">
      <formula>0</formula>
    </cfRule>
  </conditionalFormatting>
  <conditionalFormatting sqref="S72:V72">
    <cfRule type="cellIs" dxfId="223" priority="124" stopIfTrue="1" operator="equal">
      <formula>0</formula>
    </cfRule>
  </conditionalFormatting>
  <conditionalFormatting sqref="S72:V72">
    <cfRule type="containsBlanks" dxfId="222" priority="121" stopIfTrue="1">
      <formula>LEN(TRIM(S72))=0</formula>
    </cfRule>
    <cfRule type="cellIs" dxfId="221" priority="122" stopIfTrue="1" operator="equal">
      <formula>0</formula>
    </cfRule>
    <cfRule type="cellIs" dxfId="220" priority="123" stopIfTrue="1" operator="greaterThan">
      <formula>0</formula>
    </cfRule>
  </conditionalFormatting>
  <conditionalFormatting sqref="O72:R72">
    <cfRule type="cellIs" dxfId="219" priority="112" stopIfTrue="1" operator="equal">
      <formula>0</formula>
    </cfRule>
  </conditionalFormatting>
  <conditionalFormatting sqref="O72:R72">
    <cfRule type="containsBlanks" dxfId="218" priority="109" stopIfTrue="1">
      <formula>LEN(TRIM(O72))=0</formula>
    </cfRule>
    <cfRule type="cellIs" dxfId="217" priority="110" stopIfTrue="1" operator="equal">
      <formula>0</formula>
    </cfRule>
    <cfRule type="cellIs" dxfId="216" priority="111" stopIfTrue="1" operator="greaterThan">
      <formula>0</formula>
    </cfRule>
  </conditionalFormatting>
  <conditionalFormatting sqref="O72:R72">
    <cfRule type="cellIs" dxfId="215" priority="116" stopIfTrue="1" operator="equal">
      <formula>0</formula>
    </cfRule>
  </conditionalFormatting>
  <conditionalFormatting sqref="O72:R72">
    <cfRule type="containsBlanks" dxfId="214" priority="113" stopIfTrue="1">
      <formula>LEN(TRIM(O72))=0</formula>
    </cfRule>
    <cfRule type="cellIs" dxfId="213" priority="114" stopIfTrue="1" operator="equal">
      <formula>0</formula>
    </cfRule>
    <cfRule type="cellIs" dxfId="212" priority="115" stopIfTrue="1" operator="greaterThan">
      <formula>0</formula>
    </cfRule>
  </conditionalFormatting>
  <conditionalFormatting sqref="W72">
    <cfRule type="cellIs" dxfId="211" priority="104" stopIfTrue="1" operator="equal">
      <formula>0</formula>
    </cfRule>
  </conditionalFormatting>
  <conditionalFormatting sqref="W72">
    <cfRule type="containsBlanks" dxfId="210" priority="101" stopIfTrue="1">
      <formula>LEN(TRIM(W72))=0</formula>
    </cfRule>
    <cfRule type="cellIs" dxfId="209" priority="102" stopIfTrue="1" operator="equal">
      <formula>0</formula>
    </cfRule>
    <cfRule type="cellIs" dxfId="208" priority="103" stopIfTrue="1" operator="greaterThan">
      <formula>0</formula>
    </cfRule>
  </conditionalFormatting>
  <conditionalFormatting sqref="W72">
    <cfRule type="cellIs" dxfId="207" priority="108" stopIfTrue="1" operator="equal">
      <formula>0</formula>
    </cfRule>
  </conditionalFormatting>
  <conditionalFormatting sqref="W72">
    <cfRule type="containsBlanks" dxfId="206" priority="105" stopIfTrue="1">
      <formula>LEN(TRIM(W72))=0</formula>
    </cfRule>
    <cfRule type="cellIs" dxfId="205" priority="106" stopIfTrue="1" operator="equal">
      <formula>0</formula>
    </cfRule>
    <cfRule type="cellIs" dxfId="204" priority="107" stopIfTrue="1" operator="greaterThan">
      <formula>0</formula>
    </cfRule>
  </conditionalFormatting>
  <conditionalFormatting sqref="X72">
    <cfRule type="cellIs" dxfId="203" priority="96" stopIfTrue="1" operator="equal">
      <formula>0</formula>
    </cfRule>
  </conditionalFormatting>
  <conditionalFormatting sqref="X72">
    <cfRule type="containsBlanks" dxfId="202" priority="93" stopIfTrue="1">
      <formula>LEN(TRIM(X72))=0</formula>
    </cfRule>
    <cfRule type="cellIs" dxfId="201" priority="94" stopIfTrue="1" operator="equal">
      <formula>0</formula>
    </cfRule>
    <cfRule type="cellIs" dxfId="200" priority="95" stopIfTrue="1" operator="greaterThan">
      <formula>0</formula>
    </cfRule>
  </conditionalFormatting>
  <conditionalFormatting sqref="X72">
    <cfRule type="cellIs" dxfId="199" priority="100" stopIfTrue="1" operator="equal">
      <formula>0</formula>
    </cfRule>
  </conditionalFormatting>
  <conditionalFormatting sqref="X72">
    <cfRule type="containsBlanks" dxfId="198" priority="97" stopIfTrue="1">
      <formula>LEN(TRIM(X72))=0</formula>
    </cfRule>
    <cfRule type="cellIs" dxfId="197" priority="98" stopIfTrue="1" operator="equal">
      <formula>0</formula>
    </cfRule>
    <cfRule type="cellIs" dxfId="196" priority="99" stopIfTrue="1" operator="greaterThan">
      <formula>0</formula>
    </cfRule>
  </conditionalFormatting>
  <conditionalFormatting sqref="AA72">
    <cfRule type="cellIs" dxfId="195" priority="88" stopIfTrue="1" operator="equal">
      <formula>0</formula>
    </cfRule>
  </conditionalFormatting>
  <conditionalFormatting sqref="AA72">
    <cfRule type="containsBlanks" dxfId="194" priority="85" stopIfTrue="1">
      <formula>LEN(TRIM(AA72))=0</formula>
    </cfRule>
    <cfRule type="cellIs" dxfId="193" priority="86" stopIfTrue="1" operator="equal">
      <formula>0</formula>
    </cfRule>
    <cfRule type="cellIs" dxfId="192" priority="87" stopIfTrue="1" operator="greaterThan">
      <formula>0</formula>
    </cfRule>
  </conditionalFormatting>
  <conditionalFormatting sqref="AA72">
    <cfRule type="cellIs" dxfId="191" priority="92" stopIfTrue="1" operator="equal">
      <formula>0</formula>
    </cfRule>
  </conditionalFormatting>
  <conditionalFormatting sqref="AA72">
    <cfRule type="containsBlanks" dxfId="190" priority="89" stopIfTrue="1">
      <formula>LEN(TRIM(AA72))=0</formula>
    </cfRule>
    <cfRule type="cellIs" dxfId="189" priority="90" stopIfTrue="1" operator="equal">
      <formula>0</formula>
    </cfRule>
    <cfRule type="cellIs" dxfId="188" priority="91" stopIfTrue="1" operator="greaterThan">
      <formula>0</formula>
    </cfRule>
  </conditionalFormatting>
  <conditionalFormatting sqref="Z72">
    <cfRule type="cellIs" dxfId="187" priority="80" stopIfTrue="1" operator="equal">
      <formula>0</formula>
    </cfRule>
  </conditionalFormatting>
  <conditionalFormatting sqref="Z72">
    <cfRule type="containsBlanks" dxfId="186" priority="77" stopIfTrue="1">
      <formula>LEN(TRIM(Z72))=0</formula>
    </cfRule>
    <cfRule type="cellIs" dxfId="185" priority="78" stopIfTrue="1" operator="equal">
      <formula>0</formula>
    </cfRule>
    <cfRule type="cellIs" dxfId="184" priority="79" stopIfTrue="1" operator="greaterThan">
      <formula>0</formula>
    </cfRule>
  </conditionalFormatting>
  <conditionalFormatting sqref="Z72">
    <cfRule type="cellIs" dxfId="183" priority="84" stopIfTrue="1" operator="equal">
      <formula>0</formula>
    </cfRule>
  </conditionalFormatting>
  <conditionalFormatting sqref="Z72">
    <cfRule type="containsBlanks" dxfId="182" priority="81" stopIfTrue="1">
      <formula>LEN(TRIM(Z72))=0</formula>
    </cfRule>
    <cfRule type="cellIs" dxfId="181" priority="82" stopIfTrue="1" operator="equal">
      <formula>0</formula>
    </cfRule>
    <cfRule type="cellIs" dxfId="180" priority="8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13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4F81BD"/>
    <pageSetUpPr fitToPage="1"/>
  </sheetPr>
  <dimension ref="B2:AH39"/>
  <sheetViews>
    <sheetView showRuler="0" zoomScaleNormal="100" workbookViewId="0"/>
  </sheetViews>
  <sheetFormatPr defaultRowHeight="12.75" outlineLevelCol="1"/>
  <cols>
    <col min="1" max="1" width="3.7109375" style="1" customWidth="1"/>
    <col min="2" max="2" width="65" style="1" bestFit="1" customWidth="1"/>
    <col min="3" max="6" width="12.7109375" style="1" hidden="1" customWidth="1" outlineLevel="1"/>
    <col min="7" max="7" width="12.7109375" style="1" customWidth="1" collapsed="1"/>
    <col min="8" max="11" width="12.7109375" style="1" hidden="1" customWidth="1" outlineLevel="1"/>
    <col min="12" max="12" width="12.7109375" style="1" customWidth="1" collapsed="1"/>
    <col min="13" max="16" width="12.7109375" style="1" hidden="1" customWidth="1" outlineLevel="1"/>
    <col min="17" max="17" width="12.7109375" style="1" customWidth="1" collapsed="1"/>
    <col min="18" max="21" width="12.7109375" style="1" hidden="1" customWidth="1" outlineLevel="1"/>
    <col min="22" max="22" width="12.7109375" style="1" customWidth="1" collapsed="1"/>
    <col min="23" max="26" width="12.7109375" style="1" hidden="1" customWidth="1" outlineLevel="1"/>
    <col min="27" max="27" width="12.7109375" style="1" customWidth="1" collapsed="1"/>
    <col min="28" max="31" width="12.7109375" style="1" hidden="1" customWidth="1" outlineLevel="1"/>
    <col min="32" max="32" width="14" style="1" customWidth="1" collapsed="1"/>
    <col min="33" max="33" width="13.85546875" style="1" bestFit="1" customWidth="1"/>
    <col min="34" max="34" width="5.5703125" style="1" customWidth="1"/>
    <col min="35" max="16384" width="9.140625" style="1"/>
  </cols>
  <sheetData>
    <row r="2" spans="2:34">
      <c r="B2" s="49" t="s">
        <v>0</v>
      </c>
    </row>
    <row r="3" spans="2:34">
      <c r="B3" s="32"/>
    </row>
    <row r="4" spans="2:34" ht="19.5">
      <c r="B4" s="127" t="s">
        <v>139</v>
      </c>
    </row>
    <row r="5" spans="2:34" s="5" customFormat="1">
      <c r="B5" s="51" t="s">
        <v>131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 spans="2:34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 spans="2:34">
      <c r="B7" s="128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"/>
    </row>
    <row r="8" spans="2:34"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F8" s="6"/>
    </row>
    <row r="9" spans="2:34" ht="20.25" customHeight="1">
      <c r="B9" s="114"/>
      <c r="C9" s="470">
        <v>2011</v>
      </c>
      <c r="D9" s="470"/>
      <c r="E9" s="470"/>
      <c r="F9" s="470"/>
      <c r="G9" s="470"/>
      <c r="H9" s="470">
        <v>2012</v>
      </c>
      <c r="I9" s="470"/>
      <c r="J9" s="470"/>
      <c r="K9" s="470"/>
      <c r="L9" s="470"/>
      <c r="M9" s="470">
        <v>2013</v>
      </c>
      <c r="N9" s="470"/>
      <c r="O9" s="470"/>
      <c r="P9" s="470"/>
      <c r="Q9" s="470"/>
      <c r="R9" s="470">
        <v>2014</v>
      </c>
      <c r="S9" s="470"/>
      <c r="T9" s="470"/>
      <c r="U9" s="470"/>
      <c r="V9" s="470"/>
      <c r="W9" s="470">
        <v>2015</v>
      </c>
      <c r="X9" s="470"/>
      <c r="Y9" s="470"/>
      <c r="Z9" s="470"/>
      <c r="AA9" s="470"/>
      <c r="AB9" s="470">
        <f>W9+1</f>
        <v>2016</v>
      </c>
      <c r="AC9" s="470"/>
      <c r="AD9" s="470"/>
      <c r="AE9" s="470"/>
      <c r="AF9" s="470"/>
      <c r="AG9" s="115">
        <f>AB9+1</f>
        <v>2017</v>
      </c>
      <c r="AH9" s="143"/>
    </row>
    <row r="10" spans="2:34" ht="12.75" customHeight="1" thickBot="1">
      <c r="B10" s="116"/>
      <c r="C10" s="55" t="s">
        <v>1</v>
      </c>
      <c r="D10" s="55" t="s">
        <v>2</v>
      </c>
      <c r="E10" s="55" t="s">
        <v>3</v>
      </c>
      <c r="F10" s="55" t="s">
        <v>4</v>
      </c>
      <c r="G10" s="55" t="s">
        <v>108</v>
      </c>
      <c r="H10" s="55" t="s">
        <v>1</v>
      </c>
      <c r="I10" s="55" t="s">
        <v>2</v>
      </c>
      <c r="J10" s="55" t="s">
        <v>3</v>
      </c>
      <c r="K10" s="55" t="s">
        <v>4</v>
      </c>
      <c r="L10" s="55" t="s">
        <v>108</v>
      </c>
      <c r="M10" s="55" t="s">
        <v>1</v>
      </c>
      <c r="N10" s="55" t="s">
        <v>2</v>
      </c>
      <c r="O10" s="55" t="s">
        <v>3</v>
      </c>
      <c r="P10" s="55" t="s">
        <v>4</v>
      </c>
      <c r="Q10" s="55" t="s">
        <v>108</v>
      </c>
      <c r="R10" s="55" t="s">
        <v>1</v>
      </c>
      <c r="S10" s="55" t="s">
        <v>2</v>
      </c>
      <c r="T10" s="55" t="s">
        <v>3</v>
      </c>
      <c r="U10" s="55" t="s">
        <v>4</v>
      </c>
      <c r="V10" s="55" t="s">
        <v>108</v>
      </c>
      <c r="W10" s="55" t="s">
        <v>1</v>
      </c>
      <c r="X10" s="55" t="s">
        <v>2</v>
      </c>
      <c r="Y10" s="55" t="s">
        <v>3</v>
      </c>
      <c r="Z10" s="55" t="s">
        <v>4</v>
      </c>
      <c r="AA10" s="55" t="s">
        <v>108</v>
      </c>
      <c r="AB10" s="235" t="s">
        <v>1</v>
      </c>
      <c r="AC10" s="235" t="s">
        <v>2</v>
      </c>
      <c r="AD10" s="235" t="s">
        <v>3</v>
      </c>
      <c r="AE10" s="235" t="s">
        <v>4</v>
      </c>
      <c r="AF10" s="235" t="s">
        <v>108</v>
      </c>
      <c r="AG10" s="55" t="s">
        <v>1</v>
      </c>
      <c r="AH10" s="261"/>
    </row>
    <row r="11" spans="2:34" ht="12.75" customHeight="1" thickTop="1"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258"/>
      <c r="AF11" s="258"/>
      <c r="AG11" s="6"/>
      <c r="AH11" s="6"/>
    </row>
    <row r="12" spans="2:34" s="6" customFormat="1" ht="12.75" customHeight="1">
      <c r="B12" s="62" t="s">
        <v>65</v>
      </c>
      <c r="C12" s="57">
        <f>2995-92</f>
        <v>2903</v>
      </c>
      <c r="D12" s="57">
        <f>3509-839</f>
        <v>2670</v>
      </c>
      <c r="E12" s="57">
        <f>2106-85</f>
        <v>2021</v>
      </c>
      <c r="F12" s="57">
        <f>1686-136</f>
        <v>1550</v>
      </c>
      <c r="G12" s="57">
        <v>9144</v>
      </c>
      <c r="H12" s="57">
        <v>1574</v>
      </c>
      <c r="I12" s="57">
        <v>2305</v>
      </c>
      <c r="J12" s="57">
        <v>2066</v>
      </c>
      <c r="K12" s="57">
        <v>1749</v>
      </c>
      <c r="L12" s="57">
        <v>7694</v>
      </c>
      <c r="M12" s="57">
        <v>1863</v>
      </c>
      <c r="N12" s="57">
        <v>1653</v>
      </c>
      <c r="O12" s="57">
        <v>2089</v>
      </c>
      <c r="P12" s="57">
        <v>1731</v>
      </c>
      <c r="Q12" s="57">
        <v>7336</v>
      </c>
      <c r="R12" s="57">
        <v>2237</v>
      </c>
      <c r="S12" s="57">
        <v>533</v>
      </c>
      <c r="T12" s="57">
        <v>2688</v>
      </c>
      <c r="U12" s="57">
        <v>459</v>
      </c>
      <c r="V12" s="57">
        <v>5917</v>
      </c>
      <c r="W12" s="57">
        <v>1823</v>
      </c>
      <c r="X12" s="57">
        <v>1539</v>
      </c>
      <c r="Y12" s="57">
        <v>1204</v>
      </c>
      <c r="Z12" s="57">
        <v>-2696</v>
      </c>
      <c r="AA12" s="57">
        <v>1870</v>
      </c>
      <c r="AB12" s="57">
        <v>490</v>
      </c>
      <c r="AC12" s="57">
        <v>656</v>
      </c>
      <c r="AD12" s="10">
        <v>805</v>
      </c>
      <c r="AE12" s="10">
        <v>-2177</v>
      </c>
      <c r="AF12" s="57">
        <v>-226</v>
      </c>
      <c r="AG12" s="10">
        <v>700</v>
      </c>
      <c r="AH12" s="10"/>
    </row>
    <row r="13" spans="2:34" s="6" customFormat="1" ht="12.75" customHeight="1">
      <c r="B13" s="62" t="s">
        <v>66</v>
      </c>
      <c r="C13" s="57">
        <f>923-24</f>
        <v>899</v>
      </c>
      <c r="D13" s="57">
        <f>398+701</f>
        <v>1099</v>
      </c>
      <c r="E13" s="57">
        <f>1122-39</f>
        <v>1083</v>
      </c>
      <c r="F13" s="57">
        <f>1546-49</f>
        <v>1497</v>
      </c>
      <c r="G13" s="57">
        <v>4578</v>
      </c>
      <c r="H13" s="57">
        <v>740</v>
      </c>
      <c r="I13" s="57">
        <v>1140</v>
      </c>
      <c r="J13" s="57">
        <v>1130</v>
      </c>
      <c r="K13" s="57">
        <v>1286</v>
      </c>
      <c r="L13" s="57">
        <v>4296</v>
      </c>
      <c r="M13" s="57">
        <v>987</v>
      </c>
      <c r="N13" s="57">
        <v>1260</v>
      </c>
      <c r="O13" s="57">
        <v>984</v>
      </c>
      <c r="P13" s="57">
        <v>1231</v>
      </c>
      <c r="Q13" s="57">
        <v>4462</v>
      </c>
      <c r="R13" s="57">
        <v>779</v>
      </c>
      <c r="S13" s="57">
        <v>2522</v>
      </c>
      <c r="T13" s="57">
        <v>444</v>
      </c>
      <c r="U13" s="57">
        <v>2281</v>
      </c>
      <c r="V13" s="57">
        <v>6026</v>
      </c>
      <c r="W13" s="57">
        <v>804</v>
      </c>
      <c r="X13" s="57">
        <v>1118</v>
      </c>
      <c r="Y13" s="57">
        <v>1016</v>
      </c>
      <c r="Z13" s="57">
        <v>4324</v>
      </c>
      <c r="AA13" s="57">
        <v>7262</v>
      </c>
      <c r="AB13" s="57">
        <v>579</v>
      </c>
      <c r="AC13" s="57">
        <v>1129</v>
      </c>
      <c r="AD13" s="10">
        <v>1052</v>
      </c>
      <c r="AE13" s="10">
        <v>3597</v>
      </c>
      <c r="AF13" s="57">
        <v>6357</v>
      </c>
      <c r="AG13" s="10">
        <v>911</v>
      </c>
      <c r="AH13" s="10"/>
    </row>
    <row r="14" spans="2:34" s="6" customFormat="1" ht="12.75" customHeight="1">
      <c r="B14" s="129" t="s">
        <v>67</v>
      </c>
      <c r="C14" s="120">
        <f>-260+13</f>
        <v>-247</v>
      </c>
      <c r="D14" s="120">
        <f>-457+7</f>
        <v>-450</v>
      </c>
      <c r="E14" s="120">
        <f>-82+7</f>
        <v>-75</v>
      </c>
      <c r="F14" s="120">
        <f>701-74+1</f>
        <v>628</v>
      </c>
      <c r="G14" s="120">
        <v>-144</v>
      </c>
      <c r="H14" s="120">
        <v>-122</v>
      </c>
      <c r="I14" s="120">
        <v>-802</v>
      </c>
      <c r="J14" s="120">
        <v>150</v>
      </c>
      <c r="K14" s="120">
        <v>11</v>
      </c>
      <c r="L14" s="120">
        <v>-763</v>
      </c>
      <c r="M14" s="120">
        <v>186</v>
      </c>
      <c r="N14" s="120">
        <v>-75</v>
      </c>
      <c r="O14" s="57">
        <v>232</v>
      </c>
      <c r="P14" s="57">
        <v>-91</v>
      </c>
      <c r="Q14" s="120">
        <v>252</v>
      </c>
      <c r="R14" s="120">
        <v>-345</v>
      </c>
      <c r="S14" s="120">
        <v>-255</v>
      </c>
      <c r="T14" s="57">
        <v>203</v>
      </c>
      <c r="U14" s="57">
        <v>657</v>
      </c>
      <c r="V14" s="120">
        <v>260</v>
      </c>
      <c r="W14" s="120">
        <v>-318</v>
      </c>
      <c r="X14" s="120">
        <v>-222</v>
      </c>
      <c r="Y14" s="57">
        <v>257</v>
      </c>
      <c r="Z14" s="57">
        <v>665</v>
      </c>
      <c r="AA14" s="120">
        <v>382</v>
      </c>
      <c r="AB14" s="120">
        <v>-310</v>
      </c>
      <c r="AC14" s="120">
        <v>-365</v>
      </c>
      <c r="AD14" s="34">
        <v>200</v>
      </c>
      <c r="AE14" s="34">
        <v>210</v>
      </c>
      <c r="AF14" s="120">
        <v>-265</v>
      </c>
      <c r="AG14" s="34">
        <v>-50</v>
      </c>
      <c r="AH14" s="10"/>
    </row>
    <row r="15" spans="2:34" s="6" customFormat="1" ht="12.75" customHeight="1">
      <c r="B15" s="62" t="s">
        <v>68</v>
      </c>
      <c r="C15" s="57">
        <f t="shared" ref="C15:AD15" si="0">SUM(C12:C14)</f>
        <v>3555</v>
      </c>
      <c r="D15" s="57">
        <f t="shared" si="0"/>
        <v>3319</v>
      </c>
      <c r="E15" s="57">
        <f t="shared" si="0"/>
        <v>3029</v>
      </c>
      <c r="F15" s="57">
        <f t="shared" si="0"/>
        <v>3675</v>
      </c>
      <c r="G15" s="57">
        <v>13578</v>
      </c>
      <c r="H15" s="57">
        <v>2192</v>
      </c>
      <c r="I15" s="57">
        <v>2643</v>
      </c>
      <c r="J15" s="57">
        <v>3346</v>
      </c>
      <c r="K15" s="57">
        <v>3046</v>
      </c>
      <c r="L15" s="57">
        <v>11227</v>
      </c>
      <c r="M15" s="57">
        <v>3036</v>
      </c>
      <c r="N15" s="57">
        <v>2838</v>
      </c>
      <c r="O15" s="124">
        <v>3305</v>
      </c>
      <c r="P15" s="124">
        <v>2871</v>
      </c>
      <c r="Q15" s="57">
        <v>12050</v>
      </c>
      <c r="R15" s="57">
        <v>2671</v>
      </c>
      <c r="S15" s="57">
        <v>2800</v>
      </c>
      <c r="T15" s="124">
        <v>3335</v>
      </c>
      <c r="U15" s="124">
        <v>3397</v>
      </c>
      <c r="V15" s="57">
        <v>12203</v>
      </c>
      <c r="W15" s="57">
        <v>2309</v>
      </c>
      <c r="X15" s="57">
        <v>2435</v>
      </c>
      <c r="Y15" s="124">
        <v>2477</v>
      </c>
      <c r="Z15" s="124">
        <v>2293</v>
      </c>
      <c r="AA15" s="57">
        <v>9514</v>
      </c>
      <c r="AB15" s="57">
        <v>759</v>
      </c>
      <c r="AC15" s="57">
        <v>1420</v>
      </c>
      <c r="AD15" s="57">
        <v>2057</v>
      </c>
      <c r="AE15" s="160">
        <v>1630</v>
      </c>
      <c r="AF15" s="57">
        <v>5866</v>
      </c>
      <c r="AG15" s="57">
        <v>1561</v>
      </c>
      <c r="AH15" s="10"/>
    </row>
    <row r="16" spans="2:34" s="6" customFormat="1" ht="12.75" customHeight="1">
      <c r="B16" s="62" t="s">
        <v>69</v>
      </c>
      <c r="C16" s="57">
        <f>-274+4</f>
        <v>-270</v>
      </c>
      <c r="D16" s="57">
        <f>-172-2</f>
        <v>-174</v>
      </c>
      <c r="E16" s="57">
        <f>-39+13</f>
        <v>-26</v>
      </c>
      <c r="F16" s="57">
        <f>-454-42</f>
        <v>-496</v>
      </c>
      <c r="G16" s="57">
        <v>-966</v>
      </c>
      <c r="H16" s="57">
        <v>-175</v>
      </c>
      <c r="I16" s="57">
        <v>-177</v>
      </c>
      <c r="J16" s="57">
        <v>-168</v>
      </c>
      <c r="K16" s="57">
        <v>-94</v>
      </c>
      <c r="L16" s="57">
        <v>-614</v>
      </c>
      <c r="M16" s="57">
        <v>-152</v>
      </c>
      <c r="N16" s="57">
        <v>-68</v>
      </c>
      <c r="O16" s="57">
        <v>-43</v>
      </c>
      <c r="P16" s="57">
        <v>-55</v>
      </c>
      <c r="Q16" s="57">
        <v>-318</v>
      </c>
      <c r="R16" s="57">
        <v>-29</v>
      </c>
      <c r="S16" s="57">
        <v>-48</v>
      </c>
      <c r="T16" s="57">
        <v>33</v>
      </c>
      <c r="U16" s="57">
        <v>-109</v>
      </c>
      <c r="V16" s="57">
        <v>-153</v>
      </c>
      <c r="W16" s="57">
        <v>85</v>
      </c>
      <c r="X16" s="57">
        <v>-116</v>
      </c>
      <c r="Y16" s="57">
        <v>-11</v>
      </c>
      <c r="Z16" s="57">
        <v>-30</v>
      </c>
      <c r="AA16" s="57">
        <v>-72</v>
      </c>
      <c r="AB16" s="57">
        <v>-143</v>
      </c>
      <c r="AC16" s="57">
        <v>-144</v>
      </c>
      <c r="AD16" s="10">
        <v>-104</v>
      </c>
      <c r="AE16" s="10">
        <v>6</v>
      </c>
      <c r="AF16" s="57">
        <v>-385</v>
      </c>
      <c r="AG16" s="10">
        <v>-310</v>
      </c>
      <c r="AH16" s="10"/>
    </row>
    <row r="17" spans="2:34" s="6" customFormat="1" ht="12.75" customHeight="1">
      <c r="B17" s="62" t="s">
        <v>70</v>
      </c>
      <c r="C17" s="57">
        <f>-1129+7</f>
        <v>-1122</v>
      </c>
      <c r="D17" s="57">
        <f>-1460+4</f>
        <v>-1456</v>
      </c>
      <c r="E17" s="57">
        <f>-1016+3</f>
        <v>-1013</v>
      </c>
      <c r="F17" s="57">
        <f>-2384+28</f>
        <v>-2356</v>
      </c>
      <c r="G17" s="57">
        <v>-5947</v>
      </c>
      <c r="H17" s="57">
        <v>-895</v>
      </c>
      <c r="I17" s="57">
        <v>-1015</v>
      </c>
      <c r="J17" s="57">
        <v>-418</v>
      </c>
      <c r="K17" s="57">
        <v>-1244</v>
      </c>
      <c r="L17" s="57">
        <v>-3572</v>
      </c>
      <c r="M17" s="57">
        <v>-554</v>
      </c>
      <c r="N17" s="57">
        <v>-683</v>
      </c>
      <c r="O17" s="57">
        <v>-560</v>
      </c>
      <c r="P17" s="57">
        <v>-1026</v>
      </c>
      <c r="Q17" s="57">
        <v>-2823</v>
      </c>
      <c r="R17" s="57">
        <v>-768</v>
      </c>
      <c r="S17" s="57">
        <v>-1003</v>
      </c>
      <c r="T17" s="57">
        <v>-646</v>
      </c>
      <c r="U17" s="57">
        <v>-872</v>
      </c>
      <c r="V17" s="57">
        <v>-3289</v>
      </c>
      <c r="W17" s="57">
        <v>-444</v>
      </c>
      <c r="X17" s="57">
        <v>-542</v>
      </c>
      <c r="Y17" s="57">
        <v>-272</v>
      </c>
      <c r="Z17" s="57">
        <v>-215</v>
      </c>
      <c r="AA17" s="57">
        <v>-1473</v>
      </c>
      <c r="AB17" s="57">
        <v>-366</v>
      </c>
      <c r="AC17" s="57">
        <v>-336</v>
      </c>
      <c r="AD17" s="10">
        <v>-282</v>
      </c>
      <c r="AE17" s="10">
        <v>-171</v>
      </c>
      <c r="AF17" s="57">
        <v>-1155</v>
      </c>
      <c r="AG17" s="10">
        <v>-374</v>
      </c>
      <c r="AH17" s="10"/>
    </row>
    <row r="18" spans="2:34" s="6" customFormat="1" ht="12.75" customHeight="1">
      <c r="B18" s="121" t="s">
        <v>71</v>
      </c>
      <c r="C18" s="122">
        <f t="shared" ref="C18:AD18" si="1">SUM(C15:C17)</f>
        <v>2163</v>
      </c>
      <c r="D18" s="122">
        <f t="shared" si="1"/>
        <v>1689</v>
      </c>
      <c r="E18" s="122">
        <f t="shared" si="1"/>
        <v>1990</v>
      </c>
      <c r="F18" s="122">
        <f t="shared" si="1"/>
        <v>823</v>
      </c>
      <c r="G18" s="122">
        <v>6665</v>
      </c>
      <c r="H18" s="122">
        <v>1122</v>
      </c>
      <c r="I18" s="122">
        <v>1451</v>
      </c>
      <c r="J18" s="122">
        <v>2760</v>
      </c>
      <c r="K18" s="122">
        <v>1708</v>
      </c>
      <c r="L18" s="122">
        <v>7041</v>
      </c>
      <c r="M18" s="122">
        <v>2330</v>
      </c>
      <c r="N18" s="122">
        <v>2087</v>
      </c>
      <c r="O18" s="122">
        <v>2702</v>
      </c>
      <c r="P18" s="122">
        <v>1790</v>
      </c>
      <c r="Q18" s="122">
        <v>8909</v>
      </c>
      <c r="R18" s="122">
        <v>1874</v>
      </c>
      <c r="S18" s="122">
        <v>1749</v>
      </c>
      <c r="T18" s="122">
        <v>2722</v>
      </c>
      <c r="U18" s="122">
        <v>2416</v>
      </c>
      <c r="V18" s="122">
        <v>8761</v>
      </c>
      <c r="W18" s="122">
        <v>1950</v>
      </c>
      <c r="X18" s="122">
        <v>1777</v>
      </c>
      <c r="Y18" s="122">
        <v>2194</v>
      </c>
      <c r="Z18" s="122">
        <v>2048</v>
      </c>
      <c r="AA18" s="122">
        <v>7969</v>
      </c>
      <c r="AB18" s="122">
        <v>250</v>
      </c>
      <c r="AC18" s="122">
        <v>940</v>
      </c>
      <c r="AD18" s="122">
        <v>1671</v>
      </c>
      <c r="AE18" s="20">
        <v>1465</v>
      </c>
      <c r="AF18" s="122">
        <v>4326</v>
      </c>
      <c r="AG18" s="122">
        <v>877</v>
      </c>
      <c r="AH18" s="15"/>
    </row>
    <row r="19" spans="2:34" s="6" customFormat="1" ht="12.75" customHeight="1">
      <c r="B19" s="62" t="s">
        <v>72</v>
      </c>
      <c r="C19" s="57">
        <f>-1428+88</f>
        <v>-1340</v>
      </c>
      <c r="D19" s="57">
        <f>-1933+137</f>
        <v>-1796</v>
      </c>
      <c r="E19" s="57">
        <f>-2334+163</f>
        <v>-2171</v>
      </c>
      <c r="F19" s="57">
        <f>-2159+156-1</f>
        <v>-2004</v>
      </c>
      <c r="G19" s="57">
        <v>-7311</v>
      </c>
      <c r="H19" s="57">
        <v>-2215</v>
      </c>
      <c r="I19" s="57">
        <v>-2150</v>
      </c>
      <c r="J19" s="57">
        <v>-1699</v>
      </c>
      <c r="K19" s="57">
        <v>-1462</v>
      </c>
      <c r="L19" s="57">
        <v>-7526</v>
      </c>
      <c r="M19" s="57">
        <v>-1577</v>
      </c>
      <c r="N19" s="57">
        <v>-1386</v>
      </c>
      <c r="O19" s="57">
        <v>-1835</v>
      </c>
      <c r="P19" s="57">
        <v>-1463</v>
      </c>
      <c r="Q19" s="57">
        <v>-6261</v>
      </c>
      <c r="R19" s="57">
        <v>-2113</v>
      </c>
      <c r="S19" s="57">
        <v>-1908</v>
      </c>
      <c r="T19" s="57">
        <v>-2698</v>
      </c>
      <c r="U19" s="57">
        <v>-1920</v>
      </c>
      <c r="V19" s="57">
        <v>-8639</v>
      </c>
      <c r="W19" s="57">
        <v>-1985</v>
      </c>
      <c r="X19" s="57">
        <v>-1893</v>
      </c>
      <c r="Y19" s="57">
        <v>-1590</v>
      </c>
      <c r="Z19" s="57">
        <v>-1664</v>
      </c>
      <c r="AA19" s="57">
        <v>-7132</v>
      </c>
      <c r="AB19" s="57">
        <v>-1352</v>
      </c>
      <c r="AC19" s="57">
        <v>-1098</v>
      </c>
      <c r="AD19" s="10">
        <v>-918</v>
      </c>
      <c r="AE19" s="10">
        <v>-1005</v>
      </c>
      <c r="AF19" s="57">
        <v>-4373</v>
      </c>
      <c r="AG19" s="10">
        <v>-1624</v>
      </c>
      <c r="AH19" s="10"/>
    </row>
    <row r="20" spans="2:34" s="6" customFormat="1" ht="12.75" customHeight="1">
      <c r="B20" s="62" t="s">
        <v>73</v>
      </c>
      <c r="C20" s="57">
        <f>149-1</f>
        <v>148</v>
      </c>
      <c r="D20" s="57">
        <f>135-1</f>
        <v>134</v>
      </c>
      <c r="E20" s="57">
        <f>36-2</f>
        <v>34</v>
      </c>
      <c r="F20" s="57">
        <f>126-3</f>
        <v>123</v>
      </c>
      <c r="G20" s="57">
        <v>439</v>
      </c>
      <c r="H20" s="57">
        <v>270</v>
      </c>
      <c r="I20" s="57">
        <v>101</v>
      </c>
      <c r="J20" s="57">
        <v>1237</v>
      </c>
      <c r="K20" s="57">
        <v>67</v>
      </c>
      <c r="L20" s="57">
        <v>1675</v>
      </c>
      <c r="M20" s="57">
        <v>217</v>
      </c>
      <c r="N20" s="57">
        <v>243</v>
      </c>
      <c r="O20" s="57">
        <v>258</v>
      </c>
      <c r="P20" s="57">
        <v>328</v>
      </c>
      <c r="Q20" s="57">
        <v>1046</v>
      </c>
      <c r="R20" s="57">
        <v>207</v>
      </c>
      <c r="S20" s="57">
        <v>478</v>
      </c>
      <c r="T20" s="57">
        <v>496</v>
      </c>
      <c r="U20" s="57">
        <v>334</v>
      </c>
      <c r="V20" s="57">
        <v>1515</v>
      </c>
      <c r="W20" s="57">
        <v>138</v>
      </c>
      <c r="X20" s="57">
        <v>165</v>
      </c>
      <c r="Y20" s="57">
        <v>80</v>
      </c>
      <c r="Z20" s="57">
        <v>131</v>
      </c>
      <c r="AA20" s="57">
        <v>514</v>
      </c>
      <c r="AB20" s="57">
        <v>266</v>
      </c>
      <c r="AC20" s="57">
        <v>123</v>
      </c>
      <c r="AD20" s="10">
        <v>43</v>
      </c>
      <c r="AE20" s="10">
        <v>62</v>
      </c>
      <c r="AF20" s="57">
        <v>494</v>
      </c>
      <c r="AG20" s="10">
        <v>383</v>
      </c>
      <c r="AH20" s="10"/>
    </row>
    <row r="21" spans="2:34" s="6" customFormat="1" ht="12.75" customHeight="1">
      <c r="B21" s="62" t="s">
        <v>74</v>
      </c>
      <c r="C21" s="57">
        <f>53-13</f>
        <v>40</v>
      </c>
      <c r="D21" s="57">
        <f>155-1122</f>
        <v>-967</v>
      </c>
      <c r="E21" s="57">
        <f>-2461+9</f>
        <v>-2452</v>
      </c>
      <c r="F21" s="57">
        <f>-72+38</f>
        <v>-34</v>
      </c>
      <c r="G21" s="57">
        <v>-3413</v>
      </c>
      <c r="H21" s="57">
        <v>1153</v>
      </c>
      <c r="I21" s="57">
        <v>122</v>
      </c>
      <c r="J21" s="57">
        <v>-64</v>
      </c>
      <c r="K21" s="57">
        <v>-1182</v>
      </c>
      <c r="L21" s="57">
        <v>29</v>
      </c>
      <c r="M21" s="57">
        <v>-37</v>
      </c>
      <c r="N21" s="57">
        <v>51</v>
      </c>
      <c r="O21" s="57">
        <v>283</v>
      </c>
      <c r="P21" s="57">
        <v>37</v>
      </c>
      <c r="Q21" s="57">
        <v>334</v>
      </c>
      <c r="R21" s="57">
        <v>58</v>
      </c>
      <c r="S21" s="57">
        <v>29</v>
      </c>
      <c r="T21" s="57">
        <v>850</v>
      </c>
      <c r="U21" s="57">
        <v>14</v>
      </c>
      <c r="V21" s="57">
        <v>951</v>
      </c>
      <c r="W21" s="57">
        <v>204</v>
      </c>
      <c r="X21" s="57">
        <v>4803</v>
      </c>
      <c r="Y21" s="57">
        <v>220</v>
      </c>
      <c r="Z21" s="57">
        <v>-17</v>
      </c>
      <c r="AA21" s="57">
        <v>5210</v>
      </c>
      <c r="AB21" s="57">
        <v>-777</v>
      </c>
      <c r="AC21" s="57">
        <v>361</v>
      </c>
      <c r="AD21" s="10">
        <v>-60</v>
      </c>
      <c r="AE21" s="10">
        <v>0</v>
      </c>
      <c r="AF21" s="57">
        <v>-476</v>
      </c>
      <c r="AG21" s="10">
        <v>-12</v>
      </c>
      <c r="AH21" s="10"/>
    </row>
    <row r="22" spans="2:34" s="6" customFormat="1" ht="12.75" customHeight="1">
      <c r="B22" s="121" t="s">
        <v>24</v>
      </c>
      <c r="C22" s="122">
        <f t="shared" ref="C22:AD22" si="2">SUM(C19:C21)</f>
        <v>-1152</v>
      </c>
      <c r="D22" s="122">
        <f t="shared" si="2"/>
        <v>-2629</v>
      </c>
      <c r="E22" s="122">
        <f t="shared" si="2"/>
        <v>-4589</v>
      </c>
      <c r="F22" s="122">
        <f t="shared" si="2"/>
        <v>-1915</v>
      </c>
      <c r="G22" s="122">
        <v>-10285</v>
      </c>
      <c r="H22" s="122">
        <v>-792</v>
      </c>
      <c r="I22" s="122">
        <v>-1927</v>
      </c>
      <c r="J22" s="122">
        <v>-526</v>
      </c>
      <c r="K22" s="122">
        <v>-2577</v>
      </c>
      <c r="L22" s="122">
        <v>-5822</v>
      </c>
      <c r="M22" s="122">
        <v>-1397</v>
      </c>
      <c r="N22" s="122">
        <v>-1092</v>
      </c>
      <c r="O22" s="122">
        <v>-1294</v>
      </c>
      <c r="P22" s="122">
        <v>-1098</v>
      </c>
      <c r="Q22" s="122">
        <v>-4881</v>
      </c>
      <c r="R22" s="122">
        <v>-1848</v>
      </c>
      <c r="S22" s="122">
        <v>-1401</v>
      </c>
      <c r="T22" s="122">
        <v>-1352</v>
      </c>
      <c r="U22" s="122">
        <v>-1572</v>
      </c>
      <c r="V22" s="122">
        <v>-6173</v>
      </c>
      <c r="W22" s="122">
        <v>-1643</v>
      </c>
      <c r="X22" s="122">
        <v>3075</v>
      </c>
      <c r="Y22" s="122">
        <v>-1290</v>
      </c>
      <c r="Z22" s="122">
        <v>-1550</v>
      </c>
      <c r="AA22" s="122">
        <v>-1408</v>
      </c>
      <c r="AB22" s="122">
        <v>-1863</v>
      </c>
      <c r="AC22" s="122">
        <v>-614</v>
      </c>
      <c r="AD22" s="122">
        <v>-935</v>
      </c>
      <c r="AE22" s="20">
        <v>-943</v>
      </c>
      <c r="AF22" s="122">
        <v>-4355</v>
      </c>
      <c r="AG22" s="122">
        <v>-1253</v>
      </c>
      <c r="AH22" s="15"/>
    </row>
    <row r="23" spans="2:34" s="6" customFormat="1" ht="12.75" customHeight="1">
      <c r="B23" s="62" t="s">
        <v>75</v>
      </c>
      <c r="C23" s="57">
        <f>8-9</f>
        <v>-1</v>
      </c>
      <c r="D23" s="57">
        <f>6-3</f>
        <v>3</v>
      </c>
      <c r="E23" s="57">
        <f>6-1</f>
        <v>5</v>
      </c>
      <c r="F23" s="57">
        <f>-45+1</f>
        <v>-44</v>
      </c>
      <c r="G23" s="57">
        <v>-37</v>
      </c>
      <c r="H23" s="57">
        <v>-7</v>
      </c>
      <c r="I23" s="57">
        <v>-2</v>
      </c>
      <c r="J23" s="57">
        <v>12</v>
      </c>
      <c r="K23" s="57">
        <v>-14</v>
      </c>
      <c r="L23" s="57">
        <v>-11</v>
      </c>
      <c r="M23" s="57">
        <v>-10</v>
      </c>
      <c r="N23" s="57">
        <v>-33</v>
      </c>
      <c r="O23" s="57">
        <v>-2</v>
      </c>
      <c r="P23" s="57">
        <v>19</v>
      </c>
      <c r="Q23" s="57">
        <v>-26</v>
      </c>
      <c r="R23" s="57">
        <v>-23</v>
      </c>
      <c r="S23" s="57">
        <v>7</v>
      </c>
      <c r="T23" s="57">
        <v>-58</v>
      </c>
      <c r="U23" s="57">
        <v>-16</v>
      </c>
      <c r="V23" s="57">
        <v>-90</v>
      </c>
      <c r="W23" s="57">
        <v>6</v>
      </c>
      <c r="X23" s="57">
        <v>-41</v>
      </c>
      <c r="Y23" s="57">
        <v>28</v>
      </c>
      <c r="Z23" s="57">
        <v>53</v>
      </c>
      <c r="AA23" s="57">
        <v>46</v>
      </c>
      <c r="AB23" s="57">
        <v>10</v>
      </c>
      <c r="AC23" s="57">
        <v>1</v>
      </c>
      <c r="AD23" s="10">
        <v>-1</v>
      </c>
      <c r="AE23" s="10">
        <v>744</v>
      </c>
      <c r="AF23" s="57">
        <v>754</v>
      </c>
      <c r="AG23" s="10">
        <v>0</v>
      </c>
      <c r="AH23" s="10"/>
    </row>
    <row r="24" spans="2:34" s="6" customFormat="1" ht="12.75" customHeight="1">
      <c r="B24" s="121" t="s">
        <v>76</v>
      </c>
      <c r="C24" s="122">
        <f t="shared" ref="C24:AD24" si="3">SUM(C22:C23)</f>
        <v>-1153</v>
      </c>
      <c r="D24" s="122">
        <f t="shared" si="3"/>
        <v>-2626</v>
      </c>
      <c r="E24" s="122">
        <f t="shared" si="3"/>
        <v>-4584</v>
      </c>
      <c r="F24" s="122">
        <f t="shared" si="3"/>
        <v>-1959</v>
      </c>
      <c r="G24" s="122">
        <v>-10322</v>
      </c>
      <c r="H24" s="122">
        <v>-799</v>
      </c>
      <c r="I24" s="122">
        <v>-1929</v>
      </c>
      <c r="J24" s="122">
        <v>-514</v>
      </c>
      <c r="K24" s="122">
        <v>-2591</v>
      </c>
      <c r="L24" s="122">
        <v>-5833</v>
      </c>
      <c r="M24" s="122">
        <v>-1407</v>
      </c>
      <c r="N24" s="122">
        <v>-1125</v>
      </c>
      <c r="O24" s="122">
        <v>-1296</v>
      </c>
      <c r="P24" s="122">
        <v>-1079</v>
      </c>
      <c r="Q24" s="122">
        <v>-4907</v>
      </c>
      <c r="R24" s="122">
        <v>-1871</v>
      </c>
      <c r="S24" s="122">
        <v>-1394</v>
      </c>
      <c r="T24" s="122">
        <v>-1410</v>
      </c>
      <c r="U24" s="122">
        <v>-1588</v>
      </c>
      <c r="V24" s="122">
        <v>-6263</v>
      </c>
      <c r="W24" s="122">
        <v>-1637</v>
      </c>
      <c r="X24" s="122">
        <v>3034</v>
      </c>
      <c r="Y24" s="122">
        <v>-1262</v>
      </c>
      <c r="Z24" s="122">
        <v>-1497</v>
      </c>
      <c r="AA24" s="122">
        <v>-1362</v>
      </c>
      <c r="AB24" s="122">
        <v>-1853</v>
      </c>
      <c r="AC24" s="122">
        <v>-613</v>
      </c>
      <c r="AD24" s="122">
        <v>-936</v>
      </c>
      <c r="AE24" s="20">
        <v>-199</v>
      </c>
      <c r="AF24" s="122">
        <v>-3601</v>
      </c>
      <c r="AG24" s="122">
        <v>-1253</v>
      </c>
      <c r="AH24" s="15"/>
    </row>
    <row r="25" spans="2:34" s="6" customFormat="1" ht="12.75" customHeight="1">
      <c r="B25" s="62" t="s">
        <v>77</v>
      </c>
      <c r="C25" s="57">
        <f>-667+45</f>
        <v>-622</v>
      </c>
      <c r="D25" s="57">
        <f>-394+72</f>
        <v>-322</v>
      </c>
      <c r="E25" s="57">
        <f>946-20</f>
        <v>926</v>
      </c>
      <c r="F25" s="57">
        <f>1432</f>
        <v>1432</v>
      </c>
      <c r="G25" s="57">
        <v>1414</v>
      </c>
      <c r="H25" s="57">
        <v>-46</v>
      </c>
      <c r="I25" s="57">
        <v>1258</v>
      </c>
      <c r="J25" s="57">
        <v>-2232</v>
      </c>
      <c r="K25" s="57">
        <v>695</v>
      </c>
      <c r="L25" s="57">
        <v>-325</v>
      </c>
      <c r="M25" s="57">
        <v>-381</v>
      </c>
      <c r="N25" s="57">
        <v>17</v>
      </c>
      <c r="O25" s="57">
        <v>-329</v>
      </c>
      <c r="P25" s="57">
        <v>-892</v>
      </c>
      <c r="Q25" s="57">
        <v>-1585</v>
      </c>
      <c r="R25" s="57">
        <v>-1385</v>
      </c>
      <c r="S25" s="57">
        <v>-375</v>
      </c>
      <c r="T25" s="57">
        <v>760</v>
      </c>
      <c r="U25" s="57">
        <v>-1888</v>
      </c>
      <c r="V25" s="57">
        <v>-2888</v>
      </c>
      <c r="W25" s="57">
        <v>-207</v>
      </c>
      <c r="X25" s="57">
        <v>72</v>
      </c>
      <c r="Y25" s="57">
        <v>736</v>
      </c>
      <c r="Z25" s="57">
        <v>646</v>
      </c>
      <c r="AA25" s="57">
        <v>1247</v>
      </c>
      <c r="AB25" s="57">
        <v>1647</v>
      </c>
      <c r="AC25" s="57">
        <v>316</v>
      </c>
      <c r="AD25" s="10">
        <v>-408</v>
      </c>
      <c r="AE25" s="10">
        <v>-186</v>
      </c>
      <c r="AF25" s="57">
        <v>1369</v>
      </c>
      <c r="AG25" s="10">
        <v>-470</v>
      </c>
      <c r="AH25" s="10"/>
    </row>
    <row r="26" spans="2:34" s="6" customFormat="1" ht="12.75" customHeight="1">
      <c r="B26" s="62" t="s">
        <v>78</v>
      </c>
      <c r="C26" s="57">
        <v>0</v>
      </c>
      <c r="D26" s="57">
        <f>-820</f>
        <v>-820</v>
      </c>
      <c r="E26" s="57">
        <f>-3</f>
        <v>-3</v>
      </c>
      <c r="F26" s="57">
        <f>8</f>
        <v>8</v>
      </c>
      <c r="G26" s="57">
        <v>-815</v>
      </c>
      <c r="H26" s="57">
        <v>0</v>
      </c>
      <c r="I26" s="57">
        <v>-762</v>
      </c>
      <c r="J26" s="57">
        <v>10</v>
      </c>
      <c r="K26" s="57">
        <v>-2</v>
      </c>
      <c r="L26" s="57">
        <v>-754</v>
      </c>
      <c r="M26" s="57">
        <v>0</v>
      </c>
      <c r="N26" s="57">
        <v>-923</v>
      </c>
      <c r="O26" s="57">
        <v>-2</v>
      </c>
      <c r="P26" s="57">
        <v>6</v>
      </c>
      <c r="Q26" s="57">
        <v>-919</v>
      </c>
      <c r="R26" s="57">
        <v>0</v>
      </c>
      <c r="S26" s="57">
        <v>-1131</v>
      </c>
      <c r="T26" s="57">
        <v>0</v>
      </c>
      <c r="U26" s="57">
        <v>0</v>
      </c>
      <c r="V26" s="57">
        <v>-1131</v>
      </c>
      <c r="W26" s="57">
        <v>0</v>
      </c>
      <c r="X26" s="57">
        <v>-6141</v>
      </c>
      <c r="Y26" s="57">
        <v>0</v>
      </c>
      <c r="Z26" s="57">
        <v>0</v>
      </c>
      <c r="AA26" s="57">
        <v>-6141</v>
      </c>
      <c r="AB26" s="57">
        <v>0</v>
      </c>
      <c r="AC26" s="57">
        <v>-953</v>
      </c>
      <c r="AD26" s="10">
        <v>0</v>
      </c>
      <c r="AE26" s="10">
        <v>0</v>
      </c>
      <c r="AF26" s="57">
        <v>-953</v>
      </c>
      <c r="AG26" s="10">
        <v>-454</v>
      </c>
      <c r="AH26" s="10"/>
    </row>
    <row r="27" spans="2:34" s="6" customFormat="1" ht="12.75" customHeight="1">
      <c r="B27" s="62" t="s">
        <v>79</v>
      </c>
      <c r="C27" s="57">
        <v>-28</v>
      </c>
      <c r="D27" s="57">
        <f>-68</f>
        <v>-68</v>
      </c>
      <c r="E27" s="57">
        <f>-6</f>
        <v>-6</v>
      </c>
      <c r="F27" s="57">
        <f>-7</f>
        <v>-7</v>
      </c>
      <c r="G27" s="57">
        <v>-109</v>
      </c>
      <c r="H27" s="57">
        <v>-29</v>
      </c>
      <c r="I27" s="57">
        <v>-115</v>
      </c>
      <c r="J27" s="57">
        <v>-6</v>
      </c>
      <c r="K27" s="57">
        <v>-41</v>
      </c>
      <c r="L27" s="57">
        <v>-191</v>
      </c>
      <c r="M27" s="57">
        <v>-15</v>
      </c>
      <c r="N27" s="57">
        <v>-115</v>
      </c>
      <c r="O27" s="57">
        <v>-12</v>
      </c>
      <c r="P27" s="57">
        <v>8</v>
      </c>
      <c r="Q27" s="57">
        <v>-134</v>
      </c>
      <c r="R27" s="57">
        <v>-99</v>
      </c>
      <c r="S27" s="57">
        <v>-31</v>
      </c>
      <c r="T27" s="57">
        <v>-2</v>
      </c>
      <c r="U27" s="57">
        <v>-16</v>
      </c>
      <c r="V27" s="57">
        <v>-148</v>
      </c>
      <c r="W27" s="57">
        <v>0</v>
      </c>
      <c r="X27" s="57">
        <v>-90</v>
      </c>
      <c r="Y27" s="57">
        <v>0</v>
      </c>
      <c r="Z27" s="57">
        <v>-7</v>
      </c>
      <c r="AA27" s="57">
        <v>-97</v>
      </c>
      <c r="AB27" s="57">
        <v>-1</v>
      </c>
      <c r="AC27" s="57">
        <v>-44</v>
      </c>
      <c r="AD27" s="10">
        <v>-2</v>
      </c>
      <c r="AE27" s="10">
        <v>-6</v>
      </c>
      <c r="AF27" s="57">
        <v>-53</v>
      </c>
      <c r="AG27" s="10">
        <v>0</v>
      </c>
      <c r="AH27" s="10"/>
    </row>
    <row r="28" spans="2:34" s="6" customFormat="1" ht="12.75" customHeight="1">
      <c r="B28" s="62" t="s">
        <v>128</v>
      </c>
      <c r="C28" s="57">
        <v>0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-641</v>
      </c>
      <c r="V28" s="57">
        <v>-641</v>
      </c>
      <c r="W28" s="57">
        <v>-268</v>
      </c>
      <c r="X28" s="57">
        <v>0</v>
      </c>
      <c r="Y28" s="57">
        <v>-119</v>
      </c>
      <c r="Z28" s="57">
        <v>-393</v>
      </c>
      <c r="AA28" s="57">
        <v>-780</v>
      </c>
      <c r="AB28" s="57">
        <v>-475</v>
      </c>
      <c r="AC28" s="57">
        <v>0</v>
      </c>
      <c r="AD28" s="10">
        <v>0</v>
      </c>
      <c r="AE28" s="10">
        <v>0</v>
      </c>
      <c r="AF28" s="57">
        <v>-475</v>
      </c>
      <c r="AG28" s="10">
        <v>0</v>
      </c>
      <c r="AH28" s="10"/>
    </row>
    <row r="29" spans="2:34" s="6" customFormat="1" ht="12.75" customHeight="1">
      <c r="B29" s="62" t="s">
        <v>80</v>
      </c>
      <c r="C29" s="57">
        <v>27</v>
      </c>
      <c r="D29" s="57">
        <v>15</v>
      </c>
      <c r="E29" s="57">
        <v>-2</v>
      </c>
      <c r="F29" s="57">
        <v>0</v>
      </c>
      <c r="G29" s="57">
        <v>40</v>
      </c>
      <c r="H29" s="57">
        <v>-179</v>
      </c>
      <c r="I29" s="57">
        <v>16</v>
      </c>
      <c r="J29" s="57">
        <v>7</v>
      </c>
      <c r="K29" s="57">
        <v>-17</v>
      </c>
      <c r="L29" s="57">
        <v>-173</v>
      </c>
      <c r="M29" s="57">
        <v>18</v>
      </c>
      <c r="N29" s="57">
        <v>4</v>
      </c>
      <c r="O29" s="57">
        <v>1</v>
      </c>
      <c r="P29" s="57">
        <v>-21</v>
      </c>
      <c r="Q29" s="57">
        <v>2</v>
      </c>
      <c r="R29" s="57">
        <v>82</v>
      </c>
      <c r="S29" s="57">
        <v>34</v>
      </c>
      <c r="T29" s="57">
        <v>-147</v>
      </c>
      <c r="U29" s="57">
        <v>153</v>
      </c>
      <c r="V29" s="57">
        <v>122</v>
      </c>
      <c r="W29" s="57">
        <v>21</v>
      </c>
      <c r="X29" s="57">
        <v>3</v>
      </c>
      <c r="Y29" s="57">
        <v>2</v>
      </c>
      <c r="Z29" s="57">
        <v>9</v>
      </c>
      <c r="AA29" s="57">
        <v>35</v>
      </c>
      <c r="AB29" s="286">
        <v>39</v>
      </c>
      <c r="AC29" s="286">
        <v>-38</v>
      </c>
      <c r="AD29" s="287">
        <v>-60</v>
      </c>
      <c r="AE29" s="10">
        <v>27</v>
      </c>
      <c r="AF29" s="57">
        <v>-32</v>
      </c>
      <c r="AG29" s="10">
        <v>31</v>
      </c>
      <c r="AH29" s="15"/>
    </row>
    <row r="30" spans="2:34" s="6" customFormat="1" ht="12.75" customHeight="1">
      <c r="B30" s="121" t="s">
        <v>81</v>
      </c>
      <c r="C30" s="122">
        <f t="shared" ref="C30:AA30" si="4">SUM(C25:C29)</f>
        <v>-623</v>
      </c>
      <c r="D30" s="122">
        <f t="shared" si="4"/>
        <v>-1195</v>
      </c>
      <c r="E30" s="122">
        <f t="shared" si="4"/>
        <v>915</v>
      </c>
      <c r="F30" s="122">
        <f t="shared" si="4"/>
        <v>1433</v>
      </c>
      <c r="G30" s="122">
        <v>530</v>
      </c>
      <c r="H30" s="122">
        <v>-254</v>
      </c>
      <c r="I30" s="122">
        <v>397</v>
      </c>
      <c r="J30" s="122">
        <v>-2221</v>
      </c>
      <c r="K30" s="122">
        <v>635</v>
      </c>
      <c r="L30" s="122">
        <v>-1443</v>
      </c>
      <c r="M30" s="122">
        <v>-378</v>
      </c>
      <c r="N30" s="122">
        <v>-1017</v>
      </c>
      <c r="O30" s="122">
        <v>-342</v>
      </c>
      <c r="P30" s="122">
        <v>-899</v>
      </c>
      <c r="Q30" s="122">
        <v>-2636</v>
      </c>
      <c r="R30" s="122">
        <v>-1402</v>
      </c>
      <c r="S30" s="122">
        <v>-1503</v>
      </c>
      <c r="T30" s="122">
        <v>611</v>
      </c>
      <c r="U30" s="122">
        <v>-2392</v>
      </c>
      <c r="V30" s="122">
        <v>-4686</v>
      </c>
      <c r="W30" s="122">
        <v>-454</v>
      </c>
      <c r="X30" s="122">
        <v>-6156</v>
      </c>
      <c r="Y30" s="122">
        <v>619</v>
      </c>
      <c r="Z30" s="122">
        <v>255</v>
      </c>
      <c r="AA30" s="122">
        <v>-5736</v>
      </c>
      <c r="AB30" s="122">
        <v>1210</v>
      </c>
      <c r="AC30" s="122">
        <v>-719</v>
      </c>
      <c r="AD30" s="122">
        <v>-470</v>
      </c>
      <c r="AE30" s="20">
        <v>-165</v>
      </c>
      <c r="AF30" s="122">
        <v>-144</v>
      </c>
      <c r="AG30" s="122">
        <v>-893</v>
      </c>
      <c r="AH30" s="15"/>
    </row>
    <row r="31" spans="2:34" s="6" customFormat="1" ht="12.75" customHeight="1">
      <c r="B31" s="121" t="s">
        <v>125</v>
      </c>
      <c r="C31" s="122">
        <f t="shared" ref="C31:AA31" si="5">C18+C24+C30</f>
        <v>387</v>
      </c>
      <c r="D31" s="122">
        <f t="shared" si="5"/>
        <v>-2132</v>
      </c>
      <c r="E31" s="122">
        <f t="shared" si="5"/>
        <v>-1679</v>
      </c>
      <c r="F31" s="122">
        <f t="shared" si="5"/>
        <v>297</v>
      </c>
      <c r="G31" s="122">
        <v>-3127</v>
      </c>
      <c r="H31" s="122">
        <v>69</v>
      </c>
      <c r="I31" s="122">
        <v>-81</v>
      </c>
      <c r="J31" s="122">
        <v>25</v>
      </c>
      <c r="K31" s="122">
        <v>-248</v>
      </c>
      <c r="L31" s="122">
        <v>-235</v>
      </c>
      <c r="M31" s="122">
        <v>545</v>
      </c>
      <c r="N31" s="122">
        <v>-55</v>
      </c>
      <c r="O31" s="122">
        <v>1064</v>
      </c>
      <c r="P31" s="122">
        <v>-188</v>
      </c>
      <c r="Q31" s="122">
        <v>1366</v>
      </c>
      <c r="R31" s="122">
        <v>-1399</v>
      </c>
      <c r="S31" s="122">
        <v>-1148</v>
      </c>
      <c r="T31" s="122">
        <v>1923</v>
      </c>
      <c r="U31" s="122">
        <v>-1564</v>
      </c>
      <c r="V31" s="122">
        <v>-2188</v>
      </c>
      <c r="W31" s="122">
        <v>-141</v>
      </c>
      <c r="X31" s="122">
        <v>-1345</v>
      </c>
      <c r="Y31" s="122">
        <v>1551</v>
      </c>
      <c r="Z31" s="122">
        <v>806</v>
      </c>
      <c r="AA31" s="122">
        <v>871</v>
      </c>
      <c r="AB31" s="122">
        <v>-393</v>
      </c>
      <c r="AC31" s="122">
        <v>-392</v>
      </c>
      <c r="AD31" s="122">
        <v>265</v>
      </c>
      <c r="AE31" s="20">
        <v>1101</v>
      </c>
      <c r="AF31" s="122">
        <v>581</v>
      </c>
      <c r="AG31" s="122">
        <v>-1269</v>
      </c>
      <c r="AH31" s="15"/>
    </row>
    <row r="32" spans="2:34" s="6" customFormat="1">
      <c r="B32" s="62" t="s">
        <v>126</v>
      </c>
      <c r="C32" s="130">
        <v>-44</v>
      </c>
      <c r="D32" s="130">
        <v>1043</v>
      </c>
      <c r="E32" s="130">
        <v>-49</v>
      </c>
      <c r="F32" s="130">
        <v>82</v>
      </c>
      <c r="G32" s="57">
        <v>1032</v>
      </c>
      <c r="H32" s="130">
        <v>-56</v>
      </c>
      <c r="I32" s="130">
        <v>31</v>
      </c>
      <c r="J32" s="130">
        <v>-20</v>
      </c>
      <c r="K32" s="130">
        <v>84</v>
      </c>
      <c r="L32" s="130">
        <v>39</v>
      </c>
      <c r="M32" s="130">
        <v>-42</v>
      </c>
      <c r="N32" s="130">
        <v>28</v>
      </c>
      <c r="O32" s="130">
        <v>15</v>
      </c>
      <c r="P32" s="130">
        <v>83</v>
      </c>
      <c r="Q32" s="130">
        <v>84</v>
      </c>
      <c r="R32" s="130">
        <v>2201</v>
      </c>
      <c r="S32" s="130">
        <v>308</v>
      </c>
      <c r="T32" s="130">
        <v>0</v>
      </c>
      <c r="U32" s="130">
        <v>0</v>
      </c>
      <c r="V32" s="130">
        <v>2509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31">
        <v>0</v>
      </c>
      <c r="AE32" s="31">
        <v>0</v>
      </c>
      <c r="AF32" s="130">
        <v>0</v>
      </c>
      <c r="AG32" s="31">
        <v>0</v>
      </c>
      <c r="AH32" s="15"/>
    </row>
    <row r="33" spans="2:34" s="6" customFormat="1">
      <c r="B33" s="121" t="s">
        <v>82</v>
      </c>
      <c r="C33" s="122">
        <f t="shared" ref="C33:AE33" si="6">C31+C32</f>
        <v>343</v>
      </c>
      <c r="D33" s="122">
        <f t="shared" si="6"/>
        <v>-1089</v>
      </c>
      <c r="E33" s="122">
        <f t="shared" si="6"/>
        <v>-1728</v>
      </c>
      <c r="F33" s="122">
        <f t="shared" si="6"/>
        <v>379</v>
      </c>
      <c r="G33" s="122">
        <v>-2095</v>
      </c>
      <c r="H33" s="122">
        <v>13</v>
      </c>
      <c r="I33" s="122">
        <v>-50</v>
      </c>
      <c r="J33" s="122">
        <v>5</v>
      </c>
      <c r="K33" s="122">
        <v>-164</v>
      </c>
      <c r="L33" s="122">
        <v>-196</v>
      </c>
      <c r="M33" s="122">
        <v>503</v>
      </c>
      <c r="N33" s="122">
        <v>-27</v>
      </c>
      <c r="O33" s="122">
        <v>1079</v>
      </c>
      <c r="P33" s="122">
        <v>-105</v>
      </c>
      <c r="Q33" s="122">
        <v>1450</v>
      </c>
      <c r="R33" s="122">
        <v>802</v>
      </c>
      <c r="S33" s="122">
        <v>-840</v>
      </c>
      <c r="T33" s="122">
        <v>1923</v>
      </c>
      <c r="U33" s="122">
        <v>-1564</v>
      </c>
      <c r="V33" s="122">
        <v>321</v>
      </c>
      <c r="W33" s="122">
        <v>-141</v>
      </c>
      <c r="X33" s="122">
        <v>-1345</v>
      </c>
      <c r="Y33" s="122">
        <v>1551</v>
      </c>
      <c r="Z33" s="122">
        <v>806</v>
      </c>
      <c r="AA33" s="122">
        <v>871</v>
      </c>
      <c r="AB33" s="122">
        <v>-393</v>
      </c>
      <c r="AC33" s="122">
        <v>-392</v>
      </c>
      <c r="AD33" s="122">
        <v>265</v>
      </c>
      <c r="AE33" s="20">
        <v>1101</v>
      </c>
      <c r="AF33" s="122">
        <v>581</v>
      </c>
      <c r="AG33" s="122">
        <v>-1269</v>
      </c>
    </row>
    <row r="34" spans="2:34" ht="13.5" thickBot="1"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21"/>
    </row>
    <row r="35" spans="2:34" ht="13.5" thickTop="1">
      <c r="B35" s="13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2:34">
      <c r="B36" s="121" t="s">
        <v>140</v>
      </c>
      <c r="C36" s="133">
        <v>1345</v>
      </c>
      <c r="D36" s="133">
        <v>2771</v>
      </c>
      <c r="E36" s="133">
        <v>4645</v>
      </c>
      <c r="F36" s="133">
        <v>2047</v>
      </c>
      <c r="G36" s="133">
        <f>SUM(C36:F36)</f>
        <v>10808</v>
      </c>
      <c r="H36" s="133">
        <v>2551</v>
      </c>
      <c r="I36" s="133">
        <v>2177</v>
      </c>
      <c r="J36" s="133">
        <v>1748</v>
      </c>
      <c r="K36" s="133">
        <v>2654</v>
      </c>
      <c r="L36" s="133">
        <f>SUM(H36:K36)</f>
        <v>9130</v>
      </c>
      <c r="M36" s="133">
        <v>1617</v>
      </c>
      <c r="N36" s="133">
        <v>1350</v>
      </c>
      <c r="O36" s="133">
        <v>1855</v>
      </c>
      <c r="P36" s="133">
        <v>1479</v>
      </c>
      <c r="Q36" s="133">
        <f>SUM(M36:P36)</f>
        <v>6301</v>
      </c>
      <c r="R36" s="133">
        <v>2140</v>
      </c>
      <c r="S36" s="133">
        <v>1927</v>
      </c>
      <c r="T36" s="133">
        <v>2696</v>
      </c>
      <c r="U36" s="133">
        <v>1913</v>
      </c>
      <c r="V36" s="133">
        <f>SUM(R36:U36)</f>
        <v>8676</v>
      </c>
      <c r="W36" s="133">
        <v>1961</v>
      </c>
      <c r="X36" s="133">
        <v>1891</v>
      </c>
      <c r="Y36" s="133">
        <v>1662</v>
      </c>
      <c r="Z36" s="133">
        <v>1684</v>
      </c>
      <c r="AA36" s="133">
        <f>SUM(W36:Z36)</f>
        <v>7198</v>
      </c>
      <c r="AB36" s="133">
        <v>2129</v>
      </c>
      <c r="AC36" s="133">
        <v>751</v>
      </c>
      <c r="AD36" s="20">
        <v>978</v>
      </c>
      <c r="AE36" s="262">
        <v>1111</v>
      </c>
      <c r="AF36" s="133">
        <f>SUM(AB36:AE36)</f>
        <v>4969</v>
      </c>
      <c r="AG36" s="133">
        <v>1636</v>
      </c>
    </row>
    <row r="37" spans="2:34">
      <c r="B37" s="6"/>
      <c r="G37" s="35"/>
      <c r="AB37" s="21"/>
      <c r="AC37" s="21"/>
      <c r="AD37" s="21"/>
    </row>
    <row r="38" spans="2:34">
      <c r="B38" s="134" t="s">
        <v>141</v>
      </c>
      <c r="G38" s="35"/>
      <c r="L38" s="35"/>
      <c r="Q38" s="35"/>
      <c r="R38" s="35"/>
      <c r="S38" s="35"/>
      <c r="T38" s="35"/>
      <c r="U38" s="35"/>
      <c r="V38" s="35"/>
      <c r="W38" s="35"/>
      <c r="X38" s="35"/>
      <c r="Y38" s="35">
        <v>0</v>
      </c>
      <c r="AA38" s="35"/>
      <c r="AB38" s="35"/>
      <c r="AC38" s="35"/>
      <c r="AD38" s="35"/>
      <c r="AE38" s="35"/>
      <c r="AF38" s="35"/>
    </row>
    <row r="39" spans="2:34">
      <c r="G39" s="35"/>
      <c r="L39" s="35"/>
      <c r="Q39" s="35"/>
      <c r="R39" s="35"/>
      <c r="S39" s="35"/>
      <c r="T39" s="35"/>
      <c r="U39" s="35"/>
      <c r="V39" s="35"/>
      <c r="W39" s="35"/>
      <c r="X39" s="35"/>
      <c r="Y39" s="35">
        <v>0</v>
      </c>
      <c r="AA39" s="35"/>
      <c r="AB39" s="35"/>
      <c r="AC39" s="35"/>
      <c r="AD39" s="35"/>
      <c r="AE39" s="35"/>
      <c r="AF39" s="35"/>
    </row>
  </sheetData>
  <mergeCells count="6">
    <mergeCell ref="AB9:AF9"/>
    <mergeCell ref="R9:V9"/>
    <mergeCell ref="W9:AA9"/>
    <mergeCell ref="C9:G9"/>
    <mergeCell ref="H9:L9"/>
    <mergeCell ref="M9:Q9"/>
  </mergeCells>
  <conditionalFormatting sqref="W38">
    <cfRule type="cellIs" dxfId="179" priority="76" stopIfTrue="1" operator="equal">
      <formula>0</formula>
    </cfRule>
  </conditionalFormatting>
  <conditionalFormatting sqref="W38">
    <cfRule type="containsBlanks" dxfId="178" priority="73" stopIfTrue="1">
      <formula>LEN(TRIM(W38))=0</formula>
    </cfRule>
    <cfRule type="cellIs" dxfId="177" priority="74" stopIfTrue="1" operator="equal">
      <formula>0</formula>
    </cfRule>
    <cfRule type="cellIs" dxfId="176" priority="75" stopIfTrue="1" operator="greaterThan">
      <formula>0</formula>
    </cfRule>
  </conditionalFormatting>
  <conditionalFormatting sqref="X38">
    <cfRule type="cellIs" dxfId="175" priority="68" stopIfTrue="1" operator="equal">
      <formula>0</formula>
    </cfRule>
  </conditionalFormatting>
  <conditionalFormatting sqref="X38">
    <cfRule type="containsBlanks" dxfId="174" priority="65" stopIfTrue="1">
      <formula>LEN(TRIM(X38))=0</formula>
    </cfRule>
    <cfRule type="cellIs" dxfId="173" priority="66" stopIfTrue="1" operator="equal">
      <formula>0</formula>
    </cfRule>
    <cfRule type="cellIs" dxfId="172" priority="67" stopIfTrue="1" operator="greaterThan">
      <formula>0</formula>
    </cfRule>
  </conditionalFormatting>
  <conditionalFormatting sqref="X39">
    <cfRule type="cellIs" dxfId="171" priority="64" stopIfTrue="1" operator="equal">
      <formula>0</formula>
    </cfRule>
  </conditionalFormatting>
  <conditionalFormatting sqref="X39">
    <cfRule type="containsBlanks" dxfId="170" priority="61" stopIfTrue="1">
      <formula>LEN(TRIM(X39))=0</formula>
    </cfRule>
    <cfRule type="cellIs" dxfId="169" priority="62" stopIfTrue="1" operator="equal">
      <formula>0</formula>
    </cfRule>
    <cfRule type="cellIs" dxfId="168" priority="63" stopIfTrue="1" operator="greaterThan">
      <formula>0</formula>
    </cfRule>
  </conditionalFormatting>
  <conditionalFormatting sqref="AB38:AC38">
    <cfRule type="cellIs" dxfId="167" priority="60" stopIfTrue="1" operator="equal">
      <formula>0</formula>
    </cfRule>
  </conditionalFormatting>
  <conditionalFormatting sqref="AB38:AC38">
    <cfRule type="containsBlanks" dxfId="166" priority="57" stopIfTrue="1">
      <formula>LEN(TRIM(AB38))=0</formula>
    </cfRule>
    <cfRule type="cellIs" dxfId="165" priority="58" stopIfTrue="1" operator="equal">
      <formula>0</formula>
    </cfRule>
    <cfRule type="cellIs" dxfId="164" priority="59" stopIfTrue="1" operator="greaterThan">
      <formula>0</formula>
    </cfRule>
  </conditionalFormatting>
  <conditionalFormatting sqref="AB39:AC39">
    <cfRule type="cellIs" dxfId="163" priority="56" stopIfTrue="1" operator="equal">
      <formula>0</formula>
    </cfRule>
  </conditionalFormatting>
  <conditionalFormatting sqref="AB39:AC39">
    <cfRule type="containsBlanks" dxfId="162" priority="53" stopIfTrue="1">
      <formula>LEN(TRIM(AB39))=0</formula>
    </cfRule>
    <cfRule type="cellIs" dxfId="161" priority="54" stopIfTrue="1" operator="equal">
      <formula>0</formula>
    </cfRule>
    <cfRule type="cellIs" dxfId="160" priority="55" stopIfTrue="1" operator="greaterThan">
      <formula>0</formula>
    </cfRule>
  </conditionalFormatting>
  <conditionalFormatting sqref="Y38">
    <cfRule type="cellIs" dxfId="159" priority="52" stopIfTrue="1" operator="equal">
      <formula>0</formula>
    </cfRule>
  </conditionalFormatting>
  <conditionalFormatting sqref="Y38">
    <cfRule type="containsBlanks" dxfId="158" priority="49" stopIfTrue="1">
      <formula>LEN(TRIM(Y38))=0</formula>
    </cfRule>
    <cfRule type="cellIs" dxfId="157" priority="50" stopIfTrue="1" operator="equal">
      <formula>0</formula>
    </cfRule>
    <cfRule type="cellIs" dxfId="156" priority="51" stopIfTrue="1" operator="greaterThan">
      <formula>0</formula>
    </cfRule>
  </conditionalFormatting>
  <conditionalFormatting sqref="Y39">
    <cfRule type="cellIs" dxfId="155" priority="48" stopIfTrue="1" operator="equal">
      <formula>0</formula>
    </cfRule>
  </conditionalFormatting>
  <conditionalFormatting sqref="Y39">
    <cfRule type="containsBlanks" dxfId="154" priority="45" stopIfTrue="1">
      <formula>LEN(TRIM(Y39))=0</formula>
    </cfRule>
    <cfRule type="cellIs" dxfId="153" priority="46" stopIfTrue="1" operator="equal">
      <formula>0</formula>
    </cfRule>
    <cfRule type="cellIs" dxfId="152" priority="47" stopIfTrue="1" operator="greaterThan">
      <formula>0</formula>
    </cfRule>
  </conditionalFormatting>
  <conditionalFormatting sqref="G37">
    <cfRule type="cellIs" dxfId="151" priority="120" stopIfTrue="1" operator="equal">
      <formula>0</formula>
    </cfRule>
  </conditionalFormatting>
  <conditionalFormatting sqref="G37">
    <cfRule type="containsBlanks" dxfId="150" priority="117" stopIfTrue="1">
      <formula>LEN(TRIM(G37))=0</formula>
    </cfRule>
    <cfRule type="cellIs" dxfId="149" priority="118" stopIfTrue="1" operator="equal">
      <formula>0</formula>
    </cfRule>
    <cfRule type="cellIs" dxfId="148" priority="119" stopIfTrue="1" operator="greaterThan">
      <formula>0</formula>
    </cfRule>
  </conditionalFormatting>
  <conditionalFormatting sqref="G38">
    <cfRule type="cellIs" dxfId="147" priority="116" stopIfTrue="1" operator="equal">
      <formula>0</formula>
    </cfRule>
  </conditionalFormatting>
  <conditionalFormatting sqref="G38">
    <cfRule type="containsBlanks" dxfId="146" priority="113" stopIfTrue="1">
      <formula>LEN(TRIM(G38))=0</formula>
    </cfRule>
    <cfRule type="cellIs" dxfId="145" priority="114" stopIfTrue="1" operator="equal">
      <formula>0</formula>
    </cfRule>
    <cfRule type="cellIs" dxfId="144" priority="115" stopIfTrue="1" operator="greaterThan">
      <formula>0</formula>
    </cfRule>
  </conditionalFormatting>
  <conditionalFormatting sqref="G39">
    <cfRule type="cellIs" dxfId="143" priority="112" stopIfTrue="1" operator="equal">
      <formula>0</formula>
    </cfRule>
  </conditionalFormatting>
  <conditionalFormatting sqref="G39">
    <cfRule type="containsBlanks" dxfId="142" priority="109" stopIfTrue="1">
      <formula>LEN(TRIM(G39))=0</formula>
    </cfRule>
    <cfRule type="cellIs" dxfId="141" priority="110" stopIfTrue="1" operator="equal">
      <formula>0</formula>
    </cfRule>
    <cfRule type="cellIs" dxfId="140" priority="111" stopIfTrue="1" operator="greaterThan">
      <formula>0</formula>
    </cfRule>
  </conditionalFormatting>
  <conditionalFormatting sqref="L38">
    <cfRule type="cellIs" dxfId="139" priority="108" stopIfTrue="1" operator="equal">
      <formula>0</formula>
    </cfRule>
  </conditionalFormatting>
  <conditionalFormatting sqref="L38">
    <cfRule type="containsBlanks" dxfId="138" priority="105" stopIfTrue="1">
      <formula>LEN(TRIM(L38))=0</formula>
    </cfRule>
    <cfRule type="cellIs" dxfId="137" priority="106" stopIfTrue="1" operator="equal">
      <formula>0</formula>
    </cfRule>
    <cfRule type="cellIs" dxfId="136" priority="107" stopIfTrue="1" operator="greaterThan">
      <formula>0</formula>
    </cfRule>
  </conditionalFormatting>
  <conditionalFormatting sqref="L39">
    <cfRule type="cellIs" dxfId="135" priority="104" stopIfTrue="1" operator="equal">
      <formula>0</formula>
    </cfRule>
  </conditionalFormatting>
  <conditionalFormatting sqref="L39">
    <cfRule type="containsBlanks" dxfId="134" priority="101" stopIfTrue="1">
      <formula>LEN(TRIM(L39))=0</formula>
    </cfRule>
    <cfRule type="cellIs" dxfId="133" priority="102" stopIfTrue="1" operator="equal">
      <formula>0</formula>
    </cfRule>
    <cfRule type="cellIs" dxfId="132" priority="103" stopIfTrue="1" operator="greaterThan">
      <formula>0</formula>
    </cfRule>
  </conditionalFormatting>
  <conditionalFormatting sqref="AA38">
    <cfRule type="cellIs" dxfId="131" priority="100" stopIfTrue="1" operator="equal">
      <formula>0</formula>
    </cfRule>
  </conditionalFormatting>
  <conditionalFormatting sqref="AA38">
    <cfRule type="containsBlanks" dxfId="130" priority="97" stopIfTrue="1">
      <formula>LEN(TRIM(AA38))=0</formula>
    </cfRule>
    <cfRule type="cellIs" dxfId="129" priority="98" stopIfTrue="1" operator="equal">
      <formula>0</formula>
    </cfRule>
    <cfRule type="cellIs" dxfId="128" priority="99" stopIfTrue="1" operator="greaterThan">
      <formula>0</formula>
    </cfRule>
  </conditionalFormatting>
  <conditionalFormatting sqref="AA39">
    <cfRule type="cellIs" dxfId="127" priority="96" stopIfTrue="1" operator="equal">
      <formula>0</formula>
    </cfRule>
  </conditionalFormatting>
  <conditionalFormatting sqref="AA39">
    <cfRule type="containsBlanks" dxfId="126" priority="93" stopIfTrue="1">
      <formula>LEN(TRIM(AA39))=0</formula>
    </cfRule>
    <cfRule type="cellIs" dxfId="125" priority="94" stopIfTrue="1" operator="equal">
      <formula>0</formula>
    </cfRule>
    <cfRule type="cellIs" dxfId="124" priority="95" stopIfTrue="1" operator="greaterThan">
      <formula>0</formula>
    </cfRule>
  </conditionalFormatting>
  <conditionalFormatting sqref="Q38:V38">
    <cfRule type="cellIs" dxfId="123" priority="92" stopIfTrue="1" operator="equal">
      <formula>0</formula>
    </cfRule>
  </conditionalFormatting>
  <conditionalFormatting sqref="Q38:V38">
    <cfRule type="containsBlanks" dxfId="122" priority="89" stopIfTrue="1">
      <formula>LEN(TRIM(Q38))=0</formula>
    </cfRule>
    <cfRule type="cellIs" dxfId="121" priority="90" stopIfTrue="1" operator="equal">
      <formula>0</formula>
    </cfRule>
    <cfRule type="cellIs" dxfId="120" priority="91" stopIfTrue="1" operator="greaterThan">
      <formula>0</formula>
    </cfRule>
  </conditionalFormatting>
  <conditionalFormatting sqref="Q39:V39">
    <cfRule type="cellIs" dxfId="119" priority="88" stopIfTrue="1" operator="equal">
      <formula>0</formula>
    </cfRule>
  </conditionalFormatting>
  <conditionalFormatting sqref="Q39:V39">
    <cfRule type="containsBlanks" dxfId="118" priority="85" stopIfTrue="1">
      <formula>LEN(TRIM(Q39))=0</formula>
    </cfRule>
    <cfRule type="cellIs" dxfId="117" priority="86" stopIfTrue="1" operator="equal">
      <formula>0</formula>
    </cfRule>
    <cfRule type="cellIs" dxfId="116" priority="87" stopIfTrue="1" operator="greaterThan">
      <formula>0</formula>
    </cfRule>
  </conditionalFormatting>
  <conditionalFormatting sqref="AD38">
    <cfRule type="cellIs" dxfId="115" priority="84" stopIfTrue="1" operator="equal">
      <formula>0</formula>
    </cfRule>
  </conditionalFormatting>
  <conditionalFormatting sqref="AD38">
    <cfRule type="containsBlanks" dxfId="114" priority="81" stopIfTrue="1">
      <formula>LEN(TRIM(AD38))=0</formula>
    </cfRule>
    <cfRule type="cellIs" dxfId="113" priority="82" stopIfTrue="1" operator="equal">
      <formula>0</formula>
    </cfRule>
    <cfRule type="cellIs" dxfId="112" priority="83" stopIfTrue="1" operator="greaterThan">
      <formula>0</formula>
    </cfRule>
  </conditionalFormatting>
  <conditionalFormatting sqref="AD39">
    <cfRule type="cellIs" dxfId="111" priority="80" stopIfTrue="1" operator="equal">
      <formula>0</formula>
    </cfRule>
  </conditionalFormatting>
  <conditionalFormatting sqref="AD39">
    <cfRule type="containsBlanks" dxfId="110" priority="77" stopIfTrue="1">
      <formula>LEN(TRIM(AD39))=0</formula>
    </cfRule>
    <cfRule type="cellIs" dxfId="109" priority="78" stopIfTrue="1" operator="equal">
      <formula>0</formula>
    </cfRule>
    <cfRule type="cellIs" dxfId="108" priority="79" stopIfTrue="1" operator="greaterThan">
      <formula>0</formula>
    </cfRule>
  </conditionalFormatting>
  <conditionalFormatting sqref="W39">
    <cfRule type="cellIs" dxfId="107" priority="72" stopIfTrue="1" operator="equal">
      <formula>0</formula>
    </cfRule>
  </conditionalFormatting>
  <conditionalFormatting sqref="W39">
    <cfRule type="containsBlanks" dxfId="106" priority="69" stopIfTrue="1">
      <formula>LEN(TRIM(W39))=0</formula>
    </cfRule>
    <cfRule type="cellIs" dxfId="105" priority="70" stopIfTrue="1" operator="equal">
      <formula>0</formula>
    </cfRule>
    <cfRule type="cellIs" dxfId="104" priority="71" stopIfTrue="1" operator="greaterThan">
      <formula>0</formula>
    </cfRule>
  </conditionalFormatting>
  <conditionalFormatting sqref="AE38">
    <cfRule type="cellIs" dxfId="103" priority="44" stopIfTrue="1" operator="equal">
      <formula>0</formula>
    </cfRule>
  </conditionalFormatting>
  <conditionalFormatting sqref="AE38">
    <cfRule type="containsBlanks" dxfId="102" priority="41" stopIfTrue="1">
      <formula>LEN(TRIM(AE38))=0</formula>
    </cfRule>
    <cfRule type="cellIs" dxfId="101" priority="42" stopIfTrue="1" operator="equal">
      <formula>0</formula>
    </cfRule>
    <cfRule type="cellIs" dxfId="100" priority="43" stopIfTrue="1" operator="greaterThan">
      <formula>0</formula>
    </cfRule>
  </conditionalFormatting>
  <conditionalFormatting sqref="AE39">
    <cfRule type="cellIs" dxfId="99" priority="40" stopIfTrue="1" operator="equal">
      <formula>0</formula>
    </cfRule>
  </conditionalFormatting>
  <conditionalFormatting sqref="AE39">
    <cfRule type="containsBlanks" dxfId="98" priority="37" stopIfTrue="1">
      <formula>LEN(TRIM(AE39))=0</formula>
    </cfRule>
    <cfRule type="cellIs" dxfId="97" priority="38" stopIfTrue="1" operator="equal">
      <formula>0</formula>
    </cfRule>
    <cfRule type="cellIs" dxfId="96" priority="39" stopIfTrue="1" operator="greaterThan">
      <formula>0</formula>
    </cfRule>
  </conditionalFormatting>
  <conditionalFormatting sqref="AF38">
    <cfRule type="cellIs" dxfId="95" priority="36" stopIfTrue="1" operator="equal">
      <formula>0</formula>
    </cfRule>
  </conditionalFormatting>
  <conditionalFormatting sqref="AF38">
    <cfRule type="containsBlanks" dxfId="94" priority="33" stopIfTrue="1">
      <formula>LEN(TRIM(AF38))=0</formula>
    </cfRule>
    <cfRule type="cellIs" dxfId="93" priority="34" stopIfTrue="1" operator="equal">
      <formula>0</formula>
    </cfRule>
    <cfRule type="cellIs" dxfId="92" priority="35" stopIfTrue="1" operator="greaterThan">
      <formula>0</formula>
    </cfRule>
  </conditionalFormatting>
  <conditionalFormatting sqref="AF39">
    <cfRule type="cellIs" dxfId="91" priority="32" stopIfTrue="1" operator="equal">
      <formula>0</formula>
    </cfRule>
  </conditionalFormatting>
  <conditionalFormatting sqref="AF39">
    <cfRule type="containsBlanks" dxfId="90" priority="29" stopIfTrue="1">
      <formula>LEN(TRIM(AF39))=0</formula>
    </cfRule>
    <cfRule type="cellIs" dxfId="89" priority="30" stopIfTrue="1" operator="equal">
      <formula>0</formula>
    </cfRule>
    <cfRule type="cellIs" dxfId="88" priority="31" stopIfTrue="1" operator="greaterThan">
      <formula>0</formula>
    </cfRule>
  </conditionalFormatting>
  <pageMargins left="0.39370078740157499" right="0.39370078740157499" top="0.98425196850393704" bottom="0.98425196850393704" header="0.511811023622047" footer="0.511811023622047"/>
  <pageSetup paperSize="9" scale="52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WUZ84"/>
  <sheetViews>
    <sheetView showGridLines="0" zoomScale="80" zoomScaleNormal="80" zoomScaleSheetLayoutView="85" workbookViewId="0"/>
  </sheetViews>
  <sheetFormatPr defaultRowHeight="15"/>
  <cols>
    <col min="1" max="1" width="3.7109375" style="290" customWidth="1"/>
    <col min="2" max="2" width="92.85546875" style="290" customWidth="1"/>
    <col min="3" max="3" width="1.42578125" style="291" customWidth="1"/>
    <col min="4" max="4" width="14.140625" style="290" customWidth="1"/>
    <col min="5" max="5" width="16.28515625" style="290" bestFit="1" customWidth="1"/>
    <col min="6" max="6" width="1.42578125" style="291" customWidth="1"/>
    <col min="7" max="7" width="14.28515625" style="290" customWidth="1"/>
    <col min="8" max="8" width="3.7109375" style="290" customWidth="1"/>
    <col min="234" max="234" width="3.7109375" customWidth="1"/>
    <col min="235" max="235" width="82.5703125" customWidth="1"/>
    <col min="236" max="237" width="0" hidden="1" customWidth="1"/>
    <col min="238" max="240" width="14.7109375" customWidth="1"/>
    <col min="241" max="241" width="3.7109375" customWidth="1"/>
    <col min="242" max="242" width="10.42578125" bestFit="1" customWidth="1"/>
    <col min="244" max="244" width="3.7109375" customWidth="1"/>
    <col min="245" max="245" width="38.85546875" bestFit="1" customWidth="1"/>
    <col min="246" max="246" width="7.28515625" bestFit="1" customWidth="1"/>
    <col min="247" max="247" width="18.85546875" bestFit="1" customWidth="1"/>
    <col min="248" max="248" width="8.28515625" bestFit="1" customWidth="1"/>
    <col min="490" max="490" width="3.7109375" customWidth="1"/>
    <col min="491" max="491" width="82.5703125" customWidth="1"/>
    <col min="492" max="493" width="0" hidden="1" customWidth="1"/>
    <col min="494" max="496" width="14.7109375" customWidth="1"/>
    <col min="497" max="497" width="3.7109375" customWidth="1"/>
    <col min="498" max="498" width="10.42578125" bestFit="1" customWidth="1"/>
    <col min="500" max="500" width="3.7109375" customWidth="1"/>
    <col min="501" max="501" width="38.85546875" bestFit="1" customWidth="1"/>
    <col min="502" max="502" width="7.28515625" bestFit="1" customWidth="1"/>
    <col min="503" max="503" width="18.85546875" bestFit="1" customWidth="1"/>
    <col min="504" max="504" width="8.28515625" bestFit="1" customWidth="1"/>
    <col min="746" max="746" width="3.7109375" customWidth="1"/>
    <col min="747" max="747" width="82.5703125" customWidth="1"/>
    <col min="748" max="749" width="0" hidden="1" customWidth="1"/>
    <col min="750" max="752" width="14.7109375" customWidth="1"/>
    <col min="753" max="753" width="3.7109375" customWidth="1"/>
    <col min="754" max="754" width="10.42578125" bestFit="1" customWidth="1"/>
    <col min="756" max="756" width="3.7109375" customWidth="1"/>
    <col min="757" max="757" width="38.85546875" bestFit="1" customWidth="1"/>
    <col min="758" max="758" width="7.28515625" bestFit="1" customWidth="1"/>
    <col min="759" max="759" width="18.85546875" bestFit="1" customWidth="1"/>
    <col min="760" max="760" width="8.28515625" bestFit="1" customWidth="1"/>
    <col min="1002" max="1002" width="3.7109375" customWidth="1"/>
    <col min="1003" max="1003" width="82.5703125" customWidth="1"/>
    <col min="1004" max="1005" width="0" hidden="1" customWidth="1"/>
    <col min="1006" max="1008" width="14.7109375" customWidth="1"/>
    <col min="1009" max="1009" width="3.7109375" customWidth="1"/>
    <col min="1010" max="1010" width="10.42578125" bestFit="1" customWidth="1"/>
    <col min="1012" max="1012" width="3.7109375" customWidth="1"/>
    <col min="1013" max="1013" width="38.85546875" bestFit="1" customWidth="1"/>
    <col min="1014" max="1014" width="7.28515625" bestFit="1" customWidth="1"/>
    <col min="1015" max="1015" width="18.85546875" bestFit="1" customWidth="1"/>
    <col min="1016" max="1016" width="8.28515625" bestFit="1" customWidth="1"/>
    <col min="1258" max="1258" width="3.7109375" customWidth="1"/>
    <col min="1259" max="1259" width="82.5703125" customWidth="1"/>
    <col min="1260" max="1261" width="0" hidden="1" customWidth="1"/>
    <col min="1262" max="1264" width="14.7109375" customWidth="1"/>
    <col min="1265" max="1265" width="3.7109375" customWidth="1"/>
    <col min="1266" max="1266" width="10.42578125" bestFit="1" customWidth="1"/>
    <col min="1268" max="1268" width="3.7109375" customWidth="1"/>
    <col min="1269" max="1269" width="38.85546875" bestFit="1" customWidth="1"/>
    <col min="1270" max="1270" width="7.28515625" bestFit="1" customWidth="1"/>
    <col min="1271" max="1271" width="18.85546875" bestFit="1" customWidth="1"/>
    <col min="1272" max="1272" width="8.28515625" bestFit="1" customWidth="1"/>
    <col min="1514" max="1514" width="3.7109375" customWidth="1"/>
    <col min="1515" max="1515" width="82.5703125" customWidth="1"/>
    <col min="1516" max="1517" width="0" hidden="1" customWidth="1"/>
    <col min="1518" max="1520" width="14.7109375" customWidth="1"/>
    <col min="1521" max="1521" width="3.7109375" customWidth="1"/>
    <col min="1522" max="1522" width="10.42578125" bestFit="1" customWidth="1"/>
    <col min="1524" max="1524" width="3.7109375" customWidth="1"/>
    <col min="1525" max="1525" width="38.85546875" bestFit="1" customWidth="1"/>
    <col min="1526" max="1526" width="7.28515625" bestFit="1" customWidth="1"/>
    <col min="1527" max="1527" width="18.85546875" bestFit="1" customWidth="1"/>
    <col min="1528" max="1528" width="8.28515625" bestFit="1" customWidth="1"/>
    <col min="1770" max="1770" width="3.7109375" customWidth="1"/>
    <col min="1771" max="1771" width="82.5703125" customWidth="1"/>
    <col min="1772" max="1773" width="0" hidden="1" customWidth="1"/>
    <col min="1774" max="1776" width="14.7109375" customWidth="1"/>
    <col min="1777" max="1777" width="3.7109375" customWidth="1"/>
    <col min="1778" max="1778" width="10.42578125" bestFit="1" customWidth="1"/>
    <col min="1780" max="1780" width="3.7109375" customWidth="1"/>
    <col min="1781" max="1781" width="38.85546875" bestFit="1" customWidth="1"/>
    <col min="1782" max="1782" width="7.28515625" bestFit="1" customWidth="1"/>
    <col min="1783" max="1783" width="18.85546875" bestFit="1" customWidth="1"/>
    <col min="1784" max="1784" width="8.28515625" bestFit="1" customWidth="1"/>
    <col min="2026" max="2026" width="3.7109375" customWidth="1"/>
    <col min="2027" max="2027" width="82.5703125" customWidth="1"/>
    <col min="2028" max="2029" width="0" hidden="1" customWidth="1"/>
    <col min="2030" max="2032" width="14.7109375" customWidth="1"/>
    <col min="2033" max="2033" width="3.7109375" customWidth="1"/>
    <col min="2034" max="2034" width="10.42578125" bestFit="1" customWidth="1"/>
    <col min="2036" max="2036" width="3.7109375" customWidth="1"/>
    <col min="2037" max="2037" width="38.85546875" bestFit="1" customWidth="1"/>
    <col min="2038" max="2038" width="7.28515625" bestFit="1" customWidth="1"/>
    <col min="2039" max="2039" width="18.85546875" bestFit="1" customWidth="1"/>
    <col min="2040" max="2040" width="8.28515625" bestFit="1" customWidth="1"/>
    <col min="2282" max="2282" width="3.7109375" customWidth="1"/>
    <col min="2283" max="2283" width="82.5703125" customWidth="1"/>
    <col min="2284" max="2285" width="0" hidden="1" customWidth="1"/>
    <col min="2286" max="2288" width="14.7109375" customWidth="1"/>
    <col min="2289" max="2289" width="3.7109375" customWidth="1"/>
    <col min="2290" max="2290" width="10.42578125" bestFit="1" customWidth="1"/>
    <col min="2292" max="2292" width="3.7109375" customWidth="1"/>
    <col min="2293" max="2293" width="38.85546875" bestFit="1" customWidth="1"/>
    <col min="2294" max="2294" width="7.28515625" bestFit="1" customWidth="1"/>
    <col min="2295" max="2295" width="18.85546875" bestFit="1" customWidth="1"/>
    <col min="2296" max="2296" width="8.28515625" bestFit="1" customWidth="1"/>
    <col min="2538" max="2538" width="3.7109375" customWidth="1"/>
    <col min="2539" max="2539" width="82.5703125" customWidth="1"/>
    <col min="2540" max="2541" width="0" hidden="1" customWidth="1"/>
    <col min="2542" max="2544" width="14.7109375" customWidth="1"/>
    <col min="2545" max="2545" width="3.7109375" customWidth="1"/>
    <col min="2546" max="2546" width="10.42578125" bestFit="1" customWidth="1"/>
    <col min="2548" max="2548" width="3.7109375" customWidth="1"/>
    <col min="2549" max="2549" width="38.85546875" bestFit="1" customWidth="1"/>
    <col min="2550" max="2550" width="7.28515625" bestFit="1" customWidth="1"/>
    <col min="2551" max="2551" width="18.85546875" bestFit="1" customWidth="1"/>
    <col min="2552" max="2552" width="8.28515625" bestFit="1" customWidth="1"/>
    <col min="2794" max="2794" width="3.7109375" customWidth="1"/>
    <col min="2795" max="2795" width="82.5703125" customWidth="1"/>
    <col min="2796" max="2797" width="0" hidden="1" customWidth="1"/>
    <col min="2798" max="2800" width="14.7109375" customWidth="1"/>
    <col min="2801" max="2801" width="3.7109375" customWidth="1"/>
    <col min="2802" max="2802" width="10.42578125" bestFit="1" customWidth="1"/>
    <col min="2804" max="2804" width="3.7109375" customWidth="1"/>
    <col min="2805" max="2805" width="38.85546875" bestFit="1" customWidth="1"/>
    <col min="2806" max="2806" width="7.28515625" bestFit="1" customWidth="1"/>
    <col min="2807" max="2807" width="18.85546875" bestFit="1" customWidth="1"/>
    <col min="2808" max="2808" width="8.28515625" bestFit="1" customWidth="1"/>
    <col min="3050" max="3050" width="3.7109375" customWidth="1"/>
    <col min="3051" max="3051" width="82.5703125" customWidth="1"/>
    <col min="3052" max="3053" width="0" hidden="1" customWidth="1"/>
    <col min="3054" max="3056" width="14.7109375" customWidth="1"/>
    <col min="3057" max="3057" width="3.7109375" customWidth="1"/>
    <col min="3058" max="3058" width="10.42578125" bestFit="1" customWidth="1"/>
    <col min="3060" max="3060" width="3.7109375" customWidth="1"/>
    <col min="3061" max="3061" width="38.85546875" bestFit="1" customWidth="1"/>
    <col min="3062" max="3062" width="7.28515625" bestFit="1" customWidth="1"/>
    <col min="3063" max="3063" width="18.85546875" bestFit="1" customWidth="1"/>
    <col min="3064" max="3064" width="8.28515625" bestFit="1" customWidth="1"/>
    <col min="3306" max="3306" width="3.7109375" customWidth="1"/>
    <col min="3307" max="3307" width="82.5703125" customWidth="1"/>
    <col min="3308" max="3309" width="0" hidden="1" customWidth="1"/>
    <col min="3310" max="3312" width="14.7109375" customWidth="1"/>
    <col min="3313" max="3313" width="3.7109375" customWidth="1"/>
    <col min="3314" max="3314" width="10.42578125" bestFit="1" customWidth="1"/>
    <col min="3316" max="3316" width="3.7109375" customWidth="1"/>
    <col min="3317" max="3317" width="38.85546875" bestFit="1" customWidth="1"/>
    <col min="3318" max="3318" width="7.28515625" bestFit="1" customWidth="1"/>
    <col min="3319" max="3319" width="18.85546875" bestFit="1" customWidth="1"/>
    <col min="3320" max="3320" width="8.28515625" bestFit="1" customWidth="1"/>
    <col min="3562" max="3562" width="3.7109375" customWidth="1"/>
    <col min="3563" max="3563" width="82.5703125" customWidth="1"/>
    <col min="3564" max="3565" width="0" hidden="1" customWidth="1"/>
    <col min="3566" max="3568" width="14.7109375" customWidth="1"/>
    <col min="3569" max="3569" width="3.7109375" customWidth="1"/>
    <col min="3570" max="3570" width="10.42578125" bestFit="1" customWidth="1"/>
    <col min="3572" max="3572" width="3.7109375" customWidth="1"/>
    <col min="3573" max="3573" width="38.85546875" bestFit="1" customWidth="1"/>
    <col min="3574" max="3574" width="7.28515625" bestFit="1" customWidth="1"/>
    <col min="3575" max="3575" width="18.85546875" bestFit="1" customWidth="1"/>
    <col min="3576" max="3576" width="8.28515625" bestFit="1" customWidth="1"/>
    <col min="3818" max="3818" width="3.7109375" customWidth="1"/>
    <col min="3819" max="3819" width="82.5703125" customWidth="1"/>
    <col min="3820" max="3821" width="0" hidden="1" customWidth="1"/>
    <col min="3822" max="3824" width="14.7109375" customWidth="1"/>
    <col min="3825" max="3825" width="3.7109375" customWidth="1"/>
    <col min="3826" max="3826" width="10.42578125" bestFit="1" customWidth="1"/>
    <col min="3828" max="3828" width="3.7109375" customWidth="1"/>
    <col min="3829" max="3829" width="38.85546875" bestFit="1" customWidth="1"/>
    <col min="3830" max="3830" width="7.28515625" bestFit="1" customWidth="1"/>
    <col min="3831" max="3831" width="18.85546875" bestFit="1" customWidth="1"/>
    <col min="3832" max="3832" width="8.28515625" bestFit="1" customWidth="1"/>
    <col min="4074" max="4074" width="3.7109375" customWidth="1"/>
    <col min="4075" max="4075" width="82.5703125" customWidth="1"/>
    <col min="4076" max="4077" width="0" hidden="1" customWidth="1"/>
    <col min="4078" max="4080" width="14.7109375" customWidth="1"/>
    <col min="4081" max="4081" width="3.7109375" customWidth="1"/>
    <col min="4082" max="4082" width="10.42578125" bestFit="1" customWidth="1"/>
    <col min="4084" max="4084" width="3.7109375" customWidth="1"/>
    <col min="4085" max="4085" width="38.85546875" bestFit="1" customWidth="1"/>
    <col min="4086" max="4086" width="7.28515625" bestFit="1" customWidth="1"/>
    <col min="4087" max="4087" width="18.85546875" bestFit="1" customWidth="1"/>
    <col min="4088" max="4088" width="8.28515625" bestFit="1" customWidth="1"/>
    <col min="4330" max="4330" width="3.7109375" customWidth="1"/>
    <col min="4331" max="4331" width="82.5703125" customWidth="1"/>
    <col min="4332" max="4333" width="0" hidden="1" customWidth="1"/>
    <col min="4334" max="4336" width="14.7109375" customWidth="1"/>
    <col min="4337" max="4337" width="3.7109375" customWidth="1"/>
    <col min="4338" max="4338" width="10.42578125" bestFit="1" customWidth="1"/>
    <col min="4340" max="4340" width="3.7109375" customWidth="1"/>
    <col min="4341" max="4341" width="38.85546875" bestFit="1" customWidth="1"/>
    <col min="4342" max="4342" width="7.28515625" bestFit="1" customWidth="1"/>
    <col min="4343" max="4343" width="18.85546875" bestFit="1" customWidth="1"/>
    <col min="4344" max="4344" width="8.28515625" bestFit="1" customWidth="1"/>
    <col min="4586" max="4586" width="3.7109375" customWidth="1"/>
    <col min="4587" max="4587" width="82.5703125" customWidth="1"/>
    <col min="4588" max="4589" width="0" hidden="1" customWidth="1"/>
    <col min="4590" max="4592" width="14.7109375" customWidth="1"/>
    <col min="4593" max="4593" width="3.7109375" customWidth="1"/>
    <col min="4594" max="4594" width="10.42578125" bestFit="1" customWidth="1"/>
    <col min="4596" max="4596" width="3.7109375" customWidth="1"/>
    <col min="4597" max="4597" width="38.85546875" bestFit="1" customWidth="1"/>
    <col min="4598" max="4598" width="7.28515625" bestFit="1" customWidth="1"/>
    <col min="4599" max="4599" width="18.85546875" bestFit="1" customWidth="1"/>
    <col min="4600" max="4600" width="8.28515625" bestFit="1" customWidth="1"/>
    <col min="4842" max="4842" width="3.7109375" customWidth="1"/>
    <col min="4843" max="4843" width="82.5703125" customWidth="1"/>
    <col min="4844" max="4845" width="0" hidden="1" customWidth="1"/>
    <col min="4846" max="4848" width="14.7109375" customWidth="1"/>
    <col min="4849" max="4849" width="3.7109375" customWidth="1"/>
    <col min="4850" max="4850" width="10.42578125" bestFit="1" customWidth="1"/>
    <col min="4852" max="4852" width="3.7109375" customWidth="1"/>
    <col min="4853" max="4853" width="38.85546875" bestFit="1" customWidth="1"/>
    <col min="4854" max="4854" width="7.28515625" bestFit="1" customWidth="1"/>
    <col min="4855" max="4855" width="18.85546875" bestFit="1" customWidth="1"/>
    <col min="4856" max="4856" width="8.28515625" bestFit="1" customWidth="1"/>
    <col min="5098" max="5098" width="3.7109375" customWidth="1"/>
    <col min="5099" max="5099" width="82.5703125" customWidth="1"/>
    <col min="5100" max="5101" width="0" hidden="1" customWidth="1"/>
    <col min="5102" max="5104" width="14.7109375" customWidth="1"/>
    <col min="5105" max="5105" width="3.7109375" customWidth="1"/>
    <col min="5106" max="5106" width="10.42578125" bestFit="1" customWidth="1"/>
    <col min="5108" max="5108" width="3.7109375" customWidth="1"/>
    <col min="5109" max="5109" width="38.85546875" bestFit="1" customWidth="1"/>
    <col min="5110" max="5110" width="7.28515625" bestFit="1" customWidth="1"/>
    <col min="5111" max="5111" width="18.85546875" bestFit="1" customWidth="1"/>
    <col min="5112" max="5112" width="8.28515625" bestFit="1" customWidth="1"/>
    <col min="5354" max="5354" width="3.7109375" customWidth="1"/>
    <col min="5355" max="5355" width="82.5703125" customWidth="1"/>
    <col min="5356" max="5357" width="0" hidden="1" customWidth="1"/>
    <col min="5358" max="5360" width="14.7109375" customWidth="1"/>
    <col min="5361" max="5361" width="3.7109375" customWidth="1"/>
    <col min="5362" max="5362" width="10.42578125" bestFit="1" customWidth="1"/>
    <col min="5364" max="5364" width="3.7109375" customWidth="1"/>
    <col min="5365" max="5365" width="38.85546875" bestFit="1" customWidth="1"/>
    <col min="5366" max="5366" width="7.28515625" bestFit="1" customWidth="1"/>
    <col min="5367" max="5367" width="18.85546875" bestFit="1" customWidth="1"/>
    <col min="5368" max="5368" width="8.28515625" bestFit="1" customWidth="1"/>
    <col min="5610" max="5610" width="3.7109375" customWidth="1"/>
    <col min="5611" max="5611" width="82.5703125" customWidth="1"/>
    <col min="5612" max="5613" width="0" hidden="1" customWidth="1"/>
    <col min="5614" max="5616" width="14.7109375" customWidth="1"/>
    <col min="5617" max="5617" width="3.7109375" customWidth="1"/>
    <col min="5618" max="5618" width="10.42578125" bestFit="1" customWidth="1"/>
    <col min="5620" max="5620" width="3.7109375" customWidth="1"/>
    <col min="5621" max="5621" width="38.85546875" bestFit="1" customWidth="1"/>
    <col min="5622" max="5622" width="7.28515625" bestFit="1" customWidth="1"/>
    <col min="5623" max="5623" width="18.85546875" bestFit="1" customWidth="1"/>
    <col min="5624" max="5624" width="8.28515625" bestFit="1" customWidth="1"/>
    <col min="5866" max="5866" width="3.7109375" customWidth="1"/>
    <col min="5867" max="5867" width="82.5703125" customWidth="1"/>
    <col min="5868" max="5869" width="0" hidden="1" customWidth="1"/>
    <col min="5870" max="5872" width="14.7109375" customWidth="1"/>
    <col min="5873" max="5873" width="3.7109375" customWidth="1"/>
    <col min="5874" max="5874" width="10.42578125" bestFit="1" customWidth="1"/>
    <col min="5876" max="5876" width="3.7109375" customWidth="1"/>
    <col min="5877" max="5877" width="38.85546875" bestFit="1" customWidth="1"/>
    <col min="5878" max="5878" width="7.28515625" bestFit="1" customWidth="1"/>
    <col min="5879" max="5879" width="18.85546875" bestFit="1" customWidth="1"/>
    <col min="5880" max="5880" width="8.28515625" bestFit="1" customWidth="1"/>
    <col min="6122" max="6122" width="3.7109375" customWidth="1"/>
    <col min="6123" max="6123" width="82.5703125" customWidth="1"/>
    <col min="6124" max="6125" width="0" hidden="1" customWidth="1"/>
    <col min="6126" max="6128" width="14.7109375" customWidth="1"/>
    <col min="6129" max="6129" width="3.7109375" customWidth="1"/>
    <col min="6130" max="6130" width="10.42578125" bestFit="1" customWidth="1"/>
    <col min="6132" max="6132" width="3.7109375" customWidth="1"/>
    <col min="6133" max="6133" width="38.85546875" bestFit="1" customWidth="1"/>
    <col min="6134" max="6134" width="7.28515625" bestFit="1" customWidth="1"/>
    <col min="6135" max="6135" width="18.85546875" bestFit="1" customWidth="1"/>
    <col min="6136" max="6136" width="8.28515625" bestFit="1" customWidth="1"/>
    <col min="6378" max="6378" width="3.7109375" customWidth="1"/>
    <col min="6379" max="6379" width="82.5703125" customWidth="1"/>
    <col min="6380" max="6381" width="0" hidden="1" customWidth="1"/>
    <col min="6382" max="6384" width="14.7109375" customWidth="1"/>
    <col min="6385" max="6385" width="3.7109375" customWidth="1"/>
    <col min="6386" max="6386" width="10.42578125" bestFit="1" customWidth="1"/>
    <col min="6388" max="6388" width="3.7109375" customWidth="1"/>
    <col min="6389" max="6389" width="38.85546875" bestFit="1" customWidth="1"/>
    <col min="6390" max="6390" width="7.28515625" bestFit="1" customWidth="1"/>
    <col min="6391" max="6391" width="18.85546875" bestFit="1" customWidth="1"/>
    <col min="6392" max="6392" width="8.28515625" bestFit="1" customWidth="1"/>
    <col min="6634" max="6634" width="3.7109375" customWidth="1"/>
    <col min="6635" max="6635" width="82.5703125" customWidth="1"/>
    <col min="6636" max="6637" width="0" hidden="1" customWidth="1"/>
    <col min="6638" max="6640" width="14.7109375" customWidth="1"/>
    <col min="6641" max="6641" width="3.7109375" customWidth="1"/>
    <col min="6642" max="6642" width="10.42578125" bestFit="1" customWidth="1"/>
    <col min="6644" max="6644" width="3.7109375" customWidth="1"/>
    <col min="6645" max="6645" width="38.85546875" bestFit="1" customWidth="1"/>
    <col min="6646" max="6646" width="7.28515625" bestFit="1" customWidth="1"/>
    <col min="6647" max="6647" width="18.85546875" bestFit="1" customWidth="1"/>
    <col min="6648" max="6648" width="8.28515625" bestFit="1" customWidth="1"/>
    <col min="6890" max="6890" width="3.7109375" customWidth="1"/>
    <col min="6891" max="6891" width="82.5703125" customWidth="1"/>
    <col min="6892" max="6893" width="0" hidden="1" customWidth="1"/>
    <col min="6894" max="6896" width="14.7109375" customWidth="1"/>
    <col min="6897" max="6897" width="3.7109375" customWidth="1"/>
    <col min="6898" max="6898" width="10.42578125" bestFit="1" customWidth="1"/>
    <col min="6900" max="6900" width="3.7109375" customWidth="1"/>
    <col min="6901" max="6901" width="38.85546875" bestFit="1" customWidth="1"/>
    <col min="6902" max="6902" width="7.28515625" bestFit="1" customWidth="1"/>
    <col min="6903" max="6903" width="18.85546875" bestFit="1" customWidth="1"/>
    <col min="6904" max="6904" width="8.28515625" bestFit="1" customWidth="1"/>
    <col min="7146" max="7146" width="3.7109375" customWidth="1"/>
    <col min="7147" max="7147" width="82.5703125" customWidth="1"/>
    <col min="7148" max="7149" width="0" hidden="1" customWidth="1"/>
    <col min="7150" max="7152" width="14.7109375" customWidth="1"/>
    <col min="7153" max="7153" width="3.7109375" customWidth="1"/>
    <col min="7154" max="7154" width="10.42578125" bestFit="1" customWidth="1"/>
    <col min="7156" max="7156" width="3.7109375" customWidth="1"/>
    <col min="7157" max="7157" width="38.85546875" bestFit="1" customWidth="1"/>
    <col min="7158" max="7158" width="7.28515625" bestFit="1" customWidth="1"/>
    <col min="7159" max="7159" width="18.85546875" bestFit="1" customWidth="1"/>
    <col min="7160" max="7160" width="8.28515625" bestFit="1" customWidth="1"/>
    <col min="7402" max="7402" width="3.7109375" customWidth="1"/>
    <col min="7403" max="7403" width="82.5703125" customWidth="1"/>
    <col min="7404" max="7405" width="0" hidden="1" customWidth="1"/>
    <col min="7406" max="7408" width="14.7109375" customWidth="1"/>
    <col min="7409" max="7409" width="3.7109375" customWidth="1"/>
    <col min="7410" max="7410" width="10.42578125" bestFit="1" customWidth="1"/>
    <col min="7412" max="7412" width="3.7109375" customWidth="1"/>
    <col min="7413" max="7413" width="38.85546875" bestFit="1" customWidth="1"/>
    <col min="7414" max="7414" width="7.28515625" bestFit="1" customWidth="1"/>
    <col min="7415" max="7415" width="18.85546875" bestFit="1" customWidth="1"/>
    <col min="7416" max="7416" width="8.28515625" bestFit="1" customWidth="1"/>
    <col min="7658" max="7658" width="3.7109375" customWidth="1"/>
    <col min="7659" max="7659" width="82.5703125" customWidth="1"/>
    <col min="7660" max="7661" width="0" hidden="1" customWidth="1"/>
    <col min="7662" max="7664" width="14.7109375" customWidth="1"/>
    <col min="7665" max="7665" width="3.7109375" customWidth="1"/>
    <col min="7666" max="7666" width="10.42578125" bestFit="1" customWidth="1"/>
    <col min="7668" max="7668" width="3.7109375" customWidth="1"/>
    <col min="7669" max="7669" width="38.85546875" bestFit="1" customWidth="1"/>
    <col min="7670" max="7670" width="7.28515625" bestFit="1" customWidth="1"/>
    <col min="7671" max="7671" width="18.85546875" bestFit="1" customWidth="1"/>
    <col min="7672" max="7672" width="8.28515625" bestFit="1" customWidth="1"/>
    <col min="7914" max="7914" width="3.7109375" customWidth="1"/>
    <col min="7915" max="7915" width="82.5703125" customWidth="1"/>
    <col min="7916" max="7917" width="0" hidden="1" customWidth="1"/>
    <col min="7918" max="7920" width="14.7109375" customWidth="1"/>
    <col min="7921" max="7921" width="3.7109375" customWidth="1"/>
    <col min="7922" max="7922" width="10.42578125" bestFit="1" customWidth="1"/>
    <col min="7924" max="7924" width="3.7109375" customWidth="1"/>
    <col min="7925" max="7925" width="38.85546875" bestFit="1" customWidth="1"/>
    <col min="7926" max="7926" width="7.28515625" bestFit="1" customWidth="1"/>
    <col min="7927" max="7927" width="18.85546875" bestFit="1" customWidth="1"/>
    <col min="7928" max="7928" width="8.28515625" bestFit="1" customWidth="1"/>
    <col min="8170" max="8170" width="3.7109375" customWidth="1"/>
    <col min="8171" max="8171" width="82.5703125" customWidth="1"/>
    <col min="8172" max="8173" width="0" hidden="1" customWidth="1"/>
    <col min="8174" max="8176" width="14.7109375" customWidth="1"/>
    <col min="8177" max="8177" width="3.7109375" customWidth="1"/>
    <col min="8178" max="8178" width="10.42578125" bestFit="1" customWidth="1"/>
    <col min="8180" max="8180" width="3.7109375" customWidth="1"/>
    <col min="8181" max="8181" width="38.85546875" bestFit="1" customWidth="1"/>
    <col min="8182" max="8182" width="7.28515625" bestFit="1" customWidth="1"/>
    <col min="8183" max="8183" width="18.85546875" bestFit="1" customWidth="1"/>
    <col min="8184" max="8184" width="8.28515625" bestFit="1" customWidth="1"/>
    <col min="8426" max="8426" width="3.7109375" customWidth="1"/>
    <col min="8427" max="8427" width="82.5703125" customWidth="1"/>
    <col min="8428" max="8429" width="0" hidden="1" customWidth="1"/>
    <col min="8430" max="8432" width="14.7109375" customWidth="1"/>
    <col min="8433" max="8433" width="3.7109375" customWidth="1"/>
    <col min="8434" max="8434" width="10.42578125" bestFit="1" customWidth="1"/>
    <col min="8436" max="8436" width="3.7109375" customWidth="1"/>
    <col min="8437" max="8437" width="38.85546875" bestFit="1" customWidth="1"/>
    <col min="8438" max="8438" width="7.28515625" bestFit="1" customWidth="1"/>
    <col min="8439" max="8439" width="18.85546875" bestFit="1" customWidth="1"/>
    <col min="8440" max="8440" width="8.28515625" bestFit="1" customWidth="1"/>
    <col min="8682" max="8682" width="3.7109375" customWidth="1"/>
    <col min="8683" max="8683" width="82.5703125" customWidth="1"/>
    <col min="8684" max="8685" width="0" hidden="1" customWidth="1"/>
    <col min="8686" max="8688" width="14.7109375" customWidth="1"/>
    <col min="8689" max="8689" width="3.7109375" customWidth="1"/>
    <col min="8690" max="8690" width="10.42578125" bestFit="1" customWidth="1"/>
    <col min="8692" max="8692" width="3.7109375" customWidth="1"/>
    <col min="8693" max="8693" width="38.85546875" bestFit="1" customWidth="1"/>
    <col min="8694" max="8694" width="7.28515625" bestFit="1" customWidth="1"/>
    <col min="8695" max="8695" width="18.85546875" bestFit="1" customWidth="1"/>
    <col min="8696" max="8696" width="8.28515625" bestFit="1" customWidth="1"/>
    <col min="8938" max="8938" width="3.7109375" customWidth="1"/>
    <col min="8939" max="8939" width="82.5703125" customWidth="1"/>
    <col min="8940" max="8941" width="0" hidden="1" customWidth="1"/>
    <col min="8942" max="8944" width="14.7109375" customWidth="1"/>
    <col min="8945" max="8945" width="3.7109375" customWidth="1"/>
    <col min="8946" max="8946" width="10.42578125" bestFit="1" customWidth="1"/>
    <col min="8948" max="8948" width="3.7109375" customWidth="1"/>
    <col min="8949" max="8949" width="38.85546875" bestFit="1" customWidth="1"/>
    <col min="8950" max="8950" width="7.28515625" bestFit="1" customWidth="1"/>
    <col min="8951" max="8951" width="18.85546875" bestFit="1" customWidth="1"/>
    <col min="8952" max="8952" width="8.28515625" bestFit="1" customWidth="1"/>
    <col min="9194" max="9194" width="3.7109375" customWidth="1"/>
    <col min="9195" max="9195" width="82.5703125" customWidth="1"/>
    <col min="9196" max="9197" width="0" hidden="1" customWidth="1"/>
    <col min="9198" max="9200" width="14.7109375" customWidth="1"/>
    <col min="9201" max="9201" width="3.7109375" customWidth="1"/>
    <col min="9202" max="9202" width="10.42578125" bestFit="1" customWidth="1"/>
    <col min="9204" max="9204" width="3.7109375" customWidth="1"/>
    <col min="9205" max="9205" width="38.85546875" bestFit="1" customWidth="1"/>
    <col min="9206" max="9206" width="7.28515625" bestFit="1" customWidth="1"/>
    <col min="9207" max="9207" width="18.85546875" bestFit="1" customWidth="1"/>
    <col min="9208" max="9208" width="8.28515625" bestFit="1" customWidth="1"/>
    <col min="9450" max="9450" width="3.7109375" customWidth="1"/>
    <col min="9451" max="9451" width="82.5703125" customWidth="1"/>
    <col min="9452" max="9453" width="0" hidden="1" customWidth="1"/>
    <col min="9454" max="9456" width="14.7109375" customWidth="1"/>
    <col min="9457" max="9457" width="3.7109375" customWidth="1"/>
    <col min="9458" max="9458" width="10.42578125" bestFit="1" customWidth="1"/>
    <col min="9460" max="9460" width="3.7109375" customWidth="1"/>
    <col min="9461" max="9461" width="38.85546875" bestFit="1" customWidth="1"/>
    <col min="9462" max="9462" width="7.28515625" bestFit="1" customWidth="1"/>
    <col min="9463" max="9463" width="18.85546875" bestFit="1" customWidth="1"/>
    <col min="9464" max="9464" width="8.28515625" bestFit="1" customWidth="1"/>
    <col min="9706" max="9706" width="3.7109375" customWidth="1"/>
    <col min="9707" max="9707" width="82.5703125" customWidth="1"/>
    <col min="9708" max="9709" width="0" hidden="1" customWidth="1"/>
    <col min="9710" max="9712" width="14.7109375" customWidth="1"/>
    <col min="9713" max="9713" width="3.7109375" customWidth="1"/>
    <col min="9714" max="9714" width="10.42578125" bestFit="1" customWidth="1"/>
    <col min="9716" max="9716" width="3.7109375" customWidth="1"/>
    <col min="9717" max="9717" width="38.85546875" bestFit="1" customWidth="1"/>
    <col min="9718" max="9718" width="7.28515625" bestFit="1" customWidth="1"/>
    <col min="9719" max="9719" width="18.85546875" bestFit="1" customWidth="1"/>
    <col min="9720" max="9720" width="8.28515625" bestFit="1" customWidth="1"/>
    <col min="9962" max="9962" width="3.7109375" customWidth="1"/>
    <col min="9963" max="9963" width="82.5703125" customWidth="1"/>
    <col min="9964" max="9965" width="0" hidden="1" customWidth="1"/>
    <col min="9966" max="9968" width="14.7109375" customWidth="1"/>
    <col min="9969" max="9969" width="3.7109375" customWidth="1"/>
    <col min="9970" max="9970" width="10.42578125" bestFit="1" customWidth="1"/>
    <col min="9972" max="9972" width="3.7109375" customWidth="1"/>
    <col min="9973" max="9973" width="38.85546875" bestFit="1" customWidth="1"/>
    <col min="9974" max="9974" width="7.28515625" bestFit="1" customWidth="1"/>
    <col min="9975" max="9975" width="18.85546875" bestFit="1" customWidth="1"/>
    <col min="9976" max="9976" width="8.28515625" bestFit="1" customWidth="1"/>
    <col min="10218" max="10218" width="3.7109375" customWidth="1"/>
    <col min="10219" max="10219" width="82.5703125" customWidth="1"/>
    <col min="10220" max="10221" width="0" hidden="1" customWidth="1"/>
    <col min="10222" max="10224" width="14.7109375" customWidth="1"/>
    <col min="10225" max="10225" width="3.7109375" customWidth="1"/>
    <col min="10226" max="10226" width="10.42578125" bestFit="1" customWidth="1"/>
    <col min="10228" max="10228" width="3.7109375" customWidth="1"/>
    <col min="10229" max="10229" width="38.85546875" bestFit="1" customWidth="1"/>
    <col min="10230" max="10230" width="7.28515625" bestFit="1" customWidth="1"/>
    <col min="10231" max="10231" width="18.85546875" bestFit="1" customWidth="1"/>
    <col min="10232" max="10232" width="8.28515625" bestFit="1" customWidth="1"/>
    <col min="10474" max="10474" width="3.7109375" customWidth="1"/>
    <col min="10475" max="10475" width="82.5703125" customWidth="1"/>
    <col min="10476" max="10477" width="0" hidden="1" customWidth="1"/>
    <col min="10478" max="10480" width="14.7109375" customWidth="1"/>
    <col min="10481" max="10481" width="3.7109375" customWidth="1"/>
    <col min="10482" max="10482" width="10.42578125" bestFit="1" customWidth="1"/>
    <col min="10484" max="10484" width="3.7109375" customWidth="1"/>
    <col min="10485" max="10485" width="38.85546875" bestFit="1" customWidth="1"/>
    <col min="10486" max="10486" width="7.28515625" bestFit="1" customWidth="1"/>
    <col min="10487" max="10487" width="18.85546875" bestFit="1" customWidth="1"/>
    <col min="10488" max="10488" width="8.28515625" bestFit="1" customWidth="1"/>
    <col min="10730" max="10730" width="3.7109375" customWidth="1"/>
    <col min="10731" max="10731" width="82.5703125" customWidth="1"/>
    <col min="10732" max="10733" width="0" hidden="1" customWidth="1"/>
    <col min="10734" max="10736" width="14.7109375" customWidth="1"/>
    <col min="10737" max="10737" width="3.7109375" customWidth="1"/>
    <col min="10738" max="10738" width="10.42578125" bestFit="1" customWidth="1"/>
    <col min="10740" max="10740" width="3.7109375" customWidth="1"/>
    <col min="10741" max="10741" width="38.85546875" bestFit="1" customWidth="1"/>
    <col min="10742" max="10742" width="7.28515625" bestFit="1" customWidth="1"/>
    <col min="10743" max="10743" width="18.85546875" bestFit="1" customWidth="1"/>
    <col min="10744" max="10744" width="8.28515625" bestFit="1" customWidth="1"/>
    <col min="10986" max="10986" width="3.7109375" customWidth="1"/>
    <col min="10987" max="10987" width="82.5703125" customWidth="1"/>
    <col min="10988" max="10989" width="0" hidden="1" customWidth="1"/>
    <col min="10990" max="10992" width="14.7109375" customWidth="1"/>
    <col min="10993" max="10993" width="3.7109375" customWidth="1"/>
    <col min="10994" max="10994" width="10.42578125" bestFit="1" customWidth="1"/>
    <col min="10996" max="10996" width="3.7109375" customWidth="1"/>
    <col min="10997" max="10997" width="38.85546875" bestFit="1" customWidth="1"/>
    <col min="10998" max="10998" width="7.28515625" bestFit="1" customWidth="1"/>
    <col min="10999" max="10999" width="18.85546875" bestFit="1" customWidth="1"/>
    <col min="11000" max="11000" width="8.28515625" bestFit="1" customWidth="1"/>
    <col min="11242" max="11242" width="3.7109375" customWidth="1"/>
    <col min="11243" max="11243" width="82.5703125" customWidth="1"/>
    <col min="11244" max="11245" width="0" hidden="1" customWidth="1"/>
    <col min="11246" max="11248" width="14.7109375" customWidth="1"/>
    <col min="11249" max="11249" width="3.7109375" customWidth="1"/>
    <col min="11250" max="11250" width="10.42578125" bestFit="1" customWidth="1"/>
    <col min="11252" max="11252" width="3.7109375" customWidth="1"/>
    <col min="11253" max="11253" width="38.85546875" bestFit="1" customWidth="1"/>
    <col min="11254" max="11254" width="7.28515625" bestFit="1" customWidth="1"/>
    <col min="11255" max="11255" width="18.85546875" bestFit="1" customWidth="1"/>
    <col min="11256" max="11256" width="8.28515625" bestFit="1" customWidth="1"/>
    <col min="11498" max="11498" width="3.7109375" customWidth="1"/>
    <col min="11499" max="11499" width="82.5703125" customWidth="1"/>
    <col min="11500" max="11501" width="0" hidden="1" customWidth="1"/>
    <col min="11502" max="11504" width="14.7109375" customWidth="1"/>
    <col min="11505" max="11505" width="3.7109375" customWidth="1"/>
    <col min="11506" max="11506" width="10.42578125" bestFit="1" customWidth="1"/>
    <col min="11508" max="11508" width="3.7109375" customWidth="1"/>
    <col min="11509" max="11509" width="38.85546875" bestFit="1" customWidth="1"/>
    <col min="11510" max="11510" width="7.28515625" bestFit="1" customWidth="1"/>
    <col min="11511" max="11511" width="18.85546875" bestFit="1" customWidth="1"/>
    <col min="11512" max="11512" width="8.28515625" bestFit="1" customWidth="1"/>
    <col min="11754" max="11754" width="3.7109375" customWidth="1"/>
    <col min="11755" max="11755" width="82.5703125" customWidth="1"/>
    <col min="11756" max="11757" width="0" hidden="1" customWidth="1"/>
    <col min="11758" max="11760" width="14.7109375" customWidth="1"/>
    <col min="11761" max="11761" width="3.7109375" customWidth="1"/>
    <col min="11762" max="11762" width="10.42578125" bestFit="1" customWidth="1"/>
    <col min="11764" max="11764" width="3.7109375" customWidth="1"/>
    <col min="11765" max="11765" width="38.85546875" bestFit="1" customWidth="1"/>
    <col min="11766" max="11766" width="7.28515625" bestFit="1" customWidth="1"/>
    <col min="11767" max="11767" width="18.85546875" bestFit="1" customWidth="1"/>
    <col min="11768" max="11768" width="8.28515625" bestFit="1" customWidth="1"/>
    <col min="12010" max="12010" width="3.7109375" customWidth="1"/>
    <col min="12011" max="12011" width="82.5703125" customWidth="1"/>
    <col min="12012" max="12013" width="0" hidden="1" customWidth="1"/>
    <col min="12014" max="12016" width="14.7109375" customWidth="1"/>
    <col min="12017" max="12017" width="3.7109375" customWidth="1"/>
    <col min="12018" max="12018" width="10.42578125" bestFit="1" customWidth="1"/>
    <col min="12020" max="12020" width="3.7109375" customWidth="1"/>
    <col min="12021" max="12021" width="38.85546875" bestFit="1" customWidth="1"/>
    <col min="12022" max="12022" width="7.28515625" bestFit="1" customWidth="1"/>
    <col min="12023" max="12023" width="18.85546875" bestFit="1" customWidth="1"/>
    <col min="12024" max="12024" width="8.28515625" bestFit="1" customWidth="1"/>
    <col min="12266" max="12266" width="3.7109375" customWidth="1"/>
    <col min="12267" max="12267" width="82.5703125" customWidth="1"/>
    <col min="12268" max="12269" width="0" hidden="1" customWidth="1"/>
    <col min="12270" max="12272" width="14.7109375" customWidth="1"/>
    <col min="12273" max="12273" width="3.7109375" customWidth="1"/>
    <col min="12274" max="12274" width="10.42578125" bestFit="1" customWidth="1"/>
    <col min="12276" max="12276" width="3.7109375" customWidth="1"/>
    <col min="12277" max="12277" width="38.85546875" bestFit="1" customWidth="1"/>
    <col min="12278" max="12278" width="7.28515625" bestFit="1" customWidth="1"/>
    <col min="12279" max="12279" width="18.85546875" bestFit="1" customWidth="1"/>
    <col min="12280" max="12280" width="8.28515625" bestFit="1" customWidth="1"/>
    <col min="12522" max="12522" width="3.7109375" customWidth="1"/>
    <col min="12523" max="12523" width="82.5703125" customWidth="1"/>
    <col min="12524" max="12525" width="0" hidden="1" customWidth="1"/>
    <col min="12526" max="12528" width="14.7109375" customWidth="1"/>
    <col min="12529" max="12529" width="3.7109375" customWidth="1"/>
    <col min="12530" max="12530" width="10.42578125" bestFit="1" customWidth="1"/>
    <col min="12532" max="12532" width="3.7109375" customWidth="1"/>
    <col min="12533" max="12533" width="38.85546875" bestFit="1" customWidth="1"/>
    <col min="12534" max="12534" width="7.28515625" bestFit="1" customWidth="1"/>
    <col min="12535" max="12535" width="18.85546875" bestFit="1" customWidth="1"/>
    <col min="12536" max="12536" width="8.28515625" bestFit="1" customWidth="1"/>
    <col min="12778" max="12778" width="3.7109375" customWidth="1"/>
    <col min="12779" max="12779" width="82.5703125" customWidth="1"/>
    <col min="12780" max="12781" width="0" hidden="1" customWidth="1"/>
    <col min="12782" max="12784" width="14.7109375" customWidth="1"/>
    <col min="12785" max="12785" width="3.7109375" customWidth="1"/>
    <col min="12786" max="12786" width="10.42578125" bestFit="1" customWidth="1"/>
    <col min="12788" max="12788" width="3.7109375" customWidth="1"/>
    <col min="12789" max="12789" width="38.85546875" bestFit="1" customWidth="1"/>
    <col min="12790" max="12790" width="7.28515625" bestFit="1" customWidth="1"/>
    <col min="12791" max="12791" width="18.85546875" bestFit="1" customWidth="1"/>
    <col min="12792" max="12792" width="8.28515625" bestFit="1" customWidth="1"/>
    <col min="13034" max="13034" width="3.7109375" customWidth="1"/>
    <col min="13035" max="13035" width="82.5703125" customWidth="1"/>
    <col min="13036" max="13037" width="0" hidden="1" customWidth="1"/>
    <col min="13038" max="13040" width="14.7109375" customWidth="1"/>
    <col min="13041" max="13041" width="3.7109375" customWidth="1"/>
    <col min="13042" max="13042" width="10.42578125" bestFit="1" customWidth="1"/>
    <col min="13044" max="13044" width="3.7109375" customWidth="1"/>
    <col min="13045" max="13045" width="38.85546875" bestFit="1" customWidth="1"/>
    <col min="13046" max="13046" width="7.28515625" bestFit="1" customWidth="1"/>
    <col min="13047" max="13047" width="18.85546875" bestFit="1" customWidth="1"/>
    <col min="13048" max="13048" width="8.28515625" bestFit="1" customWidth="1"/>
    <col min="13290" max="13290" width="3.7109375" customWidth="1"/>
    <col min="13291" max="13291" width="82.5703125" customWidth="1"/>
    <col min="13292" max="13293" width="0" hidden="1" customWidth="1"/>
    <col min="13294" max="13296" width="14.7109375" customWidth="1"/>
    <col min="13297" max="13297" width="3.7109375" customWidth="1"/>
    <col min="13298" max="13298" width="10.42578125" bestFit="1" customWidth="1"/>
    <col min="13300" max="13300" width="3.7109375" customWidth="1"/>
    <col min="13301" max="13301" width="38.85546875" bestFit="1" customWidth="1"/>
    <col min="13302" max="13302" width="7.28515625" bestFit="1" customWidth="1"/>
    <col min="13303" max="13303" width="18.85546875" bestFit="1" customWidth="1"/>
    <col min="13304" max="13304" width="8.28515625" bestFit="1" customWidth="1"/>
    <col min="13546" max="13546" width="3.7109375" customWidth="1"/>
    <col min="13547" max="13547" width="82.5703125" customWidth="1"/>
    <col min="13548" max="13549" width="0" hidden="1" customWidth="1"/>
    <col min="13550" max="13552" width="14.7109375" customWidth="1"/>
    <col min="13553" max="13553" width="3.7109375" customWidth="1"/>
    <col min="13554" max="13554" width="10.42578125" bestFit="1" customWidth="1"/>
    <col min="13556" max="13556" width="3.7109375" customWidth="1"/>
    <col min="13557" max="13557" width="38.85546875" bestFit="1" customWidth="1"/>
    <col min="13558" max="13558" width="7.28515625" bestFit="1" customWidth="1"/>
    <col min="13559" max="13559" width="18.85546875" bestFit="1" customWidth="1"/>
    <col min="13560" max="13560" width="8.28515625" bestFit="1" customWidth="1"/>
    <col min="13802" max="13802" width="3.7109375" customWidth="1"/>
    <col min="13803" max="13803" width="82.5703125" customWidth="1"/>
    <col min="13804" max="13805" width="0" hidden="1" customWidth="1"/>
    <col min="13806" max="13808" width="14.7109375" customWidth="1"/>
    <col min="13809" max="13809" width="3.7109375" customWidth="1"/>
    <col min="13810" max="13810" width="10.42578125" bestFit="1" customWidth="1"/>
    <col min="13812" max="13812" width="3.7109375" customWidth="1"/>
    <col min="13813" max="13813" width="38.85546875" bestFit="1" customWidth="1"/>
    <col min="13814" max="13814" width="7.28515625" bestFit="1" customWidth="1"/>
    <col min="13815" max="13815" width="18.85546875" bestFit="1" customWidth="1"/>
    <col min="13816" max="13816" width="8.28515625" bestFit="1" customWidth="1"/>
    <col min="14058" max="14058" width="3.7109375" customWidth="1"/>
    <col min="14059" max="14059" width="82.5703125" customWidth="1"/>
    <col min="14060" max="14061" width="0" hidden="1" customWidth="1"/>
    <col min="14062" max="14064" width="14.7109375" customWidth="1"/>
    <col min="14065" max="14065" width="3.7109375" customWidth="1"/>
    <col min="14066" max="14066" width="10.42578125" bestFit="1" customWidth="1"/>
    <col min="14068" max="14068" width="3.7109375" customWidth="1"/>
    <col min="14069" max="14069" width="38.85546875" bestFit="1" customWidth="1"/>
    <col min="14070" max="14070" width="7.28515625" bestFit="1" customWidth="1"/>
    <col min="14071" max="14071" width="18.85546875" bestFit="1" customWidth="1"/>
    <col min="14072" max="14072" width="8.28515625" bestFit="1" customWidth="1"/>
    <col min="14314" max="14314" width="3.7109375" customWidth="1"/>
    <col min="14315" max="14315" width="82.5703125" customWidth="1"/>
    <col min="14316" max="14317" width="0" hidden="1" customWidth="1"/>
    <col min="14318" max="14320" width="14.7109375" customWidth="1"/>
    <col min="14321" max="14321" width="3.7109375" customWidth="1"/>
    <col min="14322" max="14322" width="10.42578125" bestFit="1" customWidth="1"/>
    <col min="14324" max="14324" width="3.7109375" customWidth="1"/>
    <col min="14325" max="14325" width="38.85546875" bestFit="1" customWidth="1"/>
    <col min="14326" max="14326" width="7.28515625" bestFit="1" customWidth="1"/>
    <col min="14327" max="14327" width="18.85546875" bestFit="1" customWidth="1"/>
    <col min="14328" max="14328" width="8.28515625" bestFit="1" customWidth="1"/>
    <col min="14570" max="14570" width="3.7109375" customWidth="1"/>
    <col min="14571" max="14571" width="82.5703125" customWidth="1"/>
    <col min="14572" max="14573" width="0" hidden="1" customWidth="1"/>
    <col min="14574" max="14576" width="14.7109375" customWidth="1"/>
    <col min="14577" max="14577" width="3.7109375" customWidth="1"/>
    <col min="14578" max="14578" width="10.42578125" bestFit="1" customWidth="1"/>
    <col min="14580" max="14580" width="3.7109375" customWidth="1"/>
    <col min="14581" max="14581" width="38.85546875" bestFit="1" customWidth="1"/>
    <col min="14582" max="14582" width="7.28515625" bestFit="1" customWidth="1"/>
    <col min="14583" max="14583" width="18.85546875" bestFit="1" customWidth="1"/>
    <col min="14584" max="14584" width="8.28515625" bestFit="1" customWidth="1"/>
    <col min="14826" max="14826" width="3.7109375" customWidth="1"/>
    <col min="14827" max="14827" width="82.5703125" customWidth="1"/>
    <col min="14828" max="14829" width="0" hidden="1" customWidth="1"/>
    <col min="14830" max="14832" width="14.7109375" customWidth="1"/>
    <col min="14833" max="14833" width="3.7109375" customWidth="1"/>
    <col min="14834" max="14834" width="10.42578125" bestFit="1" customWidth="1"/>
    <col min="14836" max="14836" width="3.7109375" customWidth="1"/>
    <col min="14837" max="14837" width="38.85546875" bestFit="1" customWidth="1"/>
    <col min="14838" max="14838" width="7.28515625" bestFit="1" customWidth="1"/>
    <col min="14839" max="14839" width="18.85546875" bestFit="1" customWidth="1"/>
    <col min="14840" max="14840" width="8.28515625" bestFit="1" customWidth="1"/>
    <col min="15082" max="15082" width="3.7109375" customWidth="1"/>
    <col min="15083" max="15083" width="82.5703125" customWidth="1"/>
    <col min="15084" max="15085" width="0" hidden="1" customWidth="1"/>
    <col min="15086" max="15088" width="14.7109375" customWidth="1"/>
    <col min="15089" max="15089" width="3.7109375" customWidth="1"/>
    <col min="15090" max="15090" width="10.42578125" bestFit="1" customWidth="1"/>
    <col min="15092" max="15092" width="3.7109375" customWidth="1"/>
    <col min="15093" max="15093" width="38.85546875" bestFit="1" customWidth="1"/>
    <col min="15094" max="15094" width="7.28515625" bestFit="1" customWidth="1"/>
    <col min="15095" max="15095" width="18.85546875" bestFit="1" customWidth="1"/>
    <col min="15096" max="15096" width="8.28515625" bestFit="1" customWidth="1"/>
    <col min="15338" max="15338" width="3.7109375" customWidth="1"/>
    <col min="15339" max="15339" width="82.5703125" customWidth="1"/>
    <col min="15340" max="15341" width="0" hidden="1" customWidth="1"/>
    <col min="15342" max="15344" width="14.7109375" customWidth="1"/>
    <col min="15345" max="15345" width="3.7109375" customWidth="1"/>
    <col min="15346" max="15346" width="10.42578125" bestFit="1" customWidth="1"/>
    <col min="15348" max="15348" width="3.7109375" customWidth="1"/>
    <col min="15349" max="15349" width="38.85546875" bestFit="1" customWidth="1"/>
    <col min="15350" max="15350" width="7.28515625" bestFit="1" customWidth="1"/>
    <col min="15351" max="15351" width="18.85546875" bestFit="1" customWidth="1"/>
    <col min="15352" max="15352" width="8.28515625" bestFit="1" customWidth="1"/>
    <col min="15594" max="15594" width="3.7109375" customWidth="1"/>
    <col min="15595" max="15595" width="82.5703125" customWidth="1"/>
    <col min="15596" max="15597" width="0" hidden="1" customWidth="1"/>
    <col min="15598" max="15600" width="14.7109375" customWidth="1"/>
    <col min="15601" max="15601" width="3.7109375" customWidth="1"/>
    <col min="15602" max="15602" width="10.42578125" bestFit="1" customWidth="1"/>
    <col min="15604" max="15604" width="3.7109375" customWidth="1"/>
    <col min="15605" max="15605" width="38.85546875" bestFit="1" customWidth="1"/>
    <col min="15606" max="15606" width="7.28515625" bestFit="1" customWidth="1"/>
    <col min="15607" max="15607" width="18.85546875" bestFit="1" customWidth="1"/>
    <col min="15608" max="15608" width="8.28515625" bestFit="1" customWidth="1"/>
    <col min="15850" max="15850" width="3.7109375" customWidth="1"/>
    <col min="15851" max="15851" width="82.5703125" customWidth="1"/>
    <col min="15852" max="15853" width="0" hidden="1" customWidth="1"/>
    <col min="15854" max="15856" width="14.7109375" customWidth="1"/>
    <col min="15857" max="15857" width="3.7109375" customWidth="1"/>
    <col min="15858" max="15858" width="10.42578125" bestFit="1" customWidth="1"/>
    <col min="15860" max="15860" width="3.7109375" customWidth="1"/>
    <col min="15861" max="15861" width="38.85546875" bestFit="1" customWidth="1"/>
    <col min="15862" max="15862" width="7.28515625" bestFit="1" customWidth="1"/>
    <col min="15863" max="15863" width="18.85546875" bestFit="1" customWidth="1"/>
    <col min="15864" max="15864" width="8.28515625" bestFit="1" customWidth="1"/>
    <col min="16106" max="16106" width="3.7109375" customWidth="1"/>
    <col min="16107" max="16107" width="82.5703125" customWidth="1"/>
    <col min="16108" max="16109" width="0" hidden="1" customWidth="1"/>
    <col min="16110" max="16112" width="14.7109375" customWidth="1"/>
    <col min="16113" max="16113" width="3.7109375" customWidth="1"/>
    <col min="16114" max="16114" width="10.42578125" bestFit="1" customWidth="1"/>
    <col min="16116" max="16116" width="3.7109375" customWidth="1"/>
    <col min="16117" max="16117" width="38.85546875" bestFit="1" customWidth="1"/>
    <col min="16118" max="16118" width="7.28515625" bestFit="1" customWidth="1"/>
    <col min="16119" max="16119" width="18.85546875" bestFit="1" customWidth="1"/>
    <col min="16120" max="16120" width="8.28515625" bestFit="1" customWidth="1"/>
    <col min="16121" max="16384" width="9.140625" style="290"/>
  </cols>
  <sheetData>
    <row r="2" spans="1:8">
      <c r="A2" s="290" t="s">
        <v>84</v>
      </c>
      <c r="B2" s="292" t="s">
        <v>153</v>
      </c>
      <c r="C2" s="293"/>
      <c r="F2" s="293"/>
    </row>
    <row r="3" spans="1:8">
      <c r="B3" s="294"/>
      <c r="C3" s="293"/>
      <c r="F3" s="293"/>
    </row>
    <row r="4" spans="1:8" ht="19.5">
      <c r="B4" s="295" t="s">
        <v>179</v>
      </c>
      <c r="C4" s="296"/>
      <c r="E4" s="289"/>
      <c r="F4" s="296"/>
      <c r="G4" s="297"/>
    </row>
    <row r="5" spans="1:8" s="298" customFormat="1" ht="12.75">
      <c r="B5" s="299" t="s">
        <v>131</v>
      </c>
      <c r="C5" s="300"/>
      <c r="D5" s="301"/>
      <c r="E5" s="301"/>
      <c r="F5" s="300"/>
      <c r="G5" s="301"/>
      <c r="H5" s="290"/>
    </row>
    <row r="6" spans="1:8">
      <c r="B6" s="302"/>
      <c r="C6" s="303"/>
      <c r="D6" s="304"/>
      <c r="E6" s="304"/>
      <c r="F6" s="303"/>
      <c r="G6" s="304"/>
      <c r="H6" s="305"/>
    </row>
    <row r="7" spans="1:8">
      <c r="B7" s="302"/>
      <c r="C7" s="303"/>
      <c r="D7" s="304"/>
      <c r="E7" s="304"/>
      <c r="F7" s="303"/>
      <c r="G7" s="304"/>
      <c r="H7" s="305"/>
    </row>
    <row r="8" spans="1:8" ht="20.25" customHeight="1">
      <c r="B8" s="306"/>
      <c r="C8" s="293"/>
      <c r="D8" s="307" t="s">
        <v>1</v>
      </c>
      <c r="E8" s="307" t="s">
        <v>1</v>
      </c>
      <c r="F8" s="293"/>
      <c r="G8" s="307" t="s">
        <v>108</v>
      </c>
    </row>
    <row r="9" spans="1:8" ht="15.75" thickBot="1">
      <c r="B9" s="308" t="s">
        <v>122</v>
      </c>
      <c r="C9" s="300"/>
      <c r="D9" s="309">
        <v>2017</v>
      </c>
      <c r="E9" s="310">
        <v>2016</v>
      </c>
      <c r="G9" s="310">
        <v>2016</v>
      </c>
    </row>
    <row r="10" spans="1:8" ht="12.75" customHeight="1" thickTop="1">
      <c r="B10" s="311" t="s">
        <v>13</v>
      </c>
      <c r="D10" s="337">
        <v>8963</v>
      </c>
      <c r="E10" s="337">
        <v>8539</v>
      </c>
      <c r="F10" s="326"/>
      <c r="G10" s="337">
        <v>35464</v>
      </c>
    </row>
    <row r="11" spans="1:8" ht="12.75" customHeight="1">
      <c r="B11" s="312" t="s">
        <v>15</v>
      </c>
      <c r="D11" s="338">
        <v>1706</v>
      </c>
      <c r="E11" s="339">
        <v>1597</v>
      </c>
      <c r="F11" s="326"/>
      <c r="G11" s="338">
        <v>6767</v>
      </c>
    </row>
    <row r="12" spans="1:8" ht="12.75" customHeight="1">
      <c r="B12" s="312" t="s">
        <v>142</v>
      </c>
      <c r="D12" s="338">
        <v>1112</v>
      </c>
      <c r="E12" s="338">
        <v>1162</v>
      </c>
      <c r="F12" s="326"/>
      <c r="G12" s="338">
        <v>7265</v>
      </c>
    </row>
    <row r="13" spans="1:8" ht="12.75" customHeight="1">
      <c r="B13" s="313" t="s">
        <v>154</v>
      </c>
      <c r="C13" s="314"/>
      <c r="D13" s="338">
        <v>52</v>
      </c>
      <c r="E13" s="338">
        <v>11</v>
      </c>
      <c r="F13" s="313"/>
      <c r="G13" s="338">
        <v>178</v>
      </c>
    </row>
    <row r="14" spans="1:8" ht="12.75" customHeight="1">
      <c r="B14" s="313" t="s">
        <v>109</v>
      </c>
      <c r="C14" s="314"/>
      <c r="D14" s="338">
        <v>32</v>
      </c>
      <c r="E14" s="338">
        <v>23</v>
      </c>
      <c r="F14" s="313"/>
      <c r="G14" s="338">
        <v>149</v>
      </c>
    </row>
    <row r="15" spans="1:8" ht="12.75" customHeight="1">
      <c r="B15" s="315" t="s">
        <v>20</v>
      </c>
      <c r="C15" s="314"/>
      <c r="D15" s="337">
        <v>22</v>
      </c>
      <c r="E15" s="337">
        <v>21</v>
      </c>
      <c r="F15" s="313"/>
      <c r="G15" s="337">
        <v>-55</v>
      </c>
    </row>
    <row r="16" spans="1:8" ht="12.75" customHeight="1">
      <c r="B16" s="312" t="s">
        <v>98</v>
      </c>
      <c r="D16" s="338">
        <v>700</v>
      </c>
      <c r="E16" s="338">
        <v>490</v>
      </c>
      <c r="F16" s="326"/>
      <c r="G16" s="338">
        <v>-226</v>
      </c>
    </row>
    <row r="17" spans="2:8" ht="12.75" customHeight="1">
      <c r="B17" s="311" t="s">
        <v>21</v>
      </c>
      <c r="D17" s="337">
        <v>-126</v>
      </c>
      <c r="E17" s="337">
        <v>-121</v>
      </c>
      <c r="F17" s="326"/>
      <c r="G17" s="337">
        <v>-617</v>
      </c>
    </row>
    <row r="18" spans="2:8">
      <c r="B18" s="312" t="s">
        <v>123</v>
      </c>
      <c r="D18" s="338">
        <v>574</v>
      </c>
      <c r="E18" s="338">
        <v>369</v>
      </c>
      <c r="F18" s="326"/>
      <c r="G18" s="338">
        <v>-843</v>
      </c>
    </row>
    <row r="19" spans="2:8">
      <c r="B19" s="326" t="s">
        <v>22</v>
      </c>
      <c r="D19" s="337">
        <v>321</v>
      </c>
      <c r="E19" s="337">
        <v>145</v>
      </c>
      <c r="F19" s="326"/>
      <c r="G19" s="337">
        <v>1054</v>
      </c>
    </row>
    <row r="20" spans="2:8" hidden="1">
      <c r="B20" s="328" t="s">
        <v>124</v>
      </c>
      <c r="C20" s="329"/>
      <c r="D20" s="340">
        <v>253</v>
      </c>
      <c r="E20" s="340">
        <v>224</v>
      </c>
      <c r="F20" s="341"/>
      <c r="G20" s="340">
        <v>-1897</v>
      </c>
    </row>
    <row r="21" spans="2:8" hidden="1">
      <c r="B21" s="330" t="s">
        <v>155</v>
      </c>
      <c r="C21" s="329"/>
      <c r="D21" s="340">
        <v>0</v>
      </c>
      <c r="E21" s="340">
        <v>0</v>
      </c>
      <c r="F21" s="341"/>
      <c r="G21" s="340">
        <v>0</v>
      </c>
    </row>
    <row r="22" spans="2:8">
      <c r="B22" s="331" t="s">
        <v>95</v>
      </c>
      <c r="D22" s="339">
        <v>253</v>
      </c>
      <c r="E22" s="339">
        <v>224</v>
      </c>
      <c r="F22" s="326"/>
      <c r="G22" s="339">
        <v>-1897</v>
      </c>
    </row>
    <row r="23" spans="2:8">
      <c r="B23" s="326" t="s">
        <v>156</v>
      </c>
      <c r="D23" s="338">
        <v>245</v>
      </c>
      <c r="E23" s="338">
        <v>211</v>
      </c>
      <c r="F23" s="326"/>
      <c r="G23" s="338">
        <v>-1939</v>
      </c>
    </row>
    <row r="24" spans="2:8">
      <c r="B24" s="326"/>
      <c r="D24" s="338"/>
      <c r="E24" s="338"/>
      <c r="F24" s="326"/>
      <c r="G24" s="338"/>
    </row>
    <row r="25" spans="2:8">
      <c r="B25" s="62" t="s">
        <v>133</v>
      </c>
      <c r="D25" s="338">
        <v>201</v>
      </c>
      <c r="E25" s="338">
        <v>214</v>
      </c>
      <c r="F25" s="326"/>
      <c r="G25" s="338">
        <v>711</v>
      </c>
    </row>
    <row r="26" spans="2:8">
      <c r="B26" s="312"/>
      <c r="D26" s="338"/>
      <c r="E26" s="338"/>
      <c r="F26" s="326"/>
      <c r="G26" s="338"/>
    </row>
    <row r="27" spans="2:8">
      <c r="B27" s="316" t="s">
        <v>157</v>
      </c>
      <c r="C27" s="317"/>
      <c r="D27" s="342"/>
      <c r="E27" s="316"/>
      <c r="F27" s="343"/>
      <c r="G27" s="316"/>
      <c r="H27" s="301"/>
    </row>
    <row r="28" spans="2:8">
      <c r="B28" s="312" t="s">
        <v>48</v>
      </c>
      <c r="D28" s="338">
        <v>60428</v>
      </c>
      <c r="E28" s="338">
        <v>64239</v>
      </c>
      <c r="F28" s="326"/>
      <c r="G28" s="338">
        <v>61118</v>
      </c>
      <c r="H28" s="301"/>
    </row>
    <row r="29" spans="2:8">
      <c r="B29" s="312" t="s">
        <v>51</v>
      </c>
      <c r="D29" s="338">
        <v>32316</v>
      </c>
      <c r="E29" s="338">
        <v>35804</v>
      </c>
      <c r="F29" s="326"/>
      <c r="G29" s="338">
        <v>32090</v>
      </c>
      <c r="H29" s="301"/>
    </row>
    <row r="30" spans="2:8">
      <c r="B30" s="312" t="s">
        <v>28</v>
      </c>
      <c r="D30" s="338">
        <v>43958</v>
      </c>
      <c r="E30" s="338">
        <v>46457</v>
      </c>
      <c r="F30" s="326"/>
      <c r="G30" s="338">
        <v>42808</v>
      </c>
      <c r="H30" s="301"/>
    </row>
    <row r="31" spans="2:8">
      <c r="B31" s="312" t="s">
        <v>158</v>
      </c>
      <c r="D31" s="338">
        <v>11664</v>
      </c>
      <c r="E31" s="338">
        <v>10653</v>
      </c>
      <c r="F31" s="326"/>
      <c r="G31" s="338">
        <v>10737</v>
      </c>
      <c r="H31" s="301"/>
    </row>
    <row r="32" spans="2:8">
      <c r="B32" s="312" t="s">
        <v>159</v>
      </c>
      <c r="D32" s="338">
        <v>1670</v>
      </c>
      <c r="E32" s="338">
        <v>2845</v>
      </c>
      <c r="F32" s="326"/>
      <c r="G32" s="338">
        <v>6748</v>
      </c>
      <c r="H32" s="301"/>
    </row>
    <row r="33" spans="2:8">
      <c r="B33" s="312"/>
      <c r="D33" s="338"/>
      <c r="E33" s="338"/>
      <c r="F33" s="326"/>
      <c r="G33" s="338"/>
      <c r="H33" s="301"/>
    </row>
    <row r="34" spans="2:8">
      <c r="B34" s="312"/>
      <c r="D34" s="338"/>
      <c r="E34" s="338"/>
      <c r="F34" s="326"/>
      <c r="G34" s="338"/>
      <c r="H34" s="301"/>
    </row>
    <row r="35" spans="2:8">
      <c r="B35" s="316" t="s">
        <v>139</v>
      </c>
      <c r="C35" s="317"/>
      <c r="D35" s="342"/>
      <c r="E35" s="316"/>
      <c r="F35" s="343"/>
      <c r="G35" s="316"/>
      <c r="H35" s="318"/>
    </row>
    <row r="36" spans="2:8">
      <c r="B36" s="312" t="s">
        <v>71</v>
      </c>
      <c r="D36" s="338">
        <v>877</v>
      </c>
      <c r="E36" s="338">
        <v>250</v>
      </c>
      <c r="F36" s="326"/>
      <c r="G36" s="338">
        <v>4326</v>
      </c>
      <c r="H36" s="301"/>
    </row>
    <row r="37" spans="2:8">
      <c r="B37" s="312" t="s">
        <v>24</v>
      </c>
      <c r="D37" s="338">
        <v>-1253</v>
      </c>
      <c r="E37" s="338">
        <v>-1863</v>
      </c>
      <c r="F37" s="326"/>
      <c r="G37" s="338">
        <v>-4355</v>
      </c>
      <c r="H37" s="301"/>
    </row>
    <row r="38" spans="2:8">
      <c r="B38" s="312"/>
      <c r="D38" s="338"/>
      <c r="E38" s="338"/>
      <c r="F38" s="326"/>
      <c r="G38" s="338"/>
      <c r="H38" s="301"/>
    </row>
    <row r="39" spans="2:8">
      <c r="B39" s="312"/>
      <c r="D39" s="338"/>
      <c r="E39" s="338"/>
      <c r="F39" s="326"/>
      <c r="G39" s="338"/>
      <c r="H39" s="301"/>
    </row>
    <row r="40" spans="2:8">
      <c r="B40" s="316" t="s">
        <v>160</v>
      </c>
      <c r="C40" s="317"/>
      <c r="D40" s="342"/>
      <c r="E40" s="316"/>
      <c r="F40" s="343"/>
      <c r="G40" s="316"/>
      <c r="H40" s="318"/>
    </row>
    <row r="41" spans="2:8">
      <c r="B41" s="312" t="s">
        <v>161</v>
      </c>
      <c r="D41" s="344">
        <v>3.5000000000000003E-2</v>
      </c>
      <c r="E41" s="344">
        <v>2.9000000000000001E-2</v>
      </c>
      <c r="F41" s="326"/>
      <c r="G41" s="344">
        <v>-2.7E-2</v>
      </c>
      <c r="H41" s="301"/>
    </row>
    <row r="42" spans="2:8">
      <c r="B42" s="312" t="s">
        <v>162</v>
      </c>
      <c r="D42" s="344">
        <v>3.1E-2</v>
      </c>
      <c r="E42" s="344">
        <v>2.5000000000000001E-2</v>
      </c>
      <c r="F42" s="326"/>
      <c r="G42" s="344">
        <v>-5.6000000000000001E-2</v>
      </c>
    </row>
    <row r="43" spans="2:8">
      <c r="B43" s="312" t="s">
        <v>86</v>
      </c>
      <c r="D43" s="344">
        <v>0.53500000000000003</v>
      </c>
      <c r="E43" s="344">
        <v>0.55700000000000005</v>
      </c>
      <c r="F43" s="326"/>
      <c r="G43" s="344">
        <v>0.52500000000000002</v>
      </c>
    </row>
    <row r="44" spans="2:8" ht="9" customHeight="1" thickBot="1">
      <c r="B44" s="323"/>
      <c r="C44" s="323"/>
      <c r="D44" s="324"/>
      <c r="E44" s="323"/>
      <c r="F44" s="324"/>
      <c r="G44" s="323"/>
    </row>
    <row r="45" spans="2:8" ht="15.75" thickTop="1">
      <c r="B45" s="312"/>
      <c r="D45" s="321"/>
      <c r="E45" s="320"/>
      <c r="G45" s="322"/>
    </row>
    <row r="46" spans="2:8">
      <c r="B46" s="312"/>
      <c r="D46" s="321"/>
      <c r="E46" s="320"/>
      <c r="G46" s="322"/>
    </row>
    <row r="47" spans="2:8">
      <c r="B47" s="326"/>
      <c r="D47" s="332" t="s">
        <v>1</v>
      </c>
      <c r="E47" s="332" t="s">
        <v>1</v>
      </c>
      <c r="F47" s="293"/>
      <c r="G47" s="332" t="s">
        <v>108</v>
      </c>
    </row>
    <row r="48" spans="2:8" ht="15.75" thickBot="1">
      <c r="B48" s="333" t="s">
        <v>163</v>
      </c>
      <c r="C48" s="293"/>
      <c r="D48" s="334">
        <v>2017</v>
      </c>
      <c r="E48" s="335">
        <v>2016</v>
      </c>
      <c r="G48" s="335">
        <v>2016</v>
      </c>
    </row>
    <row r="49" spans="2:7" ht="15.75" thickTop="1">
      <c r="B49" s="312" t="s">
        <v>164</v>
      </c>
      <c r="D49" s="338">
        <v>12</v>
      </c>
      <c r="E49" s="338">
        <v>10</v>
      </c>
      <c r="F49" s="326"/>
      <c r="G49" s="338">
        <v>-93</v>
      </c>
    </row>
    <row r="50" spans="2:7">
      <c r="B50" s="312" t="s">
        <v>165</v>
      </c>
      <c r="D50" s="338">
        <v>12</v>
      </c>
      <c r="E50" s="338">
        <v>10</v>
      </c>
      <c r="F50" s="326"/>
      <c r="G50" s="338">
        <v>-93</v>
      </c>
    </row>
    <row r="51" spans="2:7">
      <c r="B51" s="312" t="s">
        <v>166</v>
      </c>
      <c r="D51" s="338">
        <v>42</v>
      </c>
      <c r="E51" s="338">
        <v>12</v>
      </c>
      <c r="F51" s="326"/>
      <c r="G51" s="338">
        <v>208</v>
      </c>
    </row>
    <row r="52" spans="2:7">
      <c r="B52" s="312" t="s">
        <v>167</v>
      </c>
      <c r="D52" s="338">
        <v>11570</v>
      </c>
      <c r="E52" s="338">
        <v>8590</v>
      </c>
      <c r="F52" s="326"/>
      <c r="G52" s="338">
        <v>11270</v>
      </c>
    </row>
    <row r="53" spans="2:7">
      <c r="B53" s="312" t="s">
        <v>168</v>
      </c>
      <c r="D53" s="338">
        <v>1662</v>
      </c>
      <c r="E53" s="338">
        <v>1312</v>
      </c>
      <c r="F53" s="326"/>
      <c r="G53" s="338">
        <v>1597</v>
      </c>
    </row>
    <row r="54" spans="2:7">
      <c r="B54" s="312" t="s">
        <v>169</v>
      </c>
      <c r="D54" s="338">
        <v>33991</v>
      </c>
      <c r="E54" s="338">
        <v>26832</v>
      </c>
      <c r="F54" s="326"/>
      <c r="G54" s="338">
        <v>32215</v>
      </c>
    </row>
    <row r="55" spans="2:7">
      <c r="B55" s="312"/>
      <c r="D55" s="345"/>
      <c r="E55" s="345"/>
      <c r="F55" s="326"/>
      <c r="G55" s="338"/>
    </row>
    <row r="56" spans="2:7">
      <c r="B56" s="312"/>
      <c r="D56" s="345"/>
      <c r="E56" s="345"/>
      <c r="F56" s="326"/>
      <c r="G56" s="338"/>
    </row>
    <row r="57" spans="2:7">
      <c r="B57" s="316" t="s">
        <v>170</v>
      </c>
      <c r="C57" s="317"/>
      <c r="D57" s="342"/>
      <c r="E57" s="316"/>
      <c r="F57" s="343"/>
      <c r="G57" s="343"/>
    </row>
    <row r="58" spans="2:7">
      <c r="B58" s="292" t="s">
        <v>5</v>
      </c>
      <c r="C58" s="293"/>
      <c r="D58" s="338"/>
      <c r="E58" s="338"/>
      <c r="F58" s="300"/>
      <c r="G58" s="338"/>
    </row>
    <row r="59" spans="2:7">
      <c r="B59" s="312" t="s">
        <v>171</v>
      </c>
      <c r="D59" s="338">
        <v>2601</v>
      </c>
      <c r="E59" s="338">
        <v>2361</v>
      </c>
      <c r="F59" s="326"/>
      <c r="G59" s="338">
        <v>10415</v>
      </c>
    </row>
    <row r="60" spans="2:7">
      <c r="B60" s="312" t="s">
        <v>172</v>
      </c>
      <c r="D60" s="338">
        <v>1939</v>
      </c>
      <c r="E60" s="338">
        <v>1857</v>
      </c>
      <c r="F60" s="326"/>
      <c r="G60" s="338">
        <v>1795</v>
      </c>
    </row>
    <row r="61" spans="2:7">
      <c r="B61" s="312" t="s">
        <v>118</v>
      </c>
      <c r="D61" s="338">
        <v>2087</v>
      </c>
      <c r="E61" s="338">
        <v>2060</v>
      </c>
      <c r="F61" s="326"/>
      <c r="G61" s="338">
        <v>1982</v>
      </c>
    </row>
    <row r="62" spans="2:7">
      <c r="B62" s="312" t="s">
        <v>88</v>
      </c>
      <c r="D62" s="338">
        <v>320</v>
      </c>
      <c r="E62" s="338">
        <v>178</v>
      </c>
      <c r="F62" s="326"/>
      <c r="G62" s="338">
        <v>223</v>
      </c>
    </row>
    <row r="63" spans="2:7">
      <c r="B63" s="312" t="s">
        <v>173</v>
      </c>
      <c r="D63" s="338">
        <v>284</v>
      </c>
      <c r="E63" s="338">
        <v>287</v>
      </c>
      <c r="F63" s="326"/>
      <c r="G63" s="338">
        <v>292</v>
      </c>
    </row>
    <row r="64" spans="2:7">
      <c r="B64" s="312" t="s">
        <v>174</v>
      </c>
      <c r="D64" s="338">
        <v>355</v>
      </c>
      <c r="E64" s="338">
        <v>318</v>
      </c>
      <c r="F64" s="326"/>
      <c r="G64" s="338">
        <v>347</v>
      </c>
    </row>
    <row r="65" spans="2:7">
      <c r="B65" s="312" t="s">
        <v>175</v>
      </c>
      <c r="D65" s="338">
        <v>3236</v>
      </c>
      <c r="E65" s="338">
        <v>2992</v>
      </c>
      <c r="F65" s="326"/>
      <c r="G65" s="338">
        <v>3239</v>
      </c>
    </row>
    <row r="66" spans="2:7">
      <c r="B66" s="325"/>
      <c r="D66" s="346"/>
      <c r="E66" s="346"/>
      <c r="F66" s="326"/>
      <c r="G66" s="346"/>
    </row>
    <row r="67" spans="2:7">
      <c r="B67" s="293"/>
      <c r="D67" s="300"/>
      <c r="E67" s="300"/>
      <c r="F67" s="326"/>
      <c r="G67" s="300"/>
    </row>
    <row r="68" spans="2:7">
      <c r="B68" s="292" t="s">
        <v>7</v>
      </c>
      <c r="C68" s="293"/>
      <c r="D68" s="338"/>
      <c r="E68" s="338"/>
      <c r="F68" s="300"/>
      <c r="G68" s="338"/>
    </row>
    <row r="69" spans="2:7">
      <c r="B69" s="326" t="s">
        <v>92</v>
      </c>
      <c r="D69" s="347">
        <v>9.4</v>
      </c>
      <c r="E69" s="347">
        <v>8.6999999999999993</v>
      </c>
      <c r="F69" s="326"/>
      <c r="G69" s="347">
        <v>37.299999999999997</v>
      </c>
    </row>
    <row r="70" spans="2:7">
      <c r="B70" s="326" t="s">
        <v>176</v>
      </c>
      <c r="D70" s="338">
        <v>75</v>
      </c>
      <c r="E70" s="338">
        <v>72</v>
      </c>
      <c r="F70" s="326"/>
      <c r="G70" s="338">
        <v>73</v>
      </c>
    </row>
    <row r="71" spans="2:7">
      <c r="B71" s="325"/>
      <c r="D71" s="346"/>
      <c r="E71" s="346"/>
      <c r="F71" s="326"/>
      <c r="G71" s="346"/>
    </row>
    <row r="72" spans="2:7">
      <c r="B72" s="319"/>
      <c r="D72" s="312"/>
      <c r="E72" s="312"/>
      <c r="F72" s="326"/>
      <c r="G72" s="312"/>
    </row>
    <row r="73" spans="2:7">
      <c r="B73" s="292" t="s">
        <v>6</v>
      </c>
      <c r="C73" s="293"/>
      <c r="D73" s="338"/>
      <c r="E73" s="338"/>
      <c r="F73" s="300"/>
      <c r="G73" s="338"/>
    </row>
    <row r="74" spans="2:7">
      <c r="B74" s="312" t="s">
        <v>89</v>
      </c>
      <c r="D74" s="338"/>
      <c r="E74" s="338"/>
      <c r="F74" s="326"/>
      <c r="G74" s="338"/>
    </row>
    <row r="75" spans="2:7">
      <c r="B75" s="312" t="s">
        <v>90</v>
      </c>
      <c r="D75" s="338">
        <v>275</v>
      </c>
      <c r="E75" s="338">
        <v>350</v>
      </c>
      <c r="F75" s="326"/>
      <c r="G75" s="338">
        <v>313</v>
      </c>
    </row>
    <row r="76" spans="2:7">
      <c r="B76" s="312" t="s">
        <v>91</v>
      </c>
      <c r="D76" s="338">
        <v>54</v>
      </c>
      <c r="E76" s="338">
        <v>34</v>
      </c>
      <c r="F76" s="326"/>
      <c r="G76" s="338">
        <v>44</v>
      </c>
    </row>
    <row r="77" spans="2:7">
      <c r="B77" s="325"/>
      <c r="D77" s="346"/>
      <c r="E77" s="346"/>
      <c r="F77" s="326"/>
      <c r="G77" s="346"/>
    </row>
    <row r="78" spans="2:7">
      <c r="B78" s="319"/>
      <c r="D78" s="312"/>
      <c r="E78" s="312"/>
      <c r="F78" s="326"/>
      <c r="G78" s="312"/>
    </row>
    <row r="79" spans="2:7">
      <c r="B79" s="292" t="s">
        <v>8</v>
      </c>
      <c r="C79" s="293"/>
      <c r="D79" s="338"/>
      <c r="E79" s="338"/>
      <c r="F79" s="300"/>
      <c r="G79" s="338"/>
    </row>
    <row r="80" spans="2:7">
      <c r="B80" s="312" t="s">
        <v>115</v>
      </c>
      <c r="D80" s="348">
        <v>0.99</v>
      </c>
      <c r="E80" s="348">
        <v>0.97</v>
      </c>
      <c r="F80" s="326"/>
      <c r="G80" s="348">
        <v>0.98</v>
      </c>
    </row>
    <row r="81" spans="2:7">
      <c r="B81" s="312" t="s">
        <v>177</v>
      </c>
      <c r="D81" s="338">
        <v>1260</v>
      </c>
      <c r="E81" s="338">
        <v>1683</v>
      </c>
      <c r="F81" s="326"/>
      <c r="G81" s="338">
        <v>6307</v>
      </c>
    </row>
    <row r="82" spans="2:7">
      <c r="B82" s="326" t="s">
        <v>178</v>
      </c>
      <c r="D82" s="349">
        <v>3.4</v>
      </c>
      <c r="E82" s="349">
        <v>4.7</v>
      </c>
      <c r="F82" s="326"/>
      <c r="G82" s="349">
        <v>3.7</v>
      </c>
    </row>
    <row r="83" spans="2:7" ht="9" customHeight="1" thickBot="1">
      <c r="B83" s="336"/>
      <c r="C83" s="323"/>
      <c r="D83" s="327"/>
      <c r="E83" s="327"/>
      <c r="F83" s="323"/>
      <c r="G83" s="327"/>
    </row>
    <row r="84" spans="2:7" ht="15.75" thickTop="1"/>
  </sheetData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>
    <oddFooter>&amp;L&amp;"Verdana,normal"&amp;6&amp;F &amp;A&amp;R&amp;"Verdana,normal"&amp;6&amp;D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  <pageSetUpPr fitToPage="1"/>
  </sheetPr>
  <dimension ref="B1:AC51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134" customWidth="1"/>
    <col min="3" max="3" width="12.7109375" style="136" customWidth="1"/>
    <col min="4" max="4" width="12.7109375" style="136" hidden="1" customWidth="1" outlineLevel="1"/>
    <col min="5" max="7" width="12.7109375" style="62" hidden="1" customWidth="1" outlineLevel="1"/>
    <col min="8" max="8" width="12.7109375" style="62" customWidth="1" collapsed="1"/>
    <col min="9" max="12" width="12.7109375" style="62" hidden="1" customWidth="1" outlineLevel="1"/>
    <col min="13" max="13" width="12.7109375" style="62" customWidth="1" collapsed="1"/>
    <col min="14" max="17" width="12.7109375" style="62" hidden="1" customWidth="1" outlineLevel="1"/>
    <col min="18" max="18" width="12.7109375" style="62" customWidth="1" collapsed="1"/>
    <col min="19" max="22" width="12.7109375" style="62" hidden="1" customWidth="1" outlineLevel="1"/>
    <col min="23" max="23" width="12.7109375" style="62" customWidth="1" collapsed="1"/>
    <col min="24" max="24" width="10.28515625" style="62" hidden="1" customWidth="1" outlineLevel="1"/>
    <col min="25" max="27" width="10.28515625" style="134" hidden="1" customWidth="1" outlineLevel="1"/>
    <col min="28" max="28" width="10.42578125" style="134" customWidth="1" collapsed="1"/>
    <col min="29" max="29" width="11.140625" style="134" customWidth="1"/>
    <col min="30" max="174" width="9.140625" style="134"/>
    <col min="175" max="175" width="3.7109375" style="134" customWidth="1"/>
    <col min="176" max="176" width="68.7109375" style="134" customWidth="1"/>
    <col min="177" max="178" width="0" style="134" hidden="1" customWidth="1"/>
    <col min="179" max="180" width="14.7109375" style="134" customWidth="1"/>
    <col min="181" max="181" width="3.7109375" style="134" customWidth="1"/>
    <col min="182" max="183" width="9.140625" style="134"/>
    <col min="184" max="184" width="3.7109375" style="134" customWidth="1"/>
    <col min="185" max="185" width="39" style="134" bestFit="1" customWidth="1"/>
    <col min="186" max="186" width="8.28515625" style="134" bestFit="1" customWidth="1"/>
    <col min="187" max="430" width="9.140625" style="134"/>
    <col min="431" max="431" width="3.7109375" style="134" customWidth="1"/>
    <col min="432" max="432" width="68.7109375" style="134" customWidth="1"/>
    <col min="433" max="434" width="0" style="134" hidden="1" customWidth="1"/>
    <col min="435" max="436" width="14.7109375" style="134" customWidth="1"/>
    <col min="437" max="437" width="3.7109375" style="134" customWidth="1"/>
    <col min="438" max="439" width="9.140625" style="134"/>
    <col min="440" max="440" width="3.7109375" style="134" customWidth="1"/>
    <col min="441" max="441" width="39" style="134" bestFit="1" customWidth="1"/>
    <col min="442" max="442" width="8.28515625" style="134" bestFit="1" customWidth="1"/>
    <col min="443" max="686" width="9.140625" style="134"/>
    <col min="687" max="687" width="3.7109375" style="134" customWidth="1"/>
    <col min="688" max="688" width="68.7109375" style="134" customWidth="1"/>
    <col min="689" max="690" width="0" style="134" hidden="1" customWidth="1"/>
    <col min="691" max="692" width="14.7109375" style="134" customWidth="1"/>
    <col min="693" max="693" width="3.7109375" style="134" customWidth="1"/>
    <col min="694" max="695" width="9.140625" style="134"/>
    <col min="696" max="696" width="3.7109375" style="134" customWidth="1"/>
    <col min="697" max="697" width="39" style="134" bestFit="1" customWidth="1"/>
    <col min="698" max="698" width="8.28515625" style="134" bestFit="1" customWidth="1"/>
    <col min="699" max="942" width="9.140625" style="134"/>
    <col min="943" max="943" width="3.7109375" style="134" customWidth="1"/>
    <col min="944" max="944" width="68.7109375" style="134" customWidth="1"/>
    <col min="945" max="946" width="0" style="134" hidden="1" customWidth="1"/>
    <col min="947" max="948" width="14.7109375" style="134" customWidth="1"/>
    <col min="949" max="949" width="3.7109375" style="134" customWidth="1"/>
    <col min="950" max="951" width="9.140625" style="134"/>
    <col min="952" max="952" width="3.7109375" style="134" customWidth="1"/>
    <col min="953" max="953" width="39" style="134" bestFit="1" customWidth="1"/>
    <col min="954" max="954" width="8.28515625" style="134" bestFit="1" customWidth="1"/>
    <col min="955" max="1198" width="9.140625" style="134"/>
    <col min="1199" max="1199" width="3.7109375" style="134" customWidth="1"/>
    <col min="1200" max="1200" width="68.7109375" style="134" customWidth="1"/>
    <col min="1201" max="1202" width="0" style="134" hidden="1" customWidth="1"/>
    <col min="1203" max="1204" width="14.7109375" style="134" customWidth="1"/>
    <col min="1205" max="1205" width="3.7109375" style="134" customWidth="1"/>
    <col min="1206" max="1207" width="9.140625" style="134"/>
    <col min="1208" max="1208" width="3.7109375" style="134" customWidth="1"/>
    <col min="1209" max="1209" width="39" style="134" bestFit="1" customWidth="1"/>
    <col min="1210" max="1210" width="8.28515625" style="134" bestFit="1" customWidth="1"/>
    <col min="1211" max="1454" width="9.140625" style="134"/>
    <col min="1455" max="1455" width="3.7109375" style="134" customWidth="1"/>
    <col min="1456" max="1456" width="68.7109375" style="134" customWidth="1"/>
    <col min="1457" max="1458" width="0" style="134" hidden="1" customWidth="1"/>
    <col min="1459" max="1460" width="14.7109375" style="134" customWidth="1"/>
    <col min="1461" max="1461" width="3.7109375" style="134" customWidth="1"/>
    <col min="1462" max="1463" width="9.140625" style="134"/>
    <col min="1464" max="1464" width="3.7109375" style="134" customWidth="1"/>
    <col min="1465" max="1465" width="39" style="134" bestFit="1" customWidth="1"/>
    <col min="1466" max="1466" width="8.28515625" style="134" bestFit="1" customWidth="1"/>
    <col min="1467" max="1710" width="9.140625" style="134"/>
    <col min="1711" max="1711" width="3.7109375" style="134" customWidth="1"/>
    <col min="1712" max="1712" width="68.7109375" style="134" customWidth="1"/>
    <col min="1713" max="1714" width="0" style="134" hidden="1" customWidth="1"/>
    <col min="1715" max="1716" width="14.7109375" style="134" customWidth="1"/>
    <col min="1717" max="1717" width="3.7109375" style="134" customWidth="1"/>
    <col min="1718" max="1719" width="9.140625" style="134"/>
    <col min="1720" max="1720" width="3.7109375" style="134" customWidth="1"/>
    <col min="1721" max="1721" width="39" style="134" bestFit="1" customWidth="1"/>
    <col min="1722" max="1722" width="8.28515625" style="134" bestFit="1" customWidth="1"/>
    <col min="1723" max="1966" width="9.140625" style="134"/>
    <col min="1967" max="1967" width="3.7109375" style="134" customWidth="1"/>
    <col min="1968" max="1968" width="68.7109375" style="134" customWidth="1"/>
    <col min="1969" max="1970" width="0" style="134" hidden="1" customWidth="1"/>
    <col min="1971" max="1972" width="14.7109375" style="134" customWidth="1"/>
    <col min="1973" max="1973" width="3.7109375" style="134" customWidth="1"/>
    <col min="1974" max="1975" width="9.140625" style="134"/>
    <col min="1976" max="1976" width="3.7109375" style="134" customWidth="1"/>
    <col min="1977" max="1977" width="39" style="134" bestFit="1" customWidth="1"/>
    <col min="1978" max="1978" width="8.28515625" style="134" bestFit="1" customWidth="1"/>
    <col min="1979" max="2222" width="9.140625" style="134"/>
    <col min="2223" max="2223" width="3.7109375" style="134" customWidth="1"/>
    <col min="2224" max="2224" width="68.7109375" style="134" customWidth="1"/>
    <col min="2225" max="2226" width="0" style="134" hidden="1" customWidth="1"/>
    <col min="2227" max="2228" width="14.7109375" style="134" customWidth="1"/>
    <col min="2229" max="2229" width="3.7109375" style="134" customWidth="1"/>
    <col min="2230" max="2231" width="9.140625" style="134"/>
    <col min="2232" max="2232" width="3.7109375" style="134" customWidth="1"/>
    <col min="2233" max="2233" width="39" style="134" bestFit="1" customWidth="1"/>
    <col min="2234" max="2234" width="8.28515625" style="134" bestFit="1" customWidth="1"/>
    <col min="2235" max="2478" width="9.140625" style="134"/>
    <col min="2479" max="2479" width="3.7109375" style="134" customWidth="1"/>
    <col min="2480" max="2480" width="68.7109375" style="134" customWidth="1"/>
    <col min="2481" max="2482" width="0" style="134" hidden="1" customWidth="1"/>
    <col min="2483" max="2484" width="14.7109375" style="134" customWidth="1"/>
    <col min="2485" max="2485" width="3.7109375" style="134" customWidth="1"/>
    <col min="2486" max="2487" width="9.140625" style="134"/>
    <col min="2488" max="2488" width="3.7109375" style="134" customWidth="1"/>
    <col min="2489" max="2489" width="39" style="134" bestFit="1" customWidth="1"/>
    <col min="2490" max="2490" width="8.28515625" style="134" bestFit="1" customWidth="1"/>
    <col min="2491" max="2734" width="9.140625" style="134"/>
    <col min="2735" max="2735" width="3.7109375" style="134" customWidth="1"/>
    <col min="2736" max="2736" width="68.7109375" style="134" customWidth="1"/>
    <col min="2737" max="2738" width="0" style="134" hidden="1" customWidth="1"/>
    <col min="2739" max="2740" width="14.7109375" style="134" customWidth="1"/>
    <col min="2741" max="2741" width="3.7109375" style="134" customWidth="1"/>
    <col min="2742" max="2743" width="9.140625" style="134"/>
    <col min="2744" max="2744" width="3.7109375" style="134" customWidth="1"/>
    <col min="2745" max="2745" width="39" style="134" bestFit="1" customWidth="1"/>
    <col min="2746" max="2746" width="8.28515625" style="134" bestFit="1" customWidth="1"/>
    <col min="2747" max="2990" width="9.140625" style="134"/>
    <col min="2991" max="2991" width="3.7109375" style="134" customWidth="1"/>
    <col min="2992" max="2992" width="68.7109375" style="134" customWidth="1"/>
    <col min="2993" max="2994" width="0" style="134" hidden="1" customWidth="1"/>
    <col min="2995" max="2996" width="14.7109375" style="134" customWidth="1"/>
    <col min="2997" max="2997" width="3.7109375" style="134" customWidth="1"/>
    <col min="2998" max="2999" width="9.140625" style="134"/>
    <col min="3000" max="3000" width="3.7109375" style="134" customWidth="1"/>
    <col min="3001" max="3001" width="39" style="134" bestFit="1" customWidth="1"/>
    <col min="3002" max="3002" width="8.28515625" style="134" bestFit="1" customWidth="1"/>
    <col min="3003" max="3246" width="9.140625" style="134"/>
    <col min="3247" max="3247" width="3.7109375" style="134" customWidth="1"/>
    <col min="3248" max="3248" width="68.7109375" style="134" customWidth="1"/>
    <col min="3249" max="3250" width="0" style="134" hidden="1" customWidth="1"/>
    <col min="3251" max="3252" width="14.7109375" style="134" customWidth="1"/>
    <col min="3253" max="3253" width="3.7109375" style="134" customWidth="1"/>
    <col min="3254" max="3255" width="9.140625" style="134"/>
    <col min="3256" max="3256" width="3.7109375" style="134" customWidth="1"/>
    <col min="3257" max="3257" width="39" style="134" bestFit="1" customWidth="1"/>
    <col min="3258" max="3258" width="8.28515625" style="134" bestFit="1" customWidth="1"/>
    <col min="3259" max="3502" width="9.140625" style="134"/>
    <col min="3503" max="3503" width="3.7109375" style="134" customWidth="1"/>
    <col min="3504" max="3504" width="68.7109375" style="134" customWidth="1"/>
    <col min="3505" max="3506" width="0" style="134" hidden="1" customWidth="1"/>
    <col min="3507" max="3508" width="14.7109375" style="134" customWidth="1"/>
    <col min="3509" max="3509" width="3.7109375" style="134" customWidth="1"/>
    <col min="3510" max="3511" width="9.140625" style="134"/>
    <col min="3512" max="3512" width="3.7109375" style="134" customWidth="1"/>
    <col min="3513" max="3513" width="39" style="134" bestFit="1" customWidth="1"/>
    <col min="3514" max="3514" width="8.28515625" style="134" bestFit="1" customWidth="1"/>
    <col min="3515" max="3758" width="9.140625" style="134"/>
    <col min="3759" max="3759" width="3.7109375" style="134" customWidth="1"/>
    <col min="3760" max="3760" width="68.7109375" style="134" customWidth="1"/>
    <col min="3761" max="3762" width="0" style="134" hidden="1" customWidth="1"/>
    <col min="3763" max="3764" width="14.7109375" style="134" customWidth="1"/>
    <col min="3765" max="3765" width="3.7109375" style="134" customWidth="1"/>
    <col min="3766" max="3767" width="9.140625" style="134"/>
    <col min="3768" max="3768" width="3.7109375" style="134" customWidth="1"/>
    <col min="3769" max="3769" width="39" style="134" bestFit="1" customWidth="1"/>
    <col min="3770" max="3770" width="8.28515625" style="134" bestFit="1" customWidth="1"/>
    <col min="3771" max="4014" width="9.140625" style="134"/>
    <col min="4015" max="4015" width="3.7109375" style="134" customWidth="1"/>
    <col min="4016" max="4016" width="68.7109375" style="134" customWidth="1"/>
    <col min="4017" max="4018" width="0" style="134" hidden="1" customWidth="1"/>
    <col min="4019" max="4020" width="14.7109375" style="134" customWidth="1"/>
    <col min="4021" max="4021" width="3.7109375" style="134" customWidth="1"/>
    <col min="4022" max="4023" width="9.140625" style="134"/>
    <col min="4024" max="4024" width="3.7109375" style="134" customWidth="1"/>
    <col min="4025" max="4025" width="39" style="134" bestFit="1" customWidth="1"/>
    <col min="4026" max="4026" width="8.28515625" style="134" bestFit="1" customWidth="1"/>
    <col min="4027" max="4270" width="9.140625" style="134"/>
    <col min="4271" max="4271" width="3.7109375" style="134" customWidth="1"/>
    <col min="4272" max="4272" width="68.7109375" style="134" customWidth="1"/>
    <col min="4273" max="4274" width="0" style="134" hidden="1" customWidth="1"/>
    <col min="4275" max="4276" width="14.7109375" style="134" customWidth="1"/>
    <col min="4277" max="4277" width="3.7109375" style="134" customWidth="1"/>
    <col min="4278" max="4279" width="9.140625" style="134"/>
    <col min="4280" max="4280" width="3.7109375" style="134" customWidth="1"/>
    <col min="4281" max="4281" width="39" style="134" bestFit="1" customWidth="1"/>
    <col min="4282" max="4282" width="8.28515625" style="134" bestFit="1" customWidth="1"/>
    <col min="4283" max="4526" width="9.140625" style="134"/>
    <col min="4527" max="4527" width="3.7109375" style="134" customWidth="1"/>
    <col min="4528" max="4528" width="68.7109375" style="134" customWidth="1"/>
    <col min="4529" max="4530" width="0" style="134" hidden="1" customWidth="1"/>
    <col min="4531" max="4532" width="14.7109375" style="134" customWidth="1"/>
    <col min="4533" max="4533" width="3.7109375" style="134" customWidth="1"/>
    <col min="4534" max="4535" width="9.140625" style="134"/>
    <col min="4536" max="4536" width="3.7109375" style="134" customWidth="1"/>
    <col min="4537" max="4537" width="39" style="134" bestFit="1" customWidth="1"/>
    <col min="4538" max="4538" width="8.28515625" style="134" bestFit="1" customWidth="1"/>
    <col min="4539" max="4782" width="9.140625" style="134"/>
    <col min="4783" max="4783" width="3.7109375" style="134" customWidth="1"/>
    <col min="4784" max="4784" width="68.7109375" style="134" customWidth="1"/>
    <col min="4785" max="4786" width="0" style="134" hidden="1" customWidth="1"/>
    <col min="4787" max="4788" width="14.7109375" style="134" customWidth="1"/>
    <col min="4789" max="4789" width="3.7109375" style="134" customWidth="1"/>
    <col min="4790" max="4791" width="9.140625" style="134"/>
    <col min="4792" max="4792" width="3.7109375" style="134" customWidth="1"/>
    <col min="4793" max="4793" width="39" style="134" bestFit="1" customWidth="1"/>
    <col min="4794" max="4794" width="8.28515625" style="134" bestFit="1" customWidth="1"/>
    <col min="4795" max="5038" width="9.140625" style="134"/>
    <col min="5039" max="5039" width="3.7109375" style="134" customWidth="1"/>
    <col min="5040" max="5040" width="68.7109375" style="134" customWidth="1"/>
    <col min="5041" max="5042" width="0" style="134" hidden="1" customWidth="1"/>
    <col min="5043" max="5044" width="14.7109375" style="134" customWidth="1"/>
    <col min="5045" max="5045" width="3.7109375" style="134" customWidth="1"/>
    <col min="5046" max="5047" width="9.140625" style="134"/>
    <col min="5048" max="5048" width="3.7109375" style="134" customWidth="1"/>
    <col min="5049" max="5049" width="39" style="134" bestFit="1" customWidth="1"/>
    <col min="5050" max="5050" width="8.28515625" style="134" bestFit="1" customWidth="1"/>
    <col min="5051" max="5294" width="9.140625" style="134"/>
    <col min="5295" max="5295" width="3.7109375" style="134" customWidth="1"/>
    <col min="5296" max="5296" width="68.7109375" style="134" customWidth="1"/>
    <col min="5297" max="5298" width="0" style="134" hidden="1" customWidth="1"/>
    <col min="5299" max="5300" width="14.7109375" style="134" customWidth="1"/>
    <col min="5301" max="5301" width="3.7109375" style="134" customWidth="1"/>
    <col min="5302" max="5303" width="9.140625" style="134"/>
    <col min="5304" max="5304" width="3.7109375" style="134" customWidth="1"/>
    <col min="5305" max="5305" width="39" style="134" bestFit="1" customWidth="1"/>
    <col min="5306" max="5306" width="8.28515625" style="134" bestFit="1" customWidth="1"/>
    <col min="5307" max="5550" width="9.140625" style="134"/>
    <col min="5551" max="5551" width="3.7109375" style="134" customWidth="1"/>
    <col min="5552" max="5552" width="68.7109375" style="134" customWidth="1"/>
    <col min="5553" max="5554" width="0" style="134" hidden="1" customWidth="1"/>
    <col min="5555" max="5556" width="14.7109375" style="134" customWidth="1"/>
    <col min="5557" max="5557" width="3.7109375" style="134" customWidth="1"/>
    <col min="5558" max="5559" width="9.140625" style="134"/>
    <col min="5560" max="5560" width="3.7109375" style="134" customWidth="1"/>
    <col min="5561" max="5561" width="39" style="134" bestFit="1" customWidth="1"/>
    <col min="5562" max="5562" width="8.28515625" style="134" bestFit="1" customWidth="1"/>
    <col min="5563" max="5806" width="9.140625" style="134"/>
    <col min="5807" max="5807" width="3.7109375" style="134" customWidth="1"/>
    <col min="5808" max="5808" width="68.7109375" style="134" customWidth="1"/>
    <col min="5809" max="5810" width="0" style="134" hidden="1" customWidth="1"/>
    <col min="5811" max="5812" width="14.7109375" style="134" customWidth="1"/>
    <col min="5813" max="5813" width="3.7109375" style="134" customWidth="1"/>
    <col min="5814" max="5815" width="9.140625" style="134"/>
    <col min="5816" max="5816" width="3.7109375" style="134" customWidth="1"/>
    <col min="5817" max="5817" width="39" style="134" bestFit="1" customWidth="1"/>
    <col min="5818" max="5818" width="8.28515625" style="134" bestFit="1" customWidth="1"/>
    <col min="5819" max="6062" width="9.140625" style="134"/>
    <col min="6063" max="6063" width="3.7109375" style="134" customWidth="1"/>
    <col min="6064" max="6064" width="68.7109375" style="134" customWidth="1"/>
    <col min="6065" max="6066" width="0" style="134" hidden="1" customWidth="1"/>
    <col min="6067" max="6068" width="14.7109375" style="134" customWidth="1"/>
    <col min="6069" max="6069" width="3.7109375" style="134" customWidth="1"/>
    <col min="6070" max="6071" width="9.140625" style="134"/>
    <col min="6072" max="6072" width="3.7109375" style="134" customWidth="1"/>
    <col min="6073" max="6073" width="39" style="134" bestFit="1" customWidth="1"/>
    <col min="6074" max="6074" width="8.28515625" style="134" bestFit="1" customWidth="1"/>
    <col min="6075" max="6318" width="9.140625" style="134"/>
    <col min="6319" max="6319" width="3.7109375" style="134" customWidth="1"/>
    <col min="6320" max="6320" width="68.7109375" style="134" customWidth="1"/>
    <col min="6321" max="6322" width="0" style="134" hidden="1" customWidth="1"/>
    <col min="6323" max="6324" width="14.7109375" style="134" customWidth="1"/>
    <col min="6325" max="6325" width="3.7109375" style="134" customWidth="1"/>
    <col min="6326" max="6327" width="9.140625" style="134"/>
    <col min="6328" max="6328" width="3.7109375" style="134" customWidth="1"/>
    <col min="6329" max="6329" width="39" style="134" bestFit="1" customWidth="1"/>
    <col min="6330" max="6330" width="8.28515625" style="134" bestFit="1" customWidth="1"/>
    <col min="6331" max="6574" width="9.140625" style="134"/>
    <col min="6575" max="6575" width="3.7109375" style="134" customWidth="1"/>
    <col min="6576" max="6576" width="68.7109375" style="134" customWidth="1"/>
    <col min="6577" max="6578" width="0" style="134" hidden="1" customWidth="1"/>
    <col min="6579" max="6580" width="14.7109375" style="134" customWidth="1"/>
    <col min="6581" max="6581" width="3.7109375" style="134" customWidth="1"/>
    <col min="6582" max="6583" width="9.140625" style="134"/>
    <col min="6584" max="6584" width="3.7109375" style="134" customWidth="1"/>
    <col min="6585" max="6585" width="39" style="134" bestFit="1" customWidth="1"/>
    <col min="6586" max="6586" width="8.28515625" style="134" bestFit="1" customWidth="1"/>
    <col min="6587" max="6830" width="9.140625" style="134"/>
    <col min="6831" max="6831" width="3.7109375" style="134" customWidth="1"/>
    <col min="6832" max="6832" width="68.7109375" style="134" customWidth="1"/>
    <col min="6833" max="6834" width="0" style="134" hidden="1" customWidth="1"/>
    <col min="6835" max="6836" width="14.7109375" style="134" customWidth="1"/>
    <col min="6837" max="6837" width="3.7109375" style="134" customWidth="1"/>
    <col min="6838" max="6839" width="9.140625" style="134"/>
    <col min="6840" max="6840" width="3.7109375" style="134" customWidth="1"/>
    <col min="6841" max="6841" width="39" style="134" bestFit="1" customWidth="1"/>
    <col min="6842" max="6842" width="8.28515625" style="134" bestFit="1" customWidth="1"/>
    <col min="6843" max="7086" width="9.140625" style="134"/>
    <col min="7087" max="7087" width="3.7109375" style="134" customWidth="1"/>
    <col min="7088" max="7088" width="68.7109375" style="134" customWidth="1"/>
    <col min="7089" max="7090" width="0" style="134" hidden="1" customWidth="1"/>
    <col min="7091" max="7092" width="14.7109375" style="134" customWidth="1"/>
    <col min="7093" max="7093" width="3.7109375" style="134" customWidth="1"/>
    <col min="7094" max="7095" width="9.140625" style="134"/>
    <col min="7096" max="7096" width="3.7109375" style="134" customWidth="1"/>
    <col min="7097" max="7097" width="39" style="134" bestFit="1" customWidth="1"/>
    <col min="7098" max="7098" width="8.28515625" style="134" bestFit="1" customWidth="1"/>
    <col min="7099" max="7342" width="9.140625" style="134"/>
    <col min="7343" max="7343" width="3.7109375" style="134" customWidth="1"/>
    <col min="7344" max="7344" width="68.7109375" style="134" customWidth="1"/>
    <col min="7345" max="7346" width="0" style="134" hidden="1" customWidth="1"/>
    <col min="7347" max="7348" width="14.7109375" style="134" customWidth="1"/>
    <col min="7349" max="7349" width="3.7109375" style="134" customWidth="1"/>
    <col min="7350" max="7351" width="9.140625" style="134"/>
    <col min="7352" max="7352" width="3.7109375" style="134" customWidth="1"/>
    <col min="7353" max="7353" width="39" style="134" bestFit="1" customWidth="1"/>
    <col min="7354" max="7354" width="8.28515625" style="134" bestFit="1" customWidth="1"/>
    <col min="7355" max="7598" width="9.140625" style="134"/>
    <col min="7599" max="7599" width="3.7109375" style="134" customWidth="1"/>
    <col min="7600" max="7600" width="68.7109375" style="134" customWidth="1"/>
    <col min="7601" max="7602" width="0" style="134" hidden="1" customWidth="1"/>
    <col min="7603" max="7604" width="14.7109375" style="134" customWidth="1"/>
    <col min="7605" max="7605" width="3.7109375" style="134" customWidth="1"/>
    <col min="7606" max="7607" width="9.140625" style="134"/>
    <col min="7608" max="7608" width="3.7109375" style="134" customWidth="1"/>
    <col min="7609" max="7609" width="39" style="134" bestFit="1" customWidth="1"/>
    <col min="7610" max="7610" width="8.28515625" style="134" bestFit="1" customWidth="1"/>
    <col min="7611" max="7854" width="9.140625" style="134"/>
    <col min="7855" max="7855" width="3.7109375" style="134" customWidth="1"/>
    <col min="7856" max="7856" width="68.7109375" style="134" customWidth="1"/>
    <col min="7857" max="7858" width="0" style="134" hidden="1" customWidth="1"/>
    <col min="7859" max="7860" width="14.7109375" style="134" customWidth="1"/>
    <col min="7861" max="7861" width="3.7109375" style="134" customWidth="1"/>
    <col min="7862" max="7863" width="9.140625" style="134"/>
    <col min="7864" max="7864" width="3.7109375" style="134" customWidth="1"/>
    <col min="7865" max="7865" width="39" style="134" bestFit="1" customWidth="1"/>
    <col min="7866" max="7866" width="8.28515625" style="134" bestFit="1" customWidth="1"/>
    <col min="7867" max="8110" width="9.140625" style="134"/>
    <col min="8111" max="8111" width="3.7109375" style="134" customWidth="1"/>
    <col min="8112" max="8112" width="68.7109375" style="134" customWidth="1"/>
    <col min="8113" max="8114" width="0" style="134" hidden="1" customWidth="1"/>
    <col min="8115" max="8116" width="14.7109375" style="134" customWidth="1"/>
    <col min="8117" max="8117" width="3.7109375" style="134" customWidth="1"/>
    <col min="8118" max="8119" width="9.140625" style="134"/>
    <col min="8120" max="8120" width="3.7109375" style="134" customWidth="1"/>
    <col min="8121" max="8121" width="39" style="134" bestFit="1" customWidth="1"/>
    <col min="8122" max="8122" width="8.28515625" style="134" bestFit="1" customWidth="1"/>
    <col min="8123" max="8366" width="9.140625" style="134"/>
    <col min="8367" max="8367" width="3.7109375" style="134" customWidth="1"/>
    <col min="8368" max="8368" width="68.7109375" style="134" customWidth="1"/>
    <col min="8369" max="8370" width="0" style="134" hidden="1" customWidth="1"/>
    <col min="8371" max="8372" width="14.7109375" style="134" customWidth="1"/>
    <col min="8373" max="8373" width="3.7109375" style="134" customWidth="1"/>
    <col min="8374" max="8375" width="9.140625" style="134"/>
    <col min="8376" max="8376" width="3.7109375" style="134" customWidth="1"/>
    <col min="8377" max="8377" width="39" style="134" bestFit="1" customWidth="1"/>
    <col min="8378" max="8378" width="8.28515625" style="134" bestFit="1" customWidth="1"/>
    <col min="8379" max="8622" width="9.140625" style="134"/>
    <col min="8623" max="8623" width="3.7109375" style="134" customWidth="1"/>
    <col min="8624" max="8624" width="68.7109375" style="134" customWidth="1"/>
    <col min="8625" max="8626" width="0" style="134" hidden="1" customWidth="1"/>
    <col min="8627" max="8628" width="14.7109375" style="134" customWidth="1"/>
    <col min="8629" max="8629" width="3.7109375" style="134" customWidth="1"/>
    <col min="8630" max="8631" width="9.140625" style="134"/>
    <col min="8632" max="8632" width="3.7109375" style="134" customWidth="1"/>
    <col min="8633" max="8633" width="39" style="134" bestFit="1" customWidth="1"/>
    <col min="8634" max="8634" width="8.28515625" style="134" bestFit="1" customWidth="1"/>
    <col min="8635" max="8878" width="9.140625" style="134"/>
    <col min="8879" max="8879" width="3.7109375" style="134" customWidth="1"/>
    <col min="8880" max="8880" width="68.7109375" style="134" customWidth="1"/>
    <col min="8881" max="8882" width="0" style="134" hidden="1" customWidth="1"/>
    <col min="8883" max="8884" width="14.7109375" style="134" customWidth="1"/>
    <col min="8885" max="8885" width="3.7109375" style="134" customWidth="1"/>
    <col min="8886" max="8887" width="9.140625" style="134"/>
    <col min="8888" max="8888" width="3.7109375" style="134" customWidth="1"/>
    <col min="8889" max="8889" width="39" style="134" bestFit="1" customWidth="1"/>
    <col min="8890" max="8890" width="8.28515625" style="134" bestFit="1" customWidth="1"/>
    <col min="8891" max="9134" width="9.140625" style="134"/>
    <col min="9135" max="9135" width="3.7109375" style="134" customWidth="1"/>
    <col min="9136" max="9136" width="68.7109375" style="134" customWidth="1"/>
    <col min="9137" max="9138" width="0" style="134" hidden="1" customWidth="1"/>
    <col min="9139" max="9140" width="14.7109375" style="134" customWidth="1"/>
    <col min="9141" max="9141" width="3.7109375" style="134" customWidth="1"/>
    <col min="9142" max="9143" width="9.140625" style="134"/>
    <col min="9144" max="9144" width="3.7109375" style="134" customWidth="1"/>
    <col min="9145" max="9145" width="39" style="134" bestFit="1" customWidth="1"/>
    <col min="9146" max="9146" width="8.28515625" style="134" bestFit="1" customWidth="1"/>
    <col min="9147" max="9390" width="9.140625" style="134"/>
    <col min="9391" max="9391" width="3.7109375" style="134" customWidth="1"/>
    <col min="9392" max="9392" width="68.7109375" style="134" customWidth="1"/>
    <col min="9393" max="9394" width="0" style="134" hidden="1" customWidth="1"/>
    <col min="9395" max="9396" width="14.7109375" style="134" customWidth="1"/>
    <col min="9397" max="9397" width="3.7109375" style="134" customWidth="1"/>
    <col min="9398" max="9399" width="9.140625" style="134"/>
    <col min="9400" max="9400" width="3.7109375" style="134" customWidth="1"/>
    <col min="9401" max="9401" width="39" style="134" bestFit="1" customWidth="1"/>
    <col min="9402" max="9402" width="8.28515625" style="134" bestFit="1" customWidth="1"/>
    <col min="9403" max="9646" width="9.140625" style="134"/>
    <col min="9647" max="9647" width="3.7109375" style="134" customWidth="1"/>
    <col min="9648" max="9648" width="68.7109375" style="134" customWidth="1"/>
    <col min="9649" max="9650" width="0" style="134" hidden="1" customWidth="1"/>
    <col min="9651" max="9652" width="14.7109375" style="134" customWidth="1"/>
    <col min="9653" max="9653" width="3.7109375" style="134" customWidth="1"/>
    <col min="9654" max="9655" width="9.140625" style="134"/>
    <col min="9656" max="9656" width="3.7109375" style="134" customWidth="1"/>
    <col min="9657" max="9657" width="39" style="134" bestFit="1" customWidth="1"/>
    <col min="9658" max="9658" width="8.28515625" style="134" bestFit="1" customWidth="1"/>
    <col min="9659" max="9902" width="9.140625" style="134"/>
    <col min="9903" max="9903" width="3.7109375" style="134" customWidth="1"/>
    <col min="9904" max="9904" width="68.7109375" style="134" customWidth="1"/>
    <col min="9905" max="9906" width="0" style="134" hidden="1" customWidth="1"/>
    <col min="9907" max="9908" width="14.7109375" style="134" customWidth="1"/>
    <col min="9909" max="9909" width="3.7109375" style="134" customWidth="1"/>
    <col min="9910" max="9911" width="9.140625" style="134"/>
    <col min="9912" max="9912" width="3.7109375" style="134" customWidth="1"/>
    <col min="9913" max="9913" width="39" style="134" bestFit="1" customWidth="1"/>
    <col min="9914" max="9914" width="8.28515625" style="134" bestFit="1" customWidth="1"/>
    <col min="9915" max="10158" width="9.140625" style="134"/>
    <col min="10159" max="10159" width="3.7109375" style="134" customWidth="1"/>
    <col min="10160" max="10160" width="68.7109375" style="134" customWidth="1"/>
    <col min="10161" max="10162" width="0" style="134" hidden="1" customWidth="1"/>
    <col min="10163" max="10164" width="14.7109375" style="134" customWidth="1"/>
    <col min="10165" max="10165" width="3.7109375" style="134" customWidth="1"/>
    <col min="10166" max="10167" width="9.140625" style="134"/>
    <col min="10168" max="10168" width="3.7109375" style="134" customWidth="1"/>
    <col min="10169" max="10169" width="39" style="134" bestFit="1" customWidth="1"/>
    <col min="10170" max="10170" width="8.28515625" style="134" bestFit="1" customWidth="1"/>
    <col min="10171" max="10414" width="9.140625" style="134"/>
    <col min="10415" max="10415" width="3.7109375" style="134" customWidth="1"/>
    <col min="10416" max="10416" width="68.7109375" style="134" customWidth="1"/>
    <col min="10417" max="10418" width="0" style="134" hidden="1" customWidth="1"/>
    <col min="10419" max="10420" width="14.7109375" style="134" customWidth="1"/>
    <col min="10421" max="10421" width="3.7109375" style="134" customWidth="1"/>
    <col min="10422" max="10423" width="9.140625" style="134"/>
    <col min="10424" max="10424" width="3.7109375" style="134" customWidth="1"/>
    <col min="10425" max="10425" width="39" style="134" bestFit="1" customWidth="1"/>
    <col min="10426" max="10426" width="8.28515625" style="134" bestFit="1" customWidth="1"/>
    <col min="10427" max="10670" width="9.140625" style="134"/>
    <col min="10671" max="10671" width="3.7109375" style="134" customWidth="1"/>
    <col min="10672" max="10672" width="68.7109375" style="134" customWidth="1"/>
    <col min="10673" max="10674" width="0" style="134" hidden="1" customWidth="1"/>
    <col min="10675" max="10676" width="14.7109375" style="134" customWidth="1"/>
    <col min="10677" max="10677" width="3.7109375" style="134" customWidth="1"/>
    <col min="10678" max="10679" width="9.140625" style="134"/>
    <col min="10680" max="10680" width="3.7109375" style="134" customWidth="1"/>
    <col min="10681" max="10681" width="39" style="134" bestFit="1" customWidth="1"/>
    <col min="10682" max="10682" width="8.28515625" style="134" bestFit="1" customWidth="1"/>
    <col min="10683" max="10926" width="9.140625" style="134"/>
    <col min="10927" max="10927" width="3.7109375" style="134" customWidth="1"/>
    <col min="10928" max="10928" width="68.7109375" style="134" customWidth="1"/>
    <col min="10929" max="10930" width="0" style="134" hidden="1" customWidth="1"/>
    <col min="10931" max="10932" width="14.7109375" style="134" customWidth="1"/>
    <col min="10933" max="10933" width="3.7109375" style="134" customWidth="1"/>
    <col min="10934" max="10935" width="9.140625" style="134"/>
    <col min="10936" max="10936" width="3.7109375" style="134" customWidth="1"/>
    <col min="10937" max="10937" width="39" style="134" bestFit="1" customWidth="1"/>
    <col min="10938" max="10938" width="8.28515625" style="134" bestFit="1" customWidth="1"/>
    <col min="10939" max="11182" width="9.140625" style="134"/>
    <col min="11183" max="11183" width="3.7109375" style="134" customWidth="1"/>
    <col min="11184" max="11184" width="68.7109375" style="134" customWidth="1"/>
    <col min="11185" max="11186" width="0" style="134" hidden="1" customWidth="1"/>
    <col min="11187" max="11188" width="14.7109375" style="134" customWidth="1"/>
    <col min="11189" max="11189" width="3.7109375" style="134" customWidth="1"/>
    <col min="11190" max="11191" width="9.140625" style="134"/>
    <col min="11192" max="11192" width="3.7109375" style="134" customWidth="1"/>
    <col min="11193" max="11193" width="39" style="134" bestFit="1" customWidth="1"/>
    <col min="11194" max="11194" width="8.28515625" style="134" bestFit="1" customWidth="1"/>
    <col min="11195" max="11438" width="9.140625" style="134"/>
    <col min="11439" max="11439" width="3.7109375" style="134" customWidth="1"/>
    <col min="11440" max="11440" width="68.7109375" style="134" customWidth="1"/>
    <col min="11441" max="11442" width="0" style="134" hidden="1" customWidth="1"/>
    <col min="11443" max="11444" width="14.7109375" style="134" customWidth="1"/>
    <col min="11445" max="11445" width="3.7109375" style="134" customWidth="1"/>
    <col min="11446" max="11447" width="9.140625" style="134"/>
    <col min="11448" max="11448" width="3.7109375" style="134" customWidth="1"/>
    <col min="11449" max="11449" width="39" style="134" bestFit="1" customWidth="1"/>
    <col min="11450" max="11450" width="8.28515625" style="134" bestFit="1" customWidth="1"/>
    <col min="11451" max="11694" width="9.140625" style="134"/>
    <col min="11695" max="11695" width="3.7109375" style="134" customWidth="1"/>
    <col min="11696" max="11696" width="68.7109375" style="134" customWidth="1"/>
    <col min="11697" max="11698" width="0" style="134" hidden="1" customWidth="1"/>
    <col min="11699" max="11700" width="14.7109375" style="134" customWidth="1"/>
    <col min="11701" max="11701" width="3.7109375" style="134" customWidth="1"/>
    <col min="11702" max="11703" width="9.140625" style="134"/>
    <col min="11704" max="11704" width="3.7109375" style="134" customWidth="1"/>
    <col min="11705" max="11705" width="39" style="134" bestFit="1" customWidth="1"/>
    <col min="11706" max="11706" width="8.28515625" style="134" bestFit="1" customWidth="1"/>
    <col min="11707" max="11950" width="9.140625" style="134"/>
    <col min="11951" max="11951" width="3.7109375" style="134" customWidth="1"/>
    <col min="11952" max="11952" width="68.7109375" style="134" customWidth="1"/>
    <col min="11953" max="11954" width="0" style="134" hidden="1" customWidth="1"/>
    <col min="11955" max="11956" width="14.7109375" style="134" customWidth="1"/>
    <col min="11957" max="11957" width="3.7109375" style="134" customWidth="1"/>
    <col min="11958" max="11959" width="9.140625" style="134"/>
    <col min="11960" max="11960" width="3.7109375" style="134" customWidth="1"/>
    <col min="11961" max="11961" width="39" style="134" bestFit="1" customWidth="1"/>
    <col min="11962" max="11962" width="8.28515625" style="134" bestFit="1" customWidth="1"/>
    <col min="11963" max="12206" width="9.140625" style="134"/>
    <col min="12207" max="12207" width="3.7109375" style="134" customWidth="1"/>
    <col min="12208" max="12208" width="68.7109375" style="134" customWidth="1"/>
    <col min="12209" max="12210" width="0" style="134" hidden="1" customWidth="1"/>
    <col min="12211" max="12212" width="14.7109375" style="134" customWidth="1"/>
    <col min="12213" max="12213" width="3.7109375" style="134" customWidth="1"/>
    <col min="12214" max="12215" width="9.140625" style="134"/>
    <col min="12216" max="12216" width="3.7109375" style="134" customWidth="1"/>
    <col min="12217" max="12217" width="39" style="134" bestFit="1" customWidth="1"/>
    <col min="12218" max="12218" width="8.28515625" style="134" bestFit="1" customWidth="1"/>
    <col min="12219" max="12462" width="9.140625" style="134"/>
    <col min="12463" max="12463" width="3.7109375" style="134" customWidth="1"/>
    <col min="12464" max="12464" width="68.7109375" style="134" customWidth="1"/>
    <col min="12465" max="12466" width="0" style="134" hidden="1" customWidth="1"/>
    <col min="12467" max="12468" width="14.7109375" style="134" customWidth="1"/>
    <col min="12469" max="12469" width="3.7109375" style="134" customWidth="1"/>
    <col min="12470" max="12471" width="9.140625" style="134"/>
    <col min="12472" max="12472" width="3.7109375" style="134" customWidth="1"/>
    <col min="12473" max="12473" width="39" style="134" bestFit="1" customWidth="1"/>
    <col min="12474" max="12474" width="8.28515625" style="134" bestFit="1" customWidth="1"/>
    <col min="12475" max="12718" width="9.140625" style="134"/>
    <col min="12719" max="12719" width="3.7109375" style="134" customWidth="1"/>
    <col min="12720" max="12720" width="68.7109375" style="134" customWidth="1"/>
    <col min="12721" max="12722" width="0" style="134" hidden="1" customWidth="1"/>
    <col min="12723" max="12724" width="14.7109375" style="134" customWidth="1"/>
    <col min="12725" max="12725" width="3.7109375" style="134" customWidth="1"/>
    <col min="12726" max="12727" width="9.140625" style="134"/>
    <col min="12728" max="12728" width="3.7109375" style="134" customWidth="1"/>
    <col min="12729" max="12729" width="39" style="134" bestFit="1" customWidth="1"/>
    <col min="12730" max="12730" width="8.28515625" style="134" bestFit="1" customWidth="1"/>
    <col min="12731" max="12974" width="9.140625" style="134"/>
    <col min="12975" max="12975" width="3.7109375" style="134" customWidth="1"/>
    <col min="12976" max="12976" width="68.7109375" style="134" customWidth="1"/>
    <col min="12977" max="12978" width="0" style="134" hidden="1" customWidth="1"/>
    <col min="12979" max="12980" width="14.7109375" style="134" customWidth="1"/>
    <col min="12981" max="12981" width="3.7109375" style="134" customWidth="1"/>
    <col min="12982" max="12983" width="9.140625" style="134"/>
    <col min="12984" max="12984" width="3.7109375" style="134" customWidth="1"/>
    <col min="12985" max="12985" width="39" style="134" bestFit="1" customWidth="1"/>
    <col min="12986" max="12986" width="8.28515625" style="134" bestFit="1" customWidth="1"/>
    <col min="12987" max="13230" width="9.140625" style="134"/>
    <col min="13231" max="13231" width="3.7109375" style="134" customWidth="1"/>
    <col min="13232" max="13232" width="68.7109375" style="134" customWidth="1"/>
    <col min="13233" max="13234" width="0" style="134" hidden="1" customWidth="1"/>
    <col min="13235" max="13236" width="14.7109375" style="134" customWidth="1"/>
    <col min="13237" max="13237" width="3.7109375" style="134" customWidth="1"/>
    <col min="13238" max="13239" width="9.140625" style="134"/>
    <col min="13240" max="13240" width="3.7109375" style="134" customWidth="1"/>
    <col min="13241" max="13241" width="39" style="134" bestFit="1" customWidth="1"/>
    <col min="13242" max="13242" width="8.28515625" style="134" bestFit="1" customWidth="1"/>
    <col min="13243" max="13486" width="9.140625" style="134"/>
    <col min="13487" max="13487" width="3.7109375" style="134" customWidth="1"/>
    <col min="13488" max="13488" width="68.7109375" style="134" customWidth="1"/>
    <col min="13489" max="13490" width="0" style="134" hidden="1" customWidth="1"/>
    <col min="13491" max="13492" width="14.7109375" style="134" customWidth="1"/>
    <col min="13493" max="13493" width="3.7109375" style="134" customWidth="1"/>
    <col min="13494" max="13495" width="9.140625" style="134"/>
    <col min="13496" max="13496" width="3.7109375" style="134" customWidth="1"/>
    <col min="13497" max="13497" width="39" style="134" bestFit="1" customWidth="1"/>
    <col min="13498" max="13498" width="8.28515625" style="134" bestFit="1" customWidth="1"/>
    <col min="13499" max="13742" width="9.140625" style="134"/>
    <col min="13743" max="13743" width="3.7109375" style="134" customWidth="1"/>
    <col min="13744" max="13744" width="68.7109375" style="134" customWidth="1"/>
    <col min="13745" max="13746" width="0" style="134" hidden="1" customWidth="1"/>
    <col min="13747" max="13748" width="14.7109375" style="134" customWidth="1"/>
    <col min="13749" max="13749" width="3.7109375" style="134" customWidth="1"/>
    <col min="13750" max="13751" width="9.140625" style="134"/>
    <col min="13752" max="13752" width="3.7109375" style="134" customWidth="1"/>
    <col min="13753" max="13753" width="39" style="134" bestFit="1" customWidth="1"/>
    <col min="13754" max="13754" width="8.28515625" style="134" bestFit="1" customWidth="1"/>
    <col min="13755" max="13998" width="9.140625" style="134"/>
    <col min="13999" max="13999" width="3.7109375" style="134" customWidth="1"/>
    <col min="14000" max="14000" width="68.7109375" style="134" customWidth="1"/>
    <col min="14001" max="14002" width="0" style="134" hidden="1" customWidth="1"/>
    <col min="14003" max="14004" width="14.7109375" style="134" customWidth="1"/>
    <col min="14005" max="14005" width="3.7109375" style="134" customWidth="1"/>
    <col min="14006" max="14007" width="9.140625" style="134"/>
    <col min="14008" max="14008" width="3.7109375" style="134" customWidth="1"/>
    <col min="14009" max="14009" width="39" style="134" bestFit="1" customWidth="1"/>
    <col min="14010" max="14010" width="8.28515625" style="134" bestFit="1" customWidth="1"/>
    <col min="14011" max="14254" width="9.140625" style="134"/>
    <col min="14255" max="14255" width="3.7109375" style="134" customWidth="1"/>
    <col min="14256" max="14256" width="68.7109375" style="134" customWidth="1"/>
    <col min="14257" max="14258" width="0" style="134" hidden="1" customWidth="1"/>
    <col min="14259" max="14260" width="14.7109375" style="134" customWidth="1"/>
    <col min="14261" max="14261" width="3.7109375" style="134" customWidth="1"/>
    <col min="14262" max="14263" width="9.140625" style="134"/>
    <col min="14264" max="14264" width="3.7109375" style="134" customWidth="1"/>
    <col min="14265" max="14265" width="39" style="134" bestFit="1" customWidth="1"/>
    <col min="14266" max="14266" width="8.28515625" style="134" bestFit="1" customWidth="1"/>
    <col min="14267" max="14510" width="9.140625" style="134"/>
    <col min="14511" max="14511" width="3.7109375" style="134" customWidth="1"/>
    <col min="14512" max="14512" width="68.7109375" style="134" customWidth="1"/>
    <col min="14513" max="14514" width="0" style="134" hidden="1" customWidth="1"/>
    <col min="14515" max="14516" width="14.7109375" style="134" customWidth="1"/>
    <col min="14517" max="14517" width="3.7109375" style="134" customWidth="1"/>
    <col min="14518" max="14519" width="9.140625" style="134"/>
    <col min="14520" max="14520" width="3.7109375" style="134" customWidth="1"/>
    <col min="14521" max="14521" width="39" style="134" bestFit="1" customWidth="1"/>
    <col min="14522" max="14522" width="8.28515625" style="134" bestFit="1" customWidth="1"/>
    <col min="14523" max="14766" width="9.140625" style="134"/>
    <col min="14767" max="14767" width="3.7109375" style="134" customWidth="1"/>
    <col min="14768" max="14768" width="68.7109375" style="134" customWidth="1"/>
    <col min="14769" max="14770" width="0" style="134" hidden="1" customWidth="1"/>
    <col min="14771" max="14772" width="14.7109375" style="134" customWidth="1"/>
    <col min="14773" max="14773" width="3.7109375" style="134" customWidth="1"/>
    <col min="14774" max="14775" width="9.140625" style="134"/>
    <col min="14776" max="14776" width="3.7109375" style="134" customWidth="1"/>
    <col min="14777" max="14777" width="39" style="134" bestFit="1" customWidth="1"/>
    <col min="14778" max="14778" width="8.28515625" style="134" bestFit="1" customWidth="1"/>
    <col min="14779" max="15022" width="9.140625" style="134"/>
    <col min="15023" max="15023" width="3.7109375" style="134" customWidth="1"/>
    <col min="15024" max="15024" width="68.7109375" style="134" customWidth="1"/>
    <col min="15025" max="15026" width="0" style="134" hidden="1" customWidth="1"/>
    <col min="15027" max="15028" width="14.7109375" style="134" customWidth="1"/>
    <col min="15029" max="15029" width="3.7109375" style="134" customWidth="1"/>
    <col min="15030" max="15031" width="9.140625" style="134"/>
    <col min="15032" max="15032" width="3.7109375" style="134" customWidth="1"/>
    <col min="15033" max="15033" width="39" style="134" bestFit="1" customWidth="1"/>
    <col min="15034" max="15034" width="8.28515625" style="134" bestFit="1" customWidth="1"/>
    <col min="15035" max="15278" width="9.140625" style="134"/>
    <col min="15279" max="15279" width="3.7109375" style="134" customWidth="1"/>
    <col min="15280" max="15280" width="68.7109375" style="134" customWidth="1"/>
    <col min="15281" max="15282" width="0" style="134" hidden="1" customWidth="1"/>
    <col min="15283" max="15284" width="14.7109375" style="134" customWidth="1"/>
    <col min="15285" max="15285" width="3.7109375" style="134" customWidth="1"/>
    <col min="15286" max="15287" width="9.140625" style="134"/>
    <col min="15288" max="15288" width="3.7109375" style="134" customWidth="1"/>
    <col min="15289" max="15289" width="39" style="134" bestFit="1" customWidth="1"/>
    <col min="15290" max="15290" width="8.28515625" style="134" bestFit="1" customWidth="1"/>
    <col min="15291" max="15534" width="9.140625" style="134"/>
    <col min="15535" max="15535" width="3.7109375" style="134" customWidth="1"/>
    <col min="15536" max="15536" width="68.7109375" style="134" customWidth="1"/>
    <col min="15537" max="15538" width="0" style="134" hidden="1" customWidth="1"/>
    <col min="15539" max="15540" width="14.7109375" style="134" customWidth="1"/>
    <col min="15541" max="15541" width="3.7109375" style="134" customWidth="1"/>
    <col min="15542" max="15543" width="9.140625" style="134"/>
    <col min="15544" max="15544" width="3.7109375" style="134" customWidth="1"/>
    <col min="15545" max="15545" width="39" style="134" bestFit="1" customWidth="1"/>
    <col min="15546" max="15546" width="8.28515625" style="134" bestFit="1" customWidth="1"/>
    <col min="15547" max="15790" width="9.140625" style="134"/>
    <col min="15791" max="15791" width="3.7109375" style="134" customWidth="1"/>
    <col min="15792" max="15792" width="68.7109375" style="134" customWidth="1"/>
    <col min="15793" max="15794" width="0" style="134" hidden="1" customWidth="1"/>
    <col min="15795" max="15796" width="14.7109375" style="134" customWidth="1"/>
    <col min="15797" max="15797" width="3.7109375" style="134" customWidth="1"/>
    <col min="15798" max="15799" width="9.140625" style="134"/>
    <col min="15800" max="15800" width="3.7109375" style="134" customWidth="1"/>
    <col min="15801" max="15801" width="39" style="134" bestFit="1" customWidth="1"/>
    <col min="15802" max="15802" width="8.28515625" style="134" bestFit="1" customWidth="1"/>
    <col min="15803" max="16046" width="9.140625" style="134"/>
    <col min="16047" max="16047" width="3.7109375" style="134" customWidth="1"/>
    <col min="16048" max="16048" width="68.7109375" style="134" customWidth="1"/>
    <col min="16049" max="16050" width="0" style="134" hidden="1" customWidth="1"/>
    <col min="16051" max="16052" width="14.7109375" style="134" customWidth="1"/>
    <col min="16053" max="16053" width="3.7109375" style="134" customWidth="1"/>
    <col min="16054" max="16055" width="9.140625" style="134"/>
    <col min="16056" max="16056" width="3.7109375" style="134" customWidth="1"/>
    <col min="16057" max="16057" width="39" style="134" bestFit="1" customWidth="1"/>
    <col min="16058" max="16058" width="8.28515625" style="134" bestFit="1" customWidth="1"/>
    <col min="16059" max="16384" width="9.140625" style="134"/>
  </cols>
  <sheetData>
    <row r="1" spans="2:29">
      <c r="B1" s="135"/>
    </row>
    <row r="2" spans="2:29">
      <c r="B2" s="135" t="s">
        <v>180</v>
      </c>
      <c r="C2" s="62"/>
      <c r="D2" s="62"/>
    </row>
    <row r="3" spans="2:29">
      <c r="B3" s="135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spans="2:29">
      <c r="B4" s="118"/>
      <c r="C4" s="62"/>
      <c r="D4" s="62"/>
    </row>
    <row r="5" spans="2:29" ht="19.5">
      <c r="B5" s="138" t="s">
        <v>5</v>
      </c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2:29">
      <c r="B6" s="140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</row>
    <row r="7" spans="2:29" ht="12.75" customHeight="1">
      <c r="B7" s="142"/>
      <c r="C7" s="143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37"/>
      <c r="Y7" s="137"/>
      <c r="Z7" s="137"/>
      <c r="AA7" s="137"/>
      <c r="AB7" s="137"/>
      <c r="AC7" s="137" t="s">
        <v>85</v>
      </c>
    </row>
    <row r="8" spans="2:29" ht="12.75" customHeight="1">
      <c r="B8" s="142"/>
      <c r="C8" s="143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37"/>
      <c r="Y8" s="137"/>
      <c r="Z8" s="137"/>
      <c r="AA8" s="137"/>
    </row>
    <row r="9" spans="2:29" ht="26.25" customHeight="1">
      <c r="B9" s="118"/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145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s="62" customFormat="1" ht="12.75" customHeight="1" thickTop="1">
      <c r="B11" s="118"/>
      <c r="C11" s="65"/>
      <c r="D11" s="65"/>
      <c r="E11" s="65"/>
      <c r="F11" s="65"/>
      <c r="G11" s="65"/>
      <c r="H11" s="144"/>
      <c r="I11" s="65"/>
      <c r="J11" s="65"/>
      <c r="K11" s="65"/>
      <c r="L11" s="65"/>
      <c r="M11" s="144"/>
      <c r="N11" s="65"/>
      <c r="O11" s="65"/>
      <c r="P11" s="65"/>
      <c r="Q11" s="65"/>
      <c r="R11" s="144"/>
      <c r="S11" s="65"/>
      <c r="T11" s="65"/>
      <c r="U11" s="65"/>
      <c r="V11" s="65"/>
      <c r="W11" s="144"/>
      <c r="X11" s="65"/>
      <c r="Y11" s="65"/>
      <c r="Z11" s="65"/>
      <c r="AA11" s="65"/>
      <c r="AB11" s="144"/>
      <c r="AC11" s="65"/>
    </row>
    <row r="12" spans="2:29" s="350" customFormat="1">
      <c r="B12" s="148" t="s">
        <v>13</v>
      </c>
      <c r="C12" s="120">
        <v>25108</v>
      </c>
      <c r="D12" s="120">
        <v>6312</v>
      </c>
      <c r="E12" s="120">
        <v>7322</v>
      </c>
      <c r="F12" s="120">
        <v>6961</v>
      </c>
      <c r="G12" s="120">
        <v>6522</v>
      </c>
      <c r="H12" s="120">
        <v>27117</v>
      </c>
      <c r="I12" s="120">
        <v>6313</v>
      </c>
      <c r="J12" s="120">
        <v>6651</v>
      </c>
      <c r="K12" s="120">
        <v>6782</v>
      </c>
      <c r="L12" s="120">
        <v>6450</v>
      </c>
      <c r="M12" s="120">
        <v>26196</v>
      </c>
      <c r="N12" s="120">
        <v>6463</v>
      </c>
      <c r="O12" s="120">
        <v>6902</v>
      </c>
      <c r="P12" s="120">
        <v>7074</v>
      </c>
      <c r="Q12" s="120">
        <v>6912</v>
      </c>
      <c r="R12" s="120">
        <v>27351</v>
      </c>
      <c r="S12" s="120">
        <v>6254</v>
      </c>
      <c r="T12" s="120">
        <v>6263</v>
      </c>
      <c r="U12" s="120">
        <v>6018</v>
      </c>
      <c r="V12" s="120">
        <v>5194</v>
      </c>
      <c r="W12" s="120">
        <v>23729</v>
      </c>
      <c r="X12" s="120">
        <v>4974</v>
      </c>
      <c r="Y12" s="120">
        <v>5061</v>
      </c>
      <c r="Z12" s="120">
        <v>5359</v>
      </c>
      <c r="AA12" s="120">
        <v>5321</v>
      </c>
      <c r="AB12" s="120">
        <v>20715</v>
      </c>
      <c r="AC12" s="120">
        <v>5493</v>
      </c>
    </row>
    <row r="13" spans="2:29" s="350" customFormat="1">
      <c r="B13" s="149" t="s">
        <v>97</v>
      </c>
      <c r="C13" s="351">
        <v>1009</v>
      </c>
      <c r="D13" s="351">
        <v>-162</v>
      </c>
      <c r="E13" s="351">
        <v>694</v>
      </c>
      <c r="F13" s="351">
        <v>932</v>
      </c>
      <c r="G13" s="351">
        <v>715</v>
      </c>
      <c r="H13" s="351">
        <v>2179</v>
      </c>
      <c r="I13" s="351">
        <v>631</v>
      </c>
      <c r="J13" s="351">
        <v>920</v>
      </c>
      <c r="K13" s="351">
        <v>999</v>
      </c>
      <c r="L13" s="351">
        <v>763</v>
      </c>
      <c r="M13" s="351">
        <v>3313</v>
      </c>
      <c r="N13" s="351">
        <v>862</v>
      </c>
      <c r="O13" s="351">
        <v>1024</v>
      </c>
      <c r="P13" s="351">
        <v>1178</v>
      </c>
      <c r="Q13" s="351">
        <v>1148</v>
      </c>
      <c r="R13" s="351">
        <v>4212</v>
      </c>
      <c r="S13" s="351">
        <v>1202</v>
      </c>
      <c r="T13" s="351">
        <v>998</v>
      </c>
      <c r="U13" s="351">
        <v>765</v>
      </c>
      <c r="V13" s="351">
        <v>359</v>
      </c>
      <c r="W13" s="351">
        <v>3324</v>
      </c>
      <c r="X13" s="351">
        <v>486</v>
      </c>
      <c r="Y13" s="351">
        <v>365</v>
      </c>
      <c r="Z13" s="351">
        <v>325</v>
      </c>
      <c r="AA13" s="351">
        <v>349</v>
      </c>
      <c r="AB13" s="351">
        <v>1525</v>
      </c>
      <c r="AC13" s="351">
        <v>436</v>
      </c>
    </row>
    <row r="14" spans="2:29" s="350" customFormat="1">
      <c r="B14" s="150" t="s">
        <v>142</v>
      </c>
      <c r="C14" s="286">
        <v>1617</v>
      </c>
      <c r="D14" s="286">
        <v>410</v>
      </c>
      <c r="E14" s="286">
        <v>435</v>
      </c>
      <c r="F14" s="286">
        <v>392</v>
      </c>
      <c r="G14" s="286">
        <v>441</v>
      </c>
      <c r="H14" s="286">
        <v>1678</v>
      </c>
      <c r="I14" s="286">
        <v>442</v>
      </c>
      <c r="J14" s="286">
        <v>455</v>
      </c>
      <c r="K14" s="286">
        <v>442</v>
      </c>
      <c r="L14" s="286">
        <v>441</v>
      </c>
      <c r="M14" s="286">
        <v>1780</v>
      </c>
      <c r="N14" s="286">
        <v>375</v>
      </c>
      <c r="O14" s="286">
        <v>461</v>
      </c>
      <c r="P14" s="286">
        <v>464</v>
      </c>
      <c r="Q14" s="286">
        <v>498</v>
      </c>
      <c r="R14" s="286">
        <v>1798</v>
      </c>
      <c r="S14" s="286">
        <v>469</v>
      </c>
      <c r="T14" s="286">
        <v>476</v>
      </c>
      <c r="U14" s="286">
        <v>483</v>
      </c>
      <c r="V14" s="286">
        <v>504</v>
      </c>
      <c r="W14" s="286">
        <v>1932</v>
      </c>
      <c r="X14" s="286">
        <v>475</v>
      </c>
      <c r="Y14" s="286">
        <v>493</v>
      </c>
      <c r="Z14" s="286">
        <v>484</v>
      </c>
      <c r="AA14" s="286">
        <v>494</v>
      </c>
      <c r="AB14" s="286">
        <v>1946</v>
      </c>
      <c r="AC14" s="286">
        <v>492</v>
      </c>
    </row>
    <row r="15" spans="2:29" s="350" customFormat="1">
      <c r="B15" s="150" t="s">
        <v>113</v>
      </c>
      <c r="C15" s="286">
        <v>128</v>
      </c>
      <c r="D15" s="286">
        <v>1</v>
      </c>
      <c r="E15" s="286">
        <v>6</v>
      </c>
      <c r="F15" s="286">
        <v>6</v>
      </c>
      <c r="G15" s="286">
        <v>10</v>
      </c>
      <c r="H15" s="286">
        <v>23</v>
      </c>
      <c r="I15" s="286">
        <v>6</v>
      </c>
      <c r="J15" s="286">
        <v>2</v>
      </c>
      <c r="K15" s="286">
        <v>10</v>
      </c>
      <c r="L15" s="286">
        <v>20</v>
      </c>
      <c r="M15" s="286">
        <v>38</v>
      </c>
      <c r="N15" s="286">
        <v>16</v>
      </c>
      <c r="O15" s="286">
        <v>4</v>
      </c>
      <c r="P15" s="286">
        <v>26</v>
      </c>
      <c r="Q15" s="286">
        <v>43</v>
      </c>
      <c r="R15" s="286">
        <v>89</v>
      </c>
      <c r="S15" s="286">
        <v>4</v>
      </c>
      <c r="T15" s="286">
        <v>8</v>
      </c>
      <c r="U15" s="286">
        <v>21</v>
      </c>
      <c r="V15" s="286">
        <v>7</v>
      </c>
      <c r="W15" s="286">
        <v>40</v>
      </c>
      <c r="X15" s="286">
        <v>5</v>
      </c>
      <c r="Y15" s="286">
        <v>5</v>
      </c>
      <c r="Z15" s="286">
        <v>6</v>
      </c>
      <c r="AA15" s="286">
        <v>9</v>
      </c>
      <c r="AB15" s="286">
        <v>25</v>
      </c>
      <c r="AC15" s="286">
        <v>14</v>
      </c>
    </row>
    <row r="16" spans="2:29" s="350" customFormat="1">
      <c r="B16" s="148" t="s">
        <v>20</v>
      </c>
      <c r="C16" s="120">
        <v>-2</v>
      </c>
      <c r="D16" s="120">
        <v>0</v>
      </c>
      <c r="E16" s="120">
        <v>0</v>
      </c>
      <c r="F16" s="120">
        <v>1</v>
      </c>
      <c r="G16" s="120">
        <v>0</v>
      </c>
      <c r="H16" s="120">
        <v>1</v>
      </c>
      <c r="I16" s="120">
        <v>0</v>
      </c>
      <c r="J16" s="120">
        <v>0</v>
      </c>
      <c r="K16" s="120">
        <v>0</v>
      </c>
      <c r="L16" s="120">
        <v>0</v>
      </c>
      <c r="M16" s="120">
        <v>0</v>
      </c>
      <c r="N16" s="120">
        <v>0</v>
      </c>
      <c r="O16" s="120">
        <v>0</v>
      </c>
      <c r="P16" s="120">
        <v>0</v>
      </c>
      <c r="Q16" s="120">
        <v>1</v>
      </c>
      <c r="R16" s="120">
        <v>1</v>
      </c>
      <c r="S16" s="120">
        <v>-1</v>
      </c>
      <c r="T16" s="120">
        <v>0</v>
      </c>
      <c r="U16" s="120">
        <v>0</v>
      </c>
      <c r="V16" s="120">
        <v>0</v>
      </c>
      <c r="W16" s="120">
        <v>-1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v>0</v>
      </c>
    </row>
    <row r="17" spans="2:29" s="350" customFormat="1">
      <c r="B17" s="149" t="s">
        <v>98</v>
      </c>
      <c r="C17" s="351">
        <v>-482</v>
      </c>
      <c r="D17" s="351">
        <v>-571</v>
      </c>
      <c r="E17" s="351">
        <v>265</v>
      </c>
      <c r="F17" s="351">
        <v>547</v>
      </c>
      <c r="G17" s="351">
        <v>284</v>
      </c>
      <c r="H17" s="351">
        <v>525</v>
      </c>
      <c r="I17" s="351">
        <v>195</v>
      </c>
      <c r="J17" s="351">
        <v>467</v>
      </c>
      <c r="K17" s="351">
        <v>567</v>
      </c>
      <c r="L17" s="351">
        <v>342</v>
      </c>
      <c r="M17" s="351">
        <v>1571</v>
      </c>
      <c r="N17" s="351">
        <v>503</v>
      </c>
      <c r="O17" s="351">
        <v>567</v>
      </c>
      <c r="P17" s="351">
        <v>740</v>
      </c>
      <c r="Q17" s="351">
        <v>694</v>
      </c>
      <c r="R17" s="351">
        <v>2504</v>
      </c>
      <c r="S17" s="351">
        <v>736</v>
      </c>
      <c r="T17" s="351">
        <v>530</v>
      </c>
      <c r="U17" s="351">
        <v>303</v>
      </c>
      <c r="V17" s="351">
        <v>-138</v>
      </c>
      <c r="W17" s="351">
        <v>1431</v>
      </c>
      <c r="X17" s="351">
        <v>16</v>
      </c>
      <c r="Y17" s="351">
        <v>-123</v>
      </c>
      <c r="Z17" s="351">
        <v>-153</v>
      </c>
      <c r="AA17" s="351">
        <v>-136</v>
      </c>
      <c r="AB17" s="351">
        <v>-396</v>
      </c>
      <c r="AC17" s="351">
        <v>-42</v>
      </c>
    </row>
    <row r="18" spans="2:29" s="350" customFormat="1">
      <c r="B18" s="148" t="s">
        <v>22</v>
      </c>
      <c r="C18" s="286">
        <v>71</v>
      </c>
      <c r="D18" s="286">
        <v>28</v>
      </c>
      <c r="E18" s="286">
        <v>38</v>
      </c>
      <c r="F18" s="286">
        <v>49</v>
      </c>
      <c r="G18" s="352">
        <v>51</v>
      </c>
      <c r="H18" s="286">
        <v>64</v>
      </c>
      <c r="I18" s="352">
        <v>9</v>
      </c>
      <c r="J18" s="286">
        <v>28</v>
      </c>
      <c r="K18" s="286">
        <v>13</v>
      </c>
      <c r="L18" s="286">
        <v>29</v>
      </c>
      <c r="M18" s="286">
        <v>61</v>
      </c>
      <c r="N18" s="286">
        <v>49</v>
      </c>
      <c r="O18" s="286">
        <v>20</v>
      </c>
      <c r="P18" s="286">
        <v>55</v>
      </c>
      <c r="Q18" s="286">
        <v>39</v>
      </c>
      <c r="R18" s="286">
        <v>163</v>
      </c>
      <c r="S18" s="286">
        <v>22</v>
      </c>
      <c r="T18" s="286">
        <v>23</v>
      </c>
      <c r="U18" s="286">
        <v>39</v>
      </c>
      <c r="V18" s="286">
        <v>44</v>
      </c>
      <c r="W18" s="286">
        <v>128</v>
      </c>
      <c r="X18" s="352">
        <v>21</v>
      </c>
      <c r="Y18" s="286">
        <v>28</v>
      </c>
      <c r="Z18" s="352">
        <v>37</v>
      </c>
      <c r="AA18" s="286">
        <v>10</v>
      </c>
      <c r="AB18" s="352">
        <v>20</v>
      </c>
      <c r="AC18" s="286">
        <v>24</v>
      </c>
    </row>
    <row r="19" spans="2:29" s="350" customFormat="1">
      <c r="B19" s="121" t="s">
        <v>99</v>
      </c>
      <c r="C19" s="122">
        <v>-553</v>
      </c>
      <c r="D19" s="122">
        <v>-599</v>
      </c>
      <c r="E19" s="122">
        <v>227</v>
      </c>
      <c r="F19" s="122">
        <v>498</v>
      </c>
      <c r="G19" s="122">
        <v>335</v>
      </c>
      <c r="H19" s="122">
        <v>461</v>
      </c>
      <c r="I19" s="122">
        <v>204</v>
      </c>
      <c r="J19" s="122">
        <v>439</v>
      </c>
      <c r="K19" s="122">
        <v>554</v>
      </c>
      <c r="L19" s="122">
        <v>313</v>
      </c>
      <c r="M19" s="122">
        <v>1510</v>
      </c>
      <c r="N19" s="122">
        <v>454</v>
      </c>
      <c r="O19" s="122">
        <v>547</v>
      </c>
      <c r="P19" s="122">
        <v>685</v>
      </c>
      <c r="Q19" s="122">
        <v>655</v>
      </c>
      <c r="R19" s="122">
        <v>2341</v>
      </c>
      <c r="S19" s="122">
        <v>714</v>
      </c>
      <c r="T19" s="122">
        <v>507</v>
      </c>
      <c r="U19" s="122">
        <v>264</v>
      </c>
      <c r="V19" s="122">
        <v>-182</v>
      </c>
      <c r="W19" s="122">
        <v>1303</v>
      </c>
      <c r="X19" s="122">
        <v>37</v>
      </c>
      <c r="Y19" s="122">
        <v>-151</v>
      </c>
      <c r="Z19" s="122">
        <v>-116</v>
      </c>
      <c r="AA19" s="122">
        <v>-146</v>
      </c>
      <c r="AB19" s="122">
        <v>-376</v>
      </c>
      <c r="AC19" s="122">
        <v>-66</v>
      </c>
    </row>
    <row r="20" spans="2:29" s="350" customFormat="1">
      <c r="B20" s="150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</row>
    <row r="21" spans="2:29" s="350" customFormat="1">
      <c r="B21" s="150" t="s">
        <v>71</v>
      </c>
      <c r="C21" s="286">
        <v>899</v>
      </c>
      <c r="D21" s="286">
        <v>-257</v>
      </c>
      <c r="E21" s="286">
        <v>169</v>
      </c>
      <c r="F21" s="286">
        <v>1082</v>
      </c>
      <c r="G21" s="286">
        <v>799</v>
      </c>
      <c r="H21" s="286">
        <v>1793</v>
      </c>
      <c r="I21" s="286">
        <v>762</v>
      </c>
      <c r="J21" s="286">
        <v>790</v>
      </c>
      <c r="K21" s="286">
        <v>1259</v>
      </c>
      <c r="L21" s="286">
        <v>921</v>
      </c>
      <c r="M21" s="286">
        <v>3732</v>
      </c>
      <c r="N21" s="286">
        <v>713</v>
      </c>
      <c r="O21" s="286">
        <v>870</v>
      </c>
      <c r="P21" s="286">
        <v>1029</v>
      </c>
      <c r="Q21" s="286">
        <v>1507</v>
      </c>
      <c r="R21" s="286">
        <v>4119</v>
      </c>
      <c r="S21" s="286">
        <v>971</v>
      </c>
      <c r="T21" s="286">
        <v>873</v>
      </c>
      <c r="U21" s="286">
        <v>694</v>
      </c>
      <c r="V21" s="286">
        <v>733</v>
      </c>
      <c r="W21" s="286">
        <v>3271</v>
      </c>
      <c r="X21" s="286">
        <v>42</v>
      </c>
      <c r="Y21" s="286">
        <v>89</v>
      </c>
      <c r="Z21" s="286">
        <v>368</v>
      </c>
      <c r="AA21" s="286">
        <f>AB21-SUM(X21:Z21)</f>
        <v>561</v>
      </c>
      <c r="AB21" s="286">
        <v>1060</v>
      </c>
      <c r="AC21" s="286">
        <v>28</v>
      </c>
    </row>
    <row r="22" spans="2:29" s="350" customFormat="1">
      <c r="B22" s="150" t="s">
        <v>24</v>
      </c>
      <c r="C22" s="286">
        <v>-3170</v>
      </c>
      <c r="D22" s="286">
        <v>-1130</v>
      </c>
      <c r="E22" s="286">
        <v>-1130</v>
      </c>
      <c r="F22" s="286">
        <v>-714</v>
      </c>
      <c r="G22" s="286">
        <v>-576</v>
      </c>
      <c r="H22" s="286">
        <v>-3550</v>
      </c>
      <c r="I22" s="286">
        <v>-479</v>
      </c>
      <c r="J22" s="286">
        <v>-311</v>
      </c>
      <c r="K22" s="286">
        <v>-491</v>
      </c>
      <c r="L22" s="286">
        <v>-326</v>
      </c>
      <c r="M22" s="286">
        <v>-1607</v>
      </c>
      <c r="N22" s="286">
        <v>-368</v>
      </c>
      <c r="O22" s="286">
        <v>-488</v>
      </c>
      <c r="P22" s="286">
        <v>-483</v>
      </c>
      <c r="Q22" s="286">
        <v>-635</v>
      </c>
      <c r="R22" s="286">
        <v>-1974</v>
      </c>
      <c r="S22" s="286">
        <v>-202</v>
      </c>
      <c r="T22" s="286">
        <v>-861</v>
      </c>
      <c r="U22" s="286">
        <v>-535</v>
      </c>
      <c r="V22" s="286">
        <v>-545</v>
      </c>
      <c r="W22" s="286">
        <v>-2143</v>
      </c>
      <c r="X22" s="286">
        <v>31</v>
      </c>
      <c r="Y22" s="286">
        <v>-109</v>
      </c>
      <c r="Z22" s="286">
        <v>-176</v>
      </c>
      <c r="AA22" s="286">
        <f>AB22-SUM(X22:Z22)</f>
        <v>-332</v>
      </c>
      <c r="AB22" s="286">
        <v>-586</v>
      </c>
      <c r="AC22" s="286">
        <v>-83</v>
      </c>
    </row>
    <row r="23" spans="2:29" s="350" customFormat="1">
      <c r="B23" s="150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</row>
    <row r="24" spans="2:29" s="350" customFormat="1">
      <c r="B24" s="151" t="s">
        <v>28</v>
      </c>
      <c r="C24" s="286">
        <v>18502</v>
      </c>
      <c r="D24" s="286">
        <v>19288</v>
      </c>
      <c r="E24" s="286">
        <v>20402</v>
      </c>
      <c r="F24" s="286">
        <v>20617</v>
      </c>
      <c r="G24" s="286">
        <v>20648</v>
      </c>
      <c r="H24" s="286">
        <v>20648</v>
      </c>
      <c r="I24" s="286">
        <v>20570</v>
      </c>
      <c r="J24" s="286">
        <v>20525</v>
      </c>
      <c r="K24" s="286">
        <v>20334</v>
      </c>
      <c r="L24" s="286">
        <v>20046</v>
      </c>
      <c r="M24" s="286">
        <v>20046</v>
      </c>
      <c r="N24" s="286">
        <v>20161</v>
      </c>
      <c r="O24" s="286">
        <v>20176</v>
      </c>
      <c r="P24" s="286">
        <v>20260</v>
      </c>
      <c r="Q24" s="286">
        <v>20084</v>
      </c>
      <c r="R24" s="286">
        <v>20084</v>
      </c>
      <c r="S24" s="286">
        <v>19839</v>
      </c>
      <c r="T24" s="286">
        <v>20340</v>
      </c>
      <c r="U24" s="286">
        <v>20383</v>
      </c>
      <c r="V24" s="286">
        <f>W24</f>
        <v>20054</v>
      </c>
      <c r="W24" s="286">
        <v>20054</v>
      </c>
      <c r="X24" s="286">
        <v>20157</v>
      </c>
      <c r="Y24" s="286">
        <v>20002</v>
      </c>
      <c r="Z24" s="286">
        <v>19985</v>
      </c>
      <c r="AA24" s="286">
        <v>20082</v>
      </c>
      <c r="AB24" s="286">
        <v>20082</v>
      </c>
      <c r="AC24" s="286">
        <v>20213</v>
      </c>
    </row>
    <row r="25" spans="2:29" s="350" customFormat="1">
      <c r="B25" s="150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</row>
    <row r="26" spans="2:29" s="350" customFormat="1">
      <c r="B26" s="353" t="s">
        <v>100</v>
      </c>
      <c r="C26" s="354">
        <v>-3.1E-2</v>
      </c>
      <c r="D26" s="354">
        <v>-0.127</v>
      </c>
      <c r="E26" s="354">
        <v>4.5999999999999999E-2</v>
      </c>
      <c r="F26" s="354">
        <v>9.7000000000000003E-2</v>
      </c>
      <c r="G26" s="354">
        <v>6.5000000000000002E-2</v>
      </c>
      <c r="H26" s="354">
        <v>2.3E-2</v>
      </c>
      <c r="I26" s="354">
        <v>0.04</v>
      </c>
      <c r="J26" s="354">
        <v>8.5000000000000006E-2</v>
      </c>
      <c r="K26" s="354">
        <v>0.109</v>
      </c>
      <c r="L26" s="354">
        <v>6.2E-2</v>
      </c>
      <c r="M26" s="354">
        <v>7.3999999999999996E-2</v>
      </c>
      <c r="N26" s="354">
        <v>0.09</v>
      </c>
      <c r="O26" s="354">
        <v>0.108</v>
      </c>
      <c r="P26" s="354">
        <v>0.13500000000000001</v>
      </c>
      <c r="Q26" s="354">
        <v>0.13</v>
      </c>
      <c r="R26" s="354">
        <v>0.11600000000000001</v>
      </c>
      <c r="S26" s="354">
        <v>0.14299999999999999</v>
      </c>
      <c r="T26" s="354">
        <v>0.10100000000000001</v>
      </c>
      <c r="U26" s="354">
        <v>5.1999999999999998E-2</v>
      </c>
      <c r="V26" s="354">
        <v>-3.5999999999999997E-2</v>
      </c>
      <c r="W26" s="354">
        <v>6.5000000000000002E-2</v>
      </c>
      <c r="X26" s="354">
        <v>7.0000000000000001E-3</v>
      </c>
      <c r="Y26" s="354">
        <v>-0.03</v>
      </c>
      <c r="Z26" s="354">
        <v>-2.3E-2</v>
      </c>
      <c r="AA26" s="354">
        <v>-2.9000000000000001E-2</v>
      </c>
      <c r="AB26" s="354">
        <v>-1.9E-2</v>
      </c>
      <c r="AC26" s="354">
        <v>-1.2999999999999999E-2</v>
      </c>
    </row>
    <row r="27" spans="2:29" s="350" customFormat="1">
      <c r="B27" s="150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</row>
    <row r="28" spans="2:29" s="350" customFormat="1">
      <c r="B28" s="150" t="s">
        <v>171</v>
      </c>
      <c r="C28" s="355">
        <v>8111</v>
      </c>
      <c r="D28" s="355">
        <v>2179</v>
      </c>
      <c r="E28" s="355">
        <v>2202</v>
      </c>
      <c r="F28" s="355">
        <v>2093</v>
      </c>
      <c r="G28" s="355">
        <v>2019</v>
      </c>
      <c r="H28" s="355">
        <v>8493</v>
      </c>
      <c r="I28" s="355">
        <v>2091</v>
      </c>
      <c r="J28" s="355">
        <v>2247</v>
      </c>
      <c r="K28" s="355">
        <v>2315</v>
      </c>
      <c r="L28" s="355">
        <v>2186</v>
      </c>
      <c r="M28" s="355">
        <v>8839</v>
      </c>
      <c r="N28" s="355">
        <v>2243</v>
      </c>
      <c r="O28" s="355">
        <v>2396</v>
      </c>
      <c r="P28" s="355">
        <v>2401</v>
      </c>
      <c r="Q28" s="355">
        <v>2401</v>
      </c>
      <c r="R28" s="355">
        <v>9442</v>
      </c>
      <c r="S28" s="355">
        <v>2207</v>
      </c>
      <c r="T28" s="355">
        <v>2484</v>
      </c>
      <c r="U28" s="355">
        <v>2427</v>
      </c>
      <c r="V28" s="355">
        <v>2404</v>
      </c>
      <c r="W28" s="355">
        <v>9522</v>
      </c>
      <c r="X28" s="355">
        <v>2361</v>
      </c>
      <c r="Y28" s="355">
        <v>2655</v>
      </c>
      <c r="Z28" s="355">
        <v>2698</v>
      </c>
      <c r="AA28" s="355">
        <v>2701</v>
      </c>
      <c r="AB28" s="355">
        <v>10415</v>
      </c>
      <c r="AC28" s="355">
        <v>2601</v>
      </c>
    </row>
    <row r="29" spans="2:29" s="350" customFormat="1">
      <c r="B29" s="356" t="s">
        <v>172</v>
      </c>
      <c r="C29" s="357">
        <v>2828</v>
      </c>
      <c r="D29" s="357">
        <v>2646</v>
      </c>
      <c r="E29" s="357">
        <v>3014</v>
      </c>
      <c r="F29" s="357">
        <v>3022</v>
      </c>
      <c r="G29" s="357">
        <v>2846</v>
      </c>
      <c r="H29" s="357">
        <v>2881</v>
      </c>
      <c r="I29" s="357">
        <v>2770</v>
      </c>
      <c r="J29" s="357">
        <v>2618</v>
      </c>
      <c r="K29" s="357">
        <v>2654</v>
      </c>
      <c r="L29" s="357">
        <v>2662.4066050800002</v>
      </c>
      <c r="M29" s="357">
        <v>2674</v>
      </c>
      <c r="N29" s="357">
        <v>2628</v>
      </c>
      <c r="O29" s="357">
        <v>2634</v>
      </c>
      <c r="P29" s="357">
        <v>2679</v>
      </c>
      <c r="Q29" s="357">
        <v>2581</v>
      </c>
      <c r="R29" s="357">
        <v>2630</v>
      </c>
      <c r="S29" s="357">
        <v>2493</v>
      </c>
      <c r="T29" s="357">
        <v>2261</v>
      </c>
      <c r="U29" s="357">
        <v>2163</v>
      </c>
      <c r="V29" s="357">
        <v>1941</v>
      </c>
      <c r="W29" s="357">
        <v>2209</v>
      </c>
      <c r="X29" s="357">
        <v>1857</v>
      </c>
      <c r="Y29" s="357">
        <v>1716</v>
      </c>
      <c r="Z29" s="357">
        <v>1811</v>
      </c>
      <c r="AA29" s="357">
        <v>1804</v>
      </c>
      <c r="AB29" s="357">
        <v>1795</v>
      </c>
      <c r="AC29" s="357">
        <v>1939</v>
      </c>
    </row>
    <row r="30" spans="2:29" s="350" customFormat="1">
      <c r="B30" s="358" t="s">
        <v>118</v>
      </c>
      <c r="C30" s="359">
        <v>3108</v>
      </c>
      <c r="D30" s="359">
        <v>3092</v>
      </c>
      <c r="E30" s="359">
        <v>3097</v>
      </c>
      <c r="F30" s="359">
        <v>3012</v>
      </c>
      <c r="G30" s="359">
        <v>3010</v>
      </c>
      <c r="H30" s="359">
        <v>3054.3405754369624</v>
      </c>
      <c r="I30" s="359">
        <v>2871</v>
      </c>
      <c r="J30" s="359">
        <v>2703</v>
      </c>
      <c r="K30" s="359">
        <v>2622</v>
      </c>
      <c r="L30" s="359">
        <v>2742.0085135899999</v>
      </c>
      <c r="M30" s="359">
        <v>2730.9764593899999</v>
      </c>
      <c r="N30" s="359">
        <v>2612</v>
      </c>
      <c r="O30" s="359">
        <v>2585</v>
      </c>
      <c r="P30" s="359">
        <v>2597</v>
      </c>
      <c r="Q30" s="359">
        <v>2545</v>
      </c>
      <c r="R30" s="359">
        <v>2584</v>
      </c>
      <c r="S30" s="359">
        <v>2449</v>
      </c>
      <c r="T30" s="359">
        <v>2246</v>
      </c>
      <c r="U30" s="359">
        <v>2310</v>
      </c>
      <c r="V30" s="359">
        <v>2160</v>
      </c>
      <c r="W30" s="359">
        <v>2288</v>
      </c>
      <c r="X30" s="359">
        <v>2060</v>
      </c>
      <c r="Y30" s="359">
        <v>1911</v>
      </c>
      <c r="Z30" s="359">
        <v>1991</v>
      </c>
      <c r="AA30" s="359">
        <v>1973</v>
      </c>
      <c r="AB30" s="359">
        <v>1982</v>
      </c>
      <c r="AC30" s="359">
        <v>2087</v>
      </c>
    </row>
    <row r="31" spans="2:29" s="350" customFormat="1" ht="13.5" thickBot="1">
      <c r="B31" s="360" t="s">
        <v>88</v>
      </c>
      <c r="C31" s="361">
        <v>620</v>
      </c>
      <c r="D31" s="361">
        <v>685</v>
      </c>
      <c r="E31" s="361">
        <v>696</v>
      </c>
      <c r="F31" s="361">
        <v>648</v>
      </c>
      <c r="G31" s="361">
        <v>604</v>
      </c>
      <c r="H31" s="361">
        <v>661</v>
      </c>
      <c r="I31" s="361">
        <v>626</v>
      </c>
      <c r="J31" s="361">
        <v>589</v>
      </c>
      <c r="K31" s="361">
        <v>580</v>
      </c>
      <c r="L31" s="361">
        <v>587</v>
      </c>
      <c r="M31" s="361">
        <v>595</v>
      </c>
      <c r="N31" s="361">
        <v>581</v>
      </c>
      <c r="O31" s="361">
        <v>579</v>
      </c>
      <c r="P31" s="361">
        <v>575</v>
      </c>
      <c r="Q31" s="361">
        <v>512</v>
      </c>
      <c r="R31" s="361">
        <v>562</v>
      </c>
      <c r="S31" s="361">
        <v>358</v>
      </c>
      <c r="T31" s="361">
        <v>335</v>
      </c>
      <c r="U31" s="361">
        <v>324</v>
      </c>
      <c r="V31" s="361">
        <v>244</v>
      </c>
      <c r="W31" s="361">
        <v>315</v>
      </c>
      <c r="X31" s="361">
        <v>178</v>
      </c>
      <c r="Y31" s="361">
        <v>194</v>
      </c>
      <c r="Z31" s="361">
        <v>244</v>
      </c>
      <c r="AA31" s="361">
        <v>272</v>
      </c>
      <c r="AB31" s="361">
        <v>223</v>
      </c>
      <c r="AC31" s="361">
        <v>320</v>
      </c>
    </row>
    <row r="32" spans="2:29" ht="13.5" thickTop="1">
      <c r="B32" s="62"/>
      <c r="C32" s="362"/>
      <c r="D32" s="362"/>
      <c r="O32" s="137"/>
      <c r="P32" s="137"/>
      <c r="Q32" s="137"/>
      <c r="R32" s="137"/>
      <c r="T32" s="137"/>
      <c r="U32" s="137"/>
      <c r="V32" s="137"/>
      <c r="W32" s="137"/>
      <c r="AB32" s="137"/>
    </row>
    <row r="33" spans="2:29"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AB33" s="137"/>
    </row>
    <row r="34" spans="2:29">
      <c r="B34" s="85"/>
      <c r="C34" s="363" t="s">
        <v>108</v>
      </c>
      <c r="D34" s="363" t="s">
        <v>1</v>
      </c>
      <c r="E34" s="363" t="s">
        <v>2</v>
      </c>
      <c r="F34" s="363" t="s">
        <v>3</v>
      </c>
      <c r="G34" s="363" t="s">
        <v>4</v>
      </c>
      <c r="H34" s="363" t="s">
        <v>108</v>
      </c>
      <c r="I34" s="363" t="s">
        <v>1</v>
      </c>
      <c r="J34" s="363" t="s">
        <v>2</v>
      </c>
      <c r="K34" s="363" t="s">
        <v>3</v>
      </c>
      <c r="L34" s="363" t="s">
        <v>4</v>
      </c>
      <c r="M34" s="363" t="s">
        <v>108</v>
      </c>
      <c r="N34" s="363" t="s">
        <v>1</v>
      </c>
      <c r="O34" s="363" t="s">
        <v>2</v>
      </c>
      <c r="P34" s="363" t="s">
        <v>3</v>
      </c>
      <c r="Q34" s="363" t="s">
        <v>4</v>
      </c>
      <c r="R34" s="363" t="s">
        <v>108</v>
      </c>
      <c r="S34" s="363" t="s">
        <v>1</v>
      </c>
      <c r="T34" s="363" t="s">
        <v>2</v>
      </c>
      <c r="U34" s="363" t="s">
        <v>3</v>
      </c>
      <c r="V34" s="363" t="s">
        <v>4</v>
      </c>
      <c r="W34" s="363" t="s">
        <v>108</v>
      </c>
      <c r="X34" s="363" t="s">
        <v>1</v>
      </c>
      <c r="Y34" s="363" t="s">
        <v>2</v>
      </c>
      <c r="Z34" s="363" t="s">
        <v>3</v>
      </c>
      <c r="AA34" s="363" t="s">
        <v>4</v>
      </c>
      <c r="AB34" s="363" t="s">
        <v>108</v>
      </c>
      <c r="AC34" s="363" t="s">
        <v>1</v>
      </c>
    </row>
    <row r="35" spans="2:29">
      <c r="B35" s="140" t="s">
        <v>121</v>
      </c>
      <c r="C35" s="155">
        <v>2011</v>
      </c>
      <c r="D35" s="156">
        <v>2012</v>
      </c>
      <c r="E35" s="156">
        <v>2012</v>
      </c>
      <c r="F35" s="156">
        <v>2012</v>
      </c>
      <c r="G35" s="156">
        <v>2012</v>
      </c>
      <c r="H35" s="155">
        <v>2012</v>
      </c>
      <c r="I35" s="156">
        <v>2013</v>
      </c>
      <c r="J35" s="156">
        <v>2013</v>
      </c>
      <c r="K35" s="156">
        <v>2013</v>
      </c>
      <c r="L35" s="156">
        <v>2013</v>
      </c>
      <c r="M35" s="155">
        <v>2013</v>
      </c>
      <c r="N35" s="156">
        <v>2014</v>
      </c>
      <c r="O35" s="156">
        <v>2014</v>
      </c>
      <c r="P35" s="156">
        <v>2014</v>
      </c>
      <c r="Q35" s="156">
        <v>2014</v>
      </c>
      <c r="R35" s="155">
        <v>2014</v>
      </c>
      <c r="S35" s="156">
        <v>2015</v>
      </c>
      <c r="T35" s="156">
        <v>2015</v>
      </c>
      <c r="U35" s="156">
        <v>2015</v>
      </c>
      <c r="V35" s="156">
        <v>2015</v>
      </c>
      <c r="W35" s="155">
        <v>2015</v>
      </c>
      <c r="X35" s="156">
        <v>2016</v>
      </c>
      <c r="Y35" s="156">
        <v>2016</v>
      </c>
      <c r="Z35" s="156">
        <v>2016</v>
      </c>
      <c r="AA35" s="156">
        <v>2016</v>
      </c>
      <c r="AB35" s="155">
        <v>2016</v>
      </c>
      <c r="AC35" s="156">
        <v>2017</v>
      </c>
    </row>
    <row r="36" spans="2:29">
      <c r="B36" s="118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2:29" s="62" customFormat="1">
      <c r="B37" s="62" t="s">
        <v>119</v>
      </c>
      <c r="C37" s="286">
        <v>15</v>
      </c>
      <c r="D37" s="59">
        <v>12</v>
      </c>
      <c r="E37" s="59">
        <v>9</v>
      </c>
      <c r="F37" s="59">
        <v>6</v>
      </c>
      <c r="G37" s="59">
        <v>3</v>
      </c>
      <c r="H37" s="286">
        <v>3</v>
      </c>
      <c r="I37" s="286">
        <v>3</v>
      </c>
      <c r="J37" s="286">
        <v>2</v>
      </c>
      <c r="K37" s="286">
        <v>1</v>
      </c>
      <c r="L37" s="286">
        <v>1</v>
      </c>
      <c r="M37" s="286">
        <v>1</v>
      </c>
      <c r="N37" s="286">
        <v>1</v>
      </c>
      <c r="O37" s="286">
        <v>1</v>
      </c>
      <c r="P37" s="286">
        <v>1</v>
      </c>
      <c r="Q37" s="286">
        <v>1</v>
      </c>
      <c r="R37" s="286">
        <v>1</v>
      </c>
      <c r="S37" s="286">
        <v>1</v>
      </c>
      <c r="T37" s="286">
        <v>1</v>
      </c>
      <c r="U37" s="286">
        <v>1</v>
      </c>
      <c r="V37" s="286">
        <v>1</v>
      </c>
      <c r="W37" s="286">
        <v>1</v>
      </c>
      <c r="X37" s="286">
        <v>1</v>
      </c>
      <c r="Y37" s="286">
        <v>1</v>
      </c>
      <c r="Z37" s="286">
        <v>1</v>
      </c>
      <c r="AA37" s="286">
        <v>0</v>
      </c>
      <c r="AB37" s="286">
        <v>0</v>
      </c>
      <c r="AC37" s="286">
        <v>0</v>
      </c>
    </row>
    <row r="38" spans="2:29">
      <c r="B38" s="62" t="s">
        <v>30</v>
      </c>
      <c r="C38" s="286">
        <v>19604</v>
      </c>
      <c r="D38" s="59">
        <v>20340</v>
      </c>
      <c r="E38" s="59">
        <v>20979</v>
      </c>
      <c r="F38" s="59">
        <v>21617</v>
      </c>
      <c r="G38" s="59">
        <v>21567</v>
      </c>
      <c r="H38" s="286">
        <v>21567</v>
      </c>
      <c r="I38" s="286">
        <v>21595</v>
      </c>
      <c r="J38" s="286">
        <v>21477</v>
      </c>
      <c r="K38" s="286">
        <v>21517</v>
      </c>
      <c r="L38" s="286">
        <v>21421</v>
      </c>
      <c r="M38" s="286">
        <v>21421</v>
      </c>
      <c r="N38" s="286">
        <v>21442</v>
      </c>
      <c r="O38" s="286">
        <v>21482</v>
      </c>
      <c r="P38" s="286">
        <v>21574</v>
      </c>
      <c r="Q38" s="286">
        <v>21693</v>
      </c>
      <c r="R38" s="286">
        <v>21693</v>
      </c>
      <c r="S38" s="286">
        <v>21442</v>
      </c>
      <c r="T38" s="286">
        <v>21843</v>
      </c>
      <c r="U38" s="286">
        <v>21838</v>
      </c>
      <c r="V38" s="286">
        <v>21845</v>
      </c>
      <c r="W38" s="286">
        <v>21845</v>
      </c>
      <c r="X38" s="286">
        <v>21583</v>
      </c>
      <c r="Y38" s="286">
        <v>21219</v>
      </c>
      <c r="Z38" s="286">
        <v>21223</v>
      </c>
      <c r="AA38" s="286">
        <v>21596</v>
      </c>
      <c r="AB38" s="286">
        <v>21596</v>
      </c>
      <c r="AC38" s="286">
        <v>21405</v>
      </c>
    </row>
    <row r="39" spans="2:29">
      <c r="B39" s="62" t="s">
        <v>114</v>
      </c>
      <c r="C39" s="286">
        <v>0</v>
      </c>
      <c r="D39" s="59">
        <v>0</v>
      </c>
      <c r="E39" s="59">
        <v>0</v>
      </c>
      <c r="F39" s="59">
        <v>0</v>
      </c>
      <c r="G39" s="59">
        <v>0</v>
      </c>
      <c r="H39" s="286">
        <v>0</v>
      </c>
      <c r="I39" s="286">
        <v>0</v>
      </c>
      <c r="J39" s="286">
        <v>0</v>
      </c>
      <c r="K39" s="286">
        <v>0</v>
      </c>
      <c r="L39" s="286">
        <v>0</v>
      </c>
      <c r="M39" s="286">
        <v>0</v>
      </c>
      <c r="N39" s="286">
        <v>0</v>
      </c>
      <c r="O39" s="286">
        <v>0</v>
      </c>
      <c r="P39" s="286">
        <v>0</v>
      </c>
      <c r="Q39" s="286">
        <v>0</v>
      </c>
      <c r="R39" s="286">
        <v>0</v>
      </c>
      <c r="S39" s="286">
        <v>0</v>
      </c>
      <c r="T39" s="286">
        <v>0</v>
      </c>
      <c r="U39" s="286">
        <v>0</v>
      </c>
      <c r="V39" s="286">
        <v>0</v>
      </c>
      <c r="W39" s="286">
        <v>0</v>
      </c>
      <c r="X39" s="286">
        <v>0</v>
      </c>
      <c r="Y39" s="286">
        <v>0</v>
      </c>
      <c r="Z39" s="286">
        <v>0</v>
      </c>
      <c r="AA39" s="286">
        <v>0</v>
      </c>
      <c r="AB39" s="286">
        <v>0</v>
      </c>
      <c r="AC39" s="286">
        <v>0</v>
      </c>
    </row>
    <row r="40" spans="2:29">
      <c r="B40" s="62" t="s">
        <v>31</v>
      </c>
      <c r="C40" s="286">
        <v>4</v>
      </c>
      <c r="D40" s="59">
        <v>4</v>
      </c>
      <c r="E40" s="59">
        <v>4</v>
      </c>
      <c r="F40" s="59">
        <v>4</v>
      </c>
      <c r="G40" s="59">
        <v>3</v>
      </c>
      <c r="H40" s="286">
        <v>3</v>
      </c>
      <c r="I40" s="286">
        <v>3</v>
      </c>
      <c r="J40" s="286">
        <v>3</v>
      </c>
      <c r="K40" s="286">
        <v>2</v>
      </c>
      <c r="L40" s="286">
        <v>2</v>
      </c>
      <c r="M40" s="286">
        <v>2</v>
      </c>
      <c r="N40" s="286">
        <v>2</v>
      </c>
      <c r="O40" s="286">
        <v>1</v>
      </c>
      <c r="P40" s="286">
        <v>1</v>
      </c>
      <c r="Q40" s="286">
        <v>1</v>
      </c>
      <c r="R40" s="286">
        <v>1</v>
      </c>
      <c r="S40" s="286">
        <v>1</v>
      </c>
      <c r="T40" s="286">
        <v>1</v>
      </c>
      <c r="U40" s="286">
        <v>1</v>
      </c>
      <c r="V40" s="286">
        <v>1</v>
      </c>
      <c r="W40" s="286">
        <v>1</v>
      </c>
      <c r="X40" s="286">
        <v>1</v>
      </c>
      <c r="Y40" s="286">
        <v>1</v>
      </c>
      <c r="Z40" s="286">
        <v>1</v>
      </c>
      <c r="AA40" s="286">
        <v>0</v>
      </c>
      <c r="AB40" s="286">
        <v>0</v>
      </c>
      <c r="AC40" s="286">
        <v>0</v>
      </c>
    </row>
    <row r="41" spans="2:29">
      <c r="B41" s="62" t="s">
        <v>105</v>
      </c>
      <c r="C41" s="286">
        <v>59</v>
      </c>
      <c r="D41" s="59">
        <v>75</v>
      </c>
      <c r="E41" s="59">
        <v>72</v>
      </c>
      <c r="F41" s="59">
        <v>75</v>
      </c>
      <c r="G41" s="59">
        <v>73</v>
      </c>
      <c r="H41" s="286">
        <v>73</v>
      </c>
      <c r="I41" s="286">
        <v>68</v>
      </c>
      <c r="J41" s="286">
        <v>62</v>
      </c>
      <c r="K41" s="286">
        <v>84</v>
      </c>
      <c r="L41" s="286">
        <v>111</v>
      </c>
      <c r="M41" s="286">
        <v>111</v>
      </c>
      <c r="N41" s="286">
        <v>123</v>
      </c>
      <c r="O41" s="286">
        <v>123</v>
      </c>
      <c r="P41" s="286">
        <v>121</v>
      </c>
      <c r="Q41" s="286">
        <v>161</v>
      </c>
      <c r="R41" s="286">
        <v>161</v>
      </c>
      <c r="S41" s="286">
        <v>169</v>
      </c>
      <c r="T41" s="286">
        <v>179</v>
      </c>
      <c r="U41" s="286">
        <v>170</v>
      </c>
      <c r="V41" s="286">
        <v>239</v>
      </c>
      <c r="W41" s="286">
        <v>239</v>
      </c>
      <c r="X41" s="286">
        <v>251</v>
      </c>
      <c r="Y41" s="286">
        <v>251</v>
      </c>
      <c r="Z41" s="286">
        <v>254</v>
      </c>
      <c r="AA41" s="286">
        <v>189</v>
      </c>
      <c r="AB41" s="286">
        <v>189</v>
      </c>
      <c r="AC41" s="286">
        <v>173</v>
      </c>
    </row>
    <row r="42" spans="2:29">
      <c r="B42" s="62" t="s">
        <v>46</v>
      </c>
      <c r="C42" s="286">
        <v>282</v>
      </c>
      <c r="D42" s="59">
        <v>282</v>
      </c>
      <c r="E42" s="59">
        <v>282</v>
      </c>
      <c r="F42" s="59">
        <v>0</v>
      </c>
      <c r="G42" s="59">
        <v>0</v>
      </c>
      <c r="H42" s="286">
        <v>0</v>
      </c>
      <c r="I42" s="286">
        <v>0</v>
      </c>
      <c r="J42" s="286">
        <v>17</v>
      </c>
      <c r="K42" s="286">
        <v>0</v>
      </c>
      <c r="L42" s="286">
        <v>0</v>
      </c>
      <c r="M42" s="286">
        <v>0</v>
      </c>
      <c r="N42" s="286">
        <v>3</v>
      </c>
      <c r="O42" s="286">
        <v>22</v>
      </c>
      <c r="P42" s="286">
        <v>3</v>
      </c>
      <c r="Q42" s="286">
        <v>13</v>
      </c>
      <c r="R42" s="286">
        <v>13</v>
      </c>
      <c r="S42" s="286">
        <v>11</v>
      </c>
      <c r="T42" s="286">
        <v>11</v>
      </c>
      <c r="U42" s="286">
        <v>2</v>
      </c>
      <c r="V42" s="286">
        <v>50</v>
      </c>
      <c r="W42" s="286">
        <v>50</v>
      </c>
      <c r="X42" s="286">
        <v>14</v>
      </c>
      <c r="Y42" s="286">
        <v>2</v>
      </c>
      <c r="Z42" s="286">
        <v>2</v>
      </c>
      <c r="AA42" s="286">
        <v>2</v>
      </c>
      <c r="AB42" s="286">
        <v>2</v>
      </c>
      <c r="AC42" s="286">
        <v>2</v>
      </c>
    </row>
    <row r="43" spans="2:29">
      <c r="B43" s="129" t="s">
        <v>106</v>
      </c>
      <c r="C43" s="286">
        <v>3146</v>
      </c>
      <c r="D43" s="59">
        <v>3432</v>
      </c>
      <c r="E43" s="59">
        <v>3846</v>
      </c>
      <c r="F43" s="59">
        <v>3585</v>
      </c>
      <c r="G43" s="59">
        <v>3788</v>
      </c>
      <c r="H43" s="286">
        <v>3788</v>
      </c>
      <c r="I43" s="286">
        <v>3763</v>
      </c>
      <c r="J43" s="286">
        <v>3798</v>
      </c>
      <c r="K43" s="286">
        <v>3775</v>
      </c>
      <c r="L43" s="286">
        <v>2951</v>
      </c>
      <c r="M43" s="286">
        <v>2951</v>
      </c>
      <c r="N43" s="286">
        <v>3129</v>
      </c>
      <c r="O43" s="286">
        <v>3279</v>
      </c>
      <c r="P43" s="286">
        <v>3184</v>
      </c>
      <c r="Q43" s="286">
        <v>2726</v>
      </c>
      <c r="R43" s="286">
        <v>2726</v>
      </c>
      <c r="S43" s="286">
        <v>3051</v>
      </c>
      <c r="T43" s="286">
        <v>3283</v>
      </c>
      <c r="U43" s="286">
        <v>3122</v>
      </c>
      <c r="V43" s="286">
        <v>2721</v>
      </c>
      <c r="W43" s="286">
        <v>2721</v>
      </c>
      <c r="X43" s="286">
        <v>2859</v>
      </c>
      <c r="Y43" s="286">
        <v>3100</v>
      </c>
      <c r="Z43" s="286">
        <v>3198</v>
      </c>
      <c r="AA43" s="286">
        <v>3247</v>
      </c>
      <c r="AB43" s="286">
        <v>3247</v>
      </c>
      <c r="AC43" s="286">
        <v>3420</v>
      </c>
    </row>
    <row r="44" spans="2:29">
      <c r="B44" s="118" t="s">
        <v>207</v>
      </c>
      <c r="C44" s="364">
        <v>23110</v>
      </c>
      <c r="D44" s="364">
        <v>24145</v>
      </c>
      <c r="E44" s="364">
        <v>25192</v>
      </c>
      <c r="F44" s="364">
        <v>25287</v>
      </c>
      <c r="G44" s="364">
        <v>25434</v>
      </c>
      <c r="H44" s="364">
        <v>25434</v>
      </c>
      <c r="I44" s="364">
        <v>25432</v>
      </c>
      <c r="J44" s="364">
        <v>25359</v>
      </c>
      <c r="K44" s="364">
        <v>25379</v>
      </c>
      <c r="L44" s="364">
        <v>24486</v>
      </c>
      <c r="M44" s="364">
        <v>24486</v>
      </c>
      <c r="N44" s="364">
        <v>24700</v>
      </c>
      <c r="O44" s="364">
        <v>24908</v>
      </c>
      <c r="P44" s="364">
        <v>24884</v>
      </c>
      <c r="Q44" s="364">
        <v>24595</v>
      </c>
      <c r="R44" s="364">
        <v>24595</v>
      </c>
      <c r="S44" s="364">
        <v>24675</v>
      </c>
      <c r="T44" s="364">
        <v>25273</v>
      </c>
      <c r="U44" s="364">
        <v>25134</v>
      </c>
      <c r="V44" s="364">
        <v>24857</v>
      </c>
      <c r="W44" s="364">
        <v>24857</v>
      </c>
      <c r="X44" s="364">
        <v>24709</v>
      </c>
      <c r="Y44" s="364">
        <v>24574</v>
      </c>
      <c r="Z44" s="364">
        <v>24679</v>
      </c>
      <c r="AA44" s="364">
        <f>SUM(AA37:AA43)</f>
        <v>25034</v>
      </c>
      <c r="AB44" s="364">
        <v>25034</v>
      </c>
      <c r="AC44" s="364">
        <v>25000</v>
      </c>
    </row>
    <row r="45" spans="2:29">
      <c r="B45" s="62"/>
      <c r="C45" s="286"/>
      <c r="D45" s="365"/>
      <c r="E45" s="365"/>
      <c r="F45" s="286"/>
      <c r="G45" s="365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</row>
    <row r="46" spans="2:29">
      <c r="B46" s="62" t="s">
        <v>120</v>
      </c>
      <c r="C46" s="286">
        <v>4608</v>
      </c>
      <c r="D46" s="59">
        <v>4857</v>
      </c>
      <c r="E46" s="59">
        <v>4790</v>
      </c>
      <c r="F46" s="59">
        <v>4670</v>
      </c>
      <c r="G46" s="59">
        <v>4786</v>
      </c>
      <c r="H46" s="286">
        <v>4786</v>
      </c>
      <c r="I46" s="286">
        <v>4862</v>
      </c>
      <c r="J46" s="286">
        <v>4834</v>
      </c>
      <c r="K46" s="286">
        <v>5045</v>
      </c>
      <c r="L46" s="286">
        <v>4440</v>
      </c>
      <c r="M46" s="286">
        <v>4440</v>
      </c>
      <c r="N46" s="286">
        <v>4539</v>
      </c>
      <c r="O46" s="286">
        <v>4732</v>
      </c>
      <c r="P46" s="286">
        <v>4624</v>
      </c>
      <c r="Q46" s="286">
        <v>4511</v>
      </c>
      <c r="R46" s="286">
        <v>4511</v>
      </c>
      <c r="S46" s="286">
        <v>4836</v>
      </c>
      <c r="T46" s="286">
        <v>4933</v>
      </c>
      <c r="U46" s="286">
        <v>4751</v>
      </c>
      <c r="V46" s="286">
        <v>4803</v>
      </c>
      <c r="W46" s="286">
        <v>4803</v>
      </c>
      <c r="X46" s="286">
        <v>4552</v>
      </c>
      <c r="Y46" s="286">
        <v>4572</v>
      </c>
      <c r="Z46" s="286">
        <v>4694</v>
      </c>
      <c r="AA46" s="286">
        <v>4952</v>
      </c>
      <c r="AB46" s="286">
        <v>4952</v>
      </c>
      <c r="AC46" s="286">
        <v>4787</v>
      </c>
    </row>
    <row r="47" spans="2:29" ht="13.5" thickBot="1">
      <c r="B47" s="153" t="s">
        <v>107</v>
      </c>
      <c r="C47" s="366">
        <v>18502</v>
      </c>
      <c r="D47" s="366">
        <v>19288</v>
      </c>
      <c r="E47" s="366">
        <v>20402</v>
      </c>
      <c r="F47" s="366">
        <v>20617</v>
      </c>
      <c r="G47" s="366">
        <v>20648</v>
      </c>
      <c r="H47" s="366">
        <v>20648</v>
      </c>
      <c r="I47" s="366">
        <v>20570</v>
      </c>
      <c r="J47" s="366">
        <v>20525</v>
      </c>
      <c r="K47" s="366">
        <v>20334</v>
      </c>
      <c r="L47" s="366">
        <v>20046</v>
      </c>
      <c r="M47" s="366">
        <v>20046</v>
      </c>
      <c r="N47" s="366">
        <v>20161</v>
      </c>
      <c r="O47" s="366">
        <v>20176</v>
      </c>
      <c r="P47" s="366">
        <v>20260</v>
      </c>
      <c r="Q47" s="366">
        <v>20084</v>
      </c>
      <c r="R47" s="366">
        <v>20084</v>
      </c>
      <c r="S47" s="366">
        <v>19839</v>
      </c>
      <c r="T47" s="366">
        <v>20340</v>
      </c>
      <c r="U47" s="366">
        <v>20383</v>
      </c>
      <c r="V47" s="366">
        <v>20054</v>
      </c>
      <c r="W47" s="366">
        <v>20054</v>
      </c>
      <c r="X47" s="366">
        <v>20157</v>
      </c>
      <c r="Y47" s="366">
        <v>20002</v>
      </c>
      <c r="Z47" s="366">
        <v>19985</v>
      </c>
      <c r="AA47" s="366">
        <f>AA44-AA46</f>
        <v>20082</v>
      </c>
      <c r="AB47" s="366">
        <v>20082</v>
      </c>
      <c r="AC47" s="366">
        <v>20213</v>
      </c>
    </row>
    <row r="48" spans="2:29" ht="13.5" thickTop="1"/>
    <row r="50" spans="3:3">
      <c r="C50" s="118"/>
    </row>
    <row r="51" spans="3:3">
      <c r="C51" s="118"/>
    </row>
  </sheetData>
  <pageMargins left="0.39370078740157483" right="0.39370078740157483" top="0.98425196850393704" bottom="0.98425196850393704" header="0.51181102362204722" footer="0.51181102362204722"/>
  <pageSetup paperSize="9" scale="17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66FF33"/>
    <pageSetUpPr fitToPage="1"/>
  </sheetPr>
  <dimension ref="B1:AC48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140625" style="62" customWidth="1"/>
    <col min="3" max="3" width="12.7109375" style="136" customWidth="1"/>
    <col min="4" max="7" width="12.7109375" style="136" hidden="1" customWidth="1" outlineLevel="1"/>
    <col min="8" max="8" width="12.7109375" style="136" customWidth="1" collapsed="1"/>
    <col min="9" max="10" width="12.7109375" style="136" hidden="1" customWidth="1" outlineLevel="1"/>
    <col min="11" max="12" width="12.7109375" style="62" hidden="1" customWidth="1" outlineLevel="1"/>
    <col min="13" max="13" width="12.7109375" style="62" customWidth="1" collapsed="1"/>
    <col min="14" max="17" width="12.7109375" style="136" hidden="1" customWidth="1" outlineLevel="1"/>
    <col min="18" max="18" width="12.7109375" style="62" customWidth="1" collapsed="1"/>
    <col min="19" max="22" width="12.7109375" style="136" hidden="1" customWidth="1" outlineLevel="1"/>
    <col min="23" max="23" width="12.7109375" style="62" customWidth="1" collapsed="1"/>
    <col min="24" max="25" width="12.7109375" style="62" hidden="1" customWidth="1" outlineLevel="1"/>
    <col min="26" max="27" width="9.140625" style="134" hidden="1" customWidth="1" outlineLevel="1"/>
    <col min="28" max="28" width="12.28515625" style="134" customWidth="1" collapsed="1"/>
    <col min="29" max="235" width="9.140625" style="134"/>
    <col min="236" max="236" width="3.7109375" style="134" customWidth="1"/>
    <col min="237" max="237" width="68.7109375" style="134" customWidth="1"/>
    <col min="238" max="239" width="0" style="134" hidden="1" customWidth="1"/>
    <col min="240" max="241" width="14.7109375" style="134" customWidth="1"/>
    <col min="242" max="242" width="3.7109375" style="134" customWidth="1"/>
    <col min="243" max="244" width="9.140625" style="134"/>
    <col min="245" max="245" width="3.7109375" style="134" customWidth="1"/>
    <col min="246" max="246" width="39" style="134" bestFit="1" customWidth="1"/>
    <col min="247" max="247" width="8.28515625" style="134" bestFit="1" customWidth="1"/>
    <col min="248" max="491" width="9.140625" style="134"/>
    <col min="492" max="492" width="3.7109375" style="134" customWidth="1"/>
    <col min="493" max="493" width="68.7109375" style="134" customWidth="1"/>
    <col min="494" max="495" width="0" style="134" hidden="1" customWidth="1"/>
    <col min="496" max="497" width="14.7109375" style="134" customWidth="1"/>
    <col min="498" max="498" width="3.7109375" style="134" customWidth="1"/>
    <col min="499" max="500" width="9.140625" style="134"/>
    <col min="501" max="501" width="3.7109375" style="134" customWidth="1"/>
    <col min="502" max="502" width="39" style="134" bestFit="1" customWidth="1"/>
    <col min="503" max="503" width="8.28515625" style="134" bestFit="1" customWidth="1"/>
    <col min="504" max="747" width="9.140625" style="134"/>
    <col min="748" max="748" width="3.7109375" style="134" customWidth="1"/>
    <col min="749" max="749" width="68.7109375" style="134" customWidth="1"/>
    <col min="750" max="751" width="0" style="134" hidden="1" customWidth="1"/>
    <col min="752" max="753" width="14.7109375" style="134" customWidth="1"/>
    <col min="754" max="754" width="3.7109375" style="134" customWidth="1"/>
    <col min="755" max="756" width="9.140625" style="134"/>
    <col min="757" max="757" width="3.7109375" style="134" customWidth="1"/>
    <col min="758" max="758" width="39" style="134" bestFit="1" customWidth="1"/>
    <col min="759" max="759" width="8.28515625" style="134" bestFit="1" customWidth="1"/>
    <col min="760" max="1003" width="9.140625" style="134"/>
    <col min="1004" max="1004" width="3.7109375" style="134" customWidth="1"/>
    <col min="1005" max="1005" width="68.7109375" style="134" customWidth="1"/>
    <col min="1006" max="1007" width="0" style="134" hidden="1" customWidth="1"/>
    <col min="1008" max="1009" width="14.7109375" style="134" customWidth="1"/>
    <col min="1010" max="1010" width="3.7109375" style="134" customWidth="1"/>
    <col min="1011" max="1012" width="9.140625" style="134"/>
    <col min="1013" max="1013" width="3.7109375" style="134" customWidth="1"/>
    <col min="1014" max="1014" width="39" style="134" bestFit="1" customWidth="1"/>
    <col min="1015" max="1015" width="8.28515625" style="134" bestFit="1" customWidth="1"/>
    <col min="1016" max="1259" width="9.140625" style="134"/>
    <col min="1260" max="1260" width="3.7109375" style="134" customWidth="1"/>
    <col min="1261" max="1261" width="68.7109375" style="134" customWidth="1"/>
    <col min="1262" max="1263" width="0" style="134" hidden="1" customWidth="1"/>
    <col min="1264" max="1265" width="14.7109375" style="134" customWidth="1"/>
    <col min="1266" max="1266" width="3.7109375" style="134" customWidth="1"/>
    <col min="1267" max="1268" width="9.140625" style="134"/>
    <col min="1269" max="1269" width="3.7109375" style="134" customWidth="1"/>
    <col min="1270" max="1270" width="39" style="134" bestFit="1" customWidth="1"/>
    <col min="1271" max="1271" width="8.28515625" style="134" bestFit="1" customWidth="1"/>
    <col min="1272" max="1515" width="9.140625" style="134"/>
    <col min="1516" max="1516" width="3.7109375" style="134" customWidth="1"/>
    <col min="1517" max="1517" width="68.7109375" style="134" customWidth="1"/>
    <col min="1518" max="1519" width="0" style="134" hidden="1" customWidth="1"/>
    <col min="1520" max="1521" width="14.7109375" style="134" customWidth="1"/>
    <col min="1522" max="1522" width="3.7109375" style="134" customWidth="1"/>
    <col min="1523" max="1524" width="9.140625" style="134"/>
    <col min="1525" max="1525" width="3.7109375" style="134" customWidth="1"/>
    <col min="1526" max="1526" width="39" style="134" bestFit="1" customWidth="1"/>
    <col min="1527" max="1527" width="8.28515625" style="134" bestFit="1" customWidth="1"/>
    <col min="1528" max="1771" width="9.140625" style="134"/>
    <col min="1772" max="1772" width="3.7109375" style="134" customWidth="1"/>
    <col min="1773" max="1773" width="68.7109375" style="134" customWidth="1"/>
    <col min="1774" max="1775" width="0" style="134" hidden="1" customWidth="1"/>
    <col min="1776" max="1777" width="14.7109375" style="134" customWidth="1"/>
    <col min="1778" max="1778" width="3.7109375" style="134" customWidth="1"/>
    <col min="1779" max="1780" width="9.140625" style="134"/>
    <col min="1781" max="1781" width="3.7109375" style="134" customWidth="1"/>
    <col min="1782" max="1782" width="39" style="134" bestFit="1" customWidth="1"/>
    <col min="1783" max="1783" width="8.28515625" style="134" bestFit="1" customWidth="1"/>
    <col min="1784" max="2027" width="9.140625" style="134"/>
    <col min="2028" max="2028" width="3.7109375" style="134" customWidth="1"/>
    <col min="2029" max="2029" width="68.7109375" style="134" customWidth="1"/>
    <col min="2030" max="2031" width="0" style="134" hidden="1" customWidth="1"/>
    <col min="2032" max="2033" width="14.7109375" style="134" customWidth="1"/>
    <col min="2034" max="2034" width="3.7109375" style="134" customWidth="1"/>
    <col min="2035" max="2036" width="9.140625" style="134"/>
    <col min="2037" max="2037" width="3.7109375" style="134" customWidth="1"/>
    <col min="2038" max="2038" width="39" style="134" bestFit="1" customWidth="1"/>
    <col min="2039" max="2039" width="8.28515625" style="134" bestFit="1" customWidth="1"/>
    <col min="2040" max="2283" width="9.140625" style="134"/>
    <col min="2284" max="2284" width="3.7109375" style="134" customWidth="1"/>
    <col min="2285" max="2285" width="68.7109375" style="134" customWidth="1"/>
    <col min="2286" max="2287" width="0" style="134" hidden="1" customWidth="1"/>
    <col min="2288" max="2289" width="14.7109375" style="134" customWidth="1"/>
    <col min="2290" max="2290" width="3.7109375" style="134" customWidth="1"/>
    <col min="2291" max="2292" width="9.140625" style="134"/>
    <col min="2293" max="2293" width="3.7109375" style="134" customWidth="1"/>
    <col min="2294" max="2294" width="39" style="134" bestFit="1" customWidth="1"/>
    <col min="2295" max="2295" width="8.28515625" style="134" bestFit="1" customWidth="1"/>
    <col min="2296" max="2539" width="9.140625" style="134"/>
    <col min="2540" max="2540" width="3.7109375" style="134" customWidth="1"/>
    <col min="2541" max="2541" width="68.7109375" style="134" customWidth="1"/>
    <col min="2542" max="2543" width="0" style="134" hidden="1" customWidth="1"/>
    <col min="2544" max="2545" width="14.7109375" style="134" customWidth="1"/>
    <col min="2546" max="2546" width="3.7109375" style="134" customWidth="1"/>
    <col min="2547" max="2548" width="9.140625" style="134"/>
    <col min="2549" max="2549" width="3.7109375" style="134" customWidth="1"/>
    <col min="2550" max="2550" width="39" style="134" bestFit="1" customWidth="1"/>
    <col min="2551" max="2551" width="8.28515625" style="134" bestFit="1" customWidth="1"/>
    <col min="2552" max="2795" width="9.140625" style="134"/>
    <col min="2796" max="2796" width="3.7109375" style="134" customWidth="1"/>
    <col min="2797" max="2797" width="68.7109375" style="134" customWidth="1"/>
    <col min="2798" max="2799" width="0" style="134" hidden="1" customWidth="1"/>
    <col min="2800" max="2801" width="14.7109375" style="134" customWidth="1"/>
    <col min="2802" max="2802" width="3.7109375" style="134" customWidth="1"/>
    <col min="2803" max="2804" width="9.140625" style="134"/>
    <col min="2805" max="2805" width="3.7109375" style="134" customWidth="1"/>
    <col min="2806" max="2806" width="39" style="134" bestFit="1" customWidth="1"/>
    <col min="2807" max="2807" width="8.28515625" style="134" bestFit="1" customWidth="1"/>
    <col min="2808" max="3051" width="9.140625" style="134"/>
    <col min="3052" max="3052" width="3.7109375" style="134" customWidth="1"/>
    <col min="3053" max="3053" width="68.7109375" style="134" customWidth="1"/>
    <col min="3054" max="3055" width="0" style="134" hidden="1" customWidth="1"/>
    <col min="3056" max="3057" width="14.7109375" style="134" customWidth="1"/>
    <col min="3058" max="3058" width="3.7109375" style="134" customWidth="1"/>
    <col min="3059" max="3060" width="9.140625" style="134"/>
    <col min="3061" max="3061" width="3.7109375" style="134" customWidth="1"/>
    <col min="3062" max="3062" width="39" style="134" bestFit="1" customWidth="1"/>
    <col min="3063" max="3063" width="8.28515625" style="134" bestFit="1" customWidth="1"/>
    <col min="3064" max="3307" width="9.140625" style="134"/>
    <col min="3308" max="3308" width="3.7109375" style="134" customWidth="1"/>
    <col min="3309" max="3309" width="68.7109375" style="134" customWidth="1"/>
    <col min="3310" max="3311" width="0" style="134" hidden="1" customWidth="1"/>
    <col min="3312" max="3313" width="14.7109375" style="134" customWidth="1"/>
    <col min="3314" max="3314" width="3.7109375" style="134" customWidth="1"/>
    <col min="3315" max="3316" width="9.140625" style="134"/>
    <col min="3317" max="3317" width="3.7109375" style="134" customWidth="1"/>
    <col min="3318" max="3318" width="39" style="134" bestFit="1" customWidth="1"/>
    <col min="3319" max="3319" width="8.28515625" style="134" bestFit="1" customWidth="1"/>
    <col min="3320" max="3563" width="9.140625" style="134"/>
    <col min="3564" max="3564" width="3.7109375" style="134" customWidth="1"/>
    <col min="3565" max="3565" width="68.7109375" style="134" customWidth="1"/>
    <col min="3566" max="3567" width="0" style="134" hidden="1" customWidth="1"/>
    <col min="3568" max="3569" width="14.7109375" style="134" customWidth="1"/>
    <col min="3570" max="3570" width="3.7109375" style="134" customWidth="1"/>
    <col min="3571" max="3572" width="9.140625" style="134"/>
    <col min="3573" max="3573" width="3.7109375" style="134" customWidth="1"/>
    <col min="3574" max="3574" width="39" style="134" bestFit="1" customWidth="1"/>
    <col min="3575" max="3575" width="8.28515625" style="134" bestFit="1" customWidth="1"/>
    <col min="3576" max="3819" width="9.140625" style="134"/>
    <col min="3820" max="3820" width="3.7109375" style="134" customWidth="1"/>
    <col min="3821" max="3821" width="68.7109375" style="134" customWidth="1"/>
    <col min="3822" max="3823" width="0" style="134" hidden="1" customWidth="1"/>
    <col min="3824" max="3825" width="14.7109375" style="134" customWidth="1"/>
    <col min="3826" max="3826" width="3.7109375" style="134" customWidth="1"/>
    <col min="3827" max="3828" width="9.140625" style="134"/>
    <col min="3829" max="3829" width="3.7109375" style="134" customWidth="1"/>
    <col min="3830" max="3830" width="39" style="134" bestFit="1" customWidth="1"/>
    <col min="3831" max="3831" width="8.28515625" style="134" bestFit="1" customWidth="1"/>
    <col min="3832" max="4075" width="9.140625" style="134"/>
    <col min="4076" max="4076" width="3.7109375" style="134" customWidth="1"/>
    <col min="4077" max="4077" width="68.7109375" style="134" customWidth="1"/>
    <col min="4078" max="4079" width="0" style="134" hidden="1" customWidth="1"/>
    <col min="4080" max="4081" width="14.7109375" style="134" customWidth="1"/>
    <col min="4082" max="4082" width="3.7109375" style="134" customWidth="1"/>
    <col min="4083" max="4084" width="9.140625" style="134"/>
    <col min="4085" max="4085" width="3.7109375" style="134" customWidth="1"/>
    <col min="4086" max="4086" width="39" style="134" bestFit="1" customWidth="1"/>
    <col min="4087" max="4087" width="8.28515625" style="134" bestFit="1" customWidth="1"/>
    <col min="4088" max="4331" width="9.140625" style="134"/>
    <col min="4332" max="4332" width="3.7109375" style="134" customWidth="1"/>
    <col min="4333" max="4333" width="68.7109375" style="134" customWidth="1"/>
    <col min="4334" max="4335" width="0" style="134" hidden="1" customWidth="1"/>
    <col min="4336" max="4337" width="14.7109375" style="134" customWidth="1"/>
    <col min="4338" max="4338" width="3.7109375" style="134" customWidth="1"/>
    <col min="4339" max="4340" width="9.140625" style="134"/>
    <col min="4341" max="4341" width="3.7109375" style="134" customWidth="1"/>
    <col min="4342" max="4342" width="39" style="134" bestFit="1" customWidth="1"/>
    <col min="4343" max="4343" width="8.28515625" style="134" bestFit="1" customWidth="1"/>
    <col min="4344" max="4587" width="9.140625" style="134"/>
    <col min="4588" max="4588" width="3.7109375" style="134" customWidth="1"/>
    <col min="4589" max="4589" width="68.7109375" style="134" customWidth="1"/>
    <col min="4590" max="4591" width="0" style="134" hidden="1" customWidth="1"/>
    <col min="4592" max="4593" width="14.7109375" style="134" customWidth="1"/>
    <col min="4594" max="4594" width="3.7109375" style="134" customWidth="1"/>
    <col min="4595" max="4596" width="9.140625" style="134"/>
    <col min="4597" max="4597" width="3.7109375" style="134" customWidth="1"/>
    <col min="4598" max="4598" width="39" style="134" bestFit="1" customWidth="1"/>
    <col min="4599" max="4599" width="8.28515625" style="134" bestFit="1" customWidth="1"/>
    <col min="4600" max="4843" width="9.140625" style="134"/>
    <col min="4844" max="4844" width="3.7109375" style="134" customWidth="1"/>
    <col min="4845" max="4845" width="68.7109375" style="134" customWidth="1"/>
    <col min="4846" max="4847" width="0" style="134" hidden="1" customWidth="1"/>
    <col min="4848" max="4849" width="14.7109375" style="134" customWidth="1"/>
    <col min="4850" max="4850" width="3.7109375" style="134" customWidth="1"/>
    <col min="4851" max="4852" width="9.140625" style="134"/>
    <col min="4853" max="4853" width="3.7109375" style="134" customWidth="1"/>
    <col min="4854" max="4854" width="39" style="134" bestFit="1" customWidth="1"/>
    <col min="4855" max="4855" width="8.28515625" style="134" bestFit="1" customWidth="1"/>
    <col min="4856" max="5099" width="9.140625" style="134"/>
    <col min="5100" max="5100" width="3.7109375" style="134" customWidth="1"/>
    <col min="5101" max="5101" width="68.7109375" style="134" customWidth="1"/>
    <col min="5102" max="5103" width="0" style="134" hidden="1" customWidth="1"/>
    <col min="5104" max="5105" width="14.7109375" style="134" customWidth="1"/>
    <col min="5106" max="5106" width="3.7109375" style="134" customWidth="1"/>
    <col min="5107" max="5108" width="9.140625" style="134"/>
    <col min="5109" max="5109" width="3.7109375" style="134" customWidth="1"/>
    <col min="5110" max="5110" width="39" style="134" bestFit="1" customWidth="1"/>
    <col min="5111" max="5111" width="8.28515625" style="134" bestFit="1" customWidth="1"/>
    <col min="5112" max="5355" width="9.140625" style="134"/>
    <col min="5356" max="5356" width="3.7109375" style="134" customWidth="1"/>
    <col min="5357" max="5357" width="68.7109375" style="134" customWidth="1"/>
    <col min="5358" max="5359" width="0" style="134" hidden="1" customWidth="1"/>
    <col min="5360" max="5361" width="14.7109375" style="134" customWidth="1"/>
    <col min="5362" max="5362" width="3.7109375" style="134" customWidth="1"/>
    <col min="5363" max="5364" width="9.140625" style="134"/>
    <col min="5365" max="5365" width="3.7109375" style="134" customWidth="1"/>
    <col min="5366" max="5366" width="39" style="134" bestFit="1" customWidth="1"/>
    <col min="5367" max="5367" width="8.28515625" style="134" bestFit="1" customWidth="1"/>
    <col min="5368" max="5611" width="9.140625" style="134"/>
    <col min="5612" max="5612" width="3.7109375" style="134" customWidth="1"/>
    <col min="5613" max="5613" width="68.7109375" style="134" customWidth="1"/>
    <col min="5614" max="5615" width="0" style="134" hidden="1" customWidth="1"/>
    <col min="5616" max="5617" width="14.7109375" style="134" customWidth="1"/>
    <col min="5618" max="5618" width="3.7109375" style="134" customWidth="1"/>
    <col min="5619" max="5620" width="9.140625" style="134"/>
    <col min="5621" max="5621" width="3.7109375" style="134" customWidth="1"/>
    <col min="5622" max="5622" width="39" style="134" bestFit="1" customWidth="1"/>
    <col min="5623" max="5623" width="8.28515625" style="134" bestFit="1" customWidth="1"/>
    <col min="5624" max="5867" width="9.140625" style="134"/>
    <col min="5868" max="5868" width="3.7109375" style="134" customWidth="1"/>
    <col min="5869" max="5869" width="68.7109375" style="134" customWidth="1"/>
    <col min="5870" max="5871" width="0" style="134" hidden="1" customWidth="1"/>
    <col min="5872" max="5873" width="14.7109375" style="134" customWidth="1"/>
    <col min="5874" max="5874" width="3.7109375" style="134" customWidth="1"/>
    <col min="5875" max="5876" width="9.140625" style="134"/>
    <col min="5877" max="5877" width="3.7109375" style="134" customWidth="1"/>
    <col min="5878" max="5878" width="39" style="134" bestFit="1" customWidth="1"/>
    <col min="5879" max="5879" width="8.28515625" style="134" bestFit="1" customWidth="1"/>
    <col min="5880" max="6123" width="9.140625" style="134"/>
    <col min="6124" max="6124" width="3.7109375" style="134" customWidth="1"/>
    <col min="6125" max="6125" width="68.7109375" style="134" customWidth="1"/>
    <col min="6126" max="6127" width="0" style="134" hidden="1" customWidth="1"/>
    <col min="6128" max="6129" width="14.7109375" style="134" customWidth="1"/>
    <col min="6130" max="6130" width="3.7109375" style="134" customWidth="1"/>
    <col min="6131" max="6132" width="9.140625" style="134"/>
    <col min="6133" max="6133" width="3.7109375" style="134" customWidth="1"/>
    <col min="6134" max="6134" width="39" style="134" bestFit="1" customWidth="1"/>
    <col min="6135" max="6135" width="8.28515625" style="134" bestFit="1" customWidth="1"/>
    <col min="6136" max="6379" width="9.140625" style="134"/>
    <col min="6380" max="6380" width="3.7109375" style="134" customWidth="1"/>
    <col min="6381" max="6381" width="68.7109375" style="134" customWidth="1"/>
    <col min="6382" max="6383" width="0" style="134" hidden="1" customWidth="1"/>
    <col min="6384" max="6385" width="14.7109375" style="134" customWidth="1"/>
    <col min="6386" max="6386" width="3.7109375" style="134" customWidth="1"/>
    <col min="6387" max="6388" width="9.140625" style="134"/>
    <col min="6389" max="6389" width="3.7109375" style="134" customWidth="1"/>
    <col min="6390" max="6390" width="39" style="134" bestFit="1" customWidth="1"/>
    <col min="6391" max="6391" width="8.28515625" style="134" bestFit="1" customWidth="1"/>
    <col min="6392" max="6635" width="9.140625" style="134"/>
    <col min="6636" max="6636" width="3.7109375" style="134" customWidth="1"/>
    <col min="6637" max="6637" width="68.7109375" style="134" customWidth="1"/>
    <col min="6638" max="6639" width="0" style="134" hidden="1" customWidth="1"/>
    <col min="6640" max="6641" width="14.7109375" style="134" customWidth="1"/>
    <col min="6642" max="6642" width="3.7109375" style="134" customWidth="1"/>
    <col min="6643" max="6644" width="9.140625" style="134"/>
    <col min="6645" max="6645" width="3.7109375" style="134" customWidth="1"/>
    <col min="6646" max="6646" width="39" style="134" bestFit="1" customWidth="1"/>
    <col min="6647" max="6647" width="8.28515625" style="134" bestFit="1" customWidth="1"/>
    <col min="6648" max="6891" width="9.140625" style="134"/>
    <col min="6892" max="6892" width="3.7109375" style="134" customWidth="1"/>
    <col min="6893" max="6893" width="68.7109375" style="134" customWidth="1"/>
    <col min="6894" max="6895" width="0" style="134" hidden="1" customWidth="1"/>
    <col min="6896" max="6897" width="14.7109375" style="134" customWidth="1"/>
    <col min="6898" max="6898" width="3.7109375" style="134" customWidth="1"/>
    <col min="6899" max="6900" width="9.140625" style="134"/>
    <col min="6901" max="6901" width="3.7109375" style="134" customWidth="1"/>
    <col min="6902" max="6902" width="39" style="134" bestFit="1" customWidth="1"/>
    <col min="6903" max="6903" width="8.28515625" style="134" bestFit="1" customWidth="1"/>
    <col min="6904" max="7147" width="9.140625" style="134"/>
    <col min="7148" max="7148" width="3.7109375" style="134" customWidth="1"/>
    <col min="7149" max="7149" width="68.7109375" style="134" customWidth="1"/>
    <col min="7150" max="7151" width="0" style="134" hidden="1" customWidth="1"/>
    <col min="7152" max="7153" width="14.7109375" style="134" customWidth="1"/>
    <col min="7154" max="7154" width="3.7109375" style="134" customWidth="1"/>
    <col min="7155" max="7156" width="9.140625" style="134"/>
    <col min="7157" max="7157" width="3.7109375" style="134" customWidth="1"/>
    <col min="7158" max="7158" width="39" style="134" bestFit="1" customWidth="1"/>
    <col min="7159" max="7159" width="8.28515625" style="134" bestFit="1" customWidth="1"/>
    <col min="7160" max="7403" width="9.140625" style="134"/>
    <col min="7404" max="7404" width="3.7109375" style="134" customWidth="1"/>
    <col min="7405" max="7405" width="68.7109375" style="134" customWidth="1"/>
    <col min="7406" max="7407" width="0" style="134" hidden="1" customWidth="1"/>
    <col min="7408" max="7409" width="14.7109375" style="134" customWidth="1"/>
    <col min="7410" max="7410" width="3.7109375" style="134" customWidth="1"/>
    <col min="7411" max="7412" width="9.140625" style="134"/>
    <col min="7413" max="7413" width="3.7109375" style="134" customWidth="1"/>
    <col min="7414" max="7414" width="39" style="134" bestFit="1" customWidth="1"/>
    <col min="7415" max="7415" width="8.28515625" style="134" bestFit="1" customWidth="1"/>
    <col min="7416" max="7659" width="9.140625" style="134"/>
    <col min="7660" max="7660" width="3.7109375" style="134" customWidth="1"/>
    <col min="7661" max="7661" width="68.7109375" style="134" customWidth="1"/>
    <col min="7662" max="7663" width="0" style="134" hidden="1" customWidth="1"/>
    <col min="7664" max="7665" width="14.7109375" style="134" customWidth="1"/>
    <col min="7666" max="7666" width="3.7109375" style="134" customWidth="1"/>
    <col min="7667" max="7668" width="9.140625" style="134"/>
    <col min="7669" max="7669" width="3.7109375" style="134" customWidth="1"/>
    <col min="7670" max="7670" width="39" style="134" bestFit="1" customWidth="1"/>
    <col min="7671" max="7671" width="8.28515625" style="134" bestFit="1" customWidth="1"/>
    <col min="7672" max="7915" width="9.140625" style="134"/>
    <col min="7916" max="7916" width="3.7109375" style="134" customWidth="1"/>
    <col min="7917" max="7917" width="68.7109375" style="134" customWidth="1"/>
    <col min="7918" max="7919" width="0" style="134" hidden="1" customWidth="1"/>
    <col min="7920" max="7921" width="14.7109375" style="134" customWidth="1"/>
    <col min="7922" max="7922" width="3.7109375" style="134" customWidth="1"/>
    <col min="7923" max="7924" width="9.140625" style="134"/>
    <col min="7925" max="7925" width="3.7109375" style="134" customWidth="1"/>
    <col min="7926" max="7926" width="39" style="134" bestFit="1" customWidth="1"/>
    <col min="7927" max="7927" width="8.28515625" style="134" bestFit="1" customWidth="1"/>
    <col min="7928" max="8171" width="9.140625" style="134"/>
    <col min="8172" max="8172" width="3.7109375" style="134" customWidth="1"/>
    <col min="8173" max="8173" width="68.7109375" style="134" customWidth="1"/>
    <col min="8174" max="8175" width="0" style="134" hidden="1" customWidth="1"/>
    <col min="8176" max="8177" width="14.7109375" style="134" customWidth="1"/>
    <col min="8178" max="8178" width="3.7109375" style="134" customWidth="1"/>
    <col min="8179" max="8180" width="9.140625" style="134"/>
    <col min="8181" max="8181" width="3.7109375" style="134" customWidth="1"/>
    <col min="8182" max="8182" width="39" style="134" bestFit="1" customWidth="1"/>
    <col min="8183" max="8183" width="8.28515625" style="134" bestFit="1" customWidth="1"/>
    <col min="8184" max="8427" width="9.140625" style="134"/>
    <col min="8428" max="8428" width="3.7109375" style="134" customWidth="1"/>
    <col min="8429" max="8429" width="68.7109375" style="134" customWidth="1"/>
    <col min="8430" max="8431" width="0" style="134" hidden="1" customWidth="1"/>
    <col min="8432" max="8433" width="14.7109375" style="134" customWidth="1"/>
    <col min="8434" max="8434" width="3.7109375" style="134" customWidth="1"/>
    <col min="8435" max="8436" width="9.140625" style="134"/>
    <col min="8437" max="8437" width="3.7109375" style="134" customWidth="1"/>
    <col min="8438" max="8438" width="39" style="134" bestFit="1" customWidth="1"/>
    <col min="8439" max="8439" width="8.28515625" style="134" bestFit="1" customWidth="1"/>
    <col min="8440" max="8683" width="9.140625" style="134"/>
    <col min="8684" max="8684" width="3.7109375" style="134" customWidth="1"/>
    <col min="8685" max="8685" width="68.7109375" style="134" customWidth="1"/>
    <col min="8686" max="8687" width="0" style="134" hidden="1" customWidth="1"/>
    <col min="8688" max="8689" width="14.7109375" style="134" customWidth="1"/>
    <col min="8690" max="8690" width="3.7109375" style="134" customWidth="1"/>
    <col min="8691" max="8692" width="9.140625" style="134"/>
    <col min="8693" max="8693" width="3.7109375" style="134" customWidth="1"/>
    <col min="8694" max="8694" width="39" style="134" bestFit="1" customWidth="1"/>
    <col min="8695" max="8695" width="8.28515625" style="134" bestFit="1" customWidth="1"/>
    <col min="8696" max="8939" width="9.140625" style="134"/>
    <col min="8940" max="8940" width="3.7109375" style="134" customWidth="1"/>
    <col min="8941" max="8941" width="68.7109375" style="134" customWidth="1"/>
    <col min="8942" max="8943" width="0" style="134" hidden="1" customWidth="1"/>
    <col min="8944" max="8945" width="14.7109375" style="134" customWidth="1"/>
    <col min="8946" max="8946" width="3.7109375" style="134" customWidth="1"/>
    <col min="8947" max="8948" width="9.140625" style="134"/>
    <col min="8949" max="8949" width="3.7109375" style="134" customWidth="1"/>
    <col min="8950" max="8950" width="39" style="134" bestFit="1" customWidth="1"/>
    <col min="8951" max="8951" width="8.28515625" style="134" bestFit="1" customWidth="1"/>
    <col min="8952" max="9195" width="9.140625" style="134"/>
    <col min="9196" max="9196" width="3.7109375" style="134" customWidth="1"/>
    <col min="9197" max="9197" width="68.7109375" style="134" customWidth="1"/>
    <col min="9198" max="9199" width="0" style="134" hidden="1" customWidth="1"/>
    <col min="9200" max="9201" width="14.7109375" style="134" customWidth="1"/>
    <col min="9202" max="9202" width="3.7109375" style="134" customWidth="1"/>
    <col min="9203" max="9204" width="9.140625" style="134"/>
    <col min="9205" max="9205" width="3.7109375" style="134" customWidth="1"/>
    <col min="9206" max="9206" width="39" style="134" bestFit="1" customWidth="1"/>
    <col min="9207" max="9207" width="8.28515625" style="134" bestFit="1" customWidth="1"/>
    <col min="9208" max="9451" width="9.140625" style="134"/>
    <col min="9452" max="9452" width="3.7109375" style="134" customWidth="1"/>
    <col min="9453" max="9453" width="68.7109375" style="134" customWidth="1"/>
    <col min="9454" max="9455" width="0" style="134" hidden="1" customWidth="1"/>
    <col min="9456" max="9457" width="14.7109375" style="134" customWidth="1"/>
    <col min="9458" max="9458" width="3.7109375" style="134" customWidth="1"/>
    <col min="9459" max="9460" width="9.140625" style="134"/>
    <col min="9461" max="9461" width="3.7109375" style="134" customWidth="1"/>
    <col min="9462" max="9462" width="39" style="134" bestFit="1" customWidth="1"/>
    <col min="9463" max="9463" width="8.28515625" style="134" bestFit="1" customWidth="1"/>
    <col min="9464" max="9707" width="9.140625" style="134"/>
    <col min="9708" max="9708" width="3.7109375" style="134" customWidth="1"/>
    <col min="9709" max="9709" width="68.7109375" style="134" customWidth="1"/>
    <col min="9710" max="9711" width="0" style="134" hidden="1" customWidth="1"/>
    <col min="9712" max="9713" width="14.7109375" style="134" customWidth="1"/>
    <col min="9714" max="9714" width="3.7109375" style="134" customWidth="1"/>
    <col min="9715" max="9716" width="9.140625" style="134"/>
    <col min="9717" max="9717" width="3.7109375" style="134" customWidth="1"/>
    <col min="9718" max="9718" width="39" style="134" bestFit="1" customWidth="1"/>
    <col min="9719" max="9719" width="8.28515625" style="134" bestFit="1" customWidth="1"/>
    <col min="9720" max="9963" width="9.140625" style="134"/>
    <col min="9964" max="9964" width="3.7109375" style="134" customWidth="1"/>
    <col min="9965" max="9965" width="68.7109375" style="134" customWidth="1"/>
    <col min="9966" max="9967" width="0" style="134" hidden="1" customWidth="1"/>
    <col min="9968" max="9969" width="14.7109375" style="134" customWidth="1"/>
    <col min="9970" max="9970" width="3.7109375" style="134" customWidth="1"/>
    <col min="9971" max="9972" width="9.140625" style="134"/>
    <col min="9973" max="9973" width="3.7109375" style="134" customWidth="1"/>
    <col min="9974" max="9974" width="39" style="134" bestFit="1" customWidth="1"/>
    <col min="9975" max="9975" width="8.28515625" style="134" bestFit="1" customWidth="1"/>
    <col min="9976" max="10219" width="9.140625" style="134"/>
    <col min="10220" max="10220" width="3.7109375" style="134" customWidth="1"/>
    <col min="10221" max="10221" width="68.7109375" style="134" customWidth="1"/>
    <col min="10222" max="10223" width="0" style="134" hidden="1" customWidth="1"/>
    <col min="10224" max="10225" width="14.7109375" style="134" customWidth="1"/>
    <col min="10226" max="10226" width="3.7109375" style="134" customWidth="1"/>
    <col min="10227" max="10228" width="9.140625" style="134"/>
    <col min="10229" max="10229" width="3.7109375" style="134" customWidth="1"/>
    <col min="10230" max="10230" width="39" style="134" bestFit="1" customWidth="1"/>
    <col min="10231" max="10231" width="8.28515625" style="134" bestFit="1" customWidth="1"/>
    <col min="10232" max="10475" width="9.140625" style="134"/>
    <col min="10476" max="10476" width="3.7109375" style="134" customWidth="1"/>
    <col min="10477" max="10477" width="68.7109375" style="134" customWidth="1"/>
    <col min="10478" max="10479" width="0" style="134" hidden="1" customWidth="1"/>
    <col min="10480" max="10481" width="14.7109375" style="134" customWidth="1"/>
    <col min="10482" max="10482" width="3.7109375" style="134" customWidth="1"/>
    <col min="10483" max="10484" width="9.140625" style="134"/>
    <col min="10485" max="10485" width="3.7109375" style="134" customWidth="1"/>
    <col min="10486" max="10486" width="39" style="134" bestFit="1" customWidth="1"/>
    <col min="10487" max="10487" width="8.28515625" style="134" bestFit="1" customWidth="1"/>
    <col min="10488" max="10731" width="9.140625" style="134"/>
    <col min="10732" max="10732" width="3.7109375" style="134" customWidth="1"/>
    <col min="10733" max="10733" width="68.7109375" style="134" customWidth="1"/>
    <col min="10734" max="10735" width="0" style="134" hidden="1" customWidth="1"/>
    <col min="10736" max="10737" width="14.7109375" style="134" customWidth="1"/>
    <col min="10738" max="10738" width="3.7109375" style="134" customWidth="1"/>
    <col min="10739" max="10740" width="9.140625" style="134"/>
    <col min="10741" max="10741" width="3.7109375" style="134" customWidth="1"/>
    <col min="10742" max="10742" width="39" style="134" bestFit="1" customWidth="1"/>
    <col min="10743" max="10743" width="8.28515625" style="134" bestFit="1" customWidth="1"/>
    <col min="10744" max="10987" width="9.140625" style="134"/>
    <col min="10988" max="10988" width="3.7109375" style="134" customWidth="1"/>
    <col min="10989" max="10989" width="68.7109375" style="134" customWidth="1"/>
    <col min="10990" max="10991" width="0" style="134" hidden="1" customWidth="1"/>
    <col min="10992" max="10993" width="14.7109375" style="134" customWidth="1"/>
    <col min="10994" max="10994" width="3.7109375" style="134" customWidth="1"/>
    <col min="10995" max="10996" width="9.140625" style="134"/>
    <col min="10997" max="10997" width="3.7109375" style="134" customWidth="1"/>
    <col min="10998" max="10998" width="39" style="134" bestFit="1" customWidth="1"/>
    <col min="10999" max="10999" width="8.28515625" style="134" bestFit="1" customWidth="1"/>
    <col min="11000" max="11243" width="9.140625" style="134"/>
    <col min="11244" max="11244" width="3.7109375" style="134" customWidth="1"/>
    <col min="11245" max="11245" width="68.7109375" style="134" customWidth="1"/>
    <col min="11246" max="11247" width="0" style="134" hidden="1" customWidth="1"/>
    <col min="11248" max="11249" width="14.7109375" style="134" customWidth="1"/>
    <col min="11250" max="11250" width="3.7109375" style="134" customWidth="1"/>
    <col min="11251" max="11252" width="9.140625" style="134"/>
    <col min="11253" max="11253" width="3.7109375" style="134" customWidth="1"/>
    <col min="11254" max="11254" width="39" style="134" bestFit="1" customWidth="1"/>
    <col min="11255" max="11255" width="8.28515625" style="134" bestFit="1" customWidth="1"/>
    <col min="11256" max="11499" width="9.140625" style="134"/>
    <col min="11500" max="11500" width="3.7109375" style="134" customWidth="1"/>
    <col min="11501" max="11501" width="68.7109375" style="134" customWidth="1"/>
    <col min="11502" max="11503" width="0" style="134" hidden="1" customWidth="1"/>
    <col min="11504" max="11505" width="14.7109375" style="134" customWidth="1"/>
    <col min="11506" max="11506" width="3.7109375" style="134" customWidth="1"/>
    <col min="11507" max="11508" width="9.140625" style="134"/>
    <col min="11509" max="11509" width="3.7109375" style="134" customWidth="1"/>
    <col min="11510" max="11510" width="39" style="134" bestFit="1" customWidth="1"/>
    <col min="11511" max="11511" width="8.28515625" style="134" bestFit="1" customWidth="1"/>
    <col min="11512" max="11755" width="9.140625" style="134"/>
    <col min="11756" max="11756" width="3.7109375" style="134" customWidth="1"/>
    <col min="11757" max="11757" width="68.7109375" style="134" customWidth="1"/>
    <col min="11758" max="11759" width="0" style="134" hidden="1" customWidth="1"/>
    <col min="11760" max="11761" width="14.7109375" style="134" customWidth="1"/>
    <col min="11762" max="11762" width="3.7109375" style="134" customWidth="1"/>
    <col min="11763" max="11764" width="9.140625" style="134"/>
    <col min="11765" max="11765" width="3.7109375" style="134" customWidth="1"/>
    <col min="11766" max="11766" width="39" style="134" bestFit="1" customWidth="1"/>
    <col min="11767" max="11767" width="8.28515625" style="134" bestFit="1" customWidth="1"/>
    <col min="11768" max="12011" width="9.140625" style="134"/>
    <col min="12012" max="12012" width="3.7109375" style="134" customWidth="1"/>
    <col min="12013" max="12013" width="68.7109375" style="134" customWidth="1"/>
    <col min="12014" max="12015" width="0" style="134" hidden="1" customWidth="1"/>
    <col min="12016" max="12017" width="14.7109375" style="134" customWidth="1"/>
    <col min="12018" max="12018" width="3.7109375" style="134" customWidth="1"/>
    <col min="12019" max="12020" width="9.140625" style="134"/>
    <col min="12021" max="12021" width="3.7109375" style="134" customWidth="1"/>
    <col min="12022" max="12022" width="39" style="134" bestFit="1" customWidth="1"/>
    <col min="12023" max="12023" width="8.28515625" style="134" bestFit="1" customWidth="1"/>
    <col min="12024" max="12267" width="9.140625" style="134"/>
    <col min="12268" max="12268" width="3.7109375" style="134" customWidth="1"/>
    <col min="12269" max="12269" width="68.7109375" style="134" customWidth="1"/>
    <col min="12270" max="12271" width="0" style="134" hidden="1" customWidth="1"/>
    <col min="12272" max="12273" width="14.7109375" style="134" customWidth="1"/>
    <col min="12274" max="12274" width="3.7109375" style="134" customWidth="1"/>
    <col min="12275" max="12276" width="9.140625" style="134"/>
    <col min="12277" max="12277" width="3.7109375" style="134" customWidth="1"/>
    <col min="12278" max="12278" width="39" style="134" bestFit="1" customWidth="1"/>
    <col min="12279" max="12279" width="8.28515625" style="134" bestFit="1" customWidth="1"/>
    <col min="12280" max="12523" width="9.140625" style="134"/>
    <col min="12524" max="12524" width="3.7109375" style="134" customWidth="1"/>
    <col min="12525" max="12525" width="68.7109375" style="134" customWidth="1"/>
    <col min="12526" max="12527" width="0" style="134" hidden="1" customWidth="1"/>
    <col min="12528" max="12529" width="14.7109375" style="134" customWidth="1"/>
    <col min="12530" max="12530" width="3.7109375" style="134" customWidth="1"/>
    <col min="12531" max="12532" width="9.140625" style="134"/>
    <col min="12533" max="12533" width="3.7109375" style="134" customWidth="1"/>
    <col min="12534" max="12534" width="39" style="134" bestFit="1" customWidth="1"/>
    <col min="12535" max="12535" width="8.28515625" style="134" bestFit="1" customWidth="1"/>
    <col min="12536" max="12779" width="9.140625" style="134"/>
    <col min="12780" max="12780" width="3.7109375" style="134" customWidth="1"/>
    <col min="12781" max="12781" width="68.7109375" style="134" customWidth="1"/>
    <col min="12782" max="12783" width="0" style="134" hidden="1" customWidth="1"/>
    <col min="12784" max="12785" width="14.7109375" style="134" customWidth="1"/>
    <col min="12786" max="12786" width="3.7109375" style="134" customWidth="1"/>
    <col min="12787" max="12788" width="9.140625" style="134"/>
    <col min="12789" max="12789" width="3.7109375" style="134" customWidth="1"/>
    <col min="12790" max="12790" width="39" style="134" bestFit="1" customWidth="1"/>
    <col min="12791" max="12791" width="8.28515625" style="134" bestFit="1" customWidth="1"/>
    <col min="12792" max="13035" width="9.140625" style="134"/>
    <col min="13036" max="13036" width="3.7109375" style="134" customWidth="1"/>
    <col min="13037" max="13037" width="68.7109375" style="134" customWidth="1"/>
    <col min="13038" max="13039" width="0" style="134" hidden="1" customWidth="1"/>
    <col min="13040" max="13041" width="14.7109375" style="134" customWidth="1"/>
    <col min="13042" max="13042" width="3.7109375" style="134" customWidth="1"/>
    <col min="13043" max="13044" width="9.140625" style="134"/>
    <col min="13045" max="13045" width="3.7109375" style="134" customWidth="1"/>
    <col min="13046" max="13046" width="39" style="134" bestFit="1" customWidth="1"/>
    <col min="13047" max="13047" width="8.28515625" style="134" bestFit="1" customWidth="1"/>
    <col min="13048" max="13291" width="9.140625" style="134"/>
    <col min="13292" max="13292" width="3.7109375" style="134" customWidth="1"/>
    <col min="13293" max="13293" width="68.7109375" style="134" customWidth="1"/>
    <col min="13294" max="13295" width="0" style="134" hidden="1" customWidth="1"/>
    <col min="13296" max="13297" width="14.7109375" style="134" customWidth="1"/>
    <col min="13298" max="13298" width="3.7109375" style="134" customWidth="1"/>
    <col min="13299" max="13300" width="9.140625" style="134"/>
    <col min="13301" max="13301" width="3.7109375" style="134" customWidth="1"/>
    <col min="13302" max="13302" width="39" style="134" bestFit="1" customWidth="1"/>
    <col min="13303" max="13303" width="8.28515625" style="134" bestFit="1" customWidth="1"/>
    <col min="13304" max="13547" width="9.140625" style="134"/>
    <col min="13548" max="13548" width="3.7109375" style="134" customWidth="1"/>
    <col min="13549" max="13549" width="68.7109375" style="134" customWidth="1"/>
    <col min="13550" max="13551" width="0" style="134" hidden="1" customWidth="1"/>
    <col min="13552" max="13553" width="14.7109375" style="134" customWidth="1"/>
    <col min="13554" max="13554" width="3.7109375" style="134" customWidth="1"/>
    <col min="13555" max="13556" width="9.140625" style="134"/>
    <col min="13557" max="13557" width="3.7109375" style="134" customWidth="1"/>
    <col min="13558" max="13558" width="39" style="134" bestFit="1" customWidth="1"/>
    <col min="13559" max="13559" width="8.28515625" style="134" bestFit="1" customWidth="1"/>
    <col min="13560" max="13803" width="9.140625" style="134"/>
    <col min="13804" max="13804" width="3.7109375" style="134" customWidth="1"/>
    <col min="13805" max="13805" width="68.7109375" style="134" customWidth="1"/>
    <col min="13806" max="13807" width="0" style="134" hidden="1" customWidth="1"/>
    <col min="13808" max="13809" width="14.7109375" style="134" customWidth="1"/>
    <col min="13810" max="13810" width="3.7109375" style="134" customWidth="1"/>
    <col min="13811" max="13812" width="9.140625" style="134"/>
    <col min="13813" max="13813" width="3.7109375" style="134" customWidth="1"/>
    <col min="13814" max="13814" width="39" style="134" bestFit="1" customWidth="1"/>
    <col min="13815" max="13815" width="8.28515625" style="134" bestFit="1" customWidth="1"/>
    <col min="13816" max="14059" width="9.140625" style="134"/>
    <col min="14060" max="14060" width="3.7109375" style="134" customWidth="1"/>
    <col min="14061" max="14061" width="68.7109375" style="134" customWidth="1"/>
    <col min="14062" max="14063" width="0" style="134" hidden="1" customWidth="1"/>
    <col min="14064" max="14065" width="14.7109375" style="134" customWidth="1"/>
    <col min="14066" max="14066" width="3.7109375" style="134" customWidth="1"/>
    <col min="14067" max="14068" width="9.140625" style="134"/>
    <col min="14069" max="14069" width="3.7109375" style="134" customWidth="1"/>
    <col min="14070" max="14070" width="39" style="134" bestFit="1" customWidth="1"/>
    <col min="14071" max="14071" width="8.28515625" style="134" bestFit="1" customWidth="1"/>
    <col min="14072" max="14315" width="9.140625" style="134"/>
    <col min="14316" max="14316" width="3.7109375" style="134" customWidth="1"/>
    <col min="14317" max="14317" width="68.7109375" style="134" customWidth="1"/>
    <col min="14318" max="14319" width="0" style="134" hidden="1" customWidth="1"/>
    <col min="14320" max="14321" width="14.7109375" style="134" customWidth="1"/>
    <col min="14322" max="14322" width="3.7109375" style="134" customWidth="1"/>
    <col min="14323" max="14324" width="9.140625" style="134"/>
    <col min="14325" max="14325" width="3.7109375" style="134" customWidth="1"/>
    <col min="14326" max="14326" width="39" style="134" bestFit="1" customWidth="1"/>
    <col min="14327" max="14327" width="8.28515625" style="134" bestFit="1" customWidth="1"/>
    <col min="14328" max="14571" width="9.140625" style="134"/>
    <col min="14572" max="14572" width="3.7109375" style="134" customWidth="1"/>
    <col min="14573" max="14573" width="68.7109375" style="134" customWidth="1"/>
    <col min="14574" max="14575" width="0" style="134" hidden="1" customWidth="1"/>
    <col min="14576" max="14577" width="14.7109375" style="134" customWidth="1"/>
    <col min="14578" max="14578" width="3.7109375" style="134" customWidth="1"/>
    <col min="14579" max="14580" width="9.140625" style="134"/>
    <col min="14581" max="14581" width="3.7109375" style="134" customWidth="1"/>
    <col min="14582" max="14582" width="39" style="134" bestFit="1" customWidth="1"/>
    <col min="14583" max="14583" width="8.28515625" style="134" bestFit="1" customWidth="1"/>
    <col min="14584" max="14827" width="9.140625" style="134"/>
    <col min="14828" max="14828" width="3.7109375" style="134" customWidth="1"/>
    <col min="14829" max="14829" width="68.7109375" style="134" customWidth="1"/>
    <col min="14830" max="14831" width="0" style="134" hidden="1" customWidth="1"/>
    <col min="14832" max="14833" width="14.7109375" style="134" customWidth="1"/>
    <col min="14834" max="14834" width="3.7109375" style="134" customWidth="1"/>
    <col min="14835" max="14836" width="9.140625" style="134"/>
    <col min="14837" max="14837" width="3.7109375" style="134" customWidth="1"/>
    <col min="14838" max="14838" width="39" style="134" bestFit="1" customWidth="1"/>
    <col min="14839" max="14839" width="8.28515625" style="134" bestFit="1" customWidth="1"/>
    <col min="14840" max="15083" width="9.140625" style="134"/>
    <col min="15084" max="15084" width="3.7109375" style="134" customWidth="1"/>
    <col min="15085" max="15085" width="68.7109375" style="134" customWidth="1"/>
    <col min="15086" max="15087" width="0" style="134" hidden="1" customWidth="1"/>
    <col min="15088" max="15089" width="14.7109375" style="134" customWidth="1"/>
    <col min="15090" max="15090" width="3.7109375" style="134" customWidth="1"/>
    <col min="15091" max="15092" width="9.140625" style="134"/>
    <col min="15093" max="15093" width="3.7109375" style="134" customWidth="1"/>
    <col min="15094" max="15094" width="39" style="134" bestFit="1" customWidth="1"/>
    <col min="15095" max="15095" width="8.28515625" style="134" bestFit="1" customWidth="1"/>
    <col min="15096" max="15339" width="9.140625" style="134"/>
    <col min="15340" max="15340" width="3.7109375" style="134" customWidth="1"/>
    <col min="15341" max="15341" width="68.7109375" style="134" customWidth="1"/>
    <col min="15342" max="15343" width="0" style="134" hidden="1" customWidth="1"/>
    <col min="15344" max="15345" width="14.7109375" style="134" customWidth="1"/>
    <col min="15346" max="15346" width="3.7109375" style="134" customWidth="1"/>
    <col min="15347" max="15348" width="9.140625" style="134"/>
    <col min="15349" max="15349" width="3.7109375" style="134" customWidth="1"/>
    <col min="15350" max="15350" width="39" style="134" bestFit="1" customWidth="1"/>
    <col min="15351" max="15351" width="8.28515625" style="134" bestFit="1" customWidth="1"/>
    <col min="15352" max="15595" width="9.140625" style="134"/>
    <col min="15596" max="15596" width="3.7109375" style="134" customWidth="1"/>
    <col min="15597" max="15597" width="68.7109375" style="134" customWidth="1"/>
    <col min="15598" max="15599" width="0" style="134" hidden="1" customWidth="1"/>
    <col min="15600" max="15601" width="14.7109375" style="134" customWidth="1"/>
    <col min="15602" max="15602" width="3.7109375" style="134" customWidth="1"/>
    <col min="15603" max="15604" width="9.140625" style="134"/>
    <col min="15605" max="15605" width="3.7109375" style="134" customWidth="1"/>
    <col min="15606" max="15606" width="39" style="134" bestFit="1" customWidth="1"/>
    <col min="15607" max="15607" width="8.28515625" style="134" bestFit="1" customWidth="1"/>
    <col min="15608" max="15851" width="9.140625" style="134"/>
    <col min="15852" max="15852" width="3.7109375" style="134" customWidth="1"/>
    <col min="15853" max="15853" width="68.7109375" style="134" customWidth="1"/>
    <col min="15854" max="15855" width="0" style="134" hidden="1" customWidth="1"/>
    <col min="15856" max="15857" width="14.7109375" style="134" customWidth="1"/>
    <col min="15858" max="15858" width="3.7109375" style="134" customWidth="1"/>
    <col min="15859" max="15860" width="9.140625" style="134"/>
    <col min="15861" max="15861" width="3.7109375" style="134" customWidth="1"/>
    <col min="15862" max="15862" width="39" style="134" bestFit="1" customWidth="1"/>
    <col min="15863" max="15863" width="8.28515625" style="134" bestFit="1" customWidth="1"/>
    <col min="15864" max="16107" width="9.140625" style="134"/>
    <col min="16108" max="16108" width="3.7109375" style="134" customWidth="1"/>
    <col min="16109" max="16109" width="68.7109375" style="134" customWidth="1"/>
    <col min="16110" max="16111" width="0" style="134" hidden="1" customWidth="1"/>
    <col min="16112" max="16113" width="14.7109375" style="134" customWidth="1"/>
    <col min="16114" max="16114" width="3.7109375" style="134" customWidth="1"/>
    <col min="16115" max="16116" width="9.140625" style="134"/>
    <col min="16117" max="16117" width="3.7109375" style="134" customWidth="1"/>
    <col min="16118" max="16118" width="39" style="134" bestFit="1" customWidth="1"/>
    <col min="16119" max="16119" width="8.28515625" style="134" bestFit="1" customWidth="1"/>
    <col min="16120" max="16384" width="9.140625" style="134"/>
  </cols>
  <sheetData>
    <row r="1" spans="2:29">
      <c r="B1" s="118"/>
    </row>
    <row r="2" spans="2:29">
      <c r="B2" s="135" t="s">
        <v>180</v>
      </c>
      <c r="C2" s="62"/>
      <c r="D2" s="62"/>
      <c r="E2" s="62"/>
      <c r="F2" s="62"/>
      <c r="G2" s="62"/>
      <c r="H2" s="62"/>
      <c r="I2" s="62"/>
      <c r="J2" s="62"/>
      <c r="N2" s="62"/>
      <c r="O2" s="62"/>
      <c r="P2" s="62"/>
      <c r="Q2" s="62"/>
      <c r="S2" s="62"/>
      <c r="T2" s="62"/>
      <c r="U2" s="62"/>
      <c r="V2" s="62"/>
    </row>
    <row r="3" spans="2:29"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</row>
    <row r="4" spans="2:29">
      <c r="B4" s="118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</row>
    <row r="5" spans="2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2:29" s="373" customFormat="1" ht="19.5">
      <c r="B6" s="368" t="s">
        <v>7</v>
      </c>
      <c r="C6" s="369"/>
      <c r="D6" s="370"/>
      <c r="E6" s="369"/>
      <c r="F6" s="371"/>
      <c r="G6" s="371"/>
      <c r="H6" s="371"/>
      <c r="I6" s="372"/>
      <c r="J6" s="372"/>
      <c r="K6" s="369"/>
      <c r="L6" s="371"/>
      <c r="M6" s="371"/>
      <c r="N6" s="372"/>
      <c r="O6" s="372"/>
      <c r="P6" s="372"/>
      <c r="Q6" s="372"/>
      <c r="R6" s="371"/>
      <c r="S6" s="372"/>
      <c r="T6" s="372"/>
      <c r="U6" s="372"/>
      <c r="V6" s="372"/>
      <c r="W6" s="371"/>
      <c r="X6" s="372"/>
      <c r="Y6" s="372"/>
      <c r="Z6" s="372"/>
      <c r="AA6" s="372"/>
      <c r="AB6" s="372"/>
      <c r="AC6" s="372"/>
    </row>
    <row r="7" spans="2:29" ht="12.75" customHeight="1">
      <c r="B7" s="142"/>
      <c r="C7" s="143"/>
      <c r="D7" s="143"/>
      <c r="E7" s="143"/>
      <c r="F7" s="143"/>
      <c r="G7" s="143"/>
      <c r="H7" s="143"/>
      <c r="I7" s="144"/>
      <c r="J7" s="144"/>
      <c r="K7" s="144"/>
      <c r="L7" s="143"/>
      <c r="M7" s="143"/>
      <c r="N7" s="144"/>
      <c r="O7" s="144"/>
      <c r="P7" s="144"/>
      <c r="Q7" s="144"/>
      <c r="R7" s="143"/>
      <c r="S7" s="144"/>
      <c r="T7" s="144"/>
      <c r="U7" s="144"/>
      <c r="V7" s="144"/>
      <c r="W7" s="143"/>
      <c r="X7" s="137"/>
      <c r="Y7" s="137"/>
      <c r="Z7" s="137"/>
      <c r="AA7" s="137"/>
      <c r="AB7" s="137"/>
      <c r="AC7" s="137" t="s">
        <v>85</v>
      </c>
    </row>
    <row r="8" spans="2:29" ht="15">
      <c r="B8" s="374"/>
      <c r="C8" s="143"/>
      <c r="D8" s="143"/>
      <c r="E8" s="143"/>
      <c r="F8" s="143"/>
      <c r="G8" s="143"/>
      <c r="H8" s="143"/>
      <c r="I8" s="232"/>
      <c r="J8" s="232"/>
      <c r="K8" s="232"/>
      <c r="L8" s="143"/>
      <c r="M8" s="143"/>
      <c r="N8" s="232"/>
      <c r="O8" s="232"/>
      <c r="P8" s="232"/>
      <c r="Q8" s="232"/>
      <c r="R8" s="143"/>
      <c r="S8" s="232"/>
      <c r="T8" s="232"/>
      <c r="U8" s="232"/>
      <c r="V8" s="232"/>
      <c r="W8" s="143"/>
      <c r="Z8" s="62"/>
      <c r="AA8" s="62"/>
      <c r="AB8" s="62"/>
    </row>
    <row r="9" spans="2:29">
      <c r="B9" s="118"/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2.75" customHeight="1" thickTop="1">
      <c r="Z11" s="62"/>
      <c r="AA11" s="62"/>
      <c r="AB11" s="62"/>
      <c r="AC11" s="62"/>
    </row>
    <row r="12" spans="2:29" s="350" customFormat="1" ht="12.75" customHeight="1">
      <c r="B12" s="148" t="s">
        <v>13</v>
      </c>
      <c r="C12" s="120">
        <v>4682</v>
      </c>
      <c r="D12" s="120">
        <v>1065</v>
      </c>
      <c r="E12" s="120">
        <v>1048</v>
      </c>
      <c r="F12" s="120">
        <v>1051</v>
      </c>
      <c r="G12" s="120">
        <v>1042</v>
      </c>
      <c r="H12" s="120">
        <v>4206</v>
      </c>
      <c r="I12" s="120">
        <v>1040</v>
      </c>
      <c r="J12" s="120">
        <v>1068</v>
      </c>
      <c r="K12" s="120">
        <v>1122</v>
      </c>
      <c r="L12" s="120">
        <v>1102</v>
      </c>
      <c r="M12" s="120">
        <v>4332</v>
      </c>
      <c r="N12" s="120">
        <v>1092</v>
      </c>
      <c r="O12" s="120">
        <v>1130</v>
      </c>
      <c r="P12" s="120">
        <v>1109</v>
      </c>
      <c r="Q12" s="120">
        <v>1124</v>
      </c>
      <c r="R12" s="120">
        <v>4455</v>
      </c>
      <c r="S12" s="120">
        <v>1136</v>
      </c>
      <c r="T12" s="120">
        <v>1033</v>
      </c>
      <c r="U12" s="120">
        <v>1046</v>
      </c>
      <c r="V12" s="120">
        <v>1025</v>
      </c>
      <c r="W12" s="120">
        <v>4240</v>
      </c>
      <c r="X12" s="120">
        <v>962</v>
      </c>
      <c r="Y12" s="120">
        <v>1064</v>
      </c>
      <c r="Z12" s="120">
        <v>1062</v>
      </c>
      <c r="AA12" s="120">
        <v>1088</v>
      </c>
      <c r="AB12" s="120">
        <v>4176</v>
      </c>
      <c r="AC12" s="120">
        <v>1008</v>
      </c>
    </row>
    <row r="13" spans="2:29" s="350" customFormat="1" ht="12.75" customHeight="1">
      <c r="B13" s="149" t="s">
        <v>97</v>
      </c>
      <c r="C13" s="351">
        <v>1059</v>
      </c>
      <c r="D13" s="351">
        <v>222</v>
      </c>
      <c r="E13" s="351">
        <v>243</v>
      </c>
      <c r="F13" s="351">
        <v>225</v>
      </c>
      <c r="G13" s="351">
        <v>181</v>
      </c>
      <c r="H13" s="351">
        <v>871</v>
      </c>
      <c r="I13" s="351">
        <v>201</v>
      </c>
      <c r="J13" s="351">
        <v>218</v>
      </c>
      <c r="K13" s="351">
        <v>242</v>
      </c>
      <c r="L13" s="351">
        <v>231</v>
      </c>
      <c r="M13" s="351">
        <v>892</v>
      </c>
      <c r="N13" s="351">
        <v>265</v>
      </c>
      <c r="O13" s="351">
        <v>260</v>
      </c>
      <c r="P13" s="351">
        <v>256</v>
      </c>
      <c r="Q13" s="351">
        <v>229</v>
      </c>
      <c r="R13" s="351">
        <v>1010</v>
      </c>
      <c r="S13" s="351">
        <v>220</v>
      </c>
      <c r="T13" s="351">
        <v>206</v>
      </c>
      <c r="U13" s="351">
        <v>220</v>
      </c>
      <c r="V13" s="351">
        <v>199</v>
      </c>
      <c r="W13" s="351">
        <v>845</v>
      </c>
      <c r="X13" s="351">
        <v>164</v>
      </c>
      <c r="Y13" s="351">
        <v>187</v>
      </c>
      <c r="Z13" s="351">
        <v>199</v>
      </c>
      <c r="AA13" s="351">
        <v>214</v>
      </c>
      <c r="AB13" s="351">
        <v>764</v>
      </c>
      <c r="AC13" s="351">
        <v>168</v>
      </c>
    </row>
    <row r="14" spans="2:29" s="350" customFormat="1" ht="12.75" customHeight="1">
      <c r="B14" s="150" t="s">
        <v>142</v>
      </c>
      <c r="C14" s="286">
        <v>368</v>
      </c>
      <c r="D14" s="286">
        <v>68</v>
      </c>
      <c r="E14" s="286">
        <v>73</v>
      </c>
      <c r="F14" s="286">
        <v>70</v>
      </c>
      <c r="G14" s="286">
        <v>72</v>
      </c>
      <c r="H14" s="286">
        <v>283</v>
      </c>
      <c r="I14" s="286">
        <v>71</v>
      </c>
      <c r="J14" s="286">
        <v>72</v>
      </c>
      <c r="K14" s="286">
        <v>75</v>
      </c>
      <c r="L14" s="286">
        <v>79</v>
      </c>
      <c r="M14" s="286">
        <v>297</v>
      </c>
      <c r="N14" s="286">
        <v>72</v>
      </c>
      <c r="O14" s="286">
        <v>73</v>
      </c>
      <c r="P14" s="286">
        <v>97</v>
      </c>
      <c r="Q14" s="286">
        <v>87</v>
      </c>
      <c r="R14" s="286">
        <v>329</v>
      </c>
      <c r="S14" s="286">
        <v>70</v>
      </c>
      <c r="T14" s="286">
        <v>77</v>
      </c>
      <c r="U14" s="286">
        <v>80</v>
      </c>
      <c r="V14" s="286">
        <v>68</v>
      </c>
      <c r="W14" s="286">
        <v>295</v>
      </c>
      <c r="X14" s="286">
        <v>85</v>
      </c>
      <c r="Y14" s="286">
        <v>108</v>
      </c>
      <c r="Z14" s="286">
        <v>87</v>
      </c>
      <c r="AA14" s="286">
        <v>108</v>
      </c>
      <c r="AB14" s="286">
        <v>388</v>
      </c>
      <c r="AC14" s="286">
        <v>100</v>
      </c>
    </row>
    <row r="15" spans="2:29" s="350" customFormat="1">
      <c r="B15" s="150" t="s">
        <v>113</v>
      </c>
      <c r="C15" s="286">
        <v>28</v>
      </c>
      <c r="D15" s="286">
        <v>105</v>
      </c>
      <c r="E15" s="286">
        <v>11</v>
      </c>
      <c r="F15" s="286">
        <v>1</v>
      </c>
      <c r="G15" s="286">
        <v>0</v>
      </c>
      <c r="H15" s="286">
        <v>117</v>
      </c>
      <c r="I15" s="286">
        <v>7</v>
      </c>
      <c r="J15" s="286">
        <v>2</v>
      </c>
      <c r="K15" s="286">
        <v>7</v>
      </c>
      <c r="L15" s="286">
        <v>54</v>
      </c>
      <c r="M15" s="286">
        <v>70</v>
      </c>
      <c r="N15" s="286">
        <v>-2</v>
      </c>
      <c r="O15" s="286">
        <v>18</v>
      </c>
      <c r="P15" s="286">
        <v>357</v>
      </c>
      <c r="Q15" s="286">
        <v>1</v>
      </c>
      <c r="R15" s="286">
        <v>374</v>
      </c>
      <c r="S15" s="286">
        <v>8</v>
      </c>
      <c r="T15" s="286">
        <v>2</v>
      </c>
      <c r="U15" s="286">
        <v>1</v>
      </c>
      <c r="V15" s="286">
        <v>0</v>
      </c>
      <c r="W15" s="286">
        <v>11</v>
      </c>
      <c r="X15" s="286">
        <v>1</v>
      </c>
      <c r="Y15" s="286">
        <v>15</v>
      </c>
      <c r="Z15" s="286">
        <v>2</v>
      </c>
      <c r="AA15" s="286">
        <v>0</v>
      </c>
      <c r="AB15" s="286">
        <v>18</v>
      </c>
      <c r="AC15" s="286">
        <v>0</v>
      </c>
    </row>
    <row r="16" spans="2:29" s="350" customFormat="1">
      <c r="B16" s="150" t="s">
        <v>109</v>
      </c>
      <c r="C16" s="286">
        <v>0</v>
      </c>
      <c r="D16" s="286">
        <v>20</v>
      </c>
      <c r="E16" s="286">
        <v>14</v>
      </c>
      <c r="F16" s="286">
        <v>22</v>
      </c>
      <c r="G16" s="286">
        <v>44</v>
      </c>
      <c r="H16" s="286">
        <v>100</v>
      </c>
      <c r="I16" s="286">
        <v>24</v>
      </c>
      <c r="J16" s="286">
        <v>24</v>
      </c>
      <c r="K16" s="286">
        <v>32</v>
      </c>
      <c r="L16" s="286">
        <v>13</v>
      </c>
      <c r="M16" s="286">
        <v>93</v>
      </c>
      <c r="N16" s="286">
        <v>19</v>
      </c>
      <c r="O16" s="286">
        <v>28</v>
      </c>
      <c r="P16" s="286">
        <v>-31</v>
      </c>
      <c r="Q16" s="286">
        <v>-30</v>
      </c>
      <c r="R16" s="286">
        <v>-14</v>
      </c>
      <c r="S16" s="286">
        <v>39</v>
      </c>
      <c r="T16" s="286">
        <v>32</v>
      </c>
      <c r="U16" s="286">
        <v>40</v>
      </c>
      <c r="V16" s="286">
        <v>3</v>
      </c>
      <c r="W16" s="286">
        <v>114</v>
      </c>
      <c r="X16" s="286">
        <v>18</v>
      </c>
      <c r="Y16" s="286">
        <v>22</v>
      </c>
      <c r="Z16" s="286">
        <v>28</v>
      </c>
      <c r="AA16" s="286">
        <v>33</v>
      </c>
      <c r="AB16" s="286">
        <v>101</v>
      </c>
      <c r="AC16" s="286">
        <v>23</v>
      </c>
    </row>
    <row r="17" spans="2:29" s="350" customFormat="1">
      <c r="B17" s="148" t="s">
        <v>20</v>
      </c>
      <c r="C17" s="120">
        <v>50</v>
      </c>
      <c r="D17" s="120">
        <v>14</v>
      </c>
      <c r="E17" s="120">
        <v>14</v>
      </c>
      <c r="F17" s="120">
        <v>12</v>
      </c>
      <c r="G17" s="120">
        <v>19</v>
      </c>
      <c r="H17" s="120">
        <v>59</v>
      </c>
      <c r="I17" s="120">
        <v>17</v>
      </c>
      <c r="J17" s="120">
        <v>20</v>
      </c>
      <c r="K17" s="120">
        <v>19</v>
      </c>
      <c r="L17" s="120">
        <v>12</v>
      </c>
      <c r="M17" s="120">
        <v>68</v>
      </c>
      <c r="N17" s="120">
        <v>20</v>
      </c>
      <c r="O17" s="120">
        <v>25</v>
      </c>
      <c r="P17" s="120">
        <v>25</v>
      </c>
      <c r="Q17" s="120">
        <v>23</v>
      </c>
      <c r="R17" s="120">
        <v>93</v>
      </c>
      <c r="S17" s="120">
        <v>20</v>
      </c>
      <c r="T17" s="120">
        <v>22</v>
      </c>
      <c r="U17" s="120">
        <v>24</v>
      </c>
      <c r="V17" s="120">
        <v>19</v>
      </c>
      <c r="W17" s="120">
        <v>85</v>
      </c>
      <c r="X17" s="120">
        <v>25</v>
      </c>
      <c r="Y17" s="120">
        <v>25</v>
      </c>
      <c r="Z17" s="120">
        <v>29</v>
      </c>
      <c r="AA17" s="120">
        <v>13</v>
      </c>
      <c r="AB17" s="120">
        <v>92</v>
      </c>
      <c r="AC17" s="120">
        <v>21</v>
      </c>
    </row>
    <row r="18" spans="2:29" s="350" customFormat="1">
      <c r="B18" s="149" t="s">
        <v>98</v>
      </c>
      <c r="C18" s="351">
        <v>769</v>
      </c>
      <c r="D18" s="351">
        <v>293</v>
      </c>
      <c r="E18" s="351">
        <v>209</v>
      </c>
      <c r="F18" s="351">
        <v>190</v>
      </c>
      <c r="G18" s="351">
        <v>172</v>
      </c>
      <c r="H18" s="351">
        <v>864</v>
      </c>
      <c r="I18" s="351">
        <v>178</v>
      </c>
      <c r="J18" s="351">
        <v>192</v>
      </c>
      <c r="K18" s="351">
        <v>225</v>
      </c>
      <c r="L18" s="351">
        <v>231</v>
      </c>
      <c r="M18" s="351">
        <v>826</v>
      </c>
      <c r="N18" s="351">
        <v>230</v>
      </c>
      <c r="O18" s="351">
        <v>258</v>
      </c>
      <c r="P18" s="351">
        <v>510</v>
      </c>
      <c r="Q18" s="351">
        <v>136</v>
      </c>
      <c r="R18" s="351">
        <v>1134</v>
      </c>
      <c r="S18" s="351">
        <v>217</v>
      </c>
      <c r="T18" s="351">
        <v>185</v>
      </c>
      <c r="U18" s="351">
        <v>205</v>
      </c>
      <c r="V18" s="351">
        <v>153</v>
      </c>
      <c r="W18" s="351">
        <v>760</v>
      </c>
      <c r="X18" s="351">
        <v>123</v>
      </c>
      <c r="Y18" s="351">
        <v>141</v>
      </c>
      <c r="Z18" s="351">
        <v>171</v>
      </c>
      <c r="AA18" s="351">
        <v>152</v>
      </c>
      <c r="AB18" s="351">
        <v>587</v>
      </c>
      <c r="AC18" s="351">
        <v>112</v>
      </c>
    </row>
    <row r="19" spans="2:29" s="350" customFormat="1">
      <c r="B19" s="148" t="s">
        <v>22</v>
      </c>
      <c r="C19" s="286">
        <v>121</v>
      </c>
      <c r="D19" s="286">
        <v>67</v>
      </c>
      <c r="E19" s="286">
        <v>49</v>
      </c>
      <c r="F19" s="286">
        <v>34</v>
      </c>
      <c r="G19" s="286">
        <v>13</v>
      </c>
      <c r="H19" s="286">
        <v>163</v>
      </c>
      <c r="I19" s="286">
        <v>12</v>
      </c>
      <c r="J19" s="286">
        <v>13</v>
      </c>
      <c r="K19" s="286">
        <v>22</v>
      </c>
      <c r="L19" s="286">
        <v>9</v>
      </c>
      <c r="M19" s="286">
        <v>56</v>
      </c>
      <c r="N19" s="286">
        <v>15</v>
      </c>
      <c r="O19" s="286">
        <v>35</v>
      </c>
      <c r="P19" s="286">
        <v>165</v>
      </c>
      <c r="Q19" s="286">
        <v>19</v>
      </c>
      <c r="R19" s="286">
        <v>234</v>
      </c>
      <c r="S19" s="286">
        <v>27</v>
      </c>
      <c r="T19" s="286">
        <v>24</v>
      </c>
      <c r="U19" s="286">
        <v>30</v>
      </c>
      <c r="V19" s="286">
        <v>25</v>
      </c>
      <c r="W19" s="286">
        <v>106</v>
      </c>
      <c r="X19" s="286">
        <v>15</v>
      </c>
      <c r="Y19" s="286">
        <v>29</v>
      </c>
      <c r="Z19" s="286">
        <v>40</v>
      </c>
      <c r="AA19" s="286">
        <v>65</v>
      </c>
      <c r="AB19" s="286">
        <v>149</v>
      </c>
      <c r="AC19" s="286">
        <v>21</v>
      </c>
    </row>
    <row r="20" spans="2:29" s="350" customFormat="1">
      <c r="B20" s="121" t="s">
        <v>99</v>
      </c>
      <c r="C20" s="122">
        <v>648</v>
      </c>
      <c r="D20" s="122">
        <v>226</v>
      </c>
      <c r="E20" s="122">
        <v>160</v>
      </c>
      <c r="F20" s="122">
        <v>156</v>
      </c>
      <c r="G20" s="122">
        <v>159</v>
      </c>
      <c r="H20" s="122">
        <v>701</v>
      </c>
      <c r="I20" s="122">
        <v>166</v>
      </c>
      <c r="J20" s="122">
        <v>179</v>
      </c>
      <c r="K20" s="122">
        <v>203</v>
      </c>
      <c r="L20" s="122">
        <v>222</v>
      </c>
      <c r="M20" s="122">
        <v>770</v>
      </c>
      <c r="N20" s="122">
        <v>215</v>
      </c>
      <c r="O20" s="122">
        <v>223</v>
      </c>
      <c r="P20" s="122">
        <v>345</v>
      </c>
      <c r="Q20" s="122">
        <v>117</v>
      </c>
      <c r="R20" s="122">
        <v>900</v>
      </c>
      <c r="S20" s="122">
        <v>190</v>
      </c>
      <c r="T20" s="122">
        <v>161</v>
      </c>
      <c r="U20" s="122">
        <v>175</v>
      </c>
      <c r="V20" s="122">
        <v>128</v>
      </c>
      <c r="W20" s="122">
        <v>654</v>
      </c>
      <c r="X20" s="122">
        <v>108</v>
      </c>
      <c r="Y20" s="122">
        <v>112</v>
      </c>
      <c r="Z20" s="122">
        <v>131</v>
      </c>
      <c r="AA20" s="122">
        <v>87</v>
      </c>
      <c r="AB20" s="122">
        <v>438</v>
      </c>
      <c r="AC20" s="122">
        <v>91</v>
      </c>
    </row>
    <row r="21" spans="2:29" s="350" customFormat="1">
      <c r="B21" s="150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</row>
    <row r="22" spans="2:29" s="350" customFormat="1">
      <c r="B22" s="150" t="s">
        <v>71</v>
      </c>
      <c r="C22" s="286">
        <v>912</v>
      </c>
      <c r="D22" s="286">
        <v>185</v>
      </c>
      <c r="E22" s="286">
        <v>265</v>
      </c>
      <c r="F22" s="286">
        <v>232</v>
      </c>
      <c r="G22" s="286">
        <v>228</v>
      </c>
      <c r="H22" s="286">
        <v>910</v>
      </c>
      <c r="I22" s="286">
        <v>242</v>
      </c>
      <c r="J22" s="286">
        <v>241</v>
      </c>
      <c r="K22" s="286">
        <v>261</v>
      </c>
      <c r="L22" s="286">
        <v>179</v>
      </c>
      <c r="M22" s="286">
        <v>923</v>
      </c>
      <c r="N22" s="286">
        <v>305</v>
      </c>
      <c r="O22" s="286">
        <v>192</v>
      </c>
      <c r="P22" s="286">
        <v>318</v>
      </c>
      <c r="Q22" s="286">
        <v>110</v>
      </c>
      <c r="R22" s="286">
        <v>925</v>
      </c>
      <c r="S22" s="286">
        <v>271</v>
      </c>
      <c r="T22" s="286">
        <v>176</v>
      </c>
      <c r="U22" s="286">
        <v>224</v>
      </c>
      <c r="V22" s="286">
        <v>203</v>
      </c>
      <c r="W22" s="286">
        <v>874</v>
      </c>
      <c r="X22" s="286">
        <v>198</v>
      </c>
      <c r="Y22" s="286">
        <v>163</v>
      </c>
      <c r="Z22" s="286">
        <v>259</v>
      </c>
      <c r="AA22" s="286">
        <v>199</v>
      </c>
      <c r="AB22" s="286">
        <v>819</v>
      </c>
      <c r="AC22" s="286">
        <v>251</v>
      </c>
    </row>
    <row r="23" spans="2:29" s="350" customFormat="1">
      <c r="B23" s="150" t="s">
        <v>24</v>
      </c>
      <c r="C23" s="286">
        <v>-688</v>
      </c>
      <c r="D23" s="286">
        <v>-24</v>
      </c>
      <c r="E23" s="286">
        <v>-63</v>
      </c>
      <c r="F23" s="286">
        <v>-181</v>
      </c>
      <c r="G23" s="286">
        <v>-1029</v>
      </c>
      <c r="H23" s="286">
        <v>-1297</v>
      </c>
      <c r="I23" s="286">
        <v>-164</v>
      </c>
      <c r="J23" s="286">
        <v>-212</v>
      </c>
      <c r="K23" s="286">
        <v>-222</v>
      </c>
      <c r="L23" s="286">
        <v>-243</v>
      </c>
      <c r="M23" s="286">
        <v>-841</v>
      </c>
      <c r="N23" s="286">
        <v>-120</v>
      </c>
      <c r="O23" s="286">
        <v>-215</v>
      </c>
      <c r="P23" s="286">
        <v>570</v>
      </c>
      <c r="Q23" s="286">
        <v>-233</v>
      </c>
      <c r="R23" s="286">
        <v>2</v>
      </c>
      <c r="S23" s="286">
        <v>-222</v>
      </c>
      <c r="T23" s="286">
        <v>-169</v>
      </c>
      <c r="U23" s="286">
        <v>-172</v>
      </c>
      <c r="V23" s="286">
        <v>-211</v>
      </c>
      <c r="W23" s="286">
        <v>-774</v>
      </c>
      <c r="X23" s="286">
        <v>-960</v>
      </c>
      <c r="Y23" s="286">
        <v>-173</v>
      </c>
      <c r="Z23" s="286">
        <v>-230</v>
      </c>
      <c r="AA23" s="286">
        <v>-186</v>
      </c>
      <c r="AB23" s="286">
        <v>-1549</v>
      </c>
      <c r="AC23" s="286">
        <v>-163</v>
      </c>
    </row>
    <row r="24" spans="2:29" s="350" customFormat="1">
      <c r="B24" s="150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</row>
    <row r="25" spans="2:29" s="350" customFormat="1">
      <c r="B25" s="151" t="s">
        <v>28</v>
      </c>
      <c r="C25" s="286">
        <v>5124</v>
      </c>
      <c r="D25" s="286">
        <v>4548</v>
      </c>
      <c r="E25" s="286">
        <v>4367</v>
      </c>
      <c r="F25" s="286">
        <v>4547</v>
      </c>
      <c r="G25" s="286">
        <v>5495</v>
      </c>
      <c r="H25" s="286">
        <v>5495</v>
      </c>
      <c r="I25" s="286">
        <v>5555</v>
      </c>
      <c r="J25" s="286">
        <v>5639</v>
      </c>
      <c r="K25" s="286">
        <v>5839</v>
      </c>
      <c r="L25" s="286">
        <v>6177</v>
      </c>
      <c r="M25" s="286">
        <v>6177</v>
      </c>
      <c r="N25" s="286">
        <v>6150</v>
      </c>
      <c r="O25" s="286">
        <v>6384</v>
      </c>
      <c r="P25" s="286">
        <v>5874</v>
      </c>
      <c r="Q25" s="286">
        <v>5933</v>
      </c>
      <c r="R25" s="286">
        <v>5933</v>
      </c>
      <c r="S25" s="286">
        <v>5821</v>
      </c>
      <c r="T25" s="286">
        <v>5995</v>
      </c>
      <c r="U25" s="286">
        <v>6033</v>
      </c>
      <c r="V25" s="286">
        <v>6177</v>
      </c>
      <c r="W25" s="286">
        <v>6177</v>
      </c>
      <c r="X25" s="286">
        <v>7731</v>
      </c>
      <c r="Y25" s="286">
        <v>7815</v>
      </c>
      <c r="Z25" s="286">
        <v>8035</v>
      </c>
      <c r="AA25" s="286">
        <v>7967</v>
      </c>
      <c r="AB25" s="286">
        <v>7967</v>
      </c>
      <c r="AC25" s="286">
        <v>8141</v>
      </c>
    </row>
    <row r="26" spans="2:29" s="350" customFormat="1">
      <c r="B26" s="150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</row>
    <row r="27" spans="2:29" s="350" customFormat="1">
      <c r="B27" s="353" t="s">
        <v>100</v>
      </c>
      <c r="C27" s="354">
        <v>0.13100000000000001</v>
      </c>
      <c r="D27" s="354">
        <v>0.20100000000000001</v>
      </c>
      <c r="E27" s="354">
        <v>0.14299999999999999</v>
      </c>
      <c r="F27" s="354">
        <v>0.14000000000000001</v>
      </c>
      <c r="G27" s="354">
        <v>0.127</v>
      </c>
      <c r="H27" s="354">
        <v>0.152</v>
      </c>
      <c r="I27" s="354">
        <v>0.12</v>
      </c>
      <c r="J27" s="354">
        <v>0.128</v>
      </c>
      <c r="K27" s="354">
        <v>0.14199999999999999</v>
      </c>
      <c r="L27" s="354">
        <v>0.14799999999999999</v>
      </c>
      <c r="M27" s="354">
        <v>0.13500000000000001</v>
      </c>
      <c r="N27" s="354">
        <v>0.14000000000000001</v>
      </c>
      <c r="O27" s="354">
        <v>0.14199999999999999</v>
      </c>
      <c r="P27" s="354">
        <v>0.22500000000000001</v>
      </c>
      <c r="Q27" s="354">
        <v>7.9000000000000001E-2</v>
      </c>
      <c r="R27" s="354">
        <v>0.14699999999999999</v>
      </c>
      <c r="S27" s="354">
        <v>0.129</v>
      </c>
      <c r="T27" s="354">
        <v>0.109</v>
      </c>
      <c r="U27" s="354">
        <v>0.11600000000000001</v>
      </c>
      <c r="V27" s="354">
        <v>8.3000000000000004E-2</v>
      </c>
      <c r="W27" s="354">
        <v>0.109</v>
      </c>
      <c r="X27" s="354">
        <v>6.2E-2</v>
      </c>
      <c r="Y27" s="354">
        <v>5.8000000000000003E-2</v>
      </c>
      <c r="Z27" s="354">
        <v>6.6000000000000003E-2</v>
      </c>
      <c r="AA27" s="354">
        <v>4.3999999999999997E-2</v>
      </c>
      <c r="AB27" s="354">
        <v>5.7000000000000002E-2</v>
      </c>
      <c r="AC27" s="354">
        <v>4.4999999999999998E-2</v>
      </c>
    </row>
    <row r="28" spans="2:29" s="350" customFormat="1">
      <c r="B28" s="150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</row>
    <row r="29" spans="2:29" s="350" customFormat="1" ht="13.5" thickBot="1">
      <c r="B29" s="360" t="s">
        <v>92</v>
      </c>
      <c r="C29" s="375">
        <v>33.5</v>
      </c>
      <c r="D29" s="375">
        <v>8.6</v>
      </c>
      <c r="E29" s="375">
        <v>9.1</v>
      </c>
      <c r="F29" s="375">
        <v>9</v>
      </c>
      <c r="G29" s="375">
        <v>8.6999999999999993</v>
      </c>
      <c r="H29" s="376">
        <v>35.4</v>
      </c>
      <c r="I29" s="375">
        <v>8.6</v>
      </c>
      <c r="J29" s="375">
        <v>9.1</v>
      </c>
      <c r="K29" s="375">
        <v>9.3000000000000007</v>
      </c>
      <c r="L29" s="375">
        <v>9.3000000000000007</v>
      </c>
      <c r="M29" s="376">
        <v>36.299999999999997</v>
      </c>
      <c r="N29" s="375">
        <v>9.4</v>
      </c>
      <c r="O29" s="375">
        <v>9.8000000000000007</v>
      </c>
      <c r="P29" s="375">
        <v>9.6999999999999993</v>
      </c>
      <c r="Q29" s="375">
        <v>9.4</v>
      </c>
      <c r="R29" s="376">
        <v>38.299999999999997</v>
      </c>
      <c r="S29" s="375">
        <v>9.1</v>
      </c>
      <c r="T29" s="375">
        <v>9.1999999999999993</v>
      </c>
      <c r="U29" s="375">
        <v>8.9</v>
      </c>
      <c r="V29" s="375">
        <v>8.8000000000000043</v>
      </c>
      <c r="W29" s="376">
        <v>36</v>
      </c>
      <c r="X29" s="375">
        <v>8.6999999999999993</v>
      </c>
      <c r="Y29" s="375">
        <v>9.4</v>
      </c>
      <c r="Z29" s="375">
        <v>9.5</v>
      </c>
      <c r="AA29" s="375">
        <v>9.6999999999999957</v>
      </c>
      <c r="AB29" s="375">
        <v>37.299999999999997</v>
      </c>
      <c r="AC29" s="375">
        <v>9.4</v>
      </c>
    </row>
    <row r="30" spans="2:29" ht="13.5" thickTop="1">
      <c r="C30" s="362"/>
      <c r="D30" s="362"/>
      <c r="E30" s="362"/>
      <c r="F30" s="362"/>
      <c r="G30" s="362"/>
      <c r="H30" s="362"/>
      <c r="I30" s="362"/>
      <c r="J30" s="362"/>
      <c r="N30" s="362"/>
      <c r="O30" s="137"/>
      <c r="P30" s="137"/>
      <c r="Q30" s="137"/>
      <c r="S30" s="362"/>
      <c r="T30" s="137"/>
      <c r="U30" s="137"/>
      <c r="V30" s="137"/>
      <c r="X30" s="362"/>
      <c r="Y30" s="362"/>
      <c r="Z30" s="362"/>
      <c r="AA30" s="362"/>
      <c r="AB30" s="362"/>
      <c r="AC30" s="362"/>
    </row>
    <row r="31" spans="2:29">
      <c r="C31" s="362"/>
      <c r="D31" s="362"/>
      <c r="E31" s="362"/>
      <c r="F31" s="362"/>
      <c r="G31" s="362"/>
      <c r="H31" s="362"/>
      <c r="I31" s="362"/>
      <c r="J31" s="362"/>
      <c r="N31" s="362"/>
      <c r="O31" s="137"/>
      <c r="P31" s="137"/>
      <c r="Q31" s="137"/>
      <c r="S31" s="362"/>
      <c r="T31" s="137"/>
      <c r="U31" s="137"/>
      <c r="V31" s="137"/>
      <c r="X31" s="362"/>
      <c r="Y31" s="362"/>
      <c r="Z31" s="362"/>
      <c r="AA31" s="362"/>
      <c r="AB31" s="362"/>
      <c r="AC31" s="362"/>
    </row>
    <row r="32" spans="2:29">
      <c r="B32" s="152"/>
      <c r="C32" s="154" t="s">
        <v>108</v>
      </c>
      <c r="D32" s="154" t="s">
        <v>1</v>
      </c>
      <c r="E32" s="154" t="s">
        <v>2</v>
      </c>
      <c r="F32" s="154" t="s">
        <v>3</v>
      </c>
      <c r="G32" s="154" t="s">
        <v>4</v>
      </c>
      <c r="H32" s="154" t="s">
        <v>108</v>
      </c>
      <c r="I32" s="154" t="s">
        <v>1</v>
      </c>
      <c r="J32" s="154" t="s">
        <v>2</v>
      </c>
      <c r="K32" s="154" t="s">
        <v>3</v>
      </c>
      <c r="L32" s="154" t="s">
        <v>4</v>
      </c>
      <c r="M32" s="154" t="s">
        <v>108</v>
      </c>
      <c r="N32" s="154" t="s">
        <v>1</v>
      </c>
      <c r="O32" s="154" t="s">
        <v>2</v>
      </c>
      <c r="P32" s="154" t="s">
        <v>3</v>
      </c>
      <c r="Q32" s="154" t="s">
        <v>4</v>
      </c>
      <c r="R32" s="154" t="s">
        <v>108</v>
      </c>
      <c r="S32" s="154" t="s">
        <v>1</v>
      </c>
      <c r="T32" s="154" t="s">
        <v>2</v>
      </c>
      <c r="U32" s="154" t="s">
        <v>3</v>
      </c>
      <c r="V32" s="154" t="s">
        <v>4</v>
      </c>
      <c r="W32" s="154" t="s">
        <v>108</v>
      </c>
      <c r="X32" s="154" t="s">
        <v>1</v>
      </c>
      <c r="Y32" s="154" t="s">
        <v>2</v>
      </c>
      <c r="Z32" s="154" t="s">
        <v>3</v>
      </c>
      <c r="AA32" s="154" t="s">
        <v>4</v>
      </c>
      <c r="AB32" s="154" t="s">
        <v>108</v>
      </c>
      <c r="AC32" s="154" t="s">
        <v>1</v>
      </c>
    </row>
    <row r="33" spans="2:29">
      <c r="B33" s="140" t="s">
        <v>121</v>
      </c>
      <c r="C33" s="155">
        <v>2011</v>
      </c>
      <c r="D33" s="156">
        <v>2012</v>
      </c>
      <c r="E33" s="156">
        <v>2012</v>
      </c>
      <c r="F33" s="156">
        <v>2012</v>
      </c>
      <c r="G33" s="156">
        <v>2012</v>
      </c>
      <c r="H33" s="155">
        <v>2012</v>
      </c>
      <c r="I33" s="156">
        <v>2013</v>
      </c>
      <c r="J33" s="156">
        <v>2013</v>
      </c>
      <c r="K33" s="156">
        <v>2013</v>
      </c>
      <c r="L33" s="156">
        <v>2013</v>
      </c>
      <c r="M33" s="155">
        <v>2013</v>
      </c>
      <c r="N33" s="156">
        <v>2014</v>
      </c>
      <c r="O33" s="156">
        <v>2014</v>
      </c>
      <c r="P33" s="156">
        <v>2014</v>
      </c>
      <c r="Q33" s="156">
        <v>2014</v>
      </c>
      <c r="R33" s="155">
        <v>2014</v>
      </c>
      <c r="S33" s="156">
        <v>2015</v>
      </c>
      <c r="T33" s="156">
        <v>2015</v>
      </c>
      <c r="U33" s="156">
        <v>2015</v>
      </c>
      <c r="V33" s="156">
        <v>2015</v>
      </c>
      <c r="W33" s="155">
        <v>2015</v>
      </c>
      <c r="X33" s="156">
        <v>2016</v>
      </c>
      <c r="Y33" s="156">
        <v>2016</v>
      </c>
      <c r="Z33" s="156">
        <v>2016</v>
      </c>
      <c r="AA33" s="156">
        <v>2016</v>
      </c>
      <c r="AB33" s="155">
        <v>2016</v>
      </c>
      <c r="AC33" s="156">
        <v>2017</v>
      </c>
    </row>
    <row r="34" spans="2:29">
      <c r="Z34" s="62"/>
      <c r="AA34" s="62"/>
      <c r="AB34" s="62"/>
      <c r="AC34" s="62"/>
    </row>
    <row r="35" spans="2:29" s="62" customFormat="1">
      <c r="B35" s="62" t="s">
        <v>119</v>
      </c>
      <c r="C35" s="286">
        <v>987</v>
      </c>
      <c r="D35" s="59">
        <v>871</v>
      </c>
      <c r="E35" s="59">
        <v>874</v>
      </c>
      <c r="F35" s="59">
        <v>917</v>
      </c>
      <c r="G35" s="59">
        <v>925</v>
      </c>
      <c r="H35" s="286">
        <v>925</v>
      </c>
      <c r="I35" s="286">
        <v>973</v>
      </c>
      <c r="J35" s="286">
        <v>979</v>
      </c>
      <c r="K35" s="286">
        <v>1079</v>
      </c>
      <c r="L35" s="286">
        <v>1098</v>
      </c>
      <c r="M35" s="286">
        <v>1098</v>
      </c>
      <c r="N35" s="286">
        <v>1128</v>
      </c>
      <c r="O35" s="286">
        <v>1149</v>
      </c>
      <c r="P35" s="286">
        <v>1134</v>
      </c>
      <c r="Q35" s="286">
        <v>1156</v>
      </c>
      <c r="R35" s="286">
        <v>1156</v>
      </c>
      <c r="S35" s="286">
        <v>1218</v>
      </c>
      <c r="T35" s="286">
        <v>1265</v>
      </c>
      <c r="U35" s="286">
        <v>1284</v>
      </c>
      <c r="V35" s="286">
        <v>1350</v>
      </c>
      <c r="W35" s="286">
        <v>1350</v>
      </c>
      <c r="X35" s="286">
        <v>2516</v>
      </c>
      <c r="Y35" s="286">
        <v>2589</v>
      </c>
      <c r="Z35" s="286">
        <v>2637</v>
      </c>
      <c r="AA35" s="286">
        <v>2627</v>
      </c>
      <c r="AB35" s="286">
        <v>2627</v>
      </c>
      <c r="AC35" s="286">
        <v>2730</v>
      </c>
    </row>
    <row r="36" spans="2:29">
      <c r="B36" s="62" t="s">
        <v>30</v>
      </c>
      <c r="C36" s="286">
        <v>3512</v>
      </c>
      <c r="D36" s="59">
        <v>2354</v>
      </c>
      <c r="E36" s="59">
        <v>2389</v>
      </c>
      <c r="F36" s="59">
        <v>2502</v>
      </c>
      <c r="G36" s="59">
        <v>2582</v>
      </c>
      <c r="H36" s="286">
        <v>2582</v>
      </c>
      <c r="I36" s="286">
        <v>2596</v>
      </c>
      <c r="J36" s="286">
        <v>2682</v>
      </c>
      <c r="K36" s="286">
        <v>2737</v>
      </c>
      <c r="L36" s="286">
        <v>2812</v>
      </c>
      <c r="M36" s="286">
        <v>2812</v>
      </c>
      <c r="N36" s="286">
        <v>2897</v>
      </c>
      <c r="O36" s="286">
        <v>2752</v>
      </c>
      <c r="P36" s="286">
        <v>2796</v>
      </c>
      <c r="Q36" s="286">
        <v>2862</v>
      </c>
      <c r="R36" s="286">
        <v>2862</v>
      </c>
      <c r="S36" s="286">
        <v>2754</v>
      </c>
      <c r="T36" s="286">
        <v>2865</v>
      </c>
      <c r="U36" s="286">
        <v>2921</v>
      </c>
      <c r="V36" s="286">
        <v>2976</v>
      </c>
      <c r="W36" s="286">
        <v>2976</v>
      </c>
      <c r="X36" s="286">
        <v>3497</v>
      </c>
      <c r="Y36" s="286">
        <v>3448</v>
      </c>
      <c r="Z36" s="286">
        <v>3555</v>
      </c>
      <c r="AA36" s="286">
        <v>3470</v>
      </c>
      <c r="AB36" s="286">
        <v>3470</v>
      </c>
      <c r="AC36" s="286">
        <v>3599</v>
      </c>
    </row>
    <row r="37" spans="2:29">
      <c r="B37" s="62" t="s">
        <v>114</v>
      </c>
      <c r="C37" s="286">
        <v>0</v>
      </c>
      <c r="D37" s="59">
        <v>958</v>
      </c>
      <c r="E37" s="59">
        <v>859</v>
      </c>
      <c r="F37" s="59">
        <v>854</v>
      </c>
      <c r="G37" s="59">
        <v>1730</v>
      </c>
      <c r="H37" s="286">
        <v>1730</v>
      </c>
      <c r="I37" s="286">
        <v>1727</v>
      </c>
      <c r="J37" s="286">
        <v>1695</v>
      </c>
      <c r="K37" s="286">
        <v>1680</v>
      </c>
      <c r="L37" s="286">
        <v>1708</v>
      </c>
      <c r="M37" s="286">
        <v>1708</v>
      </c>
      <c r="N37" s="286">
        <v>1669</v>
      </c>
      <c r="O37" s="286">
        <v>1650</v>
      </c>
      <c r="P37" s="286">
        <v>1670</v>
      </c>
      <c r="Q37" s="286">
        <v>1476</v>
      </c>
      <c r="R37" s="286">
        <v>1476</v>
      </c>
      <c r="S37" s="286">
        <v>1487</v>
      </c>
      <c r="T37" s="286">
        <v>1489</v>
      </c>
      <c r="U37" s="286">
        <v>1468</v>
      </c>
      <c r="V37" s="286">
        <v>1476</v>
      </c>
      <c r="W37" s="286">
        <v>1476</v>
      </c>
      <c r="X37" s="286">
        <v>1504</v>
      </c>
      <c r="Y37" s="286">
        <v>1486</v>
      </c>
      <c r="Z37" s="286">
        <v>1433</v>
      </c>
      <c r="AA37" s="286">
        <v>1479</v>
      </c>
      <c r="AB37" s="286">
        <v>1479</v>
      </c>
      <c r="AC37" s="286">
        <v>1516</v>
      </c>
    </row>
    <row r="38" spans="2:29">
      <c r="B38" s="62" t="s">
        <v>31</v>
      </c>
      <c r="C38" s="286">
        <v>458</v>
      </c>
      <c r="D38" s="59">
        <v>485</v>
      </c>
      <c r="E38" s="59">
        <v>467</v>
      </c>
      <c r="F38" s="59">
        <v>469</v>
      </c>
      <c r="G38" s="59">
        <v>478</v>
      </c>
      <c r="H38" s="286">
        <v>478</v>
      </c>
      <c r="I38" s="286">
        <v>478</v>
      </c>
      <c r="J38" s="286">
        <v>470</v>
      </c>
      <c r="K38" s="286">
        <v>480</v>
      </c>
      <c r="L38" s="286">
        <v>492</v>
      </c>
      <c r="M38" s="286">
        <v>492</v>
      </c>
      <c r="N38" s="286">
        <v>500</v>
      </c>
      <c r="O38" s="286">
        <v>520</v>
      </c>
      <c r="P38" s="286">
        <v>513</v>
      </c>
      <c r="Q38" s="286">
        <v>504</v>
      </c>
      <c r="R38" s="286">
        <v>504</v>
      </c>
      <c r="S38" s="286">
        <v>499</v>
      </c>
      <c r="T38" s="286">
        <v>523</v>
      </c>
      <c r="U38" s="286">
        <v>505</v>
      </c>
      <c r="V38" s="286">
        <v>541</v>
      </c>
      <c r="W38" s="286">
        <v>541</v>
      </c>
      <c r="X38" s="286">
        <v>584</v>
      </c>
      <c r="Y38" s="286">
        <v>588</v>
      </c>
      <c r="Z38" s="286">
        <v>641</v>
      </c>
      <c r="AA38" s="286">
        <v>641</v>
      </c>
      <c r="AB38" s="286">
        <v>641</v>
      </c>
      <c r="AC38" s="286">
        <v>662</v>
      </c>
    </row>
    <row r="39" spans="2:29">
      <c r="B39" s="62" t="s">
        <v>105</v>
      </c>
      <c r="C39" s="286">
        <v>259</v>
      </c>
      <c r="D39" s="59">
        <v>182</v>
      </c>
      <c r="E39" s="59">
        <v>180</v>
      </c>
      <c r="F39" s="59">
        <v>175</v>
      </c>
      <c r="G39" s="59">
        <v>171</v>
      </c>
      <c r="H39" s="286">
        <v>171</v>
      </c>
      <c r="I39" s="286">
        <v>175</v>
      </c>
      <c r="J39" s="286">
        <v>175</v>
      </c>
      <c r="K39" s="286">
        <v>144</v>
      </c>
      <c r="L39" s="286">
        <v>188</v>
      </c>
      <c r="M39" s="286">
        <v>188</v>
      </c>
      <c r="N39" s="286">
        <v>194</v>
      </c>
      <c r="O39" s="286">
        <v>165</v>
      </c>
      <c r="P39" s="286">
        <v>162</v>
      </c>
      <c r="Q39" s="286">
        <v>137</v>
      </c>
      <c r="R39" s="286">
        <v>137</v>
      </c>
      <c r="S39" s="286">
        <v>129</v>
      </c>
      <c r="T39" s="286">
        <v>131</v>
      </c>
      <c r="U39" s="286">
        <v>125</v>
      </c>
      <c r="V39" s="286">
        <v>130</v>
      </c>
      <c r="W39" s="286">
        <v>130</v>
      </c>
      <c r="X39" s="286">
        <v>198</v>
      </c>
      <c r="Y39" s="286">
        <v>180</v>
      </c>
      <c r="Z39" s="286">
        <v>204</v>
      </c>
      <c r="AA39" s="286">
        <v>198</v>
      </c>
      <c r="AB39" s="286">
        <v>198</v>
      </c>
      <c r="AC39" s="286">
        <v>208</v>
      </c>
    </row>
    <row r="40" spans="2:29">
      <c r="B40" s="62" t="s">
        <v>46</v>
      </c>
      <c r="C40" s="286">
        <v>312</v>
      </c>
      <c r="D40" s="59">
        <v>6</v>
      </c>
      <c r="E40" s="59">
        <v>3</v>
      </c>
      <c r="F40" s="59">
        <v>34</v>
      </c>
      <c r="G40" s="59">
        <v>57</v>
      </c>
      <c r="H40" s="286">
        <v>57</v>
      </c>
      <c r="I40" s="286">
        <v>57</v>
      </c>
      <c r="J40" s="286">
        <v>58</v>
      </c>
      <c r="K40" s="286">
        <v>129</v>
      </c>
      <c r="L40" s="286">
        <v>189</v>
      </c>
      <c r="M40" s="286">
        <v>189</v>
      </c>
      <c r="N40" s="286">
        <v>175</v>
      </c>
      <c r="O40" s="286">
        <v>482</v>
      </c>
      <c r="P40" s="286">
        <v>138</v>
      </c>
      <c r="Q40" s="286">
        <v>58</v>
      </c>
      <c r="R40" s="286">
        <v>58</v>
      </c>
      <c r="S40" s="286">
        <v>46</v>
      </c>
      <c r="T40" s="286">
        <v>51</v>
      </c>
      <c r="U40" s="286">
        <v>46</v>
      </c>
      <c r="V40" s="286">
        <v>12</v>
      </c>
      <c r="W40" s="286">
        <v>12</v>
      </c>
      <c r="X40" s="286">
        <v>12</v>
      </c>
      <c r="Y40" s="286">
        <v>16</v>
      </c>
      <c r="Z40" s="286">
        <v>16</v>
      </c>
      <c r="AA40" s="286">
        <v>70</v>
      </c>
      <c r="AB40" s="286">
        <v>70</v>
      </c>
      <c r="AC40" s="286">
        <v>68</v>
      </c>
    </row>
    <row r="41" spans="2:29">
      <c r="B41" s="129" t="s">
        <v>106</v>
      </c>
      <c r="C41" s="286">
        <v>746</v>
      </c>
      <c r="D41" s="59">
        <v>814</v>
      </c>
      <c r="E41" s="59">
        <v>672</v>
      </c>
      <c r="F41" s="59">
        <v>714</v>
      </c>
      <c r="G41" s="59">
        <v>632</v>
      </c>
      <c r="H41" s="286">
        <v>632</v>
      </c>
      <c r="I41" s="286">
        <v>646</v>
      </c>
      <c r="J41" s="286">
        <v>672</v>
      </c>
      <c r="K41" s="286">
        <v>715</v>
      </c>
      <c r="L41" s="286">
        <v>845</v>
      </c>
      <c r="M41" s="286">
        <v>845</v>
      </c>
      <c r="N41" s="286">
        <v>784</v>
      </c>
      <c r="O41" s="286">
        <v>861</v>
      </c>
      <c r="P41" s="286">
        <v>793</v>
      </c>
      <c r="Q41" s="286">
        <v>800</v>
      </c>
      <c r="R41" s="286">
        <v>800</v>
      </c>
      <c r="S41" s="286">
        <v>790</v>
      </c>
      <c r="T41" s="286">
        <v>768</v>
      </c>
      <c r="U41" s="286">
        <v>793</v>
      </c>
      <c r="V41" s="286">
        <v>731</v>
      </c>
      <c r="W41" s="286">
        <v>731</v>
      </c>
      <c r="X41" s="286">
        <v>809</v>
      </c>
      <c r="Y41" s="286">
        <v>850</v>
      </c>
      <c r="Z41" s="286">
        <v>913</v>
      </c>
      <c r="AA41" s="286">
        <v>872</v>
      </c>
      <c r="AB41" s="286">
        <v>872</v>
      </c>
      <c r="AC41" s="286">
        <v>849</v>
      </c>
    </row>
    <row r="42" spans="2:29">
      <c r="B42" s="118" t="s">
        <v>207</v>
      </c>
      <c r="C42" s="364">
        <v>6274</v>
      </c>
      <c r="D42" s="364">
        <v>5670</v>
      </c>
      <c r="E42" s="364">
        <v>5444</v>
      </c>
      <c r="F42" s="364">
        <v>5665</v>
      </c>
      <c r="G42" s="364">
        <v>6575</v>
      </c>
      <c r="H42" s="364">
        <v>6575</v>
      </c>
      <c r="I42" s="364">
        <v>6652</v>
      </c>
      <c r="J42" s="364">
        <v>6731</v>
      </c>
      <c r="K42" s="364">
        <v>6964</v>
      </c>
      <c r="L42" s="364">
        <v>7332</v>
      </c>
      <c r="M42" s="364">
        <v>7332</v>
      </c>
      <c r="N42" s="364">
        <v>7347</v>
      </c>
      <c r="O42" s="364">
        <v>7579</v>
      </c>
      <c r="P42" s="364">
        <v>7206</v>
      </c>
      <c r="Q42" s="364">
        <v>6993</v>
      </c>
      <c r="R42" s="364">
        <v>6993</v>
      </c>
      <c r="S42" s="364">
        <v>6923</v>
      </c>
      <c r="T42" s="364">
        <v>7092</v>
      </c>
      <c r="U42" s="364">
        <v>7142</v>
      </c>
      <c r="V42" s="364">
        <v>7216</v>
      </c>
      <c r="W42" s="364">
        <v>7216</v>
      </c>
      <c r="X42" s="364">
        <v>9120</v>
      </c>
      <c r="Y42" s="364">
        <v>9157</v>
      </c>
      <c r="Z42" s="364">
        <v>9399</v>
      </c>
      <c r="AA42" s="364">
        <v>9357</v>
      </c>
      <c r="AB42" s="364">
        <v>9357</v>
      </c>
      <c r="AC42" s="364">
        <v>9632</v>
      </c>
    </row>
    <row r="43" spans="2:29">
      <c r="C43" s="286"/>
      <c r="D43" s="365"/>
      <c r="E43" s="365"/>
      <c r="F43" s="286"/>
      <c r="G43" s="365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</row>
    <row r="44" spans="2:29">
      <c r="B44" s="62" t="s">
        <v>120</v>
      </c>
      <c r="C44" s="286">
        <v>1150</v>
      </c>
      <c r="D44" s="59">
        <v>1122</v>
      </c>
      <c r="E44" s="59">
        <v>1077</v>
      </c>
      <c r="F44" s="59">
        <v>1118</v>
      </c>
      <c r="G44" s="59">
        <v>1080</v>
      </c>
      <c r="H44" s="286">
        <v>1080</v>
      </c>
      <c r="I44" s="286">
        <v>1097</v>
      </c>
      <c r="J44" s="286">
        <v>1092</v>
      </c>
      <c r="K44" s="286">
        <v>1125</v>
      </c>
      <c r="L44" s="286">
        <v>1155</v>
      </c>
      <c r="M44" s="286">
        <v>1155</v>
      </c>
      <c r="N44" s="286">
        <v>1197</v>
      </c>
      <c r="O44" s="286">
        <v>1195</v>
      </c>
      <c r="P44" s="286">
        <v>1332</v>
      </c>
      <c r="Q44" s="286">
        <v>1060</v>
      </c>
      <c r="R44" s="286">
        <v>1060</v>
      </c>
      <c r="S44" s="286">
        <v>1102</v>
      </c>
      <c r="T44" s="286">
        <v>1097</v>
      </c>
      <c r="U44" s="286">
        <v>1109</v>
      </c>
      <c r="V44" s="286">
        <v>1039</v>
      </c>
      <c r="W44" s="286">
        <v>1039</v>
      </c>
      <c r="X44" s="286">
        <v>1389</v>
      </c>
      <c r="Y44" s="286">
        <v>1342</v>
      </c>
      <c r="Z44" s="286">
        <v>1364</v>
      </c>
      <c r="AA44" s="286">
        <v>1390</v>
      </c>
      <c r="AB44" s="286">
        <v>1390</v>
      </c>
      <c r="AC44" s="286">
        <v>1491</v>
      </c>
    </row>
    <row r="45" spans="2:29" ht="13.5" thickBot="1">
      <c r="B45" s="153" t="s">
        <v>107</v>
      </c>
      <c r="C45" s="366">
        <v>5124</v>
      </c>
      <c r="D45" s="366">
        <v>4548</v>
      </c>
      <c r="E45" s="366">
        <v>4367</v>
      </c>
      <c r="F45" s="366">
        <v>4547</v>
      </c>
      <c r="G45" s="366">
        <v>5495</v>
      </c>
      <c r="H45" s="366">
        <v>5495</v>
      </c>
      <c r="I45" s="366">
        <v>5555</v>
      </c>
      <c r="J45" s="366">
        <v>5639</v>
      </c>
      <c r="K45" s="366">
        <v>5839</v>
      </c>
      <c r="L45" s="366">
        <v>6177</v>
      </c>
      <c r="M45" s="366">
        <v>6177</v>
      </c>
      <c r="N45" s="366">
        <v>6150</v>
      </c>
      <c r="O45" s="366">
        <v>6384</v>
      </c>
      <c r="P45" s="366">
        <v>5874</v>
      </c>
      <c r="Q45" s="366">
        <v>5933</v>
      </c>
      <c r="R45" s="366">
        <v>5933</v>
      </c>
      <c r="S45" s="366">
        <v>5821</v>
      </c>
      <c r="T45" s="366">
        <v>5995</v>
      </c>
      <c r="U45" s="366">
        <v>6033</v>
      </c>
      <c r="V45" s="366">
        <v>6177</v>
      </c>
      <c r="W45" s="366">
        <v>6177</v>
      </c>
      <c r="X45" s="366">
        <v>7731</v>
      </c>
      <c r="Y45" s="366">
        <v>7815</v>
      </c>
      <c r="Z45" s="366">
        <v>8035</v>
      </c>
      <c r="AA45" s="366">
        <v>7967</v>
      </c>
      <c r="AB45" s="366">
        <v>7967</v>
      </c>
      <c r="AC45" s="366">
        <v>8141</v>
      </c>
    </row>
    <row r="46" spans="2:29" ht="13.5" thickTop="1"/>
    <row r="47" spans="2:29" s="377" customFormat="1">
      <c r="B47" s="136"/>
      <c r="C47" s="136"/>
      <c r="D47" s="136"/>
      <c r="E47" s="136"/>
      <c r="F47" s="136"/>
      <c r="G47" s="118"/>
      <c r="H47" s="136"/>
      <c r="I47" s="136"/>
      <c r="J47" s="136"/>
      <c r="K47" s="62"/>
      <c r="L47" s="62"/>
      <c r="M47" s="62"/>
      <c r="N47" s="136"/>
      <c r="O47" s="136"/>
      <c r="P47" s="136"/>
      <c r="Q47" s="136"/>
      <c r="R47" s="62"/>
      <c r="S47" s="136"/>
      <c r="T47" s="136"/>
      <c r="U47" s="136"/>
      <c r="V47" s="136"/>
      <c r="W47" s="136"/>
      <c r="X47" s="136"/>
      <c r="Y47" s="136"/>
    </row>
    <row r="48" spans="2:29" s="377" customFormat="1">
      <c r="B48" s="136"/>
      <c r="C48" s="136"/>
      <c r="D48" s="136"/>
      <c r="E48" s="136"/>
      <c r="F48" s="136"/>
      <c r="G48" s="118"/>
      <c r="H48" s="136"/>
      <c r="I48" s="136"/>
      <c r="J48" s="136"/>
      <c r="K48" s="62"/>
      <c r="L48" s="62"/>
      <c r="M48" s="62"/>
      <c r="N48" s="136"/>
      <c r="O48" s="136"/>
      <c r="P48" s="136"/>
      <c r="Q48" s="136"/>
      <c r="R48" s="62"/>
      <c r="S48" s="136"/>
      <c r="T48" s="136"/>
      <c r="U48" s="136"/>
      <c r="V48" s="136"/>
      <c r="W48" s="136"/>
      <c r="X48" s="136"/>
      <c r="Y48" s="136"/>
    </row>
  </sheetData>
  <pageMargins left="0.39370078740157483" right="0.39370078740157483" top="0.98425196850393704" bottom="0.98425196850393704" header="0.51181102362204722" footer="0.51181102362204722"/>
  <pageSetup paperSize="9" scale="26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66FF33"/>
    <pageSetUpPr fitToPage="1"/>
  </sheetPr>
  <dimension ref="B1:AC46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62" customWidth="1"/>
    <col min="3" max="3" width="12.7109375" style="136" customWidth="1"/>
    <col min="4" max="7" width="12.7109375" style="136" hidden="1" customWidth="1" outlineLevel="1"/>
    <col min="8" max="8" width="12.7109375" style="136" customWidth="1" collapsed="1"/>
    <col min="9" max="11" width="12.7109375" style="136" hidden="1" customWidth="1" outlineLevel="1"/>
    <col min="12" max="12" width="12.7109375" style="62" hidden="1" customWidth="1" outlineLevel="1"/>
    <col min="13" max="13" width="12.7109375" style="62" customWidth="1" collapsed="1"/>
    <col min="14" max="17" width="12.7109375" style="136" hidden="1" customWidth="1" outlineLevel="1"/>
    <col min="18" max="18" width="12.7109375" style="62" customWidth="1" collapsed="1"/>
    <col min="19" max="22" width="12.7109375" style="136" hidden="1" customWidth="1" outlineLevel="1"/>
    <col min="23" max="23" width="12.7109375" style="62" customWidth="1" collapsed="1"/>
    <col min="24" max="26" width="12.7109375" style="136" hidden="1" customWidth="1" outlineLevel="1"/>
    <col min="27" max="27" width="9.140625" style="134" hidden="1" customWidth="1" outlineLevel="1"/>
    <col min="28" max="28" width="10.7109375" style="134" customWidth="1" collapsed="1"/>
    <col min="29" max="29" width="11.5703125" style="134" customWidth="1"/>
    <col min="30" max="241" width="9.140625" style="134"/>
    <col min="242" max="242" width="3.7109375" style="134" customWidth="1"/>
    <col min="243" max="243" width="68.7109375" style="134" customWidth="1"/>
    <col min="244" max="245" width="9.140625" style="134" customWidth="1"/>
    <col min="246" max="247" width="14.7109375" style="134" customWidth="1"/>
    <col min="248" max="248" width="3.7109375" style="134" customWidth="1"/>
    <col min="249" max="250" width="9.140625" style="134"/>
    <col min="251" max="251" width="3.7109375" style="134" customWidth="1"/>
    <col min="252" max="252" width="39" style="134" bestFit="1" customWidth="1"/>
    <col min="253" max="253" width="8.28515625" style="134" bestFit="1" customWidth="1"/>
    <col min="254" max="497" width="9.140625" style="134"/>
    <col min="498" max="498" width="3.7109375" style="134" customWidth="1"/>
    <col min="499" max="499" width="68.7109375" style="134" customWidth="1"/>
    <col min="500" max="501" width="9.140625" style="134" customWidth="1"/>
    <col min="502" max="503" width="14.7109375" style="134" customWidth="1"/>
    <col min="504" max="504" width="3.7109375" style="134" customWidth="1"/>
    <col min="505" max="506" width="9.140625" style="134"/>
    <col min="507" max="507" width="3.7109375" style="134" customWidth="1"/>
    <col min="508" max="508" width="39" style="134" bestFit="1" customWidth="1"/>
    <col min="509" max="509" width="8.28515625" style="134" bestFit="1" customWidth="1"/>
    <col min="510" max="753" width="9.140625" style="134"/>
    <col min="754" max="754" width="3.7109375" style="134" customWidth="1"/>
    <col min="755" max="755" width="68.7109375" style="134" customWidth="1"/>
    <col min="756" max="757" width="9.140625" style="134" customWidth="1"/>
    <col min="758" max="759" width="14.7109375" style="134" customWidth="1"/>
    <col min="760" max="760" width="3.7109375" style="134" customWidth="1"/>
    <col min="761" max="762" width="9.140625" style="134"/>
    <col min="763" max="763" width="3.7109375" style="134" customWidth="1"/>
    <col min="764" max="764" width="39" style="134" bestFit="1" customWidth="1"/>
    <col min="765" max="765" width="8.28515625" style="134" bestFit="1" customWidth="1"/>
    <col min="766" max="1009" width="9.140625" style="134"/>
    <col min="1010" max="1010" width="3.7109375" style="134" customWidth="1"/>
    <col min="1011" max="1011" width="68.7109375" style="134" customWidth="1"/>
    <col min="1012" max="1013" width="9.140625" style="134" customWidth="1"/>
    <col min="1014" max="1015" width="14.7109375" style="134" customWidth="1"/>
    <col min="1016" max="1016" width="3.7109375" style="134" customWidth="1"/>
    <col min="1017" max="1018" width="9.140625" style="134"/>
    <col min="1019" max="1019" width="3.7109375" style="134" customWidth="1"/>
    <col min="1020" max="1020" width="39" style="134" bestFit="1" customWidth="1"/>
    <col min="1021" max="1021" width="8.28515625" style="134" bestFit="1" customWidth="1"/>
    <col min="1022" max="1265" width="9.140625" style="134"/>
    <col min="1266" max="1266" width="3.7109375" style="134" customWidth="1"/>
    <col min="1267" max="1267" width="68.7109375" style="134" customWidth="1"/>
    <col min="1268" max="1269" width="9.140625" style="134" customWidth="1"/>
    <col min="1270" max="1271" width="14.7109375" style="134" customWidth="1"/>
    <col min="1272" max="1272" width="3.7109375" style="134" customWidth="1"/>
    <col min="1273" max="1274" width="9.140625" style="134"/>
    <col min="1275" max="1275" width="3.7109375" style="134" customWidth="1"/>
    <col min="1276" max="1276" width="39" style="134" bestFit="1" customWidth="1"/>
    <col min="1277" max="1277" width="8.28515625" style="134" bestFit="1" customWidth="1"/>
    <col min="1278" max="1521" width="9.140625" style="134"/>
    <col min="1522" max="1522" width="3.7109375" style="134" customWidth="1"/>
    <col min="1523" max="1523" width="68.7109375" style="134" customWidth="1"/>
    <col min="1524" max="1525" width="9.140625" style="134" customWidth="1"/>
    <col min="1526" max="1527" width="14.7109375" style="134" customWidth="1"/>
    <col min="1528" max="1528" width="3.7109375" style="134" customWidth="1"/>
    <col min="1529" max="1530" width="9.140625" style="134"/>
    <col min="1531" max="1531" width="3.7109375" style="134" customWidth="1"/>
    <col min="1532" max="1532" width="39" style="134" bestFit="1" customWidth="1"/>
    <col min="1533" max="1533" width="8.28515625" style="134" bestFit="1" customWidth="1"/>
    <col min="1534" max="1777" width="9.140625" style="134"/>
    <col min="1778" max="1778" width="3.7109375" style="134" customWidth="1"/>
    <col min="1779" max="1779" width="68.7109375" style="134" customWidth="1"/>
    <col min="1780" max="1781" width="9.140625" style="134" customWidth="1"/>
    <col min="1782" max="1783" width="14.7109375" style="134" customWidth="1"/>
    <col min="1784" max="1784" width="3.7109375" style="134" customWidth="1"/>
    <col min="1785" max="1786" width="9.140625" style="134"/>
    <col min="1787" max="1787" width="3.7109375" style="134" customWidth="1"/>
    <col min="1788" max="1788" width="39" style="134" bestFit="1" customWidth="1"/>
    <col min="1789" max="1789" width="8.28515625" style="134" bestFit="1" customWidth="1"/>
    <col min="1790" max="2033" width="9.140625" style="134"/>
    <col min="2034" max="2034" width="3.7109375" style="134" customWidth="1"/>
    <col min="2035" max="2035" width="68.7109375" style="134" customWidth="1"/>
    <col min="2036" max="2037" width="9.140625" style="134" customWidth="1"/>
    <col min="2038" max="2039" width="14.7109375" style="134" customWidth="1"/>
    <col min="2040" max="2040" width="3.7109375" style="134" customWidth="1"/>
    <col min="2041" max="2042" width="9.140625" style="134"/>
    <col min="2043" max="2043" width="3.7109375" style="134" customWidth="1"/>
    <col min="2044" max="2044" width="39" style="134" bestFit="1" customWidth="1"/>
    <col min="2045" max="2045" width="8.28515625" style="134" bestFit="1" customWidth="1"/>
    <col min="2046" max="2289" width="9.140625" style="134"/>
    <col min="2290" max="2290" width="3.7109375" style="134" customWidth="1"/>
    <col min="2291" max="2291" width="68.7109375" style="134" customWidth="1"/>
    <col min="2292" max="2293" width="9.140625" style="134" customWidth="1"/>
    <col min="2294" max="2295" width="14.7109375" style="134" customWidth="1"/>
    <col min="2296" max="2296" width="3.7109375" style="134" customWidth="1"/>
    <col min="2297" max="2298" width="9.140625" style="134"/>
    <col min="2299" max="2299" width="3.7109375" style="134" customWidth="1"/>
    <col min="2300" max="2300" width="39" style="134" bestFit="1" customWidth="1"/>
    <col min="2301" max="2301" width="8.28515625" style="134" bestFit="1" customWidth="1"/>
    <col min="2302" max="2545" width="9.140625" style="134"/>
    <col min="2546" max="2546" width="3.7109375" style="134" customWidth="1"/>
    <col min="2547" max="2547" width="68.7109375" style="134" customWidth="1"/>
    <col min="2548" max="2549" width="9.140625" style="134" customWidth="1"/>
    <col min="2550" max="2551" width="14.7109375" style="134" customWidth="1"/>
    <col min="2552" max="2552" width="3.7109375" style="134" customWidth="1"/>
    <col min="2553" max="2554" width="9.140625" style="134"/>
    <col min="2555" max="2555" width="3.7109375" style="134" customWidth="1"/>
    <col min="2556" max="2556" width="39" style="134" bestFit="1" customWidth="1"/>
    <col min="2557" max="2557" width="8.28515625" style="134" bestFit="1" customWidth="1"/>
    <col min="2558" max="2801" width="9.140625" style="134"/>
    <col min="2802" max="2802" width="3.7109375" style="134" customWidth="1"/>
    <col min="2803" max="2803" width="68.7109375" style="134" customWidth="1"/>
    <col min="2804" max="2805" width="9.140625" style="134" customWidth="1"/>
    <col min="2806" max="2807" width="14.7109375" style="134" customWidth="1"/>
    <col min="2808" max="2808" width="3.7109375" style="134" customWidth="1"/>
    <col min="2809" max="2810" width="9.140625" style="134"/>
    <col min="2811" max="2811" width="3.7109375" style="134" customWidth="1"/>
    <col min="2812" max="2812" width="39" style="134" bestFit="1" customWidth="1"/>
    <col min="2813" max="2813" width="8.28515625" style="134" bestFit="1" customWidth="1"/>
    <col min="2814" max="3057" width="9.140625" style="134"/>
    <col min="3058" max="3058" width="3.7109375" style="134" customWidth="1"/>
    <col min="3059" max="3059" width="68.7109375" style="134" customWidth="1"/>
    <col min="3060" max="3061" width="9.140625" style="134" customWidth="1"/>
    <col min="3062" max="3063" width="14.7109375" style="134" customWidth="1"/>
    <col min="3064" max="3064" width="3.7109375" style="134" customWidth="1"/>
    <col min="3065" max="3066" width="9.140625" style="134"/>
    <col min="3067" max="3067" width="3.7109375" style="134" customWidth="1"/>
    <col min="3068" max="3068" width="39" style="134" bestFit="1" customWidth="1"/>
    <col min="3069" max="3069" width="8.28515625" style="134" bestFit="1" customWidth="1"/>
    <col min="3070" max="3313" width="9.140625" style="134"/>
    <col min="3314" max="3314" width="3.7109375" style="134" customWidth="1"/>
    <col min="3315" max="3315" width="68.7109375" style="134" customWidth="1"/>
    <col min="3316" max="3317" width="9.140625" style="134" customWidth="1"/>
    <col min="3318" max="3319" width="14.7109375" style="134" customWidth="1"/>
    <col min="3320" max="3320" width="3.7109375" style="134" customWidth="1"/>
    <col min="3321" max="3322" width="9.140625" style="134"/>
    <col min="3323" max="3323" width="3.7109375" style="134" customWidth="1"/>
    <col min="3324" max="3324" width="39" style="134" bestFit="1" customWidth="1"/>
    <col min="3325" max="3325" width="8.28515625" style="134" bestFit="1" customWidth="1"/>
    <col min="3326" max="3569" width="9.140625" style="134"/>
    <col min="3570" max="3570" width="3.7109375" style="134" customWidth="1"/>
    <col min="3571" max="3571" width="68.7109375" style="134" customWidth="1"/>
    <col min="3572" max="3573" width="9.140625" style="134" customWidth="1"/>
    <col min="3574" max="3575" width="14.7109375" style="134" customWidth="1"/>
    <col min="3576" max="3576" width="3.7109375" style="134" customWidth="1"/>
    <col min="3577" max="3578" width="9.140625" style="134"/>
    <col min="3579" max="3579" width="3.7109375" style="134" customWidth="1"/>
    <col min="3580" max="3580" width="39" style="134" bestFit="1" customWidth="1"/>
    <col min="3581" max="3581" width="8.28515625" style="134" bestFit="1" customWidth="1"/>
    <col min="3582" max="3825" width="9.140625" style="134"/>
    <col min="3826" max="3826" width="3.7109375" style="134" customWidth="1"/>
    <col min="3827" max="3827" width="68.7109375" style="134" customWidth="1"/>
    <col min="3828" max="3829" width="9.140625" style="134" customWidth="1"/>
    <col min="3830" max="3831" width="14.7109375" style="134" customWidth="1"/>
    <col min="3832" max="3832" width="3.7109375" style="134" customWidth="1"/>
    <col min="3833" max="3834" width="9.140625" style="134"/>
    <col min="3835" max="3835" width="3.7109375" style="134" customWidth="1"/>
    <col min="3836" max="3836" width="39" style="134" bestFit="1" customWidth="1"/>
    <col min="3837" max="3837" width="8.28515625" style="134" bestFit="1" customWidth="1"/>
    <col min="3838" max="4081" width="9.140625" style="134"/>
    <col min="4082" max="4082" width="3.7109375" style="134" customWidth="1"/>
    <col min="4083" max="4083" width="68.7109375" style="134" customWidth="1"/>
    <col min="4084" max="4085" width="9.140625" style="134" customWidth="1"/>
    <col min="4086" max="4087" width="14.7109375" style="134" customWidth="1"/>
    <col min="4088" max="4088" width="3.7109375" style="134" customWidth="1"/>
    <col min="4089" max="4090" width="9.140625" style="134"/>
    <col min="4091" max="4091" width="3.7109375" style="134" customWidth="1"/>
    <col min="4092" max="4092" width="39" style="134" bestFit="1" customWidth="1"/>
    <col min="4093" max="4093" width="8.28515625" style="134" bestFit="1" customWidth="1"/>
    <col min="4094" max="4337" width="9.140625" style="134"/>
    <col min="4338" max="4338" width="3.7109375" style="134" customWidth="1"/>
    <col min="4339" max="4339" width="68.7109375" style="134" customWidth="1"/>
    <col min="4340" max="4341" width="9.140625" style="134" customWidth="1"/>
    <col min="4342" max="4343" width="14.7109375" style="134" customWidth="1"/>
    <col min="4344" max="4344" width="3.7109375" style="134" customWidth="1"/>
    <col min="4345" max="4346" width="9.140625" style="134"/>
    <col min="4347" max="4347" width="3.7109375" style="134" customWidth="1"/>
    <col min="4348" max="4348" width="39" style="134" bestFit="1" customWidth="1"/>
    <col min="4349" max="4349" width="8.28515625" style="134" bestFit="1" customWidth="1"/>
    <col min="4350" max="4593" width="9.140625" style="134"/>
    <col min="4594" max="4594" width="3.7109375" style="134" customWidth="1"/>
    <col min="4595" max="4595" width="68.7109375" style="134" customWidth="1"/>
    <col min="4596" max="4597" width="9.140625" style="134" customWidth="1"/>
    <col min="4598" max="4599" width="14.7109375" style="134" customWidth="1"/>
    <col min="4600" max="4600" width="3.7109375" style="134" customWidth="1"/>
    <col min="4601" max="4602" width="9.140625" style="134"/>
    <col min="4603" max="4603" width="3.7109375" style="134" customWidth="1"/>
    <col min="4604" max="4604" width="39" style="134" bestFit="1" customWidth="1"/>
    <col min="4605" max="4605" width="8.28515625" style="134" bestFit="1" customWidth="1"/>
    <col min="4606" max="4849" width="9.140625" style="134"/>
    <col min="4850" max="4850" width="3.7109375" style="134" customWidth="1"/>
    <col min="4851" max="4851" width="68.7109375" style="134" customWidth="1"/>
    <col min="4852" max="4853" width="9.140625" style="134" customWidth="1"/>
    <col min="4854" max="4855" width="14.7109375" style="134" customWidth="1"/>
    <col min="4856" max="4856" width="3.7109375" style="134" customWidth="1"/>
    <col min="4857" max="4858" width="9.140625" style="134"/>
    <col min="4859" max="4859" width="3.7109375" style="134" customWidth="1"/>
    <col min="4860" max="4860" width="39" style="134" bestFit="1" customWidth="1"/>
    <col min="4861" max="4861" width="8.28515625" style="134" bestFit="1" customWidth="1"/>
    <col min="4862" max="5105" width="9.140625" style="134"/>
    <col min="5106" max="5106" width="3.7109375" style="134" customWidth="1"/>
    <col min="5107" max="5107" width="68.7109375" style="134" customWidth="1"/>
    <col min="5108" max="5109" width="9.140625" style="134" customWidth="1"/>
    <col min="5110" max="5111" width="14.7109375" style="134" customWidth="1"/>
    <col min="5112" max="5112" width="3.7109375" style="134" customWidth="1"/>
    <col min="5113" max="5114" width="9.140625" style="134"/>
    <col min="5115" max="5115" width="3.7109375" style="134" customWidth="1"/>
    <col min="5116" max="5116" width="39" style="134" bestFit="1" customWidth="1"/>
    <col min="5117" max="5117" width="8.28515625" style="134" bestFit="1" customWidth="1"/>
    <col min="5118" max="5361" width="9.140625" style="134"/>
    <col min="5362" max="5362" width="3.7109375" style="134" customWidth="1"/>
    <col min="5363" max="5363" width="68.7109375" style="134" customWidth="1"/>
    <col min="5364" max="5365" width="9.140625" style="134" customWidth="1"/>
    <col min="5366" max="5367" width="14.7109375" style="134" customWidth="1"/>
    <col min="5368" max="5368" width="3.7109375" style="134" customWidth="1"/>
    <col min="5369" max="5370" width="9.140625" style="134"/>
    <col min="5371" max="5371" width="3.7109375" style="134" customWidth="1"/>
    <col min="5372" max="5372" width="39" style="134" bestFit="1" customWidth="1"/>
    <col min="5373" max="5373" width="8.28515625" style="134" bestFit="1" customWidth="1"/>
    <col min="5374" max="5617" width="9.140625" style="134"/>
    <col min="5618" max="5618" width="3.7109375" style="134" customWidth="1"/>
    <col min="5619" max="5619" width="68.7109375" style="134" customWidth="1"/>
    <col min="5620" max="5621" width="9.140625" style="134" customWidth="1"/>
    <col min="5622" max="5623" width="14.7109375" style="134" customWidth="1"/>
    <col min="5624" max="5624" width="3.7109375" style="134" customWidth="1"/>
    <col min="5625" max="5626" width="9.140625" style="134"/>
    <col min="5627" max="5627" width="3.7109375" style="134" customWidth="1"/>
    <col min="5628" max="5628" width="39" style="134" bestFit="1" customWidth="1"/>
    <col min="5629" max="5629" width="8.28515625" style="134" bestFit="1" customWidth="1"/>
    <col min="5630" max="5873" width="9.140625" style="134"/>
    <col min="5874" max="5874" width="3.7109375" style="134" customWidth="1"/>
    <col min="5875" max="5875" width="68.7109375" style="134" customWidth="1"/>
    <col min="5876" max="5877" width="9.140625" style="134" customWidth="1"/>
    <col min="5878" max="5879" width="14.7109375" style="134" customWidth="1"/>
    <col min="5880" max="5880" width="3.7109375" style="134" customWidth="1"/>
    <col min="5881" max="5882" width="9.140625" style="134"/>
    <col min="5883" max="5883" width="3.7109375" style="134" customWidth="1"/>
    <col min="5884" max="5884" width="39" style="134" bestFit="1" customWidth="1"/>
    <col min="5885" max="5885" width="8.28515625" style="134" bestFit="1" customWidth="1"/>
    <col min="5886" max="6129" width="9.140625" style="134"/>
    <col min="6130" max="6130" width="3.7109375" style="134" customWidth="1"/>
    <col min="6131" max="6131" width="68.7109375" style="134" customWidth="1"/>
    <col min="6132" max="6133" width="9.140625" style="134" customWidth="1"/>
    <col min="6134" max="6135" width="14.7109375" style="134" customWidth="1"/>
    <col min="6136" max="6136" width="3.7109375" style="134" customWidth="1"/>
    <col min="6137" max="6138" width="9.140625" style="134"/>
    <col min="6139" max="6139" width="3.7109375" style="134" customWidth="1"/>
    <col min="6140" max="6140" width="39" style="134" bestFit="1" customWidth="1"/>
    <col min="6141" max="6141" width="8.28515625" style="134" bestFit="1" customWidth="1"/>
    <col min="6142" max="6385" width="9.140625" style="134"/>
    <col min="6386" max="6386" width="3.7109375" style="134" customWidth="1"/>
    <col min="6387" max="6387" width="68.7109375" style="134" customWidth="1"/>
    <col min="6388" max="6389" width="9.140625" style="134" customWidth="1"/>
    <col min="6390" max="6391" width="14.7109375" style="134" customWidth="1"/>
    <col min="6392" max="6392" width="3.7109375" style="134" customWidth="1"/>
    <col min="6393" max="6394" width="9.140625" style="134"/>
    <col min="6395" max="6395" width="3.7109375" style="134" customWidth="1"/>
    <col min="6396" max="6396" width="39" style="134" bestFit="1" customWidth="1"/>
    <col min="6397" max="6397" width="8.28515625" style="134" bestFit="1" customWidth="1"/>
    <col min="6398" max="6641" width="9.140625" style="134"/>
    <col min="6642" max="6642" width="3.7109375" style="134" customWidth="1"/>
    <col min="6643" max="6643" width="68.7109375" style="134" customWidth="1"/>
    <col min="6644" max="6645" width="9.140625" style="134" customWidth="1"/>
    <col min="6646" max="6647" width="14.7109375" style="134" customWidth="1"/>
    <col min="6648" max="6648" width="3.7109375" style="134" customWidth="1"/>
    <col min="6649" max="6650" width="9.140625" style="134"/>
    <col min="6651" max="6651" width="3.7109375" style="134" customWidth="1"/>
    <col min="6652" max="6652" width="39" style="134" bestFit="1" customWidth="1"/>
    <col min="6653" max="6653" width="8.28515625" style="134" bestFit="1" customWidth="1"/>
    <col min="6654" max="6897" width="9.140625" style="134"/>
    <col min="6898" max="6898" width="3.7109375" style="134" customWidth="1"/>
    <col min="6899" max="6899" width="68.7109375" style="134" customWidth="1"/>
    <col min="6900" max="6901" width="9.140625" style="134" customWidth="1"/>
    <col min="6902" max="6903" width="14.7109375" style="134" customWidth="1"/>
    <col min="6904" max="6904" width="3.7109375" style="134" customWidth="1"/>
    <col min="6905" max="6906" width="9.140625" style="134"/>
    <col min="6907" max="6907" width="3.7109375" style="134" customWidth="1"/>
    <col min="6908" max="6908" width="39" style="134" bestFit="1" customWidth="1"/>
    <col min="6909" max="6909" width="8.28515625" style="134" bestFit="1" customWidth="1"/>
    <col min="6910" max="7153" width="9.140625" style="134"/>
    <col min="7154" max="7154" width="3.7109375" style="134" customWidth="1"/>
    <col min="7155" max="7155" width="68.7109375" style="134" customWidth="1"/>
    <col min="7156" max="7157" width="9.140625" style="134" customWidth="1"/>
    <col min="7158" max="7159" width="14.7109375" style="134" customWidth="1"/>
    <col min="7160" max="7160" width="3.7109375" style="134" customWidth="1"/>
    <col min="7161" max="7162" width="9.140625" style="134"/>
    <col min="7163" max="7163" width="3.7109375" style="134" customWidth="1"/>
    <col min="7164" max="7164" width="39" style="134" bestFit="1" customWidth="1"/>
    <col min="7165" max="7165" width="8.28515625" style="134" bestFit="1" customWidth="1"/>
    <col min="7166" max="7409" width="9.140625" style="134"/>
    <col min="7410" max="7410" width="3.7109375" style="134" customWidth="1"/>
    <col min="7411" max="7411" width="68.7109375" style="134" customWidth="1"/>
    <col min="7412" max="7413" width="9.140625" style="134" customWidth="1"/>
    <col min="7414" max="7415" width="14.7109375" style="134" customWidth="1"/>
    <col min="7416" max="7416" width="3.7109375" style="134" customWidth="1"/>
    <col min="7417" max="7418" width="9.140625" style="134"/>
    <col min="7419" max="7419" width="3.7109375" style="134" customWidth="1"/>
    <col min="7420" max="7420" width="39" style="134" bestFit="1" customWidth="1"/>
    <col min="7421" max="7421" width="8.28515625" style="134" bestFit="1" customWidth="1"/>
    <col min="7422" max="7665" width="9.140625" style="134"/>
    <col min="7666" max="7666" width="3.7109375" style="134" customWidth="1"/>
    <col min="7667" max="7667" width="68.7109375" style="134" customWidth="1"/>
    <col min="7668" max="7669" width="9.140625" style="134" customWidth="1"/>
    <col min="7670" max="7671" width="14.7109375" style="134" customWidth="1"/>
    <col min="7672" max="7672" width="3.7109375" style="134" customWidth="1"/>
    <col min="7673" max="7674" width="9.140625" style="134"/>
    <col min="7675" max="7675" width="3.7109375" style="134" customWidth="1"/>
    <col min="7676" max="7676" width="39" style="134" bestFit="1" customWidth="1"/>
    <col min="7677" max="7677" width="8.28515625" style="134" bestFit="1" customWidth="1"/>
    <col min="7678" max="7921" width="9.140625" style="134"/>
    <col min="7922" max="7922" width="3.7109375" style="134" customWidth="1"/>
    <col min="7923" max="7923" width="68.7109375" style="134" customWidth="1"/>
    <col min="7924" max="7925" width="9.140625" style="134" customWidth="1"/>
    <col min="7926" max="7927" width="14.7109375" style="134" customWidth="1"/>
    <col min="7928" max="7928" width="3.7109375" style="134" customWidth="1"/>
    <col min="7929" max="7930" width="9.140625" style="134"/>
    <col min="7931" max="7931" width="3.7109375" style="134" customWidth="1"/>
    <col min="7932" max="7932" width="39" style="134" bestFit="1" customWidth="1"/>
    <col min="7933" max="7933" width="8.28515625" style="134" bestFit="1" customWidth="1"/>
    <col min="7934" max="8177" width="9.140625" style="134"/>
    <col min="8178" max="8178" width="3.7109375" style="134" customWidth="1"/>
    <col min="8179" max="8179" width="68.7109375" style="134" customWidth="1"/>
    <col min="8180" max="8181" width="9.140625" style="134" customWidth="1"/>
    <col min="8182" max="8183" width="14.7109375" style="134" customWidth="1"/>
    <col min="8184" max="8184" width="3.7109375" style="134" customWidth="1"/>
    <col min="8185" max="8186" width="9.140625" style="134"/>
    <col min="8187" max="8187" width="3.7109375" style="134" customWidth="1"/>
    <col min="8188" max="8188" width="39" style="134" bestFit="1" customWidth="1"/>
    <col min="8189" max="8189" width="8.28515625" style="134" bestFit="1" customWidth="1"/>
    <col min="8190" max="8433" width="9.140625" style="134"/>
    <col min="8434" max="8434" width="3.7109375" style="134" customWidth="1"/>
    <col min="8435" max="8435" width="68.7109375" style="134" customWidth="1"/>
    <col min="8436" max="8437" width="9.140625" style="134" customWidth="1"/>
    <col min="8438" max="8439" width="14.7109375" style="134" customWidth="1"/>
    <col min="8440" max="8440" width="3.7109375" style="134" customWidth="1"/>
    <col min="8441" max="8442" width="9.140625" style="134"/>
    <col min="8443" max="8443" width="3.7109375" style="134" customWidth="1"/>
    <col min="8444" max="8444" width="39" style="134" bestFit="1" customWidth="1"/>
    <col min="8445" max="8445" width="8.28515625" style="134" bestFit="1" customWidth="1"/>
    <col min="8446" max="8689" width="9.140625" style="134"/>
    <col min="8690" max="8690" width="3.7109375" style="134" customWidth="1"/>
    <col min="8691" max="8691" width="68.7109375" style="134" customWidth="1"/>
    <col min="8692" max="8693" width="9.140625" style="134" customWidth="1"/>
    <col min="8694" max="8695" width="14.7109375" style="134" customWidth="1"/>
    <col min="8696" max="8696" width="3.7109375" style="134" customWidth="1"/>
    <col min="8697" max="8698" width="9.140625" style="134"/>
    <col min="8699" max="8699" width="3.7109375" style="134" customWidth="1"/>
    <col min="8700" max="8700" width="39" style="134" bestFit="1" customWidth="1"/>
    <col min="8701" max="8701" width="8.28515625" style="134" bestFit="1" customWidth="1"/>
    <col min="8702" max="8945" width="9.140625" style="134"/>
    <col min="8946" max="8946" width="3.7109375" style="134" customWidth="1"/>
    <col min="8947" max="8947" width="68.7109375" style="134" customWidth="1"/>
    <col min="8948" max="8949" width="9.140625" style="134" customWidth="1"/>
    <col min="8950" max="8951" width="14.7109375" style="134" customWidth="1"/>
    <col min="8952" max="8952" width="3.7109375" style="134" customWidth="1"/>
    <col min="8953" max="8954" width="9.140625" style="134"/>
    <col min="8955" max="8955" width="3.7109375" style="134" customWidth="1"/>
    <col min="8956" max="8956" width="39" style="134" bestFit="1" customWidth="1"/>
    <col min="8957" max="8957" width="8.28515625" style="134" bestFit="1" customWidth="1"/>
    <col min="8958" max="9201" width="9.140625" style="134"/>
    <col min="9202" max="9202" width="3.7109375" style="134" customWidth="1"/>
    <col min="9203" max="9203" width="68.7109375" style="134" customWidth="1"/>
    <col min="9204" max="9205" width="9.140625" style="134" customWidth="1"/>
    <col min="9206" max="9207" width="14.7109375" style="134" customWidth="1"/>
    <col min="9208" max="9208" width="3.7109375" style="134" customWidth="1"/>
    <col min="9209" max="9210" width="9.140625" style="134"/>
    <col min="9211" max="9211" width="3.7109375" style="134" customWidth="1"/>
    <col min="9212" max="9212" width="39" style="134" bestFit="1" customWidth="1"/>
    <col min="9213" max="9213" width="8.28515625" style="134" bestFit="1" customWidth="1"/>
    <col min="9214" max="9457" width="9.140625" style="134"/>
    <col min="9458" max="9458" width="3.7109375" style="134" customWidth="1"/>
    <col min="9459" max="9459" width="68.7109375" style="134" customWidth="1"/>
    <col min="9460" max="9461" width="9.140625" style="134" customWidth="1"/>
    <col min="9462" max="9463" width="14.7109375" style="134" customWidth="1"/>
    <col min="9464" max="9464" width="3.7109375" style="134" customWidth="1"/>
    <col min="9465" max="9466" width="9.140625" style="134"/>
    <col min="9467" max="9467" width="3.7109375" style="134" customWidth="1"/>
    <col min="9468" max="9468" width="39" style="134" bestFit="1" customWidth="1"/>
    <col min="9469" max="9469" width="8.28515625" style="134" bestFit="1" customWidth="1"/>
    <col min="9470" max="9713" width="9.140625" style="134"/>
    <col min="9714" max="9714" width="3.7109375" style="134" customWidth="1"/>
    <col min="9715" max="9715" width="68.7109375" style="134" customWidth="1"/>
    <col min="9716" max="9717" width="9.140625" style="134" customWidth="1"/>
    <col min="9718" max="9719" width="14.7109375" style="134" customWidth="1"/>
    <col min="9720" max="9720" width="3.7109375" style="134" customWidth="1"/>
    <col min="9721" max="9722" width="9.140625" style="134"/>
    <col min="9723" max="9723" width="3.7109375" style="134" customWidth="1"/>
    <col min="9724" max="9724" width="39" style="134" bestFit="1" customWidth="1"/>
    <col min="9725" max="9725" width="8.28515625" style="134" bestFit="1" customWidth="1"/>
    <col min="9726" max="9969" width="9.140625" style="134"/>
    <col min="9970" max="9970" width="3.7109375" style="134" customWidth="1"/>
    <col min="9971" max="9971" width="68.7109375" style="134" customWidth="1"/>
    <col min="9972" max="9973" width="9.140625" style="134" customWidth="1"/>
    <col min="9974" max="9975" width="14.7109375" style="134" customWidth="1"/>
    <col min="9976" max="9976" width="3.7109375" style="134" customWidth="1"/>
    <col min="9977" max="9978" width="9.140625" style="134"/>
    <col min="9979" max="9979" width="3.7109375" style="134" customWidth="1"/>
    <col min="9980" max="9980" width="39" style="134" bestFit="1" customWidth="1"/>
    <col min="9981" max="9981" width="8.28515625" style="134" bestFit="1" customWidth="1"/>
    <col min="9982" max="10225" width="9.140625" style="134"/>
    <col min="10226" max="10226" width="3.7109375" style="134" customWidth="1"/>
    <col min="10227" max="10227" width="68.7109375" style="134" customWidth="1"/>
    <col min="10228" max="10229" width="9.140625" style="134" customWidth="1"/>
    <col min="10230" max="10231" width="14.7109375" style="134" customWidth="1"/>
    <col min="10232" max="10232" width="3.7109375" style="134" customWidth="1"/>
    <col min="10233" max="10234" width="9.140625" style="134"/>
    <col min="10235" max="10235" width="3.7109375" style="134" customWidth="1"/>
    <col min="10236" max="10236" width="39" style="134" bestFit="1" customWidth="1"/>
    <col min="10237" max="10237" width="8.28515625" style="134" bestFit="1" customWidth="1"/>
    <col min="10238" max="10481" width="9.140625" style="134"/>
    <col min="10482" max="10482" width="3.7109375" style="134" customWidth="1"/>
    <col min="10483" max="10483" width="68.7109375" style="134" customWidth="1"/>
    <col min="10484" max="10485" width="9.140625" style="134" customWidth="1"/>
    <col min="10486" max="10487" width="14.7109375" style="134" customWidth="1"/>
    <col min="10488" max="10488" width="3.7109375" style="134" customWidth="1"/>
    <col min="10489" max="10490" width="9.140625" style="134"/>
    <col min="10491" max="10491" width="3.7109375" style="134" customWidth="1"/>
    <col min="10492" max="10492" width="39" style="134" bestFit="1" customWidth="1"/>
    <col min="10493" max="10493" width="8.28515625" style="134" bestFit="1" customWidth="1"/>
    <col min="10494" max="10737" width="9.140625" style="134"/>
    <col min="10738" max="10738" width="3.7109375" style="134" customWidth="1"/>
    <col min="10739" max="10739" width="68.7109375" style="134" customWidth="1"/>
    <col min="10740" max="10741" width="9.140625" style="134" customWidth="1"/>
    <col min="10742" max="10743" width="14.7109375" style="134" customWidth="1"/>
    <col min="10744" max="10744" width="3.7109375" style="134" customWidth="1"/>
    <col min="10745" max="10746" width="9.140625" style="134"/>
    <col min="10747" max="10747" width="3.7109375" style="134" customWidth="1"/>
    <col min="10748" max="10748" width="39" style="134" bestFit="1" customWidth="1"/>
    <col min="10749" max="10749" width="8.28515625" style="134" bestFit="1" customWidth="1"/>
    <col min="10750" max="10993" width="9.140625" style="134"/>
    <col min="10994" max="10994" width="3.7109375" style="134" customWidth="1"/>
    <col min="10995" max="10995" width="68.7109375" style="134" customWidth="1"/>
    <col min="10996" max="10997" width="9.140625" style="134" customWidth="1"/>
    <col min="10998" max="10999" width="14.7109375" style="134" customWidth="1"/>
    <col min="11000" max="11000" width="3.7109375" style="134" customWidth="1"/>
    <col min="11001" max="11002" width="9.140625" style="134"/>
    <col min="11003" max="11003" width="3.7109375" style="134" customWidth="1"/>
    <col min="11004" max="11004" width="39" style="134" bestFit="1" customWidth="1"/>
    <col min="11005" max="11005" width="8.28515625" style="134" bestFit="1" customWidth="1"/>
    <col min="11006" max="11249" width="9.140625" style="134"/>
    <col min="11250" max="11250" width="3.7109375" style="134" customWidth="1"/>
    <col min="11251" max="11251" width="68.7109375" style="134" customWidth="1"/>
    <col min="11252" max="11253" width="9.140625" style="134" customWidth="1"/>
    <col min="11254" max="11255" width="14.7109375" style="134" customWidth="1"/>
    <col min="11256" max="11256" width="3.7109375" style="134" customWidth="1"/>
    <col min="11257" max="11258" width="9.140625" style="134"/>
    <col min="11259" max="11259" width="3.7109375" style="134" customWidth="1"/>
    <col min="11260" max="11260" width="39" style="134" bestFit="1" customWidth="1"/>
    <col min="11261" max="11261" width="8.28515625" style="134" bestFit="1" customWidth="1"/>
    <col min="11262" max="11505" width="9.140625" style="134"/>
    <col min="11506" max="11506" width="3.7109375" style="134" customWidth="1"/>
    <col min="11507" max="11507" width="68.7109375" style="134" customWidth="1"/>
    <col min="11508" max="11509" width="9.140625" style="134" customWidth="1"/>
    <col min="11510" max="11511" width="14.7109375" style="134" customWidth="1"/>
    <col min="11512" max="11512" width="3.7109375" style="134" customWidth="1"/>
    <col min="11513" max="11514" width="9.140625" style="134"/>
    <col min="11515" max="11515" width="3.7109375" style="134" customWidth="1"/>
    <col min="11516" max="11516" width="39" style="134" bestFit="1" customWidth="1"/>
    <col min="11517" max="11517" width="8.28515625" style="134" bestFit="1" customWidth="1"/>
    <col min="11518" max="11761" width="9.140625" style="134"/>
    <col min="11762" max="11762" width="3.7109375" style="134" customWidth="1"/>
    <col min="11763" max="11763" width="68.7109375" style="134" customWidth="1"/>
    <col min="11764" max="11765" width="9.140625" style="134" customWidth="1"/>
    <col min="11766" max="11767" width="14.7109375" style="134" customWidth="1"/>
    <col min="11768" max="11768" width="3.7109375" style="134" customWidth="1"/>
    <col min="11769" max="11770" width="9.140625" style="134"/>
    <col min="11771" max="11771" width="3.7109375" style="134" customWidth="1"/>
    <col min="11772" max="11772" width="39" style="134" bestFit="1" customWidth="1"/>
    <col min="11773" max="11773" width="8.28515625" style="134" bestFit="1" customWidth="1"/>
    <col min="11774" max="12017" width="9.140625" style="134"/>
    <col min="12018" max="12018" width="3.7109375" style="134" customWidth="1"/>
    <col min="12019" max="12019" width="68.7109375" style="134" customWidth="1"/>
    <col min="12020" max="12021" width="9.140625" style="134" customWidth="1"/>
    <col min="12022" max="12023" width="14.7109375" style="134" customWidth="1"/>
    <col min="12024" max="12024" width="3.7109375" style="134" customWidth="1"/>
    <col min="12025" max="12026" width="9.140625" style="134"/>
    <col min="12027" max="12027" width="3.7109375" style="134" customWidth="1"/>
    <col min="12028" max="12028" width="39" style="134" bestFit="1" customWidth="1"/>
    <col min="12029" max="12029" width="8.28515625" style="134" bestFit="1" customWidth="1"/>
    <col min="12030" max="12273" width="9.140625" style="134"/>
    <col min="12274" max="12274" width="3.7109375" style="134" customWidth="1"/>
    <col min="12275" max="12275" width="68.7109375" style="134" customWidth="1"/>
    <col min="12276" max="12277" width="9.140625" style="134" customWidth="1"/>
    <col min="12278" max="12279" width="14.7109375" style="134" customWidth="1"/>
    <col min="12280" max="12280" width="3.7109375" style="134" customWidth="1"/>
    <col min="12281" max="12282" width="9.140625" style="134"/>
    <col min="12283" max="12283" width="3.7109375" style="134" customWidth="1"/>
    <col min="12284" max="12284" width="39" style="134" bestFit="1" customWidth="1"/>
    <col min="12285" max="12285" width="8.28515625" style="134" bestFit="1" customWidth="1"/>
    <col min="12286" max="12529" width="9.140625" style="134"/>
    <col min="12530" max="12530" width="3.7109375" style="134" customWidth="1"/>
    <col min="12531" max="12531" width="68.7109375" style="134" customWidth="1"/>
    <col min="12532" max="12533" width="9.140625" style="134" customWidth="1"/>
    <col min="12534" max="12535" width="14.7109375" style="134" customWidth="1"/>
    <col min="12536" max="12536" width="3.7109375" style="134" customWidth="1"/>
    <col min="12537" max="12538" width="9.140625" style="134"/>
    <col min="12539" max="12539" width="3.7109375" style="134" customWidth="1"/>
    <col min="12540" max="12540" width="39" style="134" bestFit="1" customWidth="1"/>
    <col min="12541" max="12541" width="8.28515625" style="134" bestFit="1" customWidth="1"/>
    <col min="12542" max="12785" width="9.140625" style="134"/>
    <col min="12786" max="12786" width="3.7109375" style="134" customWidth="1"/>
    <col min="12787" max="12787" width="68.7109375" style="134" customWidth="1"/>
    <col min="12788" max="12789" width="9.140625" style="134" customWidth="1"/>
    <col min="12790" max="12791" width="14.7109375" style="134" customWidth="1"/>
    <col min="12792" max="12792" width="3.7109375" style="134" customWidth="1"/>
    <col min="12793" max="12794" width="9.140625" style="134"/>
    <col min="12795" max="12795" width="3.7109375" style="134" customWidth="1"/>
    <col min="12796" max="12796" width="39" style="134" bestFit="1" customWidth="1"/>
    <col min="12797" max="12797" width="8.28515625" style="134" bestFit="1" customWidth="1"/>
    <col min="12798" max="13041" width="9.140625" style="134"/>
    <col min="13042" max="13042" width="3.7109375" style="134" customWidth="1"/>
    <col min="13043" max="13043" width="68.7109375" style="134" customWidth="1"/>
    <col min="13044" max="13045" width="9.140625" style="134" customWidth="1"/>
    <col min="13046" max="13047" width="14.7109375" style="134" customWidth="1"/>
    <col min="13048" max="13048" width="3.7109375" style="134" customWidth="1"/>
    <col min="13049" max="13050" width="9.140625" style="134"/>
    <col min="13051" max="13051" width="3.7109375" style="134" customWidth="1"/>
    <col min="13052" max="13052" width="39" style="134" bestFit="1" customWidth="1"/>
    <col min="13053" max="13053" width="8.28515625" style="134" bestFit="1" customWidth="1"/>
    <col min="13054" max="13297" width="9.140625" style="134"/>
    <col min="13298" max="13298" width="3.7109375" style="134" customWidth="1"/>
    <col min="13299" max="13299" width="68.7109375" style="134" customWidth="1"/>
    <col min="13300" max="13301" width="9.140625" style="134" customWidth="1"/>
    <col min="13302" max="13303" width="14.7109375" style="134" customWidth="1"/>
    <col min="13304" max="13304" width="3.7109375" style="134" customWidth="1"/>
    <col min="13305" max="13306" width="9.140625" style="134"/>
    <col min="13307" max="13307" width="3.7109375" style="134" customWidth="1"/>
    <col min="13308" max="13308" width="39" style="134" bestFit="1" customWidth="1"/>
    <col min="13309" max="13309" width="8.28515625" style="134" bestFit="1" customWidth="1"/>
    <col min="13310" max="13553" width="9.140625" style="134"/>
    <col min="13554" max="13554" width="3.7109375" style="134" customWidth="1"/>
    <col min="13555" max="13555" width="68.7109375" style="134" customWidth="1"/>
    <col min="13556" max="13557" width="9.140625" style="134" customWidth="1"/>
    <col min="13558" max="13559" width="14.7109375" style="134" customWidth="1"/>
    <col min="13560" max="13560" width="3.7109375" style="134" customWidth="1"/>
    <col min="13561" max="13562" width="9.140625" style="134"/>
    <col min="13563" max="13563" width="3.7109375" style="134" customWidth="1"/>
    <col min="13564" max="13564" width="39" style="134" bestFit="1" customWidth="1"/>
    <col min="13565" max="13565" width="8.28515625" style="134" bestFit="1" customWidth="1"/>
    <col min="13566" max="13809" width="9.140625" style="134"/>
    <col min="13810" max="13810" width="3.7109375" style="134" customWidth="1"/>
    <col min="13811" max="13811" width="68.7109375" style="134" customWidth="1"/>
    <col min="13812" max="13813" width="9.140625" style="134" customWidth="1"/>
    <col min="13814" max="13815" width="14.7109375" style="134" customWidth="1"/>
    <col min="13816" max="13816" width="3.7109375" style="134" customWidth="1"/>
    <col min="13817" max="13818" width="9.140625" style="134"/>
    <col min="13819" max="13819" width="3.7109375" style="134" customWidth="1"/>
    <col min="13820" max="13820" width="39" style="134" bestFit="1" customWidth="1"/>
    <col min="13821" max="13821" width="8.28515625" style="134" bestFit="1" customWidth="1"/>
    <col min="13822" max="14065" width="9.140625" style="134"/>
    <col min="14066" max="14066" width="3.7109375" style="134" customWidth="1"/>
    <col min="14067" max="14067" width="68.7109375" style="134" customWidth="1"/>
    <col min="14068" max="14069" width="9.140625" style="134" customWidth="1"/>
    <col min="14070" max="14071" width="14.7109375" style="134" customWidth="1"/>
    <col min="14072" max="14072" width="3.7109375" style="134" customWidth="1"/>
    <col min="14073" max="14074" width="9.140625" style="134"/>
    <col min="14075" max="14075" width="3.7109375" style="134" customWidth="1"/>
    <col min="14076" max="14076" width="39" style="134" bestFit="1" customWidth="1"/>
    <col min="14077" max="14077" width="8.28515625" style="134" bestFit="1" customWidth="1"/>
    <col min="14078" max="14321" width="9.140625" style="134"/>
    <col min="14322" max="14322" width="3.7109375" style="134" customWidth="1"/>
    <col min="14323" max="14323" width="68.7109375" style="134" customWidth="1"/>
    <col min="14324" max="14325" width="9.140625" style="134" customWidth="1"/>
    <col min="14326" max="14327" width="14.7109375" style="134" customWidth="1"/>
    <col min="14328" max="14328" width="3.7109375" style="134" customWidth="1"/>
    <col min="14329" max="14330" width="9.140625" style="134"/>
    <col min="14331" max="14331" width="3.7109375" style="134" customWidth="1"/>
    <col min="14332" max="14332" width="39" style="134" bestFit="1" customWidth="1"/>
    <col min="14333" max="14333" width="8.28515625" style="134" bestFit="1" customWidth="1"/>
    <col min="14334" max="14577" width="9.140625" style="134"/>
    <col min="14578" max="14578" width="3.7109375" style="134" customWidth="1"/>
    <col min="14579" max="14579" width="68.7109375" style="134" customWidth="1"/>
    <col min="14580" max="14581" width="9.140625" style="134" customWidth="1"/>
    <col min="14582" max="14583" width="14.7109375" style="134" customWidth="1"/>
    <col min="14584" max="14584" width="3.7109375" style="134" customWidth="1"/>
    <col min="14585" max="14586" width="9.140625" style="134"/>
    <col min="14587" max="14587" width="3.7109375" style="134" customWidth="1"/>
    <col min="14588" max="14588" width="39" style="134" bestFit="1" customWidth="1"/>
    <col min="14589" max="14589" width="8.28515625" style="134" bestFit="1" customWidth="1"/>
    <col min="14590" max="14833" width="9.140625" style="134"/>
    <col min="14834" max="14834" width="3.7109375" style="134" customWidth="1"/>
    <col min="14835" max="14835" width="68.7109375" style="134" customWidth="1"/>
    <col min="14836" max="14837" width="9.140625" style="134" customWidth="1"/>
    <col min="14838" max="14839" width="14.7109375" style="134" customWidth="1"/>
    <col min="14840" max="14840" width="3.7109375" style="134" customWidth="1"/>
    <col min="14841" max="14842" width="9.140625" style="134"/>
    <col min="14843" max="14843" width="3.7109375" style="134" customWidth="1"/>
    <col min="14844" max="14844" width="39" style="134" bestFit="1" customWidth="1"/>
    <col min="14845" max="14845" width="8.28515625" style="134" bestFit="1" customWidth="1"/>
    <col min="14846" max="15089" width="9.140625" style="134"/>
    <col min="15090" max="15090" width="3.7109375" style="134" customWidth="1"/>
    <col min="15091" max="15091" width="68.7109375" style="134" customWidth="1"/>
    <col min="15092" max="15093" width="9.140625" style="134" customWidth="1"/>
    <col min="15094" max="15095" width="14.7109375" style="134" customWidth="1"/>
    <col min="15096" max="15096" width="3.7109375" style="134" customWidth="1"/>
    <col min="15097" max="15098" width="9.140625" style="134"/>
    <col min="15099" max="15099" width="3.7109375" style="134" customWidth="1"/>
    <col min="15100" max="15100" width="39" style="134" bestFit="1" customWidth="1"/>
    <col min="15101" max="15101" width="8.28515625" style="134" bestFit="1" customWidth="1"/>
    <col min="15102" max="15345" width="9.140625" style="134"/>
    <col min="15346" max="15346" width="3.7109375" style="134" customWidth="1"/>
    <col min="15347" max="15347" width="68.7109375" style="134" customWidth="1"/>
    <col min="15348" max="15349" width="9.140625" style="134" customWidth="1"/>
    <col min="15350" max="15351" width="14.7109375" style="134" customWidth="1"/>
    <col min="15352" max="15352" width="3.7109375" style="134" customWidth="1"/>
    <col min="15353" max="15354" width="9.140625" style="134"/>
    <col min="15355" max="15355" width="3.7109375" style="134" customWidth="1"/>
    <col min="15356" max="15356" width="39" style="134" bestFit="1" customWidth="1"/>
    <col min="15357" max="15357" width="8.28515625" style="134" bestFit="1" customWidth="1"/>
    <col min="15358" max="15601" width="9.140625" style="134"/>
    <col min="15602" max="15602" width="3.7109375" style="134" customWidth="1"/>
    <col min="15603" max="15603" width="68.7109375" style="134" customWidth="1"/>
    <col min="15604" max="15605" width="9.140625" style="134" customWidth="1"/>
    <col min="15606" max="15607" width="14.7109375" style="134" customWidth="1"/>
    <col min="15608" max="15608" width="3.7109375" style="134" customWidth="1"/>
    <col min="15609" max="15610" width="9.140625" style="134"/>
    <col min="15611" max="15611" width="3.7109375" style="134" customWidth="1"/>
    <col min="15612" max="15612" width="39" style="134" bestFit="1" customWidth="1"/>
    <col min="15613" max="15613" width="8.28515625" style="134" bestFit="1" customWidth="1"/>
    <col min="15614" max="15857" width="9.140625" style="134"/>
    <col min="15858" max="15858" width="3.7109375" style="134" customWidth="1"/>
    <col min="15859" max="15859" width="68.7109375" style="134" customWidth="1"/>
    <col min="15860" max="15861" width="9.140625" style="134" customWidth="1"/>
    <col min="15862" max="15863" width="14.7109375" style="134" customWidth="1"/>
    <col min="15864" max="15864" width="3.7109375" style="134" customWidth="1"/>
    <col min="15865" max="15866" width="9.140625" style="134"/>
    <col min="15867" max="15867" width="3.7109375" style="134" customWidth="1"/>
    <col min="15868" max="15868" width="39" style="134" bestFit="1" customWidth="1"/>
    <col min="15869" max="15869" width="8.28515625" style="134" bestFit="1" customWidth="1"/>
    <col min="15870" max="16113" width="9.140625" style="134"/>
    <col min="16114" max="16114" width="3.7109375" style="134" customWidth="1"/>
    <col min="16115" max="16115" width="68.7109375" style="134" customWidth="1"/>
    <col min="16116" max="16117" width="9.140625" style="134" customWidth="1"/>
    <col min="16118" max="16119" width="14.7109375" style="134" customWidth="1"/>
    <col min="16120" max="16120" width="3.7109375" style="134" customWidth="1"/>
    <col min="16121" max="16122" width="9.140625" style="134"/>
    <col min="16123" max="16123" width="3.7109375" style="134" customWidth="1"/>
    <col min="16124" max="16124" width="39" style="134" bestFit="1" customWidth="1"/>
    <col min="16125" max="16125" width="8.28515625" style="134" bestFit="1" customWidth="1"/>
    <col min="16126" max="16384" width="9.140625" style="134"/>
  </cols>
  <sheetData>
    <row r="1" spans="2:29">
      <c r="B1" s="118"/>
    </row>
    <row r="2" spans="2:29">
      <c r="B2" s="135" t="s">
        <v>180</v>
      </c>
      <c r="C2" s="62"/>
      <c r="D2" s="62"/>
      <c r="E2" s="62"/>
      <c r="F2" s="62"/>
      <c r="G2" s="62"/>
      <c r="H2" s="62"/>
      <c r="I2" s="62"/>
      <c r="J2" s="62"/>
      <c r="K2" s="62"/>
      <c r="N2" s="62"/>
      <c r="O2" s="62"/>
      <c r="P2" s="62"/>
      <c r="Q2" s="62"/>
      <c r="S2" s="62"/>
      <c r="T2" s="62"/>
      <c r="U2" s="62"/>
      <c r="V2" s="62"/>
      <c r="X2" s="62"/>
      <c r="Y2" s="62"/>
      <c r="Z2" s="62"/>
    </row>
    <row r="3" spans="2:29">
      <c r="B3" s="118"/>
      <c r="C3" s="62"/>
      <c r="D3" s="62"/>
      <c r="E3" s="62"/>
      <c r="F3" s="62"/>
      <c r="G3" s="62"/>
      <c r="H3" s="62"/>
      <c r="I3" s="62"/>
      <c r="J3" s="62"/>
      <c r="K3" s="62"/>
      <c r="N3" s="62"/>
      <c r="O3" s="62"/>
      <c r="P3" s="62"/>
      <c r="Q3" s="62"/>
      <c r="S3" s="62"/>
      <c r="T3" s="62"/>
      <c r="U3" s="62"/>
      <c r="V3" s="62"/>
      <c r="X3" s="62"/>
      <c r="Y3" s="62"/>
      <c r="Z3" s="62"/>
    </row>
    <row r="4" spans="2:29">
      <c r="B4" s="118"/>
      <c r="C4" s="62"/>
      <c r="D4" s="62"/>
      <c r="E4" s="62"/>
      <c r="F4" s="62"/>
      <c r="G4" s="62"/>
      <c r="H4" s="62"/>
      <c r="I4" s="62"/>
      <c r="J4" s="62"/>
      <c r="K4" s="62"/>
      <c r="N4" s="62"/>
      <c r="O4" s="62"/>
      <c r="P4" s="62"/>
      <c r="Q4" s="62"/>
      <c r="S4" s="62"/>
      <c r="T4" s="62"/>
      <c r="U4" s="62"/>
      <c r="V4" s="62"/>
      <c r="X4" s="62"/>
      <c r="Y4" s="62"/>
      <c r="Z4" s="62"/>
    </row>
    <row r="5" spans="2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378"/>
    </row>
    <row r="6" spans="2:29" s="373" customFormat="1" ht="19.5">
      <c r="B6" s="368" t="s">
        <v>94</v>
      </c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71"/>
      <c r="N6" s="369"/>
      <c r="O6" s="369"/>
      <c r="P6" s="369"/>
      <c r="Q6" s="369"/>
      <c r="R6" s="371"/>
      <c r="S6" s="369"/>
      <c r="T6" s="369"/>
      <c r="U6" s="369"/>
      <c r="V6" s="369"/>
      <c r="W6" s="371"/>
      <c r="X6" s="369"/>
      <c r="Y6" s="369"/>
      <c r="Z6" s="369"/>
      <c r="AA6" s="369"/>
      <c r="AB6" s="369"/>
      <c r="AC6" s="369"/>
    </row>
    <row r="7" spans="2:29">
      <c r="B7" s="379"/>
      <c r="C7" s="143"/>
      <c r="D7" s="143"/>
      <c r="E7" s="143"/>
      <c r="F7" s="143"/>
      <c r="G7" s="143"/>
      <c r="H7" s="143"/>
      <c r="I7" s="144"/>
      <c r="J7" s="144"/>
      <c r="K7" s="144"/>
      <c r="L7" s="143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 t="s">
        <v>85</v>
      </c>
    </row>
    <row r="8" spans="2:29" ht="15">
      <c r="B8" s="374"/>
      <c r="C8" s="143"/>
      <c r="D8" s="143"/>
      <c r="E8" s="143"/>
      <c r="F8" s="143"/>
      <c r="G8" s="143"/>
      <c r="H8" s="143"/>
      <c r="I8" s="232"/>
      <c r="J8" s="232"/>
      <c r="K8" s="232"/>
      <c r="L8" s="143"/>
      <c r="M8" s="143"/>
      <c r="N8" s="232"/>
      <c r="O8" s="232"/>
      <c r="P8" s="232"/>
      <c r="Q8" s="232"/>
      <c r="R8" s="143"/>
      <c r="S8" s="232"/>
      <c r="T8" s="232"/>
      <c r="U8" s="232"/>
      <c r="V8" s="232"/>
      <c r="W8" s="143"/>
      <c r="X8" s="232"/>
      <c r="Y8" s="232"/>
      <c r="Z8" s="232"/>
      <c r="AA8" s="232"/>
      <c r="AB8" s="232"/>
    </row>
    <row r="9" spans="2:29" s="62" customFormat="1"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13.5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3.5" thickTop="1">
      <c r="AA11" s="136"/>
      <c r="AB11" s="136"/>
      <c r="AC11" s="136"/>
    </row>
    <row r="12" spans="2:29" s="350" customFormat="1">
      <c r="B12" s="148" t="s">
        <v>13</v>
      </c>
      <c r="C12" s="120">
        <v>2752</v>
      </c>
      <c r="D12" s="120">
        <v>728</v>
      </c>
      <c r="E12" s="120">
        <v>794</v>
      </c>
      <c r="F12" s="120">
        <v>838</v>
      </c>
      <c r="G12" s="120">
        <v>869</v>
      </c>
      <c r="H12" s="120">
        <v>3229</v>
      </c>
      <c r="I12" s="120">
        <v>773</v>
      </c>
      <c r="J12" s="120">
        <v>758</v>
      </c>
      <c r="K12" s="120">
        <v>836</v>
      </c>
      <c r="L12" s="120">
        <v>845</v>
      </c>
      <c r="M12" s="120">
        <v>3212</v>
      </c>
      <c r="N12" s="120">
        <v>749</v>
      </c>
      <c r="O12" s="120">
        <v>785</v>
      </c>
      <c r="P12" s="120">
        <v>848</v>
      </c>
      <c r="Q12" s="120">
        <v>782</v>
      </c>
      <c r="R12" s="120">
        <v>3164</v>
      </c>
      <c r="S12" s="120">
        <v>683</v>
      </c>
      <c r="T12" s="120">
        <v>655</v>
      </c>
      <c r="U12" s="120">
        <v>719</v>
      </c>
      <c r="V12" s="120">
        <v>683</v>
      </c>
      <c r="W12" s="120">
        <v>2740</v>
      </c>
      <c r="X12" s="120">
        <v>596</v>
      </c>
      <c r="Y12" s="120">
        <v>619</v>
      </c>
      <c r="Z12" s="120">
        <v>635</v>
      </c>
      <c r="AA12" s="120">
        <v>657</v>
      </c>
      <c r="AB12" s="120">
        <v>2507</v>
      </c>
      <c r="AC12" s="120">
        <v>612</v>
      </c>
    </row>
    <row r="13" spans="2:29" s="350" customFormat="1">
      <c r="B13" s="149" t="s">
        <v>97</v>
      </c>
      <c r="C13" s="351">
        <v>120</v>
      </c>
      <c r="D13" s="351">
        <v>18</v>
      </c>
      <c r="E13" s="351">
        <v>23</v>
      </c>
      <c r="F13" s="351">
        <v>28</v>
      </c>
      <c r="G13" s="351">
        <v>22</v>
      </c>
      <c r="H13" s="351">
        <v>91</v>
      </c>
      <c r="I13" s="351">
        <v>13</v>
      </c>
      <c r="J13" s="351">
        <v>8</v>
      </c>
      <c r="K13" s="351">
        <v>15</v>
      </c>
      <c r="L13" s="351">
        <v>-101</v>
      </c>
      <c r="M13" s="351">
        <v>-65</v>
      </c>
      <c r="N13" s="351">
        <v>1</v>
      </c>
      <c r="O13" s="351">
        <v>-19</v>
      </c>
      <c r="P13" s="351">
        <v>-33</v>
      </c>
      <c r="Q13" s="351">
        <v>-97</v>
      </c>
      <c r="R13" s="351">
        <v>-148</v>
      </c>
      <c r="S13" s="351">
        <v>1</v>
      </c>
      <c r="T13" s="351">
        <v>17</v>
      </c>
      <c r="U13" s="351">
        <v>28</v>
      </c>
      <c r="V13" s="351">
        <v>8</v>
      </c>
      <c r="W13" s="351">
        <v>54</v>
      </c>
      <c r="X13" s="351">
        <v>10</v>
      </c>
      <c r="Y13" s="351">
        <v>23</v>
      </c>
      <c r="Z13" s="351">
        <v>26</v>
      </c>
      <c r="AA13" s="351">
        <v>11</v>
      </c>
      <c r="AB13" s="351">
        <v>70</v>
      </c>
      <c r="AC13" s="382">
        <v>0</v>
      </c>
    </row>
    <row r="14" spans="2:29" s="350" customFormat="1">
      <c r="B14" s="150" t="s">
        <v>142</v>
      </c>
      <c r="C14" s="286">
        <v>23</v>
      </c>
      <c r="D14" s="286">
        <v>6</v>
      </c>
      <c r="E14" s="286">
        <v>7</v>
      </c>
      <c r="F14" s="286">
        <v>5</v>
      </c>
      <c r="G14" s="286">
        <v>7</v>
      </c>
      <c r="H14" s="286">
        <v>25</v>
      </c>
      <c r="I14" s="286">
        <v>8</v>
      </c>
      <c r="J14" s="286">
        <v>6</v>
      </c>
      <c r="K14" s="286">
        <v>7</v>
      </c>
      <c r="L14" s="286">
        <v>13</v>
      </c>
      <c r="M14" s="286">
        <v>34</v>
      </c>
      <c r="N14" s="286">
        <v>9</v>
      </c>
      <c r="O14" s="286">
        <v>7</v>
      </c>
      <c r="P14" s="286">
        <v>39</v>
      </c>
      <c r="Q14" s="286">
        <v>47</v>
      </c>
      <c r="R14" s="286">
        <v>102</v>
      </c>
      <c r="S14" s="286">
        <v>7</v>
      </c>
      <c r="T14" s="286">
        <v>7</v>
      </c>
      <c r="U14" s="286">
        <v>7</v>
      </c>
      <c r="V14" s="286">
        <v>8</v>
      </c>
      <c r="W14" s="286">
        <v>29</v>
      </c>
      <c r="X14" s="286">
        <v>7</v>
      </c>
      <c r="Y14" s="286">
        <v>7</v>
      </c>
      <c r="Z14" s="286">
        <v>6</v>
      </c>
      <c r="AA14" s="286">
        <v>6</v>
      </c>
      <c r="AB14" s="286">
        <v>26</v>
      </c>
      <c r="AC14" s="286">
        <v>5</v>
      </c>
    </row>
    <row r="15" spans="2:29" s="350" customFormat="1">
      <c r="B15" s="150" t="s">
        <v>113</v>
      </c>
      <c r="C15" s="286">
        <v>1</v>
      </c>
      <c r="D15" s="286">
        <v>0</v>
      </c>
      <c r="E15" s="286">
        <v>19</v>
      </c>
      <c r="F15" s="286">
        <v>0</v>
      </c>
      <c r="G15" s="286">
        <v>0</v>
      </c>
      <c r="H15" s="286">
        <v>19</v>
      </c>
      <c r="I15" s="286">
        <v>2</v>
      </c>
      <c r="J15" s="286">
        <v>0</v>
      </c>
      <c r="K15" s="286">
        <v>0</v>
      </c>
      <c r="L15" s="286">
        <v>0</v>
      </c>
      <c r="M15" s="286">
        <v>2</v>
      </c>
      <c r="N15" s="286">
        <v>0</v>
      </c>
      <c r="O15" s="286">
        <v>0</v>
      </c>
      <c r="P15" s="286">
        <v>0</v>
      </c>
      <c r="Q15" s="286">
        <v>0</v>
      </c>
      <c r="R15" s="286">
        <v>0</v>
      </c>
      <c r="S15" s="286">
        <v>2</v>
      </c>
      <c r="T15" s="286">
        <v>0</v>
      </c>
      <c r="U15" s="286">
        <v>3</v>
      </c>
      <c r="V15" s="286">
        <v>0</v>
      </c>
      <c r="W15" s="286">
        <v>5</v>
      </c>
      <c r="X15" s="286">
        <v>0</v>
      </c>
      <c r="Y15" s="286">
        <v>0</v>
      </c>
      <c r="Z15" s="286">
        <v>0</v>
      </c>
      <c r="AA15" s="286">
        <v>0</v>
      </c>
      <c r="AB15" s="286">
        <v>0</v>
      </c>
      <c r="AC15" s="286">
        <v>0</v>
      </c>
    </row>
    <row r="16" spans="2:29" s="350" customFormat="1">
      <c r="B16" s="150" t="s">
        <v>109</v>
      </c>
      <c r="C16" s="286">
        <v>0</v>
      </c>
      <c r="D16" s="286">
        <v>1</v>
      </c>
      <c r="E16" s="286">
        <v>2</v>
      </c>
      <c r="F16" s="286">
        <v>2</v>
      </c>
      <c r="G16" s="286">
        <v>1</v>
      </c>
      <c r="H16" s="286">
        <v>6</v>
      </c>
      <c r="I16" s="286">
        <v>2</v>
      </c>
      <c r="J16" s="286">
        <v>2</v>
      </c>
      <c r="K16" s="286">
        <v>2</v>
      </c>
      <c r="L16" s="286">
        <v>2</v>
      </c>
      <c r="M16" s="286">
        <v>8</v>
      </c>
      <c r="N16" s="286">
        <v>2</v>
      </c>
      <c r="O16" s="286">
        <v>2</v>
      </c>
      <c r="P16" s="286">
        <v>3</v>
      </c>
      <c r="Q16" s="286">
        <v>2</v>
      </c>
      <c r="R16" s="286">
        <v>9</v>
      </c>
      <c r="S16" s="286">
        <v>1</v>
      </c>
      <c r="T16" s="286">
        <v>3</v>
      </c>
      <c r="U16" s="286">
        <v>3</v>
      </c>
      <c r="V16" s="286">
        <v>3</v>
      </c>
      <c r="W16" s="286">
        <v>10</v>
      </c>
      <c r="X16" s="286">
        <v>2</v>
      </c>
      <c r="Y16" s="286">
        <v>3</v>
      </c>
      <c r="Z16" s="286">
        <v>3</v>
      </c>
      <c r="AA16" s="286">
        <v>3</v>
      </c>
      <c r="AB16" s="286">
        <v>11</v>
      </c>
      <c r="AC16" s="286">
        <v>2</v>
      </c>
    </row>
    <row r="17" spans="2:29" s="350" customFormat="1" hidden="1">
      <c r="B17" s="148" t="s">
        <v>20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/>
      <c r="M17" s="120">
        <v>0</v>
      </c>
      <c r="N17" s="120">
        <v>0</v>
      </c>
      <c r="O17" s="120">
        <v>0</v>
      </c>
      <c r="P17" s="120">
        <v>0</v>
      </c>
      <c r="Q17" s="286">
        <v>0</v>
      </c>
      <c r="R17" s="120">
        <v>0</v>
      </c>
      <c r="S17" s="120">
        <v>-3</v>
      </c>
      <c r="T17" s="120"/>
      <c r="U17" s="120" t="s">
        <v>181</v>
      </c>
      <c r="V17" s="286" t="e">
        <v>#VALUE!</v>
      </c>
      <c r="W17" s="120" t="s">
        <v>181</v>
      </c>
      <c r="X17" s="120"/>
      <c r="Y17" s="120"/>
      <c r="Z17" s="120"/>
      <c r="AA17" s="120">
        <v>0</v>
      </c>
      <c r="AB17" s="120">
        <v>0</v>
      </c>
      <c r="AC17" s="120">
        <v>0</v>
      </c>
    </row>
    <row r="18" spans="2:29" s="350" customFormat="1">
      <c r="B18" s="149" t="s">
        <v>98</v>
      </c>
      <c r="C18" s="351">
        <v>98</v>
      </c>
      <c r="D18" s="351">
        <v>13</v>
      </c>
      <c r="E18" s="351">
        <v>37</v>
      </c>
      <c r="F18" s="351">
        <v>25</v>
      </c>
      <c r="G18" s="351">
        <v>16</v>
      </c>
      <c r="H18" s="351">
        <v>91</v>
      </c>
      <c r="I18" s="351">
        <v>9</v>
      </c>
      <c r="J18" s="351">
        <v>4</v>
      </c>
      <c r="K18" s="351">
        <v>10</v>
      </c>
      <c r="L18" s="351">
        <v>-112</v>
      </c>
      <c r="M18" s="351">
        <v>-89</v>
      </c>
      <c r="N18" s="351">
        <v>-6</v>
      </c>
      <c r="O18" s="351">
        <v>-24</v>
      </c>
      <c r="P18" s="351">
        <v>-69</v>
      </c>
      <c r="Q18" s="351">
        <v>-142</v>
      </c>
      <c r="R18" s="351">
        <v>-241</v>
      </c>
      <c r="S18" s="351">
        <v>-3</v>
      </c>
      <c r="T18" s="351">
        <v>13</v>
      </c>
      <c r="U18" s="351">
        <v>27</v>
      </c>
      <c r="V18" s="351">
        <v>3</v>
      </c>
      <c r="W18" s="351">
        <v>40</v>
      </c>
      <c r="X18" s="351">
        <v>5</v>
      </c>
      <c r="Y18" s="351">
        <v>19</v>
      </c>
      <c r="Z18" s="351">
        <v>23</v>
      </c>
      <c r="AA18" s="351">
        <v>8</v>
      </c>
      <c r="AB18" s="351">
        <v>55</v>
      </c>
      <c r="AC18" s="351">
        <v>-3</v>
      </c>
    </row>
    <row r="19" spans="2:29" s="350" customFormat="1">
      <c r="B19" s="148" t="s">
        <v>22</v>
      </c>
      <c r="C19" s="286">
        <v>35</v>
      </c>
      <c r="D19" s="286">
        <v>6</v>
      </c>
      <c r="E19" s="286">
        <v>9</v>
      </c>
      <c r="F19" s="286">
        <v>10</v>
      </c>
      <c r="G19" s="286">
        <v>11</v>
      </c>
      <c r="H19" s="286">
        <v>36</v>
      </c>
      <c r="I19" s="286">
        <v>3</v>
      </c>
      <c r="J19" s="286">
        <v>12</v>
      </c>
      <c r="K19" s="286">
        <v>9</v>
      </c>
      <c r="L19" s="380">
        <v>2</v>
      </c>
      <c r="M19" s="286">
        <v>22</v>
      </c>
      <c r="N19" s="286">
        <v>4</v>
      </c>
      <c r="O19" s="286">
        <v>8</v>
      </c>
      <c r="P19" s="352">
        <v>1</v>
      </c>
      <c r="Q19" s="286">
        <v>41</v>
      </c>
      <c r="R19" s="286">
        <v>52</v>
      </c>
      <c r="S19" s="286">
        <v>6</v>
      </c>
      <c r="T19" s="286">
        <v>6</v>
      </c>
      <c r="U19" s="286">
        <v>7</v>
      </c>
      <c r="V19" s="286">
        <v>2</v>
      </c>
      <c r="W19" s="286">
        <v>21</v>
      </c>
      <c r="X19" s="286">
        <v>3</v>
      </c>
      <c r="Y19" s="286">
        <v>9</v>
      </c>
      <c r="Z19" s="286">
        <v>8</v>
      </c>
      <c r="AA19" s="286">
        <v>4</v>
      </c>
      <c r="AB19" s="286">
        <v>24</v>
      </c>
      <c r="AC19" s="286">
        <v>5</v>
      </c>
    </row>
    <row r="20" spans="2:29" s="350" customFormat="1">
      <c r="B20" s="121" t="s">
        <v>99</v>
      </c>
      <c r="C20" s="122">
        <v>63</v>
      </c>
      <c r="D20" s="122">
        <v>7</v>
      </c>
      <c r="E20" s="122">
        <v>28</v>
      </c>
      <c r="F20" s="122">
        <v>15</v>
      </c>
      <c r="G20" s="122">
        <v>5</v>
      </c>
      <c r="H20" s="122">
        <v>55</v>
      </c>
      <c r="I20" s="122">
        <v>6</v>
      </c>
      <c r="J20" s="122">
        <v>-8</v>
      </c>
      <c r="K20" s="122">
        <v>1</v>
      </c>
      <c r="L20" s="122">
        <v>-110</v>
      </c>
      <c r="M20" s="122">
        <v>-111</v>
      </c>
      <c r="N20" s="122">
        <v>-10</v>
      </c>
      <c r="O20" s="122">
        <v>-32</v>
      </c>
      <c r="P20" s="122">
        <v>-68</v>
      </c>
      <c r="Q20" s="122">
        <v>-183</v>
      </c>
      <c r="R20" s="122">
        <v>-293</v>
      </c>
      <c r="S20" s="122">
        <v>-9</v>
      </c>
      <c r="T20" s="122">
        <v>7</v>
      </c>
      <c r="U20" s="122">
        <v>20</v>
      </c>
      <c r="V20" s="122">
        <v>1</v>
      </c>
      <c r="W20" s="122">
        <v>19</v>
      </c>
      <c r="X20" s="122">
        <v>2</v>
      </c>
      <c r="Y20" s="122">
        <v>10</v>
      </c>
      <c r="Z20" s="122">
        <v>15</v>
      </c>
      <c r="AA20" s="122">
        <v>4</v>
      </c>
      <c r="AB20" s="122">
        <v>31</v>
      </c>
      <c r="AC20" s="122">
        <v>-8</v>
      </c>
    </row>
    <row r="21" spans="2:29" s="350" customFormat="1">
      <c r="B21" s="150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</row>
    <row r="22" spans="2:29" s="350" customFormat="1">
      <c r="B22" s="150" t="s">
        <v>71</v>
      </c>
      <c r="C22" s="286">
        <v>93</v>
      </c>
      <c r="D22" s="286">
        <v>-44</v>
      </c>
      <c r="E22" s="286">
        <v>-95</v>
      </c>
      <c r="F22" s="286">
        <v>28</v>
      </c>
      <c r="G22" s="286">
        <v>9</v>
      </c>
      <c r="H22" s="286">
        <v>-102</v>
      </c>
      <c r="I22" s="286">
        <v>2</v>
      </c>
      <c r="J22" s="286">
        <v>-30</v>
      </c>
      <c r="K22" s="286">
        <v>30</v>
      </c>
      <c r="L22" s="286">
        <v>-16</v>
      </c>
      <c r="M22" s="286">
        <v>-14</v>
      </c>
      <c r="N22" s="286">
        <v>-62</v>
      </c>
      <c r="O22" s="286">
        <v>-71</v>
      </c>
      <c r="P22" s="286">
        <v>-59</v>
      </c>
      <c r="Q22" s="286">
        <v>-9</v>
      </c>
      <c r="R22" s="286">
        <v>-201</v>
      </c>
      <c r="S22" s="286">
        <v>12</v>
      </c>
      <c r="T22" s="286">
        <v>20</v>
      </c>
      <c r="U22" s="286">
        <v>53</v>
      </c>
      <c r="V22" s="286">
        <v>42</v>
      </c>
      <c r="W22" s="286">
        <v>127</v>
      </c>
      <c r="X22" s="286">
        <v>-15</v>
      </c>
      <c r="Y22" s="286">
        <v>19</v>
      </c>
      <c r="Z22" s="286">
        <v>20</v>
      </c>
      <c r="AA22" s="286">
        <v>-20</v>
      </c>
      <c r="AB22" s="286">
        <v>4</v>
      </c>
      <c r="AC22" s="286">
        <v>-29</v>
      </c>
    </row>
    <row r="23" spans="2:29" s="350" customFormat="1">
      <c r="B23" s="150" t="s">
        <v>24</v>
      </c>
      <c r="C23" s="286">
        <v>-119</v>
      </c>
      <c r="D23" s="286">
        <v>1</v>
      </c>
      <c r="E23" s="286">
        <v>42</v>
      </c>
      <c r="F23" s="286">
        <v>-5</v>
      </c>
      <c r="G23" s="286">
        <v>-58</v>
      </c>
      <c r="H23" s="286">
        <v>-20</v>
      </c>
      <c r="I23" s="286">
        <v>-6</v>
      </c>
      <c r="J23" s="286">
        <v>-7</v>
      </c>
      <c r="K23" s="286">
        <v>-8</v>
      </c>
      <c r="L23" s="286">
        <v>-2</v>
      </c>
      <c r="M23" s="286">
        <v>-23</v>
      </c>
      <c r="N23" s="286">
        <v>-5</v>
      </c>
      <c r="O23" s="286">
        <v>-23</v>
      </c>
      <c r="P23" s="286">
        <v>-5</v>
      </c>
      <c r="Q23" s="286">
        <v>-12</v>
      </c>
      <c r="R23" s="286">
        <v>-45</v>
      </c>
      <c r="S23" s="286">
        <v>1</v>
      </c>
      <c r="T23" s="286">
        <v>-1</v>
      </c>
      <c r="U23" s="286">
        <v>9</v>
      </c>
      <c r="V23" s="286">
        <v>-3</v>
      </c>
      <c r="W23" s="286">
        <v>6</v>
      </c>
      <c r="X23" s="286">
        <v>-3</v>
      </c>
      <c r="Y23" s="286">
        <v>-3</v>
      </c>
      <c r="Z23" s="286">
        <v>-1</v>
      </c>
      <c r="AA23" s="286">
        <v>-1</v>
      </c>
      <c r="AB23" s="286">
        <v>-8</v>
      </c>
      <c r="AC23" s="286">
        <v>-1</v>
      </c>
    </row>
    <row r="24" spans="2:29" s="350" customFormat="1">
      <c r="B24" s="150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</row>
    <row r="25" spans="2:29" s="350" customFormat="1">
      <c r="B25" s="151" t="s">
        <v>28</v>
      </c>
      <c r="C25" s="286">
        <v>317</v>
      </c>
      <c r="D25" s="286">
        <v>381</v>
      </c>
      <c r="E25" s="286">
        <v>443</v>
      </c>
      <c r="F25" s="286">
        <v>440</v>
      </c>
      <c r="G25" s="286">
        <v>512</v>
      </c>
      <c r="H25" s="286">
        <v>512</v>
      </c>
      <c r="I25" s="286">
        <v>518</v>
      </c>
      <c r="J25" s="286">
        <v>528</v>
      </c>
      <c r="K25" s="286">
        <v>519</v>
      </c>
      <c r="L25" s="286">
        <v>412</v>
      </c>
      <c r="M25" s="286">
        <v>412</v>
      </c>
      <c r="N25" s="286">
        <v>469</v>
      </c>
      <c r="O25" s="286">
        <v>514</v>
      </c>
      <c r="P25" s="286">
        <v>506</v>
      </c>
      <c r="Q25" s="286">
        <v>321</v>
      </c>
      <c r="R25" s="286">
        <v>321</v>
      </c>
      <c r="S25" s="286">
        <v>296</v>
      </c>
      <c r="T25" s="286">
        <v>286</v>
      </c>
      <c r="U25" s="286">
        <v>248</v>
      </c>
      <c r="V25" s="286">
        <f>W25</f>
        <v>203</v>
      </c>
      <c r="W25" s="286">
        <v>203</v>
      </c>
      <c r="X25" s="286">
        <v>224</v>
      </c>
      <c r="Y25" s="286">
        <v>213</v>
      </c>
      <c r="Z25" s="286">
        <v>208</v>
      </c>
      <c r="AA25" s="286">
        <v>232</v>
      </c>
      <c r="AB25" s="286">
        <v>232</v>
      </c>
      <c r="AC25" s="286">
        <v>255</v>
      </c>
    </row>
    <row r="26" spans="2:29" s="350" customFormat="1">
      <c r="B26" s="150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</row>
    <row r="27" spans="2:29" s="350" customFormat="1" ht="13.5" thickBot="1">
      <c r="B27" s="158" t="s">
        <v>100</v>
      </c>
      <c r="C27" s="381">
        <v>0.24399999999999999</v>
      </c>
      <c r="D27" s="381">
        <v>0.08</v>
      </c>
      <c r="E27" s="381">
        <v>0.26800000000000002</v>
      </c>
      <c r="F27" s="381">
        <v>0.13800000000000001</v>
      </c>
      <c r="G27" s="381">
        <v>4.5999999999999999E-2</v>
      </c>
      <c r="H27" s="381">
        <v>0.13100000000000001</v>
      </c>
      <c r="I27" s="381">
        <v>4.7E-2</v>
      </c>
      <c r="J27" s="381">
        <v>-6.4000000000000001E-2</v>
      </c>
      <c r="K27" s="381">
        <v>1.0999999999999999E-2</v>
      </c>
      <c r="L27" s="381">
        <v>-0.95099999999999996</v>
      </c>
      <c r="M27" s="381">
        <v>-0.22</v>
      </c>
      <c r="N27" s="381">
        <v>-9.2999999999999999E-2</v>
      </c>
      <c r="O27" s="381">
        <v>-0.25800000000000001</v>
      </c>
      <c r="P27" s="381">
        <v>-0.53</v>
      </c>
      <c r="Q27" s="381">
        <v>-1.774</v>
      </c>
      <c r="R27" s="381">
        <v>-0.63200000000000001</v>
      </c>
      <c r="S27" s="381">
        <v>-0.112</v>
      </c>
      <c r="T27" s="381">
        <v>8.8999999999999996E-2</v>
      </c>
      <c r="U27" s="381">
        <v>0.3</v>
      </c>
      <c r="V27" s="381">
        <v>2.5999999999999999E-2</v>
      </c>
      <c r="W27" s="381">
        <v>7.0999999999999994E-2</v>
      </c>
      <c r="X27" s="381">
        <v>0.03</v>
      </c>
      <c r="Y27" s="381">
        <v>0.185</v>
      </c>
      <c r="Z27" s="381">
        <v>0.29699999999999999</v>
      </c>
      <c r="AA27" s="381">
        <v>7.2999999999999995E-2</v>
      </c>
      <c r="AB27" s="381">
        <v>0.14599999999999999</v>
      </c>
      <c r="AC27" s="381">
        <v>-0.13900000000000001</v>
      </c>
    </row>
    <row r="28" spans="2:29" ht="13.5" thickTop="1">
      <c r="C28" s="362"/>
      <c r="D28" s="362"/>
      <c r="E28" s="362"/>
      <c r="F28" s="362"/>
      <c r="G28" s="362"/>
      <c r="H28" s="362"/>
      <c r="I28" s="362"/>
      <c r="J28" s="362"/>
      <c r="K28" s="362"/>
      <c r="N28" s="362"/>
      <c r="O28" s="137"/>
      <c r="P28" s="137"/>
      <c r="Q28" s="137"/>
      <c r="S28" s="362"/>
      <c r="T28" s="137"/>
      <c r="U28" s="137"/>
      <c r="V28" s="137"/>
      <c r="X28" s="362"/>
      <c r="Y28" s="362"/>
      <c r="Z28" s="362"/>
      <c r="AA28" s="362"/>
      <c r="AB28" s="362"/>
      <c r="AC28" s="362"/>
    </row>
    <row r="29" spans="2:29"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</row>
    <row r="30" spans="2:29">
      <c r="B30" s="152"/>
      <c r="C30" s="154" t="s">
        <v>108</v>
      </c>
      <c r="D30" s="154" t="s">
        <v>1</v>
      </c>
      <c r="E30" s="154" t="s">
        <v>2</v>
      </c>
      <c r="F30" s="154" t="s">
        <v>3</v>
      </c>
      <c r="G30" s="154" t="s">
        <v>4</v>
      </c>
      <c r="H30" s="154" t="s">
        <v>108</v>
      </c>
      <c r="I30" s="154" t="s">
        <v>1</v>
      </c>
      <c r="J30" s="154" t="s">
        <v>2</v>
      </c>
      <c r="K30" s="154" t="s">
        <v>3</v>
      </c>
      <c r="L30" s="154" t="s">
        <v>4</v>
      </c>
      <c r="M30" s="154" t="s">
        <v>108</v>
      </c>
      <c r="N30" s="154" t="s">
        <v>1</v>
      </c>
      <c r="O30" s="154" t="s">
        <v>2</v>
      </c>
      <c r="P30" s="154" t="s">
        <v>3</v>
      </c>
      <c r="Q30" s="154" t="s">
        <v>4</v>
      </c>
      <c r="R30" s="154" t="s">
        <v>108</v>
      </c>
      <c r="S30" s="154" t="s">
        <v>1</v>
      </c>
      <c r="T30" s="154" t="s">
        <v>2</v>
      </c>
      <c r="U30" s="154" t="s">
        <v>3</v>
      </c>
      <c r="V30" s="154" t="s">
        <v>4</v>
      </c>
      <c r="W30" s="154" t="s">
        <v>108</v>
      </c>
      <c r="X30" s="154" t="s">
        <v>1</v>
      </c>
      <c r="Y30" s="154" t="s">
        <v>2</v>
      </c>
      <c r="Z30" s="154" t="s">
        <v>3</v>
      </c>
      <c r="AA30" s="154" t="s">
        <v>4</v>
      </c>
      <c r="AB30" s="154" t="s">
        <v>108</v>
      </c>
      <c r="AC30" s="154" t="s">
        <v>1</v>
      </c>
    </row>
    <row r="31" spans="2:29">
      <c r="B31" s="140" t="s">
        <v>121</v>
      </c>
      <c r="C31" s="155">
        <v>2011</v>
      </c>
      <c r="D31" s="156">
        <v>2012</v>
      </c>
      <c r="E31" s="156">
        <v>2012</v>
      </c>
      <c r="F31" s="156">
        <v>2012</v>
      </c>
      <c r="G31" s="156">
        <v>2012</v>
      </c>
      <c r="H31" s="155">
        <v>2012</v>
      </c>
      <c r="I31" s="156">
        <v>2013</v>
      </c>
      <c r="J31" s="156">
        <v>2013</v>
      </c>
      <c r="K31" s="156">
        <v>2013</v>
      </c>
      <c r="L31" s="156">
        <v>2013</v>
      </c>
      <c r="M31" s="155">
        <v>2013</v>
      </c>
      <c r="N31" s="156">
        <v>2014</v>
      </c>
      <c r="O31" s="156">
        <v>2014</v>
      </c>
      <c r="P31" s="156">
        <v>2014</v>
      </c>
      <c r="Q31" s="156">
        <v>2014</v>
      </c>
      <c r="R31" s="155">
        <v>2014</v>
      </c>
      <c r="S31" s="156">
        <v>2015</v>
      </c>
      <c r="T31" s="156">
        <v>2015</v>
      </c>
      <c r="U31" s="156">
        <v>2015</v>
      </c>
      <c r="V31" s="156">
        <v>2015</v>
      </c>
      <c r="W31" s="155">
        <v>2015</v>
      </c>
      <c r="X31" s="156">
        <v>2016</v>
      </c>
      <c r="Y31" s="156">
        <v>2016</v>
      </c>
      <c r="Z31" s="156">
        <v>2016</v>
      </c>
      <c r="AA31" s="156">
        <v>2016</v>
      </c>
      <c r="AB31" s="155">
        <v>2016</v>
      </c>
      <c r="AC31" s="156">
        <v>2017</v>
      </c>
    </row>
    <row r="32" spans="2:29">
      <c r="AA32" s="136"/>
      <c r="AB32" s="136"/>
      <c r="AC32" s="136"/>
    </row>
    <row r="33" spans="2:29" s="62" customFormat="1">
      <c r="B33" s="62" t="s">
        <v>119</v>
      </c>
      <c r="C33" s="286">
        <v>136</v>
      </c>
      <c r="D33" s="59">
        <v>133</v>
      </c>
      <c r="E33" s="59">
        <v>134</v>
      </c>
      <c r="F33" s="59">
        <v>135</v>
      </c>
      <c r="G33" s="59">
        <v>207</v>
      </c>
      <c r="H33" s="286">
        <v>207</v>
      </c>
      <c r="I33" s="286">
        <v>209</v>
      </c>
      <c r="J33" s="286">
        <v>204</v>
      </c>
      <c r="K33" s="286">
        <v>206</v>
      </c>
      <c r="L33" s="286">
        <v>193</v>
      </c>
      <c r="M33" s="286">
        <v>193</v>
      </c>
      <c r="N33" s="286">
        <v>193</v>
      </c>
      <c r="O33" s="286">
        <v>191</v>
      </c>
      <c r="P33" s="286">
        <v>156</v>
      </c>
      <c r="Q33" s="286">
        <v>117</v>
      </c>
      <c r="R33" s="286">
        <v>117</v>
      </c>
      <c r="S33" s="286">
        <v>113</v>
      </c>
      <c r="T33" s="286">
        <v>110</v>
      </c>
      <c r="U33" s="286">
        <v>106</v>
      </c>
      <c r="V33" s="286">
        <v>103</v>
      </c>
      <c r="W33" s="286">
        <v>103</v>
      </c>
      <c r="X33" s="286">
        <v>99</v>
      </c>
      <c r="Y33" s="286">
        <v>96</v>
      </c>
      <c r="Z33" s="286">
        <v>93</v>
      </c>
      <c r="AA33" s="286">
        <v>90</v>
      </c>
      <c r="AB33" s="286">
        <v>90</v>
      </c>
      <c r="AC33" s="286">
        <v>88</v>
      </c>
    </row>
    <row r="34" spans="2:29">
      <c r="B34" s="62" t="s">
        <v>30</v>
      </c>
      <c r="C34" s="286">
        <v>107</v>
      </c>
      <c r="D34" s="59">
        <v>99</v>
      </c>
      <c r="E34" s="59">
        <v>94</v>
      </c>
      <c r="F34" s="59">
        <v>95</v>
      </c>
      <c r="G34" s="59">
        <v>95</v>
      </c>
      <c r="H34" s="286">
        <v>95</v>
      </c>
      <c r="I34" s="286">
        <v>95</v>
      </c>
      <c r="J34" s="286">
        <v>95</v>
      </c>
      <c r="K34" s="286">
        <v>90</v>
      </c>
      <c r="L34" s="286">
        <v>90</v>
      </c>
      <c r="M34" s="286">
        <v>90</v>
      </c>
      <c r="N34" s="286">
        <v>89</v>
      </c>
      <c r="O34" s="286">
        <v>88</v>
      </c>
      <c r="P34" s="286">
        <v>87</v>
      </c>
      <c r="Q34" s="286">
        <v>87</v>
      </c>
      <c r="R34" s="286">
        <v>87</v>
      </c>
      <c r="S34" s="286">
        <v>78</v>
      </c>
      <c r="T34" s="286">
        <v>79</v>
      </c>
      <c r="U34" s="286">
        <v>77</v>
      </c>
      <c r="V34" s="286">
        <v>76</v>
      </c>
      <c r="W34" s="286">
        <v>76</v>
      </c>
      <c r="X34" s="286">
        <v>76</v>
      </c>
      <c r="Y34" s="286">
        <v>75</v>
      </c>
      <c r="Z34" s="286">
        <v>74</v>
      </c>
      <c r="AA34" s="286">
        <v>70</v>
      </c>
      <c r="AB34" s="286">
        <v>70</v>
      </c>
      <c r="AC34" s="286">
        <v>68</v>
      </c>
    </row>
    <row r="35" spans="2:29">
      <c r="B35" s="62" t="s">
        <v>114</v>
      </c>
      <c r="C35" s="286">
        <v>0</v>
      </c>
      <c r="D35" s="59">
        <v>26</v>
      </c>
      <c r="E35" s="59">
        <v>26</v>
      </c>
      <c r="F35" s="59">
        <v>26</v>
      </c>
      <c r="G35" s="59">
        <v>26</v>
      </c>
      <c r="H35" s="286">
        <v>26</v>
      </c>
      <c r="I35" s="286">
        <v>28</v>
      </c>
      <c r="J35" s="286">
        <v>27</v>
      </c>
      <c r="K35" s="286">
        <v>29</v>
      </c>
      <c r="L35" s="286">
        <v>29</v>
      </c>
      <c r="M35" s="286">
        <v>29</v>
      </c>
      <c r="N35" s="286">
        <v>28</v>
      </c>
      <c r="O35" s="286">
        <v>25</v>
      </c>
      <c r="P35" s="286">
        <v>27</v>
      </c>
      <c r="Q35" s="286">
        <v>28</v>
      </c>
      <c r="R35" s="286">
        <v>28</v>
      </c>
      <c r="S35" s="286">
        <v>29</v>
      </c>
      <c r="T35" s="286">
        <v>25</v>
      </c>
      <c r="U35" s="286">
        <v>24</v>
      </c>
      <c r="V35" s="286">
        <v>26</v>
      </c>
      <c r="W35" s="286">
        <v>26</v>
      </c>
      <c r="X35" s="286">
        <v>28</v>
      </c>
      <c r="Y35" s="286">
        <v>29</v>
      </c>
      <c r="Z35" s="286">
        <v>25</v>
      </c>
      <c r="AA35" s="286">
        <v>27</v>
      </c>
      <c r="AB35" s="286">
        <v>27</v>
      </c>
      <c r="AC35" s="286">
        <v>28</v>
      </c>
    </row>
    <row r="36" spans="2:29">
      <c r="B36" s="62" t="s">
        <v>31</v>
      </c>
      <c r="C36" s="286">
        <v>0</v>
      </c>
      <c r="D36" s="59">
        <v>0</v>
      </c>
      <c r="E36" s="59">
        <v>0</v>
      </c>
      <c r="F36" s="59">
        <v>0</v>
      </c>
      <c r="G36" s="59">
        <v>0</v>
      </c>
      <c r="H36" s="286">
        <v>0</v>
      </c>
      <c r="I36" s="286">
        <v>0</v>
      </c>
      <c r="J36" s="286">
        <v>0</v>
      </c>
      <c r="K36" s="286">
        <v>0</v>
      </c>
      <c r="L36" s="286">
        <v>0</v>
      </c>
      <c r="M36" s="286">
        <v>0</v>
      </c>
      <c r="N36" s="286">
        <v>0</v>
      </c>
      <c r="O36" s="286">
        <v>0</v>
      </c>
      <c r="P36" s="286">
        <v>0</v>
      </c>
      <c r="Q36" s="286">
        <v>0</v>
      </c>
      <c r="R36" s="286">
        <v>0</v>
      </c>
      <c r="S36" s="286">
        <v>0</v>
      </c>
      <c r="T36" s="286">
        <v>0</v>
      </c>
      <c r="U36" s="286">
        <v>0</v>
      </c>
      <c r="V36" s="286">
        <v>0</v>
      </c>
      <c r="W36" s="286">
        <v>0</v>
      </c>
      <c r="X36" s="286">
        <v>0</v>
      </c>
      <c r="Y36" s="286">
        <v>0</v>
      </c>
      <c r="Z36" s="286">
        <v>0</v>
      </c>
      <c r="AA36" s="286">
        <v>0</v>
      </c>
      <c r="AB36" s="286">
        <v>0</v>
      </c>
      <c r="AC36" s="286">
        <v>1</v>
      </c>
    </row>
    <row r="37" spans="2:29">
      <c r="B37" s="62" t="s">
        <v>105</v>
      </c>
      <c r="C37" s="286">
        <v>36</v>
      </c>
      <c r="D37" s="59">
        <v>36</v>
      </c>
      <c r="E37" s="59">
        <v>35</v>
      </c>
      <c r="F37" s="59">
        <v>34</v>
      </c>
      <c r="G37" s="59">
        <v>41</v>
      </c>
      <c r="H37" s="286">
        <v>41</v>
      </c>
      <c r="I37" s="286">
        <v>40</v>
      </c>
      <c r="J37" s="286">
        <v>41</v>
      </c>
      <c r="K37" s="286">
        <v>42</v>
      </c>
      <c r="L37" s="286">
        <v>46</v>
      </c>
      <c r="M37" s="286">
        <v>46</v>
      </c>
      <c r="N37" s="286">
        <v>47</v>
      </c>
      <c r="O37" s="286">
        <v>51</v>
      </c>
      <c r="P37" s="286">
        <v>51</v>
      </c>
      <c r="Q37" s="286">
        <v>38</v>
      </c>
      <c r="R37" s="286">
        <v>38</v>
      </c>
      <c r="S37" s="286">
        <v>36</v>
      </c>
      <c r="T37" s="286">
        <v>35</v>
      </c>
      <c r="U37" s="286">
        <v>33</v>
      </c>
      <c r="V37" s="286">
        <v>32</v>
      </c>
      <c r="W37" s="286">
        <v>32</v>
      </c>
      <c r="X37" s="286">
        <v>32</v>
      </c>
      <c r="Y37" s="286">
        <v>31</v>
      </c>
      <c r="Z37" s="286">
        <v>33</v>
      </c>
      <c r="AA37" s="286">
        <v>30</v>
      </c>
      <c r="AB37" s="286">
        <v>30</v>
      </c>
      <c r="AC37" s="286">
        <v>31</v>
      </c>
    </row>
    <row r="38" spans="2:29">
      <c r="B38" s="62" t="s">
        <v>46</v>
      </c>
      <c r="C38" s="286">
        <v>38</v>
      </c>
      <c r="D38" s="59">
        <v>38</v>
      </c>
      <c r="E38" s="59">
        <v>3</v>
      </c>
      <c r="F38" s="59">
        <v>4</v>
      </c>
      <c r="G38" s="59">
        <v>4</v>
      </c>
      <c r="H38" s="286">
        <v>4</v>
      </c>
      <c r="I38" s="286">
        <v>0</v>
      </c>
      <c r="J38" s="286">
        <v>0</v>
      </c>
      <c r="K38" s="286">
        <v>6</v>
      </c>
      <c r="L38" s="286">
        <v>5</v>
      </c>
      <c r="M38" s="286">
        <v>5</v>
      </c>
      <c r="N38" s="286">
        <v>5</v>
      </c>
      <c r="O38" s="286">
        <v>5</v>
      </c>
      <c r="P38" s="286">
        <v>5</v>
      </c>
      <c r="Q38" s="286">
        <v>6</v>
      </c>
      <c r="R38" s="286">
        <v>6</v>
      </c>
      <c r="S38" s="286">
        <v>9</v>
      </c>
      <c r="T38" s="286">
        <v>6</v>
      </c>
      <c r="U38" s="286">
        <v>0</v>
      </c>
      <c r="V38" s="286">
        <v>0</v>
      </c>
      <c r="W38" s="286">
        <v>0</v>
      </c>
      <c r="X38" s="286">
        <v>0</v>
      </c>
      <c r="Y38" s="286">
        <v>0</v>
      </c>
      <c r="Z38" s="286">
        <v>0</v>
      </c>
      <c r="AA38" s="286">
        <v>0</v>
      </c>
      <c r="AB38" s="286">
        <v>0</v>
      </c>
      <c r="AC38" s="286">
        <v>0</v>
      </c>
    </row>
    <row r="39" spans="2:29">
      <c r="B39" s="129" t="s">
        <v>106</v>
      </c>
      <c r="C39" s="286">
        <v>630</v>
      </c>
      <c r="D39" s="59">
        <v>683</v>
      </c>
      <c r="E39" s="59">
        <v>766</v>
      </c>
      <c r="F39" s="59">
        <v>825</v>
      </c>
      <c r="G39" s="59">
        <v>801</v>
      </c>
      <c r="H39" s="286">
        <v>801</v>
      </c>
      <c r="I39" s="286">
        <v>767</v>
      </c>
      <c r="J39" s="286">
        <v>756</v>
      </c>
      <c r="K39" s="286">
        <v>832</v>
      </c>
      <c r="L39" s="286">
        <v>798</v>
      </c>
      <c r="M39" s="286">
        <v>798</v>
      </c>
      <c r="N39" s="286">
        <v>804</v>
      </c>
      <c r="O39" s="286">
        <v>851</v>
      </c>
      <c r="P39" s="286">
        <v>901</v>
      </c>
      <c r="Q39" s="286">
        <v>738</v>
      </c>
      <c r="R39" s="286">
        <v>738</v>
      </c>
      <c r="S39" s="286">
        <v>664</v>
      </c>
      <c r="T39" s="286">
        <v>613</v>
      </c>
      <c r="U39" s="286">
        <v>607</v>
      </c>
      <c r="V39" s="286">
        <v>515</v>
      </c>
      <c r="W39" s="286">
        <v>515</v>
      </c>
      <c r="X39" s="286">
        <v>536</v>
      </c>
      <c r="Y39" s="286">
        <v>510</v>
      </c>
      <c r="Z39" s="286">
        <v>564</v>
      </c>
      <c r="AA39" s="286">
        <v>500</v>
      </c>
      <c r="AB39" s="286">
        <v>500</v>
      </c>
      <c r="AC39" s="286">
        <v>539</v>
      </c>
    </row>
    <row r="40" spans="2:29">
      <c r="B40" s="118" t="s">
        <v>207</v>
      </c>
      <c r="C40" s="364">
        <v>947</v>
      </c>
      <c r="D40" s="364">
        <v>1015</v>
      </c>
      <c r="E40" s="364">
        <v>1058</v>
      </c>
      <c r="F40" s="364">
        <v>1119</v>
      </c>
      <c r="G40" s="364">
        <v>1174</v>
      </c>
      <c r="H40" s="364">
        <v>1174</v>
      </c>
      <c r="I40" s="364">
        <v>1139</v>
      </c>
      <c r="J40" s="364">
        <v>1123</v>
      </c>
      <c r="K40" s="364">
        <v>1205</v>
      </c>
      <c r="L40" s="364">
        <v>1161</v>
      </c>
      <c r="M40" s="364">
        <v>1161</v>
      </c>
      <c r="N40" s="364">
        <v>1166</v>
      </c>
      <c r="O40" s="364">
        <v>1211</v>
      </c>
      <c r="P40" s="364">
        <v>1227</v>
      </c>
      <c r="Q40" s="364">
        <v>1014</v>
      </c>
      <c r="R40" s="364">
        <v>1014</v>
      </c>
      <c r="S40" s="364">
        <v>929</v>
      </c>
      <c r="T40" s="364">
        <v>868</v>
      </c>
      <c r="U40" s="364">
        <v>847</v>
      </c>
      <c r="V40" s="364">
        <v>752</v>
      </c>
      <c r="W40" s="364">
        <v>752</v>
      </c>
      <c r="X40" s="364">
        <v>771</v>
      </c>
      <c r="Y40" s="364">
        <v>741</v>
      </c>
      <c r="Z40" s="364">
        <v>789</v>
      </c>
      <c r="AA40" s="364">
        <v>717</v>
      </c>
      <c r="AB40" s="364">
        <v>717</v>
      </c>
      <c r="AC40" s="364">
        <v>755</v>
      </c>
    </row>
    <row r="41" spans="2:29">
      <c r="C41" s="286"/>
      <c r="D41" s="365"/>
      <c r="E41" s="365"/>
      <c r="F41" s="286"/>
      <c r="G41" s="365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</row>
    <row r="42" spans="2:29">
      <c r="B42" s="62" t="s">
        <v>120</v>
      </c>
      <c r="C42" s="286">
        <v>630</v>
      </c>
      <c r="D42" s="59">
        <v>634</v>
      </c>
      <c r="E42" s="59">
        <v>615</v>
      </c>
      <c r="F42" s="59">
        <v>679</v>
      </c>
      <c r="G42" s="59">
        <v>662</v>
      </c>
      <c r="H42" s="286">
        <v>662</v>
      </c>
      <c r="I42" s="286">
        <v>621</v>
      </c>
      <c r="J42" s="286">
        <v>595</v>
      </c>
      <c r="K42" s="286">
        <v>686</v>
      </c>
      <c r="L42" s="286">
        <v>749</v>
      </c>
      <c r="M42" s="286">
        <v>749</v>
      </c>
      <c r="N42" s="286">
        <v>697</v>
      </c>
      <c r="O42" s="286">
        <v>697</v>
      </c>
      <c r="P42" s="286">
        <v>721</v>
      </c>
      <c r="Q42" s="286">
        <v>693</v>
      </c>
      <c r="R42" s="286">
        <v>693</v>
      </c>
      <c r="S42" s="286">
        <v>633</v>
      </c>
      <c r="T42" s="286">
        <v>582</v>
      </c>
      <c r="U42" s="286">
        <v>599</v>
      </c>
      <c r="V42" s="286">
        <v>549</v>
      </c>
      <c r="W42" s="286">
        <v>549</v>
      </c>
      <c r="X42" s="286">
        <v>547</v>
      </c>
      <c r="Y42" s="286">
        <v>528</v>
      </c>
      <c r="Z42" s="286">
        <v>581</v>
      </c>
      <c r="AA42" s="286">
        <v>485</v>
      </c>
      <c r="AB42" s="286">
        <v>485</v>
      </c>
      <c r="AC42" s="286">
        <v>500</v>
      </c>
    </row>
    <row r="43" spans="2:29" ht="13.5" thickBot="1">
      <c r="B43" s="153" t="s">
        <v>107</v>
      </c>
      <c r="C43" s="366">
        <v>317</v>
      </c>
      <c r="D43" s="366">
        <v>381</v>
      </c>
      <c r="E43" s="366">
        <v>443</v>
      </c>
      <c r="F43" s="366">
        <v>440</v>
      </c>
      <c r="G43" s="366">
        <v>512</v>
      </c>
      <c r="H43" s="366">
        <v>512</v>
      </c>
      <c r="I43" s="366">
        <v>518</v>
      </c>
      <c r="J43" s="366">
        <v>528</v>
      </c>
      <c r="K43" s="366">
        <v>519</v>
      </c>
      <c r="L43" s="366">
        <v>412</v>
      </c>
      <c r="M43" s="366">
        <v>412</v>
      </c>
      <c r="N43" s="366">
        <v>469</v>
      </c>
      <c r="O43" s="366">
        <v>514</v>
      </c>
      <c r="P43" s="366">
        <v>506</v>
      </c>
      <c r="Q43" s="366">
        <v>321</v>
      </c>
      <c r="R43" s="366">
        <v>321</v>
      </c>
      <c r="S43" s="366">
        <v>296</v>
      </c>
      <c r="T43" s="366">
        <v>286</v>
      </c>
      <c r="U43" s="366">
        <v>248</v>
      </c>
      <c r="V43" s="366">
        <v>203</v>
      </c>
      <c r="W43" s="366">
        <v>203</v>
      </c>
      <c r="X43" s="366">
        <v>224</v>
      </c>
      <c r="Y43" s="366">
        <v>213</v>
      </c>
      <c r="Z43" s="366">
        <v>208</v>
      </c>
      <c r="AA43" s="366">
        <v>232</v>
      </c>
      <c r="AB43" s="366">
        <v>232</v>
      </c>
      <c r="AC43" s="366">
        <v>255</v>
      </c>
    </row>
    <row r="44" spans="2:29" ht="13.5" thickTop="1"/>
    <row r="45" spans="2:29">
      <c r="J45" s="118"/>
    </row>
    <row r="46" spans="2:29" s="377" customFormat="1">
      <c r="B46" s="136"/>
      <c r="C46" s="136"/>
      <c r="D46" s="136"/>
      <c r="E46" s="136"/>
      <c r="F46" s="136"/>
      <c r="G46" s="136"/>
      <c r="H46" s="136"/>
      <c r="I46" s="136"/>
      <c r="J46" s="118"/>
      <c r="K46" s="136"/>
      <c r="L46" s="62"/>
      <c r="M46" s="62"/>
      <c r="N46" s="136"/>
      <c r="O46" s="136"/>
      <c r="P46" s="136"/>
      <c r="Q46" s="136"/>
      <c r="R46" s="62"/>
      <c r="S46" s="136"/>
      <c r="T46" s="136"/>
      <c r="U46" s="136"/>
      <c r="V46" s="136"/>
      <c r="W46" s="136"/>
      <c r="X46" s="136"/>
      <c r="Y46" s="136"/>
      <c r="Z46" s="136"/>
    </row>
  </sheetData>
  <pageMargins left="0.39370078740157483" right="0.39370078740157483" top="0.98425196850393704" bottom="0.98425196850393704" header="0.51181102362204722" footer="0.51181102362204722"/>
  <pageSetup paperSize="9" scale="26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66FF33"/>
    <pageSetUpPr fitToPage="1"/>
  </sheetPr>
  <dimension ref="B1:AC46"/>
  <sheetViews>
    <sheetView zoomScale="80" zoomScaleNormal="80" workbookViewId="0"/>
  </sheetViews>
  <sheetFormatPr defaultRowHeight="12.75" outlineLevelCol="1"/>
  <cols>
    <col min="1" max="1" width="3.7109375" style="134" customWidth="1"/>
    <col min="2" max="2" width="100.7109375" style="62" customWidth="1"/>
    <col min="3" max="3" width="12.7109375" style="136" customWidth="1"/>
    <col min="4" max="7" width="12.7109375" style="136" hidden="1" customWidth="1" outlineLevel="1"/>
    <col min="8" max="8" width="12.7109375" style="136" customWidth="1" collapsed="1"/>
    <col min="9" max="11" width="12.7109375" style="136" hidden="1" customWidth="1" outlineLevel="1"/>
    <col min="12" max="12" width="12.7109375" style="62" hidden="1" customWidth="1" outlineLevel="1"/>
    <col min="13" max="13" width="12.7109375" style="62" customWidth="1" collapsed="1"/>
    <col min="14" max="17" width="12.7109375" style="136" hidden="1" customWidth="1" outlineLevel="1"/>
    <col min="18" max="18" width="12.7109375" style="62" customWidth="1" collapsed="1"/>
    <col min="19" max="22" width="12.7109375" style="136" hidden="1" customWidth="1" outlineLevel="1"/>
    <col min="23" max="23" width="12.7109375" style="62" customWidth="1" collapsed="1"/>
    <col min="24" max="26" width="12.7109375" style="136" hidden="1" customWidth="1" outlineLevel="1"/>
    <col min="27" max="27" width="9.140625" style="134" hidden="1" customWidth="1" outlineLevel="1"/>
    <col min="28" max="28" width="10.5703125" style="134" customWidth="1" collapsed="1"/>
    <col min="29" max="183" width="9.140625" style="134"/>
    <col min="184" max="184" width="3.7109375" style="134" customWidth="1"/>
    <col min="185" max="185" width="68.7109375" style="134" customWidth="1"/>
    <col min="186" max="187" width="0" style="134" hidden="1" customWidth="1"/>
    <col min="188" max="189" width="14.7109375" style="134" customWidth="1"/>
    <col min="190" max="190" width="3.7109375" style="134" customWidth="1"/>
    <col min="191" max="192" width="9.140625" style="134"/>
    <col min="193" max="193" width="3.7109375" style="134" customWidth="1"/>
    <col min="194" max="194" width="39" style="134" bestFit="1" customWidth="1"/>
    <col min="195" max="195" width="8.28515625" style="134" bestFit="1" customWidth="1"/>
    <col min="196" max="439" width="9.140625" style="134"/>
    <col min="440" max="440" width="3.7109375" style="134" customWidth="1"/>
    <col min="441" max="441" width="68.7109375" style="134" customWidth="1"/>
    <col min="442" max="443" width="0" style="134" hidden="1" customWidth="1"/>
    <col min="444" max="445" width="14.7109375" style="134" customWidth="1"/>
    <col min="446" max="446" width="3.7109375" style="134" customWidth="1"/>
    <col min="447" max="448" width="9.140625" style="134"/>
    <col min="449" max="449" width="3.7109375" style="134" customWidth="1"/>
    <col min="450" max="450" width="39" style="134" bestFit="1" customWidth="1"/>
    <col min="451" max="451" width="8.28515625" style="134" bestFit="1" customWidth="1"/>
    <col min="452" max="695" width="9.140625" style="134"/>
    <col min="696" max="696" width="3.7109375" style="134" customWidth="1"/>
    <col min="697" max="697" width="68.7109375" style="134" customWidth="1"/>
    <col min="698" max="699" width="0" style="134" hidden="1" customWidth="1"/>
    <col min="700" max="701" width="14.7109375" style="134" customWidth="1"/>
    <col min="702" max="702" width="3.7109375" style="134" customWidth="1"/>
    <col min="703" max="704" width="9.140625" style="134"/>
    <col min="705" max="705" width="3.7109375" style="134" customWidth="1"/>
    <col min="706" max="706" width="39" style="134" bestFit="1" customWidth="1"/>
    <col min="707" max="707" width="8.28515625" style="134" bestFit="1" customWidth="1"/>
    <col min="708" max="951" width="9.140625" style="134"/>
    <col min="952" max="952" width="3.7109375" style="134" customWidth="1"/>
    <col min="953" max="953" width="68.7109375" style="134" customWidth="1"/>
    <col min="954" max="955" width="0" style="134" hidden="1" customWidth="1"/>
    <col min="956" max="957" width="14.7109375" style="134" customWidth="1"/>
    <col min="958" max="958" width="3.7109375" style="134" customWidth="1"/>
    <col min="959" max="960" width="9.140625" style="134"/>
    <col min="961" max="961" width="3.7109375" style="134" customWidth="1"/>
    <col min="962" max="962" width="39" style="134" bestFit="1" customWidth="1"/>
    <col min="963" max="963" width="8.28515625" style="134" bestFit="1" customWidth="1"/>
    <col min="964" max="1207" width="9.140625" style="134"/>
    <col min="1208" max="1208" width="3.7109375" style="134" customWidth="1"/>
    <col min="1209" max="1209" width="68.7109375" style="134" customWidth="1"/>
    <col min="1210" max="1211" width="0" style="134" hidden="1" customWidth="1"/>
    <col min="1212" max="1213" width="14.7109375" style="134" customWidth="1"/>
    <col min="1214" max="1214" width="3.7109375" style="134" customWidth="1"/>
    <col min="1215" max="1216" width="9.140625" style="134"/>
    <col min="1217" max="1217" width="3.7109375" style="134" customWidth="1"/>
    <col min="1218" max="1218" width="39" style="134" bestFit="1" customWidth="1"/>
    <col min="1219" max="1219" width="8.28515625" style="134" bestFit="1" customWidth="1"/>
    <col min="1220" max="1463" width="9.140625" style="134"/>
    <col min="1464" max="1464" width="3.7109375" style="134" customWidth="1"/>
    <col min="1465" max="1465" width="68.7109375" style="134" customWidth="1"/>
    <col min="1466" max="1467" width="0" style="134" hidden="1" customWidth="1"/>
    <col min="1468" max="1469" width="14.7109375" style="134" customWidth="1"/>
    <col min="1470" max="1470" width="3.7109375" style="134" customWidth="1"/>
    <col min="1471" max="1472" width="9.140625" style="134"/>
    <col min="1473" max="1473" width="3.7109375" style="134" customWidth="1"/>
    <col min="1474" max="1474" width="39" style="134" bestFit="1" customWidth="1"/>
    <col min="1475" max="1475" width="8.28515625" style="134" bestFit="1" customWidth="1"/>
    <col min="1476" max="1719" width="9.140625" style="134"/>
    <col min="1720" max="1720" width="3.7109375" style="134" customWidth="1"/>
    <col min="1721" max="1721" width="68.7109375" style="134" customWidth="1"/>
    <col min="1722" max="1723" width="0" style="134" hidden="1" customWidth="1"/>
    <col min="1724" max="1725" width="14.7109375" style="134" customWidth="1"/>
    <col min="1726" max="1726" width="3.7109375" style="134" customWidth="1"/>
    <col min="1727" max="1728" width="9.140625" style="134"/>
    <col min="1729" max="1729" width="3.7109375" style="134" customWidth="1"/>
    <col min="1730" max="1730" width="39" style="134" bestFit="1" customWidth="1"/>
    <col min="1731" max="1731" width="8.28515625" style="134" bestFit="1" customWidth="1"/>
    <col min="1732" max="1975" width="9.140625" style="134"/>
    <col min="1976" max="1976" width="3.7109375" style="134" customWidth="1"/>
    <col min="1977" max="1977" width="68.7109375" style="134" customWidth="1"/>
    <col min="1978" max="1979" width="0" style="134" hidden="1" customWidth="1"/>
    <col min="1980" max="1981" width="14.7109375" style="134" customWidth="1"/>
    <col min="1982" max="1982" width="3.7109375" style="134" customWidth="1"/>
    <col min="1983" max="1984" width="9.140625" style="134"/>
    <col min="1985" max="1985" width="3.7109375" style="134" customWidth="1"/>
    <col min="1986" max="1986" width="39" style="134" bestFit="1" customWidth="1"/>
    <col min="1987" max="1987" width="8.28515625" style="134" bestFit="1" customWidth="1"/>
    <col min="1988" max="2231" width="9.140625" style="134"/>
    <col min="2232" max="2232" width="3.7109375" style="134" customWidth="1"/>
    <col min="2233" max="2233" width="68.7109375" style="134" customWidth="1"/>
    <col min="2234" max="2235" width="0" style="134" hidden="1" customWidth="1"/>
    <col min="2236" max="2237" width="14.7109375" style="134" customWidth="1"/>
    <col min="2238" max="2238" width="3.7109375" style="134" customWidth="1"/>
    <col min="2239" max="2240" width="9.140625" style="134"/>
    <col min="2241" max="2241" width="3.7109375" style="134" customWidth="1"/>
    <col min="2242" max="2242" width="39" style="134" bestFit="1" customWidth="1"/>
    <col min="2243" max="2243" width="8.28515625" style="134" bestFit="1" customWidth="1"/>
    <col min="2244" max="2487" width="9.140625" style="134"/>
    <col min="2488" max="2488" width="3.7109375" style="134" customWidth="1"/>
    <col min="2489" max="2489" width="68.7109375" style="134" customWidth="1"/>
    <col min="2490" max="2491" width="0" style="134" hidden="1" customWidth="1"/>
    <col min="2492" max="2493" width="14.7109375" style="134" customWidth="1"/>
    <col min="2494" max="2494" width="3.7109375" style="134" customWidth="1"/>
    <col min="2495" max="2496" width="9.140625" style="134"/>
    <col min="2497" max="2497" width="3.7109375" style="134" customWidth="1"/>
    <col min="2498" max="2498" width="39" style="134" bestFit="1" customWidth="1"/>
    <col min="2499" max="2499" width="8.28515625" style="134" bestFit="1" customWidth="1"/>
    <col min="2500" max="2743" width="9.140625" style="134"/>
    <col min="2744" max="2744" width="3.7109375" style="134" customWidth="1"/>
    <col min="2745" max="2745" width="68.7109375" style="134" customWidth="1"/>
    <col min="2746" max="2747" width="0" style="134" hidden="1" customWidth="1"/>
    <col min="2748" max="2749" width="14.7109375" style="134" customWidth="1"/>
    <col min="2750" max="2750" width="3.7109375" style="134" customWidth="1"/>
    <col min="2751" max="2752" width="9.140625" style="134"/>
    <col min="2753" max="2753" width="3.7109375" style="134" customWidth="1"/>
    <col min="2754" max="2754" width="39" style="134" bestFit="1" customWidth="1"/>
    <col min="2755" max="2755" width="8.28515625" style="134" bestFit="1" customWidth="1"/>
    <col min="2756" max="2999" width="9.140625" style="134"/>
    <col min="3000" max="3000" width="3.7109375" style="134" customWidth="1"/>
    <col min="3001" max="3001" width="68.7109375" style="134" customWidth="1"/>
    <col min="3002" max="3003" width="0" style="134" hidden="1" customWidth="1"/>
    <col min="3004" max="3005" width="14.7109375" style="134" customWidth="1"/>
    <col min="3006" max="3006" width="3.7109375" style="134" customWidth="1"/>
    <col min="3007" max="3008" width="9.140625" style="134"/>
    <col min="3009" max="3009" width="3.7109375" style="134" customWidth="1"/>
    <col min="3010" max="3010" width="39" style="134" bestFit="1" customWidth="1"/>
    <col min="3011" max="3011" width="8.28515625" style="134" bestFit="1" customWidth="1"/>
    <col min="3012" max="3255" width="9.140625" style="134"/>
    <col min="3256" max="3256" width="3.7109375" style="134" customWidth="1"/>
    <col min="3257" max="3257" width="68.7109375" style="134" customWidth="1"/>
    <col min="3258" max="3259" width="0" style="134" hidden="1" customWidth="1"/>
    <col min="3260" max="3261" width="14.7109375" style="134" customWidth="1"/>
    <col min="3262" max="3262" width="3.7109375" style="134" customWidth="1"/>
    <col min="3263" max="3264" width="9.140625" style="134"/>
    <col min="3265" max="3265" width="3.7109375" style="134" customWidth="1"/>
    <col min="3266" max="3266" width="39" style="134" bestFit="1" customWidth="1"/>
    <col min="3267" max="3267" width="8.28515625" style="134" bestFit="1" customWidth="1"/>
    <col min="3268" max="3511" width="9.140625" style="134"/>
    <col min="3512" max="3512" width="3.7109375" style="134" customWidth="1"/>
    <col min="3513" max="3513" width="68.7109375" style="134" customWidth="1"/>
    <col min="3514" max="3515" width="0" style="134" hidden="1" customWidth="1"/>
    <col min="3516" max="3517" width="14.7109375" style="134" customWidth="1"/>
    <col min="3518" max="3518" width="3.7109375" style="134" customWidth="1"/>
    <col min="3519" max="3520" width="9.140625" style="134"/>
    <col min="3521" max="3521" width="3.7109375" style="134" customWidth="1"/>
    <col min="3522" max="3522" width="39" style="134" bestFit="1" customWidth="1"/>
    <col min="3523" max="3523" width="8.28515625" style="134" bestFit="1" customWidth="1"/>
    <col min="3524" max="3767" width="9.140625" style="134"/>
    <col min="3768" max="3768" width="3.7109375" style="134" customWidth="1"/>
    <col min="3769" max="3769" width="68.7109375" style="134" customWidth="1"/>
    <col min="3770" max="3771" width="0" style="134" hidden="1" customWidth="1"/>
    <col min="3772" max="3773" width="14.7109375" style="134" customWidth="1"/>
    <col min="3774" max="3774" width="3.7109375" style="134" customWidth="1"/>
    <col min="3775" max="3776" width="9.140625" style="134"/>
    <col min="3777" max="3777" width="3.7109375" style="134" customWidth="1"/>
    <col min="3778" max="3778" width="39" style="134" bestFit="1" customWidth="1"/>
    <col min="3779" max="3779" width="8.28515625" style="134" bestFit="1" customWidth="1"/>
    <col min="3780" max="4023" width="9.140625" style="134"/>
    <col min="4024" max="4024" width="3.7109375" style="134" customWidth="1"/>
    <col min="4025" max="4025" width="68.7109375" style="134" customWidth="1"/>
    <col min="4026" max="4027" width="0" style="134" hidden="1" customWidth="1"/>
    <col min="4028" max="4029" width="14.7109375" style="134" customWidth="1"/>
    <col min="4030" max="4030" width="3.7109375" style="134" customWidth="1"/>
    <col min="4031" max="4032" width="9.140625" style="134"/>
    <col min="4033" max="4033" width="3.7109375" style="134" customWidth="1"/>
    <col min="4034" max="4034" width="39" style="134" bestFit="1" customWidth="1"/>
    <col min="4035" max="4035" width="8.28515625" style="134" bestFit="1" customWidth="1"/>
    <col min="4036" max="4279" width="9.140625" style="134"/>
    <col min="4280" max="4280" width="3.7109375" style="134" customWidth="1"/>
    <col min="4281" max="4281" width="68.7109375" style="134" customWidth="1"/>
    <col min="4282" max="4283" width="0" style="134" hidden="1" customWidth="1"/>
    <col min="4284" max="4285" width="14.7109375" style="134" customWidth="1"/>
    <col min="4286" max="4286" width="3.7109375" style="134" customWidth="1"/>
    <col min="4287" max="4288" width="9.140625" style="134"/>
    <col min="4289" max="4289" width="3.7109375" style="134" customWidth="1"/>
    <col min="4290" max="4290" width="39" style="134" bestFit="1" customWidth="1"/>
    <col min="4291" max="4291" width="8.28515625" style="134" bestFit="1" customWidth="1"/>
    <col min="4292" max="4535" width="9.140625" style="134"/>
    <col min="4536" max="4536" width="3.7109375" style="134" customWidth="1"/>
    <col min="4537" max="4537" width="68.7109375" style="134" customWidth="1"/>
    <col min="4538" max="4539" width="0" style="134" hidden="1" customWidth="1"/>
    <col min="4540" max="4541" width="14.7109375" style="134" customWidth="1"/>
    <col min="4542" max="4542" width="3.7109375" style="134" customWidth="1"/>
    <col min="4543" max="4544" width="9.140625" style="134"/>
    <col min="4545" max="4545" width="3.7109375" style="134" customWidth="1"/>
    <col min="4546" max="4546" width="39" style="134" bestFit="1" customWidth="1"/>
    <col min="4547" max="4547" width="8.28515625" style="134" bestFit="1" customWidth="1"/>
    <col min="4548" max="4791" width="9.140625" style="134"/>
    <col min="4792" max="4792" width="3.7109375" style="134" customWidth="1"/>
    <col min="4793" max="4793" width="68.7109375" style="134" customWidth="1"/>
    <col min="4794" max="4795" width="0" style="134" hidden="1" customWidth="1"/>
    <col min="4796" max="4797" width="14.7109375" style="134" customWidth="1"/>
    <col min="4798" max="4798" width="3.7109375" style="134" customWidth="1"/>
    <col min="4799" max="4800" width="9.140625" style="134"/>
    <col min="4801" max="4801" width="3.7109375" style="134" customWidth="1"/>
    <col min="4802" max="4802" width="39" style="134" bestFit="1" customWidth="1"/>
    <col min="4803" max="4803" width="8.28515625" style="134" bestFit="1" customWidth="1"/>
    <col min="4804" max="5047" width="9.140625" style="134"/>
    <col min="5048" max="5048" width="3.7109375" style="134" customWidth="1"/>
    <col min="5049" max="5049" width="68.7109375" style="134" customWidth="1"/>
    <col min="5050" max="5051" width="0" style="134" hidden="1" customWidth="1"/>
    <col min="5052" max="5053" width="14.7109375" style="134" customWidth="1"/>
    <col min="5054" max="5054" width="3.7109375" style="134" customWidth="1"/>
    <col min="5055" max="5056" width="9.140625" style="134"/>
    <col min="5057" max="5057" width="3.7109375" style="134" customWidth="1"/>
    <col min="5058" max="5058" width="39" style="134" bestFit="1" customWidth="1"/>
    <col min="5059" max="5059" width="8.28515625" style="134" bestFit="1" customWidth="1"/>
    <col min="5060" max="5303" width="9.140625" style="134"/>
    <col min="5304" max="5304" width="3.7109375" style="134" customWidth="1"/>
    <col min="5305" max="5305" width="68.7109375" style="134" customWidth="1"/>
    <col min="5306" max="5307" width="0" style="134" hidden="1" customWidth="1"/>
    <col min="5308" max="5309" width="14.7109375" style="134" customWidth="1"/>
    <col min="5310" max="5310" width="3.7109375" style="134" customWidth="1"/>
    <col min="5311" max="5312" width="9.140625" style="134"/>
    <col min="5313" max="5313" width="3.7109375" style="134" customWidth="1"/>
    <col min="5314" max="5314" width="39" style="134" bestFit="1" customWidth="1"/>
    <col min="5315" max="5315" width="8.28515625" style="134" bestFit="1" customWidth="1"/>
    <col min="5316" max="5559" width="9.140625" style="134"/>
    <col min="5560" max="5560" width="3.7109375" style="134" customWidth="1"/>
    <col min="5561" max="5561" width="68.7109375" style="134" customWidth="1"/>
    <col min="5562" max="5563" width="0" style="134" hidden="1" customWidth="1"/>
    <col min="5564" max="5565" width="14.7109375" style="134" customWidth="1"/>
    <col min="5566" max="5566" width="3.7109375" style="134" customWidth="1"/>
    <col min="5567" max="5568" width="9.140625" style="134"/>
    <col min="5569" max="5569" width="3.7109375" style="134" customWidth="1"/>
    <col min="5570" max="5570" width="39" style="134" bestFit="1" customWidth="1"/>
    <col min="5571" max="5571" width="8.28515625" style="134" bestFit="1" customWidth="1"/>
    <col min="5572" max="5815" width="9.140625" style="134"/>
    <col min="5816" max="5816" width="3.7109375" style="134" customWidth="1"/>
    <col min="5817" max="5817" width="68.7109375" style="134" customWidth="1"/>
    <col min="5818" max="5819" width="0" style="134" hidden="1" customWidth="1"/>
    <col min="5820" max="5821" width="14.7109375" style="134" customWidth="1"/>
    <col min="5822" max="5822" width="3.7109375" style="134" customWidth="1"/>
    <col min="5823" max="5824" width="9.140625" style="134"/>
    <col min="5825" max="5825" width="3.7109375" style="134" customWidth="1"/>
    <col min="5826" max="5826" width="39" style="134" bestFit="1" customWidth="1"/>
    <col min="5827" max="5827" width="8.28515625" style="134" bestFit="1" customWidth="1"/>
    <col min="5828" max="6071" width="9.140625" style="134"/>
    <col min="6072" max="6072" width="3.7109375" style="134" customWidth="1"/>
    <col min="6073" max="6073" width="68.7109375" style="134" customWidth="1"/>
    <col min="6074" max="6075" width="0" style="134" hidden="1" customWidth="1"/>
    <col min="6076" max="6077" width="14.7109375" style="134" customWidth="1"/>
    <col min="6078" max="6078" width="3.7109375" style="134" customWidth="1"/>
    <col min="6079" max="6080" width="9.140625" style="134"/>
    <col min="6081" max="6081" width="3.7109375" style="134" customWidth="1"/>
    <col min="6082" max="6082" width="39" style="134" bestFit="1" customWidth="1"/>
    <col min="6083" max="6083" width="8.28515625" style="134" bestFit="1" customWidth="1"/>
    <col min="6084" max="6327" width="9.140625" style="134"/>
    <col min="6328" max="6328" width="3.7109375" style="134" customWidth="1"/>
    <col min="6329" max="6329" width="68.7109375" style="134" customWidth="1"/>
    <col min="6330" max="6331" width="0" style="134" hidden="1" customWidth="1"/>
    <col min="6332" max="6333" width="14.7109375" style="134" customWidth="1"/>
    <col min="6334" max="6334" width="3.7109375" style="134" customWidth="1"/>
    <col min="6335" max="6336" width="9.140625" style="134"/>
    <col min="6337" max="6337" width="3.7109375" style="134" customWidth="1"/>
    <col min="6338" max="6338" width="39" style="134" bestFit="1" customWidth="1"/>
    <col min="6339" max="6339" width="8.28515625" style="134" bestFit="1" customWidth="1"/>
    <col min="6340" max="6583" width="9.140625" style="134"/>
    <col min="6584" max="6584" width="3.7109375" style="134" customWidth="1"/>
    <col min="6585" max="6585" width="68.7109375" style="134" customWidth="1"/>
    <col min="6586" max="6587" width="0" style="134" hidden="1" customWidth="1"/>
    <col min="6588" max="6589" width="14.7109375" style="134" customWidth="1"/>
    <col min="6590" max="6590" width="3.7109375" style="134" customWidth="1"/>
    <col min="6591" max="6592" width="9.140625" style="134"/>
    <col min="6593" max="6593" width="3.7109375" style="134" customWidth="1"/>
    <col min="6594" max="6594" width="39" style="134" bestFit="1" customWidth="1"/>
    <col min="6595" max="6595" width="8.28515625" style="134" bestFit="1" customWidth="1"/>
    <col min="6596" max="6839" width="9.140625" style="134"/>
    <col min="6840" max="6840" width="3.7109375" style="134" customWidth="1"/>
    <col min="6841" max="6841" width="68.7109375" style="134" customWidth="1"/>
    <col min="6842" max="6843" width="0" style="134" hidden="1" customWidth="1"/>
    <col min="6844" max="6845" width="14.7109375" style="134" customWidth="1"/>
    <col min="6846" max="6846" width="3.7109375" style="134" customWidth="1"/>
    <col min="6847" max="6848" width="9.140625" style="134"/>
    <col min="6849" max="6849" width="3.7109375" style="134" customWidth="1"/>
    <col min="6850" max="6850" width="39" style="134" bestFit="1" customWidth="1"/>
    <col min="6851" max="6851" width="8.28515625" style="134" bestFit="1" customWidth="1"/>
    <col min="6852" max="7095" width="9.140625" style="134"/>
    <col min="7096" max="7096" width="3.7109375" style="134" customWidth="1"/>
    <col min="7097" max="7097" width="68.7109375" style="134" customWidth="1"/>
    <col min="7098" max="7099" width="0" style="134" hidden="1" customWidth="1"/>
    <col min="7100" max="7101" width="14.7109375" style="134" customWidth="1"/>
    <col min="7102" max="7102" width="3.7109375" style="134" customWidth="1"/>
    <col min="7103" max="7104" width="9.140625" style="134"/>
    <col min="7105" max="7105" width="3.7109375" style="134" customWidth="1"/>
    <col min="7106" max="7106" width="39" style="134" bestFit="1" customWidth="1"/>
    <col min="7107" max="7107" width="8.28515625" style="134" bestFit="1" customWidth="1"/>
    <col min="7108" max="7351" width="9.140625" style="134"/>
    <col min="7352" max="7352" width="3.7109375" style="134" customWidth="1"/>
    <col min="7353" max="7353" width="68.7109375" style="134" customWidth="1"/>
    <col min="7354" max="7355" width="0" style="134" hidden="1" customWidth="1"/>
    <col min="7356" max="7357" width="14.7109375" style="134" customWidth="1"/>
    <col min="7358" max="7358" width="3.7109375" style="134" customWidth="1"/>
    <col min="7359" max="7360" width="9.140625" style="134"/>
    <col min="7361" max="7361" width="3.7109375" style="134" customWidth="1"/>
    <col min="7362" max="7362" width="39" style="134" bestFit="1" customWidth="1"/>
    <col min="7363" max="7363" width="8.28515625" style="134" bestFit="1" customWidth="1"/>
    <col min="7364" max="7607" width="9.140625" style="134"/>
    <col min="7608" max="7608" width="3.7109375" style="134" customWidth="1"/>
    <col min="7609" max="7609" width="68.7109375" style="134" customWidth="1"/>
    <col min="7610" max="7611" width="0" style="134" hidden="1" customWidth="1"/>
    <col min="7612" max="7613" width="14.7109375" style="134" customWidth="1"/>
    <col min="7614" max="7614" width="3.7109375" style="134" customWidth="1"/>
    <col min="7615" max="7616" width="9.140625" style="134"/>
    <col min="7617" max="7617" width="3.7109375" style="134" customWidth="1"/>
    <col min="7618" max="7618" width="39" style="134" bestFit="1" customWidth="1"/>
    <col min="7619" max="7619" width="8.28515625" style="134" bestFit="1" customWidth="1"/>
    <col min="7620" max="7863" width="9.140625" style="134"/>
    <col min="7864" max="7864" width="3.7109375" style="134" customWidth="1"/>
    <col min="7865" max="7865" width="68.7109375" style="134" customWidth="1"/>
    <col min="7866" max="7867" width="0" style="134" hidden="1" customWidth="1"/>
    <col min="7868" max="7869" width="14.7109375" style="134" customWidth="1"/>
    <col min="7870" max="7870" width="3.7109375" style="134" customWidth="1"/>
    <col min="7871" max="7872" width="9.140625" style="134"/>
    <col min="7873" max="7873" width="3.7109375" style="134" customWidth="1"/>
    <col min="7874" max="7874" width="39" style="134" bestFit="1" customWidth="1"/>
    <col min="7875" max="7875" width="8.28515625" style="134" bestFit="1" customWidth="1"/>
    <col min="7876" max="8119" width="9.140625" style="134"/>
    <col min="8120" max="8120" width="3.7109375" style="134" customWidth="1"/>
    <col min="8121" max="8121" width="68.7109375" style="134" customWidth="1"/>
    <col min="8122" max="8123" width="0" style="134" hidden="1" customWidth="1"/>
    <col min="8124" max="8125" width="14.7109375" style="134" customWidth="1"/>
    <col min="8126" max="8126" width="3.7109375" style="134" customWidth="1"/>
    <col min="8127" max="8128" width="9.140625" style="134"/>
    <col min="8129" max="8129" width="3.7109375" style="134" customWidth="1"/>
    <col min="8130" max="8130" width="39" style="134" bestFit="1" customWidth="1"/>
    <col min="8131" max="8131" width="8.28515625" style="134" bestFit="1" customWidth="1"/>
    <col min="8132" max="8375" width="9.140625" style="134"/>
    <col min="8376" max="8376" width="3.7109375" style="134" customWidth="1"/>
    <col min="8377" max="8377" width="68.7109375" style="134" customWidth="1"/>
    <col min="8378" max="8379" width="0" style="134" hidden="1" customWidth="1"/>
    <col min="8380" max="8381" width="14.7109375" style="134" customWidth="1"/>
    <col min="8382" max="8382" width="3.7109375" style="134" customWidth="1"/>
    <col min="8383" max="8384" width="9.140625" style="134"/>
    <col min="8385" max="8385" width="3.7109375" style="134" customWidth="1"/>
    <col min="8386" max="8386" width="39" style="134" bestFit="1" customWidth="1"/>
    <col min="8387" max="8387" width="8.28515625" style="134" bestFit="1" customWidth="1"/>
    <col min="8388" max="8631" width="9.140625" style="134"/>
    <col min="8632" max="8632" width="3.7109375" style="134" customWidth="1"/>
    <col min="8633" max="8633" width="68.7109375" style="134" customWidth="1"/>
    <col min="8634" max="8635" width="0" style="134" hidden="1" customWidth="1"/>
    <col min="8636" max="8637" width="14.7109375" style="134" customWidth="1"/>
    <col min="8638" max="8638" width="3.7109375" style="134" customWidth="1"/>
    <col min="8639" max="8640" width="9.140625" style="134"/>
    <col min="8641" max="8641" width="3.7109375" style="134" customWidth="1"/>
    <col min="8642" max="8642" width="39" style="134" bestFit="1" customWidth="1"/>
    <col min="8643" max="8643" width="8.28515625" style="134" bestFit="1" customWidth="1"/>
    <col min="8644" max="8887" width="9.140625" style="134"/>
    <col min="8888" max="8888" width="3.7109375" style="134" customWidth="1"/>
    <col min="8889" max="8889" width="68.7109375" style="134" customWidth="1"/>
    <col min="8890" max="8891" width="0" style="134" hidden="1" customWidth="1"/>
    <col min="8892" max="8893" width="14.7109375" style="134" customWidth="1"/>
    <col min="8894" max="8894" width="3.7109375" style="134" customWidth="1"/>
    <col min="8895" max="8896" width="9.140625" style="134"/>
    <col min="8897" max="8897" width="3.7109375" style="134" customWidth="1"/>
    <col min="8898" max="8898" width="39" style="134" bestFit="1" customWidth="1"/>
    <col min="8899" max="8899" width="8.28515625" style="134" bestFit="1" customWidth="1"/>
    <col min="8900" max="9143" width="9.140625" style="134"/>
    <col min="9144" max="9144" width="3.7109375" style="134" customWidth="1"/>
    <col min="9145" max="9145" width="68.7109375" style="134" customWidth="1"/>
    <col min="9146" max="9147" width="0" style="134" hidden="1" customWidth="1"/>
    <col min="9148" max="9149" width="14.7109375" style="134" customWidth="1"/>
    <col min="9150" max="9150" width="3.7109375" style="134" customWidth="1"/>
    <col min="9151" max="9152" width="9.140625" style="134"/>
    <col min="9153" max="9153" width="3.7109375" style="134" customWidth="1"/>
    <col min="9154" max="9154" width="39" style="134" bestFit="1" customWidth="1"/>
    <col min="9155" max="9155" width="8.28515625" style="134" bestFit="1" customWidth="1"/>
    <col min="9156" max="9399" width="9.140625" style="134"/>
    <col min="9400" max="9400" width="3.7109375" style="134" customWidth="1"/>
    <col min="9401" max="9401" width="68.7109375" style="134" customWidth="1"/>
    <col min="9402" max="9403" width="0" style="134" hidden="1" customWidth="1"/>
    <col min="9404" max="9405" width="14.7109375" style="134" customWidth="1"/>
    <col min="9406" max="9406" width="3.7109375" style="134" customWidth="1"/>
    <col min="9407" max="9408" width="9.140625" style="134"/>
    <col min="9409" max="9409" width="3.7109375" style="134" customWidth="1"/>
    <col min="9410" max="9410" width="39" style="134" bestFit="1" customWidth="1"/>
    <col min="9411" max="9411" width="8.28515625" style="134" bestFit="1" customWidth="1"/>
    <col min="9412" max="9655" width="9.140625" style="134"/>
    <col min="9656" max="9656" width="3.7109375" style="134" customWidth="1"/>
    <col min="9657" max="9657" width="68.7109375" style="134" customWidth="1"/>
    <col min="9658" max="9659" width="0" style="134" hidden="1" customWidth="1"/>
    <col min="9660" max="9661" width="14.7109375" style="134" customWidth="1"/>
    <col min="9662" max="9662" width="3.7109375" style="134" customWidth="1"/>
    <col min="9663" max="9664" width="9.140625" style="134"/>
    <col min="9665" max="9665" width="3.7109375" style="134" customWidth="1"/>
    <col min="9666" max="9666" width="39" style="134" bestFit="1" customWidth="1"/>
    <col min="9667" max="9667" width="8.28515625" style="134" bestFit="1" customWidth="1"/>
    <col min="9668" max="9911" width="9.140625" style="134"/>
    <col min="9912" max="9912" width="3.7109375" style="134" customWidth="1"/>
    <col min="9913" max="9913" width="68.7109375" style="134" customWidth="1"/>
    <col min="9914" max="9915" width="0" style="134" hidden="1" customWidth="1"/>
    <col min="9916" max="9917" width="14.7109375" style="134" customWidth="1"/>
    <col min="9918" max="9918" width="3.7109375" style="134" customWidth="1"/>
    <col min="9919" max="9920" width="9.140625" style="134"/>
    <col min="9921" max="9921" width="3.7109375" style="134" customWidth="1"/>
    <col min="9922" max="9922" width="39" style="134" bestFit="1" customWidth="1"/>
    <col min="9923" max="9923" width="8.28515625" style="134" bestFit="1" customWidth="1"/>
    <col min="9924" max="10167" width="9.140625" style="134"/>
    <col min="10168" max="10168" width="3.7109375" style="134" customWidth="1"/>
    <col min="10169" max="10169" width="68.7109375" style="134" customWidth="1"/>
    <col min="10170" max="10171" width="0" style="134" hidden="1" customWidth="1"/>
    <col min="10172" max="10173" width="14.7109375" style="134" customWidth="1"/>
    <col min="10174" max="10174" width="3.7109375" style="134" customWidth="1"/>
    <col min="10175" max="10176" width="9.140625" style="134"/>
    <col min="10177" max="10177" width="3.7109375" style="134" customWidth="1"/>
    <col min="10178" max="10178" width="39" style="134" bestFit="1" customWidth="1"/>
    <col min="10179" max="10179" width="8.28515625" style="134" bestFit="1" customWidth="1"/>
    <col min="10180" max="10423" width="9.140625" style="134"/>
    <col min="10424" max="10424" width="3.7109375" style="134" customWidth="1"/>
    <col min="10425" max="10425" width="68.7109375" style="134" customWidth="1"/>
    <col min="10426" max="10427" width="0" style="134" hidden="1" customWidth="1"/>
    <col min="10428" max="10429" width="14.7109375" style="134" customWidth="1"/>
    <col min="10430" max="10430" width="3.7109375" style="134" customWidth="1"/>
    <col min="10431" max="10432" width="9.140625" style="134"/>
    <col min="10433" max="10433" width="3.7109375" style="134" customWidth="1"/>
    <col min="10434" max="10434" width="39" style="134" bestFit="1" customWidth="1"/>
    <col min="10435" max="10435" width="8.28515625" style="134" bestFit="1" customWidth="1"/>
    <col min="10436" max="10679" width="9.140625" style="134"/>
    <col min="10680" max="10680" width="3.7109375" style="134" customWidth="1"/>
    <col min="10681" max="10681" width="68.7109375" style="134" customWidth="1"/>
    <col min="10682" max="10683" width="0" style="134" hidden="1" customWidth="1"/>
    <col min="10684" max="10685" width="14.7109375" style="134" customWidth="1"/>
    <col min="10686" max="10686" width="3.7109375" style="134" customWidth="1"/>
    <col min="10687" max="10688" width="9.140625" style="134"/>
    <col min="10689" max="10689" width="3.7109375" style="134" customWidth="1"/>
    <col min="10690" max="10690" width="39" style="134" bestFit="1" customWidth="1"/>
    <col min="10691" max="10691" width="8.28515625" style="134" bestFit="1" customWidth="1"/>
    <col min="10692" max="10935" width="9.140625" style="134"/>
    <col min="10936" max="10936" width="3.7109375" style="134" customWidth="1"/>
    <col min="10937" max="10937" width="68.7109375" style="134" customWidth="1"/>
    <col min="10938" max="10939" width="0" style="134" hidden="1" customWidth="1"/>
    <col min="10940" max="10941" width="14.7109375" style="134" customWidth="1"/>
    <col min="10942" max="10942" width="3.7109375" style="134" customWidth="1"/>
    <col min="10943" max="10944" width="9.140625" style="134"/>
    <col min="10945" max="10945" width="3.7109375" style="134" customWidth="1"/>
    <col min="10946" max="10946" width="39" style="134" bestFit="1" customWidth="1"/>
    <col min="10947" max="10947" width="8.28515625" style="134" bestFit="1" customWidth="1"/>
    <col min="10948" max="11191" width="9.140625" style="134"/>
    <col min="11192" max="11192" width="3.7109375" style="134" customWidth="1"/>
    <col min="11193" max="11193" width="68.7109375" style="134" customWidth="1"/>
    <col min="11194" max="11195" width="0" style="134" hidden="1" customWidth="1"/>
    <col min="11196" max="11197" width="14.7109375" style="134" customWidth="1"/>
    <col min="11198" max="11198" width="3.7109375" style="134" customWidth="1"/>
    <col min="11199" max="11200" width="9.140625" style="134"/>
    <col min="11201" max="11201" width="3.7109375" style="134" customWidth="1"/>
    <col min="11202" max="11202" width="39" style="134" bestFit="1" customWidth="1"/>
    <col min="11203" max="11203" width="8.28515625" style="134" bestFit="1" customWidth="1"/>
    <col min="11204" max="11447" width="9.140625" style="134"/>
    <col min="11448" max="11448" width="3.7109375" style="134" customWidth="1"/>
    <col min="11449" max="11449" width="68.7109375" style="134" customWidth="1"/>
    <col min="11450" max="11451" width="0" style="134" hidden="1" customWidth="1"/>
    <col min="11452" max="11453" width="14.7109375" style="134" customWidth="1"/>
    <col min="11454" max="11454" width="3.7109375" style="134" customWidth="1"/>
    <col min="11455" max="11456" width="9.140625" style="134"/>
    <col min="11457" max="11457" width="3.7109375" style="134" customWidth="1"/>
    <col min="11458" max="11458" width="39" style="134" bestFit="1" customWidth="1"/>
    <col min="11459" max="11459" width="8.28515625" style="134" bestFit="1" customWidth="1"/>
    <col min="11460" max="11703" width="9.140625" style="134"/>
    <col min="11704" max="11704" width="3.7109375" style="134" customWidth="1"/>
    <col min="11705" max="11705" width="68.7109375" style="134" customWidth="1"/>
    <col min="11706" max="11707" width="0" style="134" hidden="1" customWidth="1"/>
    <col min="11708" max="11709" width="14.7109375" style="134" customWidth="1"/>
    <col min="11710" max="11710" width="3.7109375" style="134" customWidth="1"/>
    <col min="11711" max="11712" width="9.140625" style="134"/>
    <col min="11713" max="11713" width="3.7109375" style="134" customWidth="1"/>
    <col min="11714" max="11714" width="39" style="134" bestFit="1" customWidth="1"/>
    <col min="11715" max="11715" width="8.28515625" style="134" bestFit="1" customWidth="1"/>
    <col min="11716" max="11959" width="9.140625" style="134"/>
    <col min="11960" max="11960" width="3.7109375" style="134" customWidth="1"/>
    <col min="11961" max="11961" width="68.7109375" style="134" customWidth="1"/>
    <col min="11962" max="11963" width="0" style="134" hidden="1" customWidth="1"/>
    <col min="11964" max="11965" width="14.7109375" style="134" customWidth="1"/>
    <col min="11966" max="11966" width="3.7109375" style="134" customWidth="1"/>
    <col min="11967" max="11968" width="9.140625" style="134"/>
    <col min="11969" max="11969" width="3.7109375" style="134" customWidth="1"/>
    <col min="11970" max="11970" width="39" style="134" bestFit="1" customWidth="1"/>
    <col min="11971" max="11971" width="8.28515625" style="134" bestFit="1" customWidth="1"/>
    <col min="11972" max="12215" width="9.140625" style="134"/>
    <col min="12216" max="12216" width="3.7109375" style="134" customWidth="1"/>
    <col min="12217" max="12217" width="68.7109375" style="134" customWidth="1"/>
    <col min="12218" max="12219" width="0" style="134" hidden="1" customWidth="1"/>
    <col min="12220" max="12221" width="14.7109375" style="134" customWidth="1"/>
    <col min="12222" max="12222" width="3.7109375" style="134" customWidth="1"/>
    <col min="12223" max="12224" width="9.140625" style="134"/>
    <col min="12225" max="12225" width="3.7109375" style="134" customWidth="1"/>
    <col min="12226" max="12226" width="39" style="134" bestFit="1" customWidth="1"/>
    <col min="12227" max="12227" width="8.28515625" style="134" bestFit="1" customWidth="1"/>
    <col min="12228" max="12471" width="9.140625" style="134"/>
    <col min="12472" max="12472" width="3.7109375" style="134" customWidth="1"/>
    <col min="12473" max="12473" width="68.7109375" style="134" customWidth="1"/>
    <col min="12474" max="12475" width="0" style="134" hidden="1" customWidth="1"/>
    <col min="12476" max="12477" width="14.7109375" style="134" customWidth="1"/>
    <col min="12478" max="12478" width="3.7109375" style="134" customWidth="1"/>
    <col min="12479" max="12480" width="9.140625" style="134"/>
    <col min="12481" max="12481" width="3.7109375" style="134" customWidth="1"/>
    <col min="12482" max="12482" width="39" style="134" bestFit="1" customWidth="1"/>
    <col min="12483" max="12483" width="8.28515625" style="134" bestFit="1" customWidth="1"/>
    <col min="12484" max="12727" width="9.140625" style="134"/>
    <col min="12728" max="12728" width="3.7109375" style="134" customWidth="1"/>
    <col min="12729" max="12729" width="68.7109375" style="134" customWidth="1"/>
    <col min="12730" max="12731" width="0" style="134" hidden="1" customWidth="1"/>
    <col min="12732" max="12733" width="14.7109375" style="134" customWidth="1"/>
    <col min="12734" max="12734" width="3.7109375" style="134" customWidth="1"/>
    <col min="12735" max="12736" width="9.140625" style="134"/>
    <col min="12737" max="12737" width="3.7109375" style="134" customWidth="1"/>
    <col min="12738" max="12738" width="39" style="134" bestFit="1" customWidth="1"/>
    <col min="12739" max="12739" width="8.28515625" style="134" bestFit="1" customWidth="1"/>
    <col min="12740" max="12983" width="9.140625" style="134"/>
    <col min="12984" max="12984" width="3.7109375" style="134" customWidth="1"/>
    <col min="12985" max="12985" width="68.7109375" style="134" customWidth="1"/>
    <col min="12986" max="12987" width="0" style="134" hidden="1" customWidth="1"/>
    <col min="12988" max="12989" width="14.7109375" style="134" customWidth="1"/>
    <col min="12990" max="12990" width="3.7109375" style="134" customWidth="1"/>
    <col min="12991" max="12992" width="9.140625" style="134"/>
    <col min="12993" max="12993" width="3.7109375" style="134" customWidth="1"/>
    <col min="12994" max="12994" width="39" style="134" bestFit="1" customWidth="1"/>
    <col min="12995" max="12995" width="8.28515625" style="134" bestFit="1" customWidth="1"/>
    <col min="12996" max="13239" width="9.140625" style="134"/>
    <col min="13240" max="13240" width="3.7109375" style="134" customWidth="1"/>
    <col min="13241" max="13241" width="68.7109375" style="134" customWidth="1"/>
    <col min="13242" max="13243" width="0" style="134" hidden="1" customWidth="1"/>
    <col min="13244" max="13245" width="14.7109375" style="134" customWidth="1"/>
    <col min="13246" max="13246" width="3.7109375" style="134" customWidth="1"/>
    <col min="13247" max="13248" width="9.140625" style="134"/>
    <col min="13249" max="13249" width="3.7109375" style="134" customWidth="1"/>
    <col min="13250" max="13250" width="39" style="134" bestFit="1" customWidth="1"/>
    <col min="13251" max="13251" width="8.28515625" style="134" bestFit="1" customWidth="1"/>
    <col min="13252" max="13495" width="9.140625" style="134"/>
    <col min="13496" max="13496" width="3.7109375" style="134" customWidth="1"/>
    <col min="13497" max="13497" width="68.7109375" style="134" customWidth="1"/>
    <col min="13498" max="13499" width="0" style="134" hidden="1" customWidth="1"/>
    <col min="13500" max="13501" width="14.7109375" style="134" customWidth="1"/>
    <col min="13502" max="13502" width="3.7109375" style="134" customWidth="1"/>
    <col min="13503" max="13504" width="9.140625" style="134"/>
    <col min="13505" max="13505" width="3.7109375" style="134" customWidth="1"/>
    <col min="13506" max="13506" width="39" style="134" bestFit="1" customWidth="1"/>
    <col min="13507" max="13507" width="8.28515625" style="134" bestFit="1" customWidth="1"/>
    <col min="13508" max="13751" width="9.140625" style="134"/>
    <col min="13752" max="13752" width="3.7109375" style="134" customWidth="1"/>
    <col min="13753" max="13753" width="68.7109375" style="134" customWidth="1"/>
    <col min="13754" max="13755" width="0" style="134" hidden="1" customWidth="1"/>
    <col min="13756" max="13757" width="14.7109375" style="134" customWidth="1"/>
    <col min="13758" max="13758" width="3.7109375" style="134" customWidth="1"/>
    <col min="13759" max="13760" width="9.140625" style="134"/>
    <col min="13761" max="13761" width="3.7109375" style="134" customWidth="1"/>
    <col min="13762" max="13762" width="39" style="134" bestFit="1" customWidth="1"/>
    <col min="13763" max="13763" width="8.28515625" style="134" bestFit="1" customWidth="1"/>
    <col min="13764" max="14007" width="9.140625" style="134"/>
    <col min="14008" max="14008" width="3.7109375" style="134" customWidth="1"/>
    <col min="14009" max="14009" width="68.7109375" style="134" customWidth="1"/>
    <col min="14010" max="14011" width="0" style="134" hidden="1" customWidth="1"/>
    <col min="14012" max="14013" width="14.7109375" style="134" customWidth="1"/>
    <col min="14014" max="14014" width="3.7109375" style="134" customWidth="1"/>
    <col min="14015" max="14016" width="9.140625" style="134"/>
    <col min="14017" max="14017" width="3.7109375" style="134" customWidth="1"/>
    <col min="14018" max="14018" width="39" style="134" bestFit="1" customWidth="1"/>
    <col min="14019" max="14019" width="8.28515625" style="134" bestFit="1" customWidth="1"/>
    <col min="14020" max="14263" width="9.140625" style="134"/>
    <col min="14264" max="14264" width="3.7109375" style="134" customWidth="1"/>
    <col min="14265" max="14265" width="68.7109375" style="134" customWidth="1"/>
    <col min="14266" max="14267" width="0" style="134" hidden="1" customWidth="1"/>
    <col min="14268" max="14269" width="14.7109375" style="134" customWidth="1"/>
    <col min="14270" max="14270" width="3.7109375" style="134" customWidth="1"/>
    <col min="14271" max="14272" width="9.140625" style="134"/>
    <col min="14273" max="14273" width="3.7109375" style="134" customWidth="1"/>
    <col min="14274" max="14274" width="39" style="134" bestFit="1" customWidth="1"/>
    <col min="14275" max="14275" width="8.28515625" style="134" bestFit="1" customWidth="1"/>
    <col min="14276" max="14519" width="9.140625" style="134"/>
    <col min="14520" max="14520" width="3.7109375" style="134" customWidth="1"/>
    <col min="14521" max="14521" width="68.7109375" style="134" customWidth="1"/>
    <col min="14522" max="14523" width="0" style="134" hidden="1" customWidth="1"/>
    <col min="14524" max="14525" width="14.7109375" style="134" customWidth="1"/>
    <col min="14526" max="14526" width="3.7109375" style="134" customWidth="1"/>
    <col min="14527" max="14528" width="9.140625" style="134"/>
    <col min="14529" max="14529" width="3.7109375" style="134" customWidth="1"/>
    <col min="14530" max="14530" width="39" style="134" bestFit="1" customWidth="1"/>
    <col min="14531" max="14531" width="8.28515625" style="134" bestFit="1" customWidth="1"/>
    <col min="14532" max="14775" width="9.140625" style="134"/>
    <col min="14776" max="14776" width="3.7109375" style="134" customWidth="1"/>
    <col min="14777" max="14777" width="68.7109375" style="134" customWidth="1"/>
    <col min="14778" max="14779" width="0" style="134" hidden="1" customWidth="1"/>
    <col min="14780" max="14781" width="14.7109375" style="134" customWidth="1"/>
    <col min="14782" max="14782" width="3.7109375" style="134" customWidth="1"/>
    <col min="14783" max="14784" width="9.140625" style="134"/>
    <col min="14785" max="14785" width="3.7109375" style="134" customWidth="1"/>
    <col min="14786" max="14786" width="39" style="134" bestFit="1" customWidth="1"/>
    <col min="14787" max="14787" width="8.28515625" style="134" bestFit="1" customWidth="1"/>
    <col min="14788" max="15031" width="9.140625" style="134"/>
    <col min="15032" max="15032" width="3.7109375" style="134" customWidth="1"/>
    <col min="15033" max="15033" width="68.7109375" style="134" customWidth="1"/>
    <col min="15034" max="15035" width="0" style="134" hidden="1" customWidth="1"/>
    <col min="15036" max="15037" width="14.7109375" style="134" customWidth="1"/>
    <col min="15038" max="15038" width="3.7109375" style="134" customWidth="1"/>
    <col min="15039" max="15040" width="9.140625" style="134"/>
    <col min="15041" max="15041" width="3.7109375" style="134" customWidth="1"/>
    <col min="15042" max="15042" width="39" style="134" bestFit="1" customWidth="1"/>
    <col min="15043" max="15043" width="8.28515625" style="134" bestFit="1" customWidth="1"/>
    <col min="15044" max="15287" width="9.140625" style="134"/>
    <col min="15288" max="15288" width="3.7109375" style="134" customWidth="1"/>
    <col min="15289" max="15289" width="68.7109375" style="134" customWidth="1"/>
    <col min="15290" max="15291" width="0" style="134" hidden="1" customWidth="1"/>
    <col min="15292" max="15293" width="14.7109375" style="134" customWidth="1"/>
    <col min="15294" max="15294" width="3.7109375" style="134" customWidth="1"/>
    <col min="15295" max="15296" width="9.140625" style="134"/>
    <col min="15297" max="15297" width="3.7109375" style="134" customWidth="1"/>
    <col min="15298" max="15298" width="39" style="134" bestFit="1" customWidth="1"/>
    <col min="15299" max="15299" width="8.28515625" style="134" bestFit="1" customWidth="1"/>
    <col min="15300" max="15543" width="9.140625" style="134"/>
    <col min="15544" max="15544" width="3.7109375" style="134" customWidth="1"/>
    <col min="15545" max="15545" width="68.7109375" style="134" customWidth="1"/>
    <col min="15546" max="15547" width="0" style="134" hidden="1" customWidth="1"/>
    <col min="15548" max="15549" width="14.7109375" style="134" customWidth="1"/>
    <col min="15550" max="15550" width="3.7109375" style="134" customWidth="1"/>
    <col min="15551" max="15552" width="9.140625" style="134"/>
    <col min="15553" max="15553" width="3.7109375" style="134" customWidth="1"/>
    <col min="15554" max="15554" width="39" style="134" bestFit="1" customWidth="1"/>
    <col min="15555" max="15555" width="8.28515625" style="134" bestFit="1" customWidth="1"/>
    <col min="15556" max="15799" width="9.140625" style="134"/>
    <col min="15800" max="15800" width="3.7109375" style="134" customWidth="1"/>
    <col min="15801" max="15801" width="68.7109375" style="134" customWidth="1"/>
    <col min="15802" max="15803" width="0" style="134" hidden="1" customWidth="1"/>
    <col min="15804" max="15805" width="14.7109375" style="134" customWidth="1"/>
    <col min="15806" max="15806" width="3.7109375" style="134" customWidth="1"/>
    <col min="15807" max="15808" width="9.140625" style="134"/>
    <col min="15809" max="15809" width="3.7109375" style="134" customWidth="1"/>
    <col min="15810" max="15810" width="39" style="134" bestFit="1" customWidth="1"/>
    <col min="15811" max="15811" width="8.28515625" style="134" bestFit="1" customWidth="1"/>
    <col min="15812" max="16055" width="9.140625" style="134"/>
    <col min="16056" max="16056" width="3.7109375" style="134" customWidth="1"/>
    <col min="16057" max="16057" width="68.7109375" style="134" customWidth="1"/>
    <col min="16058" max="16059" width="0" style="134" hidden="1" customWidth="1"/>
    <col min="16060" max="16061" width="14.7109375" style="134" customWidth="1"/>
    <col min="16062" max="16062" width="3.7109375" style="134" customWidth="1"/>
    <col min="16063" max="16064" width="9.140625" style="134"/>
    <col min="16065" max="16065" width="3.7109375" style="134" customWidth="1"/>
    <col min="16066" max="16066" width="39" style="134" bestFit="1" customWidth="1"/>
    <col min="16067" max="16067" width="8.28515625" style="134" bestFit="1" customWidth="1"/>
    <col min="16068" max="16384" width="9.140625" style="134"/>
  </cols>
  <sheetData>
    <row r="1" spans="2:29">
      <c r="B1" s="118"/>
    </row>
    <row r="2" spans="2:29">
      <c r="B2" s="135" t="s">
        <v>180</v>
      </c>
      <c r="C2" s="62"/>
      <c r="D2" s="62"/>
      <c r="E2" s="62"/>
      <c r="F2" s="62"/>
      <c r="G2" s="62"/>
      <c r="H2" s="62"/>
      <c r="I2" s="62"/>
      <c r="J2" s="62"/>
      <c r="K2" s="62"/>
      <c r="N2" s="62"/>
      <c r="O2" s="62"/>
      <c r="P2" s="62"/>
      <c r="Q2" s="62"/>
      <c r="S2" s="62"/>
      <c r="T2" s="62"/>
      <c r="U2" s="62"/>
      <c r="V2" s="62"/>
      <c r="X2" s="62"/>
      <c r="Y2" s="62"/>
      <c r="Z2" s="62"/>
    </row>
    <row r="3" spans="2:29">
      <c r="B3" s="118"/>
      <c r="C3" s="62"/>
      <c r="D3" s="62"/>
      <c r="E3" s="62"/>
      <c r="F3" s="62"/>
      <c r="G3" s="62"/>
      <c r="H3" s="62"/>
      <c r="I3" s="62"/>
      <c r="J3" s="62"/>
      <c r="K3" s="62"/>
      <c r="N3" s="62"/>
      <c r="O3" s="62"/>
      <c r="P3" s="62"/>
      <c r="Q3" s="62"/>
      <c r="S3" s="62"/>
      <c r="T3" s="62"/>
      <c r="U3" s="62"/>
      <c r="V3" s="62"/>
      <c r="X3" s="62"/>
      <c r="Y3" s="62"/>
      <c r="Z3" s="62"/>
    </row>
    <row r="4" spans="2:29">
      <c r="B4" s="118"/>
      <c r="C4" s="62"/>
      <c r="D4" s="62"/>
      <c r="E4" s="62"/>
      <c r="F4" s="62"/>
      <c r="G4" s="62"/>
      <c r="H4" s="62"/>
      <c r="I4" s="62"/>
      <c r="J4" s="62"/>
      <c r="K4" s="62"/>
      <c r="N4" s="62"/>
      <c r="O4" s="62"/>
      <c r="P4" s="62"/>
      <c r="Q4" s="62"/>
      <c r="S4" s="62"/>
      <c r="T4" s="62"/>
      <c r="U4" s="62"/>
      <c r="V4" s="62"/>
      <c r="X4" s="62"/>
      <c r="Y4" s="62"/>
      <c r="Z4" s="62"/>
    </row>
    <row r="5" spans="2:29">
      <c r="B5" s="118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378"/>
    </row>
    <row r="6" spans="2:29" s="373" customFormat="1" ht="19.5">
      <c r="B6" s="368" t="s">
        <v>127</v>
      </c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71"/>
      <c r="N6" s="369"/>
      <c r="O6" s="369"/>
      <c r="P6" s="369"/>
      <c r="Q6" s="369"/>
      <c r="R6" s="371"/>
      <c r="S6" s="369"/>
      <c r="T6" s="369"/>
      <c r="U6" s="369"/>
      <c r="V6" s="369"/>
      <c r="W6" s="371"/>
      <c r="X6" s="369"/>
      <c r="Y6" s="369"/>
      <c r="Z6" s="369"/>
      <c r="AA6" s="369"/>
      <c r="AB6" s="369"/>
      <c r="AC6" s="369"/>
    </row>
    <row r="7" spans="2:29" ht="12.75" customHeight="1">
      <c r="B7" s="379"/>
      <c r="C7" s="143"/>
      <c r="D7" s="143"/>
      <c r="E7" s="143"/>
      <c r="F7" s="143"/>
      <c r="G7" s="143"/>
      <c r="H7" s="143"/>
      <c r="I7" s="144"/>
      <c r="J7" s="144"/>
      <c r="K7" s="144"/>
      <c r="L7" s="143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 t="s">
        <v>85</v>
      </c>
    </row>
    <row r="8" spans="2:29" ht="15">
      <c r="B8" s="374"/>
      <c r="C8" s="143"/>
      <c r="D8" s="143"/>
      <c r="E8" s="143"/>
      <c r="F8" s="143"/>
      <c r="G8" s="143"/>
      <c r="H8" s="143"/>
      <c r="I8" s="232"/>
      <c r="J8" s="232"/>
      <c r="K8" s="232"/>
      <c r="L8" s="143"/>
      <c r="M8" s="143"/>
      <c r="N8" s="232"/>
      <c r="O8" s="232"/>
      <c r="P8" s="232"/>
      <c r="Q8" s="232"/>
      <c r="R8" s="143"/>
      <c r="S8" s="232"/>
      <c r="T8" s="232"/>
      <c r="U8" s="232"/>
      <c r="V8" s="232"/>
      <c r="W8" s="143"/>
      <c r="X8" s="232"/>
      <c r="Y8" s="232"/>
      <c r="Z8" s="232"/>
      <c r="AA8" s="232"/>
      <c r="AB8" s="232"/>
      <c r="AC8" s="232"/>
    </row>
    <row r="9" spans="2:29">
      <c r="C9" s="65" t="s">
        <v>108</v>
      </c>
      <c r="D9" s="65" t="s">
        <v>1</v>
      </c>
      <c r="E9" s="65" t="s">
        <v>2</v>
      </c>
      <c r="F9" s="65" t="s">
        <v>3</v>
      </c>
      <c r="G9" s="65" t="s">
        <v>4</v>
      </c>
      <c r="H9" s="65" t="s">
        <v>108</v>
      </c>
      <c r="I9" s="65" t="s">
        <v>1</v>
      </c>
      <c r="J9" s="65" t="s">
        <v>2</v>
      </c>
      <c r="K9" s="65" t="s">
        <v>3</v>
      </c>
      <c r="L9" s="65" t="s">
        <v>4</v>
      </c>
      <c r="M9" s="65" t="s">
        <v>108</v>
      </c>
      <c r="N9" s="65" t="s">
        <v>1</v>
      </c>
      <c r="O9" s="65" t="s">
        <v>2</v>
      </c>
      <c r="P9" s="65" t="s">
        <v>3</v>
      </c>
      <c r="Q9" s="65" t="s">
        <v>4</v>
      </c>
      <c r="R9" s="65" t="s">
        <v>108</v>
      </c>
      <c r="S9" s="65" t="s">
        <v>1</v>
      </c>
      <c r="T9" s="65" t="s">
        <v>2</v>
      </c>
      <c r="U9" s="65" t="s">
        <v>3</v>
      </c>
      <c r="V9" s="65" t="s">
        <v>4</v>
      </c>
      <c r="W9" s="65" t="s">
        <v>108</v>
      </c>
      <c r="X9" s="65" t="s">
        <v>1</v>
      </c>
      <c r="Y9" s="65" t="s">
        <v>2</v>
      </c>
      <c r="Z9" s="65" t="s">
        <v>3</v>
      </c>
      <c r="AA9" s="65" t="s">
        <v>4</v>
      </c>
      <c r="AB9" s="65" t="s">
        <v>108</v>
      </c>
      <c r="AC9" s="65" t="s">
        <v>1</v>
      </c>
    </row>
    <row r="10" spans="2:29" ht="20.25" customHeight="1" thickBot="1">
      <c r="B10" s="54" t="s">
        <v>96</v>
      </c>
      <c r="C10" s="146">
        <v>2011</v>
      </c>
      <c r="D10" s="96">
        <v>2012</v>
      </c>
      <c r="E10" s="96">
        <v>2012</v>
      </c>
      <c r="F10" s="96">
        <v>2012</v>
      </c>
      <c r="G10" s="96">
        <v>2012</v>
      </c>
      <c r="H10" s="146">
        <v>2012</v>
      </c>
      <c r="I10" s="96">
        <v>2013</v>
      </c>
      <c r="J10" s="96">
        <v>2013</v>
      </c>
      <c r="K10" s="96">
        <v>2013</v>
      </c>
      <c r="L10" s="96">
        <v>2013</v>
      </c>
      <c r="M10" s="146">
        <v>2013</v>
      </c>
      <c r="N10" s="96">
        <v>2014</v>
      </c>
      <c r="O10" s="96">
        <v>2014</v>
      </c>
      <c r="P10" s="96">
        <v>2014</v>
      </c>
      <c r="Q10" s="96">
        <v>2014</v>
      </c>
      <c r="R10" s="146">
        <v>2014</v>
      </c>
      <c r="S10" s="96">
        <v>2015</v>
      </c>
      <c r="T10" s="96">
        <v>2015</v>
      </c>
      <c r="U10" s="96">
        <v>2015</v>
      </c>
      <c r="V10" s="96">
        <v>2015</v>
      </c>
      <c r="W10" s="146">
        <v>2015</v>
      </c>
      <c r="X10" s="96">
        <v>2016</v>
      </c>
      <c r="Y10" s="96">
        <v>2016</v>
      </c>
      <c r="Z10" s="96">
        <v>2016</v>
      </c>
      <c r="AA10" s="96">
        <v>2016</v>
      </c>
      <c r="AB10" s="146">
        <v>2016</v>
      </c>
      <c r="AC10" s="96">
        <v>2017</v>
      </c>
    </row>
    <row r="11" spans="2:29" ht="12.75" customHeight="1" thickTop="1">
      <c r="AA11" s="136"/>
      <c r="AB11" s="136"/>
      <c r="AC11" s="136"/>
    </row>
    <row r="12" spans="2:29" s="350" customFormat="1">
      <c r="B12" s="148" t="s">
        <v>13</v>
      </c>
      <c r="C12" s="120">
        <v>873</v>
      </c>
      <c r="D12" s="120">
        <v>242</v>
      </c>
      <c r="E12" s="120">
        <v>188</v>
      </c>
      <c r="F12" s="120">
        <v>196</v>
      </c>
      <c r="G12" s="120">
        <v>194</v>
      </c>
      <c r="H12" s="120">
        <v>820</v>
      </c>
      <c r="I12" s="120">
        <v>186</v>
      </c>
      <c r="J12" s="120">
        <v>190</v>
      </c>
      <c r="K12" s="120">
        <v>221</v>
      </c>
      <c r="L12" s="120">
        <v>234</v>
      </c>
      <c r="M12" s="120">
        <v>831</v>
      </c>
      <c r="N12" s="120">
        <v>217</v>
      </c>
      <c r="O12" s="120">
        <v>212</v>
      </c>
      <c r="P12" s="120">
        <v>189</v>
      </c>
      <c r="Q12" s="120">
        <v>194</v>
      </c>
      <c r="R12" s="120">
        <v>812</v>
      </c>
      <c r="S12" s="120">
        <v>178</v>
      </c>
      <c r="T12" s="120">
        <v>161</v>
      </c>
      <c r="U12" s="120">
        <v>161</v>
      </c>
      <c r="V12" s="120">
        <v>169</v>
      </c>
      <c r="W12" s="120">
        <v>669</v>
      </c>
      <c r="X12" s="120">
        <v>163</v>
      </c>
      <c r="Y12" s="120">
        <v>162</v>
      </c>
      <c r="Z12" s="120">
        <v>163</v>
      </c>
      <c r="AA12" s="120">
        <v>154</v>
      </c>
      <c r="AB12" s="120">
        <v>642</v>
      </c>
      <c r="AC12" s="120">
        <v>157</v>
      </c>
    </row>
    <row r="13" spans="2:29" s="350" customFormat="1">
      <c r="B13" s="149" t="s">
        <v>97</v>
      </c>
      <c r="C13" s="70">
        <v>237</v>
      </c>
      <c r="D13" s="70">
        <v>56</v>
      </c>
      <c r="E13" s="70">
        <v>57</v>
      </c>
      <c r="F13" s="70">
        <v>61</v>
      </c>
      <c r="G13" s="70">
        <v>49</v>
      </c>
      <c r="H13" s="351">
        <v>223</v>
      </c>
      <c r="I13" s="70">
        <v>51</v>
      </c>
      <c r="J13" s="70">
        <v>55</v>
      </c>
      <c r="K13" s="70">
        <v>57</v>
      </c>
      <c r="L13" s="70">
        <v>54</v>
      </c>
      <c r="M13" s="351">
        <v>217</v>
      </c>
      <c r="N13" s="70">
        <v>53</v>
      </c>
      <c r="O13" s="70">
        <v>46</v>
      </c>
      <c r="P13" s="70">
        <v>46</v>
      </c>
      <c r="Q13" s="351">
        <v>25</v>
      </c>
      <c r="R13" s="351">
        <v>170</v>
      </c>
      <c r="S13" s="70">
        <v>50</v>
      </c>
      <c r="T13" s="70">
        <v>50</v>
      </c>
      <c r="U13" s="70">
        <v>52</v>
      </c>
      <c r="V13" s="351">
        <v>38</v>
      </c>
      <c r="W13" s="351">
        <v>190</v>
      </c>
      <c r="X13" s="70">
        <v>47</v>
      </c>
      <c r="Y13" s="70">
        <v>42</v>
      </c>
      <c r="Z13" s="70">
        <v>41</v>
      </c>
      <c r="AA13" s="70">
        <v>36</v>
      </c>
      <c r="AB13" s="70">
        <v>166</v>
      </c>
      <c r="AC13" s="70">
        <v>44</v>
      </c>
    </row>
    <row r="14" spans="2:29" s="350" customFormat="1">
      <c r="B14" s="150" t="s">
        <v>142</v>
      </c>
      <c r="C14" s="286">
        <v>109</v>
      </c>
      <c r="D14" s="286">
        <v>24</v>
      </c>
      <c r="E14" s="286">
        <v>22</v>
      </c>
      <c r="F14" s="286">
        <v>24</v>
      </c>
      <c r="G14" s="286">
        <v>131</v>
      </c>
      <c r="H14" s="286">
        <v>201</v>
      </c>
      <c r="I14" s="286">
        <v>21</v>
      </c>
      <c r="J14" s="286">
        <v>22</v>
      </c>
      <c r="K14" s="286">
        <v>20</v>
      </c>
      <c r="L14" s="286">
        <v>28</v>
      </c>
      <c r="M14" s="286">
        <v>91</v>
      </c>
      <c r="N14" s="286">
        <v>20</v>
      </c>
      <c r="O14" s="286">
        <v>20</v>
      </c>
      <c r="P14" s="286">
        <v>23</v>
      </c>
      <c r="Q14" s="286">
        <v>385</v>
      </c>
      <c r="R14" s="286">
        <v>448</v>
      </c>
      <c r="S14" s="286">
        <v>21</v>
      </c>
      <c r="T14" s="286">
        <v>21</v>
      </c>
      <c r="U14" s="286">
        <v>21</v>
      </c>
      <c r="V14" s="286">
        <v>21</v>
      </c>
      <c r="W14" s="286">
        <v>84</v>
      </c>
      <c r="X14" s="286">
        <v>20</v>
      </c>
      <c r="Y14" s="286">
        <v>22</v>
      </c>
      <c r="Z14" s="286">
        <v>19</v>
      </c>
      <c r="AA14" s="286">
        <v>25</v>
      </c>
      <c r="AB14" s="286">
        <v>86</v>
      </c>
      <c r="AC14" s="286">
        <v>21</v>
      </c>
    </row>
    <row r="15" spans="2:29" s="350" customFormat="1">
      <c r="B15" s="150" t="s">
        <v>113</v>
      </c>
      <c r="C15" s="286">
        <v>4</v>
      </c>
      <c r="D15" s="286">
        <v>2</v>
      </c>
      <c r="E15" s="286">
        <v>1</v>
      </c>
      <c r="F15" s="286">
        <v>1</v>
      </c>
      <c r="G15" s="286">
        <v>0</v>
      </c>
      <c r="H15" s="286">
        <v>4</v>
      </c>
      <c r="I15" s="286">
        <v>1</v>
      </c>
      <c r="J15" s="286">
        <v>4</v>
      </c>
      <c r="K15" s="286">
        <v>-1</v>
      </c>
      <c r="L15" s="286">
        <v>25</v>
      </c>
      <c r="M15" s="286">
        <v>29</v>
      </c>
      <c r="N15" s="286">
        <v>1</v>
      </c>
      <c r="O15" s="286">
        <v>2</v>
      </c>
      <c r="P15" s="286">
        <v>1</v>
      </c>
      <c r="Q15" s="286">
        <v>1</v>
      </c>
      <c r="R15" s="286">
        <v>5</v>
      </c>
      <c r="S15" s="286">
        <v>1</v>
      </c>
      <c r="T15" s="286">
        <v>2</v>
      </c>
      <c r="U15" s="286">
        <v>0</v>
      </c>
      <c r="V15" s="286">
        <v>2</v>
      </c>
      <c r="W15" s="286">
        <v>5</v>
      </c>
      <c r="X15" s="286">
        <v>2</v>
      </c>
      <c r="Y15" s="286">
        <v>1</v>
      </c>
      <c r="Z15" s="286">
        <v>0</v>
      </c>
      <c r="AA15" s="286">
        <v>2</v>
      </c>
      <c r="AB15" s="286">
        <v>5</v>
      </c>
      <c r="AC15" s="286">
        <v>1</v>
      </c>
    </row>
    <row r="16" spans="2:29" s="350" customFormat="1">
      <c r="B16" s="150" t="s">
        <v>109</v>
      </c>
      <c r="C16" s="286">
        <v>0</v>
      </c>
      <c r="D16" s="286">
        <v>5</v>
      </c>
      <c r="E16" s="286">
        <v>4</v>
      </c>
      <c r="F16" s="286">
        <v>5</v>
      </c>
      <c r="G16" s="286">
        <v>5</v>
      </c>
      <c r="H16" s="286">
        <v>19</v>
      </c>
      <c r="I16" s="286">
        <v>6</v>
      </c>
      <c r="J16" s="286">
        <v>6</v>
      </c>
      <c r="K16" s="286">
        <v>5</v>
      </c>
      <c r="L16" s="286">
        <v>5</v>
      </c>
      <c r="M16" s="286">
        <v>22</v>
      </c>
      <c r="N16" s="286">
        <v>4</v>
      </c>
      <c r="O16" s="286">
        <v>9</v>
      </c>
      <c r="P16" s="286">
        <v>4</v>
      </c>
      <c r="Q16" s="286">
        <v>6</v>
      </c>
      <c r="R16" s="286">
        <v>23</v>
      </c>
      <c r="S16" s="286">
        <v>5</v>
      </c>
      <c r="T16" s="286">
        <v>5</v>
      </c>
      <c r="U16" s="286">
        <v>2</v>
      </c>
      <c r="V16" s="286">
        <v>3</v>
      </c>
      <c r="W16" s="286">
        <v>15</v>
      </c>
      <c r="X16" s="286">
        <v>3</v>
      </c>
      <c r="Y16" s="286">
        <v>0</v>
      </c>
      <c r="Z16" s="286">
        <v>3</v>
      </c>
      <c r="AA16" s="286">
        <v>5</v>
      </c>
      <c r="AB16" s="286">
        <v>11</v>
      </c>
      <c r="AC16" s="286">
        <v>1</v>
      </c>
    </row>
    <row r="17" spans="2:29" s="350" customFormat="1" ht="12.75" customHeight="1">
      <c r="B17" s="148" t="s">
        <v>20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0</v>
      </c>
      <c r="T17" s="120">
        <v>0</v>
      </c>
      <c r="U17" s="120">
        <v>0</v>
      </c>
      <c r="V17" s="120">
        <v>0</v>
      </c>
      <c r="W17" s="120">
        <v>0</v>
      </c>
      <c r="X17" s="120">
        <v>0</v>
      </c>
      <c r="Y17" s="120">
        <v>0</v>
      </c>
      <c r="Z17" s="120">
        <v>0</v>
      </c>
      <c r="AA17" s="120">
        <v>1</v>
      </c>
      <c r="AB17" s="120">
        <v>1</v>
      </c>
      <c r="AC17" s="120">
        <v>0</v>
      </c>
    </row>
    <row r="18" spans="2:29" s="350" customFormat="1">
      <c r="B18" s="149" t="s">
        <v>98</v>
      </c>
      <c r="C18" s="351">
        <v>132</v>
      </c>
      <c r="D18" s="351">
        <v>39</v>
      </c>
      <c r="E18" s="351">
        <v>40</v>
      </c>
      <c r="F18" s="351">
        <v>43</v>
      </c>
      <c r="G18" s="351">
        <v>-77</v>
      </c>
      <c r="H18" s="351">
        <v>45</v>
      </c>
      <c r="I18" s="351">
        <v>37</v>
      </c>
      <c r="J18" s="351">
        <v>43</v>
      </c>
      <c r="K18" s="351">
        <v>41</v>
      </c>
      <c r="L18" s="351">
        <v>56</v>
      </c>
      <c r="M18" s="351">
        <v>177</v>
      </c>
      <c r="N18" s="351">
        <v>38</v>
      </c>
      <c r="O18" s="351">
        <v>37</v>
      </c>
      <c r="P18" s="351">
        <v>28</v>
      </c>
      <c r="Q18" s="351">
        <v>-353</v>
      </c>
      <c r="R18" s="351">
        <v>-250</v>
      </c>
      <c r="S18" s="351">
        <v>35</v>
      </c>
      <c r="T18" s="351">
        <v>36</v>
      </c>
      <c r="U18" s="351">
        <v>33</v>
      </c>
      <c r="V18" s="351">
        <v>22</v>
      </c>
      <c r="W18" s="351">
        <v>126</v>
      </c>
      <c r="X18" s="351">
        <v>32</v>
      </c>
      <c r="Y18" s="383">
        <v>21</v>
      </c>
      <c r="Z18" s="383">
        <v>25</v>
      </c>
      <c r="AA18" s="383">
        <v>19</v>
      </c>
      <c r="AB18" s="383">
        <v>97</v>
      </c>
      <c r="AC18" s="351">
        <v>25</v>
      </c>
    </row>
    <row r="19" spans="2:29" s="350" customFormat="1">
      <c r="B19" s="148" t="s">
        <v>22</v>
      </c>
      <c r="C19" s="286">
        <v>30</v>
      </c>
      <c r="D19" s="286">
        <v>6</v>
      </c>
      <c r="E19" s="286">
        <v>8</v>
      </c>
      <c r="F19" s="286">
        <v>10</v>
      </c>
      <c r="G19" s="286">
        <v>14</v>
      </c>
      <c r="H19" s="286">
        <v>38</v>
      </c>
      <c r="I19" s="286">
        <v>7</v>
      </c>
      <c r="J19" s="286">
        <v>3</v>
      </c>
      <c r="K19" s="286">
        <v>7</v>
      </c>
      <c r="L19" s="286">
        <v>4</v>
      </c>
      <c r="M19" s="286">
        <v>21</v>
      </c>
      <c r="N19" s="286">
        <v>5</v>
      </c>
      <c r="O19" s="286">
        <v>5</v>
      </c>
      <c r="P19" s="286">
        <v>5</v>
      </c>
      <c r="Q19" s="286">
        <v>5</v>
      </c>
      <c r="R19" s="286">
        <v>20</v>
      </c>
      <c r="S19" s="286">
        <v>6</v>
      </c>
      <c r="T19" s="286">
        <v>4</v>
      </c>
      <c r="U19" s="286">
        <v>3</v>
      </c>
      <c r="V19" s="352">
        <v>7</v>
      </c>
      <c r="W19" s="286">
        <v>6</v>
      </c>
      <c r="X19" s="286">
        <v>5</v>
      </c>
      <c r="Y19" s="352">
        <v>3</v>
      </c>
      <c r="Z19" s="286">
        <v>3</v>
      </c>
      <c r="AA19" s="286">
        <v>1</v>
      </c>
      <c r="AB19" s="286">
        <v>6</v>
      </c>
      <c r="AC19" s="286">
        <v>3</v>
      </c>
    </row>
    <row r="20" spans="2:29" s="350" customFormat="1" ht="12.75" customHeight="1">
      <c r="B20" s="121" t="s">
        <v>99</v>
      </c>
      <c r="C20" s="122">
        <v>102</v>
      </c>
      <c r="D20" s="122">
        <v>33</v>
      </c>
      <c r="E20" s="122">
        <v>32</v>
      </c>
      <c r="F20" s="122">
        <v>33</v>
      </c>
      <c r="G20" s="122">
        <v>-91</v>
      </c>
      <c r="H20" s="122">
        <v>7</v>
      </c>
      <c r="I20" s="122">
        <v>30</v>
      </c>
      <c r="J20" s="122">
        <v>40</v>
      </c>
      <c r="K20" s="122">
        <v>34</v>
      </c>
      <c r="L20" s="122">
        <v>52</v>
      </c>
      <c r="M20" s="122">
        <v>156</v>
      </c>
      <c r="N20" s="122">
        <v>33</v>
      </c>
      <c r="O20" s="122">
        <v>32</v>
      </c>
      <c r="P20" s="122">
        <v>23</v>
      </c>
      <c r="Q20" s="122">
        <v>-358</v>
      </c>
      <c r="R20" s="122">
        <v>-270</v>
      </c>
      <c r="S20" s="122">
        <v>29</v>
      </c>
      <c r="T20" s="122">
        <v>32</v>
      </c>
      <c r="U20" s="122">
        <v>30</v>
      </c>
      <c r="V20" s="122">
        <v>29</v>
      </c>
      <c r="W20" s="122">
        <v>120</v>
      </c>
      <c r="X20" s="122">
        <v>27</v>
      </c>
      <c r="Y20" s="122">
        <v>24</v>
      </c>
      <c r="Z20" s="384">
        <v>22</v>
      </c>
      <c r="AA20" s="384">
        <v>18</v>
      </c>
      <c r="AB20" s="384">
        <v>91</v>
      </c>
      <c r="AC20" s="122">
        <v>22</v>
      </c>
    </row>
    <row r="21" spans="2:29" s="350" customFormat="1">
      <c r="B21" s="150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</row>
    <row r="22" spans="2:29" s="350" customFormat="1">
      <c r="B22" s="150" t="s">
        <v>71</v>
      </c>
      <c r="C22" s="286">
        <v>131</v>
      </c>
      <c r="D22" s="286">
        <v>90</v>
      </c>
      <c r="E22" s="286">
        <v>34</v>
      </c>
      <c r="F22" s="286">
        <v>55</v>
      </c>
      <c r="G22" s="286">
        <v>62</v>
      </c>
      <c r="H22" s="286">
        <v>241</v>
      </c>
      <c r="I22" s="286">
        <v>51</v>
      </c>
      <c r="J22" s="286">
        <v>45</v>
      </c>
      <c r="K22" s="286">
        <v>36</v>
      </c>
      <c r="L22" s="286">
        <v>48</v>
      </c>
      <c r="M22" s="286">
        <v>180</v>
      </c>
      <c r="N22" s="286">
        <v>48</v>
      </c>
      <c r="O22" s="286">
        <v>28</v>
      </c>
      <c r="P22" s="286">
        <v>65</v>
      </c>
      <c r="Q22" s="286">
        <v>62</v>
      </c>
      <c r="R22" s="286">
        <v>203</v>
      </c>
      <c r="S22" s="286">
        <v>34</v>
      </c>
      <c r="T22" s="286">
        <v>49</v>
      </c>
      <c r="U22" s="286">
        <v>36</v>
      </c>
      <c r="V22" s="286">
        <v>19</v>
      </c>
      <c r="W22" s="286">
        <v>138</v>
      </c>
      <c r="X22" s="286">
        <v>36</v>
      </c>
      <c r="Y22" s="286">
        <v>30</v>
      </c>
      <c r="Z22" s="286">
        <v>52</v>
      </c>
      <c r="AA22" s="286">
        <v>26</v>
      </c>
      <c r="AB22" s="286">
        <v>144</v>
      </c>
      <c r="AC22" s="286">
        <v>35</v>
      </c>
    </row>
    <row r="23" spans="2:29" s="350" customFormat="1">
      <c r="B23" s="150" t="s">
        <v>24</v>
      </c>
      <c r="C23" s="286">
        <v>-187</v>
      </c>
      <c r="D23" s="286">
        <v>-34</v>
      </c>
      <c r="E23" s="286">
        <v>-34</v>
      </c>
      <c r="F23" s="286">
        <v>-24</v>
      </c>
      <c r="G23" s="286">
        <v>-11</v>
      </c>
      <c r="H23" s="286">
        <v>-103</v>
      </c>
      <c r="I23" s="286">
        <v>-15</v>
      </c>
      <c r="J23" s="286">
        <v>-22</v>
      </c>
      <c r="K23" s="286">
        <v>-3</v>
      </c>
      <c r="L23" s="286">
        <v>38</v>
      </c>
      <c r="M23" s="286">
        <v>-2</v>
      </c>
      <c r="N23" s="286">
        <v>-77</v>
      </c>
      <c r="O23" s="286">
        <v>-45</v>
      </c>
      <c r="P23" s="286">
        <v>-40</v>
      </c>
      <c r="Q23" s="286">
        <v>-73</v>
      </c>
      <c r="R23" s="286">
        <v>-235</v>
      </c>
      <c r="S23" s="286">
        <v>-45</v>
      </c>
      <c r="T23" s="286">
        <v>-60</v>
      </c>
      <c r="U23" s="286">
        <v>-37</v>
      </c>
      <c r="V23" s="286">
        <v>-10</v>
      </c>
      <c r="W23" s="286">
        <v>-152</v>
      </c>
      <c r="X23" s="286">
        <v>-54</v>
      </c>
      <c r="Y23" s="286">
        <v>-57</v>
      </c>
      <c r="Z23" s="286">
        <v>-40</v>
      </c>
      <c r="AA23" s="286">
        <v>-41</v>
      </c>
      <c r="AB23" s="286">
        <v>-192</v>
      </c>
      <c r="AC23" s="286">
        <v>-67</v>
      </c>
    </row>
    <row r="24" spans="2:29" s="350" customFormat="1">
      <c r="B24" s="150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</row>
    <row r="25" spans="2:29" s="350" customFormat="1">
      <c r="B25" s="151" t="s">
        <v>28</v>
      </c>
      <c r="C25" s="286">
        <v>1589</v>
      </c>
      <c r="D25" s="286">
        <v>1587</v>
      </c>
      <c r="E25" s="286">
        <v>1599</v>
      </c>
      <c r="F25" s="286">
        <v>1652</v>
      </c>
      <c r="G25" s="286">
        <v>1495</v>
      </c>
      <c r="H25" s="286">
        <v>1495</v>
      </c>
      <c r="I25" s="286">
        <v>1501</v>
      </c>
      <c r="J25" s="286">
        <v>1425</v>
      </c>
      <c r="K25" s="286">
        <v>1447</v>
      </c>
      <c r="L25" s="286">
        <v>1363</v>
      </c>
      <c r="M25" s="286">
        <v>1363</v>
      </c>
      <c r="N25" s="286">
        <v>1448</v>
      </c>
      <c r="O25" s="286">
        <v>1510</v>
      </c>
      <c r="P25" s="286">
        <v>1444</v>
      </c>
      <c r="Q25" s="286">
        <v>1069</v>
      </c>
      <c r="R25" s="286">
        <v>1069</v>
      </c>
      <c r="S25" s="286">
        <v>1066</v>
      </c>
      <c r="T25" s="286">
        <v>1114</v>
      </c>
      <c r="U25" s="286">
        <v>1101</v>
      </c>
      <c r="V25" s="286">
        <f>W25</f>
        <v>1132</v>
      </c>
      <c r="W25" s="286">
        <v>1132</v>
      </c>
      <c r="X25" s="286">
        <v>1202</v>
      </c>
      <c r="Y25" s="286">
        <v>1233</v>
      </c>
      <c r="Z25" s="286">
        <v>1245</v>
      </c>
      <c r="AA25" s="286">
        <v>1203</v>
      </c>
      <c r="AB25" s="286">
        <v>1203</v>
      </c>
      <c r="AC25" s="286">
        <v>1286</v>
      </c>
    </row>
    <row r="26" spans="2:29" s="350" customFormat="1">
      <c r="B26" s="150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</row>
    <row r="27" spans="2:29" s="350" customFormat="1" ht="13.5" thickBot="1">
      <c r="B27" s="158" t="s">
        <v>100</v>
      </c>
      <c r="C27" s="381">
        <v>6.4000000000000001E-2</v>
      </c>
      <c r="D27" s="381">
        <v>8.3000000000000004E-2</v>
      </c>
      <c r="E27" s="381">
        <v>8.1000000000000003E-2</v>
      </c>
      <c r="F27" s="381">
        <v>0.08</v>
      </c>
      <c r="G27" s="381">
        <v>-0.22900000000000001</v>
      </c>
      <c r="H27" s="381">
        <v>5.0000000000000001E-3</v>
      </c>
      <c r="I27" s="381">
        <v>8.1000000000000003E-2</v>
      </c>
      <c r="J27" s="381">
        <v>0.108</v>
      </c>
      <c r="K27" s="381">
        <v>9.4E-2</v>
      </c>
      <c r="L27" s="381">
        <v>0.14899999999999999</v>
      </c>
      <c r="M27" s="381">
        <v>0.108</v>
      </c>
      <c r="N27" s="381">
        <v>9.4E-2</v>
      </c>
      <c r="O27" s="381">
        <v>8.5000000000000006E-2</v>
      </c>
      <c r="P27" s="381">
        <v>6.5000000000000002E-2</v>
      </c>
      <c r="Q27" s="381">
        <v>-1.1399999999999999</v>
      </c>
      <c r="R27" s="381">
        <v>-0.192</v>
      </c>
      <c r="S27" s="381">
        <v>0.11</v>
      </c>
      <c r="T27" s="381">
        <v>0.11600000000000001</v>
      </c>
      <c r="U27" s="381">
        <v>0.108</v>
      </c>
      <c r="V27" s="381">
        <v>0.104</v>
      </c>
      <c r="W27" s="381">
        <v>0.109</v>
      </c>
      <c r="X27" s="381">
        <v>9.4E-2</v>
      </c>
      <c r="Y27" s="381">
        <v>7.8E-2</v>
      </c>
      <c r="Z27" s="381">
        <v>6.9000000000000006E-2</v>
      </c>
      <c r="AA27" s="381">
        <v>0.06</v>
      </c>
      <c r="AB27" s="381">
        <v>7.4999999999999997E-2</v>
      </c>
      <c r="AC27" s="381">
        <v>7.0999999999999994E-2</v>
      </c>
    </row>
    <row r="28" spans="2:29" ht="13.5" thickTop="1">
      <c r="C28" s="362"/>
      <c r="D28" s="362"/>
      <c r="E28" s="362"/>
      <c r="F28" s="362"/>
      <c r="G28" s="362"/>
      <c r="H28" s="362"/>
      <c r="I28" s="362"/>
      <c r="J28" s="362"/>
      <c r="K28" s="362"/>
      <c r="N28" s="362"/>
      <c r="O28" s="137"/>
      <c r="P28" s="137"/>
      <c r="Q28" s="137"/>
      <c r="S28" s="362"/>
      <c r="T28" s="137"/>
      <c r="U28" s="137"/>
      <c r="V28" s="137"/>
      <c r="X28" s="362"/>
      <c r="Y28" s="362"/>
      <c r="Z28" s="362"/>
      <c r="AA28" s="362"/>
      <c r="AB28" s="362"/>
      <c r="AC28" s="362"/>
    </row>
    <row r="29" spans="2:29"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</row>
    <row r="30" spans="2:29">
      <c r="B30" s="152"/>
      <c r="C30" s="154" t="s">
        <v>108</v>
      </c>
      <c r="D30" s="154" t="s">
        <v>1</v>
      </c>
      <c r="E30" s="154" t="s">
        <v>2</v>
      </c>
      <c r="F30" s="154" t="s">
        <v>3</v>
      </c>
      <c r="G30" s="154" t="s">
        <v>4</v>
      </c>
      <c r="H30" s="154" t="s">
        <v>108</v>
      </c>
      <c r="I30" s="154" t="s">
        <v>1</v>
      </c>
      <c r="J30" s="154" t="s">
        <v>2</v>
      </c>
      <c r="K30" s="154" t="s">
        <v>3</v>
      </c>
      <c r="L30" s="154" t="s">
        <v>4</v>
      </c>
      <c r="M30" s="154" t="s">
        <v>108</v>
      </c>
      <c r="N30" s="154" t="s">
        <v>1</v>
      </c>
      <c r="O30" s="154" t="s">
        <v>2</v>
      </c>
      <c r="P30" s="154" t="s">
        <v>3</v>
      </c>
      <c r="Q30" s="154" t="s">
        <v>4</v>
      </c>
      <c r="R30" s="154" t="s">
        <v>108</v>
      </c>
      <c r="S30" s="154" t="s">
        <v>1</v>
      </c>
      <c r="T30" s="154" t="s">
        <v>2</v>
      </c>
      <c r="U30" s="154" t="s">
        <v>3</v>
      </c>
      <c r="V30" s="154" t="s">
        <v>4</v>
      </c>
      <c r="W30" s="154" t="s">
        <v>108</v>
      </c>
      <c r="X30" s="154" t="s">
        <v>1</v>
      </c>
      <c r="Y30" s="154" t="s">
        <v>2</v>
      </c>
      <c r="Z30" s="154" t="s">
        <v>3</v>
      </c>
      <c r="AA30" s="154" t="s">
        <v>4</v>
      </c>
      <c r="AB30" s="154" t="s">
        <v>108</v>
      </c>
      <c r="AC30" s="154" t="s">
        <v>1</v>
      </c>
    </row>
    <row r="31" spans="2:29">
      <c r="B31" s="140" t="s">
        <v>121</v>
      </c>
      <c r="C31" s="155">
        <v>2011</v>
      </c>
      <c r="D31" s="156">
        <v>2012</v>
      </c>
      <c r="E31" s="156">
        <v>2012</v>
      </c>
      <c r="F31" s="156">
        <v>2012</v>
      </c>
      <c r="G31" s="156">
        <v>2012</v>
      </c>
      <c r="H31" s="155">
        <v>2012</v>
      </c>
      <c r="I31" s="156">
        <v>2013</v>
      </c>
      <c r="J31" s="156">
        <v>2013</v>
      </c>
      <c r="K31" s="156">
        <v>2013</v>
      </c>
      <c r="L31" s="156">
        <v>2013</v>
      </c>
      <c r="M31" s="155">
        <v>2013</v>
      </c>
      <c r="N31" s="156">
        <v>2014</v>
      </c>
      <c r="O31" s="156">
        <v>2014</v>
      </c>
      <c r="P31" s="156">
        <v>2014</v>
      </c>
      <c r="Q31" s="156">
        <v>2014</v>
      </c>
      <c r="R31" s="155">
        <v>2014</v>
      </c>
      <c r="S31" s="156">
        <v>2015</v>
      </c>
      <c r="T31" s="156">
        <v>2015</v>
      </c>
      <c r="U31" s="156">
        <v>2015</v>
      </c>
      <c r="V31" s="156">
        <v>2015</v>
      </c>
      <c r="W31" s="155">
        <v>2015</v>
      </c>
      <c r="X31" s="156">
        <v>2016</v>
      </c>
      <c r="Y31" s="156">
        <v>2016</v>
      </c>
      <c r="Z31" s="156">
        <v>2016</v>
      </c>
      <c r="AA31" s="156">
        <v>2016</v>
      </c>
      <c r="AB31" s="155">
        <v>2016</v>
      </c>
      <c r="AC31" s="156">
        <v>2017</v>
      </c>
    </row>
    <row r="32" spans="2:29">
      <c r="AA32" s="136"/>
      <c r="AB32" s="136"/>
      <c r="AC32" s="136"/>
    </row>
    <row r="33" spans="2:29" s="62" customFormat="1">
      <c r="B33" s="62" t="s">
        <v>119</v>
      </c>
      <c r="C33" s="286">
        <v>525</v>
      </c>
      <c r="D33" s="59">
        <v>531</v>
      </c>
      <c r="E33" s="59">
        <v>521</v>
      </c>
      <c r="F33" s="59">
        <v>533</v>
      </c>
      <c r="G33" s="59">
        <v>427</v>
      </c>
      <c r="H33" s="286">
        <v>427</v>
      </c>
      <c r="I33" s="286">
        <v>429</v>
      </c>
      <c r="J33" s="286">
        <v>381</v>
      </c>
      <c r="K33" s="286">
        <v>385</v>
      </c>
      <c r="L33" s="286">
        <v>367</v>
      </c>
      <c r="M33" s="286">
        <v>367</v>
      </c>
      <c r="N33" s="286">
        <v>381</v>
      </c>
      <c r="O33" s="286">
        <v>387</v>
      </c>
      <c r="P33" s="286">
        <v>360</v>
      </c>
      <c r="Q33" s="286">
        <v>15</v>
      </c>
      <c r="R33" s="286">
        <v>15</v>
      </c>
      <c r="S33" s="286">
        <v>15</v>
      </c>
      <c r="T33" s="286">
        <v>25</v>
      </c>
      <c r="U33" s="286">
        <v>24</v>
      </c>
      <c r="V33" s="286">
        <v>16</v>
      </c>
      <c r="W33" s="286">
        <v>16</v>
      </c>
      <c r="X33" s="286">
        <v>16</v>
      </c>
      <c r="Y33" s="286">
        <v>17</v>
      </c>
      <c r="Z33" s="286">
        <v>17</v>
      </c>
      <c r="AA33" s="286">
        <v>17</v>
      </c>
      <c r="AB33" s="286">
        <v>17</v>
      </c>
      <c r="AC33" s="286">
        <v>17</v>
      </c>
    </row>
    <row r="34" spans="2:29">
      <c r="B34" s="62" t="s">
        <v>30</v>
      </c>
      <c r="C34" s="286">
        <v>1108</v>
      </c>
      <c r="D34" s="59">
        <v>1039</v>
      </c>
      <c r="E34" s="59">
        <v>1031</v>
      </c>
      <c r="F34" s="59">
        <v>1054</v>
      </c>
      <c r="G34" s="59">
        <v>1035</v>
      </c>
      <c r="H34" s="286">
        <v>1035</v>
      </c>
      <c r="I34" s="286">
        <v>1020</v>
      </c>
      <c r="J34" s="286">
        <v>991</v>
      </c>
      <c r="K34" s="286">
        <v>996</v>
      </c>
      <c r="L34" s="286">
        <v>969</v>
      </c>
      <c r="M34" s="286">
        <v>969</v>
      </c>
      <c r="N34" s="286">
        <v>991</v>
      </c>
      <c r="O34" s="286">
        <v>1026</v>
      </c>
      <c r="P34" s="286">
        <v>991</v>
      </c>
      <c r="Q34" s="286">
        <v>1008</v>
      </c>
      <c r="R34" s="286">
        <v>1008</v>
      </c>
      <c r="S34" s="286">
        <v>985</v>
      </c>
      <c r="T34" s="286">
        <v>1029</v>
      </c>
      <c r="U34" s="286">
        <v>1004</v>
      </c>
      <c r="V34" s="286">
        <v>1015</v>
      </c>
      <c r="W34" s="286">
        <v>1015</v>
      </c>
      <c r="X34" s="286">
        <v>1041</v>
      </c>
      <c r="Y34" s="286">
        <v>1046</v>
      </c>
      <c r="Z34" s="286">
        <v>1083</v>
      </c>
      <c r="AA34" s="286">
        <v>1094</v>
      </c>
      <c r="AB34" s="286">
        <v>1094</v>
      </c>
      <c r="AC34" s="286">
        <v>1126</v>
      </c>
    </row>
    <row r="35" spans="2:29">
      <c r="B35" s="62" t="s">
        <v>114</v>
      </c>
      <c r="C35" s="286">
        <v>0</v>
      </c>
      <c r="D35" s="59">
        <v>76</v>
      </c>
      <c r="E35" s="59">
        <v>76</v>
      </c>
      <c r="F35" s="59">
        <v>75</v>
      </c>
      <c r="G35" s="59">
        <v>76</v>
      </c>
      <c r="H35" s="286">
        <v>76</v>
      </c>
      <c r="I35" s="286">
        <v>76</v>
      </c>
      <c r="J35" s="286">
        <v>74</v>
      </c>
      <c r="K35" s="286">
        <v>76</v>
      </c>
      <c r="L35" s="286">
        <v>66</v>
      </c>
      <c r="M35" s="286">
        <v>66</v>
      </c>
      <c r="N35" s="286">
        <v>66</v>
      </c>
      <c r="O35" s="286">
        <v>63</v>
      </c>
      <c r="P35" s="286">
        <v>65</v>
      </c>
      <c r="Q35" s="286">
        <v>65</v>
      </c>
      <c r="R35" s="286">
        <v>65</v>
      </c>
      <c r="S35" s="286">
        <v>66</v>
      </c>
      <c r="T35" s="286">
        <v>77</v>
      </c>
      <c r="U35" s="286">
        <v>76</v>
      </c>
      <c r="V35" s="286">
        <v>84</v>
      </c>
      <c r="W35" s="286">
        <v>84</v>
      </c>
      <c r="X35" s="286">
        <v>85</v>
      </c>
      <c r="Y35" s="286">
        <v>79</v>
      </c>
      <c r="Z35" s="286">
        <v>81</v>
      </c>
      <c r="AA35" s="286">
        <v>82</v>
      </c>
      <c r="AB35" s="286">
        <v>82</v>
      </c>
      <c r="AC35" s="286">
        <v>79</v>
      </c>
    </row>
    <row r="36" spans="2:29">
      <c r="B36" s="62" t="s">
        <v>31</v>
      </c>
      <c r="C36" s="286">
        <v>0</v>
      </c>
      <c r="D36" s="59">
        <v>0</v>
      </c>
      <c r="E36" s="59">
        <v>0</v>
      </c>
      <c r="F36" s="59">
        <v>0</v>
      </c>
      <c r="G36" s="59">
        <v>0</v>
      </c>
      <c r="H36" s="286">
        <v>0</v>
      </c>
      <c r="I36" s="286">
        <v>0</v>
      </c>
      <c r="J36" s="286">
        <v>0</v>
      </c>
      <c r="K36" s="286">
        <v>0</v>
      </c>
      <c r="L36" s="286">
        <v>0</v>
      </c>
      <c r="M36" s="286">
        <v>0</v>
      </c>
      <c r="N36" s="286">
        <v>0</v>
      </c>
      <c r="O36" s="286">
        <v>0</v>
      </c>
      <c r="P36" s="286">
        <v>0</v>
      </c>
      <c r="Q36" s="286">
        <v>0</v>
      </c>
      <c r="R36" s="286">
        <v>0</v>
      </c>
      <c r="S36" s="286">
        <v>0</v>
      </c>
      <c r="T36" s="286">
        <v>0</v>
      </c>
      <c r="U36" s="286">
        <v>0</v>
      </c>
      <c r="V36" s="286">
        <v>0</v>
      </c>
      <c r="W36" s="286">
        <v>0</v>
      </c>
      <c r="X36" s="286">
        <v>15</v>
      </c>
      <c r="Y36" s="286">
        <v>14</v>
      </c>
      <c r="Z36" s="286">
        <v>15</v>
      </c>
      <c r="AA36" s="286">
        <v>14</v>
      </c>
      <c r="AB36" s="286">
        <v>14</v>
      </c>
      <c r="AC36" s="286">
        <v>15</v>
      </c>
    </row>
    <row r="37" spans="2:29">
      <c r="B37" s="62" t="s">
        <v>105</v>
      </c>
      <c r="C37" s="286">
        <v>71</v>
      </c>
      <c r="D37" s="59">
        <v>71</v>
      </c>
      <c r="E37" s="59">
        <v>59</v>
      </c>
      <c r="F37" s="59">
        <v>63</v>
      </c>
      <c r="G37" s="59">
        <v>57</v>
      </c>
      <c r="H37" s="286">
        <v>57</v>
      </c>
      <c r="I37" s="286">
        <v>54</v>
      </c>
      <c r="J37" s="286">
        <v>55</v>
      </c>
      <c r="K37" s="286">
        <v>108</v>
      </c>
      <c r="L37" s="286">
        <v>43</v>
      </c>
      <c r="M37" s="286">
        <v>43</v>
      </c>
      <c r="N37" s="286">
        <v>45</v>
      </c>
      <c r="O37" s="286">
        <v>47</v>
      </c>
      <c r="P37" s="286">
        <v>47</v>
      </c>
      <c r="Q37" s="286">
        <v>54</v>
      </c>
      <c r="R37" s="286">
        <v>54</v>
      </c>
      <c r="S37" s="286">
        <v>48</v>
      </c>
      <c r="T37" s="286">
        <v>47</v>
      </c>
      <c r="U37" s="286">
        <v>42</v>
      </c>
      <c r="V37" s="286">
        <v>56</v>
      </c>
      <c r="W37" s="286">
        <v>56</v>
      </c>
      <c r="X37" s="286">
        <v>58</v>
      </c>
      <c r="Y37" s="286">
        <v>56</v>
      </c>
      <c r="Z37" s="286">
        <v>54</v>
      </c>
      <c r="AA37" s="286">
        <v>57</v>
      </c>
      <c r="AB37" s="286">
        <v>57</v>
      </c>
      <c r="AC37" s="286">
        <v>61</v>
      </c>
    </row>
    <row r="38" spans="2:29">
      <c r="B38" s="62" t="s">
        <v>46</v>
      </c>
      <c r="C38" s="286">
        <v>0</v>
      </c>
      <c r="D38" s="59">
        <v>0</v>
      </c>
      <c r="E38" s="59">
        <v>0</v>
      </c>
      <c r="F38" s="59">
        <v>0</v>
      </c>
      <c r="G38" s="59">
        <v>6</v>
      </c>
      <c r="H38" s="286">
        <v>6</v>
      </c>
      <c r="I38" s="286">
        <v>0</v>
      </c>
      <c r="J38" s="286">
        <v>0</v>
      </c>
      <c r="K38" s="286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286">
        <v>0</v>
      </c>
      <c r="S38" s="286">
        <v>0</v>
      </c>
      <c r="T38" s="286">
        <v>0</v>
      </c>
      <c r="U38" s="286">
        <v>0</v>
      </c>
      <c r="V38" s="286">
        <v>0</v>
      </c>
      <c r="W38" s="286">
        <v>0</v>
      </c>
      <c r="X38" s="286">
        <v>0</v>
      </c>
      <c r="Y38" s="286">
        <v>0</v>
      </c>
      <c r="Z38" s="286">
        <v>0</v>
      </c>
      <c r="AA38" s="286">
        <v>3</v>
      </c>
      <c r="AB38" s="286">
        <v>3</v>
      </c>
      <c r="AC38" s="286">
        <v>3</v>
      </c>
    </row>
    <row r="39" spans="2:29">
      <c r="B39" s="129" t="s">
        <v>106</v>
      </c>
      <c r="C39" s="286">
        <v>155</v>
      </c>
      <c r="D39" s="59">
        <v>156</v>
      </c>
      <c r="E39" s="59">
        <v>170</v>
      </c>
      <c r="F39" s="59">
        <v>172</v>
      </c>
      <c r="G39" s="59">
        <v>171</v>
      </c>
      <c r="H39" s="286">
        <v>171</v>
      </c>
      <c r="I39" s="286">
        <v>163</v>
      </c>
      <c r="J39" s="286">
        <v>163</v>
      </c>
      <c r="K39" s="286">
        <v>175</v>
      </c>
      <c r="L39" s="286">
        <v>193</v>
      </c>
      <c r="M39" s="286">
        <v>193</v>
      </c>
      <c r="N39" s="286">
        <v>188</v>
      </c>
      <c r="O39" s="286">
        <v>195</v>
      </c>
      <c r="P39" s="286">
        <v>165</v>
      </c>
      <c r="Q39" s="286">
        <v>136</v>
      </c>
      <c r="R39" s="286">
        <v>136</v>
      </c>
      <c r="S39" s="286">
        <v>148</v>
      </c>
      <c r="T39" s="286">
        <v>114</v>
      </c>
      <c r="U39" s="286">
        <v>105</v>
      </c>
      <c r="V39" s="286">
        <v>131</v>
      </c>
      <c r="W39" s="286">
        <v>131</v>
      </c>
      <c r="X39" s="286">
        <v>139</v>
      </c>
      <c r="Y39" s="286">
        <v>152</v>
      </c>
      <c r="Z39" s="286">
        <v>128</v>
      </c>
      <c r="AA39" s="286">
        <v>126</v>
      </c>
      <c r="AB39" s="286">
        <v>126</v>
      </c>
      <c r="AC39" s="286">
        <v>148</v>
      </c>
    </row>
    <row r="40" spans="2:29">
      <c r="B40" s="118" t="s">
        <v>207</v>
      </c>
      <c r="C40" s="364">
        <v>1859</v>
      </c>
      <c r="D40" s="364">
        <v>1873</v>
      </c>
      <c r="E40" s="364">
        <v>1857</v>
      </c>
      <c r="F40" s="364">
        <v>1897</v>
      </c>
      <c r="G40" s="364">
        <v>1772</v>
      </c>
      <c r="H40" s="364">
        <v>1772</v>
      </c>
      <c r="I40" s="364">
        <v>1742</v>
      </c>
      <c r="J40" s="364">
        <v>1664</v>
      </c>
      <c r="K40" s="364">
        <v>1740</v>
      </c>
      <c r="L40" s="364">
        <v>1638</v>
      </c>
      <c r="M40" s="364">
        <v>1638</v>
      </c>
      <c r="N40" s="364">
        <v>1671</v>
      </c>
      <c r="O40" s="364">
        <v>1718</v>
      </c>
      <c r="P40" s="364">
        <v>1628</v>
      </c>
      <c r="Q40" s="364">
        <v>1278</v>
      </c>
      <c r="R40" s="364">
        <v>1278</v>
      </c>
      <c r="S40" s="364">
        <v>1262</v>
      </c>
      <c r="T40" s="364">
        <v>1292</v>
      </c>
      <c r="U40" s="364">
        <v>1251</v>
      </c>
      <c r="V40" s="364">
        <v>1302</v>
      </c>
      <c r="W40" s="364">
        <v>1302</v>
      </c>
      <c r="X40" s="364">
        <v>1354</v>
      </c>
      <c r="Y40" s="364">
        <v>1364</v>
      </c>
      <c r="Z40" s="364">
        <v>1378</v>
      </c>
      <c r="AA40" s="364">
        <v>1393</v>
      </c>
      <c r="AB40" s="364">
        <v>1393</v>
      </c>
      <c r="AC40" s="364">
        <v>1449</v>
      </c>
    </row>
    <row r="41" spans="2:29">
      <c r="C41" s="286"/>
      <c r="D41" s="365"/>
      <c r="E41" s="365"/>
      <c r="F41" s="286"/>
      <c r="G41" s="365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</row>
    <row r="42" spans="2:29">
      <c r="B42" s="62" t="s">
        <v>120</v>
      </c>
      <c r="C42" s="286">
        <v>270</v>
      </c>
      <c r="D42" s="59">
        <v>286</v>
      </c>
      <c r="E42" s="59">
        <v>258</v>
      </c>
      <c r="F42" s="59">
        <v>245</v>
      </c>
      <c r="G42" s="59">
        <v>277</v>
      </c>
      <c r="H42" s="286">
        <v>277</v>
      </c>
      <c r="I42" s="286">
        <v>241</v>
      </c>
      <c r="J42" s="286">
        <v>239</v>
      </c>
      <c r="K42" s="286">
        <v>293</v>
      </c>
      <c r="L42" s="286">
        <v>275</v>
      </c>
      <c r="M42" s="286">
        <v>275</v>
      </c>
      <c r="N42" s="286">
        <v>223</v>
      </c>
      <c r="O42" s="286">
        <v>208</v>
      </c>
      <c r="P42" s="286">
        <v>184</v>
      </c>
      <c r="Q42" s="286">
        <v>209</v>
      </c>
      <c r="R42" s="286">
        <v>209</v>
      </c>
      <c r="S42" s="286">
        <v>196</v>
      </c>
      <c r="T42" s="286">
        <v>178</v>
      </c>
      <c r="U42" s="286">
        <v>150</v>
      </c>
      <c r="V42" s="286">
        <v>170</v>
      </c>
      <c r="W42" s="286">
        <v>170</v>
      </c>
      <c r="X42" s="286">
        <v>152</v>
      </c>
      <c r="Y42" s="286">
        <v>131</v>
      </c>
      <c r="Z42" s="286">
        <v>133</v>
      </c>
      <c r="AA42" s="286">
        <v>190</v>
      </c>
      <c r="AB42" s="286">
        <v>190</v>
      </c>
      <c r="AC42" s="286">
        <v>163</v>
      </c>
    </row>
    <row r="43" spans="2:29" ht="13.5" thickBot="1">
      <c r="B43" s="153" t="s">
        <v>107</v>
      </c>
      <c r="C43" s="366">
        <v>1589</v>
      </c>
      <c r="D43" s="366">
        <v>1587</v>
      </c>
      <c r="E43" s="366">
        <v>1599</v>
      </c>
      <c r="F43" s="366">
        <v>1652</v>
      </c>
      <c r="G43" s="366">
        <v>1495</v>
      </c>
      <c r="H43" s="366">
        <v>1495</v>
      </c>
      <c r="I43" s="366">
        <v>1501</v>
      </c>
      <c r="J43" s="366">
        <v>1425</v>
      </c>
      <c r="K43" s="366">
        <v>1447</v>
      </c>
      <c r="L43" s="366">
        <v>1363</v>
      </c>
      <c r="M43" s="366">
        <v>1363</v>
      </c>
      <c r="N43" s="366">
        <v>1448</v>
      </c>
      <c r="O43" s="366">
        <v>1510</v>
      </c>
      <c r="P43" s="366">
        <v>1444</v>
      </c>
      <c r="Q43" s="366">
        <v>1069</v>
      </c>
      <c r="R43" s="366">
        <v>1069</v>
      </c>
      <c r="S43" s="366">
        <v>1066</v>
      </c>
      <c r="T43" s="366">
        <v>1114</v>
      </c>
      <c r="U43" s="366">
        <v>1101</v>
      </c>
      <c r="V43" s="366">
        <v>1132</v>
      </c>
      <c r="W43" s="366">
        <v>1132</v>
      </c>
      <c r="X43" s="366">
        <v>1202</v>
      </c>
      <c r="Y43" s="366">
        <v>1233</v>
      </c>
      <c r="Z43" s="366">
        <v>1245</v>
      </c>
      <c r="AA43" s="366">
        <v>1203</v>
      </c>
      <c r="AB43" s="366">
        <v>1203</v>
      </c>
      <c r="AC43" s="366">
        <v>1286</v>
      </c>
    </row>
    <row r="44" spans="2:29" ht="13.5" thickTop="1">
      <c r="AA44" s="136"/>
      <c r="AB44" s="136"/>
    </row>
    <row r="45" spans="2:29">
      <c r="F45" s="118"/>
    </row>
    <row r="46" spans="2:29" s="377" customFormat="1">
      <c r="B46" s="136"/>
      <c r="C46" s="136"/>
      <c r="D46" s="136"/>
      <c r="E46" s="136"/>
      <c r="F46" s="118"/>
      <c r="G46" s="136"/>
      <c r="H46" s="136"/>
      <c r="I46" s="136"/>
      <c r="J46" s="136"/>
      <c r="K46" s="136"/>
      <c r="L46" s="62"/>
      <c r="M46" s="62"/>
      <c r="N46" s="136"/>
      <c r="O46" s="136"/>
      <c r="P46" s="136"/>
      <c r="Q46" s="136"/>
      <c r="R46" s="62"/>
      <c r="S46" s="136"/>
      <c r="T46" s="136"/>
      <c r="U46" s="136"/>
      <c r="V46" s="136"/>
      <c r="W46" s="136"/>
      <c r="X46" s="136"/>
      <c r="Y46" s="136"/>
      <c r="Z46" s="136"/>
    </row>
  </sheetData>
  <pageMargins left="0.39370078740157483" right="0.39370078740157483" top="0.98425196850393704" bottom="0.98425196850393704" header="0.51181102362204722" footer="0.51181102362204722"/>
  <pageSetup paperSize="9" scale="24" orientation="portrait" r:id="rId1"/>
  <headerFooter alignWithMargins="0">
    <oddFooter>&amp;L&amp;"Verdana,normal"&amp;6&amp;F &amp;A&amp;R&amp;"Verdana,normal"&amp;6&amp;D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Quarterly figures USD</vt:lpstr>
      <vt:lpstr>Quarterly figures TL &amp; EN</vt:lpstr>
      <vt:lpstr>Balance sheet USD</vt:lpstr>
      <vt:lpstr>Cash flow USD</vt:lpstr>
      <vt:lpstr>Summary financial information</vt:lpstr>
      <vt:lpstr>Maersk Line</vt:lpstr>
      <vt:lpstr>APM Terminals</vt:lpstr>
      <vt:lpstr>Damco</vt:lpstr>
      <vt:lpstr>Svitzer</vt:lpstr>
      <vt:lpstr>Maersk Oil</vt:lpstr>
      <vt:lpstr>Maersk Drilling</vt:lpstr>
      <vt:lpstr>Maersk Supply Service</vt:lpstr>
      <vt:lpstr>Maersk Tankers</vt:lpstr>
      <vt:lpstr>MCI</vt:lpstr>
      <vt:lpstr>Condensed income statement</vt:lpstr>
      <vt:lpstr>Segment information 2017 TL</vt:lpstr>
      <vt:lpstr>Segment information 2017 EN</vt:lpstr>
      <vt:lpstr>Segment information 2016 TL</vt:lpstr>
      <vt:lpstr>Segment information 2016 EN</vt:lpstr>
      <vt:lpstr>'Cash flow USD'!Print_Area</vt:lpstr>
      <vt:lpstr>'Condensed income statement'!Print_Area</vt:lpstr>
      <vt:lpstr>'Segment information 2016 EN'!Print_Area</vt:lpstr>
      <vt:lpstr>'Segment information 2016 TL'!Print_Area</vt:lpstr>
      <vt:lpstr>'Summary financial information'!Print_Area</vt:lpstr>
    </vt:vector>
  </TitlesOfParts>
  <Company>A.P.Moller - Maersk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IFA012</dc:creator>
  <cp:lastModifiedBy>Schou-Jensen, Maja</cp:lastModifiedBy>
  <cp:lastPrinted>2017-05-04T20:09:36Z</cp:lastPrinted>
  <dcterms:created xsi:type="dcterms:W3CDTF">2013-02-11T11:17:37Z</dcterms:created>
  <dcterms:modified xsi:type="dcterms:W3CDTF">2017-05-10T15:43:20Z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